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17C21D9-D6BA-4B9A-9E7E-64A398CC981D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13" i="371" l="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G9" i="431"/>
  <c r="K9" i="431"/>
  <c r="N17" i="431"/>
  <c r="O18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M18" i="431"/>
  <c r="Q10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1" i="431"/>
  <c r="Q19" i="431"/>
  <c r="C22" i="431"/>
  <c r="E14" i="431"/>
  <c r="F22" i="431"/>
  <c r="H14" i="431"/>
  <c r="I22" i="431"/>
  <c r="J22" i="431"/>
  <c r="L14" i="431"/>
  <c r="N14" i="431"/>
  <c r="P14" i="431"/>
  <c r="Q22" i="431"/>
  <c r="H24" i="431"/>
  <c r="K24" i="431"/>
  <c r="M24" i="431"/>
  <c r="O24" i="431"/>
  <c r="Q24" i="431"/>
  <c r="D17" i="431"/>
  <c r="H17" i="431"/>
  <c r="J17" i="431"/>
  <c r="M9" i="431"/>
  <c r="P9" i="431"/>
  <c r="N18" i="431"/>
  <c r="Q18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D14" i="431"/>
  <c r="E22" i="431"/>
  <c r="G14" i="431"/>
  <c r="H22" i="431"/>
  <c r="K14" i="431"/>
  <c r="L22" i="431"/>
  <c r="M22" i="431"/>
  <c r="O14" i="431"/>
  <c r="Q14" i="431"/>
  <c r="J16" i="431"/>
  <c r="L24" i="431"/>
  <c r="N16" i="431"/>
  <c r="P16" i="431"/>
  <c r="C17" i="431"/>
  <c r="F17" i="431"/>
  <c r="I9" i="431"/>
  <c r="K17" i="431"/>
  <c r="N9" i="431"/>
  <c r="P17" i="431"/>
  <c r="O10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C14" i="431"/>
  <c r="D22" i="431"/>
  <c r="F14" i="431"/>
  <c r="G22" i="431"/>
  <c r="I14" i="431"/>
  <c r="J14" i="431"/>
  <c r="K22" i="431"/>
  <c r="M14" i="431"/>
  <c r="N22" i="431"/>
  <c r="O22" i="431"/>
  <c r="P22" i="431"/>
  <c r="I24" i="431"/>
  <c r="K16" i="431"/>
  <c r="M16" i="431"/>
  <c r="O16" i="431"/>
  <c r="Q16" i="431"/>
  <c r="E9" i="431"/>
  <c r="G17" i="431"/>
  <c r="I17" i="431"/>
  <c r="L9" i="431"/>
  <c r="O17" i="431"/>
  <c r="N10" i="431"/>
  <c r="E17" i="431"/>
  <c r="M17" i="431"/>
  <c r="Q17" i="431"/>
  <c r="P10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C16" i="431"/>
  <c r="C24" i="431"/>
  <c r="D16" i="431"/>
  <c r="D24" i="431"/>
  <c r="E16" i="431"/>
  <c r="E24" i="431"/>
  <c r="F16" i="431"/>
  <c r="F24" i="431"/>
  <c r="G16" i="431"/>
  <c r="G24" i="431"/>
  <c r="H16" i="431"/>
  <c r="I16" i="431"/>
  <c r="J24" i="431"/>
  <c r="L16" i="431"/>
  <c r="N24" i="431"/>
  <c r="P24" i="431"/>
  <c r="D9" i="431"/>
  <c r="F9" i="431"/>
  <c r="H9" i="431"/>
  <c r="J9" i="431"/>
  <c r="L17" i="431"/>
  <c r="O9" i="431"/>
  <c r="Q9" i="431"/>
  <c r="P18" i="431"/>
  <c r="O8" i="431"/>
  <c r="M8" i="431"/>
  <c r="G8" i="431"/>
  <c r="D8" i="431"/>
  <c r="J8" i="431"/>
  <c r="K8" i="431"/>
  <c r="C8" i="431"/>
  <c r="P8" i="431"/>
  <c r="N8" i="431"/>
  <c r="I8" i="431"/>
  <c r="Q8" i="431"/>
  <c r="E8" i="431"/>
  <c r="L8" i="431"/>
  <c r="F8" i="431"/>
  <c r="H8" i="431"/>
  <c r="R9" i="431" l="1"/>
  <c r="S9" i="431"/>
  <c r="R23" i="431"/>
  <c r="S23" i="431"/>
  <c r="R15" i="431"/>
  <c r="S15" i="431"/>
  <c r="R17" i="431"/>
  <c r="S17" i="431"/>
  <c r="R16" i="431"/>
  <c r="S16" i="431"/>
  <c r="R21" i="431"/>
  <c r="S21" i="431"/>
  <c r="R13" i="431"/>
  <c r="S13" i="431"/>
  <c r="S14" i="431"/>
  <c r="R14" i="431"/>
  <c r="R20" i="431"/>
  <c r="S20" i="431"/>
  <c r="R12" i="431"/>
  <c r="S12" i="431"/>
  <c r="S18" i="431"/>
  <c r="R18" i="431"/>
  <c r="S24" i="431"/>
  <c r="R24" i="431"/>
  <c r="R22" i="431"/>
  <c r="S22" i="431"/>
  <c r="R19" i="431"/>
  <c r="S19" i="431"/>
  <c r="R11" i="431"/>
  <c r="S11" i="431"/>
  <c r="R10" i="431"/>
  <c r="S10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<sst xmlns="http://schemas.openxmlformats.org/spreadsheetml/2006/main" count="108004" uniqueCount="8164">
  <si>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</si>
  <si>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</si>
  <si>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</si>
  <si>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</si>
  <si>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</si>
  <si>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</si>
  <si>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</si>
  <si>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</si>
  <si>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</si>
  <si>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</si>
  <si>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</si>
  <si>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</si>
  <si>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</si>
  <si>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</si>
  <si>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</si>
  <si>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</si>
  <si>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</si>
  <si>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</si>
  <si>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</si>
  <si>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</si>
  <si>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</si>
  <si>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</si>
  <si>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</si>
  <si>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</si>
  <si>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</si>
  <si>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</si>
  <si>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</si>
  <si>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</si>
  <si>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</si>
  <si>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</si>
  <si>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</si>
  <si>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</si>
  <si>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</si>
  <si>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</si>
  <si>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</si>
  <si>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</si>
  <si>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</si>
  <si>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</si>
  <si>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</si>
  <si>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</si>
  <si>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</si>
  <si>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</si>
  <si>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</si>
  <si>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</si>
  <si>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</si>
  <si>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</si>
  <si>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</si>
  <si>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</si>
  <si>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</si>
  <si>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</si>
  <si>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</si>
  <si>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</si>
  <si>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</si>
  <si>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</si>
  <si>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</si>
  <si>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</si>
  <si>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</si>
  <si>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</si>
  <si>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</si>
  <si>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</si>
  <si>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</si>
  <si>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</si>
  <si>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</si>
  <si>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</si>
  <si>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</si>
  <si>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</si>
  <si>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</si>
  <si>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</si>
  <si>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</si>
  <si>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</si>
  <si>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</si>
  <si>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</si>
  <si>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</si>
  <si>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</si>
  <si>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</si>
  <si>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</si>
  <si>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</si>
  <si>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</si>
  <si>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</si>
  <si>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</si>
  <si>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</si>
  <si>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</si>
  <si>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</si>
  <si>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</si>
  <si>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</si>
  <si>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</si>
  <si>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</si>
  <si>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</si>
  <si>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</si>
  <si>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</si>
  <si>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</si>
  <si>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</si>
  <si>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</si>
  <si>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</si>
  <si>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</si>
  <si>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</si>
  <si>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</si>
  <si>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</si>
  <si>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</si>
  <si>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</si>
  <si>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</si>
  <si>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</si>
  <si>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</si>
  <si>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</si>
  <si>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</si>
  <si>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</si>
  <si>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</si>
  <si>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</si>
  <si>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</si>
  <si>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</si>
  <si>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</si>
  <si>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</si>
  <si>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</si>
  <si>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</si>
  <si>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</si>
  <si>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</si>
  <si>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</si>
  <si>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</si>
  <si>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</si>
  <si>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</si>
  <si>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</si>
  <si>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</si>
  <si>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</si>
  <si>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</si>
  <si>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</si>
  <si>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</si>
  <si>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</si>
  <si>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</si>
  <si>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</si>
  <si>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</si>
  <si>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</si>
  <si>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</si>
  <si>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</si>
  <si>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</si>
  <si>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</si>
  <si>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</si>
  <si>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</si>
  <si>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</si>
  <si>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</si>
  <si>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</si>
  <si>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</si>
  <si>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</si>
  <si>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</si>
  <si>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</si>
  <si>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</si>
  <si>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</si>
  <si>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</si>
  <si>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</si>
  <si>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</si>
  <si>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</si>
  <si>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</si>
  <si>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</si>
  <si>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</si>
  <si>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</si>
  <si>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</si>
  <si>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</si>
  <si>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</si>
  <si>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</si>
  <si>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</si>
  <si>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</si>
  <si>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</si>
  <si>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</si>
  <si>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</si>
  <si>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</si>
  <si>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</si>
  <si>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</si>
  <si>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</si>
  <si>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</si>
  <si>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</si>
  <si>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</si>
  <si>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</si>
  <si>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</si>
  <si>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</si>
  <si>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</si>
  <si>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</si>
  <si>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</si>
  <si>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</si>
  <si>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</si>
  <si>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</si>
  <si>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</si>
  <si>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</si>
  <si>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</si>
  <si>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</si>
  <si>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</si>
  <si>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</si>
  <si>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</si>
  <si>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</si>
  <si>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</si>
  <si>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</si>
  <si>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</si>
  <si>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</si>
  <si>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</si>
  <si>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</si>
  <si>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</si>
  <si>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</si>
  <si>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</si>
  <si>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</si>
  <si>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</si>
  <si>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</si>
  <si>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</si>
  <si>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</si>
  <si>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</si>
  <si>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</si>
  <si>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</si>
  <si>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</si>
  <si>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</si>
  <si>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</si>
  <si>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</si>
  <si>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</si>
  <si>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</si>
  <si>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</si>
  <si>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</si>
  <si>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</si>
  <si>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</si>
  <si>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</si>
  <si>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</si>
  <si>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</si>
  <si>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</si>
  <si>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</si>
  <si>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</si>
  <si>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</si>
  <si>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</si>
  <si>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</si>
  <si>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</si>
  <si>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</si>
  <si>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</si>
  <si>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</si>
  <si>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</si>
  <si>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</si>
  <si>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</si>
  <si>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</si>
  <si>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</si>
  <si>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</si>
  <si>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</si>
  <si>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</si>
  <si>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</si>
  <si>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</si>
  <si>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</si>
  <si>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</si>
  <si>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</si>
  <si>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</si>
  <si>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</si>
  <si>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</si>
  <si>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</si>
  <si>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</si>
  <si>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</si>
  <si>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</si>
  <si>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</si>
  <si>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</si>
  <si>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</si>
  <si>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</si>
  <si>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</si>
  <si>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</si>
  <si>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</si>
  <si>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</si>
  <si>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</si>
  <si>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</si>
  <si>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</si>
  <si>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</si>
  <si>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</si>
  <si>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</si>
  <si>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</si>
  <si>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</si>
  <si>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</si>
  <si>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</si>
  <si>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</si>
  <si>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</si>
  <si>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</si>
  <si>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</si>
  <si>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</si>
  <si>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</si>
  <si>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</si>
  <si>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</si>
  <si>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</si>
  <si>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</si>
  <si>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</si>
  <si>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</si>
  <si>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</si>
  <si>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</si>
  <si>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</si>
  <si>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</si>
  <si>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</si>
  <si>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</si>
  <si>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</si>
  <si>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</si>
  <si>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</si>
  <si>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</si>
  <si>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</si>
  <si>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</si>
  <si>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</si>
  <si>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</si>
  <si>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</si>
  <si>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</si>
  <si>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</si>
  <si>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</si>
  <si>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</si>
  <si>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</si>
  <si>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</si>
  <si>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</si>
  <si>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</si>
  <si>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</si>
  <si>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</si>
  <si>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</si>
  <si>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</si>
  <si>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</si>
  <si>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</si>
  <si>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</si>
  <si>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</si>
  <si>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</si>
  <si>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</si>
  <si>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</si>
  <si>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</si>
  <si>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</si>
  <si>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</si>
  <si>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</si>
  <si>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</si>
  <si>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</si>
  <si>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</si>
  <si>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</si>
  <si>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</si>
  <si>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</si>
  <si>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</si>
  <si>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</si>
  <si>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</si>
  <si>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</si>
  <si>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</si>
  <si>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</si>
  <si>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</si>
  <si>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</si>
  <si>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</si>
  <si>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</si>
  <si>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</si>
  <si>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</si>
  <si>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</si>
  <si>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</si>
  <si>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</si>
  <si>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</si>
  <si>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</si>
  <si>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</si>
  <si>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</si>
  <si>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</si>
  <si>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</si>
  <si>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</si>
  <si>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</si>
  <si>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</si>
  <si>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</si>
  <si>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</si>
  <si>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</si>
  <si>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</si>
  <si>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</si>
  <si>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</si>
  <si>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</si>
  <si>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</si>
  <si>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</si>
  <si>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</si>
  <si>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</si>
  <si>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</si>
  <si>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</si>
  <si>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</si>
  <si>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</si>
  <si>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</si>
  <si>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</si>
  <si>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</si>
  <si>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</si>
  <si>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</si>
  <si>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</si>
  <si>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</si>
  <si>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</si>
  <si>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</si>
  <si>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</si>
  <si>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</si>
  <si>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</si>
  <si>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</si>
  <si>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</si>
  <si>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</si>
  <si>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</si>
  <si>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</si>
  <si>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</si>
  <si>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</si>
  <si>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</si>
  <si>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</si>
  <si>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</si>
  <si>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</si>
  <si>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</si>
  <si>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</si>
  <si>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</si>
  <si>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</si>
  <si>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</si>
  <si>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</si>
  <si>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</si>
  <si>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</si>
  <si>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</si>
  <si>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</si>
  <si>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</si>
  <si>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</si>
  <si>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</si>
  <si>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</si>
  <si>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</si>
  <si>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</si>
  <si>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</si>
  <si>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</si>
  <si>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</si>
  <si>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</si>
  <si>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</si>
  <si>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</si>
  <si>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</si>
  <si>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</si>
  <si>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</si>
  <si>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</si>
  <si>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</si>
  <si>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</si>
  <si>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</si>
  <si>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</si>
  <si>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</si>
  <si>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</si>
  <si>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</si>
  <si>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</si>
  <si>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</si>
  <si>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</si>
  <si>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</si>
  <si>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</si>
  <si>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</si>
  <si>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</si>
  <si>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</si>
  <si>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</si>
  <si>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</si>
  <si>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</si>
  <si>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</si>
  <si>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</si>
  <si>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</si>
  <si>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</si>
  <si>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</si>
  <si>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</si>
  <si>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</si>
  <si>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</si>
  <si>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</si>
  <si>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</si>
  <si>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</si>
  <si>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</si>
  <si>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51874010     ostatní služby - zdravotní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</si>
  <si>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</si>
  <si>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</si>
  <si>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</si>
  <si>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</si>
  <si>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</si>
  <si>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</si>
  <si>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</si>
  <si>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</si>
  <si>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</si>
  <si>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</si>
  <si>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</si>
  <si>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</si>
  <si>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</si>
  <si>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</si>
  <si>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</si>
  <si>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</si>
  <si>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</si>
  <si>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</si>
  <si>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</si>
  <si>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</si>
  <si>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</si>
  <si>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</si>
  <si>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</si>
  <si>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</si>
  <si>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</si>
  <si>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</si>
  <si>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</si>
  <si>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</si>
  <si>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</si>
  <si>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</si>
  <si>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</si>
  <si>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</si>
  <si>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</si>
  <si>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</si>
  <si>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</si>
  <si>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</si>
  <si>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</si>
  <si>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</si>
  <si>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</si>
  <si>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</si>
  <si>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</si>
  <si>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</si>
  <si>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</si>
  <si>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</si>
  <si>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</si>
  <si>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</si>
  <si>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</si>
  <si>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</si>
  <si>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</si>
  <si>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</si>
  <si>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</si>
  <si>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</si>
  <si>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</si>
  <si>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</si>
  <si>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</si>
  <si>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</si>
  <si>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</si>
  <si>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</si>
  <si>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</si>
  <si>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</si>
  <si>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</si>
  <si>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</si>
  <si>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</si>
  <si>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</si>
  <si>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</si>
  <si>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</si>
  <si>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</si>
  <si>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</si>
  <si>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</si>
  <si>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</si>
  <si>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</si>
  <si>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</si>
  <si>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</si>
  <si>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</si>
  <si>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</si>
  <si>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</si>
  <si>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</si>
  <si>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</si>
  <si>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</si>
  <si>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</si>
  <si>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</si>
  <si>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</si>
  <si>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</si>
  <si>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</si>
  <si>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</si>
  <si>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</si>
  <si>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</si>
  <si>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</si>
  <si>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</si>
  <si>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</si>
  <si>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</si>
  <si>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</si>
  <si>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</si>
  <si>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</si>
  <si>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</si>
  <si>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</si>
  <si>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</si>
  <si>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</si>
  <si>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</si>
  <si>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</si>
  <si>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</si>
  <si>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</si>
  <si>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</si>
  <si>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</si>
  <si>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</si>
  <si>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</si>
  <si>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</si>
  <si>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</si>
  <si>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</si>
  <si>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</si>
  <si>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</si>
  <si>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</si>
  <si>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</si>
  <si>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</si>
  <si>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</si>
  <si>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</si>
  <si>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</si>
  <si>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</si>
  <si>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</si>
  <si>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</si>
  <si>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</si>
  <si>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</si>
  <si>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</si>
  <si>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</si>
  <si>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</si>
  <si>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</si>
  <si>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</si>
  <si>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</si>
  <si>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</si>
  <si>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</si>
  <si>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</si>
  <si>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</si>
  <si>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</si>
  <si>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</si>
  <si>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</si>
  <si>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</si>
  <si>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</si>
  <si>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</si>
  <si>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</si>
  <si>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</si>
  <si>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</si>
  <si>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</si>
  <si>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</si>
  <si>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</si>
  <si>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</si>
  <si>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</si>
  <si>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</si>
  <si>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</si>
  <si>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</si>
  <si>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</si>
  <si>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</si>
  <si>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</si>
  <si>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</si>
  <si>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</si>
  <si>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</si>
  <si>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</si>
  <si>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</si>
  <si>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</si>
  <si>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</si>
  <si>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</si>
  <si>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</si>
  <si>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</si>
  <si>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</si>
  <si>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</si>
  <si>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</si>
  <si>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</si>
  <si>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</si>
  <si>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</si>
  <si>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</si>
  <si>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</si>
  <si>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</si>
  <si>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</si>
  <si>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</si>
  <si>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</si>
  <si>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</si>
  <si>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</si>
  <si>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</si>
  <si>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</si>
  <si>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</si>
  <si>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</si>
  <si>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</si>
  <si>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</si>
  <si>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</si>
  <si>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</si>
  <si>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</si>
  <si>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</si>
  <si>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</si>
  <si>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</si>
  <si>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</si>
  <si>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</si>
  <si>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</si>
  <si>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</si>
  <si>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</si>
  <si>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</si>
  <si>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ABRAXANE 5 MG/ML</t>
  </si>
  <si>
    <t>INF PLV SUS 1X100MG</t>
  </si>
  <si>
    <t>ACC</t>
  </si>
  <si>
    <t>20MG/ML SIR 1X100ML</t>
  </si>
  <si>
    <t>ACC INJEKT</t>
  </si>
  <si>
    <t>INJ SOL 5X3ML/300MG</t>
  </si>
  <si>
    <t>ACC LONG INSTANT</t>
  </si>
  <si>
    <t>600MG POR PLV SCC 10</t>
  </si>
  <si>
    <t>ACIDUM ASCORBICUM</t>
  </si>
  <si>
    <t>INJ 50X5ML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</si>
  <si>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</si>
  <si>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</si>
  <si>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</si>
  <si>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</si>
  <si>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</si>
  <si>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</si>
  <si>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</si>
  <si>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</si>
  <si>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</si>
  <si>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</si>
  <si>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</si>
  <si>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P</t>
  </si>
  <si>
    <t>AGEN 10</t>
  </si>
  <si>
    <t>POR TBL NOB 90X10MG</t>
  </si>
  <si>
    <t>POR TBL NOB 30X10MG</t>
  </si>
  <si>
    <t>AGEN 5</t>
  </si>
  <si>
    <t>POR TBL NOB 90X5MG</t>
  </si>
  <si>
    <t>POR TBL NOB 30X5MG</t>
  </si>
  <si>
    <t>AKYNZEO</t>
  </si>
  <si>
    <t>300MG/0,5MG CPS DUR 1</t>
  </si>
  <si>
    <t>ALDACTONE-AMPULE</t>
  </si>
  <si>
    <t>INJ 10X10ML/200MG</t>
  </si>
  <si>
    <t>ALFUZOSIN MYLAN 10 MG</t>
  </si>
  <si>
    <t>POR TBL PRO 90X10MG</t>
  </si>
  <si>
    <t>ALGIFEN NEO</t>
  </si>
  <si>
    <t>POR GTT SOL 1X50ML</t>
  </si>
  <si>
    <t>ALLOPURINOL APOTEX</t>
  </si>
  <si>
    <t>300MG TBL NOB 30</t>
  </si>
  <si>
    <t>100MG TBL NOB 100</t>
  </si>
  <si>
    <t>ALMIRAL</t>
  </si>
  <si>
    <t>INJ 10X3ML/75MG</t>
  </si>
  <si>
    <t>ALOPURINOL SANDOZ</t>
  </si>
  <si>
    <t>100MG TBL NOB 30</t>
  </si>
  <si>
    <t>ALOXI 500 MCG</t>
  </si>
  <si>
    <t>POR CPS MOL 1X500RG</t>
  </si>
  <si>
    <t>ALOZEX 1 MG POTAHOVANÉ TABLETY</t>
  </si>
  <si>
    <t>TBL FLM 30X1MG</t>
  </si>
  <si>
    <t>AMARYL 2 MG</t>
  </si>
  <si>
    <t>POR TBL NOB 30X2MG</t>
  </si>
  <si>
    <t>AMARYL 3 MG</t>
  </si>
  <si>
    <t>POR TBL NOB 30X3MG</t>
  </si>
  <si>
    <t>AMBROBENE 7.5MG/ML</t>
  </si>
  <si>
    <t>SOL 1X100ML</t>
  </si>
  <si>
    <t>SOL 1X40ML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</si>
  <si>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</si>
  <si>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</si>
  <si>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</si>
  <si>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</si>
  <si>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</si>
  <si>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</si>
  <si>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</si>
  <si>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</si>
  <si>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APO-OME 20</t>
  </si>
  <si>
    <t>POR CPS ETD 28X20MG</t>
  </si>
  <si>
    <t>APO-PAROX</t>
  </si>
  <si>
    <t>APO-TIC</t>
  </si>
  <si>
    <t>POR TBL FLM 30X250MG</t>
  </si>
  <si>
    <t>ARDEAELYTOSOL NA.HYDR.CARB.4.2%</t>
  </si>
  <si>
    <t>INF 1X200ML</t>
  </si>
  <si>
    <t>ARDEAELYTOSOL NA.HYDR.CARB.8.4%</t>
  </si>
  <si>
    <t>ARDEAELYTOSOL NA.HYDR.FOSF. 8,7%</t>
  </si>
  <si>
    <t>87MG/ML INF CNC SOL 10X200ML</t>
  </si>
  <si>
    <t>ARDEANUTRISOL G 40</t>
  </si>
  <si>
    <t>400G/L INF SOL 20X80ML</t>
  </si>
  <si>
    <t>ARDEAOSMOSOL MA 15</t>
  </si>
  <si>
    <t>150G/L INF SOL 10X200ML</t>
  </si>
  <si>
    <t>ARDEAOSMOSOL MA 20</t>
  </si>
  <si>
    <t>200G/L INF SOL 10X200ML</t>
  </si>
  <si>
    <t>Artelac TripleAction 10ml</t>
  </si>
  <si>
    <t>ASACOL 400</t>
  </si>
  <si>
    <t>POR TBL ENT 100X400MG</t>
  </si>
  <si>
    <t>ASCORUTIN (BLISTR)</t>
  </si>
  <si>
    <t>TBL OBD 50</t>
  </si>
  <si>
    <t>ASPIRIN 500 MG OBALENÉ TABLETY</t>
  </si>
  <si>
    <t>TBL OBD 80X500MG</t>
  </si>
  <si>
    <t>ATARALGIN</t>
  </si>
  <si>
    <t>POR TBL NOB 20</t>
  </si>
  <si>
    <t>ATENOLOL AL 50</t>
  </si>
  <si>
    <t>POR TBL NOB 30X50MG</t>
  </si>
  <si>
    <t>POR TBL NOB 50X50MG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</si>
  <si>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</si>
  <si>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</si>
  <si>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</si>
  <si>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</si>
  <si>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</si>
  <si>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</si>
  <si>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</si>
  <si>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</si>
  <si>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</si>
  <si>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</si>
  <si>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</si>
  <si>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POR GRA SOL30SÁČKŮ</t>
  </si>
  <si>
    <t>GRA 15X100MG(SACKY)</t>
  </si>
  <si>
    <t>AZARGA 10 MG/ML + 5 MG/ML</t>
  </si>
  <si>
    <t>OPH GTT SUS 1X5ML</t>
  </si>
  <si>
    <t>BELODERM</t>
  </si>
  <si>
    <t>DRM CRM1X30GM 0.05%</t>
  </si>
  <si>
    <t>BERODUAL</t>
  </si>
  <si>
    <t>INH LIQ 1X20ML</t>
  </si>
  <si>
    <t>BETADINE</t>
  </si>
  <si>
    <t>UNG 1X20GM</t>
  </si>
  <si>
    <t>DRM UNG 1X100GM 10%</t>
  </si>
  <si>
    <t>BETADINE - zelená</t>
  </si>
  <si>
    <t>LIQ 1X120ML</t>
  </si>
  <si>
    <t>BETALOC</t>
  </si>
  <si>
    <t>1MG/ML INJ SOL 5X5ML</t>
  </si>
  <si>
    <t>BETALOC SR</t>
  </si>
  <si>
    <t>200MG TBL PRO 30</t>
  </si>
  <si>
    <t>200MG TBL PRO 100</t>
  </si>
  <si>
    <t>BETALOC ZOK</t>
  </si>
  <si>
    <t>50MG TBL PRO 100</t>
  </si>
  <si>
    <t>25MG TBL PRO 28</t>
  </si>
  <si>
    <t>25MG TBL PRO 100</t>
  </si>
  <si>
    <t>50MG TBL PRO 30</t>
  </si>
  <si>
    <t>100MG TBL PRO 100</t>
  </si>
  <si>
    <t>BETALOC ZOK 100 MG</t>
  </si>
  <si>
    <t>TBL RET 30X100MG</t>
  </si>
  <si>
    <t>BETASERC 16</t>
  </si>
  <si>
    <t>POR TBL NOB 60X16MG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</si>
  <si>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</si>
  <si>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</si>
  <si>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</si>
  <si>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</si>
  <si>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</si>
  <si>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</si>
  <si>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</si>
  <si>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</si>
  <si>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</si>
  <si>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</si>
  <si>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</si>
  <si>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</si>
  <si>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</si>
  <si>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POR TBL FLM 100X5MG</t>
  </si>
  <si>
    <t>B-komplex forte 100tbl. Zentiva</t>
  </si>
  <si>
    <t>B-Komplex forte Zentiva drg.20</t>
  </si>
  <si>
    <t>BLEOMEDAC</t>
  </si>
  <si>
    <t>30000IU INJ PLV SOL 1X20ML</t>
  </si>
  <si>
    <t>BROMHEXIN - EGIS</t>
  </si>
  <si>
    <t>SOL 1X60ML/120MG</t>
  </si>
  <si>
    <t>BURONIL 25 MG</t>
  </si>
  <si>
    <t>POR TBL OBD 50X25MG</t>
  </si>
  <si>
    <t>CALCICHEW D3</t>
  </si>
  <si>
    <t>CTB 60</t>
  </si>
  <si>
    <t>CALCICHEW D3 JAHODA 500 MG/400 IU ŽVÝKACÍ TABLETY</t>
  </si>
  <si>
    <t>POR TBL MND 60</t>
  </si>
  <si>
    <t xml:space="preserve">Calcitonin Almirall - Calcitonin Salmon </t>
  </si>
  <si>
    <t xml:space="preserve">100 IU/ml - Solution for Injection - 10 x 1 ml </t>
  </si>
  <si>
    <t>CALCIUM BIOTIKA</t>
  </si>
  <si>
    <t>INJ 10X10ML/1GM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</si>
  <si>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</si>
  <si>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</si>
  <si>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</si>
  <si>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</si>
  <si>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</si>
  <si>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</si>
  <si>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RESONIUM</t>
  </si>
  <si>
    <t>POR+RCT PLV SUS 300GM</t>
  </si>
  <si>
    <t>CALTRATE 600 MG/400 IU D3 POTAHOVANÁ TABLETA</t>
  </si>
  <si>
    <t>POR TBL FLM 90</t>
  </si>
  <si>
    <t>CANCOMBINO 32 MG/12,5 MG</t>
  </si>
  <si>
    <t>POR TBL NOB 28 I</t>
  </si>
  <si>
    <t>CANESTEN GYN 6 DNÍ</t>
  </si>
  <si>
    <t>VAG CRM 1X35GM+APL</t>
  </si>
  <si>
    <t>CARBOPLATIN KABI 10 MG/ML KONCENTRÁT PRO INFUZNÍ R</t>
  </si>
  <si>
    <t>INF CNC SOL 1X45ML/450MG + PL</t>
  </si>
  <si>
    <t>INF CNC SOL 1X5ML/50MG + PL</t>
  </si>
  <si>
    <t>INF CNC SOL 1X15ML/150MG + PL</t>
  </si>
  <si>
    <t>INF CNC SOL 1X60ML/600MG + PL</t>
  </si>
  <si>
    <t>CARBOSORB</t>
  </si>
  <si>
    <t>320MG TBL NOB 20</t>
  </si>
  <si>
    <t>CARDILAN</t>
  </si>
  <si>
    <t>TBL 100X175MG</t>
  </si>
  <si>
    <t>CASTISPIR 10 MG</t>
  </si>
  <si>
    <t>POR TBL FLM 28X10MG</t>
  </si>
  <si>
    <t>Cathejell Lidocaine C inj. 25 x 8.5g</t>
  </si>
  <si>
    <t>CAVINTON FORTE</t>
  </si>
  <si>
    <t>CERNEVIT</t>
  </si>
  <si>
    <t>INJ PLV SOL10X750MG</t>
  </si>
  <si>
    <t>CERUCAL</t>
  </si>
  <si>
    <t>10MG TBL NOB 50</t>
  </si>
  <si>
    <t>CEZERA 5 MG</t>
  </si>
  <si>
    <t>POR TBL FLM 30X5MG</t>
  </si>
  <si>
    <t>POR TBL FLM 90X5MG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</si>
  <si>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</si>
  <si>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</si>
  <si>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</si>
  <si>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</si>
  <si>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</si>
  <si>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</si>
  <si>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</si>
  <si>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</si>
  <si>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</si>
  <si>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</si>
  <si>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</si>
  <si>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</si>
  <si>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</si>
  <si>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</si>
  <si>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</si>
  <si>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</si>
  <si>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</si>
  <si>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</si>
  <si>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</si>
  <si>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</si>
  <si>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</si>
  <si>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</si>
  <si>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</si>
  <si>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</si>
  <si>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</si>
  <si>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</si>
  <si>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INJ SOL 6X3ML/150MG</t>
  </si>
  <si>
    <t>COSYREL 10MG/10MG</t>
  </si>
  <si>
    <t xml:space="preserve">TBL FLM 30 </t>
  </si>
  <si>
    <t>COSYREL 5MG/5MG</t>
  </si>
  <si>
    <t>CYNT 0,2</t>
  </si>
  <si>
    <t>0,2MG TBL FLM 98 I</t>
  </si>
  <si>
    <t>CYTARABINE ACCORD 100 MG/ML INJEKČNÍ/INFUZNÍ ROZTO</t>
  </si>
  <si>
    <t>SDR+IVN INJ+INF SOL 1X20ML</t>
  </si>
  <si>
    <t>CYTEAL</t>
  </si>
  <si>
    <t>LIQ 1X500ML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</si>
  <si>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</si>
  <si>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</si>
  <si>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</si>
  <si>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</si>
  <si>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</si>
  <si>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</si>
  <si>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</si>
  <si>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DEGAN</t>
  </si>
  <si>
    <t>TBL 40X10MG</t>
  </si>
  <si>
    <t>INJ 50X2ML/10MG</t>
  </si>
  <si>
    <t>DEPAKINE CHRONO 500MG SECABLE</t>
  </si>
  <si>
    <t>TBL RET 100X500MG</t>
  </si>
  <si>
    <t>DERMAZULEN</t>
  </si>
  <si>
    <t>UNG 1X30GM</t>
  </si>
  <si>
    <t>DETRALEX</t>
  </si>
  <si>
    <t>POR TBL FLM 120X500MG</t>
  </si>
  <si>
    <t>POR TBL FLM 60</t>
  </si>
  <si>
    <t>TBL OBD 30</t>
  </si>
  <si>
    <t>DEXAMED</t>
  </si>
  <si>
    <t>INJ 10X2ML/8MG</t>
  </si>
  <si>
    <t>DEXA-RATIOPHARM inj. - MIMOŘÁDNÝ DOVOZ!!</t>
  </si>
  <si>
    <t>10x2ml/8mg</t>
  </si>
  <si>
    <t>DHC CONTINUS 60 MG</t>
  </si>
  <si>
    <t>PORTBLRET60X60MG B</t>
  </si>
  <si>
    <t>DHC CONTINUS 90 MG</t>
  </si>
  <si>
    <t>PORTBLRET60X90MG B</t>
  </si>
  <si>
    <t>DIACORDIN RETARD</t>
  </si>
  <si>
    <t>TBL OBD 30X90MG</t>
  </si>
  <si>
    <t>DIAZEPAM DESITIN RECTAL TUBE</t>
  </si>
  <si>
    <t>ENM 5X2.5ML/10MG</t>
  </si>
  <si>
    <t>DIAZEPAM SLOVAKOFARMA</t>
  </si>
  <si>
    <t>5MG TBL NOB 20(1X20)</t>
  </si>
  <si>
    <t>TBL 20X10MG</t>
  </si>
  <si>
    <t>DICLOFENAC AL RETARD</t>
  </si>
  <si>
    <t>TBL OBD 50X100MG</t>
  </si>
  <si>
    <t>TBL OBD 20X100MG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</si>
  <si>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</si>
  <si>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</si>
  <si>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</si>
  <si>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</si>
  <si>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</si>
  <si>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</si>
  <si>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</si>
  <si>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</si>
  <si>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</si>
  <si>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</si>
  <si>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</si>
  <si>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</si>
  <si>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</si>
  <si>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</si>
  <si>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</si>
  <si>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</si>
  <si>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</si>
  <si>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</si>
  <si>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</si>
  <si>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</si>
  <si>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</si>
  <si>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DOLMINA INJ.</t>
  </si>
  <si>
    <t>INJ 5X3ML/75MG</t>
  </si>
  <si>
    <t>DORETA 75 MG/650 MG</t>
  </si>
  <si>
    <t>POR TBL FLM 30</t>
  </si>
  <si>
    <t>POR TBL FLM 10</t>
  </si>
  <si>
    <t>POR TBL FLM 20</t>
  </si>
  <si>
    <t>DORMICUM 15 MG</t>
  </si>
  <si>
    <t>TBL OBD 10X15MG</t>
  </si>
  <si>
    <t>DOXORUBICIN PHARMAGEN</t>
  </si>
  <si>
    <t>2MG/ML INF CNC SOL 1X25ML</t>
  </si>
  <si>
    <t>2MG/ML INF CNC SOL 1X5ML</t>
  </si>
  <si>
    <t>Dubová kůra her.1x75g LEROS</t>
  </si>
  <si>
    <t>DUPHALAC</t>
  </si>
  <si>
    <t>667MG/ML POR SOL 1X200ML IV</t>
  </si>
  <si>
    <t>DUROGESIC 25MCG/H</t>
  </si>
  <si>
    <t>EMP 5X2.5MG(10CM2)</t>
  </si>
  <si>
    <t>DZ BRAUNOL 250 ML</t>
  </si>
  <si>
    <t>DZ OCTENISEPT 250 ml</t>
  </si>
  <si>
    <t>sprej</t>
  </si>
  <si>
    <t>DZ OCTENISEPT drm. sol. 250 ml</t>
  </si>
  <si>
    <t>DRM SOL 1X250ML</t>
  </si>
  <si>
    <t>EBRANTIL 30 RETARD</t>
  </si>
  <si>
    <t>POR CPS PRO 50X30MG</t>
  </si>
  <si>
    <t>ELIQUIS</t>
  </si>
  <si>
    <t>2,5MG TBL FLM 60X1</t>
  </si>
  <si>
    <t>ELIQUIS 2,5 MG</t>
  </si>
  <si>
    <t>POR TBL FLM 20X2.5MG</t>
  </si>
  <si>
    <t>EMLA</t>
  </si>
  <si>
    <t>25MG/G+25MG/G CRM 1X30G</t>
  </si>
  <si>
    <t>ENAP 5MG</t>
  </si>
  <si>
    <t>TBL 30X5MG</t>
  </si>
  <si>
    <t>ENDIARON</t>
  </si>
  <si>
    <t>250MG TBL FLM 40</t>
  </si>
  <si>
    <t>250MG TBL FLM 20</t>
  </si>
  <si>
    <t>ENDOXAN 1 G</t>
  </si>
  <si>
    <t>INJ PLV SOL 1X1GM</t>
  </si>
  <si>
    <t>ENELBIN RETARD</t>
  </si>
  <si>
    <t>EPILAN D GEROT</t>
  </si>
  <si>
    <t>POR TBL NOB 100X100MG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</si>
  <si>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</si>
  <si>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</si>
  <si>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</si>
  <si>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</si>
  <si>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</si>
  <si>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</si>
  <si>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</si>
  <si>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</si>
  <si>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</si>
  <si>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</si>
  <si>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</si>
  <si>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</si>
  <si>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</si>
  <si>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</si>
  <si>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</si>
  <si>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</si>
  <si>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</si>
  <si>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</si>
  <si>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</si>
  <si>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</si>
  <si>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</si>
  <si>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EUTHYROX 50</t>
  </si>
  <si>
    <t>TBL 100X50RG</t>
  </si>
  <si>
    <t>EXACYL</t>
  </si>
  <si>
    <t>POR TBLFLM20X500MG</t>
  </si>
  <si>
    <t>INJ 5X5ML/500MG</t>
  </si>
  <si>
    <t>EXCIPIAL MASTNÝ KRÉM</t>
  </si>
  <si>
    <t>DRM CRM 1X100GM</t>
  </si>
  <si>
    <t xml:space="preserve">FAKTU 100MG/2,5MG </t>
  </si>
  <si>
    <t>SUP 20</t>
  </si>
  <si>
    <t>FAKTU 50MG/G+20MG/G</t>
  </si>
  <si>
    <t>RCT UNG 20G</t>
  </si>
  <si>
    <t>FASTURTEC 1.5 MG</t>
  </si>
  <si>
    <t>INF PSO LQF 3X1.5MG</t>
  </si>
  <si>
    <t>FENISTIL</t>
  </si>
  <si>
    <t>1MG/ML POR GTT SOL 1X20ML</t>
  </si>
  <si>
    <t>1MG/G GEL 1X50G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</si>
  <si>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</si>
  <si>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</si>
  <si>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</si>
  <si>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</si>
  <si>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</si>
  <si>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</si>
  <si>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</si>
  <si>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</si>
  <si>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FERANT 250MCG INJ SOL 1X5ML</t>
  </si>
  <si>
    <t>FLONIDAN</t>
  </si>
  <si>
    <t>TBL 30X10MG</t>
  </si>
  <si>
    <t>FLORSALMIN</t>
  </si>
  <si>
    <t>CNC GGR 1X50ML</t>
  </si>
  <si>
    <t>FLUOROURACIL ACCORD 50 MG/ML</t>
  </si>
  <si>
    <t>INJ+INF SOL 1X100ML/5G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</si>
  <si>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</si>
  <si>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</si>
  <si>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</si>
  <si>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</si>
  <si>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</si>
  <si>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</si>
  <si>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</si>
  <si>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</si>
  <si>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</si>
  <si>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</si>
  <si>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10X0.6ML</t>
  </si>
  <si>
    <t>INJ SOL 10X1ML</t>
  </si>
  <si>
    <t>FRAXIPARINE FORTE</t>
  </si>
  <si>
    <t>INJ 10X0.8ML/15.2KU</t>
  </si>
  <si>
    <t>FURORESE 125</t>
  </si>
  <si>
    <t>TBL 50X125MG</t>
  </si>
  <si>
    <t>TBL 100X125MG</t>
  </si>
  <si>
    <t>FURORESE 250</t>
  </si>
  <si>
    <t>TBL 50X250MG</t>
  </si>
  <si>
    <t>FURORESE 40</t>
  </si>
  <si>
    <t>TBL 50X40MG</t>
  </si>
  <si>
    <t>TBL 100X40MG</t>
  </si>
  <si>
    <t>FUROSEMID ACCORD</t>
  </si>
  <si>
    <t>10MG/ML INJ/INF SOL 10X2ML</t>
  </si>
  <si>
    <t>GABANOX 100MG</t>
  </si>
  <si>
    <t>CPS DUR 90</t>
  </si>
  <si>
    <t>GEFIN</t>
  </si>
  <si>
    <t>5MG TBL FLM 100</t>
  </si>
  <si>
    <t>Gemcitabin Ebewe 40mg/ml</t>
  </si>
  <si>
    <t>1x50ml/2000mg</t>
  </si>
  <si>
    <t>1x25ml/1000mg</t>
  </si>
  <si>
    <t>1x5ml/200mg</t>
  </si>
  <si>
    <t>GEMCITABINE ACCORD</t>
  </si>
  <si>
    <t>100MG/ML INF CNC SOL 1X2ML</t>
  </si>
  <si>
    <t>100MG/ML INF CNC SOL 1X10ML</t>
  </si>
  <si>
    <t>100MG/ML INF CNC SOL 1X20ML</t>
  </si>
  <si>
    <t>GINGIO 80</t>
  </si>
  <si>
    <t>POR TBL FLM 120X80MG</t>
  </si>
  <si>
    <t>POR TBL FLM 60X80MG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</si>
  <si>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</si>
  <si>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</si>
  <si>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</si>
  <si>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</si>
  <si>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</si>
  <si>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</si>
  <si>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</si>
  <si>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</si>
  <si>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</si>
  <si>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</si>
  <si>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</si>
  <si>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</si>
  <si>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</si>
  <si>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</si>
  <si>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</si>
  <si>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50</t>
  </si>
  <si>
    <t>POR TBL NOB 100</t>
  </si>
  <si>
    <t>GOPTEN</t>
  </si>
  <si>
    <t>2MG CPS DUR 28</t>
  </si>
  <si>
    <t>GRANISETRON KABI 1 MG/ML</t>
  </si>
  <si>
    <t>INJ+INF CNC SOL 5X3ML/3MG</t>
  </si>
  <si>
    <t>GUAJACURAN « 5 % INJ</t>
  </si>
  <si>
    <t>GUTTALAX</t>
  </si>
  <si>
    <t>POR GTT SOL 1X15ML</t>
  </si>
  <si>
    <t>HALOPERIDOL</t>
  </si>
  <si>
    <t>GTT 1X10ML/20MG</t>
  </si>
  <si>
    <t>TBL 50X1.5MG</t>
  </si>
  <si>
    <t>INJ 5X1ML/5MG</t>
  </si>
  <si>
    <t>HELICID 20 ZENTIVA</t>
  </si>
  <si>
    <t>POR CPS ETD 90X20MG</t>
  </si>
  <si>
    <t>HELICID 40 MG</t>
  </si>
  <si>
    <t>POR CPS ETD 7X4X40MG</t>
  </si>
  <si>
    <t>HEPARIN LECIVA</t>
  </si>
  <si>
    <t>INJ 1X10ML/50KU</t>
  </si>
  <si>
    <t>HERPESIN</t>
  </si>
  <si>
    <t>CRM 1X5GM 5%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</si>
  <si>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</si>
  <si>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</si>
  <si>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</si>
  <si>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</si>
  <si>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</si>
  <si>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</si>
  <si>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</si>
  <si>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</si>
  <si>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</si>
  <si>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</si>
  <si>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</si>
  <si>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</si>
  <si>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</si>
  <si>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</si>
  <si>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HYDROCORTISON 10MG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</si>
  <si>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</si>
  <si>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</si>
  <si>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</si>
  <si>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</si>
  <si>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</si>
  <si>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</si>
  <si>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</si>
  <si>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</si>
  <si>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</si>
  <si>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</si>
  <si>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10X1000MLPLAH</t>
  </si>
  <si>
    <t>INF SOL 10X250MLPELAH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</si>
  <si>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</si>
  <si>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</si>
  <si>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</si>
  <si>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</si>
  <si>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</si>
  <si>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CHLORPROTHIXEN LECIVA (BLISTR)</t>
  </si>
  <si>
    <t>TBL OBD 30X15MG</t>
  </si>
  <si>
    <t>CHOLAGOL</t>
  </si>
  <si>
    <t>GTT 1X10ML</t>
  </si>
  <si>
    <t>IBALGIN 400</t>
  </si>
  <si>
    <t>400MG TBL FLM 24</t>
  </si>
  <si>
    <t>400MG TBL FLM 36</t>
  </si>
  <si>
    <t>400MG TBL FLM 48</t>
  </si>
  <si>
    <t>IBALGIN GEL 50G</t>
  </si>
  <si>
    <t>DRM GEL 1X50GM</t>
  </si>
  <si>
    <t>IBALGIN KRÉM 100G</t>
  </si>
  <si>
    <t>ICHTOXYL</t>
  </si>
  <si>
    <t>IMACORT</t>
  </si>
  <si>
    <t>10MG/G+2,5MG/G+5MG/G CRM 20G</t>
  </si>
  <si>
    <t>IMAZOL KRÉMPASTA</t>
  </si>
  <si>
    <t>10MG/G DRM PST 1X30G</t>
  </si>
  <si>
    <t>INDOMETACIN 100 BERLIN-CHEMIE</t>
  </si>
  <si>
    <t>SUP 10X100MG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</si>
  <si>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</si>
  <si>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</si>
  <si>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</si>
  <si>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</si>
  <si>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</si>
  <si>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</si>
  <si>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INJ PROCAINII CHLORATI 0,2% ARD 10x200ml</t>
  </si>
  <si>
    <t>2MG/ML INJ SOL 10X200ML</t>
  </si>
  <si>
    <t>INJ PROCAINII CHLORATI 0,2% ARD 10x500ml</t>
  </si>
  <si>
    <t>2MG/ML INJ SOL 10X500ML</t>
  </si>
  <si>
    <t>IRINOTECAN ACCORDPHARMA</t>
  </si>
  <si>
    <t>20MG/ML INF CNC SOL 1X15ML</t>
  </si>
  <si>
    <t>20MG/ML INF CNC SOL 1X2ML</t>
  </si>
  <si>
    <t>20MG/ML INF CNC SOL 1X5ML</t>
  </si>
  <si>
    <t>ISOKET LOSUNG 0.1% PRO INFUS.</t>
  </si>
  <si>
    <t>INJ PRO INF 10X10ML</t>
  </si>
  <si>
    <t>ISOLYTE BP - PLAST. LÁHEV</t>
  </si>
  <si>
    <t xml:space="preserve">INF SOL 10X1000ML KP </t>
  </si>
  <si>
    <t>JANUMET 50 MG/1000 MG</t>
  </si>
  <si>
    <t>POR TBL FLM 56X50MG/1000MG</t>
  </si>
  <si>
    <t>JITROCELOVÝ ČAJ MEGAFYT</t>
  </si>
  <si>
    <t>JOVESTO 5 MG POTAHOVANÉ TABLETY</t>
  </si>
  <si>
    <t>POR TBL FLM 30X5MG I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</si>
  <si>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</si>
  <si>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</si>
  <si>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</si>
  <si>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</si>
  <si>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</si>
  <si>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</si>
  <si>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</si>
  <si>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</si>
  <si>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</si>
  <si>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</si>
  <si>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</si>
  <si>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KEPPRA 100 MG/ML</t>
  </si>
  <si>
    <t>INF CNC SOL 10X5ML II</t>
  </si>
  <si>
    <t>KINEDRYL</t>
  </si>
  <si>
    <t>TBL 10</t>
  </si>
  <si>
    <t>KINITO 50 MG, POTAHOVANÉ TABLETY</t>
  </si>
  <si>
    <t>POR TBL FLM 40X50MG</t>
  </si>
  <si>
    <t>KL CPS KOLITICKA  SMES, 50 CPS</t>
  </si>
  <si>
    <t>KL CPS NATR.CHLOR. 1,0g</t>
  </si>
  <si>
    <t>100cps</t>
  </si>
  <si>
    <t>KL ETHANOL.C.BENZINO 160G</t>
  </si>
  <si>
    <t>KL ETHANOL.C.BENZINO 200G</t>
  </si>
  <si>
    <t>KL ETHANOLUM BENZ.DENAT. 500ml  /400g/</t>
  </si>
  <si>
    <t>KL ETHANOLUM BENZ.DENAT. 900ml /720g/</t>
  </si>
  <si>
    <t>KL POLYSAN, OL.HELIANTHI AA AD 500G</t>
  </si>
  <si>
    <t>KL PRIPRAVEK</t>
  </si>
  <si>
    <t>KL ROZTOK</t>
  </si>
  <si>
    <t>KL SOL.BORGLYCEROLI  3% 100 G</t>
  </si>
  <si>
    <t>KL SOL.BORGLYCEROLI 3% 200 G</t>
  </si>
  <si>
    <t>KL SOL.ISOPROPANOLI CUM BENZINO, 200ML</t>
  </si>
  <si>
    <t>Klysma salinické 10x135ml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</si>
  <si>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</si>
  <si>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</si>
  <si>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</si>
  <si>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</si>
  <si>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</si>
  <si>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</si>
  <si>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</si>
  <si>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50MG TBL NOB 42</t>
  </si>
  <si>
    <t>100MG TBL NOB 98</t>
  </si>
  <si>
    <t>LAMICTAL 100 MG</t>
  </si>
  <si>
    <t>POR TBL NOB 42X100MG</t>
  </si>
  <si>
    <t>LANTUS 100 JEDNOTEK/ML SOLOSTAR</t>
  </si>
  <si>
    <t xml:space="preserve">SDR INJ SOL 5X3ML 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</si>
  <si>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</si>
  <si>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</si>
  <si>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</si>
  <si>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</si>
  <si>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</si>
  <si>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</si>
  <si>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</si>
  <si>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</si>
  <si>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</si>
  <si>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</si>
  <si>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</si>
  <si>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</si>
  <si>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</si>
  <si>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28X1.5MG</t>
  </si>
  <si>
    <t>POR TBL NOB 30X1.5MG</t>
  </si>
  <si>
    <t>LEXAURIN 3</t>
  </si>
  <si>
    <t>3MG TBL NOB 28</t>
  </si>
  <si>
    <t>3MG TBL NOB 30</t>
  </si>
  <si>
    <t>LIOTON 100000 GEL</t>
  </si>
  <si>
    <t>GEL 1X50GM</t>
  </si>
  <si>
    <t>LIPOBASE</t>
  </si>
  <si>
    <t>CRM 100G</t>
  </si>
  <si>
    <t>LIPOVÝ ČAJ LEROS</t>
  </si>
  <si>
    <t>LISKANTIN</t>
  </si>
  <si>
    <t>POR TBL NOB 100X250MG</t>
  </si>
  <si>
    <t>LOCERYL 5% LÉČIVÝ LAK NA NEHTY</t>
  </si>
  <si>
    <t>50MG/ML LAC UGC 1X2,5ML II</t>
  </si>
  <si>
    <t>LOKREN 20 MG</t>
  </si>
  <si>
    <t>POR TBL FLM 28X20MG</t>
  </si>
  <si>
    <t>POR TBL FLM 98X20MG</t>
  </si>
  <si>
    <t>LOPERON CPS</t>
  </si>
  <si>
    <t>POR CPS DUR 10X2MG</t>
  </si>
  <si>
    <t>POR CPS DUR 20X2MG</t>
  </si>
  <si>
    <t>LOZAP H</t>
  </si>
  <si>
    <t>LUNALDIN 100 MIKROGRAMŮ SUBLINGVÁLNÍ TABLETY</t>
  </si>
  <si>
    <t>ORM TBL SLG 30X100RG</t>
  </si>
  <si>
    <t>Lyovac cosmegen</t>
  </si>
  <si>
    <t>inj sus 0,5/1ml</t>
  </si>
  <si>
    <t>MAALOX</t>
  </si>
  <si>
    <t>CTB 40</t>
  </si>
  <si>
    <t>MAALOX SUSPENZE</t>
  </si>
  <si>
    <t>35MG/ML+40MG/ML POR SUS 1X250ML II</t>
  </si>
  <si>
    <t>MABRON</t>
  </si>
  <si>
    <t>INJ SOL 5X2ML</t>
  </si>
  <si>
    <t>MAGNE B6</t>
  </si>
  <si>
    <t>DRG 50</t>
  </si>
  <si>
    <t>MAGNESII LACTICI 0,5 TBL. MEDICAMENTA</t>
  </si>
  <si>
    <t>TBL NOB 50X0,5GM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</si>
  <si>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</si>
  <si>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</si>
  <si>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</si>
  <si>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</si>
  <si>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</si>
  <si>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</si>
  <si>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</si>
  <si>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MÁTOVÝ ČAJ LEROS</t>
  </si>
  <si>
    <t>SPC 20X2.0GM(SÁČKY)</t>
  </si>
  <si>
    <t>MEDRACET 37,5 MG/325 MG</t>
  </si>
  <si>
    <t>POR TBL NOB 30</t>
  </si>
  <si>
    <t>MEDROL 16 MG</t>
  </si>
  <si>
    <t>POR TBLNOB50X16MG-B</t>
  </si>
  <si>
    <t>MEDROL 4MG</t>
  </si>
  <si>
    <t>TBL NOB 30 II</t>
  </si>
  <si>
    <t>MEGACE 160 MG</t>
  </si>
  <si>
    <t>POR TBL NOB 30X160MG</t>
  </si>
  <si>
    <t>MEGAPLEX 160 MG</t>
  </si>
  <si>
    <t>PORTBLNOB 30X160MG</t>
  </si>
  <si>
    <t>MESOCAIN</t>
  </si>
  <si>
    <t>GEL 1X20GM</t>
  </si>
  <si>
    <t>INJ 10X10ML 1%</t>
  </si>
  <si>
    <t>METAMIZOL STADA</t>
  </si>
  <si>
    <t>500MG TBL NOB 60</t>
  </si>
  <si>
    <t>METAMIZOL STADA-výpadek</t>
  </si>
  <si>
    <t>500MG TBL NOB 20</t>
  </si>
  <si>
    <t>MIDAZOLAM ACCORD 5 MG/ML</t>
  </si>
  <si>
    <t>INJ+INF SOL 10X10ML</t>
  </si>
  <si>
    <t>INJ+INF SOL 10X3MLX5MG/ML</t>
  </si>
  <si>
    <t>MIDAZOLAM KALCEKS</t>
  </si>
  <si>
    <t>5MG/ML INJ/INF SOL 10X1ML</t>
  </si>
  <si>
    <t>MIRTAZAPIN MYLAN 30 MG</t>
  </si>
  <si>
    <t>POR TBL DIS 30X30MG</t>
  </si>
  <si>
    <t>MIRZATEN ORO TAB 15 MG</t>
  </si>
  <si>
    <t>POR TBL DIS 30X15MG</t>
  </si>
  <si>
    <t>MITOMYCIN C KYOWA</t>
  </si>
  <si>
    <t>INJ+INF PLV SOL 5X20MG</t>
  </si>
  <si>
    <t>MODURETIC</t>
  </si>
  <si>
    <t>MOMMOX 0,05 MG/DÁVKU</t>
  </si>
  <si>
    <t>NAS SPR SUS 140X50RG</t>
  </si>
  <si>
    <t>MONO MACK DEPOT</t>
  </si>
  <si>
    <t>POR TBL PRO 28X100MG</t>
  </si>
  <si>
    <t>MONOSAN 20MG</t>
  </si>
  <si>
    <t>TBL 30X20MG</t>
  </si>
  <si>
    <t>MORPHIN BIOTIKA 1%</t>
  </si>
  <si>
    <t>INJ 10X1ML/10MG</t>
  </si>
  <si>
    <t>MOVENTIG</t>
  </si>
  <si>
    <t>25MG TBL FLM 30X1</t>
  </si>
  <si>
    <t>MOVIPREP</t>
  </si>
  <si>
    <t>POR PLV SOL 1+1</t>
  </si>
  <si>
    <t>MOXOSTAD 0,2 MG</t>
  </si>
  <si>
    <t>POR TBL FLM 100X0.2MG</t>
  </si>
  <si>
    <t>MOXOSTAD 0.4 MG</t>
  </si>
  <si>
    <t>POR TBL FLM30X0.4MG</t>
  </si>
  <si>
    <t>MUCOSOLVAN</t>
  </si>
  <si>
    <t>POR GTT SOL+INH SOL 60ML</t>
  </si>
  <si>
    <t>MUNDISAL</t>
  </si>
  <si>
    <t>GEL 1X8GM</t>
  </si>
  <si>
    <t>MUSCORIL INJ</t>
  </si>
  <si>
    <t>INJ SOL 6X2ML/4MG</t>
  </si>
  <si>
    <t>NASIVIN 0,025%</t>
  </si>
  <si>
    <t>NAS GTT SOL 10ML</t>
  </si>
  <si>
    <t>NASIVIN 0,05%</t>
  </si>
  <si>
    <t>NAS SPR SOL 10ML-SK</t>
  </si>
  <si>
    <t>NASIVIN Sensitive 0,025%</t>
  </si>
  <si>
    <t>nas.spr.sol.1x10ml</t>
  </si>
  <si>
    <t>NASIVIN SENSITIVE 0,05%</t>
  </si>
  <si>
    <t>NAS SPR SOL 1X10ML/5MG</t>
  </si>
  <si>
    <t>NATRIUM CHLORATUM BIOTIKA 10%</t>
  </si>
  <si>
    <t>NATRIUM SALICYLICUM BIOTIKA</t>
  </si>
  <si>
    <t>INJ 10X10ML 10%</t>
  </si>
  <si>
    <t>NEBIVOLOL SANDOZ 5 MG</t>
  </si>
  <si>
    <t>POR TBL NOB 28X5MG</t>
  </si>
  <si>
    <t>NEODOLPASSE</t>
  </si>
  <si>
    <t>0,3MG/ML+0,12MG/ML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</si>
  <si>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</si>
  <si>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</si>
  <si>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</si>
  <si>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</si>
  <si>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</si>
  <si>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</si>
  <si>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</si>
  <si>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</si>
  <si>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</si>
  <si>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</si>
  <si>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</si>
  <si>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</si>
  <si>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</si>
  <si>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</si>
  <si>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NITROMINT</t>
  </si>
  <si>
    <t>0,4MG/DÁV SPR SLG 10G II</t>
  </si>
  <si>
    <t>NORADRENALIN LECIVA</t>
  </si>
  <si>
    <t>NO-SPA</t>
  </si>
  <si>
    <t>POR TBL NOB 24X40MG</t>
  </si>
  <si>
    <t>NOVALGIN</t>
  </si>
  <si>
    <t>500MG TBL FLM 20</t>
  </si>
  <si>
    <t>INJ 5X5ML/2500MG</t>
  </si>
  <si>
    <t>INJ 10X2ML/1000MG</t>
  </si>
  <si>
    <t>NOVETRON 8 MG DISPERGOVATELNÉ TABLETY</t>
  </si>
  <si>
    <t>POR TBL DIS 10X8MG</t>
  </si>
  <si>
    <t>OCTENISEPT</t>
  </si>
  <si>
    <t>0,1G/100G DRM SPR SOL 1X50ML</t>
  </si>
  <si>
    <t>OLFEN</t>
  </si>
  <si>
    <t>10MG/G GEL 1X100G</t>
  </si>
  <si>
    <t>ONDANSETRON ACCORD</t>
  </si>
  <si>
    <t>2MG/ML INJ+INF SOL 5X4ML</t>
  </si>
  <si>
    <t>ONDANSETRON SANDOZ</t>
  </si>
  <si>
    <t>8MG TBL FLM 10</t>
  </si>
  <si>
    <t>OPHTHALMO-AZULEN</t>
  </si>
  <si>
    <t>UNG OPH 1X5GM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</si>
  <si>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</si>
  <si>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</si>
  <si>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</si>
  <si>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</si>
  <si>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</si>
  <si>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1X10ML/50MG</t>
  </si>
  <si>
    <t>INF CNC SOL 1X20ML/100MG</t>
  </si>
  <si>
    <t>OXANTIL</t>
  </si>
  <si>
    <t>INJ 5X2ML</t>
  </si>
  <si>
    <t>OXAZEPAM TBL.20X10MG</t>
  </si>
  <si>
    <t>TBL 20X10MG(BLISTR)</t>
  </si>
  <si>
    <t>OXYCODON LANNACHER 10 MG TABLETY S PRODLOUŽENÝM UV</t>
  </si>
  <si>
    <t>POR TBL PRO 60X10MG</t>
  </si>
  <si>
    <t>OXYCODON LANNACHER 20 MG TABLETY S PRODLOUŽENÝM UV</t>
  </si>
  <si>
    <t>POR TBL PRO 60X20MG</t>
  </si>
  <si>
    <t>OXYCODON LANNACHER 40 MG TABLETY S PRODLOUŽENÝM UV</t>
  </si>
  <si>
    <t>POR TBL PRO 60X40MG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</si>
  <si>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</si>
  <si>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</si>
  <si>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</si>
  <si>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</si>
  <si>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</si>
  <si>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PALONOSETRON ACCORD</t>
  </si>
  <si>
    <t>250MCG INJ SOL 1X5ML</t>
  </si>
  <si>
    <t>PAMBA</t>
  </si>
  <si>
    <t>TBL 10X250MG</t>
  </si>
  <si>
    <t>INJ SOL 5X5ML/50MG</t>
  </si>
  <si>
    <t>PANCREOLAN FORTE</t>
  </si>
  <si>
    <t>TBL ENT 30X220MG</t>
  </si>
  <si>
    <t>PANGROL 20000</t>
  </si>
  <si>
    <t>POR TBL ENT 50 II</t>
  </si>
  <si>
    <t>PANTHENOL 100 MG JENAPHARM</t>
  </si>
  <si>
    <t>POR TBL NOB 20X100MG</t>
  </si>
  <si>
    <t>PARACETAMOL KABI 10 MG/ML</t>
  </si>
  <si>
    <t>INF SOL 10X50ML/500MG</t>
  </si>
  <si>
    <t>PARACETAMOL KABI 10MG/ML</t>
  </si>
  <si>
    <t>INF SOL 10X100ML/1000MG</t>
  </si>
  <si>
    <t>PARALEN 100</t>
  </si>
  <si>
    <t>100MG SUP 5</t>
  </si>
  <si>
    <t>PARALEN 500</t>
  </si>
  <si>
    <t>POR TBL NOB 24X500MG</t>
  </si>
  <si>
    <t>PARALEN 500 SUP</t>
  </si>
  <si>
    <t>500MG SUP 5</t>
  </si>
  <si>
    <t>PERINDOPRIL MYLAN 8 MG</t>
  </si>
  <si>
    <t>POR TBL NOB 30X8MG</t>
  </si>
  <si>
    <t>PERINPA 4MG/1,25MG</t>
  </si>
  <si>
    <t>TBL NOB 30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</si>
  <si>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</si>
  <si>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</si>
  <si>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</si>
  <si>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</si>
  <si>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</si>
  <si>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</si>
  <si>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</si>
  <si>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</si>
  <si>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</si>
  <si>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150MG CPS DUR 84</t>
  </si>
  <si>
    <t>PREGABALIN TEVA</t>
  </si>
  <si>
    <t>150MG CPS DUR 56</t>
  </si>
  <si>
    <t>PRENESSA</t>
  </si>
  <si>
    <t>4MG TBL NOB 30</t>
  </si>
  <si>
    <t>PRESID 5 MG</t>
  </si>
  <si>
    <t>TBL PRO 30</t>
  </si>
  <si>
    <t>PRESTANCE 10 MG/5 MG</t>
  </si>
  <si>
    <t>PRESTANCE 5 MG/10 MG</t>
  </si>
  <si>
    <t>PRESTANCE 5 MG/5 MG</t>
  </si>
  <si>
    <t>PRESTARIUM NEO</t>
  </si>
  <si>
    <t>PRESTARIUM NEO COMBI 10 MG/2,5 MG</t>
  </si>
  <si>
    <t>PRESTARIUM NEO COMBI 5mg/1,25mg</t>
  </si>
  <si>
    <t>PROTHAZIN</t>
  </si>
  <si>
    <t>25MG TBL FLM 20</t>
  </si>
  <si>
    <t>PROTHIADEN</t>
  </si>
  <si>
    <t>DRG 30X25MG</t>
  </si>
  <si>
    <t>PROTHIADEN 75</t>
  </si>
  <si>
    <t>TBL OBD 30X75MG</t>
  </si>
  <si>
    <t>PULMORAN LEROS</t>
  </si>
  <si>
    <t>PURINOL 100 MG</t>
  </si>
  <si>
    <t>POR TBL NOB 50X100MG</t>
  </si>
  <si>
    <t>PURINOL 100MG</t>
  </si>
  <si>
    <t>TBL 100X100MG</t>
  </si>
  <si>
    <t>PURINOL 300MG</t>
  </si>
  <si>
    <t>TBL 30X300MG</t>
  </si>
  <si>
    <t>PYRIDOXIN LÉČIVA TBL</t>
  </si>
  <si>
    <t xml:space="preserve">POR TBL NOB 20X20MG 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</si>
  <si>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</si>
  <si>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</si>
  <si>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</si>
  <si>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</si>
  <si>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</si>
  <si>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</si>
  <si>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RANITAL</t>
  </si>
  <si>
    <t>TBL 30X150MG</t>
  </si>
  <si>
    <t>INJ 5X2ML/50MG</t>
  </si>
  <si>
    <t>REASEC</t>
  </si>
  <si>
    <t>TBL 20X2.5MG</t>
  </si>
  <si>
    <t>REGULAX-PIKOSULFAT KAPKY</t>
  </si>
  <si>
    <t>GTT 1X20ML/150MG</t>
  </si>
  <si>
    <t>REMESTYP 1.0</t>
  </si>
  <si>
    <t>INJ 5X10ML/1MG</t>
  </si>
  <si>
    <t>RINGERFUNDIN B.BRAUN</t>
  </si>
  <si>
    <t>INF SOL 10X500ML PE</t>
  </si>
  <si>
    <t>RINGERUV ROZTOK BRAUN</t>
  </si>
  <si>
    <t>INF 10X500ML(LDPE)</t>
  </si>
  <si>
    <t>INF 10X1000ML(LDPE)</t>
  </si>
  <si>
    <t>RINGERŮV ROZTOK VIAFLO</t>
  </si>
  <si>
    <t>INF SOL 10X1000ML</t>
  </si>
  <si>
    <t>INF SOL 20X500ML</t>
  </si>
  <si>
    <t>ROSEMIG 100MG</t>
  </si>
  <si>
    <t>TBL FLM 6 II</t>
  </si>
  <si>
    <t>ROSUMOP 10 MG</t>
  </si>
  <si>
    <t>ROSUMOP 20 MG</t>
  </si>
  <si>
    <t>POR TBL FLM 100X20MG</t>
  </si>
  <si>
    <t>ROWATINEX</t>
  </si>
  <si>
    <t>ROZTOK K VÝPLACHŮM ÚSTNí DUTINY CAPHOSOL, MAXIMÁLN</t>
  </si>
  <si>
    <t>AMPULE 15 ML X 60</t>
  </si>
  <si>
    <t>RYTMONORM 150MG</t>
  </si>
  <si>
    <t>TBL FLM 50</t>
  </si>
  <si>
    <t>SANORIN 1 PM</t>
  </si>
  <si>
    <t>1MG/ML NAS GTT SOL 1X10ML</t>
  </si>
  <si>
    <t>SANORIN EMULSIO</t>
  </si>
  <si>
    <t>GTT NAS 10ML 0.1%</t>
  </si>
  <si>
    <t>SECTRAL 400</t>
  </si>
  <si>
    <t>TBL OBD 30X400MG</t>
  </si>
  <si>
    <t>SEPTONEX</t>
  </si>
  <si>
    <t>SPR 1X45ML</t>
  </si>
  <si>
    <t>SILYMARIN AL 50</t>
  </si>
  <si>
    <t>DRG 100X50MG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</si>
  <si>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</si>
  <si>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</si>
  <si>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</si>
  <si>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</si>
  <si>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</si>
  <si>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</si>
  <si>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</si>
  <si>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</si>
  <si>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</si>
  <si>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1X40MG+1ML</t>
  </si>
  <si>
    <t>INJ SIC 1X125MG+2ML</t>
  </si>
  <si>
    <t>SORBIFER DURULES</t>
  </si>
  <si>
    <t>TBL FLM 60X320MG/60MG</t>
  </si>
  <si>
    <t>POR TBL FLM 100X100MG</t>
  </si>
  <si>
    <t>SORTIS 80 MG</t>
  </si>
  <si>
    <t>POR TBL FLM 30X80MG</t>
  </si>
  <si>
    <t>SOTAHEXAL 80</t>
  </si>
  <si>
    <t>POR TBL NOB 100X80MG</t>
  </si>
  <si>
    <t>SPECIES UROLOGICAE PLANTA LEROS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</si>
  <si>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</si>
  <si>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</si>
  <si>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</si>
  <si>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</si>
  <si>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</si>
  <si>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</si>
  <si>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STOPTUSSIN 40MG/ML+100MG/ML</t>
  </si>
  <si>
    <t>POR GTT SOL 50ML + PIP</t>
  </si>
  <si>
    <t>STOPTUSSIN SIRUP</t>
  </si>
  <si>
    <t>POR SIR 1X100ML + PIP</t>
  </si>
  <si>
    <t>SUPP.GLYCERINI SANOVA Glycerín.čípky Extra 3g 10ks</t>
  </si>
  <si>
    <t>Suppositoria Glyc.Sanova Classic 2g</t>
  </si>
  <si>
    <t>SUPPOSITORIA GLYCERINI LÉČIVA</t>
  </si>
  <si>
    <t>SUP 10X2,06G</t>
  </si>
  <si>
    <t>SYMBICORT TURBUHALER 100 MIKROGRAMŮ/6 MIKROGRAMŮ/I</t>
  </si>
  <si>
    <t>INH PLV 1X120DÁV</t>
  </si>
  <si>
    <t>SYMBICORT TURBUHALER 200 MIKROGRAMŮ/ 6 MIKROGRAMŮ/</t>
  </si>
  <si>
    <t>SYNJARDY 5 MG/1000 MG</t>
  </si>
  <si>
    <t>POR TBL FLM 60X1X5MG/1000MG</t>
  </si>
  <si>
    <t>SYNTOPHYLLIN</t>
  </si>
  <si>
    <t>INJ 5X10ML/240MG</t>
  </si>
  <si>
    <t>SYNTOSTIGMIN</t>
  </si>
  <si>
    <t>Šalvěj lékařská nať LEROS n.s.</t>
  </si>
  <si>
    <t>20 x1,5g</t>
  </si>
  <si>
    <t>TANTUM VERDE</t>
  </si>
  <si>
    <t>1,5MG/ML GGR 240 ML</t>
  </si>
  <si>
    <t>TELMISARTAN SANDOZ 80 MG</t>
  </si>
  <si>
    <t>POR TBL NOB 30X80MG</t>
  </si>
  <si>
    <t>TELMISARTAN/HYDROCHLOROTHIAZID SANDOZ 80 MG/12,5 M</t>
  </si>
  <si>
    <t>TEMOZOLOMIDE GLENMARK</t>
  </si>
  <si>
    <t>140MG CPS DUR 5</t>
  </si>
  <si>
    <t>100MG CPS DUR 5</t>
  </si>
  <si>
    <t>TENSIOMIN</t>
  </si>
  <si>
    <t>TBL 30X25MG</t>
  </si>
  <si>
    <t>TBL 30X12.5MG</t>
  </si>
  <si>
    <t>TEZEO 40 MG</t>
  </si>
  <si>
    <t>POR TBL NOB 28X40MG</t>
  </si>
  <si>
    <t>TEZZIMI</t>
  </si>
  <si>
    <t>10MG TBL NOB 30 I</t>
  </si>
  <si>
    <t>Thiamin Generica tbl.60</t>
  </si>
  <si>
    <t>THIAMIN LECIVA</t>
  </si>
  <si>
    <t>TBL 20X50MG(BLISTR)</t>
  </si>
  <si>
    <t>INJ 10X2ML/100MG</t>
  </si>
  <si>
    <t>THIOCTACID 600 HR</t>
  </si>
  <si>
    <t>POR TBL FLM30X600MG</t>
  </si>
  <si>
    <t>THIOGAMMA 600 ORAL</t>
  </si>
  <si>
    <t>TBL OBD 60X600MG</t>
  </si>
  <si>
    <t>TIAPRIDAL</t>
  </si>
  <si>
    <t>INJ SOL 12X2ML/100MG</t>
  </si>
  <si>
    <t>POR TBLNOB 50X100MG</t>
  </si>
  <si>
    <t>TISERCIN</t>
  </si>
  <si>
    <t>INJ 10X1ML/25MG</t>
  </si>
  <si>
    <t>TORECAN</t>
  </si>
  <si>
    <t>DRG 50X6.5MG</t>
  </si>
  <si>
    <t>INJ 5X1ML/6.5MG</t>
  </si>
  <si>
    <t>SUP 6X6.5MG</t>
  </si>
  <si>
    <t>TRAJENTA 5 MG</t>
  </si>
  <si>
    <t>TRALGIT</t>
  </si>
  <si>
    <t>POR CPS DUR 20X50MG</t>
  </si>
  <si>
    <t>TRALGIT 50 INJ</t>
  </si>
  <si>
    <t>INJ SOL 5X1ML/50MG</t>
  </si>
  <si>
    <t>TRALGIT SR 100</t>
  </si>
  <si>
    <t>POR TBL RET10X100MG</t>
  </si>
  <si>
    <t>POR TBL RET50X100MG</t>
  </si>
  <si>
    <t>POR TBL RET30X100MG</t>
  </si>
  <si>
    <t>TRAMAL</t>
  </si>
  <si>
    <t>GTT 1X96ML</t>
  </si>
  <si>
    <t>TRAMAL KAPKY 100 MG/1 ML</t>
  </si>
  <si>
    <t>POR GTT SOL 1X10ML</t>
  </si>
  <si>
    <t xml:space="preserve">TRAMAL RETARD </t>
  </si>
  <si>
    <t>TBL 10x100 MG</t>
  </si>
  <si>
    <t>TRAMAL RETARD TABLETY 150 MG</t>
  </si>
  <si>
    <t>150MG TBL PRO 10 III</t>
  </si>
  <si>
    <t>TRAMAL RETARD TABLETY 200 MG</t>
  </si>
  <si>
    <t>200MG TBL PRO 30 III</t>
  </si>
  <si>
    <t>TRANSTEC 35 MCG/H</t>
  </si>
  <si>
    <t>DRM EMP TDR 5X20MG</t>
  </si>
  <si>
    <t>TRANSTEC 52.5 MCG/H</t>
  </si>
  <si>
    <t>DRM EMP TDR 5X30MG</t>
  </si>
  <si>
    <t>TRAVATAN</t>
  </si>
  <si>
    <t>OPH GTT SOL 1X2.5ML</t>
  </si>
  <si>
    <t>TRIMBOW</t>
  </si>
  <si>
    <t>87MCG/5MCG/9MCG INH SOL PSS 1X120DÁV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</si>
  <si>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</si>
  <si>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</si>
  <si>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</si>
  <si>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</si>
  <si>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</si>
  <si>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</si>
  <si>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</si>
  <si>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</si>
  <si>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</si>
  <si>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</si>
  <si>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</si>
  <si>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</si>
  <si>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10 MG POTAHOVANÉ TABLETY</t>
  </si>
  <si>
    <t>TULIP 20 MG POTAHOVANÉ TABLETY</t>
  </si>
  <si>
    <t>UBRETID</t>
  </si>
  <si>
    <t>TBL 50X5MG</t>
  </si>
  <si>
    <t>ULTRACOD</t>
  </si>
  <si>
    <t>UROMITEXAN 400MG</t>
  </si>
  <si>
    <t>INJ 15X4ML/400MG</t>
  </si>
  <si>
    <t>URSOSAN</t>
  </si>
  <si>
    <t>CPS 50X250MG</t>
  </si>
  <si>
    <t>VALETOL</t>
  </si>
  <si>
    <t>POR TBL NOB 12</t>
  </si>
  <si>
    <t>VALSACOMBI 160 MG/12,5 MG</t>
  </si>
  <si>
    <t>POR TBL FLM 28</t>
  </si>
  <si>
    <t>VASOCARDIN 50</t>
  </si>
  <si>
    <t>VENLAFAXIN MYLAN 75 MG</t>
  </si>
  <si>
    <t>75MG CPS PRO 30</t>
  </si>
  <si>
    <t>VENTOLIN INHALER N</t>
  </si>
  <si>
    <t>100MCG/DÁV INH SUS PSS 200DÁV</t>
  </si>
  <si>
    <t>VENTOLIN ROZTOK K INHALACI-výpadek</t>
  </si>
  <si>
    <t>INH SOL1X20ML/120MG</t>
  </si>
  <si>
    <t>VEROSPIRON</t>
  </si>
  <si>
    <t>TBL 100X25MG</t>
  </si>
  <si>
    <t>VESICARE 5 MG</t>
  </si>
  <si>
    <t>VESSEL DUE F</t>
  </si>
  <si>
    <t>250SU CPS MOL 50</t>
  </si>
  <si>
    <t>VIANT</t>
  </si>
  <si>
    <t>INF PLV SOL 10</t>
  </si>
  <si>
    <t>VIDISIC</t>
  </si>
  <si>
    <t>GEL OPH 1X10GM</t>
  </si>
  <si>
    <t>VIGANTOL</t>
  </si>
  <si>
    <t>POR GTT SOL 1x10ML</t>
  </si>
  <si>
    <t>Vincentka přírod.0.7l-nevrat.láhev</t>
  </si>
  <si>
    <t>VINCRISTINE-TEVA</t>
  </si>
  <si>
    <t>INJ 1X2ML/2MG</t>
  </si>
  <si>
    <t>VITAMIN B12 LECIVA 1000RG</t>
  </si>
  <si>
    <t>INJ 5X1ML/1000RG</t>
  </si>
  <si>
    <t>Vitar Soda tbl.150</t>
  </si>
  <si>
    <t>neleč.</t>
  </si>
  <si>
    <t>WARFARIN</t>
  </si>
  <si>
    <t>TBL 100X3MG</t>
  </si>
  <si>
    <t>XALATAN</t>
  </si>
  <si>
    <t>OPH GTT SOL 1X2.5ML II</t>
  </si>
  <si>
    <t>XARELTO 15 MG</t>
  </si>
  <si>
    <t>POR TBL FLM 28X15MG</t>
  </si>
  <si>
    <t>XYZAL</t>
  </si>
  <si>
    <t>POR TBL FLM 28X5MG</t>
  </si>
  <si>
    <t>ZALDIAR</t>
  </si>
  <si>
    <t>37,5MG/325MG TBL FLM 30X1</t>
  </si>
  <si>
    <t>ZARZIO 30 MU/0,5 ML</t>
  </si>
  <si>
    <t>INJ+INF SOL 5X0.5ML</t>
  </si>
  <si>
    <t>ZARZIO 48 MU/0,5 ML</t>
  </si>
  <si>
    <t>ZODAC</t>
  </si>
  <si>
    <t>TBL OBD 30X10MG</t>
  </si>
  <si>
    <t>TBL OBD 60X10MG</t>
  </si>
  <si>
    <t>ZOLEDRONIC ACID MYLAN 4 MG/5 ML</t>
  </si>
  <si>
    <t>INF CNC SOL 1X5ML/4MG</t>
  </si>
  <si>
    <t>ZOLETORV</t>
  </si>
  <si>
    <t>10MG/40MG TBL FLM 30</t>
  </si>
  <si>
    <t>ZOLOFT 50MG</t>
  </si>
  <si>
    <t>TBL OBD 28X50MG</t>
  </si>
  <si>
    <t>ZOLPIDEM MYLAN</t>
  </si>
  <si>
    <t>POR TBL FLM 50X10MG</t>
  </si>
  <si>
    <t>POR TBL FLM 20X10MG</t>
  </si>
  <si>
    <t>ZOXON 4</t>
  </si>
  <si>
    <t>POR TBL NOB 90X4MG</t>
  </si>
  <si>
    <t>ZULBEX 20 MG</t>
  </si>
  <si>
    <t>POR TBL ENT 28X20MG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</si>
  <si>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</si>
  <si>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</si>
  <si>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</si>
  <si>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</si>
  <si>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</si>
  <si>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</si>
  <si>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NUTRAMIN VLI</t>
  </si>
  <si>
    <t>INF 1X500ML</t>
  </si>
  <si>
    <t>NUTRIFLEX BASAL</t>
  </si>
  <si>
    <t>INF SOL 5X2000ML</t>
  </si>
  <si>
    <t>NUTRIFLEX LIPID PLUS 38/120</t>
  </si>
  <si>
    <t>INF EML 5X1875ML</t>
  </si>
  <si>
    <t>NUTRIFLEX OMEGA PLUS 38/120</t>
  </si>
  <si>
    <t>NUTRIFLEX PERI</t>
  </si>
  <si>
    <t>INF SOL 5X1000ML</t>
  </si>
  <si>
    <t>OLIMEL N9</t>
  </si>
  <si>
    <t>INF EML4X2000ML</t>
  </si>
  <si>
    <t>OLIMEL N9E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</si>
  <si>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</si>
  <si>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</si>
  <si>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</si>
  <si>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</si>
  <si>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</si>
  <si>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</si>
  <si>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</si>
  <si>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NUTRIDRINK COMPACT PROTEIN S PŘÍCHUTÍ BANÁNOVOU</t>
  </si>
  <si>
    <t>POR SOL 4X125ML</t>
  </si>
  <si>
    <t>NUTRIDRINK COMPACT PROTEIN S PŘÍCHUTÍ VANILKOVOU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</si>
  <si>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</si>
  <si>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</si>
  <si>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</si>
  <si>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</si>
  <si>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</si>
  <si>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</si>
  <si>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</si>
  <si>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</si>
  <si>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</si>
  <si>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</si>
  <si>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</si>
  <si>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</si>
  <si>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</si>
  <si>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</si>
  <si>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</si>
  <si>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</si>
  <si>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</si>
  <si>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</si>
  <si>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ENERGY MULTI FIBRE</t>
  </si>
  <si>
    <t>POR SOL 8X1000ML</t>
  </si>
  <si>
    <t>POR SOL 1X1500ML</t>
  </si>
  <si>
    <t>NUTRISON PROTEIN PLUS MULTI FIBRE</t>
  </si>
  <si>
    <t>POR SOL 8X500ML</t>
  </si>
  <si>
    <t>PROTIFAR</t>
  </si>
  <si>
    <t>POR PLV SOL 1X225GM</t>
  </si>
  <si>
    <t>léky - krev.deriváty ZUL (TO)</t>
  </si>
  <si>
    <t>ATENATIV</t>
  </si>
  <si>
    <t>50IU/ML INF PSO LQF 1+1X20ML</t>
  </si>
  <si>
    <t>50IU/ML INF PSO LQF 1+1X10ML</t>
  </si>
  <si>
    <t>léky - hemofilici ZUL (TO)</t>
  </si>
  <si>
    <t>FANHDI</t>
  </si>
  <si>
    <t>50IU/ML INJ PSO LQF 1+1X10ML</t>
  </si>
  <si>
    <t>100IU/ML INJ PSO LQF 1+1X10ML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</si>
  <si>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</si>
  <si>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</si>
  <si>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</si>
  <si>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</si>
  <si>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</si>
  <si>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</si>
  <si>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</si>
  <si>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</si>
  <si>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</si>
  <si>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</si>
  <si>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</si>
  <si>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</si>
  <si>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</si>
  <si>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</si>
  <si>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</si>
  <si>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BELOGENT KRÉM</t>
  </si>
  <si>
    <t>CRM 1X30GM</t>
  </si>
  <si>
    <t>BELOGENT MAST</t>
  </si>
  <si>
    <t>BISEPTOL 120</t>
  </si>
  <si>
    <t>TBL 20X120MG</t>
  </si>
  <si>
    <t>BISEPTOL 480</t>
  </si>
  <si>
    <t>INJ 10X5ML</t>
  </si>
  <si>
    <t>CEFEPIM NORIDEM</t>
  </si>
  <si>
    <t>1G INJ/INF PLV SOL 1</t>
  </si>
  <si>
    <t>2G INJ/INF PLV SOL 1</t>
  </si>
  <si>
    <t>CEFTAZIDIM KABI 1 GM</t>
  </si>
  <si>
    <t>INJ PLV SOL 10X1GM</t>
  </si>
  <si>
    <t>CEFTAZIDIM KABI 2 GM</t>
  </si>
  <si>
    <t>INJ+INF PLV SOL 10X2GM</t>
  </si>
  <si>
    <t>CIFLOXINAL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</si>
  <si>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</si>
  <si>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</si>
  <si>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</si>
  <si>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</si>
  <si>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</si>
  <si>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</si>
  <si>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</si>
  <si>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10X960MG</t>
  </si>
  <si>
    <t>ENTIZOL</t>
  </si>
  <si>
    <t>TBL 20X250MG</t>
  </si>
  <si>
    <t>FRAMYKOIN</t>
  </si>
  <si>
    <t>UNG 1X10GM</t>
  </si>
  <si>
    <t>PLV ADS 1X5GM</t>
  </si>
  <si>
    <t>FUCIDIN</t>
  </si>
  <si>
    <t>UNG 1X15GM 2%</t>
  </si>
  <si>
    <t>FUROLIN TABLETY</t>
  </si>
  <si>
    <t>GENTAMICIN B.BRAUN INF SOL 240MG</t>
  </si>
  <si>
    <t>3MG/ML 20X80ML</t>
  </si>
  <si>
    <t>GENTAMICIN LEK 80 MG/2 ML</t>
  </si>
  <si>
    <t>INJ SOL 10X2ML/80MG</t>
  </si>
  <si>
    <t>GYRABLOCK 400</t>
  </si>
  <si>
    <t>TBL OBD 14X400MG</t>
  </si>
  <si>
    <t>KLACID 250</t>
  </si>
  <si>
    <t>TBL FLM 14X250MG</t>
  </si>
  <si>
    <t>KLACID 500</t>
  </si>
  <si>
    <t>POR TBL FLM 14X500MG</t>
  </si>
  <si>
    <t>KLACID I.V.</t>
  </si>
  <si>
    <t>INF PLV SOL 1X500MG</t>
  </si>
  <si>
    <t>MAXIPIME 1GM</t>
  </si>
  <si>
    <t>INJ SIC 1X1GM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</si>
  <si>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</si>
  <si>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</si>
  <si>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</si>
  <si>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</si>
  <si>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</si>
  <si>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</si>
  <si>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</si>
  <si>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</si>
  <si>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</si>
  <si>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</si>
  <si>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</si>
  <si>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</si>
  <si>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</si>
  <si>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</si>
  <si>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</si>
  <si>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SEFOTAK 1 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</si>
  <si>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</si>
  <si>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</si>
  <si>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</si>
  <si>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</si>
  <si>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</si>
  <si>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</si>
  <si>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URIFOS 3 G</t>
  </si>
  <si>
    <t>POR GRA SOL 1X3GM</t>
  </si>
  <si>
    <t>VANCOMYCIN MYLAN 1000 MG</t>
  </si>
  <si>
    <t>INF PLV SOL 1X1GM</t>
  </si>
  <si>
    <t>VANCOMYCIN MYLAN 500 MG</t>
  </si>
  <si>
    <t>XORIMAX 250 MG POTAH.TABLETY</t>
  </si>
  <si>
    <t>PORTBLFLM10X250MG</t>
  </si>
  <si>
    <t>XORIMAX 500 MG POTAH.TABLETY</t>
  </si>
  <si>
    <t>PORTBLFLM10X500MG</t>
  </si>
  <si>
    <t>léky - antimykotika (LEK)</t>
  </si>
  <si>
    <t>BATRAFEN</t>
  </si>
  <si>
    <t>CRM 1X20GM</t>
  </si>
  <si>
    <t>BATRAFEN ROZTOK</t>
  </si>
  <si>
    <t>10MG/ML DRM SOL 20ML</t>
  </si>
  <si>
    <t>CANESPOR 1X DENNĚ ROZTOK</t>
  </si>
  <si>
    <t>DRM SOL 1X15ML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</si>
  <si>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</si>
  <si>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</si>
  <si>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</si>
  <si>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</si>
  <si>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</si>
  <si>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</si>
  <si>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FLUCONAZOL KABI 2 MG/ML</t>
  </si>
  <si>
    <t>INF SOL 10X200ML/400MG</t>
  </si>
  <si>
    <t>INF SOL 10X100ML/200MG</t>
  </si>
  <si>
    <t>SPORANOX</t>
  </si>
  <si>
    <t>SOL 1X150ML/1.5GM</t>
  </si>
  <si>
    <t>ACECOR 400MG</t>
  </si>
  <si>
    <t>AMICLOTON</t>
  </si>
  <si>
    <t>2,5MG/25MG TBL NOB 30</t>
  </si>
  <si>
    <t>AMLATOR 20 MG/5 MG POTAHOVANÉ TABLETY</t>
  </si>
  <si>
    <t>APO-IBUPROFEN 400 MG</t>
  </si>
  <si>
    <t>POR TBL FLM 30X400MG</t>
  </si>
  <si>
    <t>POR TBL FLM 100X400MG</t>
  </si>
  <si>
    <t>AQUA PRO INJECTIONE BRAUN</t>
  </si>
  <si>
    <t>INJ SOL 20X10ML-PLA</t>
  </si>
  <si>
    <t>INJ SOL 10X1000ML-PE</t>
  </si>
  <si>
    <t>ARDEAELYTOSOL NA.HYDR.FOSF.8.7%</t>
  </si>
  <si>
    <t>ASPIRIN</t>
  </si>
  <si>
    <t>500MG TBL OBD 20</t>
  </si>
  <si>
    <t>ATRAM 25</t>
  </si>
  <si>
    <t>POR TBLNOB30X25MG</t>
  </si>
  <si>
    <t>BACLOFEN</t>
  </si>
  <si>
    <t>TBL 50X10MG</t>
  </si>
  <si>
    <t>DRM UNG1X30GM 0.05%</t>
  </si>
  <si>
    <t>BETAHISTIN ACTAVIS</t>
  </si>
  <si>
    <t>16MG TBL NOB 60</t>
  </si>
  <si>
    <t>POR TBL FLM 60X100MG</t>
  </si>
  <si>
    <t>Biopron FORTE tob.60</t>
  </si>
  <si>
    <t>BLEOMEDAC 15000 IU</t>
  </si>
  <si>
    <t>INJ PLV SOL 1X15000UT</t>
  </si>
  <si>
    <t>BROMHEXIN 8 KM KAPKY</t>
  </si>
  <si>
    <t>GTT 1X50ML 8MG/ML</t>
  </si>
  <si>
    <t>BRUFEN 400</t>
  </si>
  <si>
    <t>CTB 20</t>
  </si>
  <si>
    <t>CALCII CARBONICI 0,5 TBL. MEDICAMENTA</t>
  </si>
  <si>
    <t>0,5G TBL NOB 50</t>
  </si>
  <si>
    <t>CALTRATE PLUS</t>
  </si>
  <si>
    <t>Canesten Gyn 1 den</t>
  </si>
  <si>
    <t>vag.tbl.1x500mg</t>
  </si>
  <si>
    <t>CARVESAN 25</t>
  </si>
  <si>
    <t>POR TBL NOB 30X25MG</t>
  </si>
  <si>
    <t>CARZAP 16 MG</t>
  </si>
  <si>
    <t>POR TBL NOB 28X16MG</t>
  </si>
  <si>
    <t>CINARIZIN LEK 25 MG</t>
  </si>
  <si>
    <t>POR TBL NOB 50X25MG</t>
  </si>
  <si>
    <t>POR TBL NOB30X200MG</t>
  </si>
  <si>
    <t>CYMBALTA 60 MG</t>
  </si>
  <si>
    <t>POR CPS ETD 28X60MG</t>
  </si>
  <si>
    <t>DEPAKINE CHRONO 500MG(PULENE)</t>
  </si>
  <si>
    <t>TBL RET 30X500MG</t>
  </si>
  <si>
    <t>DEPAKINE INJ 1+1X4ML</t>
  </si>
  <si>
    <t>PSO LQF 400MG/4ML</t>
  </si>
  <si>
    <t>DEXAMETHASONE KRKA</t>
  </si>
  <si>
    <t>20MG TBL NOB 20</t>
  </si>
  <si>
    <t>DEXAMETHASONE WZF POLFA</t>
  </si>
  <si>
    <t>OPHGTTSUS1X5ML0.1%</t>
  </si>
  <si>
    <t>DIAPREL MR</t>
  </si>
  <si>
    <t>30MG TBL RET 60</t>
  </si>
  <si>
    <t>DIPROSONE</t>
  </si>
  <si>
    <t>DIROTON 10MG</t>
  </si>
  <si>
    <t>TBL 28X10MG</t>
  </si>
  <si>
    <t>DOLGIT KRÉM</t>
  </si>
  <si>
    <t>DRM CRM 1X150GM</t>
  </si>
  <si>
    <t>DOPEGYT</t>
  </si>
  <si>
    <t>DUODART 0,5 MG/0,4 MG</t>
  </si>
  <si>
    <t>POR CPS DUR 90</t>
  </si>
  <si>
    <t>DZ OCTENISEPT 1 l</t>
  </si>
  <si>
    <t>DZ TRIXO 500 ML</t>
  </si>
  <si>
    <t>DZ TRIXO LIND 100 ml</t>
  </si>
  <si>
    <t>ELICEA 10 MG</t>
  </si>
  <si>
    <t>TBL FLM 56</t>
  </si>
  <si>
    <t>POR TBL FLM 168X2.5MG</t>
  </si>
  <si>
    <t>ELIQUIS 5 MG</t>
  </si>
  <si>
    <t>POR TBL FLM 60X5MG</t>
  </si>
  <si>
    <t>EMEND 125 MG + 80 MG</t>
  </si>
  <si>
    <t>POR CPS DUR 1(125MG)+2(80MG)</t>
  </si>
  <si>
    <t>TBL 100X5MG</t>
  </si>
  <si>
    <t>ENDOXAN 200 MG</t>
  </si>
  <si>
    <t>INJ PLV SOL10X200MG</t>
  </si>
  <si>
    <t>ENDOXAN 500 MG</t>
  </si>
  <si>
    <t>INJ PLV SOL 1X500MG</t>
  </si>
  <si>
    <t xml:space="preserve">Essentiale Forte N </t>
  </si>
  <si>
    <t>por.cps.dur.100</t>
  </si>
  <si>
    <t>EUPHYLLIN CR N 300</t>
  </si>
  <si>
    <t>POR CPS PRO 50X300MG</t>
  </si>
  <si>
    <t>EUTHYROX 112 MIKROGRAMŮ</t>
  </si>
  <si>
    <t>POR TBL NOB 100X112RG II</t>
  </si>
  <si>
    <t>EUTHYROX 75</t>
  </si>
  <si>
    <t>TBL 100X75RG</t>
  </si>
  <si>
    <t>FAMOSAN</t>
  </si>
  <si>
    <t>TBL OBD 20X40MG</t>
  </si>
  <si>
    <t>FAMOSAN 20MG</t>
  </si>
  <si>
    <t>TBL OBD 20X20MG</t>
  </si>
  <si>
    <t>FAMOSAN 40MG</t>
  </si>
  <si>
    <t>TBL OBD 50X40MG</t>
  </si>
  <si>
    <t>FENOLAX</t>
  </si>
  <si>
    <t>5MG TBL ENT 30</t>
  </si>
  <si>
    <t>FLUCINAR</t>
  </si>
  <si>
    <t>DRM UNG 1X15GM 0.025%</t>
  </si>
  <si>
    <t>FLUDROCORTISON SQUIBB</t>
  </si>
  <si>
    <t>TBL 100X0.1MG</t>
  </si>
  <si>
    <t>INJ SOL 10X0.8ML</t>
  </si>
  <si>
    <t>INJ SOL 2X0.8ML</t>
  </si>
  <si>
    <t>FYZIOLOGICKÝ ROZTOK VIAFLO</t>
  </si>
  <si>
    <t>INF SOL 50X100ML</t>
  </si>
  <si>
    <t>INF SOL 30X250ML</t>
  </si>
  <si>
    <t>GERATAM 800MG</t>
  </si>
  <si>
    <t>TBL OBD 60X800MG</t>
  </si>
  <si>
    <t>GLUKÓZA 5% VIAFLO</t>
  </si>
  <si>
    <t>POR GTT SOL 1X30ML</t>
  </si>
  <si>
    <t>HELIDES 20 MG ENTEROSOLVENTNÍ TVRDÉ TOBOLKY</t>
  </si>
  <si>
    <t>HERPESIN 200</t>
  </si>
  <si>
    <t>POR TBL NOB 25X200MG</t>
  </si>
  <si>
    <t>HUMALOG MIX 50 100 IU/ML</t>
  </si>
  <si>
    <t>INJ SUS 5X3ML/300UT</t>
  </si>
  <si>
    <t>Hyal Drop multi - speciální balení 2x 10 ml</t>
  </si>
  <si>
    <t>HYDROCORTISON M LECIVA</t>
  </si>
  <si>
    <t>UNG 10GM 1%</t>
  </si>
  <si>
    <t>HYDROCHLOROTHIAZID TAINEX</t>
  </si>
  <si>
    <t>25MG TBL NOB 20</t>
  </si>
  <si>
    <t>IBUMAX 400 MG</t>
  </si>
  <si>
    <t>PORTBLFLM30X400MG</t>
  </si>
  <si>
    <t>PORTBLFLM100X400MG</t>
  </si>
  <si>
    <t>IMAZOL PLUS</t>
  </si>
  <si>
    <t>10MG/G+2,5MG/G CRM 30G</t>
  </si>
  <si>
    <t>IR OG. COLL.HOMAT.HYDROBROM.1%10G</t>
  </si>
  <si>
    <t>COLL</t>
  </si>
  <si>
    <t>IR UNG. OPHT. DEXAMETHASONI 0,1% 5g</t>
  </si>
  <si>
    <t>ung. ophth.</t>
  </si>
  <si>
    <t>ISOKET SPRAY</t>
  </si>
  <si>
    <t>SPR 1X12.4GM(=15ML)</t>
  </si>
  <si>
    <t>ISOLYTE  FFX - VAK</t>
  </si>
  <si>
    <t>INF SOL 10X1000ML Freeflex</t>
  </si>
  <si>
    <t>ITOPRID PMCS 50 MG</t>
  </si>
  <si>
    <t>POR TBL FLM 40X50MG II</t>
  </si>
  <si>
    <t>JENTADUETO 2,5 MG/850 MG</t>
  </si>
  <si>
    <t>POR TBL FLM 60X1</t>
  </si>
  <si>
    <t>JOX SPR 30ML</t>
  </si>
  <si>
    <t>KALIUM CHLORATUM LECIVA 7.5%</t>
  </si>
  <si>
    <t>INJ 5X10ML 7.5%</t>
  </si>
  <si>
    <t>KL CPS KOLITICKA SMES, 100CPS</t>
  </si>
  <si>
    <t>KL CPS NATR.CHLOR. 0,5g</t>
  </si>
  <si>
    <t>50cps</t>
  </si>
  <si>
    <t>KL KAL.PERMANGANAS 5 G</t>
  </si>
  <si>
    <t>KL ONDREJOVA MAST, 50G</t>
  </si>
  <si>
    <t>KL POLYSAN, OL.HELIANTHI AA AD 300G</t>
  </si>
  <si>
    <t>KL SUPP.PREDNISON 0,001G,PAPAVERIN 0,02G</t>
  </si>
  <si>
    <t>20KS</t>
  </si>
  <si>
    <t>KL UNG.ELOCOM 45G,LENIENS AD 300G</t>
  </si>
  <si>
    <t>KL UNG.ICHT.25G,CaCO3 50G,ZnO 30G,VAS.LEN. AA AD</t>
  </si>
  <si>
    <t>500G, 5% ichtamolu</t>
  </si>
  <si>
    <t>KL UNG.LENIENS, 100G</t>
  </si>
  <si>
    <t>KL VASELINUM ALBUM, 100G</t>
  </si>
  <si>
    <t>KL ZINCI OXIDI PASTA, 100G</t>
  </si>
  <si>
    <t>LANTUS 100 IU/ML</t>
  </si>
  <si>
    <t>INJ SOL 5X3ML - CA</t>
  </si>
  <si>
    <t>LARTRUVO</t>
  </si>
  <si>
    <t>10MG/ML INF CNC SOL 2X19ML</t>
  </si>
  <si>
    <t>LIOTON 100 000 GEL</t>
  </si>
  <si>
    <t>DRM GEL 1X100GM</t>
  </si>
  <si>
    <t>LOCOID CRELO 0,1%</t>
  </si>
  <si>
    <t>LOT 1X30GM</t>
  </si>
  <si>
    <t>LODOZ 5 MG</t>
  </si>
  <si>
    <t>MAGRILAN</t>
  </si>
  <si>
    <t>POR CPS DUR 30X20MG</t>
  </si>
  <si>
    <t>MALTOFER FOL TABLETY</t>
  </si>
  <si>
    <t>POR TBL MND 30</t>
  </si>
  <si>
    <t>MAXITROL</t>
  </si>
  <si>
    <t>OPH UNG 3,5G</t>
  </si>
  <si>
    <t>MEGACE SUSP.</t>
  </si>
  <si>
    <t>POR SUS 1X240ML</t>
  </si>
  <si>
    <t>METHOTREXAT EBEWE</t>
  </si>
  <si>
    <t>INF 1X50ML/5GM</t>
  </si>
  <si>
    <t>MICTONORM</t>
  </si>
  <si>
    <t>15MG TBL FLM 30</t>
  </si>
  <si>
    <t>MIMPARA 30 MG</t>
  </si>
  <si>
    <t>POR TBL FLM 28X30MG</t>
  </si>
  <si>
    <t>MIRTAZAPIN +PHARMA</t>
  </si>
  <si>
    <t>30MG POR TBL DIS 30X1</t>
  </si>
  <si>
    <t>MONACE COMBI 20 MG/12,5 MG</t>
  </si>
  <si>
    <t>MONOTAB SR</t>
  </si>
  <si>
    <t>POR TBL PRO20X100MG</t>
  </si>
  <si>
    <t>MOXOSTAD 0,4 MG</t>
  </si>
  <si>
    <t>POR TBL FLM 100X0.4MG</t>
  </si>
  <si>
    <t>MOXOSTAD 0.3 MG</t>
  </si>
  <si>
    <t>POR TBL FLM30X0.3MG</t>
  </si>
  <si>
    <t>MUCONASAL PLUS</t>
  </si>
  <si>
    <t>SPR NAS 1X10ML</t>
  </si>
  <si>
    <t>MYDOCALM 150MG</t>
  </si>
  <si>
    <t>TBL OBD 30X150MG</t>
  </si>
  <si>
    <t>NAC AL 600 ŠUMIVÉ TABLETY</t>
  </si>
  <si>
    <t>POR TBL EFF20X600MG</t>
  </si>
  <si>
    <t>POR TBL EFF 50X600MG</t>
  </si>
  <si>
    <t>NALGESIN S</t>
  </si>
  <si>
    <t>POR TBL FLM 20X275MG II</t>
  </si>
  <si>
    <t>NAVELBINE</t>
  </si>
  <si>
    <t>INJ 10X5ML/50MG</t>
  </si>
  <si>
    <t>NEUROTOP RETARD 300</t>
  </si>
  <si>
    <t>POR TBL PRO 50X300MG</t>
  </si>
  <si>
    <t>NEVANAC 3 MG/ML</t>
  </si>
  <si>
    <t>OPH GTT SUS 1X3ML KULATÁ</t>
  </si>
  <si>
    <t>NITRESAN 10 MG</t>
  </si>
  <si>
    <t>NITRESAN 20 MG</t>
  </si>
  <si>
    <t>POR TBL NOB 30X20MG</t>
  </si>
  <si>
    <t>NORETHISTERON ZENTIVA</t>
  </si>
  <si>
    <t>TBL NOB 45X5MG</t>
  </si>
  <si>
    <t>OLANZAPIN MYLAN</t>
  </si>
  <si>
    <t>5MG POR TBL DIS 28X1</t>
  </si>
  <si>
    <t>OLANZAPIN MYLAN 5 MG</t>
  </si>
  <si>
    <t>ONDANSETRON B. BRAUN 2 MG/ML</t>
  </si>
  <si>
    <t>INJ SOL 20X4ML/8MG LDPE</t>
  </si>
  <si>
    <t>PANTHENOL SPRAY</t>
  </si>
  <si>
    <t>46,3MG/G DRM SPR SUS 130G</t>
  </si>
  <si>
    <t>PARALEN 500 TBL 12</t>
  </si>
  <si>
    <t>500MG TBL NOB 12</t>
  </si>
  <si>
    <t>POR TBL NOB 12X500MG</t>
  </si>
  <si>
    <t>PERINDOPRIL RATIOPHARM</t>
  </si>
  <si>
    <t>4MG TBL NOB 90</t>
  </si>
  <si>
    <t>PRADAXA 150 MG</t>
  </si>
  <si>
    <t>POR CPS DUR 60X1X150 MG</t>
  </si>
  <si>
    <t>PREGABALIN MYLAN</t>
  </si>
  <si>
    <t>75MG CPS DUR 14</t>
  </si>
  <si>
    <t>75MG CPS DUR 84</t>
  </si>
  <si>
    <t>PRENEWEL 4 MG/1,25 MG</t>
  </si>
  <si>
    <t>PRESTANCE 10 MG/10 MG</t>
  </si>
  <si>
    <t>PROCTO-GLYVENOL</t>
  </si>
  <si>
    <t>RCT CRM 1X30GM</t>
  </si>
  <si>
    <t>RCT SUP 10</t>
  </si>
  <si>
    <t>PROTEVASC 35 MG TABLETY S PRODLOUŽENÝM UVOLŇOVÁNÍM</t>
  </si>
  <si>
    <t>POR TBL PRO 60X35MG</t>
  </si>
  <si>
    <t>QUAMATEL 20MG</t>
  </si>
  <si>
    <t>TBL OBD 28X20MG</t>
  </si>
  <si>
    <t>RAMIPRIL H ACTAVIS</t>
  </si>
  <si>
    <t>2,5MG/12,5MG TBL NOB 30</t>
  </si>
  <si>
    <t>RAMIZEK</t>
  </si>
  <si>
    <t>5MG/5MG CPS DUR 28</t>
  </si>
  <si>
    <t>5MG/5MG CPS DUR 98</t>
  </si>
  <si>
    <t>RHEFLUIN</t>
  </si>
  <si>
    <t>TBL 30</t>
  </si>
  <si>
    <t>ROCALTROL 0.25 MCG</t>
  </si>
  <si>
    <t>POR CPSMOL30X0.25RG</t>
  </si>
  <si>
    <t>SANORIN</t>
  </si>
  <si>
    <t>1PM NAS SPR SOL 1X10ML</t>
  </si>
  <si>
    <t>SANORIN EMULZE</t>
  </si>
  <si>
    <t>1MG/ML NAS GTT EML 1X10ML</t>
  </si>
  <si>
    <t>40MG TBL FLM 100PVCD</t>
  </si>
  <si>
    <t>SIMVASTATIN-RATIOPHARM 10 MG</t>
  </si>
  <si>
    <t>TBL FLM 30X10MG</t>
  </si>
  <si>
    <t>SIOFOR 850</t>
  </si>
  <si>
    <t xml:space="preserve">POR TBL FLM 120X850MG </t>
  </si>
  <si>
    <t>SMECTA</t>
  </si>
  <si>
    <t>PLV POR 1X30SACKU</t>
  </si>
  <si>
    <t>INJ SIC 1X250MG+4ML</t>
  </si>
  <si>
    <t>SPASMED 15</t>
  </si>
  <si>
    <t>POR TBL FLM 30X15MG</t>
  </si>
  <si>
    <t>TANYZ ERAS 0,4 MG</t>
  </si>
  <si>
    <t>POR TBL PRO 50X0.4MG I</t>
  </si>
  <si>
    <t>TARDYFERON</t>
  </si>
  <si>
    <t>TBL RET 30</t>
  </si>
  <si>
    <t>POR TBL FLM 100</t>
  </si>
  <si>
    <t>TENOLOC 200</t>
  </si>
  <si>
    <t>POR TBL FLM 30X200MG</t>
  </si>
  <si>
    <t>10MG TBL NOB 100 I</t>
  </si>
  <si>
    <t>TBL OBD 30X600MG</t>
  </si>
  <si>
    <t>TIMONIL RETARD</t>
  </si>
  <si>
    <t>TBL 50X300MG</t>
  </si>
  <si>
    <t>TOBRADEX</t>
  </si>
  <si>
    <t>3MG/G+1MG/G OPH UNG 3,5G</t>
  </si>
  <si>
    <t>TONANDA 8 MG/5 MG/2,5 MG</t>
  </si>
  <si>
    <t>TONARSSA 4 MG/5 MG</t>
  </si>
  <si>
    <t>TRALGIT GTT.</t>
  </si>
  <si>
    <t>TRALGIT OROTAB</t>
  </si>
  <si>
    <t>50MG POR TBL DIS 60 II</t>
  </si>
  <si>
    <t>100MG/2ML INJ SOL 5X2ML</t>
  </si>
  <si>
    <t>TRENTAL 400</t>
  </si>
  <si>
    <t>POR TBL RET 100X400MG</t>
  </si>
  <si>
    <t>TRIAMCINOLON E LECIVA</t>
  </si>
  <si>
    <t>TRIAMCINOLON LECIVA</t>
  </si>
  <si>
    <t>UNG 1X10GM 0.1%</t>
  </si>
  <si>
    <t>CRM 1X10GM 0.1%</t>
  </si>
  <si>
    <t>TRIPLIXAM 10 MG/2,5 MG/10 MG</t>
  </si>
  <si>
    <t>TRIPLIXAM 5 MG/1,25 MG/10 MG</t>
  </si>
  <si>
    <t>POR TBL FLM 90X20MG</t>
  </si>
  <si>
    <t>TWYNSTA 80 MG/10 MG</t>
  </si>
  <si>
    <t>POR TBL NOB 28</t>
  </si>
  <si>
    <t>TWYNSTA 80 MG/5 MG</t>
  </si>
  <si>
    <t>URIZIA 6 MG/0,4 MG TABLETY S ŘÍZENÝM UVOLŇOVÁNÍM</t>
  </si>
  <si>
    <t>POR TBL FRT 30X6MG/0.4MG</t>
  </si>
  <si>
    <t>VALSACOR 160 MG</t>
  </si>
  <si>
    <t>POR TBL FLM 28X160MG</t>
  </si>
  <si>
    <t>VENTER</t>
  </si>
  <si>
    <t>TBL 50X1GM</t>
  </si>
  <si>
    <t>VEROSPIRON 50MG</t>
  </si>
  <si>
    <t>CPS 30X50MG</t>
  </si>
  <si>
    <t>GEL OPH 3X10GM</t>
  </si>
  <si>
    <t>VINBLASTIN TEVA 1 MG/ML</t>
  </si>
  <si>
    <t>INJ SOL 1X10ML/10MG</t>
  </si>
  <si>
    <t>INJ 1X1ML/1MG</t>
  </si>
  <si>
    <t>XADOS 20 MG TABLETY</t>
  </si>
  <si>
    <t>YAL</t>
  </si>
  <si>
    <t>SOL 2X67.5ML</t>
  </si>
  <si>
    <t>ZEMPLAR 1 MCG TOBOLKY</t>
  </si>
  <si>
    <t>POR CPS MOL 4X7X1RG</t>
  </si>
  <si>
    <t>ZENON</t>
  </si>
  <si>
    <t>10MG/20MG TBL FLM 30</t>
  </si>
  <si>
    <t>ZIBOR 25 000 IU</t>
  </si>
  <si>
    <t>INJ SOL 2X0.4ML/10000IU</t>
  </si>
  <si>
    <t>INJ SOL 2X0.3ML/7500IU</t>
  </si>
  <si>
    <t>ZOLOFT 100MG</t>
  </si>
  <si>
    <t>TBL OBD 28X100MG</t>
  </si>
  <si>
    <t>ZOVIRAX 400 MG</t>
  </si>
  <si>
    <t>400MG TBL NOB 25</t>
  </si>
  <si>
    <t>400MG TBL NOB 70</t>
  </si>
  <si>
    <t>ZYLLT 75 MG</t>
  </si>
  <si>
    <t>POR TBL FLM 28X75MG</t>
  </si>
  <si>
    <t>AMINOPLASMAL HEPA-10%</t>
  </si>
  <si>
    <t>NUTRIFLEX LIPID PLUS</t>
  </si>
  <si>
    <t>INF EML 5X1250ML</t>
  </si>
  <si>
    <t>NUTRIFLEX OMEGA PLUS N3C</t>
  </si>
  <si>
    <t>NUTRIFLEX PLUS</t>
  </si>
  <si>
    <t>CUBITAN S PŘÍCHUTÍ ČOKOLÁDOVOU</t>
  </si>
  <si>
    <t>NUTILIS POWDER</t>
  </si>
  <si>
    <t>POR PLV 1X300GM</t>
  </si>
  <si>
    <t>NUTRIDRINK BALÍČEK 5+1</t>
  </si>
  <si>
    <t>POR SOL 6X200ML</t>
  </si>
  <si>
    <t>NUTRIDRINK COMPACT S PŘÍCHUTÍ BANÁNOVOU</t>
  </si>
  <si>
    <t>NUTRIDRINK COMPACT S PŘÍCHUTÍ JAHODOVOU</t>
  </si>
  <si>
    <t>NUTRIDRINK COMPACT S PŘÍCHUTÍ VANILKOVOU</t>
  </si>
  <si>
    <t>NUTRISON MULTI FIBRE</t>
  </si>
  <si>
    <t>POR SOL 1X1000ML-VA</t>
  </si>
  <si>
    <t>OCPLEX</t>
  </si>
  <si>
    <t>1000IU INF PSO LQF 1+1X40ML</t>
  </si>
  <si>
    <t>OCTAPLAS LG</t>
  </si>
  <si>
    <t>45-70MG/ML INF SOL 1X200ML</t>
  </si>
  <si>
    <t>ALBUREX 20</t>
  </si>
  <si>
    <t>200G/L INF SOL 1X100ML</t>
  </si>
  <si>
    <t>ABAKTAL</t>
  </si>
  <si>
    <t>INJ 10X5ML/400MG</t>
  </si>
  <si>
    <t>AMOKSIKLAV 1G</t>
  </si>
  <si>
    <t>TBL OBD 14X1GM</t>
  </si>
  <si>
    <t>AMPICILLIN AND SULBACTAM IBI 1 G + 500 MG PRÁŠEK P</t>
  </si>
  <si>
    <t>INJ PLV SOL 10X1G+500MG/LAH</t>
  </si>
  <si>
    <t>AXETINE 750MG</t>
  </si>
  <si>
    <t>INJ SIC 10X750MG</t>
  </si>
  <si>
    <t>AZITROMYCIN SANDOZ 500 MG</t>
  </si>
  <si>
    <t>POR TBL FLM 3X500MG</t>
  </si>
  <si>
    <t>BACTROBAN</t>
  </si>
  <si>
    <t>DRM UNG 1X15GM</t>
  </si>
  <si>
    <t>CIPROFLOXACIN KABI 200 MG/100 ML INFUZNÍ ROZTOK</t>
  </si>
  <si>
    <t>INF SOL 10X200MG/100ML</t>
  </si>
  <si>
    <t>DALACIN C 300 MG</t>
  </si>
  <si>
    <t>POR CPS DUR 16X300MG</t>
  </si>
  <si>
    <t>DEOXYMYKOIN</t>
  </si>
  <si>
    <t>TBL 10X100MG</t>
  </si>
  <si>
    <t>DOXYHEXAL 200 TABS</t>
  </si>
  <si>
    <t>TBL 10X200MG</t>
  </si>
  <si>
    <t>DOXYHEXAL TABS</t>
  </si>
  <si>
    <t>DUOMOX 500</t>
  </si>
  <si>
    <t>TBL 20X500MG</t>
  </si>
  <si>
    <t>PLV ADS 1X20GM</t>
  </si>
  <si>
    <t>OFLOXIN 200</t>
  </si>
  <si>
    <t>TBL OBD 10X200MG</t>
  </si>
  <si>
    <t>OPHTHALMO-FRAMYKOIN COMPOSITUM</t>
  </si>
  <si>
    <t>SULPERAZON 2 G IM/IV</t>
  </si>
  <si>
    <t>INJ 1X(1GM+1GM)</t>
  </si>
  <si>
    <t>TRIPRIM 200MG</t>
  </si>
  <si>
    <t>TBL 20X200MG</t>
  </si>
  <si>
    <t>CRM 1X20GM 1%</t>
  </si>
  <si>
    <t>MYCAMINE 100 MG</t>
  </si>
  <si>
    <t>INF PLV SOL 1X100MG</t>
  </si>
  <si>
    <t>léky - centra (LEK)</t>
  </si>
  <si>
    <t>ERBITUX 5 MG/ML</t>
  </si>
  <si>
    <t>INF SOL 1X20ML</t>
  </si>
  <si>
    <t>0.9% SODIUM CHLORIDE 1x250 FFX PLUS Fres.</t>
  </si>
  <si>
    <t>1x250 ml</t>
  </si>
  <si>
    <t>5-FLUOROURACIL EBEWE</t>
  </si>
  <si>
    <t>INJ 1X10ML/500MG</t>
  </si>
  <si>
    <t>PAR LQF 20X100ML-PE</t>
  </si>
  <si>
    <t>BERODUAL N</t>
  </si>
  <si>
    <t>INH SOL PSS 200DÁV</t>
  </si>
  <si>
    <t>CAELYX</t>
  </si>
  <si>
    <t>INF CNC SOL 1X10ML</t>
  </si>
  <si>
    <t>CYTO-chlorid sodný 0,9% vak VIAFLO 1x100ml</t>
  </si>
  <si>
    <t>1x100ml</t>
  </si>
  <si>
    <t>DACARBAZINE MEDAC</t>
  </si>
  <si>
    <t>200MG INJ/INF PLV SOL 10</t>
  </si>
  <si>
    <t>DIPHERELINE S.R. 11,25 MG</t>
  </si>
  <si>
    <t>INJ PLQ SUS PRO 1+1X2ML AMP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</si>
  <si>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</si>
  <si>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</si>
  <si>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</si>
  <si>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</si>
  <si>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</si>
  <si>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</si>
  <si>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</si>
  <si>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1X500ML</t>
  </si>
  <si>
    <t>GENTADEX 5 MG/ML + 1 MG/ML</t>
  </si>
  <si>
    <t>OPH GTT SOL 1X5ML</t>
  </si>
  <si>
    <t>ISOLYTE</t>
  </si>
  <si>
    <t>KL TBL MAGN.LACT 0,5G+B6 0,02G, 100TBL</t>
  </si>
  <si>
    <t>LEPTOPROL 5 MG</t>
  </si>
  <si>
    <t>SDR IMP ISP 1X5MG</t>
  </si>
  <si>
    <t>LONQUEX</t>
  </si>
  <si>
    <t>6MG INJ SOL 1X0,6ML I</t>
  </si>
  <si>
    <t>METHOTREXAT ACCORD</t>
  </si>
  <si>
    <t>25MG/ML INJ SOL 1X2ML</t>
  </si>
  <si>
    <t>Nerlynx EAP tbl</t>
  </si>
  <si>
    <t>180x40mg</t>
  </si>
  <si>
    <t>PELGRAZ</t>
  </si>
  <si>
    <t>6MG INJ SOL ISP 1X0,6ML</t>
  </si>
  <si>
    <t>RESELIGO 10,8MG</t>
  </si>
  <si>
    <t>IMP ISP 1</t>
  </si>
  <si>
    <t>RESELIGO 3,6MG</t>
  </si>
  <si>
    <t>SANDOSTATIN LAR 20 MG</t>
  </si>
  <si>
    <t>INJ PSU LQF 1X20MG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</si>
  <si>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</si>
  <si>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</si>
  <si>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</si>
  <si>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</si>
  <si>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</si>
  <si>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</si>
  <si>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XGEVA 120 MG</t>
  </si>
  <si>
    <t>INJ SOL 1X1.7ML/120MG</t>
  </si>
  <si>
    <t>ZOLADEX 10.8 MG</t>
  </si>
  <si>
    <t>INJ 1X10.8MG</t>
  </si>
  <si>
    <t>ZOLADEX DEPOT</t>
  </si>
  <si>
    <t>3,6MG IMP ISP 1</t>
  </si>
  <si>
    <t>10,8MG IMP ISP 1</t>
  </si>
  <si>
    <t>MEKINIST 2MG</t>
  </si>
  <si>
    <t>TBL FLM 30</t>
  </si>
  <si>
    <t>TAFINLAR 75 MG</t>
  </si>
  <si>
    <t>POR CPS DUR 120X75MG</t>
  </si>
  <si>
    <t>ZELBORAF 240 MG</t>
  </si>
  <si>
    <t>POR TBL FLM 56X240MG</t>
  </si>
  <si>
    <t>léky - dle §16 (LEK)</t>
  </si>
  <si>
    <t>CAPRELSA 300 MG</t>
  </si>
  <si>
    <t>POR TBL FLM 30X300MG</t>
  </si>
  <si>
    <t>COMETRIQ 20 MG+80 MG</t>
  </si>
  <si>
    <t>POR CPS DUR 112(84X20MG+7X80MG</t>
  </si>
  <si>
    <t>IBRANCE</t>
  </si>
  <si>
    <t>75MG CPS DUR 21</t>
  </si>
  <si>
    <t>100MG CPS DUR 21</t>
  </si>
  <si>
    <t>125MG CPS DUR 21</t>
  </si>
  <si>
    <t>KISQALI</t>
  </si>
  <si>
    <t>200MG TBL FLM 63 I</t>
  </si>
  <si>
    <t>TECENTRIQ</t>
  </si>
  <si>
    <t>1200MG INF CNC SOL 1X20ML</t>
  </si>
  <si>
    <t>ECOLAV Výplach očí 100ml</t>
  </si>
  <si>
    <t>100 ml</t>
  </si>
  <si>
    <t>KL BARVA NA  DETI 200g</t>
  </si>
  <si>
    <t>DZ BRAUNOL 500 ML</t>
  </si>
  <si>
    <t>TANTUM VERDE SPRAY</t>
  </si>
  <si>
    <t>ORM SPR 30ML 0.15%</t>
  </si>
  <si>
    <t>TBL OBD 10X10MG</t>
  </si>
  <si>
    <t>AFINITOR 10 MG</t>
  </si>
  <si>
    <t>AVASTIN</t>
  </si>
  <si>
    <t>INF CNCSOL100MG/4ML</t>
  </si>
  <si>
    <t>INFCNCSOL400MG/16ML</t>
  </si>
  <si>
    <t>CABOMETYX</t>
  </si>
  <si>
    <t>40MG TBL FLM 30</t>
  </si>
  <si>
    <t>60MG TBL FLM 30</t>
  </si>
  <si>
    <t>COTELLIC</t>
  </si>
  <si>
    <t>20MG TBL FLM 63(3X21)</t>
  </si>
  <si>
    <t>CYRAMZA 10 MG/ML</t>
  </si>
  <si>
    <t>IVN INF CNC SOL 2X10ML</t>
  </si>
  <si>
    <t>ERBITUX</t>
  </si>
  <si>
    <t>5MG/ML INF SOL 1X100ML</t>
  </si>
  <si>
    <t>ERIVEDGE 150 MG - cena s kompenzací</t>
  </si>
  <si>
    <t>POR CPS DUR 28X150MG</t>
  </si>
  <si>
    <t>ERIVEDGE 150 mg - za plnou cenu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</si>
  <si>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</si>
  <si>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</si>
  <si>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</si>
  <si>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</si>
  <si>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</si>
  <si>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</si>
  <si>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</si>
  <si>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</si>
  <si>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</si>
  <si>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</si>
  <si>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</si>
  <si>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</si>
  <si>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</si>
  <si>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</si>
  <si>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</si>
  <si>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</si>
  <si>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</si>
  <si>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</si>
  <si>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</si>
  <si>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</si>
  <si>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</si>
  <si>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</si>
  <si>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</si>
  <si>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</si>
  <si>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</si>
  <si>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</si>
  <si>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 xml:space="preserve">LONSURF 20MG/8,19MG </t>
  </si>
  <si>
    <t>20MG/8,19MG TBL FLM 20</t>
  </si>
  <si>
    <t>LYNPARZA</t>
  </si>
  <si>
    <t>50MG CPS DUR 448(4X112)</t>
  </si>
  <si>
    <t>NEXAVAR 200 MG</t>
  </si>
  <si>
    <t>POR TBL FLM 112X200MG</t>
  </si>
  <si>
    <t>OGIVRI</t>
  </si>
  <si>
    <t>150MG INF PLV CSL 1</t>
  </si>
  <si>
    <t>OPDIVO</t>
  </si>
  <si>
    <t>10MG/ML INF CNC SOL 1X24ML</t>
  </si>
  <si>
    <t>OPDIVO 10 MG/ML</t>
  </si>
  <si>
    <t>INF CNC SOL 1X10MLX10MG/ML</t>
  </si>
  <si>
    <t>PEMETREXED FRESENIUS KABI</t>
  </si>
  <si>
    <t>500MG INF PLV CSL 1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</si>
  <si>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</si>
  <si>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</si>
  <si>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</si>
  <si>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</si>
  <si>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</si>
  <si>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</si>
  <si>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</si>
  <si>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</si>
  <si>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</si>
  <si>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TORISEL</t>
  </si>
  <si>
    <t>30MG INF CSL LQF 1+1X2,2ML</t>
  </si>
  <si>
    <t>TYVERB 250 MG</t>
  </si>
  <si>
    <t>POR TBL FLM 70X250MG</t>
  </si>
  <si>
    <t>VECTIBIX 20 MG/ML</t>
  </si>
  <si>
    <t>IVN INF CNC SOL 1X5ML</t>
  </si>
  <si>
    <t>VOTRIENT 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</si>
  <si>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</si>
  <si>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</si>
  <si>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</si>
  <si>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</si>
  <si>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</si>
  <si>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</si>
  <si>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</si>
  <si>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ZALTRAP 25 MG/ML</t>
  </si>
  <si>
    <t>INF CNC SOL 1X8ML</t>
  </si>
  <si>
    <t>INF CNC SOL 1X4ML/100MG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</si>
  <si>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</si>
  <si>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</si>
  <si>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</si>
  <si>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</si>
  <si>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</si>
  <si>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</si>
  <si>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</si>
  <si>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</si>
  <si>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</si>
  <si>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</si>
  <si>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</si>
  <si>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</si>
  <si>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</si>
  <si>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A04AA02 - GRANISETRON</t>
  </si>
  <si>
    <t>A04AA05 - PALONOSETRON</t>
  </si>
  <si>
    <t>A04AD12 - APREPITANT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</si>
  <si>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</si>
  <si>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</si>
  <si>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</si>
  <si>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</si>
  <si>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</si>
  <si>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</si>
  <si>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</si>
  <si>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</si>
  <si>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</si>
  <si>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</si>
  <si>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</si>
  <si>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</si>
  <si>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</si>
  <si>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</si>
  <si>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</si>
  <si>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</si>
  <si>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</si>
  <si>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</si>
  <si>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</si>
  <si>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</si>
  <si>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</si>
  <si>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</si>
  <si>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</si>
  <si>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</si>
  <si>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</si>
  <si>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C09BB04 - PERINDOPRIL A AMLODIPIN</t>
  </si>
  <si>
    <t>C09BB07 - RAMIPRIL A AMLODIPIN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</si>
  <si>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</si>
  <si>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</si>
  <si>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</si>
  <si>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</si>
  <si>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</si>
  <si>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C10BX03 - ATORVASTATIN A AMLODIPIN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</si>
  <si>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</si>
  <si>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</si>
  <si>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</si>
  <si>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</si>
  <si>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</si>
  <si>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</si>
  <si>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</si>
  <si>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</si>
  <si>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</si>
  <si>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</si>
  <si>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</si>
  <si>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</si>
  <si>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</si>
  <si>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</si>
  <si>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</si>
  <si>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</si>
  <si>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</si>
  <si>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L01AX03 - TEMOZOLOMID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</si>
  <si>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</si>
  <si>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</si>
  <si>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</si>
  <si>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</si>
  <si>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</si>
  <si>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</si>
  <si>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</si>
  <si>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</si>
  <si>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L01XE07 - LAPATINIB</t>
  </si>
  <si>
    <t>L01XE11 - PAZOPANIB</t>
  </si>
  <si>
    <t>L01XX19 - IRINOTEKAN</t>
  </si>
  <si>
    <t>L02AE02 - LEUPRORELIN</t>
  </si>
  <si>
    <t>L02AE03 - GOSERELIN</t>
  </si>
  <si>
    <t>L02BG04 - LETROZOL</t>
  </si>
  <si>
    <t>L03AA02 - FILGRASTIM</t>
  </si>
  <si>
    <t>L03AA13 - PEGFILGRASTIM</t>
  </si>
  <si>
    <t>M04AA01 - ALOPURINOL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</si>
  <si>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</si>
  <si>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</si>
  <si>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</si>
  <si>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</si>
  <si>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</si>
  <si>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</si>
  <si>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</si>
  <si>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</si>
  <si>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</si>
  <si>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</si>
  <si>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</si>
  <si>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</si>
  <si>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</si>
  <si>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</si>
  <si>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</si>
  <si>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</si>
  <si>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</si>
  <si>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</si>
  <si>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</si>
  <si>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</si>
  <si>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</si>
  <si>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</si>
  <si>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</si>
  <si>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</si>
  <si>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</si>
  <si>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</si>
  <si>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</si>
  <si>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R06AX13 - LORATADIN</t>
  </si>
  <si>
    <t>R06AX27 - DESLORATADIN</t>
  </si>
  <si>
    <t>L01XE17 - AXITINIB</t>
  </si>
  <si>
    <t>B01AF02 - APIXABAN</t>
  </si>
  <si>
    <t>L01XE16 - KRIZOTINIB</t>
  </si>
  <si>
    <t>R03AK07 - FORMOTEROL A BUDESONID</t>
  </si>
  <si>
    <t>L01XC14 - TRASTUZUMAB EMTANSIN</t>
  </si>
  <si>
    <t>C09BX01 - PERINDOPRIL, AMLODIPIN A INDAPAMID</t>
  </si>
  <si>
    <t>A03FA07 - ITOPRIDUM</t>
  </si>
  <si>
    <t>L01XE23 - DABRAFENIB</t>
  </si>
  <si>
    <t>N02AJ13 - TRAMADOL A PARACETAMOL</t>
  </si>
  <si>
    <t>L03AA14 - LIPEGFILGRASTIM</t>
  </si>
  <si>
    <t>J01CR02 - AMOXICILIN A  INHIBITOR BETA-LAKTAMASY</t>
  </si>
  <si>
    <t>J01DH51 - IMIPENEM A CILASTATIN</t>
  </si>
  <si>
    <t>J01CR05 - PIPERACILIN A  INHIBITOR BETA-LAKTAMASY</t>
  </si>
  <si>
    <t>H03AA01 - SODNÁ SŮL LEVOTHYROXINU</t>
  </si>
  <si>
    <t>C01CA03 - NOREPINEFRIN</t>
  </si>
  <si>
    <t>L01XE15 - VEMURAFENIB</t>
  </si>
  <si>
    <t>V06XX - POTRAVINY PRO ZVLÁŠTNÍ LÉKAŘSKÉ ÚČELY (PZLÚ) (ČESKÁ ATC SKUP</t>
  </si>
  <si>
    <t>J01DD62 - CEFOPERAZON A  INHIBITOR BETA-LAKTAMASY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</si>
  <si>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</si>
  <si>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</si>
  <si>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</si>
  <si>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</si>
  <si>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</si>
  <si>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</si>
  <si>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</si>
  <si>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</si>
  <si>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</si>
  <si>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</si>
  <si>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</si>
  <si>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</si>
  <si>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</si>
  <si>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</si>
  <si>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LANZUL</t>
  </si>
  <si>
    <t>15MG CPS ETD 28</t>
  </si>
  <si>
    <t>A03FA07</t>
  </si>
  <si>
    <t>166759</t>
  </si>
  <si>
    <t>KINITO</t>
  </si>
  <si>
    <t>50MG TBL FLM 40(4X10)</t>
  </si>
  <si>
    <t>A04AA01</t>
  </si>
  <si>
    <t>185206</t>
  </si>
  <si>
    <t>8MG POR TBL DIS 10</t>
  </si>
  <si>
    <t>A04AA02</t>
  </si>
  <si>
    <t>135600</t>
  </si>
  <si>
    <t>GRANISETRON KABI</t>
  </si>
  <si>
    <t>1MG/ML INJ SOL 5X3ML</t>
  </si>
  <si>
    <t>A04AA05</t>
  </si>
  <si>
    <t>115777</t>
  </si>
  <si>
    <t>FERANT</t>
  </si>
  <si>
    <t>A07DA</t>
  </si>
  <si>
    <t>30652</t>
  </si>
  <si>
    <t>2,5MG/0,025MG TBL NOB 20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</si>
  <si>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</si>
  <si>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</si>
  <si>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</si>
  <si>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</si>
  <si>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</si>
  <si>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</si>
  <si>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</si>
  <si>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</si>
  <si>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</si>
  <si>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</si>
  <si>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</si>
  <si>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</si>
  <si>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</si>
  <si>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</si>
  <si>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</si>
  <si>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</si>
  <si>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</si>
  <si>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</si>
  <si>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</si>
  <si>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</si>
  <si>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</si>
  <si>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</si>
  <si>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</si>
  <si>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</si>
  <si>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</si>
  <si>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</si>
  <si>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213489</t>
  </si>
  <si>
    <t>9500IU/ML INJ SOL ISP 10X0,6ML</t>
  </si>
  <si>
    <t>213490</t>
  </si>
  <si>
    <t>9500IU/ML INJ SOL ISP 10X1ML</t>
  </si>
  <si>
    <t>B01AC05</t>
  </si>
  <si>
    <t>125520</t>
  </si>
  <si>
    <t>250MG TBL FLM 30</t>
  </si>
  <si>
    <t>B01AF02</t>
  </si>
  <si>
    <t>168326</t>
  </si>
  <si>
    <t>2,5MG TBL FLM 20</t>
  </si>
  <si>
    <t>168328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</si>
  <si>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</si>
  <si>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</si>
  <si>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</si>
  <si>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</si>
  <si>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</si>
  <si>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</si>
  <si>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</si>
  <si>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13768</t>
  </si>
  <si>
    <t>200MG TBL NOB 60</t>
  </si>
  <si>
    <t>C01CA03</t>
  </si>
  <si>
    <t>536</t>
  </si>
  <si>
    <t>NORADRENALIN LÉČIVA</t>
  </si>
  <si>
    <t>1MG/ML INF CNC SOL 5X1ML</t>
  </si>
  <si>
    <t>C02AC05</t>
  </si>
  <si>
    <t>16916</t>
  </si>
  <si>
    <t>MOXOSTAD</t>
  </si>
  <si>
    <t>0,2MG TBL FLM 100</t>
  </si>
  <si>
    <t>16932</t>
  </si>
  <si>
    <t>0,4MG TBL FLM 30</t>
  </si>
  <si>
    <t>C02CA04</t>
  </si>
  <si>
    <t>107794</t>
  </si>
  <si>
    <t>ZOXON</t>
  </si>
  <si>
    <t>C03CA01</t>
  </si>
  <si>
    <t>214036</t>
  </si>
  <si>
    <t>56804</t>
  </si>
  <si>
    <t>40MG TBL NOB 50</t>
  </si>
  <si>
    <t>56805</t>
  </si>
  <si>
    <t>40MG TBL NOB 100</t>
  </si>
  <si>
    <t>56808</t>
  </si>
  <si>
    <t>125MG TBL NOB 50</t>
  </si>
  <si>
    <t>56809</t>
  </si>
  <si>
    <t>125MG TBL NOB 100</t>
  </si>
  <si>
    <t>56811</t>
  </si>
  <si>
    <t>250MG TBL NOB 50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</si>
  <si>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</si>
  <si>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</si>
  <si>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</si>
  <si>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</si>
  <si>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</si>
  <si>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</si>
  <si>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</si>
  <si>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</si>
  <si>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</si>
  <si>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</si>
  <si>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231687</t>
  </si>
  <si>
    <t>231688</t>
  </si>
  <si>
    <t>231696</t>
  </si>
  <si>
    <t>231697</t>
  </si>
  <si>
    <t>231701</t>
  </si>
  <si>
    <t>231702</t>
  </si>
  <si>
    <t>231703</t>
  </si>
  <si>
    <t>32225</t>
  </si>
  <si>
    <t>45499</t>
  </si>
  <si>
    <t>100MG TBL PRO 30</t>
  </si>
  <si>
    <t>49941</t>
  </si>
  <si>
    <t>58041</t>
  </si>
  <si>
    <t>C07AB03</t>
  </si>
  <si>
    <t>2949</t>
  </si>
  <si>
    <t>50MG TBL NOB 30</t>
  </si>
  <si>
    <t>2950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</si>
  <si>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</si>
  <si>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</si>
  <si>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</si>
  <si>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</si>
  <si>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</si>
  <si>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</si>
  <si>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</si>
  <si>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</si>
  <si>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158692</t>
  </si>
  <si>
    <t>158711</t>
  </si>
  <si>
    <t>158716</t>
  </si>
  <si>
    <t>233559</t>
  </si>
  <si>
    <t>233584</t>
  </si>
  <si>
    <t>233600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</si>
  <si>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</si>
  <si>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</si>
  <si>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</si>
  <si>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</si>
  <si>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</si>
  <si>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</si>
  <si>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</si>
  <si>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</si>
  <si>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</si>
  <si>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</si>
  <si>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</si>
  <si>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</si>
  <si>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</si>
  <si>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</si>
  <si>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</si>
  <si>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</si>
  <si>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</si>
  <si>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</si>
  <si>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</si>
  <si>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</si>
  <si>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</si>
  <si>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</si>
  <si>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</si>
  <si>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</si>
  <si>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</si>
  <si>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C09AA10</t>
  </si>
  <si>
    <t>215914</t>
  </si>
  <si>
    <t>C09BB04</t>
  </si>
  <si>
    <t>124087</t>
  </si>
  <si>
    <t>PRESTANCE</t>
  </si>
  <si>
    <t>5MG/5MG TBL NOB 30</t>
  </si>
  <si>
    <t>124101</t>
  </si>
  <si>
    <t>5MG/10MG TBL NOB 30</t>
  </si>
  <si>
    <t>124115</t>
  </si>
  <si>
    <t>10MG/5MG TBL NOB 30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</si>
  <si>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</si>
  <si>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</si>
  <si>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</si>
  <si>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</si>
  <si>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</si>
  <si>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</si>
  <si>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</si>
  <si>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C10AA01</t>
  </si>
  <si>
    <t>144127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</si>
  <si>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</si>
  <si>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</si>
  <si>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</si>
  <si>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</si>
  <si>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</si>
  <si>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</si>
  <si>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</si>
  <si>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</si>
  <si>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</si>
  <si>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G04CA02</t>
  </si>
  <si>
    <t>14439</t>
  </si>
  <si>
    <t>0,4MG CPS RDR 30</t>
  </si>
  <si>
    <t>49195</t>
  </si>
  <si>
    <t>0,4MG CPS RDR 90</t>
  </si>
  <si>
    <t>H02AB04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</si>
  <si>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</si>
  <si>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</si>
  <si>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</si>
  <si>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</si>
  <si>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</si>
  <si>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</si>
  <si>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</si>
  <si>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</si>
  <si>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</si>
  <si>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</si>
  <si>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</si>
  <si>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</si>
  <si>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</si>
  <si>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</si>
  <si>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</si>
  <si>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</si>
  <si>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</si>
  <si>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</si>
  <si>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</si>
  <si>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</si>
  <si>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</si>
  <si>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</si>
  <si>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</si>
  <si>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</si>
  <si>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</si>
  <si>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</si>
  <si>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</si>
  <si>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</si>
  <si>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</si>
  <si>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</si>
  <si>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</si>
  <si>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</si>
  <si>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</si>
  <si>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</si>
  <si>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</si>
  <si>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250MG TBL FLM 10</t>
  </si>
  <si>
    <t>18547</t>
  </si>
  <si>
    <t>64831</t>
  </si>
  <si>
    <t>AXETINE</t>
  </si>
  <si>
    <t>1,5G INJ/INF PLV SOL 10</t>
  </si>
  <si>
    <t>J01DD01</t>
  </si>
  <si>
    <t>201030</t>
  </si>
  <si>
    <t>SEFOTAK</t>
  </si>
  <si>
    <t>J01DE01</t>
  </si>
  <si>
    <t>223809</t>
  </si>
  <si>
    <t>223812</t>
  </si>
  <si>
    <t>J01DH02</t>
  </si>
  <si>
    <t>156835</t>
  </si>
  <si>
    <t>MEROPENEM KABI</t>
  </si>
  <si>
    <t>173750</t>
  </si>
  <si>
    <t>183812</t>
  </si>
  <si>
    <t>ARCHIFAR</t>
  </si>
  <si>
    <t>500MG INJ/INF PLV SOL 10</t>
  </si>
  <si>
    <t>183817</t>
  </si>
  <si>
    <t>J01DH51</t>
  </si>
  <si>
    <t>142077</t>
  </si>
  <si>
    <t>500MG/500MG INF PLV SOL 10</t>
  </si>
  <si>
    <t>J01EE01</t>
  </si>
  <si>
    <t>241307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</si>
  <si>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</si>
  <si>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</si>
  <si>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</si>
  <si>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</si>
  <si>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</si>
  <si>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</si>
  <si>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</si>
  <si>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</si>
  <si>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</si>
  <si>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</si>
  <si>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</si>
  <si>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</si>
  <si>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</si>
  <si>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</si>
  <si>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</si>
  <si>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</si>
  <si>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</si>
  <si>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</si>
  <si>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</si>
  <si>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</si>
  <si>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242332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</si>
  <si>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</si>
  <si>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</si>
  <si>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</si>
  <si>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</si>
  <si>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</si>
  <si>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</si>
  <si>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</si>
  <si>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</si>
  <si>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</si>
  <si>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L01AX03</t>
  </si>
  <si>
    <t>183522</t>
  </si>
  <si>
    <t>183525</t>
  </si>
  <si>
    <t>L01BC05</t>
  </si>
  <si>
    <t>160676</t>
  </si>
  <si>
    <t>GEMCITABIN EBEWE</t>
  </si>
  <si>
    <t>40MG/ML INF CNC SOL 1X5ML I</t>
  </si>
  <si>
    <t>172173</t>
  </si>
  <si>
    <t>40MG/ML INF CNC SOL 1X50ML II</t>
  </si>
  <si>
    <t>172174</t>
  </si>
  <si>
    <t>40MG/ML INF CNC SOL 1X25ML II</t>
  </si>
  <si>
    <t>178169</t>
  </si>
  <si>
    <t>178170</t>
  </si>
  <si>
    <t>178172</t>
  </si>
  <si>
    <t>242254</t>
  </si>
  <si>
    <t>242255</t>
  </si>
  <si>
    <t>L01CB01</t>
  </si>
  <si>
    <t>12669</t>
  </si>
  <si>
    <t>12670</t>
  </si>
  <si>
    <t>20MG/ML INF CNC SOL 1X10ML</t>
  </si>
  <si>
    <t>12671</t>
  </si>
  <si>
    <t>20MG/ML INF CNC SOL 1X20ML</t>
  </si>
  <si>
    <t>L01CD01</t>
  </si>
  <si>
    <t>104239</t>
  </si>
  <si>
    <t>PACLITAXEL EBEWE</t>
  </si>
  <si>
    <t>6MG/ML INF CNC SOL 1X5ML I</t>
  </si>
  <si>
    <t>L01DB01</t>
  </si>
  <si>
    <t>204622</t>
  </si>
  <si>
    <t>204626</t>
  </si>
  <si>
    <t>L01XX19</t>
  </si>
  <si>
    <t>115805</t>
  </si>
  <si>
    <t>115806</t>
  </si>
  <si>
    <t>115807</t>
  </si>
  <si>
    <t>242263</t>
  </si>
  <si>
    <t>L02BG04</t>
  </si>
  <si>
    <t>138854</t>
  </si>
  <si>
    <t>TROZEL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</si>
  <si>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</si>
  <si>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</si>
  <si>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</si>
  <si>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</si>
  <si>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</si>
  <si>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</si>
  <si>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M04AA01</t>
  </si>
  <si>
    <t>127260</t>
  </si>
  <si>
    <t>127263</t>
  </si>
  <si>
    <t>127272</t>
  </si>
  <si>
    <t>136507</t>
  </si>
  <si>
    <t>1631</t>
  </si>
  <si>
    <t>PURINOL</t>
  </si>
  <si>
    <t>1632</t>
  </si>
  <si>
    <t>1633</t>
  </si>
  <si>
    <t>100MG TBL NOB 50</t>
  </si>
  <si>
    <t>M05BA08</t>
  </si>
  <si>
    <t>193478</t>
  </si>
  <si>
    <t>ZOLEDRONIC ACID MYLAN</t>
  </si>
  <si>
    <t>4MG/5ML INF CNC SOL 1X5ML</t>
  </si>
  <si>
    <t>N02AA05</t>
  </si>
  <si>
    <t>180349</t>
  </si>
  <si>
    <t>OXYCODON LANNACHER</t>
  </si>
  <si>
    <t>10MG TBL PRO 60</t>
  </si>
  <si>
    <t>180367</t>
  </si>
  <si>
    <t>20MG TBL PRO 60</t>
  </si>
  <si>
    <t>180386</t>
  </si>
  <si>
    <t>40MG TBL PRO 60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</si>
  <si>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</si>
  <si>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</si>
  <si>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</si>
  <si>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</si>
  <si>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</si>
  <si>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</si>
  <si>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</si>
  <si>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</si>
  <si>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</si>
  <si>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</si>
  <si>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155383</t>
  </si>
  <si>
    <t>LUNALDIN</t>
  </si>
  <si>
    <t>100MCG SLG TBL NOB 30</t>
  </si>
  <si>
    <t>59448</t>
  </si>
  <si>
    <t>DUROGESIC</t>
  </si>
  <si>
    <t>25MCG/H TDR EMP 5X4,2MG</t>
  </si>
  <si>
    <t>N02AE01</t>
  </si>
  <si>
    <t>42755</t>
  </si>
  <si>
    <t>TRANSTEC</t>
  </si>
  <si>
    <t>35MCG/H TDR EMP 5</t>
  </si>
  <si>
    <t>42758</t>
  </si>
  <si>
    <t>52,5MCG/H TDR EMP 5</t>
  </si>
  <si>
    <t>N02AJ13</t>
  </si>
  <si>
    <t>201290</t>
  </si>
  <si>
    <t>MEDRACET</t>
  </si>
  <si>
    <t>37,5MG/325MG TBL NOB 30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</si>
  <si>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</si>
  <si>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</si>
  <si>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</si>
  <si>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</si>
  <si>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</si>
  <si>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</si>
  <si>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</si>
  <si>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</si>
  <si>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</si>
  <si>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</si>
  <si>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</si>
  <si>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</si>
  <si>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</si>
  <si>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</si>
  <si>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</si>
  <si>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44997</t>
  </si>
  <si>
    <t>DEPAKINE CHRONO 500 MG SÉCABLE</t>
  </si>
  <si>
    <t>500MG TBL RET 100</t>
  </si>
  <si>
    <t>N03AX09</t>
  </si>
  <si>
    <t>151056</t>
  </si>
  <si>
    <t>100MG TBL NOB 42</t>
  </si>
  <si>
    <t>151057</t>
  </si>
  <si>
    <t>17139</t>
  </si>
  <si>
    <t>N03AX12</t>
  </si>
  <si>
    <t>150781</t>
  </si>
  <si>
    <t>GABANOX</t>
  </si>
  <si>
    <t>100MG CPS DUR 90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</si>
  <si>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</si>
  <si>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</si>
  <si>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</si>
  <si>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</si>
  <si>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</si>
  <si>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</si>
  <si>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</si>
  <si>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</si>
  <si>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</si>
  <si>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</si>
  <si>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</si>
  <si>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N03AX16</t>
  </si>
  <si>
    <t>210570</t>
  </si>
  <si>
    <t>211475</t>
  </si>
  <si>
    <t>N05AH04</t>
  </si>
  <si>
    <t>142865</t>
  </si>
  <si>
    <t>QUETIAPINE POLPHARMA</t>
  </si>
  <si>
    <t>25MG TBL FLM 3X10</t>
  </si>
  <si>
    <t>142870</t>
  </si>
  <si>
    <t>200MG TBL FLM 6X10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</si>
  <si>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</si>
  <si>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</si>
  <si>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</si>
  <si>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</si>
  <si>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</si>
  <si>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</si>
  <si>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</si>
  <si>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</si>
  <si>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</si>
  <si>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</si>
  <si>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15010</t>
  </si>
  <si>
    <t>DORMICUM</t>
  </si>
  <si>
    <t>15MG TBL FLM 10X1</t>
  </si>
  <si>
    <t>184095</t>
  </si>
  <si>
    <t>5MG/ML INJ/INF SOL 10X10ML</t>
  </si>
  <si>
    <t>224479</t>
  </si>
  <si>
    <t>N05CF02</t>
  </si>
  <si>
    <t>146893</t>
  </si>
  <si>
    <t>10MG TBL FLM 20</t>
  </si>
  <si>
    <t>146899</t>
  </si>
  <si>
    <t>10MG TBL FLM 50</t>
  </si>
  <si>
    <t>233360</t>
  </si>
  <si>
    <t>N06AB05</t>
  </si>
  <si>
    <t>107847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</si>
  <si>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</si>
  <si>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</si>
  <si>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</si>
  <si>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</si>
  <si>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</si>
  <si>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</si>
  <si>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</si>
  <si>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</si>
  <si>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N06AX16</t>
  </si>
  <si>
    <t>115551</t>
  </si>
  <si>
    <t>VENLAFAXIN MYLAN</t>
  </si>
  <si>
    <t>N06BX18</t>
  </si>
  <si>
    <t>10252</t>
  </si>
  <si>
    <t>N07CA01</t>
  </si>
  <si>
    <t>229646</t>
  </si>
  <si>
    <t>R01AD09</t>
  </si>
  <si>
    <t>170760</t>
  </si>
  <si>
    <t>MOMMOX</t>
  </si>
  <si>
    <t>0,05MG/DÁV NAS SPR SUS 140DÁV</t>
  </si>
  <si>
    <t>R03AC02</t>
  </si>
  <si>
    <t>31934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</si>
  <si>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</si>
  <si>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</si>
  <si>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</si>
  <si>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</si>
  <si>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</si>
  <si>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</si>
  <si>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</si>
  <si>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</si>
  <si>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</si>
  <si>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</si>
  <si>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R06AE07</t>
  </si>
  <si>
    <t>5496</t>
  </si>
  <si>
    <t>10MG TBL FLM 60</t>
  </si>
  <si>
    <t>66030</t>
  </si>
  <si>
    <t>R06AX13</t>
  </si>
  <si>
    <t>53639</t>
  </si>
  <si>
    <t>R06AX27</t>
  </si>
  <si>
    <t>178682</t>
  </si>
  <si>
    <t>JOVESTO</t>
  </si>
  <si>
    <t>5MG TBL FLM 30 I</t>
  </si>
  <si>
    <t>V06XX</t>
  </si>
  <si>
    <t>217052</t>
  </si>
  <si>
    <t>217110</t>
  </si>
  <si>
    <t>33220</t>
  </si>
  <si>
    <t>POR SOL 1X225G</t>
  </si>
  <si>
    <t>33339</t>
  </si>
  <si>
    <t>33340</t>
  </si>
  <si>
    <t>33421</t>
  </si>
  <si>
    <t>33422</t>
  </si>
  <si>
    <t>NUTRISON ADVANCED DIASON LOW ENERGY</t>
  </si>
  <si>
    <t>POR SOL 1X1000ML</t>
  </si>
  <si>
    <t>33677</t>
  </si>
  <si>
    <t>33739</t>
  </si>
  <si>
    <t>33741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</si>
  <si>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</si>
  <si>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</si>
  <si>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</si>
  <si>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</si>
  <si>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</si>
  <si>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</si>
  <si>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</si>
  <si>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</si>
  <si>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</si>
  <si>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</si>
  <si>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</si>
  <si>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33858</t>
  </si>
  <si>
    <t>33859</t>
  </si>
  <si>
    <t>33935</t>
  </si>
  <si>
    <t>33936</t>
  </si>
  <si>
    <t>A02BC05</t>
  </si>
  <si>
    <t>180050</t>
  </si>
  <si>
    <t>HELIDES</t>
  </si>
  <si>
    <t>20MG CPS ETD 28</t>
  </si>
  <si>
    <t>187607</t>
  </si>
  <si>
    <t>ONDANSETRON B. BRAUN</t>
  </si>
  <si>
    <t>2MG/ML INJ SOL 20X4ML II</t>
  </si>
  <si>
    <t>A04AD12</t>
  </si>
  <si>
    <t>26637</t>
  </si>
  <si>
    <t>EMEND</t>
  </si>
  <si>
    <t>125MG+80MG CPS DUR 1+2</t>
  </si>
  <si>
    <t>208206</t>
  </si>
  <si>
    <t>850MG TBL FLM 120 II</t>
  </si>
  <si>
    <t>213481</t>
  </si>
  <si>
    <t>19000IU/ML INJ SOL ISP 2X0,8ML</t>
  </si>
  <si>
    <t>213485</t>
  </si>
  <si>
    <t>9500IU/ML INJ SOL ISP 10X0,8ML</t>
  </si>
  <si>
    <t>B01AC04</t>
  </si>
  <si>
    <t>149480</t>
  </si>
  <si>
    <t>ZYLLT</t>
  </si>
  <si>
    <t>75MG TBL FLM 28</t>
  </si>
  <si>
    <t>193741</t>
  </si>
  <si>
    <t>2,5MG TBL FLM 168</t>
  </si>
  <si>
    <t>193745</t>
  </si>
  <si>
    <t>5MG TBL FLM 60</t>
  </si>
  <si>
    <t>13767</t>
  </si>
  <si>
    <t>200MG TBL NOB 30</t>
  </si>
  <si>
    <t>C01EB15</t>
  </si>
  <si>
    <t>178689</t>
  </si>
  <si>
    <t>PROTEVASC</t>
  </si>
  <si>
    <t>35MG TBL PRO 60</t>
  </si>
  <si>
    <t>1017</t>
  </si>
  <si>
    <t>0,4MG TBL FLM 100</t>
  </si>
  <si>
    <t>16923</t>
  </si>
  <si>
    <t>0,3MG TBL FLM 30</t>
  </si>
  <si>
    <t>231692</t>
  </si>
  <si>
    <t>C07BB07</t>
  </si>
  <si>
    <t>13603</t>
  </si>
  <si>
    <t>LODOZ</t>
  </si>
  <si>
    <t>5MG/6,25MG TBL FLM 30 II</t>
  </si>
  <si>
    <t>C08CA08</t>
  </si>
  <si>
    <t>111898</t>
  </si>
  <si>
    <t>NITRESAN</t>
  </si>
  <si>
    <t>111902</t>
  </si>
  <si>
    <t>20MG TBL NOB 30</t>
  </si>
  <si>
    <t>104546</t>
  </si>
  <si>
    <t>124129</t>
  </si>
  <si>
    <t>10MG/10MG TBL NOB 30</t>
  </si>
  <si>
    <t>187788</t>
  </si>
  <si>
    <t>TONARSSA</t>
  </si>
  <si>
    <t>4MG/5MG TBL NOB 30</t>
  </si>
  <si>
    <t>C09BB07</t>
  </si>
  <si>
    <t>197232</t>
  </si>
  <si>
    <t>203952</t>
  </si>
  <si>
    <t>C09BX01</t>
  </si>
  <si>
    <t>206512</t>
  </si>
  <si>
    <t>TONANDA</t>
  </si>
  <si>
    <t>8MG/5MG/2,5MG TBL NOB 30</t>
  </si>
  <si>
    <t>15317</t>
  </si>
  <si>
    <t>50MG/12,5MG TBL FLM 90</t>
  </si>
  <si>
    <t>189664</t>
  </si>
  <si>
    <t>80MG/12,5MG TBL FLM 100</t>
  </si>
  <si>
    <t>C09DB04</t>
  </si>
  <si>
    <t>167852</t>
  </si>
  <si>
    <t>TWYNSTA</t>
  </si>
  <si>
    <t>80MG/5MG TBL NOB 28</t>
  </si>
  <si>
    <t>167859</t>
  </si>
  <si>
    <t>80MG/10MG TBL NOB 28</t>
  </si>
  <si>
    <t>144166</t>
  </si>
  <si>
    <t>40MG TBL FLM 100 I</t>
  </si>
  <si>
    <t>45336</t>
  </si>
  <si>
    <t>SIMVASTATIN RATIOPHARM</t>
  </si>
  <si>
    <t>50318</t>
  </si>
  <si>
    <t>20MG TBL FLM 90X1</t>
  </si>
  <si>
    <t>C10BX03</t>
  </si>
  <si>
    <t>159819</t>
  </si>
  <si>
    <t>AMLATOR</t>
  </si>
  <si>
    <t>20MG/5MG TBL FLM 90</t>
  </si>
  <si>
    <t>159304</t>
  </si>
  <si>
    <t>TANYZ ERAS</t>
  </si>
  <si>
    <t>0,4MG TBL PRO 50 I</t>
  </si>
  <si>
    <t>94882</t>
  </si>
  <si>
    <t>62,5MG/ML INJ PSO LQF 250MG+4ML</t>
  </si>
  <si>
    <t>147458</t>
  </si>
  <si>
    <t>112MCG TBL NOB 100 II</t>
  </si>
  <si>
    <t>46692</t>
  </si>
  <si>
    <t>75MCG TBL NOB 100 II</t>
  </si>
  <si>
    <t>5951</t>
  </si>
  <si>
    <t>875MG/125MG TBL FLM 14</t>
  </si>
  <si>
    <t>64835</t>
  </si>
  <si>
    <t>750MG INJ/INF PLV SOL 10</t>
  </si>
  <si>
    <t>J01DD62</t>
  </si>
  <si>
    <t>15273</t>
  </si>
  <si>
    <t>2G INJ PLV SOL 1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</si>
  <si>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</si>
  <si>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</si>
  <si>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</si>
  <si>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</si>
  <si>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</si>
  <si>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</si>
  <si>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</si>
  <si>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J05AB01</t>
  </si>
  <si>
    <t>242527</t>
  </si>
  <si>
    <t>ZOVIRAX</t>
  </si>
  <si>
    <t>L01XC06</t>
  </si>
  <si>
    <t>28761</t>
  </si>
  <si>
    <t>5MG/ML INF SOL 1X20ML</t>
  </si>
  <si>
    <t>237626</t>
  </si>
  <si>
    <t>DEPAKINE</t>
  </si>
  <si>
    <t>400MG/4ML INJ PSO LQF 1+1X4ML</t>
  </si>
  <si>
    <t>92587</t>
  </si>
  <si>
    <t>500MG TBL RET 30</t>
  </si>
  <si>
    <t>210546</t>
  </si>
  <si>
    <t>210703</t>
  </si>
  <si>
    <t>N05AH03</t>
  </si>
  <si>
    <t>201215</t>
  </si>
  <si>
    <t>500752</t>
  </si>
  <si>
    <t>5MG TBL FLM 28</t>
  </si>
  <si>
    <t>233366</t>
  </si>
  <si>
    <t>53951</t>
  </si>
  <si>
    <t>100MG TBL FLM 28</t>
  </si>
  <si>
    <t>N06AB10</t>
  </si>
  <si>
    <t>134502</t>
  </si>
  <si>
    <t>ELICEA</t>
  </si>
  <si>
    <t>10MG TBL FLM 28</t>
  </si>
  <si>
    <t>134505</t>
  </si>
  <si>
    <t>10MG TBL FLM 56</t>
  </si>
  <si>
    <t>162528</t>
  </si>
  <si>
    <t>225589</t>
  </si>
  <si>
    <t>R05CB01</t>
  </si>
  <si>
    <t>32858</t>
  </si>
  <si>
    <t>600MG TBL EFF 20 (2X10)</t>
  </si>
  <si>
    <t>32859</t>
  </si>
  <si>
    <t>600MG TBL EFF 50 (5X10)</t>
  </si>
  <si>
    <t>217108</t>
  </si>
  <si>
    <t>217112</t>
  </si>
  <si>
    <t>POR PLV 1X300G</t>
  </si>
  <si>
    <t>33418</t>
  </si>
  <si>
    <t>33419</t>
  </si>
  <si>
    <t>33420</t>
  </si>
  <si>
    <t>33530</t>
  </si>
  <si>
    <t>33855</t>
  </si>
  <si>
    <t>NUTRIDRINK BALÍČEK 5 + 1</t>
  </si>
  <si>
    <t>H01CB02</t>
  </si>
  <si>
    <t>202988</t>
  </si>
  <si>
    <t>SANDOSTATIN LAR</t>
  </si>
  <si>
    <t>20MG INJ PSU LQF 1+1X2ML ISP+SET</t>
  </si>
  <si>
    <t>202989</t>
  </si>
  <si>
    <t>30MG INJ PSU LQF 1+1X2ML ISP+SET</t>
  </si>
  <si>
    <t>27432</t>
  </si>
  <si>
    <t>2MG/ML INF CNC SOL 1X10ML</t>
  </si>
  <si>
    <t>L01XE15</t>
  </si>
  <si>
    <t>168973</t>
  </si>
  <si>
    <t>ZELBORAF</t>
  </si>
  <si>
    <t>240MG TBL FLM 56X1</t>
  </si>
  <si>
    <t>L01XE23</t>
  </si>
  <si>
    <t>194326</t>
  </si>
  <si>
    <t>TAFINLAR</t>
  </si>
  <si>
    <t>75MG CPS DUR 120</t>
  </si>
  <si>
    <t>L02AE02</t>
  </si>
  <si>
    <t>197427</t>
  </si>
  <si>
    <t>LEPTOPROL</t>
  </si>
  <si>
    <t>5MG IMP ISP 1</t>
  </si>
  <si>
    <t>L02AE03</t>
  </si>
  <si>
    <t>12320</t>
  </si>
  <si>
    <t>206844</t>
  </si>
  <si>
    <t>RESELIGO</t>
  </si>
  <si>
    <t>206846</t>
  </si>
  <si>
    <t>231858</t>
  </si>
  <si>
    <t>231859</t>
  </si>
  <si>
    <t>65386</t>
  </si>
  <si>
    <t>L03AA13</t>
  </si>
  <si>
    <t>238203</t>
  </si>
  <si>
    <t>6MG INJ SOL 1X0,6ML</t>
  </si>
  <si>
    <t>L03AA14</t>
  </si>
  <si>
    <t>194294</t>
  </si>
  <si>
    <t>6MG INJ SOL ISP 1X0,6ML I</t>
  </si>
  <si>
    <t>66029</t>
  </si>
  <si>
    <t>10MG TBL FLM 10</t>
  </si>
  <si>
    <t>L01XC03</t>
  </si>
  <si>
    <t>185368</t>
  </si>
  <si>
    <t>HERCEPTIN</t>
  </si>
  <si>
    <t>600MG INJ SOL 1X5ML</t>
  </si>
  <si>
    <t>238289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</si>
  <si>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</si>
  <si>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</si>
  <si>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</si>
  <si>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</si>
  <si>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</si>
  <si>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</si>
  <si>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</si>
  <si>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</si>
  <si>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</si>
  <si>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</si>
  <si>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</si>
  <si>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</si>
  <si>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</si>
  <si>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</si>
  <si>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L01XE07</t>
  </si>
  <si>
    <t>168322</t>
  </si>
  <si>
    <t>TYVERB</t>
  </si>
  <si>
    <t>250MG TBL FLM 70</t>
  </si>
  <si>
    <t>L01XE11</t>
  </si>
  <si>
    <t>167725</t>
  </si>
  <si>
    <t>VOTRIENT</t>
  </si>
  <si>
    <t>200MG TBL FLM 30</t>
  </si>
  <si>
    <t>167728</t>
  </si>
  <si>
    <t>400MG TBL FLM 60</t>
  </si>
  <si>
    <t>L01XE16</t>
  </si>
  <si>
    <t>193648</t>
  </si>
  <si>
    <t>XALKORI</t>
  </si>
  <si>
    <t>250MG CPS DUR 60</t>
  </si>
  <si>
    <t>L01XE17</t>
  </si>
  <si>
    <t>193517</t>
  </si>
  <si>
    <t>INLYTA</t>
  </si>
  <si>
    <t>1MG TBL FLM 56</t>
  </si>
  <si>
    <t>Přehled plnění pozitivního listu - spotřeba léčivých přípravků - orientační přehled</t>
  </si>
  <si>
    <t>21 - ONK: Onkologická klinika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</si>
  <si>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</si>
  <si>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</si>
  <si>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</si>
  <si>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</si>
  <si>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</si>
  <si>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</si>
  <si>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</si>
  <si>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</si>
  <si>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</si>
  <si>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</si>
  <si>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</si>
  <si>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</si>
  <si>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</si>
  <si>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</si>
  <si>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Bawadekjiová Diana</t>
  </si>
  <si>
    <t>Cincibuch Jan</t>
  </si>
  <si>
    <t>Cwiertka Karel</t>
  </si>
  <si>
    <t>Čecháček Miroslav</t>
  </si>
  <si>
    <t>Donociková Barbara</t>
  </si>
  <si>
    <t>Duchoňová Beatrice Mohelníková</t>
  </si>
  <si>
    <t>Hábová Iveta</t>
  </si>
  <si>
    <t>Holubová Petra</t>
  </si>
  <si>
    <t>Hrouzková Michaela</t>
  </si>
  <si>
    <t>Hudcová Magdalena</t>
  </si>
  <si>
    <t>Hudínková Lucia</t>
  </si>
  <si>
    <t>Kalábová Hana</t>
  </si>
  <si>
    <t>Kašparovský Adam</t>
  </si>
  <si>
    <t>Klabusay Martin</t>
  </si>
  <si>
    <t>Klementová Yvona</t>
  </si>
  <si>
    <t>Krejčí Eva</t>
  </si>
  <si>
    <t>Langer Aleš</t>
  </si>
  <si>
    <t>Lemstrová Radmila</t>
  </si>
  <si>
    <t>Macháček Jindřich</t>
  </si>
  <si>
    <t>Matzenauer Marcel</t>
  </si>
  <si>
    <t>Melichar Bohuslav</t>
  </si>
  <si>
    <t>Minařík Jiří</t>
  </si>
  <si>
    <t>Navrátil Vít</t>
  </si>
  <si>
    <t>Není Určen</t>
  </si>
  <si>
    <t>Perková Hana</t>
  </si>
  <si>
    <t>Rušarová Nikol</t>
  </si>
  <si>
    <t>Spisarová Martina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</si>
  <si>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</si>
  <si>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</si>
  <si>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</si>
  <si>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</si>
  <si>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</si>
  <si>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</si>
  <si>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Zemánková Anežka</t>
  </si>
  <si>
    <t>Zezulová Michaela</t>
  </si>
  <si>
    <t>Žváčková Kamila</t>
  </si>
  <si>
    <t>NADROPARIN</t>
  </si>
  <si>
    <t>ONDANSETRON</t>
  </si>
  <si>
    <t>11635</t>
  </si>
  <si>
    <t>185202</t>
  </si>
  <si>
    <t>SODNÁ SŮL METAMIZOLU</t>
  </si>
  <si>
    <t>HOŘČÍK (KOMBINACE RŮZNÝCH SOLÍ)</t>
  </si>
  <si>
    <t>215978</t>
  </si>
  <si>
    <t>FENTANYL</t>
  </si>
  <si>
    <t>155385</t>
  </si>
  <si>
    <t>200MCG SLG TBL NOB 30</t>
  </si>
  <si>
    <t>MORFIN</t>
  </si>
  <si>
    <t>41727</t>
  </si>
  <si>
    <t>SEVREDOL</t>
  </si>
  <si>
    <t>OXYKODON</t>
  </si>
  <si>
    <t>223274</t>
  </si>
  <si>
    <t>OXYKODON TEVA</t>
  </si>
  <si>
    <t>10MG TBL PRO 30 II</t>
  </si>
  <si>
    <t>TRAMADOL A PARACETAMOL</t>
  </si>
  <si>
    <t>132872</t>
  </si>
  <si>
    <t>37,5MG/325MG TBL FLM 30</t>
  </si>
  <si>
    <t>POTRAVINY PRO ZVLÁŠTNÍ LÉKAŘSKÉ ÚČELY (PZLÚ) (ČESKÁ ATC SKUP</t>
  </si>
  <si>
    <t>METOKLOPRAMID</t>
  </si>
  <si>
    <t>187983</t>
  </si>
  <si>
    <t>Jiná</t>
  </si>
  <si>
    <t>*9005</t>
  </si>
  <si>
    <t>Jiný</t>
  </si>
  <si>
    <t>ALOPURINOL</t>
  </si>
  <si>
    <t>107869</t>
  </si>
  <si>
    <t>APO-ALLOPURINOL</t>
  </si>
  <si>
    <t>ALPRAZOLAM</t>
  </si>
  <si>
    <t>AMBROXOL</t>
  </si>
  <si>
    <t>223159</t>
  </si>
  <si>
    <t>7,5MG/ML POR SOL/INH SOL 60ML</t>
  </si>
  <si>
    <t>AMLODIPIN</t>
  </si>
  <si>
    <t>221076</t>
  </si>
  <si>
    <t>ANASTROZOL</t>
  </si>
  <si>
    <t>187544</t>
  </si>
  <si>
    <t>ALOZEX</t>
  </si>
  <si>
    <t>1MG TBL FLM 30</t>
  </si>
  <si>
    <t>187545</t>
  </si>
  <si>
    <t>1MG TBL FLM 50</t>
  </si>
  <si>
    <t>APREPITANT</t>
  </si>
  <si>
    <t>220737</t>
  </si>
  <si>
    <t>APREPITANT SANDOZ</t>
  </si>
  <si>
    <t>ATENOLOL</t>
  </si>
  <si>
    <t>58661</t>
  </si>
  <si>
    <t>ATENOLOL AL 25</t>
  </si>
  <si>
    <t>25MG TBL NOB 100</t>
  </si>
  <si>
    <t>58660</t>
  </si>
  <si>
    <t>25MG TBL NOB 50</t>
  </si>
  <si>
    <t>BETAHISTIN</t>
  </si>
  <si>
    <t>215566</t>
  </si>
  <si>
    <t>BIKALUTAMID</t>
  </si>
  <si>
    <t>128125</t>
  </si>
  <si>
    <t>BINABIC</t>
  </si>
  <si>
    <t>150MG TBL FLM 28</t>
  </si>
  <si>
    <t>234422</t>
  </si>
  <si>
    <t>BICALUTAGEN</t>
  </si>
  <si>
    <t>BISOPROLOL</t>
  </si>
  <si>
    <t>94163</t>
  </si>
  <si>
    <t>CONCOR 10</t>
  </si>
  <si>
    <t>BROMAZEPAM</t>
  </si>
  <si>
    <t>88217</t>
  </si>
  <si>
    <t>LEXAURIN</t>
  </si>
  <si>
    <t>1,5MG TBL NOB 30</t>
  </si>
  <si>
    <t>88219</t>
  </si>
  <si>
    <t>BUPRENORFIN</t>
  </si>
  <si>
    <t>212275</t>
  </si>
  <si>
    <t>NOPREX</t>
  </si>
  <si>
    <t>CETIRIZIN</t>
  </si>
  <si>
    <t>CIPROFLOXACIN</t>
  </si>
  <si>
    <t>15658</t>
  </si>
  <si>
    <t>CIPLOX</t>
  </si>
  <si>
    <t>CITALOPRAM</t>
  </si>
  <si>
    <t>17425</t>
  </si>
  <si>
    <t>17431</t>
  </si>
  <si>
    <t>17433</t>
  </si>
  <si>
    <t>132689</t>
  </si>
  <si>
    <t>230417</t>
  </si>
  <si>
    <t>CYKLOFOSFAMID</t>
  </si>
  <si>
    <t>185374</t>
  </si>
  <si>
    <t>ENDOXAN</t>
  </si>
  <si>
    <t>50MG TBL OBD 50</t>
  </si>
  <si>
    <t>DEXAMETHASON</t>
  </si>
  <si>
    <t>52334</t>
  </si>
  <si>
    <t>4MG TBL NOB 20</t>
  </si>
  <si>
    <t>52335</t>
  </si>
  <si>
    <t>DIKLOFENAK</t>
  </si>
  <si>
    <t>46621</t>
  </si>
  <si>
    <t>UNO</t>
  </si>
  <si>
    <t>150MG TBL PRO 20</t>
  </si>
  <si>
    <t>58425</t>
  </si>
  <si>
    <t>DOLMINA</t>
  </si>
  <si>
    <t>50MG TBL FLM 30</t>
  </si>
  <si>
    <t>89025</t>
  </si>
  <si>
    <t>DICLOFENAC AL 50</t>
  </si>
  <si>
    <t>50MG TBL ENT 50</t>
  </si>
  <si>
    <t>89026</t>
  </si>
  <si>
    <t>50MG TBL ENT 100</t>
  </si>
  <si>
    <t>DIOSMIN, KOMBINACE</t>
  </si>
  <si>
    <t>14075</t>
  </si>
  <si>
    <t>500MG TBL FLM 60</t>
  </si>
  <si>
    <t>DOSULEPIN</t>
  </si>
  <si>
    <t>4207</t>
  </si>
  <si>
    <t>25MG TBL OBD 30</t>
  </si>
  <si>
    <t>DOXYCYKLIN</t>
  </si>
  <si>
    <t>32954</t>
  </si>
  <si>
    <t>DOXYHEXAL</t>
  </si>
  <si>
    <t>100MG TBL NOB 20</t>
  </si>
  <si>
    <t>4013</t>
  </si>
  <si>
    <t>DOXYBENE</t>
  </si>
  <si>
    <t>200MG TBL NOB 10</t>
  </si>
  <si>
    <t>ENOXAPARIN</t>
  </si>
  <si>
    <t>107950</t>
  </si>
  <si>
    <t>CLEXANE FORTE</t>
  </si>
  <si>
    <t>12000IU(120MG)/0,8ML INJ SOL ISP 10X0,8ML I</t>
  </si>
  <si>
    <t>ERDOSTEIN</t>
  </si>
  <si>
    <t>199680</t>
  </si>
  <si>
    <t>300MG CPS DUR 60</t>
  </si>
  <si>
    <t>ESCITALOPRAM</t>
  </si>
  <si>
    <t>134508</t>
  </si>
  <si>
    <t>10MG TBL FLM 98</t>
  </si>
  <si>
    <t>EXEMESTAN</t>
  </si>
  <si>
    <t>234441</t>
  </si>
  <si>
    <t>EXEMESTAN MYLAN</t>
  </si>
  <si>
    <t>25MG TBL FLM 30</t>
  </si>
  <si>
    <t>156434</t>
  </si>
  <si>
    <t>FELODIPIN</t>
  </si>
  <si>
    <t>2957</t>
  </si>
  <si>
    <t>PRESID</t>
  </si>
  <si>
    <t>5MG TBL PRO 30</t>
  </si>
  <si>
    <t>46929</t>
  </si>
  <si>
    <t>100MCG/H TDR EMP 5X16,8MG</t>
  </si>
  <si>
    <t>47285</t>
  </si>
  <si>
    <t>75MCG/H TDR EMP 5X12,6MG</t>
  </si>
  <si>
    <t>59449</t>
  </si>
  <si>
    <t>50MCG/H TDR EMP 5X8,4MG</t>
  </si>
  <si>
    <t>153145</t>
  </si>
  <si>
    <t>ADOLOR</t>
  </si>
  <si>
    <t>100MCG/H TDR EMP 5 I</t>
  </si>
  <si>
    <t>122588</t>
  </si>
  <si>
    <t>12,5MCG/H TDR EMP 5</t>
  </si>
  <si>
    <t>155387</t>
  </si>
  <si>
    <t>300MCG SLG TBL NOB 30</t>
  </si>
  <si>
    <t>FLUKONAZOL</t>
  </si>
  <si>
    <t>FUROSEMID</t>
  </si>
  <si>
    <t>GABAPENTIN</t>
  </si>
  <si>
    <t>40777</t>
  </si>
  <si>
    <t>600MG TBL FLM 50 I</t>
  </si>
  <si>
    <t>226224</t>
  </si>
  <si>
    <t>GABAPENTIN AUROVITAS</t>
  </si>
  <si>
    <t>GLYCEROL-TRINITRÁT</t>
  </si>
  <si>
    <t>85071</t>
  </si>
  <si>
    <t>0,4MG/DÁV SPR SLG 10G I</t>
  </si>
  <si>
    <t>216589</t>
  </si>
  <si>
    <t>HEPARIN</t>
  </si>
  <si>
    <t>11265</t>
  </si>
  <si>
    <t>LIOTON</t>
  </si>
  <si>
    <t>1000IU/G GEL 30G</t>
  </si>
  <si>
    <t>CHLORID DRASELNÝ</t>
  </si>
  <si>
    <t>17189</t>
  </si>
  <si>
    <t>500MG TBL ENT 100</t>
  </si>
  <si>
    <t>200935</t>
  </si>
  <si>
    <t>1G TBL PRO 30</t>
  </si>
  <si>
    <t>IBUPROFEN</t>
  </si>
  <si>
    <t>202362</t>
  </si>
  <si>
    <t>207900</t>
  </si>
  <si>
    <t>IBALGIN 600</t>
  </si>
  <si>
    <t>600MG TBL FLM 30</t>
  </si>
  <si>
    <t>INTERFERON ALFA-2B</t>
  </si>
  <si>
    <t>25777</t>
  </si>
  <si>
    <t>INTRONA</t>
  </si>
  <si>
    <t>18MIU INJ SOL 1X1,2ML+12J</t>
  </si>
  <si>
    <t>132735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</si>
  <si>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</si>
  <si>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</si>
  <si>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</si>
  <si>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</si>
  <si>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</si>
  <si>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</si>
  <si>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JINÁ ANTIINFEKTIVA</t>
  </si>
  <si>
    <t>200863</t>
  </si>
  <si>
    <t>JINÁ STŘEVNÍ ANTIINFEKTIVA</t>
  </si>
  <si>
    <t>2818</t>
  </si>
  <si>
    <t>229191</t>
  </si>
  <si>
    <t>KAPECITABIN</t>
  </si>
  <si>
    <t>194655</t>
  </si>
  <si>
    <t>CAPECITABINE ACCORD</t>
  </si>
  <si>
    <t>500MG TBL FLM 120X1 II</t>
  </si>
  <si>
    <t>194648</t>
  </si>
  <si>
    <t>150MG TBL FLM 60X1 II</t>
  </si>
  <si>
    <t>KARBAMAZEPIN</t>
  </si>
  <si>
    <t>16444</t>
  </si>
  <si>
    <t>TEGRETOL CR</t>
  </si>
  <si>
    <t>200MG TBL PRO 50</t>
  </si>
  <si>
    <t>KLONAZEPAM</t>
  </si>
  <si>
    <t>14958</t>
  </si>
  <si>
    <t>RIVOTRIL</t>
  </si>
  <si>
    <t>KODEIN</t>
  </si>
  <si>
    <t>207940</t>
  </si>
  <si>
    <t>30MG TBL NOB 10</t>
  </si>
  <si>
    <t>KYSELINA ACETYLSALICYLOVÁ</t>
  </si>
  <si>
    <t>155781</t>
  </si>
  <si>
    <t>GODASAL</t>
  </si>
  <si>
    <t>100MG/50MG TBL NOB 50 II</t>
  </si>
  <si>
    <t>KYSELINA AMINOMETHYLBENZOOVÁ</t>
  </si>
  <si>
    <t>214913</t>
  </si>
  <si>
    <t>250MG TBL NOB 10</t>
  </si>
  <si>
    <t>KYSELINA IBANDRONOVÁ</t>
  </si>
  <si>
    <t>198867</t>
  </si>
  <si>
    <t>IKAMETIN</t>
  </si>
  <si>
    <t>50MG TBL FLM 30 II</t>
  </si>
  <si>
    <t>KYSELINA LISTOVÁ</t>
  </si>
  <si>
    <t>76064</t>
  </si>
  <si>
    <t>ACIDUM FOLICUM LÉČIVA</t>
  </si>
  <si>
    <t>10MG TBL OBD 30</t>
  </si>
  <si>
    <t>LETROZOL</t>
  </si>
  <si>
    <t>16469</t>
  </si>
  <si>
    <t>FEMARA</t>
  </si>
  <si>
    <t>2,5MG TBL FLM 30(3X10)</t>
  </si>
  <si>
    <t>LOPERAMID</t>
  </si>
  <si>
    <t>192853</t>
  </si>
  <si>
    <t>LOPERON</t>
  </si>
  <si>
    <t>2MG CPS DUR 20</t>
  </si>
  <si>
    <t>LOSARTAN</t>
  </si>
  <si>
    <t>114067</t>
  </si>
  <si>
    <t>LOZAP 50 ZENTIVA</t>
  </si>
  <si>
    <t>50MG TBL FLM 90 II</t>
  </si>
  <si>
    <t>MAGNESIUM-LAKTÁT</t>
  </si>
  <si>
    <t>171577</t>
  </si>
  <si>
    <t>MAGNESIUM LACTATE BIOMEDICA</t>
  </si>
  <si>
    <t>500MG TBL NOB 50</t>
  </si>
  <si>
    <t>MAKROGOL</t>
  </si>
  <si>
    <t>58827</t>
  </si>
  <si>
    <t>POR PLV SOL 4</t>
  </si>
  <si>
    <t>93104</t>
  </si>
  <si>
    <t>10MG TBL NOB 40</t>
  </si>
  <si>
    <t>METOPROLOL</t>
  </si>
  <si>
    <t>58037</t>
  </si>
  <si>
    <t>58038</t>
  </si>
  <si>
    <t>MOXONIDIN</t>
  </si>
  <si>
    <t>16913</t>
  </si>
  <si>
    <t>0,2MG TBL FLM 30</t>
  </si>
  <si>
    <t>231799</t>
  </si>
  <si>
    <t>MOXONIDIN MYLAN</t>
  </si>
  <si>
    <t>0,2MG TBL FLM 28</t>
  </si>
  <si>
    <t>213494</t>
  </si>
  <si>
    <t>9500IU/ML INJ SOL ISP 10X0,4ML</t>
  </si>
  <si>
    <t>213479</t>
  </si>
  <si>
    <t>19000IU/ML INJ SOL ISP 2X0,6ML</t>
  </si>
  <si>
    <t>NEBIVOLOL</t>
  </si>
  <si>
    <t>112572</t>
  </si>
  <si>
    <t>NEBIVOLOL SANDOZ</t>
  </si>
  <si>
    <t>5MG TBL NOB 28</t>
  </si>
  <si>
    <t>NIMESULID</t>
  </si>
  <si>
    <t>12892</t>
  </si>
  <si>
    <t>NITROFURANTOIN</t>
  </si>
  <si>
    <t>207280</t>
  </si>
  <si>
    <t>FUROLIN</t>
  </si>
  <si>
    <t>OMEPRAZOL</t>
  </si>
  <si>
    <t>122112</t>
  </si>
  <si>
    <t>25366</t>
  </si>
  <si>
    <t>20MG CPS ETD 90 I</t>
  </si>
  <si>
    <t>215605</t>
  </si>
  <si>
    <t>20MG CPS ETD 28 I</t>
  </si>
  <si>
    <t>140192</t>
  </si>
  <si>
    <t>OMEPRAZOL STADA</t>
  </si>
  <si>
    <t>20MG CPS ETD 100</t>
  </si>
  <si>
    <t>140187</t>
  </si>
  <si>
    <t>20MG CPS ETD 30</t>
  </si>
  <si>
    <t>215608</t>
  </si>
  <si>
    <t>HELICID 10 ZENTIVA</t>
  </si>
  <si>
    <t>10MG CPS ETD 28 I</t>
  </si>
  <si>
    <t>216913</t>
  </si>
  <si>
    <t>ZOFRAN ZYDIS</t>
  </si>
  <si>
    <t>4MG POR TBL DIS 10</t>
  </si>
  <si>
    <t>180405</t>
  </si>
  <si>
    <t>80MG TBL PRO 60</t>
  </si>
  <si>
    <t>PANTOPRAZOL</t>
  </si>
  <si>
    <t>214525</t>
  </si>
  <si>
    <t>40MG TBL ENT 28 I</t>
  </si>
  <si>
    <t>214526</t>
  </si>
  <si>
    <t>PARACETAMOL</t>
  </si>
  <si>
    <t>207820</t>
  </si>
  <si>
    <t>500MG TBL NOB 24</t>
  </si>
  <si>
    <t>PENTOXIFYLIN</t>
  </si>
  <si>
    <t>20028</t>
  </si>
  <si>
    <t>AGAPURIN SR 400</t>
  </si>
  <si>
    <t>400MG TBL PRO 100</t>
  </si>
  <si>
    <t>230398</t>
  </si>
  <si>
    <t>PERINDOPRIL</t>
  </si>
  <si>
    <t>138303</t>
  </si>
  <si>
    <t>GLEPERIL</t>
  </si>
  <si>
    <t>PERINDOPRIL A AMLODIPIN</t>
  </si>
  <si>
    <t>124119</t>
  </si>
  <si>
    <t>10MG/5MG TBL NOB 90(3X30)</t>
  </si>
  <si>
    <t>124133</t>
  </si>
  <si>
    <t>10MG/10MG TBL NOB 90(3X30)</t>
  </si>
  <si>
    <t>PERINDOPRIL A DIURETIKA</t>
  </si>
  <si>
    <t>162012</t>
  </si>
  <si>
    <t>PRESTARIUM NEO COMBI</t>
  </si>
  <si>
    <t>10MG/2,5MG TBL FLM 90(3X30)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</si>
  <si>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</si>
  <si>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</si>
  <si>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</si>
  <si>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</si>
  <si>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</si>
  <si>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</si>
  <si>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</si>
  <si>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</si>
  <si>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PREGABALIN</t>
  </si>
  <si>
    <t>RUTOSID, KOMBINACE</t>
  </si>
  <si>
    <t>96303</t>
  </si>
  <si>
    <t>ASCORUTIN</t>
  </si>
  <si>
    <t>100MG/20MG TBL FLM 50</t>
  </si>
  <si>
    <t>SALBUTAMOL</t>
  </si>
  <si>
    <t>196018</t>
  </si>
  <si>
    <t>500MG/ML POR GTT SOL 1X100ML</t>
  </si>
  <si>
    <t>SPAZMOLYTIKA, PSYCHOLEPTIKA A ANALGETIKA V KOMBINACI</t>
  </si>
  <si>
    <t>91261</t>
  </si>
  <si>
    <t>SPASMOPAN</t>
  </si>
  <si>
    <t>500MG/19,2MG/10MG/0,1MG SUP 5</t>
  </si>
  <si>
    <t>SPIRONOLAKTON</t>
  </si>
  <si>
    <t>30434</t>
  </si>
  <si>
    <t>3550</t>
  </si>
  <si>
    <t>SULFAMETHOXAZOL A TRIMETHOPRIM</t>
  </si>
  <si>
    <t>75023</t>
  </si>
  <si>
    <t>800MG/160MG TBL NOB 20</t>
  </si>
  <si>
    <t>203954</t>
  </si>
  <si>
    <t>TAMOXIFEN</t>
  </si>
  <si>
    <t>58702</t>
  </si>
  <si>
    <t>TAMOXIFEN "EBEWE"</t>
  </si>
  <si>
    <t>20MG TBL NOB 100</t>
  </si>
  <si>
    <t>231841</t>
  </si>
  <si>
    <t>TAMSULOSIN</t>
  </si>
  <si>
    <t>TEMOZOLOMID</t>
  </si>
  <si>
    <t>183519</t>
  </si>
  <si>
    <t>20MG CPS DUR 5</t>
  </si>
  <si>
    <t>183528</t>
  </si>
  <si>
    <t>180MG CPS DUR 5</t>
  </si>
  <si>
    <t>167480</t>
  </si>
  <si>
    <t>TEMOZOLOMIDE ACCORD</t>
  </si>
  <si>
    <t>167488</t>
  </si>
  <si>
    <t>167484</t>
  </si>
  <si>
    <t>167492</t>
  </si>
  <si>
    <t>THIETHYLPERAZIN</t>
  </si>
  <si>
    <t>9844</t>
  </si>
  <si>
    <t>6,5MG TBL OBD 50</t>
  </si>
  <si>
    <t>9847</t>
  </si>
  <si>
    <t>6,5MG SUP 6</t>
  </si>
  <si>
    <t>TOLPERISON</t>
  </si>
  <si>
    <t>57525</t>
  </si>
  <si>
    <t>MYDOCALM</t>
  </si>
  <si>
    <t>TRAMADOL</t>
  </si>
  <si>
    <t>32083</t>
  </si>
  <si>
    <t>100MG/ML POR SOL 1X10ML+KAPÁTKO</t>
  </si>
  <si>
    <t>42776</t>
  </si>
  <si>
    <t>TRALGIT SR 150</t>
  </si>
  <si>
    <t>150MG TBL PRO 30</t>
  </si>
  <si>
    <t>42780</t>
  </si>
  <si>
    <t>TRALGIT SR 200</t>
  </si>
  <si>
    <t>84262</t>
  </si>
  <si>
    <t>100MG/ML POR SOL 1X96ML+PUMPA</t>
  </si>
  <si>
    <t>201133</t>
  </si>
  <si>
    <t>12475</t>
  </si>
  <si>
    <t>TRAMABENE</t>
  </si>
  <si>
    <t>50MG CPS DUR 30</t>
  </si>
  <si>
    <t>201125</t>
  </si>
  <si>
    <t>50MG CPS DUR 20 I</t>
  </si>
  <si>
    <t>216873</t>
  </si>
  <si>
    <t>TRAMAL RETARD</t>
  </si>
  <si>
    <t>216866</t>
  </si>
  <si>
    <t>150MG TBL PRO 30 III</t>
  </si>
  <si>
    <t>TRANDOLAPRIL</t>
  </si>
  <si>
    <t>215913</t>
  </si>
  <si>
    <t>0,5MG CPS DUR 28</t>
  </si>
  <si>
    <t>VÁPNÍK, KOMBINACE S VITAMINEM D A/NEBO JINÝMI LÉČIVY</t>
  </si>
  <si>
    <t>164888</t>
  </si>
  <si>
    <t>600MG/400IU TBL FLM 90</t>
  </si>
  <si>
    <t>47515</t>
  </si>
  <si>
    <t>500MG/200IU TBL MND 60</t>
  </si>
  <si>
    <t>ZOLPIDEM</t>
  </si>
  <si>
    <t>146877</t>
  </si>
  <si>
    <t>APO-ZOLPIDEM</t>
  </si>
  <si>
    <t>146894</t>
  </si>
  <si>
    <t>198058</t>
  </si>
  <si>
    <t>SANVAL</t>
  </si>
  <si>
    <t>214604</t>
  </si>
  <si>
    <t>HYPNOGEN</t>
  </si>
  <si>
    <t>1142653</t>
  </si>
  <si>
    <t>221061</t>
  </si>
  <si>
    <t>STILNOX</t>
  </si>
  <si>
    <t>FENOTEROL A IPRATROPIUM-BROMID</t>
  </si>
  <si>
    <t>2679</t>
  </si>
  <si>
    <t>21MCG/50MCG/DÁV INH SOL PSS 200DÁV</t>
  </si>
  <si>
    <t>ITOPRIDUM</t>
  </si>
  <si>
    <t>166760</t>
  </si>
  <si>
    <t>50MG TBL FLM 100(10X10)</t>
  </si>
  <si>
    <t>KYSELINA THIOKTOVÁ</t>
  </si>
  <si>
    <t>55391</t>
  </si>
  <si>
    <t>138847</t>
  </si>
  <si>
    <t>DORETA</t>
  </si>
  <si>
    <t>37,5MG/325MG TBL FLM 90 I</t>
  </si>
  <si>
    <t>201609</t>
  </si>
  <si>
    <t>PALONOSETRON, KOMBINACE</t>
  </si>
  <si>
    <t>210492</t>
  </si>
  <si>
    <t>AMOXICILIN A  INHIBITOR BETA-LAKTAMASY</t>
  </si>
  <si>
    <t>225850</t>
  </si>
  <si>
    <t>875MG/125MG TBL FLM 21</t>
  </si>
  <si>
    <t>MULTIENZYMOVÉ PŘÍPRAVKY (LIPASA, PROTEASA APOD.)</t>
  </si>
  <si>
    <t>215172</t>
  </si>
  <si>
    <t>230614</t>
  </si>
  <si>
    <t>SODNÁ SŮL LEVOTHYROXINU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</si>
  <si>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</si>
  <si>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</si>
  <si>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</si>
  <si>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</si>
  <si>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</si>
  <si>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</si>
  <si>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JINANOVÝ LIST</t>
  </si>
  <si>
    <t>130502</t>
  </si>
  <si>
    <t>TEBOKAN</t>
  </si>
  <si>
    <t>120MG TBL FLM 30</t>
  </si>
  <si>
    <t>FERRUM(II)-FUMARÁT A KYSELINA LISTOVÁ</t>
  </si>
  <si>
    <t>169452</t>
  </si>
  <si>
    <t>FERRETAB COMP.</t>
  </si>
  <si>
    <t>50MG/0,5MG CPS DUR 100</t>
  </si>
  <si>
    <t>33889</t>
  </si>
  <si>
    <t>FRESUBIN 2 KCAL CREME CAPPUCCINO</t>
  </si>
  <si>
    <t>33578</t>
  </si>
  <si>
    <t>FRESUBIN 2 KCAL DRINK NEUTRAL</t>
  </si>
  <si>
    <t>234736</t>
  </si>
  <si>
    <t>*1026</t>
  </si>
  <si>
    <t>*1999</t>
  </si>
  <si>
    <t>*2001</t>
  </si>
  <si>
    <t>*4005</t>
  </si>
  <si>
    <t>Obvazový materiál, náplasti</t>
  </si>
  <si>
    <t>19681</t>
  </si>
  <si>
    <t>GÁZA SKLÁDANÁ KOMPRESY NESTERILNÍ STERILUX ES</t>
  </si>
  <si>
    <t>10X10CM,8 VRSTEV,100KS</t>
  </si>
  <si>
    <t>19679</t>
  </si>
  <si>
    <t>5X5CM,8 VRSTEV,100KS</t>
  </si>
  <si>
    <t>Ortopedicko protetické pomůcky sériově vyráběné</t>
  </si>
  <si>
    <t>140622</t>
  </si>
  <si>
    <t>EPITÉZA MAMÁRNÍ ESSENTIAL LIGHT 2S</t>
  </si>
  <si>
    <t>SILIKONOVÁ ODLEHČENÁ, SYMETRICKÁ, 442</t>
  </si>
  <si>
    <t>140615</t>
  </si>
  <si>
    <t>EPITÉZA MAMÁRNÍ INDIVIDUAL LIGHT 2S</t>
  </si>
  <si>
    <t>SILIKONOVÁ ODLEHČENÁ, TVÁRNÁ ZADNÍ STRANA, MATERIÁL COMFORT+, 374</t>
  </si>
  <si>
    <t>140621</t>
  </si>
  <si>
    <t>EPITÉZA MAMÁRNÍ ESSENTIAL 2S</t>
  </si>
  <si>
    <t>SILIKONOVÁ, SYMETRICKÁ, 440</t>
  </si>
  <si>
    <t>140626</t>
  </si>
  <si>
    <t>EPITÉZA MAMÁRNÍ ESSENTIAL 2E</t>
  </si>
  <si>
    <t>SILIKONOVÁ, SYMETRICKÁ, 474</t>
  </si>
  <si>
    <t>Dále nespecifikované pomůcky</t>
  </si>
  <si>
    <t>140409</t>
  </si>
  <si>
    <t>ROZTOK K VÝPLACHŮM ÚSTNÍ DUTINY CAPHOSOL, MAXIMÁLN</t>
  </si>
  <si>
    <t>AMPULE 15 ML X 60; NEBO 30 TABLET</t>
  </si>
  <si>
    <t>278</t>
  </si>
  <si>
    <t>ACEKLOFENAK</t>
  </si>
  <si>
    <t>191730</t>
  </si>
  <si>
    <t>BIOFENAC</t>
  </si>
  <si>
    <t>100MG TBL FLM 60</t>
  </si>
  <si>
    <t>90957</t>
  </si>
  <si>
    <t>XANAX</t>
  </si>
  <si>
    <t>125060</t>
  </si>
  <si>
    <t>APO-AMLO</t>
  </si>
  <si>
    <t>AMOXICILIN</t>
  </si>
  <si>
    <t>62052</t>
  </si>
  <si>
    <t>DUOMOX</t>
  </si>
  <si>
    <t>1000MG TBL SUS 20</t>
  </si>
  <si>
    <t>187543</t>
  </si>
  <si>
    <t>1MG TBL FLM 28</t>
  </si>
  <si>
    <t>122502</t>
  </si>
  <si>
    <t>EGISTROZOL</t>
  </si>
  <si>
    <t>234231</t>
  </si>
  <si>
    <t>ANASTROZOL MYLAN</t>
  </si>
  <si>
    <t>ANTIPROPULZIVA</t>
  </si>
  <si>
    <t>ATORVASTATIN</t>
  </si>
  <si>
    <t>BEKLOMETASON</t>
  </si>
  <si>
    <t>58793</t>
  </si>
  <si>
    <t>ECOBEC</t>
  </si>
  <si>
    <t>250MCG INH SOL PSS 200DÁV</t>
  </si>
  <si>
    <t>BETAMETHASON</t>
  </si>
  <si>
    <t>19757</t>
  </si>
  <si>
    <t>0,5MG/G UNG 30G</t>
  </si>
  <si>
    <t>BETAXOLOL</t>
  </si>
  <si>
    <t>128123</t>
  </si>
  <si>
    <t>185519</t>
  </si>
  <si>
    <t>150MG TBL FLM 98</t>
  </si>
  <si>
    <t>BILASTIN</t>
  </si>
  <si>
    <t>148673</t>
  </si>
  <si>
    <t>XADOS</t>
  </si>
  <si>
    <t>148675</t>
  </si>
  <si>
    <t>20MG TBL NOB 50</t>
  </si>
  <si>
    <t>216145</t>
  </si>
  <si>
    <t>1,5MG TBL NOB 28</t>
  </si>
  <si>
    <t>216679</t>
  </si>
  <si>
    <t>235248</t>
  </si>
  <si>
    <t>BUPRENORFIN MYLAN</t>
  </si>
  <si>
    <t>70MCG/H TDR EMP 5</t>
  </si>
  <si>
    <t>230409</t>
  </si>
  <si>
    <t>DIAZEPAM</t>
  </si>
  <si>
    <t>2478</t>
  </si>
  <si>
    <t>10MG TBL NOB 20(2X10)</t>
  </si>
  <si>
    <t>221074</t>
  </si>
  <si>
    <t>10MG TBL NOB 20</t>
  </si>
  <si>
    <t>DIGOXIN</t>
  </si>
  <si>
    <t>83318</t>
  </si>
  <si>
    <t>DIGOXIN LÉČIVA</t>
  </si>
  <si>
    <t>0,125MG TBL NOB 30</t>
  </si>
  <si>
    <t>119672</t>
  </si>
  <si>
    <t>DICLOFENAC DUO PHARMASWISS</t>
  </si>
  <si>
    <t>75MG CPS RDR 30 I</t>
  </si>
  <si>
    <t>75632</t>
  </si>
  <si>
    <t>100MG TBL PRO 50</t>
  </si>
  <si>
    <t>46620</t>
  </si>
  <si>
    <t>150MG TBL PRO 10</t>
  </si>
  <si>
    <t>97522</t>
  </si>
  <si>
    <t>500MG TBL FLM 30</t>
  </si>
  <si>
    <t>201992</t>
  </si>
  <si>
    <t>500MG TBL FLM 120</t>
  </si>
  <si>
    <t>132634</t>
  </si>
  <si>
    <t>132908</t>
  </si>
  <si>
    <t>230583</t>
  </si>
  <si>
    <t>500MG TBL FLM 180</t>
  </si>
  <si>
    <t>EKONAZOL</t>
  </si>
  <si>
    <t>59074</t>
  </si>
  <si>
    <t>PEVARYL</t>
  </si>
  <si>
    <t>10MG/G CRM 30G</t>
  </si>
  <si>
    <t>87076</t>
  </si>
  <si>
    <t>300MG CPS DUR 20</t>
  </si>
  <si>
    <t>147472</t>
  </si>
  <si>
    <t>EXEMESTANE ACCORD</t>
  </si>
  <si>
    <t>2959</t>
  </si>
  <si>
    <t>10MG TBL PRO 30</t>
  </si>
  <si>
    <t>155389</t>
  </si>
  <si>
    <t>400MCG SLG TBL NOB 30</t>
  </si>
  <si>
    <t>29393</t>
  </si>
  <si>
    <t>EFFENTORA</t>
  </si>
  <si>
    <t>100MCG BUC TBL NOB 28</t>
  </si>
  <si>
    <t>29395</t>
  </si>
  <si>
    <t>200MCG BUC TBL NOB 28</t>
  </si>
  <si>
    <t>98219</t>
  </si>
  <si>
    <t>FURON</t>
  </si>
  <si>
    <t>84396</t>
  </si>
  <si>
    <t>100MG CPS DUR 20</t>
  </si>
  <si>
    <t>2539</t>
  </si>
  <si>
    <t>HALOPERIDOL-RICHTER</t>
  </si>
  <si>
    <t>2MG/ML POR GTT SOL 10ML</t>
  </si>
  <si>
    <t>HYDROKORTISON A ANTIBIOTIKA</t>
  </si>
  <si>
    <t>61980</t>
  </si>
  <si>
    <t>PIMAFUCORT</t>
  </si>
  <si>
    <t>10MG/G+10MG/G+3,5MG/G UNG 15G</t>
  </si>
  <si>
    <t>CHOLEKALCIFEROL</t>
  </si>
  <si>
    <t>132844</t>
  </si>
  <si>
    <t>0,5MG/ML POR GTT SOL 10ML</t>
  </si>
  <si>
    <t>15486</t>
  </si>
  <si>
    <t>IBUMAX</t>
  </si>
  <si>
    <t>600MG TBL FLM 100</t>
  </si>
  <si>
    <t>201970</t>
  </si>
  <si>
    <t>PAMYCON NA PŘÍPRAVU KAPEK</t>
  </si>
  <si>
    <t>33000IU/2500IU DRM PLV SOL 1</t>
  </si>
  <si>
    <t>KLARITHROMYCIN</t>
  </si>
  <si>
    <t>216199</t>
  </si>
  <si>
    <t>KLACID</t>
  </si>
  <si>
    <t>500MG TBL FLM 14</t>
  </si>
  <si>
    <t>235808</t>
  </si>
  <si>
    <t>14957</t>
  </si>
  <si>
    <t>0,5MG TBL NOB 50</t>
  </si>
  <si>
    <t>KLOTRIMAZOL</t>
  </si>
  <si>
    <t>13798</t>
  </si>
  <si>
    <t>CANESTEN</t>
  </si>
  <si>
    <t>10MG/G CRM 20G</t>
  </si>
  <si>
    <t>56992</t>
  </si>
  <si>
    <t>56993</t>
  </si>
  <si>
    <t>207939</t>
  </si>
  <si>
    <t>KOMBINACE RŮZNÝCH ANTIBIOTIK</t>
  </si>
  <si>
    <t>1076</t>
  </si>
  <si>
    <t>OPH UNG 5G</t>
  </si>
  <si>
    <t>188850</t>
  </si>
  <si>
    <t>STACYL</t>
  </si>
  <si>
    <t>100MG TBL ENT 100</t>
  </si>
  <si>
    <t>2123</t>
  </si>
  <si>
    <t>26242</t>
  </si>
  <si>
    <t>BONDRONAT</t>
  </si>
  <si>
    <t>KYSELINA TRANEXAMOVÁ</t>
  </si>
  <si>
    <t>42613</t>
  </si>
  <si>
    <t>KYSELINA VALPROOVÁ</t>
  </si>
  <si>
    <t>92034</t>
  </si>
  <si>
    <t>DEPAKINE CHRONO 300 MG SÉCABLE</t>
  </si>
  <si>
    <t>300MG TBL RET 100</t>
  </si>
  <si>
    <t>LANSOPRAZOL</t>
  </si>
  <si>
    <t>17121</t>
  </si>
  <si>
    <t>30MG CPS DUR 28</t>
  </si>
  <si>
    <t>LÉČIVA K TERAPII ONEMOCNĚNÍ JATER</t>
  </si>
  <si>
    <t>125752</t>
  </si>
  <si>
    <t>ESSENTIALE</t>
  </si>
  <si>
    <t>132772</t>
  </si>
  <si>
    <t>127961</t>
  </si>
  <si>
    <t>ETRUZIL</t>
  </si>
  <si>
    <t>LEVOCETIRIZIN</t>
  </si>
  <si>
    <t>124343</t>
  </si>
  <si>
    <t>CEZERA</t>
  </si>
  <si>
    <t>42953</t>
  </si>
  <si>
    <t>42952</t>
  </si>
  <si>
    <t>5MG TBL FLM 14</t>
  </si>
  <si>
    <t>17992</t>
  </si>
  <si>
    <t>0,5G TBL NOB 100</t>
  </si>
  <si>
    <t>MEGESTROL</t>
  </si>
  <si>
    <t>199963</t>
  </si>
  <si>
    <t>MEGACE</t>
  </si>
  <si>
    <t>160MG TBL NOB 30</t>
  </si>
  <si>
    <t>46981</t>
  </si>
  <si>
    <t>214627</t>
  </si>
  <si>
    <t>VASOCARDIN 100</t>
  </si>
  <si>
    <t>MIDAZOLAM</t>
  </si>
  <si>
    <t>MIRTAZAPIN</t>
  </si>
  <si>
    <t>162537</t>
  </si>
  <si>
    <t>12895</t>
  </si>
  <si>
    <t>100MG POR GRA SUS 30 I</t>
  </si>
  <si>
    <t>17187</t>
  </si>
  <si>
    <t>100MG POR GRA SUS 30</t>
  </si>
  <si>
    <t>12894</t>
  </si>
  <si>
    <t>100MG POR GRA SUS 15 I</t>
  </si>
  <si>
    <t>NORFLOXACIN</t>
  </si>
  <si>
    <t>93465</t>
  </si>
  <si>
    <t>NOLICIN</t>
  </si>
  <si>
    <t>400MG TBL FLM 20</t>
  </si>
  <si>
    <t>NYSTATIN, KOMBINACE</t>
  </si>
  <si>
    <t>41146</t>
  </si>
  <si>
    <t>MACMIROR COMPLEX</t>
  </si>
  <si>
    <t>500MG/200000IU VAG CPS MOL 12</t>
  </si>
  <si>
    <t>115317</t>
  </si>
  <si>
    <t>20MG CPS ETD 28 II</t>
  </si>
  <si>
    <t>115318</t>
  </si>
  <si>
    <t>20MG CPS ETD 90 II</t>
  </si>
  <si>
    <t>25365</t>
  </si>
  <si>
    <t>215606</t>
  </si>
  <si>
    <t>158341</t>
  </si>
  <si>
    <t>OMEPRAZOL MYLAN</t>
  </si>
  <si>
    <t>216912</t>
  </si>
  <si>
    <t>OXAZEPAM</t>
  </si>
  <si>
    <t>1940</t>
  </si>
  <si>
    <t>OXAZEPAM LÉČIVA</t>
  </si>
  <si>
    <t>235851</t>
  </si>
  <si>
    <t>OXYKODON MYLAN</t>
  </si>
  <si>
    <t>10MG TBL PRO 60X1</t>
  </si>
  <si>
    <t>186140</t>
  </si>
  <si>
    <t>OXYKODON STADA</t>
  </si>
  <si>
    <t>10MG CPS DUR 30X1</t>
  </si>
  <si>
    <t>PALONOSETRON</t>
  </si>
  <si>
    <t>167644</t>
  </si>
  <si>
    <t>ALOXI</t>
  </si>
  <si>
    <t>500MCG CPS MOL 1</t>
  </si>
  <si>
    <t>109411</t>
  </si>
  <si>
    <t>NOLPAZA</t>
  </si>
  <si>
    <t>40MG TBL ENT 28</t>
  </si>
  <si>
    <t>109415</t>
  </si>
  <si>
    <t>40MG TBL ENT 84</t>
  </si>
  <si>
    <t>160379</t>
  </si>
  <si>
    <t>PANTOMYL</t>
  </si>
  <si>
    <t>40MG TBL ENT 100</t>
  </si>
  <si>
    <t>214572</t>
  </si>
  <si>
    <t>40MG TBL ENT 90</t>
  </si>
  <si>
    <t>162008</t>
  </si>
  <si>
    <t>10MG/2,5MG TBL FLM 30</t>
  </si>
  <si>
    <t>210568</t>
  </si>
  <si>
    <t>210654</t>
  </si>
  <si>
    <t>PREGABALIN MYLAN PHARMA</t>
  </si>
  <si>
    <t>75MG CPS DUR 56</t>
  </si>
  <si>
    <t>186819</t>
  </si>
  <si>
    <t>PREGABALIN ACCORD</t>
  </si>
  <si>
    <t>PSEUDOEFEDRIN, KOMBINACE</t>
  </si>
  <si>
    <t>216102</t>
  </si>
  <si>
    <t>CLARINASE REPETABS</t>
  </si>
  <si>
    <t>5MG/120MG TBL PRO 7</t>
  </si>
  <si>
    <t>196016</t>
  </si>
  <si>
    <t>500MG/ML POR GTT SOL 1X20ML</t>
  </si>
  <si>
    <t>TELMISARTAN</t>
  </si>
  <si>
    <t>169727</t>
  </si>
  <si>
    <t>TEZEO</t>
  </si>
  <si>
    <t>80MG TBL NOB 28</t>
  </si>
  <si>
    <t>TIAPRID</t>
  </si>
  <si>
    <t>48578</t>
  </si>
  <si>
    <t>59673</t>
  </si>
  <si>
    <t>216863</t>
  </si>
  <si>
    <t>150MG TBL PRO 30 II</t>
  </si>
  <si>
    <t>TRAZODON</t>
  </si>
  <si>
    <t>54094</t>
  </si>
  <si>
    <t>TRITTICO AC</t>
  </si>
  <si>
    <t>75MG TBL RET 30</t>
  </si>
  <si>
    <t>TRIAMCINOLON</t>
  </si>
  <si>
    <t>2828</t>
  </si>
  <si>
    <t>TRIAMCINOLON LÉČIVA CRM</t>
  </si>
  <si>
    <t>1MG/G CRM 10G</t>
  </si>
  <si>
    <t>189079</t>
  </si>
  <si>
    <t>CALCICHEW D3 LEMON</t>
  </si>
  <si>
    <t>500MG/400IU TBL MND 60</t>
  </si>
  <si>
    <t>VENLAFAXIN</t>
  </si>
  <si>
    <t>233727</t>
  </si>
  <si>
    <t>VINORELBIN</t>
  </si>
  <si>
    <t>5925</t>
  </si>
  <si>
    <t>NAVELBINE ORAL</t>
  </si>
  <si>
    <t>30MG CPS MOL 1</t>
  </si>
  <si>
    <t>94744</t>
  </si>
  <si>
    <t>ZOLPINOX</t>
  </si>
  <si>
    <t>94776</t>
  </si>
  <si>
    <t>198054</t>
  </si>
  <si>
    <t>214601</t>
  </si>
  <si>
    <t>DIENOGEST A ETHINYLESTRADIOL</t>
  </si>
  <si>
    <t>178564</t>
  </si>
  <si>
    <t>AYREEN</t>
  </si>
  <si>
    <t>2MG/0,03MG TBL FLM 3X21</t>
  </si>
  <si>
    <t>166776</t>
  </si>
  <si>
    <t>ITOPRID PMCS</t>
  </si>
  <si>
    <t>50MG TBL FLM 100 I</t>
  </si>
  <si>
    <t>207626</t>
  </si>
  <si>
    <t>ITOPRID XANTIS</t>
  </si>
  <si>
    <t>50MG TBL NOB 100</t>
  </si>
  <si>
    <t>179327</t>
  </si>
  <si>
    <t>75MG/650MG TBL FLM 30 I</t>
  </si>
  <si>
    <t>197863</t>
  </si>
  <si>
    <t>PALGOTAL</t>
  </si>
  <si>
    <t>75MG/650MG TBL FLM 30</t>
  </si>
  <si>
    <t>203097</t>
  </si>
  <si>
    <t>187406</t>
  </si>
  <si>
    <t>PANGROL</t>
  </si>
  <si>
    <t>20000IU TBL ENT 50 II</t>
  </si>
  <si>
    <t>OXYKODON A NALOXON</t>
  </si>
  <si>
    <t>138541</t>
  </si>
  <si>
    <t>TARGIN</t>
  </si>
  <si>
    <t>20MG/10MG TBL PRO 60</t>
  </si>
  <si>
    <t>147454</t>
  </si>
  <si>
    <t>88MCG TBL NOB 100 II</t>
  </si>
  <si>
    <t>46694</t>
  </si>
  <si>
    <t>125MCG TBL NOB 100 II</t>
  </si>
  <si>
    <t>97186</t>
  </si>
  <si>
    <t>100MCG TBL NOB 100 I</t>
  </si>
  <si>
    <t>MOČOVINA</t>
  </si>
  <si>
    <t>16462</t>
  </si>
  <si>
    <t>EXCIPIAL U LIPOLOTIO</t>
  </si>
  <si>
    <t>40MG/ML DRM EML 200ML</t>
  </si>
  <si>
    <t>33678</t>
  </si>
  <si>
    <t>POR SOL 6X1500ML</t>
  </si>
  <si>
    <t>86760</t>
  </si>
  <si>
    <t>ROZTOK PRONTOSAN 400416</t>
  </si>
  <si>
    <t>STERILNÍ LAHVIČKA,350ML</t>
  </si>
  <si>
    <t>18515</t>
  </si>
  <si>
    <t>KRYTÍ ACTISORB PLUS</t>
  </si>
  <si>
    <t>10,5X10,5CM; AKTIVNÍ ČÁST 8X8CM 5KS</t>
  </si>
  <si>
    <t>81456</t>
  </si>
  <si>
    <t>KRYTÍ S MASTÍ LOMATUELL STERILNÍ</t>
  </si>
  <si>
    <t>10X10CM,10KS</t>
  </si>
  <si>
    <t>171508</t>
  </si>
  <si>
    <t>GEL ACTIMARIS NA HOJENÍ RAN 20G</t>
  </si>
  <si>
    <t>NA KŮŽI,SLIZNICE ÚST,NOSU,GENITÁLIÍ.I PRO DĚTI A KOJENCE,1KS</t>
  </si>
  <si>
    <t>169610</t>
  </si>
  <si>
    <t>KRYTÍ ANTIMIKROBIÁLNÍ MEPILEX TRANSFER AG</t>
  </si>
  <si>
    <t>7,5 X 8,5 CM,SILIKONOVÁ KONTAKTNÍ VRSTVA K.ODVODU EXSUDÁTU,10KS</t>
  </si>
  <si>
    <t>171714</t>
  </si>
  <si>
    <t xml:space="preserve">ROZTOK ACTIMARIS SENSITIV NA VÝPLACH A HOJENÍ RAN </t>
  </si>
  <si>
    <t>NA KŮŽI I SLIZNICE ÚSTNÍ,NOSNÍ,GENITÁLIÍ.I PRO DĚTI A KOJENCE,I PROTI MRSA,VRE</t>
  </si>
  <si>
    <t>140551</t>
  </si>
  <si>
    <t>PODPRSENKA KOMPRESIVNÍ SARAH</t>
  </si>
  <si>
    <t>0778, 0779</t>
  </si>
  <si>
    <t>140878</t>
  </si>
  <si>
    <t>EPITÉZA MAMMÁRNÍ BALANCE VARIA</t>
  </si>
  <si>
    <t>SILIKONOVÁ, KOREKČNÍ, MATERIÁL COMFORT+, 285</t>
  </si>
  <si>
    <t>PARUKA</t>
  </si>
  <si>
    <t>PŘÍSPĚVEK POJIŠŤOVNY DO VÝŠE</t>
  </si>
  <si>
    <t>191728</t>
  </si>
  <si>
    <t>100MG POR PLV SUS 20</t>
  </si>
  <si>
    <t>136505</t>
  </si>
  <si>
    <t>16474</t>
  </si>
  <si>
    <t>ARIMIDEX</t>
  </si>
  <si>
    <t>93015</t>
  </si>
  <si>
    <t>CELEKOXIB</t>
  </si>
  <si>
    <t>196141</t>
  </si>
  <si>
    <t>ACLEXA</t>
  </si>
  <si>
    <t>100MG CPS DUR 30</t>
  </si>
  <si>
    <t>196144</t>
  </si>
  <si>
    <t>100MG CPS DUR 60</t>
  </si>
  <si>
    <t>DESLORATADIN</t>
  </si>
  <si>
    <t>28831</t>
  </si>
  <si>
    <t>AERIUS</t>
  </si>
  <si>
    <t>2,5MG POR TBL DIS 30</t>
  </si>
  <si>
    <t>DESOGESTREL</t>
  </si>
  <si>
    <t>218904</t>
  </si>
  <si>
    <t>EVELLIEN</t>
  </si>
  <si>
    <t>0,075MG TBL FLM 3X28</t>
  </si>
  <si>
    <t>52336</t>
  </si>
  <si>
    <t>4MG TBL NOB 100</t>
  </si>
  <si>
    <t>58880</t>
  </si>
  <si>
    <t>100MG TBL PRO 20</t>
  </si>
  <si>
    <t>225549</t>
  </si>
  <si>
    <t>500MG TBL FLM 180(2X90)</t>
  </si>
  <si>
    <t>56807</t>
  </si>
  <si>
    <t>125MG TBL NOB 30</t>
  </si>
  <si>
    <t>HYDROCHLOROTHIAZID A KALIUM ŠETŘÍCÍ DIURETIKA</t>
  </si>
  <si>
    <t>94804</t>
  </si>
  <si>
    <t>5MG/50MG TBL NOB 30</t>
  </si>
  <si>
    <t>12023</t>
  </si>
  <si>
    <t>0,5MG/ML POR GTT SOL 1X10ML</t>
  </si>
  <si>
    <t>11063</t>
  </si>
  <si>
    <t>125167</t>
  </si>
  <si>
    <t>DOLGIT</t>
  </si>
  <si>
    <t>50MG/G GEL 150G</t>
  </si>
  <si>
    <t>INDOMETACIN</t>
  </si>
  <si>
    <t>93723</t>
  </si>
  <si>
    <t>INDOMETACIN BERLIN-CHEMIE</t>
  </si>
  <si>
    <t>50MG SUP 10</t>
  </si>
  <si>
    <t>93724</t>
  </si>
  <si>
    <t>100MG SUP 10</t>
  </si>
  <si>
    <t>48261</t>
  </si>
  <si>
    <t>3300IU/G+250IU/G DRM PLV ADS 1X20G</t>
  </si>
  <si>
    <t>KYSELINA ALENDRONOVÁ</t>
  </si>
  <si>
    <t>112476</t>
  </si>
  <si>
    <t>ALENDRONAT SANDOZ</t>
  </si>
  <si>
    <t>70MG TBL NOB 12</t>
  </si>
  <si>
    <t>10151</t>
  </si>
  <si>
    <t>2MG CPS DUR 10</t>
  </si>
  <si>
    <t>MELOXIKAM</t>
  </si>
  <si>
    <t>112561</t>
  </si>
  <si>
    <t>RECOXA</t>
  </si>
  <si>
    <t>15MG TBL NOB 30</t>
  </si>
  <si>
    <t>13281</t>
  </si>
  <si>
    <t>15MG TBL NOB 20</t>
  </si>
  <si>
    <t>METRONIDAZOL</t>
  </si>
  <si>
    <t>46640</t>
  </si>
  <si>
    <t>ROZEX</t>
  </si>
  <si>
    <t>7,5MG/G CRM 30G</t>
  </si>
  <si>
    <t>12891</t>
  </si>
  <si>
    <t>100MG TBL NOB 15</t>
  </si>
  <si>
    <t>OFLOXACIN</t>
  </si>
  <si>
    <t>55636</t>
  </si>
  <si>
    <t>OFLOXIN</t>
  </si>
  <si>
    <t>200MG TBL FLM 10</t>
  </si>
  <si>
    <t>ORGANO-HEPARINOID</t>
  </si>
  <si>
    <t>187793</t>
  </si>
  <si>
    <t>4MG/5MG TBL NOB 90</t>
  </si>
  <si>
    <t>RAMIPRIL</t>
  </si>
  <si>
    <t>56983</t>
  </si>
  <si>
    <t>5MG TBL NOB 100</t>
  </si>
  <si>
    <t>RILMENIDIN</t>
  </si>
  <si>
    <t>125641</t>
  </si>
  <si>
    <t>TENAXUM</t>
  </si>
  <si>
    <t>1MG TBL NOB 90</t>
  </si>
  <si>
    <t>RŮZNÉ JINÉ KOMBINACE ŽELEZA</t>
  </si>
  <si>
    <t>119653</t>
  </si>
  <si>
    <t>320MG/60MG TBL RET 60</t>
  </si>
  <si>
    <t>SULPIRID</t>
  </si>
  <si>
    <t>54432</t>
  </si>
  <si>
    <t>PROSULPIN</t>
  </si>
  <si>
    <t>5924</t>
  </si>
  <si>
    <t>20MG CPS MOL 1</t>
  </si>
  <si>
    <t>VINPOCETIN</t>
  </si>
  <si>
    <t>10253</t>
  </si>
  <si>
    <t>132948</t>
  </si>
  <si>
    <t>132996</t>
  </si>
  <si>
    <t>16285</t>
  </si>
  <si>
    <t>ŽELEZO V KOMBINACI S KYANOKOBALAMINEM A KYSELINOU LISTOVOU</t>
  </si>
  <si>
    <t>59569</t>
  </si>
  <si>
    <t>FERRO-FOLGAMMA</t>
  </si>
  <si>
    <t>37MG/5MG/0,01MG CPS MOL 20</t>
  </si>
  <si>
    <t>ALKLOMETASON</t>
  </si>
  <si>
    <t>19754</t>
  </si>
  <si>
    <t>AFLODERM</t>
  </si>
  <si>
    <t>0,5MG/G CRM 20G</t>
  </si>
  <si>
    <t>179333</t>
  </si>
  <si>
    <t>75MG/650MG TBL FLM 90 I</t>
  </si>
  <si>
    <t>*1038</t>
  </si>
  <si>
    <t>140874</t>
  </si>
  <si>
    <t>EPITÉZA MAMMÁRNÍ BALANCE DELTA</t>
  </si>
  <si>
    <t>SILIKONOVÁ, KOREKČNÍ, MATERIÁL COMFORT+, 282A, TENKÁ</t>
  </si>
  <si>
    <t>140869</t>
  </si>
  <si>
    <t>EPITÉZA MAMMÁRNÍ CONTACT 2S</t>
  </si>
  <si>
    <t>SILIKONOVÁ, SAMOLEPÍCÍ, SYMETRICKÁ, MATERIÁL COMFORT+, 381</t>
  </si>
  <si>
    <t>140875</t>
  </si>
  <si>
    <t>SILIKONOVÁ, KOREKČNÍ, MATERIÁL COMFORT+, 282B, TLUSTÁ</t>
  </si>
  <si>
    <t>93571</t>
  </si>
  <si>
    <t>140870</t>
  </si>
  <si>
    <t>EPITÉZA MAMMÁRNÍ CONTACT 2A</t>
  </si>
  <si>
    <t>SILIKONOVÁ, SAMOLEPÍCÍ, ASYMETRICKÁ, MATERIÁL COMFORT+, 383</t>
  </si>
  <si>
    <t>191729</t>
  </si>
  <si>
    <t>100MG TBL FLM 20</t>
  </si>
  <si>
    <t>ADEMETHIONIN</t>
  </si>
  <si>
    <t>215851</t>
  </si>
  <si>
    <t>TRANSMETIL 500 MG TABLETY</t>
  </si>
  <si>
    <t>500MG TBL ENT 10</t>
  </si>
  <si>
    <t>216285</t>
  </si>
  <si>
    <t>MILURIT</t>
  </si>
  <si>
    <t>300MG TBL NOB 90</t>
  </si>
  <si>
    <t>86656</t>
  </si>
  <si>
    <t>1MG TBL NOB 30</t>
  </si>
  <si>
    <t>BENZYDAMIN</t>
  </si>
  <si>
    <t>180306</t>
  </si>
  <si>
    <t>BETAMETHASON A ANTIBIOTIKA</t>
  </si>
  <si>
    <t>17170</t>
  </si>
  <si>
    <t>BELOGENT</t>
  </si>
  <si>
    <t>0,5MG/G+1MG/G CRM 30G</t>
  </si>
  <si>
    <t>17171</t>
  </si>
  <si>
    <t>0,5MG/G+1MG/G UNG 30G</t>
  </si>
  <si>
    <t>99600</t>
  </si>
  <si>
    <t>10MG TBL FLM 90</t>
  </si>
  <si>
    <t>CINAKALCET</t>
  </si>
  <si>
    <t>28309</t>
  </si>
  <si>
    <t>MIMPARA</t>
  </si>
  <si>
    <t>30MG TBL FLM 28</t>
  </si>
  <si>
    <t>94453</t>
  </si>
  <si>
    <t>CIPRINOL</t>
  </si>
  <si>
    <t>168836</t>
  </si>
  <si>
    <t>DASSELTA</t>
  </si>
  <si>
    <t>168838</t>
  </si>
  <si>
    <t>5MG TBL FLM 90</t>
  </si>
  <si>
    <t>28833</t>
  </si>
  <si>
    <t>2,5MG POR TBL DIS 60</t>
  </si>
  <si>
    <t>178675</t>
  </si>
  <si>
    <t>5MG TBL FLM 90 I</t>
  </si>
  <si>
    <t>178681</t>
  </si>
  <si>
    <t>5MG TBL FLM 10 I</t>
  </si>
  <si>
    <t>230422</t>
  </si>
  <si>
    <t>5MG TBL NOB 20(2X10)</t>
  </si>
  <si>
    <t>DROTAVERIN</t>
  </si>
  <si>
    <t>192729</t>
  </si>
  <si>
    <t>40MG TBL NOB 24</t>
  </si>
  <si>
    <t>ELEKTROLYTY</t>
  </si>
  <si>
    <t>516</t>
  </si>
  <si>
    <t>NATRIUM CHLORATUM BIOTIKA SOLUTIO ISOTONICA</t>
  </si>
  <si>
    <t>9MG/ML INJ SOL 10X10ML</t>
  </si>
  <si>
    <t>ERYTHROMYCIN</t>
  </si>
  <si>
    <t>97514</t>
  </si>
  <si>
    <t>AKNEMYCIN</t>
  </si>
  <si>
    <t>20MG/G DRM SOL 25ML I</t>
  </si>
  <si>
    <t>1258</t>
  </si>
  <si>
    <t>AROMASIN</t>
  </si>
  <si>
    <t>FYTOMENADION</t>
  </si>
  <si>
    <t>720</t>
  </si>
  <si>
    <t>HYDROKORTISON</t>
  </si>
  <si>
    <t>180825</t>
  </si>
  <si>
    <t>HYDROCORTISON 10 MG JENAPHARM</t>
  </si>
  <si>
    <t>858</t>
  </si>
  <si>
    <t>HYDROCORTISON LÉČIVA</t>
  </si>
  <si>
    <t>10MG/G UNG 10G</t>
  </si>
  <si>
    <t>25773</t>
  </si>
  <si>
    <t>25MIU/2,5ML INJ/INF SOL 1X2,5ML</t>
  </si>
  <si>
    <t>IPRATROPIUM-BROMID</t>
  </si>
  <si>
    <t>32992</t>
  </si>
  <si>
    <t>0,020MG/DÁV INH SOL PSS 200DÁV</t>
  </si>
  <si>
    <t>999999</t>
  </si>
  <si>
    <t>99295</t>
  </si>
  <si>
    <t>100MG TBL NOB 20(2X10)</t>
  </si>
  <si>
    <t>203564</t>
  </si>
  <si>
    <t>125753</t>
  </si>
  <si>
    <t>203253</t>
  </si>
  <si>
    <t>LETROZOL APOTEX</t>
  </si>
  <si>
    <t>MEFENOXALON</t>
  </si>
  <si>
    <t>85656</t>
  </si>
  <si>
    <t>DORSIFLEX</t>
  </si>
  <si>
    <t>199800</t>
  </si>
  <si>
    <t>40MG/ML POR SUS 1X240ML</t>
  </si>
  <si>
    <t>MĚKKÝ PARAFIN A TUKOVÉ PRODUKTY</t>
  </si>
  <si>
    <t>60091</t>
  </si>
  <si>
    <t>LINOLA-FETT</t>
  </si>
  <si>
    <t>CRM 50G</t>
  </si>
  <si>
    <t>16463</t>
  </si>
  <si>
    <t>EXCIPIAL</t>
  </si>
  <si>
    <t>16464</t>
  </si>
  <si>
    <t>UNG 100G</t>
  </si>
  <si>
    <t>METHYLDOPA (LEVOTOČIVÁ)</t>
  </si>
  <si>
    <t>1328</t>
  </si>
  <si>
    <t>2427</t>
  </si>
  <si>
    <t>250MG TBL NOB 20</t>
  </si>
  <si>
    <t>127760</t>
  </si>
  <si>
    <t>MIRZATEN ORO TAB</t>
  </si>
  <si>
    <t>15MG POR TBL DIS 30</t>
  </si>
  <si>
    <t>MOMETASON</t>
  </si>
  <si>
    <t>192521</t>
  </si>
  <si>
    <t>NASONEX</t>
  </si>
  <si>
    <t>50MCG/DÁV NAS SPR SUS 140DÁV</t>
  </si>
  <si>
    <t>NAFTIDROFURYL</t>
  </si>
  <si>
    <t>66015</t>
  </si>
  <si>
    <t>ENELBIN 100 RETARD</t>
  </si>
  <si>
    <t>NIFUROXAZID</t>
  </si>
  <si>
    <t>214593</t>
  </si>
  <si>
    <t>200MG CPS DUR 14</t>
  </si>
  <si>
    <t>107744</t>
  </si>
  <si>
    <t>100MG/40000IU/G VAG CRM 30G</t>
  </si>
  <si>
    <t>122114</t>
  </si>
  <si>
    <t>202855</t>
  </si>
  <si>
    <t>HELICID</t>
  </si>
  <si>
    <t>40MG CPS ETD 28 I</t>
  </si>
  <si>
    <t>10246</t>
  </si>
  <si>
    <t>OMEPRAZOL AL 20</t>
  </si>
  <si>
    <t>157254</t>
  </si>
  <si>
    <t>OMEPRAZOL ACTAVIS</t>
  </si>
  <si>
    <t>202874</t>
  </si>
  <si>
    <t>40MG CPS ETD 28(2X14) I</t>
  </si>
  <si>
    <t>195345</t>
  </si>
  <si>
    <t>OMEPRAZOL FARMAX</t>
  </si>
  <si>
    <t>229903</t>
  </si>
  <si>
    <t>124093</t>
  </si>
  <si>
    <t>5MG/5MG TBL NOB 120(4X30)</t>
  </si>
  <si>
    <t>50335</t>
  </si>
  <si>
    <t>500MG/ML+5MG/ML POR GTT SOL 1X25ML</t>
  </si>
  <si>
    <t>88708</t>
  </si>
  <si>
    <t>ALGIFEN</t>
  </si>
  <si>
    <t>500MG/5,25MG/0,1MG TBL NOB 20</t>
  </si>
  <si>
    <t>PYRIDOXIN (VITAMIN B6)</t>
  </si>
  <si>
    <t>280</t>
  </si>
  <si>
    <t>PYRIDOXIN LÉČIVA</t>
  </si>
  <si>
    <t>RIFAXIMIN</t>
  </si>
  <si>
    <t>202740</t>
  </si>
  <si>
    <t>200MG TBL FLM 28</t>
  </si>
  <si>
    <t>SÍRAN ŽELEZNATÝ</t>
  </si>
  <si>
    <t>14711</t>
  </si>
  <si>
    <t>80MG TBL RET 30 I</t>
  </si>
  <si>
    <t>TAKROLIMUS</t>
  </si>
  <si>
    <t>27310</t>
  </si>
  <si>
    <t>PROTOPIC</t>
  </si>
  <si>
    <t>0,03% UNG 30G</t>
  </si>
  <si>
    <t>58701</t>
  </si>
  <si>
    <t>10MG TBL NOB 100</t>
  </si>
  <si>
    <t>TOBRAMYCIN</t>
  </si>
  <si>
    <t>93207</t>
  </si>
  <si>
    <t>TOBREX</t>
  </si>
  <si>
    <t>3MG/G OPH UNG 3,5G</t>
  </si>
  <si>
    <t>URAPIDIL</t>
  </si>
  <si>
    <t>215476</t>
  </si>
  <si>
    <t>30MG CPS PRO 50</t>
  </si>
  <si>
    <t>206529</t>
  </si>
  <si>
    <t>CALCICHEW D3 JAHODA</t>
  </si>
  <si>
    <t>135423</t>
  </si>
  <si>
    <t>CALTRATE D3</t>
  </si>
  <si>
    <t>500MG/1000IU TBL MND 90</t>
  </si>
  <si>
    <t>192342</t>
  </si>
  <si>
    <t>WARFARIN PMCS</t>
  </si>
  <si>
    <t>5MG TBL NOB 100 I</t>
  </si>
  <si>
    <t>207622</t>
  </si>
  <si>
    <t>50MG TBL NOB 40</t>
  </si>
  <si>
    <t>201608</t>
  </si>
  <si>
    <t>37,5MG/325MG TBL FLM 20X1</t>
  </si>
  <si>
    <t>132871</t>
  </si>
  <si>
    <t>37,5MG/325MG TBL FLM 10</t>
  </si>
  <si>
    <t>219801</t>
  </si>
  <si>
    <t>TRAMYLPA</t>
  </si>
  <si>
    <t>37,5MG/325MG TBL FLM 30 II</t>
  </si>
  <si>
    <t>132992</t>
  </si>
  <si>
    <t>LAKTULOSA</t>
  </si>
  <si>
    <t>215715</t>
  </si>
  <si>
    <t>667MG/ML POR SOL 1X500ML II</t>
  </si>
  <si>
    <t>NATRIUM-PIKOSULFÁT, KOMBINACE</t>
  </si>
  <si>
    <t>160806</t>
  </si>
  <si>
    <t>PICOPREP</t>
  </si>
  <si>
    <t>10MG/3,5G/12G POR PLV SOL 2</t>
  </si>
  <si>
    <t>LIDSKÝ INSULIN</t>
  </si>
  <si>
    <t>219877</t>
  </si>
  <si>
    <t>HUMULIN R KWIKPEN</t>
  </si>
  <si>
    <t>100IU/ML INJ SOL PEP 10(2X5)X3ML</t>
  </si>
  <si>
    <t>214350</t>
  </si>
  <si>
    <t>HUMULIN R CARTRIDGE</t>
  </si>
  <si>
    <t>100IU/ML INJ SOL ZVL 5X3ML</t>
  </si>
  <si>
    <t>MOČOVINA, KOMBINACE</t>
  </si>
  <si>
    <t>16468</t>
  </si>
  <si>
    <t>KERASAL</t>
  </si>
  <si>
    <t>50MG/G+100MG/G UNG 50G</t>
  </si>
  <si>
    <t>33331</t>
  </si>
  <si>
    <t>33473</t>
  </si>
  <si>
    <t>33474</t>
  </si>
  <si>
    <t>33898</t>
  </si>
  <si>
    <t>NUTRIDRINK COMPACT NEUTRAL</t>
  </si>
  <si>
    <t>33803</t>
  </si>
  <si>
    <t>RENUTRYL BOOSTER VANILKOVÁ PŘÍCHUŤ</t>
  </si>
  <si>
    <t>POR SOL 4X300ML</t>
  </si>
  <si>
    <t>33804</t>
  </si>
  <si>
    <t>RENUTRYL BOOSTER KÁVOVÁ PŘÍCHUŤ</t>
  </si>
  <si>
    <t>217208</t>
  </si>
  <si>
    <t>FRESUBIN 3,2 KCAL DRINK MANGO</t>
  </si>
  <si>
    <t>*3006</t>
  </si>
  <si>
    <t>140625</t>
  </si>
  <si>
    <t>EPITÉZA MAMÁRNÍ ESSENTIAL LIGHT 2A</t>
  </si>
  <si>
    <t>SILIKONOVÁ ODLEHČENÁ, ASYMETRICKÁ, 356</t>
  </si>
  <si>
    <t>181293</t>
  </si>
  <si>
    <t>ACIKLOVIR</t>
  </si>
  <si>
    <t>13703</t>
  </si>
  <si>
    <t>200MG TBL NOB 25</t>
  </si>
  <si>
    <t>AMITRIPTYLIN</t>
  </si>
  <si>
    <t>230399</t>
  </si>
  <si>
    <t>AMITRIPTYLIN-SLOVAKOFARMA</t>
  </si>
  <si>
    <t>25MG TBL FLM 50</t>
  </si>
  <si>
    <t>187541</t>
  </si>
  <si>
    <t>1MG TBL FLM 100</t>
  </si>
  <si>
    <t>CINCHOKAIN</t>
  </si>
  <si>
    <t>214595</t>
  </si>
  <si>
    <t>FAKTU</t>
  </si>
  <si>
    <t>100MG/2,5MG SUP 20</t>
  </si>
  <si>
    <t>214596</t>
  </si>
  <si>
    <t>50MG/G+10MG/G RCT UNG 20G</t>
  </si>
  <si>
    <t>15653</t>
  </si>
  <si>
    <t>132524</t>
  </si>
  <si>
    <t>DIHYDROKODEIN</t>
  </si>
  <si>
    <t>41824</t>
  </si>
  <si>
    <t>DHC CONTINUS</t>
  </si>
  <si>
    <t>60MG TBL RET 60</t>
  </si>
  <si>
    <t>41822</t>
  </si>
  <si>
    <t>120MG TBL RET 60</t>
  </si>
  <si>
    <t>29408</t>
  </si>
  <si>
    <t>400MCG BUC TBL NOB 28</t>
  </si>
  <si>
    <t>235269</t>
  </si>
  <si>
    <t>FENTANYL MYLAN</t>
  </si>
  <si>
    <t>235033</t>
  </si>
  <si>
    <t>FLUCONAZOLE AUROVITAS</t>
  </si>
  <si>
    <t>100MG CPS DUR 28</t>
  </si>
  <si>
    <t>84401</t>
  </si>
  <si>
    <t>400MG CPS DUR 50</t>
  </si>
  <si>
    <t>GRANISETRON</t>
  </si>
  <si>
    <t>140631</t>
  </si>
  <si>
    <t>GRANEGIS</t>
  </si>
  <si>
    <t>2MG TBL FLM 5</t>
  </si>
  <si>
    <t>233632</t>
  </si>
  <si>
    <t>GRANISETRON MYLAN</t>
  </si>
  <si>
    <t>1MG TBL FLM 10</t>
  </si>
  <si>
    <t>32020</t>
  </si>
  <si>
    <t>IBUPROFEN AL 400</t>
  </si>
  <si>
    <t>400MG TBL FLM 100</t>
  </si>
  <si>
    <t>206541</t>
  </si>
  <si>
    <t>KOMPLEX ŽELEZA S ISOMALTOSOU</t>
  </si>
  <si>
    <t>16594</t>
  </si>
  <si>
    <t>MALTOFER TABLETY</t>
  </si>
  <si>
    <t>100MG TBL MND 30</t>
  </si>
  <si>
    <t>213080</t>
  </si>
  <si>
    <t>IMODIUM</t>
  </si>
  <si>
    <t>146256</t>
  </si>
  <si>
    <t>233899</t>
  </si>
  <si>
    <t>32103</t>
  </si>
  <si>
    <t>MEGAPLEX</t>
  </si>
  <si>
    <t>160MG TBL NOB 30X1</t>
  </si>
  <si>
    <t>METHYLPREDNISOLON</t>
  </si>
  <si>
    <t>40368</t>
  </si>
  <si>
    <t>4MG TBL NOB 30 I</t>
  </si>
  <si>
    <t>41737</t>
  </si>
  <si>
    <t>164736</t>
  </si>
  <si>
    <t>VENDAL RETARD</t>
  </si>
  <si>
    <t>60MG TBL PRO 30</t>
  </si>
  <si>
    <t>213487</t>
  </si>
  <si>
    <t>9500IU/ML INJ SOL ISP 10X0,3ML</t>
  </si>
  <si>
    <t>NAPROXEN</t>
  </si>
  <si>
    <t>207253</t>
  </si>
  <si>
    <t>NALGESIN</t>
  </si>
  <si>
    <t>550MG TBL FLM 30</t>
  </si>
  <si>
    <t>201691</t>
  </si>
  <si>
    <t>275MG TBL FLM 10X1 II</t>
  </si>
  <si>
    <t>132991</t>
  </si>
  <si>
    <t>132853</t>
  </si>
  <si>
    <t>195336</t>
  </si>
  <si>
    <t>20MG CPS ETD 98</t>
  </si>
  <si>
    <t>214463</t>
  </si>
  <si>
    <t>20MG TBL ENT 90 II</t>
  </si>
  <si>
    <t>214581</t>
  </si>
  <si>
    <t>40MG TBL ENT 30 II</t>
  </si>
  <si>
    <t>56981</t>
  </si>
  <si>
    <t>SILIKONY</t>
  </si>
  <si>
    <t>57585</t>
  </si>
  <si>
    <t>40MG CPS MOL 100</t>
  </si>
  <si>
    <t>207639</t>
  </si>
  <si>
    <t>100MG TBL PRO 30 I</t>
  </si>
  <si>
    <t>IMATINIB</t>
  </si>
  <si>
    <t>28028</t>
  </si>
  <si>
    <t>GLIVEC</t>
  </si>
  <si>
    <t>400MG TBL FLM 30 II</t>
  </si>
  <si>
    <t>NIVOLUMAB</t>
  </si>
  <si>
    <t>210772</t>
  </si>
  <si>
    <t>10MG/ML INF CNC SOL 1X4ML</t>
  </si>
  <si>
    <t>238146</t>
  </si>
  <si>
    <t>100283</t>
  </si>
  <si>
    <t>MUCOSOLVAN JUNIOR</t>
  </si>
  <si>
    <t>3MG/ML SIR 100ML</t>
  </si>
  <si>
    <t>75631</t>
  </si>
  <si>
    <t>GLIMEPIRID</t>
  </si>
  <si>
    <t>221513</t>
  </si>
  <si>
    <t>GLIMEPIRID AUROVITAS</t>
  </si>
  <si>
    <t>202924</t>
  </si>
  <si>
    <t>216197</t>
  </si>
  <si>
    <t>LEVETIRACETAM</t>
  </si>
  <si>
    <t>174726</t>
  </si>
  <si>
    <t>1000MG TBL FLM 50</t>
  </si>
  <si>
    <t>53761</t>
  </si>
  <si>
    <t>NEBILET</t>
  </si>
  <si>
    <t>97776</t>
  </si>
  <si>
    <t>4MG TBL BUC 10</t>
  </si>
  <si>
    <t>216911</t>
  </si>
  <si>
    <t>ZOFRAN</t>
  </si>
  <si>
    <t>RIVAROXABAN</t>
  </si>
  <si>
    <t>168903</t>
  </si>
  <si>
    <t>XARELTO</t>
  </si>
  <si>
    <t>20MG TBL FLM 28 II</t>
  </si>
  <si>
    <t>3377</t>
  </si>
  <si>
    <t>400MG/80MG TBL NOB 20</t>
  </si>
  <si>
    <t>FILGRASTIM</t>
  </si>
  <si>
    <t>KOMBINACE MINERÁLNÍCH SOLÍ</t>
  </si>
  <si>
    <t>183550</t>
  </si>
  <si>
    <t>EZICLEN</t>
  </si>
  <si>
    <t>POR CNC SOL 2X176ML</t>
  </si>
  <si>
    <t>179325</t>
  </si>
  <si>
    <t>75MG/650MG TBL FLM 10 I</t>
  </si>
  <si>
    <t>INSULIN ASPART</t>
  </si>
  <si>
    <t>26786</t>
  </si>
  <si>
    <t>NOVORAPID</t>
  </si>
  <si>
    <t>100U/ML INJ SOL 1X10ML</t>
  </si>
  <si>
    <t>EZETIMIB</t>
  </si>
  <si>
    <t>188428</t>
  </si>
  <si>
    <t>207935</t>
  </si>
  <si>
    <t>METFORMIN A SITAGLIPTIN</t>
  </si>
  <si>
    <t>500140</t>
  </si>
  <si>
    <t>JANUMET</t>
  </si>
  <si>
    <t>50MG/1000MG TBL FLM 56</t>
  </si>
  <si>
    <t>TAMSULOSIN A SOLIFENACIN</t>
  </si>
  <si>
    <t>197787</t>
  </si>
  <si>
    <t>URIZIA</t>
  </si>
  <si>
    <t>6MG/0,4MG TBL RET 100</t>
  </si>
  <si>
    <t>PERINDOPRIL, AMLODIPIN A INDAPAMID</t>
  </si>
  <si>
    <t>190958</t>
  </si>
  <si>
    <t>TRIPLIXAM</t>
  </si>
  <si>
    <t>5MG/1,25MG/5MG TBL FLM 30</t>
  </si>
  <si>
    <t>HOŘČÍK</t>
  </si>
  <si>
    <t>96635</t>
  </si>
  <si>
    <t>470MG/5MG TBL OBD 50</t>
  </si>
  <si>
    <t>ACEBUTOLOL</t>
  </si>
  <si>
    <t>80058</t>
  </si>
  <si>
    <t>SECTRAL</t>
  </si>
  <si>
    <t>400MG TBL FLM 30</t>
  </si>
  <si>
    <t>2592</t>
  </si>
  <si>
    <t>132670</t>
  </si>
  <si>
    <t>192247</t>
  </si>
  <si>
    <t>AMBROBENE</t>
  </si>
  <si>
    <t>75MG CPS PRO 20</t>
  </si>
  <si>
    <t>62050</t>
  </si>
  <si>
    <t>500MG TBL SUS 20</t>
  </si>
  <si>
    <t>2951</t>
  </si>
  <si>
    <t>19591</t>
  </si>
  <si>
    <t>TORVACARD</t>
  </si>
  <si>
    <t>BROMHEXIN</t>
  </si>
  <si>
    <t>10224</t>
  </si>
  <si>
    <t>BROMHEXIN 12 KM-KAPKY</t>
  </si>
  <si>
    <t>12MG/ML POR GTT SOL 30ML</t>
  </si>
  <si>
    <t>CEFUROXIM</t>
  </si>
  <si>
    <t>208695</t>
  </si>
  <si>
    <t>10MG TBL NOB 20(1X20)</t>
  </si>
  <si>
    <t>208694</t>
  </si>
  <si>
    <t>47033</t>
  </si>
  <si>
    <t>35MG/ML POR PLV SUS 100ML</t>
  </si>
  <si>
    <t>123264</t>
  </si>
  <si>
    <t>CIPRALEX</t>
  </si>
  <si>
    <t>20MG/ML POR GTT SOL 1X15ML</t>
  </si>
  <si>
    <t>180173</t>
  </si>
  <si>
    <t>CANESTEN GYN 1 DEN</t>
  </si>
  <si>
    <t>0,5G VAG TBL 1</t>
  </si>
  <si>
    <t>KYSELINA URSODEOXYCHOLOVÁ</t>
  </si>
  <si>
    <t>13808</t>
  </si>
  <si>
    <t>250MG CPS DUR 100 I</t>
  </si>
  <si>
    <t>226453</t>
  </si>
  <si>
    <t>URSOSAN FORTE</t>
  </si>
  <si>
    <t>MEDROXYPROGESTERON</t>
  </si>
  <si>
    <t>58392</t>
  </si>
  <si>
    <t>PROVERA</t>
  </si>
  <si>
    <t>100MG TBL NOB 100 I</t>
  </si>
  <si>
    <t>METHOTREXÁT</t>
  </si>
  <si>
    <t>157119</t>
  </si>
  <si>
    <t>2,5MG TBL NOB 50</t>
  </si>
  <si>
    <t>54150</t>
  </si>
  <si>
    <t>EGILOK</t>
  </si>
  <si>
    <t>25MG TBL NOB 60</t>
  </si>
  <si>
    <t>25364</t>
  </si>
  <si>
    <t>20MG CPS ETD 14 I</t>
  </si>
  <si>
    <t>119654</t>
  </si>
  <si>
    <t>320MG/60MG TBL RET 100</t>
  </si>
  <si>
    <t>SILYMARIN</t>
  </si>
  <si>
    <t>19571</t>
  </si>
  <si>
    <t>TBL OBD 100</t>
  </si>
  <si>
    <t>SODNÁ SŮL DOKUSÁTU, VČETNĚ KOMBINACÍ</t>
  </si>
  <si>
    <t>12770</t>
  </si>
  <si>
    <t>13,4G/67,5ML+10MG/67,5ML RCT SOL 2X67,5ML</t>
  </si>
  <si>
    <t>201131</t>
  </si>
  <si>
    <t>12471</t>
  </si>
  <si>
    <t>132987</t>
  </si>
  <si>
    <t>CALLETO</t>
  </si>
  <si>
    <t>94933</t>
  </si>
  <si>
    <t>AUGMENTIN 1 G</t>
  </si>
  <si>
    <t>875MG/125MG TBL FLM 14 II</t>
  </si>
  <si>
    <t>69191</t>
  </si>
  <si>
    <t>150MCG TBL NOB 100 II</t>
  </si>
  <si>
    <t>33740</t>
  </si>
  <si>
    <t>NUTRIDRINK COMPACT PROTEIN S PŘÍCHUTÍ KÁVY</t>
  </si>
  <si>
    <t>33742</t>
  </si>
  <si>
    <t>NUTRIDRINK COMPACT PROTEIN S PŘÍCHUTÍ JAHODOVOU</t>
  </si>
  <si>
    <t>33787</t>
  </si>
  <si>
    <t>FORTICARE S PŘÍCHUTÍ CAPPUCCINO</t>
  </si>
  <si>
    <t>33897</t>
  </si>
  <si>
    <t>NUTRIDRINK COMPACT PROTEIN S PŘÍCHUTÍ BROSKEV A MANGO</t>
  </si>
  <si>
    <t>217076</t>
  </si>
  <si>
    <t>ENSURE PLUS ADVANCE ČOKOLÁDOVÁ PŘÍCHUŤ</t>
  </si>
  <si>
    <t>POR SOL 4X220ML</t>
  </si>
  <si>
    <t>33785</t>
  </si>
  <si>
    <t>FORTICARE S PŘÍCHUTÍ POMERANČ A CITRÓN</t>
  </si>
  <si>
    <t>217077</t>
  </si>
  <si>
    <t>ENSURE PLUS ADVANCE VANILKOVÁ PŘÍCHUŤ</t>
  </si>
  <si>
    <t>217042</t>
  </si>
  <si>
    <t>FRESUBIN 2 KCAL DRINK VANILKA</t>
  </si>
  <si>
    <t>217041</t>
  </si>
  <si>
    <t>FRESUBIN 2 KCAL DRINK LESNÍ PLODY</t>
  </si>
  <si>
    <t>33890</t>
  </si>
  <si>
    <t>FRESUBIN 2 KCAL CREME LESNÍ JAHODA</t>
  </si>
  <si>
    <t>217162</t>
  </si>
  <si>
    <t>FRESUBIN 3,2 KCAL DRINK LÍSKOVÝ OŘÍŠEK</t>
  </si>
  <si>
    <t>217188</t>
  </si>
  <si>
    <t>NUTRIDRINK COMPACT S PŘÍCHUTÍ ČOKOLÁDOVOU</t>
  </si>
  <si>
    <t>33891</t>
  </si>
  <si>
    <t>FRESUBIN 2 KCAL CREME VANILKA</t>
  </si>
  <si>
    <t>217160</t>
  </si>
  <si>
    <t>FRESUBIN 3,2 KCAL DRINK VANILKA - KARAMEL</t>
  </si>
  <si>
    <t>33924</t>
  </si>
  <si>
    <t>NUTRISON ADVANCED DIASON ENERGY HP S PŘÍCHUTÍ VANILKOVOU</t>
  </si>
  <si>
    <t>*2012</t>
  </si>
  <si>
    <t>*4013</t>
  </si>
  <si>
    <t>*2049</t>
  </si>
  <si>
    <t>*4026</t>
  </si>
  <si>
    <t>140633</t>
  </si>
  <si>
    <t>EPITÉZA MAMÁRNÍ POOPERAČNÍ PRIFORM STANDARD</t>
  </si>
  <si>
    <t>LEHKÁ TEXTILNÍ, 214</t>
  </si>
  <si>
    <t>90959</t>
  </si>
  <si>
    <t>AZITHROMYCIN</t>
  </si>
  <si>
    <t>19759</t>
  </si>
  <si>
    <t>0,5MG/G CRM 30G</t>
  </si>
  <si>
    <t>176913</t>
  </si>
  <si>
    <t>RIVOCOR</t>
  </si>
  <si>
    <t>216146</t>
  </si>
  <si>
    <t>CINARIZIN</t>
  </si>
  <si>
    <t>30381</t>
  </si>
  <si>
    <t>STUGERON</t>
  </si>
  <si>
    <t>DEXAMETHASON A ANTIINFEKTIVA</t>
  </si>
  <si>
    <t>180988</t>
  </si>
  <si>
    <t>GENTADEX</t>
  </si>
  <si>
    <t>5MG/ML+1MG/ML OPH GTT SOL 1X5ML</t>
  </si>
  <si>
    <t>186187</t>
  </si>
  <si>
    <t>115402</t>
  </si>
  <si>
    <t>CLEXANE</t>
  </si>
  <si>
    <t>6000IU(60MG)/0,6ML INJ SOL ISP 10X0,6ML I</t>
  </si>
  <si>
    <t>134507</t>
  </si>
  <si>
    <t>FENOFIBRÁT</t>
  </si>
  <si>
    <t>207098</t>
  </si>
  <si>
    <t>LIPANTHYL 267 M</t>
  </si>
  <si>
    <t>267MG CPS DUR 30</t>
  </si>
  <si>
    <t>124569</t>
  </si>
  <si>
    <t>DOLFORIN</t>
  </si>
  <si>
    <t>124575</t>
  </si>
  <si>
    <t>124566</t>
  </si>
  <si>
    <t>225896</t>
  </si>
  <si>
    <t>FLUKONAZOL PMCS</t>
  </si>
  <si>
    <t>HYDROMORFON</t>
  </si>
  <si>
    <t>21592</t>
  </si>
  <si>
    <t>PALLADONE-SR</t>
  </si>
  <si>
    <t>4MG CPS PRO 60</t>
  </si>
  <si>
    <t>INDAPAMID</t>
  </si>
  <si>
    <t>120329</t>
  </si>
  <si>
    <t>INDAPAMID STADA</t>
  </si>
  <si>
    <t>1,5MG TBL PRO 100</t>
  </si>
  <si>
    <t>206536</t>
  </si>
  <si>
    <t>17111</t>
  </si>
  <si>
    <t>27024</t>
  </si>
  <si>
    <t>XELODA</t>
  </si>
  <si>
    <t>500MG TBL FLM 120(12X10)</t>
  </si>
  <si>
    <t>KLOMIPRAMIN</t>
  </si>
  <si>
    <t>16028</t>
  </si>
  <si>
    <t>ANAFRANIL SR</t>
  </si>
  <si>
    <t>75MG TBL RET 20</t>
  </si>
  <si>
    <t>17122</t>
  </si>
  <si>
    <t>30MG CPS DUR 56</t>
  </si>
  <si>
    <t>LERKANIDIPIN</t>
  </si>
  <si>
    <t>169629</t>
  </si>
  <si>
    <t>10MG TBL FLM 100 II</t>
  </si>
  <si>
    <t>101233</t>
  </si>
  <si>
    <t>PRESTARIUM NEO FORTE</t>
  </si>
  <si>
    <t>10MG TBL FLM 90(3X30)</t>
  </si>
  <si>
    <t>216104</t>
  </si>
  <si>
    <t>5MG/120MG TBL PRO 14</t>
  </si>
  <si>
    <t>SERTRALIN</t>
  </si>
  <si>
    <t>146917</t>
  </si>
  <si>
    <t>50MG TBL FLM 100</t>
  </si>
  <si>
    <t>221230</t>
  </si>
  <si>
    <t>SERTRALINE ACCORD</t>
  </si>
  <si>
    <t>100MG TBL FLM 100</t>
  </si>
  <si>
    <t>6264</t>
  </si>
  <si>
    <t>SUMETROLIM</t>
  </si>
  <si>
    <t>27312</t>
  </si>
  <si>
    <t>0,1% UNG 30G</t>
  </si>
  <si>
    <t>178235</t>
  </si>
  <si>
    <t>TRAMADOL MYLAN</t>
  </si>
  <si>
    <t>100MG TBL PRO 30 II</t>
  </si>
  <si>
    <t>VALSARTAN</t>
  </si>
  <si>
    <t>125592</t>
  </si>
  <si>
    <t>VALSACOR</t>
  </si>
  <si>
    <t>80MG TBL FLM 84</t>
  </si>
  <si>
    <t>BENFOTIAMIN</t>
  </si>
  <si>
    <t>85315</t>
  </si>
  <si>
    <t>BENFOGAMMA</t>
  </si>
  <si>
    <t>50MG TBL OBD 100</t>
  </si>
  <si>
    <t>MAGNESIUM-OROTÁT</t>
  </si>
  <si>
    <t>32889</t>
  </si>
  <si>
    <t>MAGNEROT</t>
  </si>
  <si>
    <t>500MG TBL NOB 100 I</t>
  </si>
  <si>
    <t>FORMOTEROL A BUDESONID</t>
  </si>
  <si>
    <t>180081</t>
  </si>
  <si>
    <t>SYMBICORT TURBUHALER 400 MIKROGRAMŮ/12 MIKROGRAMŮ/INHALACE</t>
  </si>
  <si>
    <t>320MCG/9MCG INH PLV 1X60DÁV</t>
  </si>
  <si>
    <t>190960</t>
  </si>
  <si>
    <t>5MG/1,25MG/5MG TBL FLM 90(3X30)</t>
  </si>
  <si>
    <t>VEMURAFENIB</t>
  </si>
  <si>
    <t>138552</t>
  </si>
  <si>
    <t>40MG/20MG TBL PRO 60</t>
  </si>
  <si>
    <t>172044</t>
  </si>
  <si>
    <t>150MCG TBL NOB 100</t>
  </si>
  <si>
    <t>84895</t>
  </si>
  <si>
    <t>ZINNAT</t>
  </si>
  <si>
    <t>125MG TBL FLM 10</t>
  </si>
  <si>
    <t>155393</t>
  </si>
  <si>
    <t>800MCG SLG TBL NOB 30</t>
  </si>
  <si>
    <t>1125</t>
  </si>
  <si>
    <t>10MG/ML INJ SOL 10X1ML</t>
  </si>
  <si>
    <t>155873</t>
  </si>
  <si>
    <t>400MG TBL RET 100</t>
  </si>
  <si>
    <t>225688</t>
  </si>
  <si>
    <t>320MG/60MG TBL RET 30</t>
  </si>
  <si>
    <t>85524</t>
  </si>
  <si>
    <t>AMOKSIKLAV 375 MG</t>
  </si>
  <si>
    <t>250MG/125MG TBL FLM 21</t>
  </si>
  <si>
    <t>INSULIN LISPRO</t>
  </si>
  <si>
    <t>210178</t>
  </si>
  <si>
    <t>HUMALOG KWIKPEN</t>
  </si>
  <si>
    <t>200U/ML INJ SOL 5X3ML</t>
  </si>
  <si>
    <t>INSULIN GLARGIN</t>
  </si>
  <si>
    <t>27506</t>
  </si>
  <si>
    <t>LANTUS</t>
  </si>
  <si>
    <t>100U/ML INJ SOL 5X3ML</t>
  </si>
  <si>
    <t>230582</t>
  </si>
  <si>
    <t>182311</t>
  </si>
  <si>
    <t>0,075MG TBL FLM 3X28 I</t>
  </si>
  <si>
    <t>132560</t>
  </si>
  <si>
    <t>FROMILID 500</t>
  </si>
  <si>
    <t>ACETYLCYSTEIN</t>
  </si>
  <si>
    <t>221059</t>
  </si>
  <si>
    <t>ACC LONG</t>
  </si>
  <si>
    <t>600MG TBL EFF 25</t>
  </si>
  <si>
    <t>132932</t>
  </si>
  <si>
    <t>TORVACARD NEO</t>
  </si>
  <si>
    <t>BUTYLSKOPOLAMINIUM</t>
  </si>
  <si>
    <t>98169</t>
  </si>
  <si>
    <t>BUSCOPAN</t>
  </si>
  <si>
    <t>20MG/ML INJ SOL 5X1ML</t>
  </si>
  <si>
    <t>113097</t>
  </si>
  <si>
    <t>AZALIA</t>
  </si>
  <si>
    <t>75MCG TBL FLM 3X28</t>
  </si>
  <si>
    <t>2546</t>
  </si>
  <si>
    <t>75633</t>
  </si>
  <si>
    <t>DOXAZOSIN</t>
  </si>
  <si>
    <t>45214</t>
  </si>
  <si>
    <t>32953</t>
  </si>
  <si>
    <t>100MG TBL NOB 10</t>
  </si>
  <si>
    <t>ETAMSYLÁT</t>
  </si>
  <si>
    <t>40538</t>
  </si>
  <si>
    <t>DICYNONE 500</t>
  </si>
  <si>
    <t>500MG CPS DUR 30</t>
  </si>
  <si>
    <t>76380</t>
  </si>
  <si>
    <t>IRBESARTAN A DIURETIKA</t>
  </si>
  <si>
    <t>235413</t>
  </si>
  <si>
    <t>IRBESARTAN/HYDROCHLOROTHIAZID MYLAN</t>
  </si>
  <si>
    <t>150MG/12,5MG TBL NOB 28</t>
  </si>
  <si>
    <t>KLOPIDOGREL</t>
  </si>
  <si>
    <t>141034</t>
  </si>
  <si>
    <t>TROMBEX</t>
  </si>
  <si>
    <t>75MG TBL FLM 30</t>
  </si>
  <si>
    <t>125114</t>
  </si>
  <si>
    <t>100MG TBL NOB 60(3X20)</t>
  </si>
  <si>
    <t>24387</t>
  </si>
  <si>
    <t>VALPROAT CHRONO SANDOZ</t>
  </si>
  <si>
    <t>300MG TBL PRO 100</t>
  </si>
  <si>
    <t>25837</t>
  </si>
  <si>
    <t>KEPPRA</t>
  </si>
  <si>
    <t>25835</t>
  </si>
  <si>
    <t>500MG TBL FLM 50</t>
  </si>
  <si>
    <t>LISINOPRIL</t>
  </si>
  <si>
    <t>53641</t>
  </si>
  <si>
    <t>DIROTON</t>
  </si>
  <si>
    <t>230594</t>
  </si>
  <si>
    <t>CYNT 0,3</t>
  </si>
  <si>
    <t>0,3MG TBL FLM 30 I</t>
  </si>
  <si>
    <t>202869</t>
  </si>
  <si>
    <t>40MG CPS ETD 28 II</t>
  </si>
  <si>
    <t>186601</t>
  </si>
  <si>
    <t>OXYKODON ACTAVIS</t>
  </si>
  <si>
    <t>40MG TBL PRO 60 II</t>
  </si>
  <si>
    <t>47085</t>
  </si>
  <si>
    <t>PENTOMER RETARD</t>
  </si>
  <si>
    <t>162867</t>
  </si>
  <si>
    <t>SERTIVAN</t>
  </si>
  <si>
    <t>SUKRALFÁT</t>
  </si>
  <si>
    <t>91217</t>
  </si>
  <si>
    <t>1G TBL NOB 50</t>
  </si>
  <si>
    <t>201138</t>
  </si>
  <si>
    <t>230435</t>
  </si>
  <si>
    <t>207966</t>
  </si>
  <si>
    <t>50MG CPS DUR 20(2X10)</t>
  </si>
  <si>
    <t>230438</t>
  </si>
  <si>
    <t>TRALGIT SR</t>
  </si>
  <si>
    <t>190968</t>
  </si>
  <si>
    <t>10MG/2,5MG/5MG TBL FLM 30</t>
  </si>
  <si>
    <t>132654</t>
  </si>
  <si>
    <t>221058</t>
  </si>
  <si>
    <t>600MG TBL EFF 20</t>
  </si>
  <si>
    <t>169211</t>
  </si>
  <si>
    <t>AMBROSAN</t>
  </si>
  <si>
    <t>15MG/5ML SIR 100ML</t>
  </si>
  <si>
    <t>216708</t>
  </si>
  <si>
    <t>216680</t>
  </si>
  <si>
    <t>28834</t>
  </si>
  <si>
    <t>2,5MG POR TBL DIS 90</t>
  </si>
  <si>
    <t>235255</t>
  </si>
  <si>
    <t>19987</t>
  </si>
  <si>
    <t>GABAPENTIN TEVA</t>
  </si>
  <si>
    <t>185814</t>
  </si>
  <si>
    <t>GABAPENTIN AUROBINDO</t>
  </si>
  <si>
    <t>226219</t>
  </si>
  <si>
    <t>226235</t>
  </si>
  <si>
    <t>GLYCEROL</t>
  </si>
  <si>
    <t>3688</t>
  </si>
  <si>
    <t>2,06G SUP 10</t>
  </si>
  <si>
    <t>HYDROCHLOROTHIAZID</t>
  </si>
  <si>
    <t>168</t>
  </si>
  <si>
    <t>HYDROCHLOROTHIAZID LÉČIVA</t>
  </si>
  <si>
    <t>HYDROXYZIN</t>
  </si>
  <si>
    <t>85060</t>
  </si>
  <si>
    <t>ATARAX</t>
  </si>
  <si>
    <t>25MG TBL FLM 25</t>
  </si>
  <si>
    <t>155782</t>
  </si>
  <si>
    <t>100MG/50MG TBL NOB 100 II</t>
  </si>
  <si>
    <t>97864</t>
  </si>
  <si>
    <t>250MG CPS DUR 50 I</t>
  </si>
  <si>
    <t>216532</t>
  </si>
  <si>
    <t>ZENARO</t>
  </si>
  <si>
    <t>5MG TBL FLM 90 IV</t>
  </si>
  <si>
    <t>LEVOMEPROMAZIN</t>
  </si>
  <si>
    <t>2429</t>
  </si>
  <si>
    <t>LORATADIN</t>
  </si>
  <si>
    <t>89997</t>
  </si>
  <si>
    <t>LINOLA FETT ÖLBAD</t>
  </si>
  <si>
    <t>ADT BAL 1X400ML</t>
  </si>
  <si>
    <t>31536</t>
  </si>
  <si>
    <t>132650</t>
  </si>
  <si>
    <t>132870</t>
  </si>
  <si>
    <t>100MG/ML POR GTT SOL 1X96ML+PUMPA</t>
  </si>
  <si>
    <t>189098</t>
  </si>
  <si>
    <t>1000MG/800IU TBL MND 60</t>
  </si>
  <si>
    <t>190970</t>
  </si>
  <si>
    <t>10MG/2,5MG/5MG TBL FLM 90(3X30)</t>
  </si>
  <si>
    <t>207229</t>
  </si>
  <si>
    <t>CITRAFLEET</t>
  </si>
  <si>
    <t>10MG/3,5G/10,97G POR PLV SOL SCC 2</t>
  </si>
  <si>
    <t>16461</t>
  </si>
  <si>
    <t>EXCIPIAL U HYDROLOTIO</t>
  </si>
  <si>
    <t>20MG/ML DRM EML 200ML</t>
  </si>
  <si>
    <t>*1005</t>
  </si>
  <si>
    <t>140618</t>
  </si>
  <si>
    <t>EPITÉZA MAMÁRNÍ NATURA LIGHT 2S</t>
  </si>
  <si>
    <t>SILKONOVÁ ODLEHČENÁ, SYMETRICKÁ, MATERIÁL COMFORT+, 390</t>
  </si>
  <si>
    <t>LAMOTRIGIN</t>
  </si>
  <si>
    <t>124841</t>
  </si>
  <si>
    <t>LAMOTRIX</t>
  </si>
  <si>
    <t>167496</t>
  </si>
  <si>
    <t>250MG CPS DUR 5</t>
  </si>
  <si>
    <t>81247</t>
  </si>
  <si>
    <t>KRYTÍ ABSORPČNÍ TENKÉ MEPILEX LITE</t>
  </si>
  <si>
    <t>10X10CM,SE SILIKONOVOU VRSTVOU SAFETAC,5KS</t>
  </si>
  <si>
    <t>171745</t>
  </si>
  <si>
    <t>KRYTÍ MEPILEX TRANSFER</t>
  </si>
  <si>
    <t>10X12CM,KONTAKTNÍ VRSTVA NA RÁNU K ODVODU EXSUDÁTU,5KS</t>
  </si>
  <si>
    <t>215713</t>
  </si>
  <si>
    <t>667MG/ML POR SOL 1X200ML II</t>
  </si>
  <si>
    <t>176183</t>
  </si>
  <si>
    <t>AMLODIPIN MYLAN</t>
  </si>
  <si>
    <t>158697</t>
  </si>
  <si>
    <t>221075</t>
  </si>
  <si>
    <t>CONCOR 5</t>
  </si>
  <si>
    <t>216707</t>
  </si>
  <si>
    <t>42845</t>
  </si>
  <si>
    <t>125MG POR GRA SUS 50ML</t>
  </si>
  <si>
    <t>169033</t>
  </si>
  <si>
    <t>500MG TBL FLM 16</t>
  </si>
  <si>
    <t>215111</t>
  </si>
  <si>
    <t>ZNOBACT</t>
  </si>
  <si>
    <t>219580</t>
  </si>
  <si>
    <t>200901</t>
  </si>
  <si>
    <t>28839</t>
  </si>
  <si>
    <t>0,5MG/ML POR SOL 120ML+LŽ</t>
  </si>
  <si>
    <t>225168</t>
  </si>
  <si>
    <t>221073</t>
  </si>
  <si>
    <t>132646</t>
  </si>
  <si>
    <t>115401</t>
  </si>
  <si>
    <t>4000IU(40MG)/0,4ML INJ SOL ISP 10X0,4ML I</t>
  </si>
  <si>
    <t>ERYTHROMYCIN, KOMBINACE</t>
  </si>
  <si>
    <t>173200</t>
  </si>
  <si>
    <t>ZINERYT</t>
  </si>
  <si>
    <t>40MG/ML+12MG/ML DRM PLQ SOL 1+1X30ML</t>
  </si>
  <si>
    <t>207100</t>
  </si>
  <si>
    <t>267MG CPS DUR 90</t>
  </si>
  <si>
    <t>FLUOCINOLON-ACETONID</t>
  </si>
  <si>
    <t>201100</t>
  </si>
  <si>
    <t>0,25MG/G GEL 15G</t>
  </si>
  <si>
    <t>221056</t>
  </si>
  <si>
    <t>225261</t>
  </si>
  <si>
    <t>1,81G SUP 10</t>
  </si>
  <si>
    <t>103788</t>
  </si>
  <si>
    <t>58653</t>
  </si>
  <si>
    <t>100MG VAG TBL 6</t>
  </si>
  <si>
    <t>114065</t>
  </si>
  <si>
    <t>16465</t>
  </si>
  <si>
    <t>CRM 1X100G</t>
  </si>
  <si>
    <t>METFORMIN</t>
  </si>
  <si>
    <t>208203</t>
  </si>
  <si>
    <t>500MG TBL FLM 120 II</t>
  </si>
  <si>
    <t>207420</t>
  </si>
  <si>
    <t>OXYKODON DEVELCO</t>
  </si>
  <si>
    <t>20MG TBL PRO 30X1</t>
  </si>
  <si>
    <t>235866</t>
  </si>
  <si>
    <t>20MG TBL PRO 60X1</t>
  </si>
  <si>
    <t>101227</t>
  </si>
  <si>
    <t>122690</t>
  </si>
  <si>
    <t>5MG/1,25MG TBL FLM 90(3X30)</t>
  </si>
  <si>
    <t>PREDNISOLON A ANTISEPTIKA</t>
  </si>
  <si>
    <t>16467</t>
  </si>
  <si>
    <t>225166</t>
  </si>
  <si>
    <t>PROGESTERON</t>
  </si>
  <si>
    <t>76921</t>
  </si>
  <si>
    <t>UTROGESTAN</t>
  </si>
  <si>
    <t>100MG CPS MOL 30</t>
  </si>
  <si>
    <t>166423</t>
  </si>
  <si>
    <t>RILMENIDIN TEVA</t>
  </si>
  <si>
    <t>SIMVASTATIN A EZETIMIB</t>
  </si>
  <si>
    <t>202409</t>
  </si>
  <si>
    <t>INEGY</t>
  </si>
  <si>
    <t>10MG/10MG TBL NOB 98</t>
  </si>
  <si>
    <t>TELMISARTAN A DIURETIKA</t>
  </si>
  <si>
    <t>190084</t>
  </si>
  <si>
    <t>TELMISARTAN/HYDROCHLOROTHIAZID EGIS</t>
  </si>
  <si>
    <t>80MG/12,5MG TBL NOB 28 II</t>
  </si>
  <si>
    <t>132873</t>
  </si>
  <si>
    <t>TRAMAL RETARD TABLETY 100 MG</t>
  </si>
  <si>
    <t>104485</t>
  </si>
  <si>
    <t>MABRON RETARD</t>
  </si>
  <si>
    <t>100MG TBL PRO 60 I</t>
  </si>
  <si>
    <t>67558</t>
  </si>
  <si>
    <t>223096</t>
  </si>
  <si>
    <t>DEKVALINIUM</t>
  </si>
  <si>
    <t>215975</t>
  </si>
  <si>
    <t>NAXYL</t>
  </si>
  <si>
    <t>10MG VAG TBL NOB 6</t>
  </si>
  <si>
    <t>IMIDAZOLOVÉ/TRIAZOLOVÉ DERIVÁTY V KOMBINACI S KORTIKOSTEROID</t>
  </si>
  <si>
    <t>224965</t>
  </si>
  <si>
    <t>138530</t>
  </si>
  <si>
    <t>10MG/5MG TBL PRO 60</t>
  </si>
  <si>
    <t>*4999</t>
  </si>
  <si>
    <t>*9009</t>
  </si>
  <si>
    <t>155938</t>
  </si>
  <si>
    <t>13704</t>
  </si>
  <si>
    <t>1710</t>
  </si>
  <si>
    <t>83099</t>
  </si>
  <si>
    <t>XANAX SR</t>
  </si>
  <si>
    <t>0,5MG TBL PRO 30</t>
  </si>
  <si>
    <t>87167</t>
  </si>
  <si>
    <t>180783</t>
  </si>
  <si>
    <t>BICALUPLEX</t>
  </si>
  <si>
    <t>132113</t>
  </si>
  <si>
    <t>10MG POR TBL DIS 30</t>
  </si>
  <si>
    <t>219841</t>
  </si>
  <si>
    <t>CONCOR COR</t>
  </si>
  <si>
    <t>235234</t>
  </si>
  <si>
    <t>212294</t>
  </si>
  <si>
    <t>106777</t>
  </si>
  <si>
    <t>CITALOPRAM ORION</t>
  </si>
  <si>
    <t>27899</t>
  </si>
  <si>
    <t>28814</t>
  </si>
  <si>
    <t>5MG POR TBL DIS 60</t>
  </si>
  <si>
    <t>28816</t>
  </si>
  <si>
    <t>5MG POR TBL DIS 30</t>
  </si>
  <si>
    <t>57866</t>
  </si>
  <si>
    <t>3MG/ML+1MG/ML OPH GTT SUS 1X5ML</t>
  </si>
  <si>
    <t>173198</t>
  </si>
  <si>
    <t>40MG/ML+12MG/ML DRM PLQ SOL 1+1X70ML</t>
  </si>
  <si>
    <t>235283</t>
  </si>
  <si>
    <t>FLUDROKORTISON</t>
  </si>
  <si>
    <t>185266</t>
  </si>
  <si>
    <t>FLUDROCORTISON</t>
  </si>
  <si>
    <t>0,1MG TBL NOB 100</t>
  </si>
  <si>
    <t>FOSINOPRIL</t>
  </si>
  <si>
    <t>200207</t>
  </si>
  <si>
    <t>MONOPRIL</t>
  </si>
  <si>
    <t>20MG TBL NOB 28</t>
  </si>
  <si>
    <t>150766</t>
  </si>
  <si>
    <t>300MG CPS DUR 90</t>
  </si>
  <si>
    <t>2668</t>
  </si>
  <si>
    <t>OPHTHALMO-HYDROCORTISON LÉČIVA</t>
  </si>
  <si>
    <t>5MG/G OPH UNG 5G</t>
  </si>
  <si>
    <t>HYDROKORTISON-BUTYRÁT</t>
  </si>
  <si>
    <t>9305</t>
  </si>
  <si>
    <t>LOCOID 0,1%</t>
  </si>
  <si>
    <t>1MG/G CRM 30G</t>
  </si>
  <si>
    <t>IRBESARTAN</t>
  </si>
  <si>
    <t>158016</t>
  </si>
  <si>
    <t>ISAME</t>
  </si>
  <si>
    <t>300MG TBL NOB 100</t>
  </si>
  <si>
    <t>KARVEDILOL</t>
  </si>
  <si>
    <t>98922</t>
  </si>
  <si>
    <t>ATRAM</t>
  </si>
  <si>
    <t>6,25MG TBL NOB 30</t>
  </si>
  <si>
    <t>16895</t>
  </si>
  <si>
    <t>58654</t>
  </si>
  <si>
    <t>CLOTRIMAZOL AL 200</t>
  </si>
  <si>
    <t>200MG VAG TBL 3</t>
  </si>
  <si>
    <t>62863</t>
  </si>
  <si>
    <t>CANDIBENE</t>
  </si>
  <si>
    <t>KYSELINA KLODRONOVÁ</t>
  </si>
  <si>
    <t>56638</t>
  </si>
  <si>
    <t>BONEFOS</t>
  </si>
  <si>
    <t>800MG TBL FLM 60</t>
  </si>
  <si>
    <t>208908</t>
  </si>
  <si>
    <t>LANSOPRAZOL LICONSA</t>
  </si>
  <si>
    <t>30MG CPS ETD 56 II</t>
  </si>
  <si>
    <t>234486</t>
  </si>
  <si>
    <t>LANSOPRAZOL MYLAN</t>
  </si>
  <si>
    <t>30MG CPS ETD 56</t>
  </si>
  <si>
    <t>169660</t>
  </si>
  <si>
    <t>20MG TBL FLM 100 II</t>
  </si>
  <si>
    <t>47610</t>
  </si>
  <si>
    <t>LORISTA 50</t>
  </si>
  <si>
    <t>50MG TBL FLM 84</t>
  </si>
  <si>
    <t>LOSARTAN A DIURETIKA</t>
  </si>
  <si>
    <t>89996</t>
  </si>
  <si>
    <t>ADT BAL 1X200ML</t>
  </si>
  <si>
    <t>16466</t>
  </si>
  <si>
    <t>EXCIPIAL MAST S MANDLOVÝM OLEJEM</t>
  </si>
  <si>
    <t>213939</t>
  </si>
  <si>
    <t>112579</t>
  </si>
  <si>
    <t>5MG TBL NOB 98</t>
  </si>
  <si>
    <t>OLOPATADIN</t>
  </si>
  <si>
    <t>27557</t>
  </si>
  <si>
    <t>OPATANOL</t>
  </si>
  <si>
    <t>1MG/ML OPH GTT SOL 1X5ML</t>
  </si>
  <si>
    <t>157258</t>
  </si>
  <si>
    <t>207406</t>
  </si>
  <si>
    <t>10MG TBL PRO 30X1</t>
  </si>
  <si>
    <t>158198</t>
  </si>
  <si>
    <t>TELMISARTAN SANDOZ</t>
  </si>
  <si>
    <t>80MG TBL NOB 100</t>
  </si>
  <si>
    <t>46444</t>
  </si>
  <si>
    <t>150MG TBL RET 60</t>
  </si>
  <si>
    <t>TROSPIUM</t>
  </si>
  <si>
    <t>155777</t>
  </si>
  <si>
    <t>SPASMED</t>
  </si>
  <si>
    <t>15MG TBL FLM 100</t>
  </si>
  <si>
    <t>205396</t>
  </si>
  <si>
    <t>URAPIDIL STRAGEN</t>
  </si>
  <si>
    <t>60MG CPS PRO 50</t>
  </si>
  <si>
    <t>VALSARTAN A DIURETIKA</t>
  </si>
  <si>
    <t>155093</t>
  </si>
  <si>
    <t>VALSACOMBI</t>
  </si>
  <si>
    <t>160MG/12,5MG TBL FLM 84</t>
  </si>
  <si>
    <t>218386</t>
  </si>
  <si>
    <t>192721</t>
  </si>
  <si>
    <t>37,5MG/325MG TBL FLM 30 I</t>
  </si>
  <si>
    <t>*2998</t>
  </si>
  <si>
    <t>*2006</t>
  </si>
  <si>
    <t>*9010</t>
  </si>
  <si>
    <t>50311</t>
  </si>
  <si>
    <t>10MG TBL FLM 90X1</t>
  </si>
  <si>
    <t>42756</t>
  </si>
  <si>
    <t>35MCG/H TDR EMP 10</t>
  </si>
  <si>
    <t>2477</t>
  </si>
  <si>
    <t>3542</t>
  </si>
  <si>
    <t>0,250MG TBL NOB 30</t>
  </si>
  <si>
    <t>132633</t>
  </si>
  <si>
    <t>ESOMEPRAZOL</t>
  </si>
  <si>
    <t>180051</t>
  </si>
  <si>
    <t>ITRAKONAZOL</t>
  </si>
  <si>
    <t>207653</t>
  </si>
  <si>
    <t>CONISOR</t>
  </si>
  <si>
    <t>100MG CPS DUR 14</t>
  </si>
  <si>
    <t>KANAMYCIN</t>
  </si>
  <si>
    <t>163346</t>
  </si>
  <si>
    <t>KANAMYCIN-POS</t>
  </si>
  <si>
    <t>6,2MG/ML OPH GTT SOL 5ML</t>
  </si>
  <si>
    <t>KLINDAMYCIN</t>
  </si>
  <si>
    <t>100339</t>
  </si>
  <si>
    <t>DALACIN C</t>
  </si>
  <si>
    <t>300MG CPS DUR 16</t>
  </si>
  <si>
    <t>16592</t>
  </si>
  <si>
    <t>MALTOFER</t>
  </si>
  <si>
    <t>10MG/ML SIR 150ML</t>
  </si>
  <si>
    <t>207931</t>
  </si>
  <si>
    <t>174681</t>
  </si>
  <si>
    <t>250MG TBL FLM 50</t>
  </si>
  <si>
    <t>MAKROGOL, KOMBINACE</t>
  </si>
  <si>
    <t>170243</t>
  </si>
  <si>
    <t>162142</t>
  </si>
  <si>
    <t>PROPAFENON</t>
  </si>
  <si>
    <t>215906</t>
  </si>
  <si>
    <t>150MG TBL FLM 100</t>
  </si>
  <si>
    <t>RABEPRAZOL</t>
  </si>
  <si>
    <t>141951</t>
  </si>
  <si>
    <t>RAPOXOL</t>
  </si>
  <si>
    <t>20MG TBL ENT 28</t>
  </si>
  <si>
    <t>RAMIPRIL A DIURETIKA</t>
  </si>
  <si>
    <t>51388</t>
  </si>
  <si>
    <t>AMPRILAN H</t>
  </si>
  <si>
    <t>2,5MG/12,5MG TBL NOB 100</t>
  </si>
  <si>
    <t>17967</t>
  </si>
  <si>
    <t>ASENTRA</t>
  </si>
  <si>
    <t>100MG TBL FLM 84</t>
  </si>
  <si>
    <t>190973</t>
  </si>
  <si>
    <t>10MG/2,5MG/10MG TBL FLM 30</t>
  </si>
  <si>
    <t>FLUTIKASON, KOMBINACE</t>
  </si>
  <si>
    <t>231709</t>
  </si>
  <si>
    <t>DYMISTIN</t>
  </si>
  <si>
    <t>137MCG/50MCG NAS SPR SUS 1X23G</t>
  </si>
  <si>
    <t>ACETAZOLAMID</t>
  </si>
  <si>
    <t>113</t>
  </si>
  <si>
    <t>DILURAN</t>
  </si>
  <si>
    <t>47728</t>
  </si>
  <si>
    <t>155683</t>
  </si>
  <si>
    <t>ZYRTEC</t>
  </si>
  <si>
    <t>26329</t>
  </si>
  <si>
    <t>GUAJAZULEN</t>
  </si>
  <si>
    <t>874</t>
  </si>
  <si>
    <t>1,5MG/G OPH UNG 5G</t>
  </si>
  <si>
    <t>83106</t>
  </si>
  <si>
    <t>1000IU/G GEL 50G</t>
  </si>
  <si>
    <t>48262</t>
  </si>
  <si>
    <t>3300IU/G+250IU/G DRM PLV ADS 1X5G</t>
  </si>
  <si>
    <t>JODOVANÝ POVIDON</t>
  </si>
  <si>
    <t>62320</t>
  </si>
  <si>
    <t>100MG/G UNG 20G</t>
  </si>
  <si>
    <t>KANDESARTAN</t>
  </si>
  <si>
    <t>171547</t>
  </si>
  <si>
    <t>CARZAP</t>
  </si>
  <si>
    <t>16MG TBL NOB 28</t>
  </si>
  <si>
    <t>225180</t>
  </si>
  <si>
    <t>CLOPIDOGREL STADA</t>
  </si>
  <si>
    <t>75MG TBL FLM 30 III</t>
  </si>
  <si>
    <t>189237</t>
  </si>
  <si>
    <t>IMODIUM RAPID</t>
  </si>
  <si>
    <t>2MG POR TBL DIS 6</t>
  </si>
  <si>
    <t>186334</t>
  </si>
  <si>
    <t>500MG TBL NOB 100</t>
  </si>
  <si>
    <t>SIMVASTATIN</t>
  </si>
  <si>
    <t>125077</t>
  </si>
  <si>
    <t>APO-SIMVA</t>
  </si>
  <si>
    <t>TETRYZOLIN</t>
  </si>
  <si>
    <t>84570</t>
  </si>
  <si>
    <t>VISINE CLASSIC</t>
  </si>
  <si>
    <t>0,5MG/ML OPH GTT SOL 15ML I</t>
  </si>
  <si>
    <t>TETRYZOLIN, KOMBINACE</t>
  </si>
  <si>
    <t>187418</t>
  </si>
  <si>
    <t>0,5MG/ML+0,4MG/ML OPH GTT SOL 10ML</t>
  </si>
  <si>
    <t>VALACIKLOVIR</t>
  </si>
  <si>
    <t>47465</t>
  </si>
  <si>
    <t>VALTREX</t>
  </si>
  <si>
    <t>186538</t>
  </si>
  <si>
    <t>TBL FLM 90</t>
  </si>
  <si>
    <t>APIXABAN</t>
  </si>
  <si>
    <t>168327</t>
  </si>
  <si>
    <t>2,5MG TBL FLM 60</t>
  </si>
  <si>
    <t>155936</t>
  </si>
  <si>
    <t>HERPESIN 400</t>
  </si>
  <si>
    <t>173249</t>
  </si>
  <si>
    <t>20MG TBL NOB 20X1</t>
  </si>
  <si>
    <t>173259</t>
  </si>
  <si>
    <t>4MG TBL NOB 20X1</t>
  </si>
  <si>
    <t>2547</t>
  </si>
  <si>
    <t>KAPTOPRIL</t>
  </si>
  <si>
    <t>31385</t>
  </si>
  <si>
    <t>12,5MG TBL NOB 30</t>
  </si>
  <si>
    <t>216183</t>
  </si>
  <si>
    <t>235805</t>
  </si>
  <si>
    <t>250MG TBL FLM 14</t>
  </si>
  <si>
    <t>62862</t>
  </si>
  <si>
    <t>LINEZOLID</t>
  </si>
  <si>
    <t>231059</t>
  </si>
  <si>
    <t>LINEZOLID MYLAN</t>
  </si>
  <si>
    <t>600MG TBL FLM 10</t>
  </si>
  <si>
    <t>235443</t>
  </si>
  <si>
    <t>METFORMIN MYLAN</t>
  </si>
  <si>
    <t>97563</t>
  </si>
  <si>
    <t>8MG TBL BUC 10</t>
  </si>
  <si>
    <t>233283</t>
  </si>
  <si>
    <t>40MG TBL ENT 30</t>
  </si>
  <si>
    <t>3378</t>
  </si>
  <si>
    <t>100MG/20MG TBL NOB 20</t>
  </si>
  <si>
    <t>201137</t>
  </si>
  <si>
    <t>100MG TBL PRO 10 II</t>
  </si>
  <si>
    <t>CEFIXIM</t>
  </si>
  <si>
    <t>189275</t>
  </si>
  <si>
    <t>CEFIXIME INNFARM</t>
  </si>
  <si>
    <t>400MG TBL FLM 10</t>
  </si>
  <si>
    <t>FOSFOMYCIN</t>
  </si>
  <si>
    <t>179093</t>
  </si>
  <si>
    <t>RAPIDNORM</t>
  </si>
  <si>
    <t>3000MG POR GRA SOL 1</t>
  </si>
  <si>
    <t>166777</t>
  </si>
  <si>
    <t>50MG TBL FLM 100 II</t>
  </si>
  <si>
    <t>*2083</t>
  </si>
  <si>
    <t>*1039</t>
  </si>
  <si>
    <t>AMIODARON</t>
  </si>
  <si>
    <t>132989</t>
  </si>
  <si>
    <t>ATORIS</t>
  </si>
  <si>
    <t>20MG TBL FLM 90</t>
  </si>
  <si>
    <t>132988</t>
  </si>
  <si>
    <t>BEMIPARIN</t>
  </si>
  <si>
    <t>107608</t>
  </si>
  <si>
    <t>ZIBOR</t>
  </si>
  <si>
    <t>25000IU INJ SOL ISP 2X0,3ML</t>
  </si>
  <si>
    <t>CIKLOPIROX</t>
  </si>
  <si>
    <t>76150</t>
  </si>
  <si>
    <t>84090</t>
  </si>
  <si>
    <t>8MG/2ML INJ SOL 10X2ML</t>
  </si>
  <si>
    <t>230421</t>
  </si>
  <si>
    <t>77047</t>
  </si>
  <si>
    <t>12737</t>
  </si>
  <si>
    <t>DRASLÍK</t>
  </si>
  <si>
    <t>88356</t>
  </si>
  <si>
    <t>0,175G/0,175G TBL NOB 100</t>
  </si>
  <si>
    <t>FENOXYMETHYLPENICILIN</t>
  </si>
  <si>
    <t>45997</t>
  </si>
  <si>
    <t>OSPEN 1000</t>
  </si>
  <si>
    <t>1000000IU TBL FLM 30</t>
  </si>
  <si>
    <t>47478</t>
  </si>
  <si>
    <t>LORADUR MITE</t>
  </si>
  <si>
    <t>2,5MG/25MG TBL NOB 50</t>
  </si>
  <si>
    <t>171539</t>
  </si>
  <si>
    <t>8MG TBL NOB 28</t>
  </si>
  <si>
    <t>188848</t>
  </si>
  <si>
    <t>100MG TBL ENT 60</t>
  </si>
  <si>
    <t>208028</t>
  </si>
  <si>
    <t>LOSARTAN/HYDROCHLOROTHIAZID KRKA</t>
  </si>
  <si>
    <t>50MG/12,5MG TBL FLM 28</t>
  </si>
  <si>
    <t>86393</t>
  </si>
  <si>
    <t>PARACETAMOL, KOMBINACE KROMĚ PSYCHOLEPTIK</t>
  </si>
  <si>
    <t>186199</t>
  </si>
  <si>
    <t>300MG/150MG/50MG TBL NOB 24</t>
  </si>
  <si>
    <t>124105</t>
  </si>
  <si>
    <t>5MG/10MG TBL NOB 90(3X30)</t>
  </si>
  <si>
    <t>84367</t>
  </si>
  <si>
    <t>600MG TBL FLM 60</t>
  </si>
  <si>
    <t>33864</t>
  </si>
  <si>
    <t>NUTRIDRINK MULTI FIBRE S PŘÍCHUTÍ VANILKOVOU</t>
  </si>
  <si>
    <t>*1040</t>
  </si>
  <si>
    <t>108606</t>
  </si>
  <si>
    <t>132523</t>
  </si>
  <si>
    <t>180071</t>
  </si>
  <si>
    <t>40MG CPS ETD 28</t>
  </si>
  <si>
    <t>1881</t>
  </si>
  <si>
    <t>PENBENE</t>
  </si>
  <si>
    <t>1000000IU TBL FLM 21</t>
  </si>
  <si>
    <t>65484</t>
  </si>
  <si>
    <t>0,01G/G CRM 20G</t>
  </si>
  <si>
    <t>155780</t>
  </si>
  <si>
    <t>100MG/50MG TBL NOB 20 II</t>
  </si>
  <si>
    <t>10245</t>
  </si>
  <si>
    <t>195330</t>
  </si>
  <si>
    <t>RAMIPRIL A AMLODIPIN</t>
  </si>
  <si>
    <t>136553</t>
  </si>
  <si>
    <t>RAMLADIO</t>
  </si>
  <si>
    <t>5MG/5MG CPS DUR 30</t>
  </si>
  <si>
    <t>136583</t>
  </si>
  <si>
    <t>10MG/10MG CPS DUR 30</t>
  </si>
  <si>
    <t>THIAMIN (VITAMIN B1)</t>
  </si>
  <si>
    <t>75025</t>
  </si>
  <si>
    <t>THIAMIN LÉČIVA</t>
  </si>
  <si>
    <t>50MG TBL NOB 20</t>
  </si>
  <si>
    <t>94920</t>
  </si>
  <si>
    <t>7,5MG/ML POR SOL 100ML</t>
  </si>
  <si>
    <t>9310</t>
  </si>
  <si>
    <t>1MG/G UNG 30G</t>
  </si>
  <si>
    <t>149483</t>
  </si>
  <si>
    <t>75MG TBL FLM 56</t>
  </si>
  <si>
    <t>32086</t>
  </si>
  <si>
    <t>132869</t>
  </si>
  <si>
    <t>125589</t>
  </si>
  <si>
    <t>80MG TBL FLM 28</t>
  </si>
  <si>
    <t>148306</t>
  </si>
  <si>
    <t>225107</t>
  </si>
  <si>
    <t>ATORVASTATIN ACTAVIS</t>
  </si>
  <si>
    <t>DEXTROMETHORFAN</t>
  </si>
  <si>
    <t>14426</t>
  </si>
  <si>
    <t>TUSSIDRILL SIRUP BEZ CUKRU</t>
  </si>
  <si>
    <t>15MG/5ML SIR 125ML SKLO</t>
  </si>
  <si>
    <t>DOMPERIDON</t>
  </si>
  <si>
    <t>47271</t>
  </si>
  <si>
    <t>MOTILIUM</t>
  </si>
  <si>
    <t>216196</t>
  </si>
  <si>
    <t>216531</t>
  </si>
  <si>
    <t>5MG TBL FLM 50 IV</t>
  </si>
  <si>
    <t>MELPERON</t>
  </si>
  <si>
    <t>199466</t>
  </si>
  <si>
    <t>BURONIL</t>
  </si>
  <si>
    <t>44087</t>
  </si>
  <si>
    <t>GYRABLOCK</t>
  </si>
  <si>
    <t>201128</t>
  </si>
  <si>
    <t>JINÁ LÉČIVA K TERAPII PEPTICKÉHO VŘEDU A REFLUXNÍ CHOROBY JÍ</t>
  </si>
  <si>
    <t>158445</t>
  </si>
  <si>
    <t>GAVISCON</t>
  </si>
  <si>
    <t>250MG/133,5MG/80MG TBL MND 24</t>
  </si>
  <si>
    <t>54534</t>
  </si>
  <si>
    <t>PANZYTRAT 25 000</t>
  </si>
  <si>
    <t>25000U CPS ETD 50 II</t>
  </si>
  <si>
    <t>217087</t>
  </si>
  <si>
    <t>*2024</t>
  </si>
  <si>
    <t>208357</t>
  </si>
  <si>
    <t>50MG/G CRM 1X2G</t>
  </si>
  <si>
    <t>132921</t>
  </si>
  <si>
    <t>162908</t>
  </si>
  <si>
    <t>ORCAL NEO</t>
  </si>
  <si>
    <t>204670</t>
  </si>
  <si>
    <t>192214</t>
  </si>
  <si>
    <t>176914</t>
  </si>
  <si>
    <t>230415</t>
  </si>
  <si>
    <t>202789</t>
  </si>
  <si>
    <t>VERAL</t>
  </si>
  <si>
    <t>10MG/G GEL 50G II</t>
  </si>
  <si>
    <t>90986</t>
  </si>
  <si>
    <t>115403</t>
  </si>
  <si>
    <t>8000IU(80MG)/0,8ML INJ SOL ISP 10X0,8ML I</t>
  </si>
  <si>
    <t>132209</t>
  </si>
  <si>
    <t>EZETIMIB APOTEX</t>
  </si>
  <si>
    <t>FAMOTIDIN</t>
  </si>
  <si>
    <t>95249</t>
  </si>
  <si>
    <t>20MG TBL FLM 56</t>
  </si>
  <si>
    <t>FESOTERODIN</t>
  </si>
  <si>
    <t>500369</t>
  </si>
  <si>
    <t>TOVIAZ</t>
  </si>
  <si>
    <t>8MG TBL PRO 84</t>
  </si>
  <si>
    <t>62047</t>
  </si>
  <si>
    <t>LOCOID LIPOCREAM 0,1%</t>
  </si>
  <si>
    <t>218234</t>
  </si>
  <si>
    <t>132861</t>
  </si>
  <si>
    <t>132874</t>
  </si>
  <si>
    <t>146117</t>
  </si>
  <si>
    <t>IBALGIN</t>
  </si>
  <si>
    <t>50MG/G CRM 50G</t>
  </si>
  <si>
    <t>32019</t>
  </si>
  <si>
    <t>400MG TBL FLM 50</t>
  </si>
  <si>
    <t>234203</t>
  </si>
  <si>
    <t>BRUFEN</t>
  </si>
  <si>
    <t>600MG GRA EFF 20</t>
  </si>
  <si>
    <t>KOMPLEX ŽELEZA S ISOMALTOSOU A KYSELINA LISTOVÁ</t>
  </si>
  <si>
    <t>16593</t>
  </si>
  <si>
    <t>100MG/0,35MG TBL MND 30</t>
  </si>
  <si>
    <t>191696</t>
  </si>
  <si>
    <t>ALETRO</t>
  </si>
  <si>
    <t>132942</t>
  </si>
  <si>
    <t>132962</t>
  </si>
  <si>
    <t>METFORMIN A VILDAGLIPTIN</t>
  </si>
  <si>
    <t>29740</t>
  </si>
  <si>
    <t>EUCREAS</t>
  </si>
  <si>
    <t>50MG/1000MG TBL FLM 60 I</t>
  </si>
  <si>
    <t>NATAMYCIN</t>
  </si>
  <si>
    <t>211845</t>
  </si>
  <si>
    <t>PIMAFUCIN</t>
  </si>
  <si>
    <t>20MG/G CRM 30G</t>
  </si>
  <si>
    <t>173195</t>
  </si>
  <si>
    <t>100MG VAG GLB 3</t>
  </si>
  <si>
    <t>132723</t>
  </si>
  <si>
    <t>195337</t>
  </si>
  <si>
    <t>28216</t>
  </si>
  <si>
    <t>LYRICA</t>
  </si>
  <si>
    <t>157141</t>
  </si>
  <si>
    <t>ZULBEX</t>
  </si>
  <si>
    <t>20MG TBL ENT 56</t>
  </si>
  <si>
    <t>195941</t>
  </si>
  <si>
    <t>SERTRALIN APOTEX</t>
  </si>
  <si>
    <t>225749</t>
  </si>
  <si>
    <t>SERTRALIN ACTAVIS</t>
  </si>
  <si>
    <t>46754</t>
  </si>
  <si>
    <t>26578</t>
  </si>
  <si>
    <t>MICARDISPLUS</t>
  </si>
  <si>
    <t>80MG/12,5MG TBL NOB 28</t>
  </si>
  <si>
    <t>47514</t>
  </si>
  <si>
    <t>500MG/200IU TBL MND 20</t>
  </si>
  <si>
    <t>233735</t>
  </si>
  <si>
    <t>75MG CPS PRO 90</t>
  </si>
  <si>
    <t>4063</t>
  </si>
  <si>
    <t>CAVINTON</t>
  </si>
  <si>
    <t>5MG TBL NOB 50</t>
  </si>
  <si>
    <t>59570</t>
  </si>
  <si>
    <t>37MG/5MG/0,01MG CPS MOL 50</t>
  </si>
  <si>
    <t>140619</t>
  </si>
  <si>
    <t>EPITÉZA MAMÁRNÍ NATURA LIGHT 2A</t>
  </si>
  <si>
    <t>SILIKONOVÁ ODLEHČENÁ, ASYMETRICKÁ, MATERIÁL COMFORT+, 392</t>
  </si>
  <si>
    <t>140614</t>
  </si>
  <si>
    <t>EPITÉZA MAMÁRNÍ ENERGY LIGHT 2S</t>
  </si>
  <si>
    <t>SILIKONOVÁ ODLEHČENÁ, TERMOREGULAČNÍ, MATERIÁL COMFORT+, 342</t>
  </si>
  <si>
    <t>140868</t>
  </si>
  <si>
    <t>EPITÉZA MAMMÁRNÍ CONTACT 1S</t>
  </si>
  <si>
    <t>SILIKONOVÁ, SAMOLEPÍCÍ, SYMETRICKÁ, MATERIÁL COMFORT+, 384</t>
  </si>
  <si>
    <t>140881</t>
  </si>
  <si>
    <t>EPITÉZA MAMMÁRNÍ BALANCE CONTACT DELTA</t>
  </si>
  <si>
    <t>SILIKONOVÁ, KOREKČNÍ SAMOLEPÍCÍ, MATERIÁL COMFORT+, 284B</t>
  </si>
  <si>
    <t>15917</t>
  </si>
  <si>
    <t>EPITÉZA PRSNÍ PARTIAL</t>
  </si>
  <si>
    <t>SYMETRICKÁ</t>
  </si>
  <si>
    <t>64940</t>
  </si>
  <si>
    <t>50MG CPS DUR 7 I</t>
  </si>
  <si>
    <t>207652</t>
  </si>
  <si>
    <t>100MG CPS DUR 4</t>
  </si>
  <si>
    <t>171551</t>
  </si>
  <si>
    <t>16MG TBL NOB 90</t>
  </si>
  <si>
    <t>PREDNISOLON</t>
  </si>
  <si>
    <t>162389</t>
  </si>
  <si>
    <t>PREDNI-POS</t>
  </si>
  <si>
    <t>5MG/ML OPH GTT SUS 1X5ML</t>
  </si>
  <si>
    <t>TIZANIDIN</t>
  </si>
  <si>
    <t>16051</t>
  </si>
  <si>
    <t>SIRDALUD</t>
  </si>
  <si>
    <t>ANTITUSIKA A EXPEKTORANCIA</t>
  </si>
  <si>
    <t>162243</t>
  </si>
  <si>
    <t>4MG/ML+100MG/ML POR GTT SOL 50ML+PIP</t>
  </si>
  <si>
    <t>76152</t>
  </si>
  <si>
    <t>201613</t>
  </si>
  <si>
    <t>ZALDIAR EFFERVESCENS</t>
  </si>
  <si>
    <t>37,5MG/325MG TBL EFF 10</t>
  </si>
  <si>
    <t>80194</t>
  </si>
  <si>
    <t>KRYTÍ MŘÍŽKA SILIKONOVÁ MEPITEL</t>
  </si>
  <si>
    <t>7,5X10CM,NEADHERENTNÍ K RÁNĚ,10KS</t>
  </si>
  <si>
    <t>142463</t>
  </si>
  <si>
    <t>GEL ORÁLNÍ K VÝPLACHŮM ÚSTNÍ DUTINY GELCLAIR, MAXI</t>
  </si>
  <si>
    <t>KONCENTROVANÝ GEL K NAŘEDĚNÍ, 21 SÁČKŮ PO 15ML</t>
  </si>
  <si>
    <t>69417</t>
  </si>
  <si>
    <t>5MG RCT SOL 5X2,5ML</t>
  </si>
  <si>
    <t>169611</t>
  </si>
  <si>
    <t>10 X 12,5 CM,SILIKONOVÁ KONTAKTNÍ VRSTVA K.ODVODU EXSUDÁTU,5KS</t>
  </si>
  <si>
    <t>SALMETEROL A FLUTIKASON</t>
  </si>
  <si>
    <t>107826</t>
  </si>
  <si>
    <t>SERETIDE 25/50 INHALER</t>
  </si>
  <si>
    <t>25MCG/50MCG/DÁV INH SUS PSS 120DÁV+POČ</t>
  </si>
  <si>
    <t>45961</t>
  </si>
  <si>
    <t>SERETIDE DISKUS</t>
  </si>
  <si>
    <t>50MCG/100MCG INH PLV DOS 1X60DÁV</t>
  </si>
  <si>
    <t>125122</t>
  </si>
  <si>
    <t>APO-DICLO SR 100</t>
  </si>
  <si>
    <t>100MG TBL RET 100</t>
  </si>
  <si>
    <t>100273</t>
  </si>
  <si>
    <t>PAROXETIN</t>
  </si>
  <si>
    <t>183524</t>
  </si>
  <si>
    <t>183521</t>
  </si>
  <si>
    <t>183518</t>
  </si>
  <si>
    <t>86264</t>
  </si>
  <si>
    <t>3MG/ML OPH GTT SOL 1X5ML</t>
  </si>
  <si>
    <t>225175</t>
  </si>
  <si>
    <t>30508</t>
  </si>
  <si>
    <t>ARGOFAN 75 SR</t>
  </si>
  <si>
    <t>75MG TBL PRO 30</t>
  </si>
  <si>
    <t>172235</t>
  </si>
  <si>
    <t>KRYTÍ ANTIMIKROBIÁLNÍ SORELEX</t>
  </si>
  <si>
    <t>2720</t>
  </si>
  <si>
    <t>ATENOLOL AL 100</t>
  </si>
  <si>
    <t>ATENOLOL A THIAZIDY</t>
  </si>
  <si>
    <t>76715</t>
  </si>
  <si>
    <t>TENORETIC</t>
  </si>
  <si>
    <t>100MG/25MG TBL FLM 28</t>
  </si>
  <si>
    <t>LOMUSTIN</t>
  </si>
  <si>
    <t>64653</t>
  </si>
  <si>
    <t>CEENU LOMUSTINE (CCNU)</t>
  </si>
  <si>
    <t>64652</t>
  </si>
  <si>
    <t>40MG CPS DUR 20</t>
  </si>
  <si>
    <t>23291</t>
  </si>
  <si>
    <t>0,4MG/ML SIR 150ML I</t>
  </si>
  <si>
    <t>152959</t>
  </si>
  <si>
    <t>80MG TBL NOB 90</t>
  </si>
  <si>
    <t>172034</t>
  </si>
  <si>
    <t>40MG TBL NOB 28</t>
  </si>
  <si>
    <t>193894</t>
  </si>
  <si>
    <t>TOLUCOMBI</t>
  </si>
  <si>
    <t>80MG/25MG TBL NOB 28X1 II</t>
  </si>
  <si>
    <t>167476</t>
  </si>
  <si>
    <t>5MG CPS DUR 5</t>
  </si>
  <si>
    <t>THEOFYLIN</t>
  </si>
  <si>
    <t>61237</t>
  </si>
  <si>
    <t>THEOPLUS 100</t>
  </si>
  <si>
    <t>KODEIN A PARACETAMOL</t>
  </si>
  <si>
    <t>109799</t>
  </si>
  <si>
    <t>500MG/30MG TBL NOB 30</t>
  </si>
  <si>
    <t>169918</t>
  </si>
  <si>
    <t>KRYTÍ NEADHERENTNÍ MEPITEL FILM</t>
  </si>
  <si>
    <t>10X12CM,SE SILIKONOVOU VRSTVOU SAFETAC,10KS</t>
  </si>
  <si>
    <t>155391</t>
  </si>
  <si>
    <t>600MCG SLG TBL NOB 30</t>
  </si>
  <si>
    <t>32082</t>
  </si>
  <si>
    <t>876</t>
  </si>
  <si>
    <t>1MG/G OPH UNG 5G</t>
  </si>
  <si>
    <t>203254</t>
  </si>
  <si>
    <t>2,5MG TBL FLM 100</t>
  </si>
  <si>
    <t>MUPIROCIN</t>
  </si>
  <si>
    <t>90778</t>
  </si>
  <si>
    <t>20MG/G UNG 15G</t>
  </si>
  <si>
    <t>NAFTIFIN</t>
  </si>
  <si>
    <t>54315</t>
  </si>
  <si>
    <t>EXODERIL</t>
  </si>
  <si>
    <t>10MG/ML DRM SOL 1X20ML</t>
  </si>
  <si>
    <t>122685</t>
  </si>
  <si>
    <t>5MG/1,25MG TBL FLM 30</t>
  </si>
  <si>
    <t>75022</t>
  </si>
  <si>
    <t>800MG/160MG TBL NOB 10</t>
  </si>
  <si>
    <t>188157</t>
  </si>
  <si>
    <t>TRITTICO PROLONG</t>
  </si>
  <si>
    <t>150MG TBL PRO 14</t>
  </si>
  <si>
    <t>140391</t>
  </si>
  <si>
    <t>BLESSIN PLUS H</t>
  </si>
  <si>
    <t>160MG/12,5MG TBL FLM 28</t>
  </si>
  <si>
    <t>FLUTAMID</t>
  </si>
  <si>
    <t>122116</t>
  </si>
  <si>
    <t>APO-FLUTAMIDE</t>
  </si>
  <si>
    <t>250MG TBL FLM 100</t>
  </si>
  <si>
    <t>179326</t>
  </si>
  <si>
    <t>75MG/650MG TBL FLM 20 I</t>
  </si>
  <si>
    <t>81960</t>
  </si>
  <si>
    <t>KRYTÍ ALGINÁTOVÉ MELGISORB AG</t>
  </si>
  <si>
    <t>170302</t>
  </si>
  <si>
    <t>KRYTÍ HYDROCLEAN ADVANCE</t>
  </si>
  <si>
    <t>5,5CM PRŮMĚR,10KS</t>
  </si>
  <si>
    <t>170311</t>
  </si>
  <si>
    <t>KOMPRESY ZETUVIT PLUS VYSOCE SAVÉ STERILNÍ</t>
  </si>
  <si>
    <t>170304</t>
  </si>
  <si>
    <t>7,5X7,5CM,10KS</t>
  </si>
  <si>
    <t>176168</t>
  </si>
  <si>
    <t>GENTAMICIN</t>
  </si>
  <si>
    <t>51664</t>
  </si>
  <si>
    <t>GENTAMICIN WZF POLFA</t>
  </si>
  <si>
    <t>183527</t>
  </si>
  <si>
    <t>45011</t>
  </si>
  <si>
    <t>500MG TBL FLM 6</t>
  </si>
  <si>
    <t>41826</t>
  </si>
  <si>
    <t>90MG TBL RET 60</t>
  </si>
  <si>
    <t>DROSPIRENON A ETHINYLESTRADIOL</t>
  </si>
  <si>
    <t>115715</t>
  </si>
  <si>
    <t>YAZ</t>
  </si>
  <si>
    <t>0,02MG/3MG TBL FLM 3X28</t>
  </si>
  <si>
    <t>17165</t>
  </si>
  <si>
    <t>1000IU/G GEL 100G</t>
  </si>
  <si>
    <t>218238</t>
  </si>
  <si>
    <t>LOCOID 0,1% LOTION</t>
  </si>
  <si>
    <t>1MG/ML DRM SOL 30ML</t>
  </si>
  <si>
    <t>56067</t>
  </si>
  <si>
    <t>10MG/ML POR SOL 150ML</t>
  </si>
  <si>
    <t>216189</t>
  </si>
  <si>
    <t>KLACID SR</t>
  </si>
  <si>
    <t>500MG TBL RET 14 DOUBLE</t>
  </si>
  <si>
    <t>119513</t>
  </si>
  <si>
    <t>LOSEPRAZOL</t>
  </si>
  <si>
    <t>17104</t>
  </si>
  <si>
    <t>186964</t>
  </si>
  <si>
    <t>24737</t>
  </si>
  <si>
    <t>TRAMADOL SANDOZ RETARD</t>
  </si>
  <si>
    <t>124903</t>
  </si>
  <si>
    <t>30MG TBL FLM 50</t>
  </si>
  <si>
    <t>80863</t>
  </si>
  <si>
    <t>CAVILON NSBF-SPRAY</t>
  </si>
  <si>
    <t>28ML PRO OŠETŘENÍ RAN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</si>
  <si>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</si>
  <si>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</si>
  <si>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</si>
  <si>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</si>
  <si>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</si>
  <si>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</si>
  <si>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L02BG03 - ANASTROZOL</t>
  </si>
  <si>
    <t>L01BC06 - KAPECITABIN</t>
  </si>
  <si>
    <t>A02BC01 - OMEPRAZOL</t>
  </si>
  <si>
    <t>L02BG06 - EXEMESTAN</t>
  </si>
  <si>
    <t>C10AX09 - EZETIMIB</t>
  </si>
  <si>
    <t>L02BB03 - BIKALUTAMID</t>
  </si>
  <si>
    <t>D07BA01 - PREDNISOLON A ANTISEPTIKA</t>
  </si>
  <si>
    <t>A10AB01 - LIDSKÝ INSULIN</t>
  </si>
  <si>
    <t>L02BA01 - TAMOXIFEN</t>
  </si>
  <si>
    <t>N06AB04 - CITALOPRAM</t>
  </si>
  <si>
    <t>C09CA01 - LOSARTAN</t>
  </si>
  <si>
    <t>C07AB12 - NEBIVOLOL</t>
  </si>
  <si>
    <t>C09BA05 - RAMIPRIL A DIURETIKA</t>
  </si>
  <si>
    <t>J01FA09 - KLARITHROMYCIN</t>
  </si>
  <si>
    <t>M01AC06 - MELOXIKAM</t>
  </si>
  <si>
    <t>R05CB06 - AMBROXOL</t>
  </si>
  <si>
    <t>R03CC02 - SALBUTAMOL</t>
  </si>
  <si>
    <t>C10AB05 - FENOFIBRÁT</t>
  </si>
  <si>
    <t>C09AA09 - FOSINOPRIL</t>
  </si>
  <si>
    <t>A10AB05 - INSULIN ASPART</t>
  </si>
  <si>
    <t>D01AC01 - KLOTRIMAZOL</t>
  </si>
  <si>
    <t>J05AB11 - VALACIKLOVIR</t>
  </si>
  <si>
    <t>A06AD11 - LAKTULOSA</t>
  </si>
  <si>
    <t>N05AL01 - SULPIRID</t>
  </si>
  <si>
    <t>A02BC01</t>
  </si>
  <si>
    <t>N06AB04</t>
  </si>
  <si>
    <t>A06AD11</t>
  </si>
  <si>
    <t>L01BC06</t>
  </si>
  <si>
    <t>L02BA01</t>
  </si>
  <si>
    <t>C09CA01</t>
  </si>
  <si>
    <t>L02BB03</t>
  </si>
  <si>
    <t>L02BG06</t>
  </si>
  <si>
    <t>M05BA06</t>
  </si>
  <si>
    <t>C10AX09</t>
  </si>
  <si>
    <t>D07BA01</t>
  </si>
  <si>
    <t>L02BG03</t>
  </si>
  <si>
    <t>R05CB06</t>
  </si>
  <si>
    <t>J05AB11</t>
  </si>
  <si>
    <t>R03CC02</t>
  </si>
  <si>
    <t>M01AC06</t>
  </si>
  <si>
    <t>N05AL01</t>
  </si>
  <si>
    <t>A10AB01</t>
  </si>
  <si>
    <t>A10AB05</t>
  </si>
  <si>
    <t>C07AB12</t>
  </si>
  <si>
    <t>C09BA05</t>
  </si>
  <si>
    <t>C10AB05</t>
  </si>
  <si>
    <t>C09AA09</t>
  </si>
  <si>
    <t>D01AC01</t>
  </si>
  <si>
    <t>J01FA09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</si>
  <si>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</si>
  <si>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</si>
  <si>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</si>
  <si>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</si>
  <si>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</si>
  <si>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</si>
  <si>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</si>
  <si>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</si>
  <si>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</si>
  <si>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</si>
  <si>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</si>
  <si>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</si>
  <si>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</si>
  <si>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</si>
  <si>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</si>
  <si>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</si>
  <si>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</si>
  <si>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</si>
  <si>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</si>
  <si>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</si>
  <si>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</si>
  <si>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</si>
  <si>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</si>
  <si>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</si>
  <si>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</si>
  <si>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</si>
  <si>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</si>
  <si>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</si>
  <si>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</si>
  <si>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</si>
  <si>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</si>
  <si>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</si>
  <si>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</si>
  <si>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</si>
  <si>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</si>
  <si>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</si>
  <si>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</si>
  <si>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</si>
  <si>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ZA315</t>
  </si>
  <si>
    <t>Kompresa NT 5 x 5 cm/2 ks sterilní 26501</t>
  </si>
  <si>
    <t>ZA643</t>
  </si>
  <si>
    <t>Kompresa vliwasoft 10 x 20 nesterilnĂ­ Ăˇ 100 ks 12070</t>
  </si>
  <si>
    <t>Kompresa vliwasoft 10 x 20 nesterilní á 100 ks 12070</t>
  </si>
  <si>
    <t>ZA452</t>
  </si>
  <si>
    <t>Kompresa vliwazel 10 x 10  nesterilní 30430</t>
  </si>
  <si>
    <t>ZA453</t>
  </si>
  <si>
    <t>Kompresa vliwazel 10 x 20 nesterilnĂ­ bal. Ăˇ 25 ks 30431</t>
  </si>
  <si>
    <t>Kompresa vliwazel 10 x 20 nesterilní bal. á 25 ks 30431</t>
  </si>
  <si>
    <t>ZA521</t>
  </si>
  <si>
    <t>Kompresa vliwazel 20 x 20 nesterilní bal. á 25 ks 30434</t>
  </si>
  <si>
    <t>ZA458</t>
  </si>
  <si>
    <t>Kompresa vliwazel 20 x 40/50 ks nesterilní 30436</t>
  </si>
  <si>
    <t>ZK087</t>
  </si>
  <si>
    <t>KrĂ©m cavilon ochrannĂ˝ bariĂ©rovĂ˝ Ăˇ 28 g bal. Ăˇ 12 ks 3391E</t>
  </si>
  <si>
    <t>Krém cavilon ochranný bariérový á 28 g bal. á 12 ks 3391E</t>
  </si>
  <si>
    <t>ZH403</t>
  </si>
  <si>
    <t>KrytĂ­ excilon 5 x 5 cm NT i.v. s nĂˇstĹ™ihem do kĹ™Ă­Ĺľe antiseptickĂ˝ bal. Ăˇ 70 ks 7089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</si>
  <si>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</si>
  <si>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</si>
  <si>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</si>
  <si>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</si>
  <si>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ZL854</t>
  </si>
  <si>
    <t>KrytĂ­ mastnĂ˝ tyl jelonet 10 x 10 cm Ăˇ 36 ks 66007478</t>
  </si>
  <si>
    <t>ZD633</t>
  </si>
  <si>
    <t>KrytĂ­ mepilex border sacrum 18 x 18 cm bal. Ăˇ 5 ks 282000-01</t>
  </si>
  <si>
    <t>ZK404</t>
  </si>
  <si>
    <t>KrytĂ­ prontosan roztok 350 ml 400416</t>
  </si>
  <si>
    <t>KrytĂ­ silikonovĂ© pÄ›novĂ© mepilex border sacrum 18 x 18 cm bal. Ăˇ 5 ks 282000-01</t>
  </si>
  <si>
    <t>ZL669</t>
  </si>
  <si>
    <t>KrytĂ­ tegaderm diamond 10,0 cm x 12,0 cm bal. Ăˇ 50 ks 1686</t>
  </si>
  <si>
    <t>ZQ158</t>
  </si>
  <si>
    <t>Krytí 7D-Fix - fixace I.V.kanyl netkaný textil a fólie sterilní 9 x 11,6 cm bal. á 100 ks (náhrada za tegaderm) 812010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</si>
  <si>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</si>
  <si>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</si>
  <si>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</si>
  <si>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Krytí hemostatické gelitaspon standard 80 x 50 mm x 10 mm bal. á 10 ks A2107861</t>
  </si>
  <si>
    <t>ZA544</t>
  </si>
  <si>
    <t>Krytí inadine nepřilnavé 5,0 x 5,0 cm 1/10 SYS01481EE</t>
  </si>
  <si>
    <t>Krytí inadine nepřilnavé 9,5 x 9,5 cm 1/10 SYS01512EE</t>
  </si>
  <si>
    <t>ZL662</t>
  </si>
  <si>
    <t>Krytí mastný tyl pharmatull   5 x   5 cm bal. á 10 ks P-Tull5050</t>
  </si>
  <si>
    <t>ZL663</t>
  </si>
  <si>
    <t>Krytí mastný tyl pharmatull 10 x 10 cm bal. á 50 ks P-Tull1010</t>
  </si>
  <si>
    <t>ZQ512</t>
  </si>
  <si>
    <t>Krytí mepilex border sacrum 16 x 20 cm bal. á 5 ks 282050</t>
  </si>
  <si>
    <t>Krytí mepilex border sacrum 18 x 18 cm bal. á 5 ks 282000-01</t>
  </si>
  <si>
    <t>ZD634</t>
  </si>
  <si>
    <t>Krytí mepilex border sacrum 23 x 23 cm bal. á 5 ks 282400-01</t>
  </si>
  <si>
    <t>ZA316</t>
  </si>
  <si>
    <t>Krytí mepitel 7,5 x 10 cm bal. á 10 ks 290710-15</t>
  </si>
  <si>
    <t>Krytí prontosan roztok 350 ml 400416</t>
  </si>
  <si>
    <t>Krytí tegaderm diamond 10,0 cm x 12,0 cm bal. á 50 ks 1686</t>
  </si>
  <si>
    <t>ZQ491</t>
  </si>
  <si>
    <t>Krytí ZETUVIT Plus vysoce savé, sterilní 20 x 25 cm bal. á 10 ks  4137138</t>
  </si>
  <si>
    <t>ZA562</t>
  </si>
  <si>
    <t>NĂˇplast cosmopor i. v. 6 x 8 cm bal. Ăˇ 50 ks 9008054</t>
  </si>
  <si>
    <t>ZI599</t>
  </si>
  <si>
    <t>NĂˇplast curapor 10 x   8 cm 32913 ( 22121,  nĂˇhrada za cosmopor )</t>
  </si>
  <si>
    <t>ZF352</t>
  </si>
  <si>
    <t>NĂˇplast transpore bĂ­lĂˇ 2,50 cm x 9,14 m bal. Ăˇ 12 ks 1534-1</t>
  </si>
  <si>
    <t>Náplast cosmopor i. v. 6 x 8 cm bal. á 50 ks 9008054</t>
  </si>
  <si>
    <t>ZH012</t>
  </si>
  <si>
    <t>Náplast micropore 2,50 cm x 9,10 m 840W-1</t>
  </si>
  <si>
    <t>ZD103</t>
  </si>
  <si>
    <t>Náplast omniplast 2,5 cm x 9,2 m 9004530</t>
  </si>
  <si>
    <t>ZQ117</t>
  </si>
  <si>
    <t>Náplast transparentní Airoplast cívka 2,5 cm x 9,14 m (náhrada za transpore) P-AIRO2591</t>
  </si>
  <si>
    <t>Náplast transpore bílá 2,50 cm x 9,14 m bal. á 12 ks 1534-1</t>
  </si>
  <si>
    <t>ZK759</t>
  </si>
  <si>
    <t>Náplast water resistant cosmos bal. á 20 ks (10+10) 5351233</t>
  </si>
  <si>
    <t>ZN477</t>
  </si>
  <si>
    <t>Obinadlo elastickĂ© universal 12 cm x 5 m 1323100314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</si>
  <si>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</si>
  <si>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</si>
  <si>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</si>
  <si>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</si>
  <si>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</si>
  <si>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ZN468</t>
  </si>
  <si>
    <t>Obvaz elastickĂ˝ sĂ­ĹĄovĂ˝ pruban ÄŤ. 3 chodidlo, holeĹ, loket 1323300230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</si>
  <si>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</si>
  <si>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</si>
  <si>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</si>
  <si>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</si>
  <si>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</si>
  <si>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ZN812</t>
  </si>
  <si>
    <t>Roztok k výplachům dutiny ústní CAPHOSOL 15 ml bal. á 60 ks V0140409</t>
  </si>
  <si>
    <t>ZA593</t>
  </si>
  <si>
    <t>Tampon sterilní stáčený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</si>
  <si>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</si>
  <si>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</si>
  <si>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</si>
  <si>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</si>
  <si>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</si>
  <si>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</si>
  <si>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ZA530</t>
  </si>
  <si>
    <t>Vložky hygienické samu 7162212</t>
  </si>
  <si>
    <t>50115060</t>
  </si>
  <si>
    <t>ZPr - ostatní (Z503)</t>
  </si>
  <si>
    <t>ZB772</t>
  </si>
  <si>
    <t>AdaptĂ©r pĹ™echodka luer 450070</t>
  </si>
  <si>
    <t>Adaptér přechodka luer 450070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</si>
  <si>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</si>
  <si>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</si>
  <si>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</si>
  <si>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</si>
  <si>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</si>
  <si>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</si>
  <si>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</si>
  <si>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</si>
  <si>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</si>
  <si>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</si>
  <si>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</si>
  <si>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Cévka odsávací CH14 s přerušovačem sání, délka 50 cm, P01173a</t>
  </si>
  <si>
    <t>Cévka odsávací CH16 s přerušovačem sání, délka 50 cm, P01175a</t>
  </si>
  <si>
    <t>Cévka odsávací CH18 s přerušovačem sání, délka 50 cm, P01177a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</si>
  <si>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</si>
  <si>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</si>
  <si>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</si>
  <si>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</si>
  <si>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</si>
  <si>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</si>
  <si>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Držák jehly excentrický Holdex 450263</t>
  </si>
  <si>
    <t>Držák jehly základní 450201</t>
  </si>
  <si>
    <t>Držák močových sáčků UH 800800100</t>
  </si>
  <si>
    <t>ZK634</t>
  </si>
  <si>
    <t>Elektroda defibrilační Lifepak EDC-2015</t>
  </si>
  <si>
    <t>ZA737</t>
  </si>
  <si>
    <t>Filtr mini spike modrĂ˝ 4550234</t>
  </si>
  <si>
    <t>Filtr mini spike modrý 4550234</t>
  </si>
  <si>
    <t>ZQ248</t>
  </si>
  <si>
    <t>HadiÄŤka spojovacĂ­ HS 1,8 x 450 mm LL DEPH free 2200 045 ND</t>
  </si>
  <si>
    <t>Hadička spojovací HS 1,8 x 450 mm LL DEPH free 2200 045 ND</t>
  </si>
  <si>
    <t>ZF018</t>
  </si>
  <si>
    <t>Kanyla vasofix 16G ĹˇedĂˇ safety 4269179S-01</t>
  </si>
  <si>
    <t>Kanyla vasofix 16G šedá safety 4269179S-01</t>
  </si>
  <si>
    <t>ZD808</t>
  </si>
  <si>
    <t>Kanyla vasofix 22G modrá safety 4269098S-01</t>
  </si>
  <si>
    <t>Kanyla vasofix 22G modrĂˇ safety 4269098S-01</t>
  </si>
  <si>
    <t>ZA706</t>
  </si>
  <si>
    <t>Katetr moÄŤovĂ˝ foley 18CH bal. Ăˇ 12 ks 1394-02</t>
  </si>
  <si>
    <t>ZA709</t>
  </si>
  <si>
    <t>Katetr moÄŤovĂ˝ foley 22CH bal. Ăˇ 12 ks 1575-02</t>
  </si>
  <si>
    <t>ZH493</t>
  </si>
  <si>
    <t>Katetr moÄŤovĂ˝ foley CH16 180605-000160</t>
  </si>
  <si>
    <t>ZH818</t>
  </si>
  <si>
    <t>Katetr moÄŤovĂ˝ foley CH20 180605-000200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</si>
  <si>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</si>
  <si>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</si>
  <si>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</si>
  <si>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</si>
  <si>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</si>
  <si>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</si>
  <si>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ZC743</t>
  </si>
  <si>
    <t>Katetr moÄŤovĂ˝ tiemann CH14 s balonkem bal. Ăˇ 12 ks 9814-02</t>
  </si>
  <si>
    <t>ZC744</t>
  </si>
  <si>
    <t>Katetr moÄŤovĂ˝ tiemann CH16 s balonkem 5/10 ml bal. Ăˇ 12 ks 9816-02</t>
  </si>
  <si>
    <t>Katetr močový foley 22CH bal. á 12 ks 1575-02</t>
  </si>
  <si>
    <t>Katetr močový foley CH16 180605-000160</t>
  </si>
  <si>
    <t>ZH817</t>
  </si>
  <si>
    <t>Katetr močový foley CH18 180605-000180</t>
  </si>
  <si>
    <t>Katetr močový foley CH20 180605-000200</t>
  </si>
  <si>
    <t>ZK884</t>
  </si>
  <si>
    <t>Kohout trojcestnĂ˝ discofix modrĂ˝ 4095111</t>
  </si>
  <si>
    <t>ZO372</t>
  </si>
  <si>
    <t>Konektor bezjehlovĂ˝ OptiSyte JIM:JSM4001</t>
  </si>
  <si>
    <t>Konektor bezjehlový OptiSyte JIM:JSM4001</t>
  </si>
  <si>
    <t>ZO087</t>
  </si>
  <si>
    <t>Konektor flocare na aplikační set s konektorem Luer NOVÝ 30 ks 589735</t>
  </si>
  <si>
    <t>ZP078</t>
  </si>
  <si>
    <t>Kontejner 25 ml PP ĹˇroubovĂ˝ sterilnĂ­ uzĂˇvÄ›r 2680/EST/SG</t>
  </si>
  <si>
    <t>ZD903</t>
  </si>
  <si>
    <t>Kontejner+ lopatka 30 ml nesterilnĂ­ FLME25133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</si>
  <si>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</si>
  <si>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</si>
  <si>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</si>
  <si>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</si>
  <si>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Láhev k odsávačce flovac 2l hadice 1,8 m 000-036-021</t>
  </si>
  <si>
    <t>ZB117</t>
  </si>
  <si>
    <t>Lanceta haemolance modrá plus low flow bal. á 100 ks DIS7371</t>
  </si>
  <si>
    <t>Lanceta haemolance modrĂˇ plus low flow bal. Ăˇ 100 ks DIS7371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</si>
  <si>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</si>
  <si>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</si>
  <si>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</si>
  <si>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</si>
  <si>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</si>
  <si>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</si>
  <si>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na kontaminovaný odpad 1 l 15-0002</t>
  </si>
  <si>
    <t>Nádoba na kontaminovaný odpad 2 l 15-0003</t>
  </si>
  <si>
    <t>Nástavec pro odběr moče ke zkumavce vacuete 450251</t>
  </si>
  <si>
    <t>ZA897</t>
  </si>
  <si>
    <t>NĹŻĹľ na stehy sterilnĂ­  krĂˇtkĂ˝ bal. Ăˇ 100 ks 11.000.00.010</t>
  </si>
  <si>
    <t>ZQ144</t>
  </si>
  <si>
    <t>NĹŻĹľky chirurgickĂ© rovnĂ© hrotnatotupĂ© 150 mm TK-AJ 024-15</t>
  </si>
  <si>
    <t>ZP509</t>
  </si>
  <si>
    <t>Pinzeta UH sterilní I0600</t>
  </si>
  <si>
    <t>ZL688</t>
  </si>
  <si>
    <t>ProuĹľky diagnostickĂ© Accu-Check Inform II Strip 50 EU1 Ăˇ 50 ks 05942861041</t>
  </si>
  <si>
    <t>Proužky Accu-Check Inform II Strip 50 EU1 á 50 ks 05942861041</t>
  </si>
  <si>
    <t>ZL689</t>
  </si>
  <si>
    <t>Roztok Accu-Check Performa Int´l Controls 1+2 level 04861736001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</si>
  <si>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</si>
  <si>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</si>
  <si>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</si>
  <si>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</si>
  <si>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ZH546</t>
  </si>
  <si>
    <t>Set flocare pro enterĂˇlnĂ­ vĂ˝Ĺľivu infinity pack mobile W/O MP Transition (APA 3227163) pro domĂˇcĂ­ pĂ©ÄŤi 586484</t>
  </si>
  <si>
    <t>Set flocare pro enterální výživu infinity pack mobile W/O MP Transition (APA 3227163) pro domácí péči 586484</t>
  </si>
  <si>
    <t>ZD616</t>
  </si>
  <si>
    <t>Set sterilnĂ­ pro moÄŤovou katetrizaci+ aqua permanent 4 Mediset 753882</t>
  </si>
  <si>
    <t>Set sterilní pro močovou katetrizaci+ aqua permanent 4 Mediset 753882</t>
  </si>
  <si>
    <t>ZJ695</t>
  </si>
  <si>
    <t>Sonda žaludeční CH14 1200 mm s RTG linkou bal. á 50 ks 412014</t>
  </si>
  <si>
    <t>ZJ312</t>
  </si>
  <si>
    <t>Sonda žaludeční CH16 1200 mm s RTG linkou bal. á 50 ks 412016</t>
  </si>
  <si>
    <t>ZB488</t>
  </si>
  <si>
    <t>Sprej cavilon 28 ml bal. Ăˇ 12 ks 3346E</t>
  </si>
  <si>
    <t>Sprej cavilon 28 ml bal. Ăˇ 12 ks 3346E - dlouhodobĂ˝ vĂ˝padek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</si>
  <si>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</si>
  <si>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</si>
  <si>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</si>
  <si>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</si>
  <si>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</si>
  <si>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</si>
  <si>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</si>
  <si>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</si>
  <si>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</si>
  <si>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</si>
  <si>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</si>
  <si>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</si>
  <si>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</si>
  <si>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ZB798</t>
  </si>
  <si>
    <t>StĹ™Ă­kaÄŤka injekÄŤnĂ­ 2-dĂ­lnĂˇ 20 ml LL Inject Solo 4606736V</t>
  </si>
  <si>
    <t>ZR396</t>
  </si>
  <si>
    <t>StĹ™Ă­kaÄŤka injekÄŤnĂ­ 2-dĂ­lnĂˇ 5 ml L DISCARDIT LE 309050</t>
  </si>
  <si>
    <t>ZA790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</si>
  <si>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</si>
  <si>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</si>
  <si>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</si>
  <si>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</si>
  <si>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</si>
  <si>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</si>
  <si>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</si>
  <si>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ZA965</t>
  </si>
  <si>
    <t>StĹ™Ă­kaÄŤka inzulĂ­novĂˇ omnican 1 ml 100j s jehlou 30 G bal. Ăˇ 100 ks 9151141S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</si>
  <si>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</si>
  <si>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</si>
  <si>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</si>
  <si>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</si>
  <si>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</si>
  <si>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</si>
  <si>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</si>
  <si>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</si>
  <si>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1 ml L tuberculin s jehlou KD-JECT III 26G x 1/2" 0,45 x 12 mm 831786</t>
  </si>
  <si>
    <t>Stříkačka injekční 3-dílná 50 - 60 ml LL MRG00711</t>
  </si>
  <si>
    <t>Stříkačka injekční arteriální 3 ml bez jehly s heparinem bal. á 100 ks safePICO Aspirator 956-622</t>
  </si>
  <si>
    <t>Stříkačka janett 3-dílná 150 ml sterilní vyplachovací KDM870822</t>
  </si>
  <si>
    <t>Stříkačka janett 3-dílná 60 ml sterilní vyplachovací 050ML3CZ-CEW (MRG564)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</si>
  <si>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</si>
  <si>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</si>
  <si>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</si>
  <si>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</si>
  <si>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</si>
  <si>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</si>
  <si>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</si>
  <si>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</si>
  <si>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ZK798</t>
  </si>
  <si>
    <t>ZĂˇtka combi modrĂˇ 4495152</t>
  </si>
  <si>
    <t>Zátka combi modrá 4495152</t>
  </si>
  <si>
    <t>ZB755</t>
  </si>
  <si>
    <t>Zkumavka 1,0 ml K3 edta fialová 454034</t>
  </si>
  <si>
    <t>Zkumavka 1,0 ml K3 edta fialovĂˇ 454034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</si>
  <si>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</si>
  <si>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</si>
  <si>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</si>
  <si>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</si>
  <si>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</si>
  <si>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ZB774</t>
  </si>
  <si>
    <t>Zkumavka ÄŤervenĂˇ 5 ml gel 456071</t>
  </si>
  <si>
    <t>ZB762</t>
  </si>
  <si>
    <t>Zkumavka ÄŤervenĂˇ 6 ml 456092</t>
  </si>
  <si>
    <t>Zkumavka červená 5 ml gel 456071</t>
  </si>
  <si>
    <t>Zkumavka červená 6 ml 456092</t>
  </si>
  <si>
    <t>ZB763</t>
  </si>
  <si>
    <t>Zkumavka červená 9 ml 455092</t>
  </si>
  <si>
    <t>ZE468</t>
  </si>
  <si>
    <t>Zkumavka koagulace modrá Quick 1 ml 454320</t>
  </si>
  <si>
    <t>Zkumavka koagulace modrĂˇ Quick 1 ml 454320</t>
  </si>
  <si>
    <t>ZB775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</si>
  <si>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</si>
  <si>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</si>
  <si>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</si>
  <si>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</si>
  <si>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</si>
  <si>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</si>
  <si>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</si>
  <si>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</si>
  <si>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</si>
  <si>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</si>
  <si>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</si>
  <si>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</si>
  <si>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ZB764</t>
  </si>
  <si>
    <t>Zkumavka zelená 4 ml 454051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</si>
  <si>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</si>
  <si>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</si>
  <si>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</si>
  <si>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</si>
  <si>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</si>
  <si>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</si>
  <si>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</si>
  <si>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</si>
  <si>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</si>
  <si>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</si>
  <si>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</si>
  <si>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</si>
  <si>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</si>
  <si>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</si>
  <si>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ZB556</t>
  </si>
  <si>
    <t>Jehla injekÄŤnĂ­ 1,2 x 40 mm rĹŻĹľovĂˇ 4665120</t>
  </si>
  <si>
    <t>Jehla injekční 0,5 x 16 mm oranžová 4657853</t>
  </si>
  <si>
    <t>Jehla injekční 0,7 x 40 mm černá 4660021</t>
  </si>
  <si>
    <t>Jehla injekční 1,2 x 40 mm růžová 4665120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</si>
  <si>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</si>
  <si>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</si>
  <si>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</si>
  <si>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ZB769</t>
  </si>
  <si>
    <t>Jehla vakuová 206/38 mm žlutá 450077</t>
  </si>
  <si>
    <t>ZB768</t>
  </si>
  <si>
    <t>Jehla vakuová 216/38 mm zelená 450076</t>
  </si>
  <si>
    <t>Jehla vakuovĂˇ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</si>
  <si>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</si>
  <si>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</si>
  <si>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</si>
  <si>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</si>
  <si>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</si>
  <si>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</si>
  <si>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</si>
  <si>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</si>
  <si>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</si>
  <si>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</si>
  <si>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</si>
  <si>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</si>
  <si>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</si>
  <si>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</si>
  <si>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</si>
  <si>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</si>
  <si>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</si>
  <si>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50115069</t>
  </si>
  <si>
    <t>ZPr - porty (Z534)</t>
  </si>
  <si>
    <t>ZD533</t>
  </si>
  <si>
    <t>Port polysulfon-titanovĂ˝ slim 6 F 21-4083-24</t>
  </si>
  <si>
    <t>Port polysulfon-titanový slim 6 F 21-4083-24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</si>
  <si>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</si>
  <si>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</si>
  <si>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</si>
  <si>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</si>
  <si>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</si>
  <si>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</si>
  <si>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50115089</t>
  </si>
  <si>
    <t>ZPr - katetry PICC/MIDLINE (Z554)</t>
  </si>
  <si>
    <t>ZM985</t>
  </si>
  <si>
    <t>Fixace k CVC a PICC atraumatická GripLock bal. á 100 ks 3601CVC</t>
  </si>
  <si>
    <t>ZP970</t>
  </si>
  <si>
    <t>Krytí tegaderm PICC/CVC fixační prostředek+ tegaderm CHG s chlorhexidin glukonátem 1877R-2100</t>
  </si>
  <si>
    <t>ZQ990</t>
  </si>
  <si>
    <t>Fixace k CVC a PICC kateru Main Lock 2 4 x 9 cm NKS:90-60-82</t>
  </si>
  <si>
    <t>ZA413</t>
  </si>
  <si>
    <t>Kompresa gĂˇza 10 x 10 cm/100 ks nesterilnĂ­ 06003 - SDRUĹ˝ENĂť NĂKUP (ZR227)</t>
  </si>
  <si>
    <t>ZR227</t>
  </si>
  <si>
    <t>Kompresa gĂˇza 10 x 10 cm/100 ks nesterilnĂ­ 13494</t>
  </si>
  <si>
    <t>Kompresa gáza 10 x 10 cm/100 ks nesterilní 06003</t>
  </si>
  <si>
    <t>Kompresa gáza 10 x 10 cm/100 ks nesterilní 06003 - SDRUŽENÝ NÁKUP (ZR227)</t>
  </si>
  <si>
    <t>Kompresa vliwazel 20 x 20 nesterilnĂ­ bal. Ăˇ 25 ks 30434</t>
  </si>
  <si>
    <t>ZL410</t>
  </si>
  <si>
    <t>KrytĂ­ gelovĂ© Hemagel 100 g A2681147</t>
  </si>
  <si>
    <t>KrytĂ­ mepilex border sacrum 23 x 23 cm bal. Ăˇ 5 ks 282400-01</t>
  </si>
  <si>
    <t>ZO458</t>
  </si>
  <si>
    <t>KrytĂ­ mepilex transfer Ag 10 x 12,5 cm bal. Ăˇ 5 ks 394100-00</t>
  </si>
  <si>
    <t>ZB974</t>
  </si>
  <si>
    <t>KrytĂ­ prontosan Gel wound hydrogel x 250 gr 400508</t>
  </si>
  <si>
    <t>ZD770</t>
  </si>
  <si>
    <t>KrytĂ­ tubifast 7,5 x 10 m 2438</t>
  </si>
  <si>
    <t>ZA664</t>
  </si>
  <si>
    <t>Krytí gelové hydrokoloidní Flamigel 250 ml FLAM250</t>
  </si>
  <si>
    <t>ZN814</t>
  </si>
  <si>
    <t>Krytí gelové na rány ActiMaris bal. á 20g 3097749</t>
  </si>
  <si>
    <t>Krytí prontosan Gel wound hydrogel x 250 gr 400508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</si>
  <si>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</si>
  <si>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</si>
  <si>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</si>
  <si>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</si>
  <si>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ZI600</t>
  </si>
  <si>
    <t>NĂˇplast curapor 10 x 15 cm 32914 ( nĂˇhrada za cosmopor )</t>
  </si>
  <si>
    <t>ZI601</t>
  </si>
  <si>
    <t>NĂˇplast curapor 10 x 20 cm 32915 ( nĂˇhrada za cosmopor )</t>
  </si>
  <si>
    <t>ZQ116</t>
  </si>
  <si>
    <t>NĂˇplast transparentnĂ­ Airoplast cĂ­vka 1,25 cm x 9,14 m (nĂˇhrada za transpore) P-AIRO1291</t>
  </si>
  <si>
    <t>NĂˇplast transparentnĂ­ Airoplast cĂ­vka 2,5 cm x 9,14 m (nĂˇhrada za transpore) P-AIRO2591</t>
  </si>
  <si>
    <t>ZF351</t>
  </si>
  <si>
    <t>NĂˇplast transpore bĂ­lĂˇ 1,25 cm x 9,14 m bal. Ăˇ 24 ks 1534-0</t>
  </si>
  <si>
    <t>ZB404</t>
  </si>
  <si>
    <t>Náplast cosmos 8 cm x 1 m 5403353</t>
  </si>
  <si>
    <t>Náplast curapor 10 x   8 cm 32913 ( 22121,  náhrada za cosmopor )</t>
  </si>
  <si>
    <t>Náplast curapor 10 x 20 cm 32915 ( náhrada za cosmopor )</t>
  </si>
  <si>
    <t>ZN366</t>
  </si>
  <si>
    <t>Náplast poinjekční elastická tkaná jednotl. baleno 19 mm x 72 mm P-CURE1972ELAST</t>
  </si>
  <si>
    <t>Náplast transparentní Airoplast cívka 1,25 cm x 9,14 m (náhrada za transpore) P-AIRO1291</t>
  </si>
  <si>
    <t>Náplast transpore bílá 1,25 cm x 9,14 m bal. á 24 ks 1534-0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</si>
  <si>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</si>
  <si>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</si>
  <si>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</si>
  <si>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</si>
  <si>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</si>
  <si>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</si>
  <si>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ZL996</t>
  </si>
  <si>
    <t>Obinadlo hyrofilnĂ­ sterilnĂ­  8 cm x 5 m  004310182</t>
  </si>
  <si>
    <t>Roztok k vĂ˝plachĹŻm dutiny ĂşstnĂ­ CAPHOSOL 15 ml bal. Ăˇ 60 ks V0140409</t>
  </si>
  <si>
    <t>Tampon sterilnĂ­ stĂˇÄŤenĂ˝ 20 x 20 cm / 5 ks 28003+</t>
  </si>
  <si>
    <t>Brýle kyslíkové pro dospělé bal. á 100 ks A0100</t>
  </si>
  <si>
    <t>ZB424</t>
  </si>
  <si>
    <t>Elektroda EKG H34SG 31.1946.21</t>
  </si>
  <si>
    <t>ZQ490</t>
  </si>
  <si>
    <t>Elektroda EKG pěnová pr. 48 mm pro dospělé (ES GS48) H-108003</t>
  </si>
  <si>
    <t>ZD945</t>
  </si>
  <si>
    <t>Filtr antibakteriální a virový 1344000S</t>
  </si>
  <si>
    <t>ZQ249</t>
  </si>
  <si>
    <t>HadiÄŤka spojovacĂ­ HS 1,8 x 1800 mm LL DEPH free 2200 180 ND</t>
  </si>
  <si>
    <t>ZB516</t>
  </si>
  <si>
    <t>Kanyla TS 9,0 bez manžety 100/811/090</t>
  </si>
  <si>
    <t>ZR426</t>
  </si>
  <si>
    <t>Katetr moÄŤovĂ˝ Foley TIEMANN  CH16 s balonkem  5/15ml, muĹľi, bal. Ăˇ 10 ks 2FC16TM</t>
  </si>
  <si>
    <t>ZC947</t>
  </si>
  <si>
    <t>Katetr moÄŤovĂ˝ tiemann CH12 s balonkem bal. Ăˇ 12 ks K02-9812-02</t>
  </si>
  <si>
    <t>Katetr močový tiemann CH14 s balonkem bal. á 12 ks 9814-02</t>
  </si>
  <si>
    <t>Kohout trojcestný discofix modrý 4095111</t>
  </si>
  <si>
    <t>Konektor flocare na aplikaÄŤnĂ­ set s konektorem Luer NOVĂť 30 ks 589735</t>
  </si>
  <si>
    <t>Kontejner 25 ml PP šroubový sterilní uzávěr 2680/EST/SG</t>
  </si>
  <si>
    <t>Kontejner+ lopatka 30 ml nesterilní FLME25133</t>
  </si>
  <si>
    <t>ZA728</t>
  </si>
  <si>
    <t>Lopatka ústní dřevěná lékařská nesterilní bal. á 100 ks 1320100655</t>
  </si>
  <si>
    <t>ZO930</t>
  </si>
  <si>
    <t>Nádoba 100 ml PP 72/62 mm s přiloženým uzávěrem bílé víčko sterilní na tekutý materiál 75.562.105</t>
  </si>
  <si>
    <t>ZQ016</t>
  </si>
  <si>
    <t>Ochrana ultrazvukových sond vaginálních - suchá latex bal. á 200 ks I1002</t>
  </si>
  <si>
    <t>ZD040</t>
  </si>
  <si>
    <t>PĂˇska bepa clip vario pro TS kanylu 25/V Ăˇ 12 ks NKS:200502</t>
  </si>
  <si>
    <t>Proužky diagnostické Accu-Check Inform II Strip 50 EU1 á 50 ks 05942861041</t>
  </si>
  <si>
    <t>ZN906</t>
  </si>
  <si>
    <t>Set Flocare pro enterĂˇlnĂ­ vĂ˝Ĺľivu Infinity Pack s konektory ENFit, kompatibilnĂ­ s vaky Nutrison, pro pumpy Flocare 586514</t>
  </si>
  <si>
    <t>ZA967</t>
  </si>
  <si>
    <t>Set flocare pro enterální výživu 800 Pack Transition nový pro vaky ( APA 3386175) 586512</t>
  </si>
  <si>
    <t>ZB303</t>
  </si>
  <si>
    <t>Spojka asymetrickĂˇ 4 x 7 mm 60.21.00 (120 420)</t>
  </si>
  <si>
    <t>ZB598</t>
  </si>
  <si>
    <t>Spojka symetrickĂˇ pĹ™Ă­mĂˇ 7 x 7 mm 60.23.00 (120 430)</t>
  </si>
  <si>
    <t>Sprej cavilon 28 ml bal. á 12 ks 3346E</t>
  </si>
  <si>
    <t>ZP675</t>
  </si>
  <si>
    <t>StĹ™Ă­kaÄŤka injekÄŤnĂ­ pro enterĂˇlnĂ­ vĂ˝Ĺľivu 25 ml NUTRICAIR ENFIT excentrickĂˇ bal.Ăˇ 50 ks NCE20SE</t>
  </si>
  <si>
    <t>ZQ599</t>
  </si>
  <si>
    <t>StĹ™Ă­kaÄŤka injekÄŤnĂ­ pro enterĂˇlnĂ­ vĂ˝Ĺľivu 50/60 ml NUTRICAIR ENFIT excentrickĂˇ bal.Ăˇ 50 ks NCE50SE</t>
  </si>
  <si>
    <t>ZQ967</t>
  </si>
  <si>
    <t>StĹ™Ă­kaÄŤka inzulĂ­novĂˇ 0,5 ml s jehlou 29 G sterilnĂ­ bal. Ăˇ 100 ks IS0529G</t>
  </si>
  <si>
    <t>ZB066</t>
  </si>
  <si>
    <t>Stříkačka janett 3-dílná 100 ml sterilní vyplachovací adaptér TS-100ML( PLS1710)</t>
  </si>
  <si>
    <t>Uzávěr dezinfekční k bezjehlovému vstupu se 70% IPA  bal. 250 ks NCF-004</t>
  </si>
  <si>
    <t>ZK799</t>
  </si>
  <si>
    <t>ZĂˇtka combi ÄŤervenĂˇ 4495101</t>
  </si>
  <si>
    <t>ZP824</t>
  </si>
  <si>
    <t>ZĂˇtka katetrovĂˇ TAUROSEPT 2% roztok taurolidinu bal. 5 x 6 ml 500151</t>
  </si>
  <si>
    <t>Zátka combi červená 4495101</t>
  </si>
  <si>
    <t>Zkumavka 6 ml K3 edta fialovĂˇ 456036</t>
  </si>
  <si>
    <t>ZB759</t>
  </si>
  <si>
    <t>Zkumavka ÄŤervenĂˇ 8 ml gel 455071</t>
  </si>
  <si>
    <t>Zkumavka červená 8 ml gel 455071</t>
  </si>
  <si>
    <t>Zkumavka koagulace modrá Quick 4 ml modrá 454329</t>
  </si>
  <si>
    <t>ZG559</t>
  </si>
  <si>
    <t>Set na bĹ™iĹˇnĂ­ punkci linemed 06820</t>
  </si>
  <si>
    <t>Set na břišní punkci linemed 06820</t>
  </si>
  <si>
    <t>ZA833</t>
  </si>
  <si>
    <t>Jehla injekÄŤnĂ­ 0,8 x 40 mm zelenĂˇ 4657527</t>
  </si>
  <si>
    <t>ZA832</t>
  </si>
  <si>
    <t>Jehla injekÄŤnĂ­ 0,9 x 40 mm ĹľlutĂˇ 4657519</t>
  </si>
  <si>
    <t>ZD833</t>
  </si>
  <si>
    <t>Jehla vakuovĂˇ 25 mm zelenĂˇ 450072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</si>
  <si>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</si>
  <si>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</si>
  <si>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</si>
  <si>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</si>
  <si>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</si>
  <si>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</si>
  <si>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</si>
  <si>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</si>
  <si>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operační latex s pudrem sterilní ansell, vasco surgical powderet vel. 7 6035526 (303504EU)</t>
  </si>
  <si>
    <t>Maska kyslíková dospělá s nebulizací a hadičkou 2 m bal. á 100 ks A0400</t>
  </si>
  <si>
    <t>ZC706</t>
  </si>
  <si>
    <t>Maska tracheostomická bal. á 20 ks P00110</t>
  </si>
  <si>
    <t>ZD668</t>
  </si>
  <si>
    <t>Kompresa gĂˇza 10 x 10 cm/5 ks sterilnĂ­ 1325019275</t>
  </si>
  <si>
    <t>ZD740</t>
  </si>
  <si>
    <t>Kompresa gĂˇza sterilkompres 7,5 x 7,5 cm/5 ks, 100% bavlna, sterilnĂ­ 1325019265(1230119225)</t>
  </si>
  <si>
    <t>Kompresa gáza 10 x 10 cm/5 ks sterilní 1325019275</t>
  </si>
  <si>
    <t>Kompresa gáza sterilkompres 7,5 x 7,5 cm/5 ks, 100% bavlna, sterilní 1325019265(1230119225)</t>
  </si>
  <si>
    <t>Kompresa NT 5 x 5 cm/2 ks sterilnĂ­ 26501</t>
  </si>
  <si>
    <t>ZF042</t>
  </si>
  <si>
    <t>KrytĂ­ mastnĂ˝ tyl jelonet 10 x 10 cm Ăˇ 10 ks 7404</t>
  </si>
  <si>
    <t>ZB571</t>
  </si>
  <si>
    <t>KrytĂ­ melgisorb Ag alginĂˇtovĂ© 5 x 5 cm bal. Ăˇ 10 ks 256055</t>
  </si>
  <si>
    <t>ZP179</t>
  </si>
  <si>
    <t>KrytĂ­ tubifast 25 cm x 10 m 2444</t>
  </si>
  <si>
    <t>ZA564</t>
  </si>
  <si>
    <t>Krytí curagard SP fixace kanyl pro dospělé tvar omega sterilní 6,5 x 7,5 cm bal. á 100 ks (náhrada za Tegaderm i. v.) 30117</t>
  </si>
  <si>
    <t>Krytí mastný tyl jelonet 10 x 10 cm á 10 ks 7404</t>
  </si>
  <si>
    <t>ZQ115</t>
  </si>
  <si>
    <t>Krytí transparentní Protectfilm 4,4 cm x 4,4 cm (náhrada za tegaderm) P4545PRFS</t>
  </si>
  <si>
    <t>Krytí tubifast 25 cm x 10 m 2444</t>
  </si>
  <si>
    <t>NĂˇplast cosmos 8 cm x 1 m 5403353</t>
  </si>
  <si>
    <t>ZH011</t>
  </si>
  <si>
    <t>Náplast micropore 1,25 cm x 9,14 m bal. á 24 ks 1530-0</t>
  </si>
  <si>
    <t>ZN475</t>
  </si>
  <si>
    <t>Obinadlo elastickĂ© universal   8 cm x 5 m 1323100312</t>
  </si>
  <si>
    <t>ZN476</t>
  </si>
  <si>
    <t>Obinadlo elastickĂ© universal 15 cm x 5 m 1323100315</t>
  </si>
  <si>
    <t>Obvaz elastickĂ˝ sĂ­ĹĄovĂ˝ pruban Tg-fix vel. D vÄ›tĹˇĂ­ hlava, slabĹˇĂ­ trup 25 m 24253</t>
  </si>
  <si>
    <t>ZC748</t>
  </si>
  <si>
    <t>BrĂ˝le kyslĂ­kovĂ© 210 cm, Ăˇ 50 ks, 1104</t>
  </si>
  <si>
    <t>ZA744</t>
  </si>
  <si>
    <t>Kanyla neoflon 24G žlutá BDC391350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</si>
  <si>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</si>
  <si>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</si>
  <si>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</si>
  <si>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Nádoba na kontaminovaný odpad 4 l 15-0004</t>
  </si>
  <si>
    <t>ZL006</t>
  </si>
  <si>
    <t>Obal na baxter (infuzor carry pouch) bal. á 50 ks WPB1</t>
  </si>
  <si>
    <t>Obal na INFUSOR LV baxter (infuzor carry pouch) bal. Ăˇ 50 ks WPB1</t>
  </si>
  <si>
    <t>ZK816</t>
  </si>
  <si>
    <t>StĹ™Ă­kaÄŤka injekÄŤnĂ­ 2-dĂ­lnĂˇ 10 ml LL Inject Solo se zĂˇvitem 4606728V</t>
  </si>
  <si>
    <t>ZA810</t>
  </si>
  <si>
    <t>Vzduchovod ĂşstnĂ­ vel. 3 90 mm bal. Ăˇ 5 ks P03051a</t>
  </si>
  <si>
    <t>ZJ102</t>
  </si>
  <si>
    <t>Vzduchovod nosnĂ­ 9,0 mm Ăˇ 10 ks 321090</t>
  </si>
  <si>
    <t>ZB758</t>
  </si>
  <si>
    <t>Zkumavka 9 ml K3 edta NR 455036</t>
  </si>
  <si>
    <t>Zkumavka ÄŤervenĂˇ 9 ml 455092</t>
  </si>
  <si>
    <t>ZB533</t>
  </si>
  <si>
    <t>Zkumavka na kovy 6 ml 456080</t>
  </si>
  <si>
    <t>Zkumavka zelenĂˇ 4 ml 454051</t>
  </si>
  <si>
    <t>ZB209</t>
  </si>
  <si>
    <t>Set transfúzní BLLP pro přetlakovou transfuzi bez vzdušného filtru hemomed 05123</t>
  </si>
  <si>
    <t>Jehla injekční 0,8 x 40 mm zelená 4657527</t>
  </si>
  <si>
    <t>ZB854</t>
  </si>
  <si>
    <t>Jehla surecan 90°G20 žlutá zahnutá 25 mm ke krátkodobé infuzi bal. á 50 ks 4439945</t>
  </si>
  <si>
    <t>ZB767</t>
  </si>
  <si>
    <t>Jehla vakuová 226/38 mm černá 450075</t>
  </si>
  <si>
    <t>Jehla vakuovĂˇ 216/38 mm zelenĂˇ 450076</t>
  </si>
  <si>
    <t>Jehla vakuovĂˇ 226/38 mm ÄŤernĂˇ 450075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</si>
  <si>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</si>
  <si>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</si>
  <si>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</si>
  <si>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</si>
  <si>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Rukavice operační latex s pudrem sterilní ansell, vasco surgical powderet vel. 7,5 6035534</t>
  </si>
  <si>
    <t>Rukavice operační latex s pudrem sterilní ansell, vasco surgical powderet vel. 8,5 6035559 (303507EU)</t>
  </si>
  <si>
    <t>ZP949</t>
  </si>
  <si>
    <t>Rukavice vyšetřovací nitril basic bez pudru modré XL bal. á 170 ks 44753</t>
  </si>
  <si>
    <t>ZB234</t>
  </si>
  <si>
    <t>Maska na ambuvak s nafuk. polštářkem vel. 5 H-102025</t>
  </si>
  <si>
    <t>NĂˇplast micropore 2,50 cm x 9,10 m 840W-1</t>
  </si>
  <si>
    <t>ZM805</t>
  </si>
  <si>
    <t>Filtr dĂ˝chacĂ­ M-Piece and Filter Kit bal Ăˇ 20 ks 11-200-08-01 1522142</t>
  </si>
  <si>
    <t>Filtr dýchací M-Piece and Filter Kit bal á 20 ks 11-200-08-01 1522142</t>
  </si>
  <si>
    <t>Lopatka ĂşstnĂ­ dĹ™evÄ›nĂˇ lĂ©kaĹ™skĂˇ nesterilnĂ­ bal. Ăˇ 100 ks 1320100655</t>
  </si>
  <si>
    <t>ZO113</t>
  </si>
  <si>
    <t>Maska termoplastická RG-ELS-2022/RLG-ELS-2412CN</t>
  </si>
  <si>
    <t>ZO114</t>
  </si>
  <si>
    <t>Maska termoplastická RLG-ELH-2412CN</t>
  </si>
  <si>
    <t>Maska termoplastickĂˇ RG-ELS-2022/RLG-ELS-2412CN</t>
  </si>
  <si>
    <t>Maska termoplastickĂˇ RLG-ELH-2412CN</t>
  </si>
  <si>
    <t>ZO024</t>
  </si>
  <si>
    <t>Skalpel kovovĂ˝ pro vĂ˝mÄ›n.noĹľe typ 10-17 R360751</t>
  </si>
  <si>
    <t>ZB289</t>
  </si>
  <si>
    <t>VĂˇlec do tlakovĂ© stĹ™Ă­kaÄŤky Medrad Stellant Syringery SDS-CTP-QFT bal. Ăˇ 20 ks 1H07169</t>
  </si>
  <si>
    <t>ZI759</t>
  </si>
  <si>
    <t>Rukavice vyĹˇetĹ™ovacĂ­ vinyl bez pudru nesterilnĂ­ L Ăˇ 100 ks EFEKTVR04</t>
  </si>
  <si>
    <t>ZI757</t>
  </si>
  <si>
    <t>Rukavice vyĹˇetĹ™ovacĂ­ vinyl bez pudru nesterilnĂ­ S Ăˇ 100 ks EFEKTVR02</t>
  </si>
  <si>
    <t>Rukavice vyšetřovací vinyl bez pudru nesterilní L á 100 ks EFEKTVR04</t>
  </si>
  <si>
    <t>ZA410</t>
  </si>
  <si>
    <t>GĂˇza v pĂˇsu 7 cm x 40 m, 17 nitĂ­ 12002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</si>
  <si>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</si>
  <si>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</si>
  <si>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</si>
  <si>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</si>
  <si>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KrytĂ­ gelovĂ© na rĂˇny ActiMaris bal. Ăˇ 20g 3097749</t>
  </si>
  <si>
    <t>ZC399</t>
  </si>
  <si>
    <t>KrytĂ­ hemostatickĂ© traumacel taf light 1,5 x 5 cm bal. Ăˇ 10 ks sĂ­ĹĄka 10295</t>
  </si>
  <si>
    <t>KrytĂ­ inadine nepĹ™ilnavĂ© 5,0 x 5,0 cm 1/10 SYS01481EE</t>
  </si>
  <si>
    <t>KrytĂ­ roztok k vĂ˝plachu a ÄŤiĹˇtÄ›nĂ­ ran ActiMaris Sensitiv 300 ml 3098093</t>
  </si>
  <si>
    <t>ZP973</t>
  </si>
  <si>
    <t>KrytĂ­ sorelex 10 x 10 cm s kys. hyaluronovou a octenidinem bal. Ăˇ 10 ks (150011) 3901</t>
  </si>
  <si>
    <t>Krytí actisorb plus 10,5 x 10,5 cm bal. á 10 ks s aktivním uhlím SYSMAP105EE</t>
  </si>
  <si>
    <t>Krytí bactigras 10 x 10 cm bal. á 10 ks 7457</t>
  </si>
  <si>
    <t>Krytí hemostatické traumacel taf light 1,5 x 5 cm bal. á 10 ks síťka 10295</t>
  </si>
  <si>
    <t>ZE748</t>
  </si>
  <si>
    <t>Krytí melgisorb Ag alginátové absorpční 10 x 10 cm bal. á 10 ks 256105</t>
  </si>
  <si>
    <t>ZF193</t>
  </si>
  <si>
    <t>Krytí mepiform 4 x 30 cm bal. á 5 ks 293100-17</t>
  </si>
  <si>
    <t>ZE894</t>
  </si>
  <si>
    <t>Krytí mepilex transfer Ag 7,5 x 8,5 cm bal. á 10 ks 394000</t>
  </si>
  <si>
    <t>Krytí sorelex 10 x 10 cm s kys. hyaluronovou a octenidinem bal. á 10 ks (150011) 3901</t>
  </si>
  <si>
    <t>Krytí tubifast 7,5 x 10 m 2438</t>
  </si>
  <si>
    <t>ZI558</t>
  </si>
  <si>
    <t>NĂˇplast curapor   7 x   5 cm 32912  (22120,  nĂˇhrada za cosmopor )</t>
  </si>
  <si>
    <t>NĂˇplast poinjekÄŤnĂ­ elastickĂˇ tkanĂˇ jednotl. baleno 19 mm x 72 mm P-CURE1972ELAST</t>
  </si>
  <si>
    <t>ZL668</t>
  </si>
  <si>
    <t>NĂˇplast silikon tape 2,5 cm x 5 m bal. Ăˇ 12 ks 2770-1</t>
  </si>
  <si>
    <t>Náplast curapor   7 x   5 cm 32912  (22120,  náhrada za cosmopor )</t>
  </si>
  <si>
    <t>Náplast curapor 10 x 15 cm 32914 ( náhrada za cosmopor )</t>
  </si>
  <si>
    <t>ZC885</t>
  </si>
  <si>
    <t>Náplast omnifix E 10 cm x 10 m 900650</t>
  </si>
  <si>
    <t>ZA330</t>
  </si>
  <si>
    <t>Obinadlo fixa crep   8 cm x 4 m 1323100103</t>
  </si>
  <si>
    <t>ZL995</t>
  </si>
  <si>
    <t>Obinadlo hyrofilnĂ­ sterilnĂ­  6 cm x 5 m  004310190</t>
  </si>
  <si>
    <t>ZL997</t>
  </si>
  <si>
    <t>Obinadlo hyrofilnĂ­ sterilnĂ­ 10 cm x 5 m  004310174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</si>
  <si>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</si>
  <si>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</si>
  <si>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</si>
  <si>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</si>
  <si>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ZL789</t>
  </si>
  <si>
    <t>Obvaz sterilnĂ­ hotovĂ˝ ÄŤ. 2 A4091360</t>
  </si>
  <si>
    <t>ZL790</t>
  </si>
  <si>
    <t>Obvaz sterilnĂ­ hotovĂ˝ ÄŤ. 3 A4101144</t>
  </si>
  <si>
    <t>ZA502</t>
  </si>
  <si>
    <t>Tampon nesterilnĂ­ stĂˇÄŤenĂ˝ 30 x 60 cm 1320300406</t>
  </si>
  <si>
    <t>Tampon nesterilní stáčený 30 x 60 cm 1320300406</t>
  </si>
  <si>
    <t>ZA582</t>
  </si>
  <si>
    <t>Tampon sterilnĂ­ small bal. Ăˇ 100 ks 156760</t>
  </si>
  <si>
    <t>Tampon sterilní small bal. á 100 ks 156760</t>
  </si>
  <si>
    <t>ZN474</t>
  </si>
  <si>
    <t>Vložky porodnické maxi 7 x 25 1322300001</t>
  </si>
  <si>
    <t>ZK976</t>
  </si>
  <si>
    <t>CĂ©vka odsĂˇvacĂ­ CH12 s pĹ™eruĹˇovaÄŤem sĂˇnĂ­, dĂ©lka 50 cm, P01171a</t>
  </si>
  <si>
    <t>ZI496</t>
  </si>
  <si>
    <t>Elektroda defibrilační pro dospělé QC 11996-000017</t>
  </si>
  <si>
    <t>ZA707</t>
  </si>
  <si>
    <t>Katetr moÄŤovĂ˝ foley 12CH bal. Ăˇ 12 ks 1125-02</t>
  </si>
  <si>
    <t>Katetr močový foley 12CH bal. á 12 ks 1125-02</t>
  </si>
  <si>
    <t>ZN206</t>
  </si>
  <si>
    <t>Lopatka ĂşstnĂ­ dĹ™evÄ›nĂˇ lĂ©kaĹ™skĂˇ sterilnĂ­ 150 x 17 mm bal. Ăˇ 5 x 100 ks 4002/SG/CS/L</t>
  </si>
  <si>
    <t>ZA755</t>
  </si>
  <si>
    <t>Ochrana ultrazvukových sond vaginálních - vlhká 9041 povoleno PG, CAR – A OPS</t>
  </si>
  <si>
    <t>ZH957</t>
  </si>
  <si>
    <t>Zrcadlo gynekologické jednorázové bal. á 100 ks ZAR-WG-M</t>
  </si>
  <si>
    <t>ZJ719</t>
  </si>
  <si>
    <t>Rukavice operační latex bez pudru chlorované sterilní ansell gammex PF sensitive  vel. 6,0 bal. á 50 párů 330051060</t>
  </si>
  <si>
    <t>Rukavice operační latex s pudrem sterilní ansell, vasco surgical powderet vel. 8 6035542 (303506EU)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</si>
  <si>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</si>
  <si>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</si>
  <si>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</si>
  <si>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</si>
  <si>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</si>
  <si>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</si>
  <si>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</si>
  <si>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</si>
  <si>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</si>
  <si>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</si>
  <si>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</si>
  <si>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</si>
  <si>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</si>
  <si>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</si>
  <si>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</si>
  <si>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</si>
  <si>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</si>
  <si>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</si>
  <si>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</si>
  <si>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</si>
  <si>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</si>
  <si>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</si>
  <si>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</si>
  <si>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</si>
  <si>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</si>
  <si>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</si>
  <si>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</si>
  <si>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</si>
  <si>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</si>
  <si>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</si>
  <si>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</si>
  <si>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</si>
  <si>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</si>
  <si>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</si>
  <si>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</si>
  <si>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</si>
  <si>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Beneš Petr</t>
  </si>
  <si>
    <t>Doležel Martin</t>
  </si>
  <si>
    <t>Duchoňová BeatriceMohelníková</t>
  </si>
  <si>
    <t>Fedor Marián</t>
  </si>
  <si>
    <t>Klein Jiří</t>
  </si>
  <si>
    <t>Kultan Juraj</t>
  </si>
  <si>
    <t>Lukáš Radek</t>
  </si>
  <si>
    <t>Míl Martin</t>
  </si>
  <si>
    <t>Strážnická Jana</t>
  </si>
  <si>
    <t>Šarapatka Jan</t>
  </si>
  <si>
    <t>Šimková Lucie</t>
  </si>
  <si>
    <t>Vomáčková Katherine</t>
  </si>
  <si>
    <t>Zavadilová Stanislava</t>
  </si>
  <si>
    <t>Zdravotní výkony vykázané na pracovišti v rámci ambulantní péče dle lékařů *</t>
  </si>
  <si>
    <t>06</t>
  </si>
  <si>
    <t>402</t>
  </si>
  <si>
    <t>1</t>
  </si>
  <si>
    <t>0000498</t>
  </si>
  <si>
    <t>MAGNESIUM SULFURICUM BIOTIKA</t>
  </si>
  <si>
    <t>0000499</t>
  </si>
  <si>
    <t>0000502</t>
  </si>
  <si>
    <t>MESOCAIN 1%</t>
  </si>
  <si>
    <t>0001125</t>
  </si>
  <si>
    <t>0002486</t>
  </si>
  <si>
    <t>KALIUM CHLORATUM LÉČIVA 7,5%</t>
  </si>
  <si>
    <t>0004071</t>
  </si>
  <si>
    <t>DITHIADEN INJ</t>
  </si>
  <si>
    <t>0006215</t>
  </si>
  <si>
    <t>DIPHERELINE S.R.</t>
  </si>
  <si>
    <t>0007981</t>
  </si>
  <si>
    <t>0009709</t>
  </si>
  <si>
    <t>0012320</t>
  </si>
  <si>
    <t>0012667</t>
  </si>
  <si>
    <t>0012669</t>
  </si>
  <si>
    <t>0012670</t>
  </si>
  <si>
    <t>0012671</t>
  </si>
  <si>
    <t>0013804</t>
  </si>
  <si>
    <t>SOMATULINE AUTOGEL</t>
  </si>
  <si>
    <t>0015239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</si>
  <si>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</si>
  <si>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</si>
  <si>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</si>
  <si>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</si>
  <si>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</si>
  <si>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</si>
  <si>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</si>
  <si>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</si>
  <si>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</si>
  <si>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</si>
  <si>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0028059</t>
  </si>
  <si>
    <t>FASLODEX</t>
  </si>
  <si>
    <t>0028197</t>
  </si>
  <si>
    <t>NEULASTA</t>
  </si>
  <si>
    <t>0028274</t>
  </si>
  <si>
    <t>ALIMTA</t>
  </si>
  <si>
    <t>0028386</t>
  </si>
  <si>
    <t>0028396</t>
  </si>
  <si>
    <t>0028397</t>
  </si>
  <si>
    <t>0028761</t>
  </si>
  <si>
    <t>0029240</t>
  </si>
  <si>
    <t>0029248</t>
  </si>
  <si>
    <t>0040122</t>
  </si>
  <si>
    <t>HYDROCORTISON VALEANT</t>
  </si>
  <si>
    <t>0042267</t>
  </si>
  <si>
    <t>ADRIBLASTINA CS</t>
  </si>
  <si>
    <t>0042270</t>
  </si>
  <si>
    <t>0055824</t>
  </si>
  <si>
    <t>0058249</t>
  </si>
  <si>
    <t>GUAJACURAN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</si>
  <si>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</si>
  <si>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</si>
  <si>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</si>
  <si>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</si>
  <si>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</si>
  <si>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</si>
  <si>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</si>
  <si>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</si>
  <si>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0092012</t>
  </si>
  <si>
    <t>0093105</t>
  </si>
  <si>
    <t>DEGAN 10 MG ROZTOK PRO INJEKCI</t>
  </si>
  <si>
    <t>0093746</t>
  </si>
  <si>
    <t>HEPARIN LÉČIVA</t>
  </si>
  <si>
    <t>0093969</t>
  </si>
  <si>
    <t>0094882</t>
  </si>
  <si>
    <t>0098197</t>
  </si>
  <si>
    <t>0098203</t>
  </si>
  <si>
    <t>0098872</t>
  </si>
  <si>
    <t>0104242</t>
  </si>
  <si>
    <t>0119618</t>
  </si>
  <si>
    <t>CAMPTO</t>
  </si>
  <si>
    <t>0122494</t>
  </si>
  <si>
    <t>CALCIUMFOLINAT EBEWE</t>
  </si>
  <si>
    <t>0125298</t>
  </si>
  <si>
    <t>0125299</t>
  </si>
  <si>
    <t>ELIGARD</t>
  </si>
  <si>
    <t>0128132</t>
  </si>
  <si>
    <t>OXALIPLATIN KABI</t>
  </si>
  <si>
    <t>0128133</t>
  </si>
  <si>
    <t>0129597</t>
  </si>
  <si>
    <t>VINBLASTIN TEVA</t>
  </si>
  <si>
    <t>0149318</t>
  </si>
  <si>
    <t>AFINITOR</t>
  </si>
  <si>
    <t>0149321</t>
  </si>
  <si>
    <t>0149443</t>
  </si>
  <si>
    <t>JAVLOR</t>
  </si>
  <si>
    <t>0149447</t>
  </si>
  <si>
    <t>0160676</t>
  </si>
  <si>
    <t>0162057</t>
  </si>
  <si>
    <t>0162207</t>
  </si>
  <si>
    <t>DACARBAZIN TEVA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</si>
  <si>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</si>
  <si>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</si>
  <si>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</si>
  <si>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</si>
  <si>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</si>
  <si>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</si>
  <si>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</si>
  <si>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</si>
  <si>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</si>
  <si>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</si>
  <si>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</si>
  <si>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</si>
  <si>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</si>
  <si>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</si>
  <si>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</si>
  <si>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</si>
  <si>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</si>
  <si>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</si>
  <si>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</si>
  <si>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</si>
  <si>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</si>
  <si>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</si>
  <si>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</si>
  <si>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</si>
  <si>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</si>
  <si>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</si>
  <si>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</si>
  <si>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</si>
  <si>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</si>
  <si>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</si>
  <si>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</si>
  <si>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</si>
  <si>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0144563</t>
  </si>
  <si>
    <t>0168084</t>
  </si>
  <si>
    <t>0193648</t>
  </si>
  <si>
    <t>0104240</t>
  </si>
  <si>
    <t>0119616</t>
  </si>
  <si>
    <t>0119617</t>
  </si>
  <si>
    <t>0193870</t>
  </si>
  <si>
    <t>PERJETA</t>
  </si>
  <si>
    <t>0126913</t>
  </si>
  <si>
    <t>FLUOROURACIL ACCORD</t>
  </si>
  <si>
    <t>0185368</t>
  </si>
  <si>
    <t>0104239</t>
  </si>
  <si>
    <t>0193834</t>
  </si>
  <si>
    <t>ZALTRAP</t>
  </si>
  <si>
    <t>0178169</t>
  </si>
  <si>
    <t>0000392</t>
  </si>
  <si>
    <t>ATROPIN BIOTIKA 0,5 MG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</si>
  <si>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</si>
  <si>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</si>
  <si>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</si>
  <si>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</si>
  <si>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</si>
  <si>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</si>
  <si>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</si>
  <si>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</si>
  <si>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VITAMIN B12 LÉČIVA</t>
  </si>
  <si>
    <t>0194634</t>
  </si>
  <si>
    <t>0189992</t>
  </si>
  <si>
    <t>CISPLATIN EBEWE</t>
  </si>
  <si>
    <t>0194633</t>
  </si>
  <si>
    <t>0214427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</si>
  <si>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</si>
  <si>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</si>
  <si>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</si>
  <si>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</si>
  <si>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</si>
  <si>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</si>
  <si>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</si>
  <si>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</si>
  <si>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0010803</t>
  </si>
  <si>
    <t>0193478</t>
  </si>
  <si>
    <t>0187607</t>
  </si>
  <si>
    <t>0122495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</si>
  <si>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</si>
  <si>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</si>
  <si>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</si>
  <si>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</si>
  <si>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</si>
  <si>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</si>
  <si>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</si>
  <si>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</si>
  <si>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0197427</t>
  </si>
  <si>
    <t>0211816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</si>
  <si>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</si>
  <si>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</si>
  <si>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</si>
  <si>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</si>
  <si>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</si>
  <si>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</si>
  <si>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</si>
  <si>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</si>
  <si>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</si>
  <si>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0209130</t>
  </si>
  <si>
    <t>PEMETREXED ACCORD</t>
  </si>
  <si>
    <t>0209131</t>
  </si>
  <si>
    <t>0168087</t>
  </si>
  <si>
    <t>XEPLION</t>
  </si>
  <si>
    <t>0197098</t>
  </si>
  <si>
    <t>IRINOTECAN PHARMAGEN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</si>
  <si>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</si>
  <si>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</si>
  <si>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</si>
  <si>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</si>
  <si>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</si>
  <si>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</si>
  <si>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</si>
  <si>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</si>
  <si>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0143649</t>
  </si>
  <si>
    <t>IBANDRONIC ACID SANDOZ</t>
  </si>
  <si>
    <t>0206844</t>
  </si>
  <si>
    <t>0202989</t>
  </si>
  <si>
    <t>0136247</t>
  </si>
  <si>
    <t>PACLITAXEL MYLAN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</si>
  <si>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</si>
  <si>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</si>
  <si>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</si>
  <si>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</si>
  <si>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</si>
  <si>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</si>
  <si>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</si>
  <si>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</si>
  <si>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0185198</t>
  </si>
  <si>
    <t>0194295</t>
  </si>
  <si>
    <t>0134821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</si>
  <si>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</si>
  <si>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</si>
  <si>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</si>
  <si>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</si>
  <si>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</si>
  <si>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</si>
  <si>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</si>
  <si>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</si>
  <si>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</si>
  <si>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</si>
  <si>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</si>
  <si>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</si>
  <si>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</si>
  <si>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</si>
  <si>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</si>
  <si>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</si>
  <si>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</si>
  <si>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</si>
  <si>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</si>
  <si>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0107299</t>
  </si>
  <si>
    <t>0,9% SODIUM CHLORIDE IN WATER FOR INJECTION FRESEN</t>
  </si>
  <si>
    <t>0219109</t>
  </si>
  <si>
    <t>0219028</t>
  </si>
  <si>
    <t>0210493</t>
  </si>
  <si>
    <t>LENVIMA</t>
  </si>
  <si>
    <t>0210494</t>
  </si>
  <si>
    <t>0238203</t>
  </si>
  <si>
    <t>0210073</t>
  </si>
  <si>
    <t>0209056</t>
  </si>
  <si>
    <t>0027432</t>
  </si>
  <si>
    <t>0223046</t>
  </si>
  <si>
    <t>0209484</t>
  </si>
  <si>
    <t>0149996</t>
  </si>
  <si>
    <t>TEVAGRASTIM</t>
  </si>
  <si>
    <t>0222461</t>
  </si>
  <si>
    <t>0188636</t>
  </si>
  <si>
    <t>0178170</t>
  </si>
  <si>
    <t>0178172</t>
  </si>
  <si>
    <t>0219107</t>
  </si>
  <si>
    <t>0222398</t>
  </si>
  <si>
    <t>0115778</t>
  </si>
  <si>
    <t>0238289</t>
  </si>
  <si>
    <t>0219026</t>
  </si>
  <si>
    <t>0242255</t>
  </si>
  <si>
    <t>0242225</t>
  </si>
  <si>
    <t>0242254</t>
  </si>
  <si>
    <t>0242263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</si>
  <si>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</si>
  <si>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</si>
  <si>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</si>
  <si>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</si>
  <si>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</si>
  <si>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</si>
  <si>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</si>
  <si>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0007964</t>
  </si>
  <si>
    <t>Erytrocyty z aferézy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</si>
  <si>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</si>
  <si>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</si>
  <si>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</si>
  <si>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</si>
  <si>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</si>
  <si>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</si>
  <si>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</si>
  <si>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0049187</t>
  </si>
  <si>
    <t>KATETR CENTRÁLNÍ VENÓZNÍ PEDIATRICKÝ KIT ARROW GAR</t>
  </si>
  <si>
    <t>0048487</t>
  </si>
  <si>
    <t>KATETR PERMANENTNÍ K PODÁNÍ CYTOSTATIK KRA 14D/K</t>
  </si>
  <si>
    <t>0049847</t>
  </si>
  <si>
    <t>KATETR BALÓNKOVÝ PTCA - GRIP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</si>
  <si>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</si>
  <si>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</si>
  <si>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</si>
  <si>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</si>
  <si>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</si>
  <si>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</si>
  <si>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</si>
  <si>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</si>
  <si>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</si>
  <si>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</si>
  <si>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</si>
  <si>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</si>
  <si>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</si>
  <si>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</si>
  <si>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</si>
  <si>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</si>
  <si>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</si>
  <si>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</si>
  <si>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</si>
  <si>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</si>
  <si>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</si>
  <si>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</si>
  <si>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</si>
  <si>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</si>
  <si>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</si>
  <si>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</si>
  <si>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</si>
  <si>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</si>
  <si>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</si>
  <si>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</si>
  <si>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</si>
  <si>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</si>
  <si>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</si>
  <si>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43022</t>
  </si>
  <si>
    <t>CÍLENÉ VYŠETŘENÍ RADIAČNÍM ONKOLOGEM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</si>
  <si>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</si>
  <si>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</si>
  <si>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</si>
  <si>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</si>
  <si>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</si>
  <si>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</si>
  <si>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</si>
  <si>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</si>
  <si>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</si>
  <si>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</si>
  <si>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</si>
  <si>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</si>
  <si>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</si>
  <si>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</si>
  <si>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</si>
  <si>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</si>
  <si>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</si>
  <si>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</si>
  <si>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</si>
  <si>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</si>
  <si>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99884</t>
  </si>
  <si>
    <t>99885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</si>
  <si>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</si>
  <si>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</si>
  <si>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</si>
  <si>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</si>
  <si>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</si>
  <si>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</si>
  <si>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</si>
  <si>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</si>
  <si>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</si>
  <si>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</si>
  <si>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</si>
  <si>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</si>
  <si>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</si>
  <si>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</si>
  <si>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</si>
  <si>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</si>
  <si>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</si>
  <si>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</si>
  <si>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ERIVED</t>
  </si>
  <si>
    <t>CYRAMZ</t>
  </si>
  <si>
    <t>KEYTRU</t>
  </si>
  <si>
    <t>PEMETR</t>
  </si>
  <si>
    <t>LYNPAR</t>
  </si>
  <si>
    <t>LONSUR</t>
  </si>
  <si>
    <t>ZELBOR</t>
  </si>
  <si>
    <t>MEKINI</t>
  </si>
  <si>
    <t>CABOME</t>
  </si>
  <si>
    <t>LENVIM</t>
  </si>
  <si>
    <t>COTELL</t>
  </si>
  <si>
    <t>403</t>
  </si>
  <si>
    <t>0011421</t>
  </si>
  <si>
    <t>VINCRISTINE TEVA</t>
  </si>
  <si>
    <t>0163175</t>
  </si>
  <si>
    <t>METHOTREXATE HOSPIRA</t>
  </si>
  <si>
    <t>0099999</t>
  </si>
  <si>
    <t>0096610</t>
  </si>
  <si>
    <t>0012665</t>
  </si>
  <si>
    <t>0012666</t>
  </si>
  <si>
    <t>0134824</t>
  </si>
  <si>
    <t>ŠROUB SPONGIOZNÍ 4</t>
  </si>
  <si>
    <t>0049497</t>
  </si>
  <si>
    <t>KATETR HEMODIALYZAČNÍ DVOUCESTNÝ HIGH FLOW DOLPHIN</t>
  </si>
  <si>
    <t>0192024</t>
  </si>
  <si>
    <t>ICAST P10107-301</t>
  </si>
  <si>
    <t>0192027</t>
  </si>
  <si>
    <t>ICAST P10107-305</t>
  </si>
  <si>
    <t>0056031</t>
  </si>
  <si>
    <t>TROKAR VERSAPORT</t>
  </si>
  <si>
    <t>0142726</t>
  </si>
  <si>
    <t>TERMOPLAST ELEKTA-TYP RLG-ELS-2412CN</t>
  </si>
  <si>
    <t>0192444</t>
  </si>
  <si>
    <t>TERMOPLAST ELEKTA-TYP RG-ELH-2022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</si>
  <si>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</si>
  <si>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</si>
  <si>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</si>
  <si>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</si>
  <si>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</si>
  <si>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</si>
  <si>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</si>
  <si>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</si>
  <si>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</si>
  <si>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</si>
  <si>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</si>
  <si>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</si>
  <si>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</si>
  <si>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</si>
  <si>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</si>
  <si>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</si>
  <si>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</si>
  <si>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</si>
  <si>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</si>
  <si>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</si>
  <si>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</si>
  <si>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</si>
  <si>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</si>
  <si>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</si>
  <si>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</si>
  <si>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</si>
  <si>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</si>
  <si>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</si>
  <si>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</si>
  <si>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>PLÁNOVÁNÍ RTG TERAPIE NEBO CS 137</t>
  </si>
  <si>
    <t>0058623</t>
  </si>
  <si>
    <t>DIPHERELINE</t>
  </si>
  <si>
    <t>0231858</t>
  </si>
  <si>
    <t>0192726</t>
  </si>
  <si>
    <t>KATETR PRO KRÁTKODOBOU HEMODIALÝZU KFLOW EPIC TEMP</t>
  </si>
  <si>
    <t>0194244</t>
  </si>
  <si>
    <t>DEFIBRILÁTOR DVOUDUTINOVÝ - PLATINIUM DR</t>
  </si>
  <si>
    <t>43623</t>
  </si>
  <si>
    <t>PŘÍMÁ DOZIMETRIE NA NEMOCNÉM (1 MĚŘÍCÍ MÍSTO)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</si>
  <si>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</si>
  <si>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</si>
  <si>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</si>
  <si>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</si>
  <si>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</si>
  <si>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</si>
  <si>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43111</t>
  </si>
  <si>
    <t>RTG TERAPIE 10-300 KV (1 POLE)</t>
  </si>
  <si>
    <t>Zdravotní výkony + ZUM + ZULP vykázané na pracovišti v rámci ambulantní péče - orientační přehled</t>
  </si>
  <si>
    <t>Sobek Aleš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</si>
  <si>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</si>
  <si>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</si>
  <si>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</si>
  <si>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</si>
  <si>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</si>
  <si>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</si>
  <si>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</si>
  <si>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</si>
  <si>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</si>
  <si>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</si>
  <si>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</si>
  <si>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</si>
  <si>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</si>
  <si>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</si>
  <si>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</si>
  <si>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</si>
  <si>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</si>
  <si>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</si>
  <si>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</si>
  <si>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</si>
  <si>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</si>
  <si>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</si>
  <si>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</si>
  <si>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</si>
  <si>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</si>
  <si>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</si>
  <si>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</si>
  <si>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</si>
  <si>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</si>
  <si>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</si>
  <si>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</si>
  <si>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0107682</t>
  </si>
  <si>
    <t>DOXORUBICIN EBEWE</t>
  </si>
  <si>
    <t>0180534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</si>
  <si>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</si>
  <si>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</si>
  <si>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</si>
  <si>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</si>
  <si>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</si>
  <si>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</si>
  <si>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</si>
  <si>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</si>
  <si>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</si>
  <si>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</si>
  <si>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</si>
  <si>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</si>
  <si>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</si>
  <si>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0225555</t>
  </si>
  <si>
    <t>HOLOXAN</t>
  </si>
  <si>
    <t>0225553</t>
  </si>
  <si>
    <t>00881</t>
  </si>
  <si>
    <t>ROZLIŠENÍ VYKÁZANÉ HOSPITALIZACE JAKO: = POKRAČOVÁ</t>
  </si>
  <si>
    <t>43627</t>
  </si>
  <si>
    <t>VÝROBA INDIVIDUÁLNÍCH BLOKŮ</t>
  </si>
  <si>
    <t>4F2</t>
  </si>
  <si>
    <t>0003708</t>
  </si>
  <si>
    <t>ZYVOXID</t>
  </si>
  <si>
    <t>0011420</t>
  </si>
  <si>
    <t>0011592</t>
  </si>
  <si>
    <t>0011706</t>
  </si>
  <si>
    <t>0012668</t>
  </si>
  <si>
    <t>0016547</t>
  </si>
  <si>
    <t>CYMEVENE</t>
  </si>
  <si>
    <t>0016600</t>
  </si>
  <si>
    <t>0020605</t>
  </si>
  <si>
    <t>COLOMYCIN INJEKCE 1 000 000 MEZINÁRODNÍCH JEDNOTEK</t>
  </si>
  <si>
    <t>0026127</t>
  </si>
  <si>
    <t>0026902</t>
  </si>
  <si>
    <t>VFEND</t>
  </si>
  <si>
    <t>0049982</t>
  </si>
  <si>
    <t>0049983</t>
  </si>
  <si>
    <t>0049984</t>
  </si>
  <si>
    <t>0059830</t>
  </si>
  <si>
    <t>0064831</t>
  </si>
  <si>
    <t>0065989</t>
  </si>
  <si>
    <t>MYCOMAX</t>
  </si>
  <si>
    <t>0066020</t>
  </si>
  <si>
    <t>AUGMENTIN 1,2 G</t>
  </si>
  <si>
    <t>0066137</t>
  </si>
  <si>
    <t>0072972</t>
  </si>
  <si>
    <t>AMOKSIKLAV 1,2 G</t>
  </si>
  <si>
    <t>0077018</t>
  </si>
  <si>
    <t>ULTRAVIST 370</t>
  </si>
  <si>
    <t>0083417</t>
  </si>
  <si>
    <t>MERONEM</t>
  </si>
  <si>
    <t>0094155</t>
  </si>
  <si>
    <t>0094176</t>
  </si>
  <si>
    <t>CEFOTAXIME LEK</t>
  </si>
  <si>
    <t>0096414</t>
  </si>
  <si>
    <t>GENTAMICIN LEK</t>
  </si>
  <si>
    <t>0107681</t>
  </si>
  <si>
    <t>0112782</t>
  </si>
  <si>
    <t>GENTAMICIN B.BRAUN</t>
  </si>
  <si>
    <t>0131654</t>
  </si>
  <si>
    <t>CEFTAZIDIM KABI</t>
  </si>
  <si>
    <t>0131656</t>
  </si>
  <si>
    <t>0142077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</si>
  <si>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</si>
  <si>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</si>
  <si>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</si>
  <si>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</si>
  <si>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</si>
  <si>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</si>
  <si>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</si>
  <si>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0164401</t>
  </si>
  <si>
    <t>0166269</t>
  </si>
  <si>
    <t>0500720</t>
  </si>
  <si>
    <t>MYCAMINE</t>
  </si>
  <si>
    <t>0129056</t>
  </si>
  <si>
    <t>0164407</t>
  </si>
  <si>
    <t>0180531</t>
  </si>
  <si>
    <t>0129057</t>
  </si>
  <si>
    <t>0201030</t>
  </si>
  <si>
    <t>0064835</t>
  </si>
  <si>
    <t>0113453</t>
  </si>
  <si>
    <t>0156835</t>
  </si>
  <si>
    <t>0129834</t>
  </si>
  <si>
    <t>0126912</t>
  </si>
  <si>
    <t>0156183</t>
  </si>
  <si>
    <t>0166265</t>
  </si>
  <si>
    <t>0195147</t>
  </si>
  <si>
    <t>0183812</t>
  </si>
  <si>
    <t>0183817</t>
  </si>
  <si>
    <t>0203855</t>
  </si>
  <si>
    <t>0192559</t>
  </si>
  <si>
    <t>ANTITHROMBIN III NF BAXTER</t>
  </si>
  <si>
    <t>0195770</t>
  </si>
  <si>
    <t>CYTARABINE ACCORD</t>
  </si>
  <si>
    <t>0185481</t>
  </si>
  <si>
    <t>EDICIN</t>
  </si>
  <si>
    <t>0129691</t>
  </si>
  <si>
    <t>BERIPLEX</t>
  </si>
  <si>
    <t>0216183</t>
  </si>
  <si>
    <t>0087199</t>
  </si>
  <si>
    <t>MAXIPIME</t>
  </si>
  <si>
    <t>0139065</t>
  </si>
  <si>
    <t>DOXORUBICIN TEVA</t>
  </si>
  <si>
    <t>0130137</t>
  </si>
  <si>
    <t>IRINOTECAN MYLAN</t>
  </si>
  <si>
    <t>0173173</t>
  </si>
  <si>
    <t>ANTITHROMBIN III BAXALTA</t>
  </si>
  <si>
    <t>0025551</t>
  </si>
  <si>
    <t>HELICOBACTER TEST INFAI</t>
  </si>
  <si>
    <t>0158152</t>
  </si>
  <si>
    <t>0185482</t>
  </si>
  <si>
    <t>0015273</t>
  </si>
  <si>
    <t>0131861</t>
  </si>
  <si>
    <t>PACLITAXEL KABI</t>
  </si>
  <si>
    <t>0131863</t>
  </si>
  <si>
    <t>0007905</t>
  </si>
  <si>
    <t>Erytrocyty z odběru plné krve</t>
  </si>
  <si>
    <t>0007957</t>
  </si>
  <si>
    <t>0007963</t>
  </si>
  <si>
    <t>Erytrocyty z aferézy</t>
  </si>
  <si>
    <t>0107936</t>
  </si>
  <si>
    <t>Trombocyty z buffy coatu směsné, deleukotizované</t>
  </si>
  <si>
    <t>0207921</t>
  </si>
  <si>
    <t>Plazma čerstvá zmrazená</t>
  </si>
  <si>
    <t>0207922</t>
  </si>
  <si>
    <t>Plazma patogen-inaktivovaná</t>
  </si>
  <si>
    <t>0069500</t>
  </si>
  <si>
    <t>KANYLA TRACHEOSTOMICKÁ S NÍZKOTLAKOU MANŽETOU</t>
  </si>
  <si>
    <t>0013054</t>
  </si>
  <si>
    <t>STAPLER KOŽNÍ, 35 NEREZ.OCEL. NÁPLNÍ PMW35,PMR35</t>
  </si>
  <si>
    <t>00601</t>
  </si>
  <si>
    <t>OD TYPU 01 - PRO NEMOCNICE TYPU 3, (KATEGORIE 6)</t>
  </si>
  <si>
    <t>51353</t>
  </si>
  <si>
    <t>PUNKCE, ODSÁTÍ TENKÉHO STŘEVA, MANIPULACE SE STŘEV</t>
  </si>
  <si>
    <t>GASTROENTEROANASTOMÓZA  NEBO RESEKCE A (NEBO) ANAS</t>
  </si>
  <si>
    <t>76539</t>
  </si>
  <si>
    <t>PERKUTÁNNÍ NEFROSTOMIE JEDNOSTRANNÁ (EV. PŘIČTI CY</t>
  </si>
  <si>
    <t>89173</t>
  </si>
  <si>
    <t>ANTEGRÁDNÍ PYELOGRAFIE JEDNOSTRANNÁ</t>
  </si>
  <si>
    <t>89198</t>
  </si>
  <si>
    <t>SKIASKOPIE</t>
  </si>
  <si>
    <t>00880</t>
  </si>
  <si>
    <t>ROZLIŠENÍ VYKÁZANÉ HOSPITALIZACE JAKO: = NOVÁ HOSP</t>
  </si>
  <si>
    <t>11022</t>
  </si>
  <si>
    <t>CÍLENÉ VYŠETŘENÍ INTERNISTOU</t>
  </si>
  <si>
    <t>76121</t>
  </si>
  <si>
    <t>NEFROSTOMOGRAM (JEN KLINICKÝ VÝKON)</t>
  </si>
  <si>
    <t>51386</t>
  </si>
  <si>
    <t>SUTURA EV. EXCIZE A SUTURA LÉZE STĚNY ŽALUDKU NEBO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</si>
  <si>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</si>
  <si>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</si>
  <si>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</si>
  <si>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</si>
  <si>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</si>
  <si>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</si>
  <si>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</si>
  <si>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</si>
  <si>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</si>
  <si>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</si>
  <si>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</si>
  <si>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</si>
  <si>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</si>
  <si>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</si>
  <si>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</si>
  <si>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</si>
  <si>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</si>
  <si>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</si>
  <si>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</si>
  <si>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</si>
  <si>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</si>
  <si>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</si>
  <si>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</si>
  <si>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</si>
  <si>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</si>
  <si>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</si>
  <si>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</si>
  <si>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</si>
  <si>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4F3</t>
  </si>
  <si>
    <t>5F1</t>
  </si>
  <si>
    <t>51392</t>
  </si>
  <si>
    <t>RELAPAROTOMIE PRO POOPERAČNÍ KRVÁCENÍ, PERITONITID</t>
  </si>
  <si>
    <t>51397</t>
  </si>
  <si>
    <t>OTEVŘENÁ LAVÁŽ PERITONEÁLNÍ DUTINY, SEC. LOOK, LAP</t>
  </si>
  <si>
    <t>51367</t>
  </si>
  <si>
    <t>APENDEKTOMIE NEBO OPERAČNÍ DRENÁŽ PERIAPENDIKULÁRN</t>
  </si>
  <si>
    <t>51357</t>
  </si>
  <si>
    <t>JEJUNOSTOMIE, ILEOSTOMIE NEBO KOLOSTOMIE, ANTEPOZI</t>
  </si>
  <si>
    <t>51326</t>
  </si>
  <si>
    <t>DRENÁŽNÍ OPERACE PŘI AKUTNÍ PANKEATITIDĚ, DRENÁŽ A</t>
  </si>
  <si>
    <t>6F5</t>
  </si>
  <si>
    <t>71717</t>
  </si>
  <si>
    <t>TRACHEOTOMIE</t>
  </si>
  <si>
    <t>706</t>
  </si>
  <si>
    <t>809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</si>
  <si>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</si>
  <si>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</si>
  <si>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</si>
  <si>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</si>
  <si>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</si>
  <si>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</si>
  <si>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</si>
  <si>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</si>
  <si>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</si>
  <si>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00121</t>
  </si>
  <si>
    <t>A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</si>
  <si>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</si>
  <si>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</si>
  <si>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</si>
  <si>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</si>
  <si>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</si>
  <si>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</si>
  <si>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</si>
  <si>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01062</t>
  </si>
  <si>
    <t xml:space="preserve">JINÉ VÝKONY PŘI ONEMOCNĚNÍCH A PORUCHÁCH NERVOVÉHO SYSTÉMU S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</si>
  <si>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</si>
  <si>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</si>
  <si>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</si>
  <si>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</si>
  <si>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</si>
  <si>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</si>
  <si>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</si>
  <si>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</si>
  <si>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</si>
  <si>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</si>
  <si>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</si>
  <si>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</si>
  <si>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03053</t>
  </si>
  <si>
    <t xml:space="preserve">VÝKONY NA DUTINÁCH A MASTOIDU S MCC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</si>
  <si>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</si>
  <si>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</si>
  <si>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</si>
  <si>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</si>
  <si>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</si>
  <si>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</si>
  <si>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</si>
  <si>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</si>
  <si>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</si>
  <si>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</si>
  <si>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</si>
  <si>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</si>
  <si>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</si>
  <si>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</si>
  <si>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04403</t>
  </si>
  <si>
    <t xml:space="preserve">PNEUMOTORAX A PLEURÁNÍ VÝPOTEK S MCC                                                                </t>
  </si>
  <si>
    <t>05093</t>
  </si>
  <si>
    <t xml:space="preserve">VELKÉ ABDOMINÁLNÍ VASKULÁRNÍ VÝKONY S MCC 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</si>
  <si>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</si>
  <si>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</si>
  <si>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</si>
  <si>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</si>
  <si>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</si>
  <si>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</si>
  <si>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</si>
  <si>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</si>
  <si>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</si>
  <si>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</si>
  <si>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</si>
  <si>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</si>
  <si>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</si>
  <si>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</si>
  <si>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</si>
  <si>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</si>
  <si>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</si>
  <si>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</si>
  <si>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</si>
  <si>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</si>
  <si>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</si>
  <si>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</si>
  <si>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</si>
  <si>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</si>
  <si>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</si>
  <si>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</si>
  <si>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</si>
  <si>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</si>
  <si>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</si>
  <si>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</si>
  <si>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</si>
  <si>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</si>
  <si>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</si>
  <si>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</si>
  <si>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</si>
  <si>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08412</t>
  </si>
  <si>
    <t xml:space="preserve">JINÉ PORUCHY MUSKULOSKELETÁLNÍHO SYSTÉMU A POJIVOVÉ TKÁNĚ S C                                       </t>
  </si>
  <si>
    <t>09013</t>
  </si>
  <si>
    <t xml:space="preserve">KOŽNÍ ŠTĚP A/NEBO DEBRIDEMENT S MCC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</si>
  <si>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</si>
  <si>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</si>
  <si>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</si>
  <si>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</si>
  <si>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</si>
  <si>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</si>
  <si>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</si>
  <si>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</si>
  <si>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</si>
  <si>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</si>
  <si>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</si>
  <si>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</si>
  <si>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</si>
  <si>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</si>
  <si>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</si>
  <si>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</si>
  <si>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</si>
  <si>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</si>
  <si>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</si>
  <si>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</si>
  <si>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</si>
  <si>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</si>
  <si>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</si>
  <si>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</si>
  <si>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</si>
  <si>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</si>
  <si>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</si>
  <si>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</si>
  <si>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</si>
  <si>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</si>
  <si>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</si>
  <si>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</si>
  <si>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</si>
  <si>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</si>
  <si>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</si>
  <si>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</si>
  <si>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</si>
  <si>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</si>
  <si>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</si>
  <si>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</si>
  <si>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</si>
  <si>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</si>
  <si>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</si>
  <si>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</si>
  <si>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</si>
  <si>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</si>
  <si>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</si>
  <si>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</si>
  <si>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</si>
  <si>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</si>
  <si>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</si>
  <si>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</si>
  <si>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13052</t>
  </si>
  <si>
    <t xml:space="preserve">GYNEKOLOGICKÁ LAPAROSKOPIE NEBO LAPAROTOMICKÁ STERILIZACE S C                                       </t>
  </si>
  <si>
    <t>13101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</si>
  <si>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</si>
  <si>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</si>
  <si>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</si>
  <si>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</si>
  <si>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</si>
  <si>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</si>
  <si>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</si>
  <si>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</si>
  <si>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</si>
  <si>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</si>
  <si>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</si>
  <si>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</si>
  <si>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</si>
  <si>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</si>
  <si>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</si>
  <si>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</si>
  <si>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</si>
  <si>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</si>
  <si>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</si>
  <si>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</si>
  <si>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</si>
  <si>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</si>
  <si>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</si>
  <si>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</si>
  <si>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</si>
  <si>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</si>
  <si>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</si>
  <si>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</si>
  <si>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</si>
  <si>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</si>
  <si>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</si>
  <si>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</si>
  <si>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</si>
  <si>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</si>
  <si>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</si>
  <si>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</si>
  <si>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</si>
  <si>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</si>
  <si>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</si>
  <si>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</si>
  <si>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</si>
  <si>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</si>
  <si>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</si>
  <si>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</si>
  <si>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</si>
  <si>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</si>
  <si>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</si>
  <si>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</si>
  <si>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</si>
  <si>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</si>
  <si>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</si>
  <si>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</si>
  <si>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</si>
  <si>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</si>
  <si>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</si>
  <si>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</si>
  <si>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</si>
  <si>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</si>
  <si>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</si>
  <si>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</si>
  <si>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</si>
  <si>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</si>
  <si>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</si>
  <si>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</si>
  <si>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</si>
  <si>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</si>
  <si>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</si>
  <si>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</si>
  <si>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</si>
  <si>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</si>
  <si>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</si>
  <si>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</si>
  <si>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</si>
  <si>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</si>
  <si>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</si>
  <si>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</si>
  <si>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</si>
  <si>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</si>
  <si>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</si>
  <si>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</si>
  <si>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</si>
  <si>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</si>
  <si>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</si>
  <si>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</si>
  <si>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</si>
  <si>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</si>
  <si>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</si>
  <si>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</si>
  <si>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</si>
  <si>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</si>
  <si>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</si>
  <si>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</si>
  <si>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</si>
  <si>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</si>
  <si>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</si>
  <si>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</si>
  <si>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</si>
  <si>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</si>
  <si>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</si>
  <si>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</si>
  <si>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</si>
  <si>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</si>
  <si>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</si>
  <si>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</si>
  <si>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0093626</t>
  </si>
  <si>
    <t>0095609</t>
  </si>
  <si>
    <t>MICROPAQUE CT</t>
  </si>
  <si>
    <t>0224707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</si>
  <si>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</si>
  <si>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</si>
  <si>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</si>
  <si>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</si>
  <si>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</si>
  <si>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</si>
  <si>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</si>
  <si>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</si>
  <si>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</si>
  <si>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</si>
  <si>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</si>
  <si>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</si>
  <si>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</si>
  <si>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</si>
  <si>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</si>
  <si>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</si>
  <si>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</si>
  <si>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</si>
  <si>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</si>
  <si>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</si>
  <si>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</si>
  <si>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</si>
  <si>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</si>
  <si>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</si>
  <si>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</si>
  <si>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</si>
  <si>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</si>
  <si>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</si>
  <si>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</si>
  <si>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</si>
  <si>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</si>
  <si>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</si>
  <si>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</si>
  <si>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</si>
  <si>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</si>
  <si>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</si>
  <si>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</si>
  <si>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</si>
  <si>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</si>
  <si>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</si>
  <si>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</si>
  <si>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</si>
  <si>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47171</t>
  </si>
  <si>
    <t>SCINTIGRAFICKÁ DIAGNOSTIKA KRVÁCENÍ DO GIT</t>
  </si>
  <si>
    <t>28</t>
  </si>
  <si>
    <t>816</t>
  </si>
  <si>
    <t>94225</t>
  </si>
  <si>
    <t>IZOLACE A BANKING LIDSKÝCH NUKLEOVÝCH KYSELIN (DNA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</si>
  <si>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</si>
  <si>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</si>
  <si>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</si>
  <si>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</si>
  <si>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</si>
  <si>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</si>
  <si>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</si>
  <si>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</si>
  <si>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</si>
  <si>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</si>
  <si>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</si>
  <si>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</si>
  <si>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</si>
  <si>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</si>
  <si>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</si>
  <si>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</si>
  <si>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</si>
  <si>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</si>
  <si>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</si>
  <si>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</si>
  <si>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</si>
  <si>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</si>
  <si>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</si>
  <si>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</si>
  <si>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</si>
  <si>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</si>
  <si>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</si>
  <si>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</si>
  <si>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</si>
  <si>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</si>
  <si>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</si>
  <si>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</si>
  <si>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</si>
  <si>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</si>
  <si>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</si>
  <si>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</si>
  <si>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</si>
  <si>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</si>
  <si>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</si>
  <si>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</si>
  <si>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</si>
  <si>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</si>
  <si>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</si>
  <si>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</si>
  <si>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</si>
  <si>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</si>
  <si>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</si>
  <si>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</si>
  <si>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</si>
  <si>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</si>
  <si>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</si>
  <si>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</si>
  <si>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</si>
  <si>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</si>
  <si>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</si>
  <si>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</si>
  <si>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</si>
  <si>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</si>
  <si>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</si>
  <si>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</si>
  <si>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</si>
  <si>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</si>
  <si>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</si>
  <si>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</si>
  <si>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</si>
  <si>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</si>
  <si>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</si>
  <si>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</si>
  <si>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</si>
  <si>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</si>
  <si>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</si>
  <si>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</si>
  <si>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</si>
  <si>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</si>
  <si>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</si>
  <si>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</si>
  <si>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</si>
  <si>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</si>
  <si>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</si>
  <si>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</si>
  <si>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</si>
  <si>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</si>
  <si>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</si>
  <si>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</si>
  <si>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</si>
  <si>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</si>
  <si>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</si>
  <si>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</si>
  <si>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</si>
  <si>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</si>
  <si>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</si>
  <si>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</si>
  <si>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</si>
  <si>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</si>
  <si>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</si>
  <si>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</si>
  <si>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</si>
  <si>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</si>
  <si>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</si>
  <si>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</si>
  <si>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</si>
  <si>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</si>
  <si>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</si>
  <si>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</si>
  <si>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</si>
  <si>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</si>
  <si>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</si>
  <si>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</si>
  <si>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</si>
  <si>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</si>
  <si>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</si>
  <si>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</si>
  <si>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</si>
  <si>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</si>
  <si>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</si>
  <si>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</si>
  <si>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</si>
  <si>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</si>
  <si>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</si>
  <si>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</si>
  <si>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</si>
  <si>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</si>
  <si>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</si>
  <si>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</si>
  <si>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</si>
  <si>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</si>
  <si>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</si>
  <si>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</si>
  <si>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</si>
  <si>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</si>
  <si>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</si>
  <si>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</si>
  <si>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</si>
  <si>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</si>
  <si>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</si>
  <si>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</si>
  <si>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</si>
  <si>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</si>
  <si>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</si>
  <si>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</si>
  <si>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</si>
  <si>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</si>
  <si>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</si>
  <si>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</si>
  <si>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</si>
  <si>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</si>
  <si>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</si>
  <si>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</si>
  <si>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</si>
  <si>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</si>
  <si>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</si>
  <si>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</si>
  <si>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</si>
  <si>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</si>
  <si>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</si>
  <si>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</si>
  <si>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</si>
  <si>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</si>
  <si>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</si>
  <si>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</si>
  <si>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</si>
  <si>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</si>
  <si>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</si>
  <si>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</si>
  <si>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</si>
  <si>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</si>
  <si>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</si>
  <si>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</si>
  <si>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</si>
  <si>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</si>
  <si>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</si>
  <si>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</si>
  <si>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</si>
  <si>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</si>
  <si>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</si>
  <si>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</si>
  <si>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</si>
  <si>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</si>
  <si>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</si>
  <si>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</si>
  <si>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</si>
  <si>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</si>
  <si>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</si>
  <si>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</si>
  <si>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</si>
  <si>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</si>
  <si>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</si>
  <si>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</si>
  <si>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</si>
  <si>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</si>
  <si>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</si>
  <si>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</si>
  <si>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</si>
  <si>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</si>
  <si>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</si>
  <si>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</si>
  <si>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</si>
  <si>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</si>
  <si>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</si>
  <si>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</si>
  <si>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</si>
  <si>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</si>
  <si>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</si>
  <si>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</si>
  <si>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</si>
  <si>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</si>
  <si>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</si>
  <si>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</si>
  <si>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</si>
  <si>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</si>
  <si>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</si>
  <si>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</si>
  <si>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</si>
  <si>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</si>
  <si>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</si>
  <si>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</si>
  <si>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</si>
  <si>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</si>
  <si>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</si>
  <si>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</si>
  <si>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</si>
  <si>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</si>
  <si>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</si>
  <si>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</si>
  <si>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</si>
  <si>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</si>
  <si>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</si>
  <si>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</si>
  <si>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</si>
  <si>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</si>
  <si>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</si>
  <si>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</si>
  <si>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</si>
  <si>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</si>
  <si>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</si>
  <si>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</si>
  <si>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</si>
  <si>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</si>
  <si>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</si>
  <si>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</si>
  <si>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</si>
  <si>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</si>
  <si>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</si>
  <si>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</si>
  <si>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</si>
  <si>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</si>
  <si>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</si>
  <si>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</si>
  <si>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</si>
  <si>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</si>
  <si>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</si>
  <si>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</si>
  <si>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</si>
  <si>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</si>
  <si>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</si>
  <si>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</si>
  <si>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</si>
  <si>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</si>
  <si>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</si>
  <si>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</si>
  <si>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</si>
  <si>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</si>
  <si>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</si>
  <si>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</si>
  <si>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</si>
  <si>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</si>
  <si>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</si>
  <si>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</si>
  <si>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</si>
  <si>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</si>
  <si>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</si>
  <si>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</si>
  <si>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</si>
  <si>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</si>
  <si>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</si>
  <si>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</si>
  <si>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</si>
  <si>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</si>
  <si>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</si>
  <si>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</si>
  <si>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</si>
  <si>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</si>
  <si>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</si>
  <si>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</si>
  <si>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</si>
  <si>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</si>
  <si>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</si>
  <si>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</si>
  <si>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</si>
  <si>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</si>
  <si>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</si>
  <si>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</si>
  <si>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</si>
  <si>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</si>
  <si>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</si>
  <si>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</si>
  <si>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</si>
  <si>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</si>
  <si>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</si>
  <si>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</si>
  <si>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</si>
  <si>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</si>
  <si>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</si>
  <si>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</si>
  <si>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</si>
  <si>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</si>
  <si>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</si>
  <si>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</si>
  <si>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</si>
  <si>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</si>
  <si>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</si>
  <si>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</si>
  <si>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</si>
  <si>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</si>
  <si>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</si>
  <si>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</si>
  <si>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</si>
  <si>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</si>
  <si>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</si>
  <si>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</si>
  <si>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</si>
  <si>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</si>
  <si>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</si>
  <si>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</si>
  <si>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</si>
  <si>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</si>
  <si>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</si>
  <si>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</si>
  <si>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</si>
  <si>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</si>
  <si>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</si>
  <si>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</si>
  <si>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</si>
  <si>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</si>
  <si>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</si>
  <si>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</si>
  <si>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</si>
  <si>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</si>
  <si>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</si>
  <si>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</si>
  <si>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</si>
  <si>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</si>
  <si>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</si>
  <si>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</si>
  <si>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</si>
  <si>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</si>
  <si>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</si>
  <si>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</si>
  <si>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</si>
  <si>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</si>
  <si>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</si>
  <si>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</si>
  <si>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</si>
  <si>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</si>
  <si>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</si>
  <si>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</si>
  <si>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</si>
  <si>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</si>
  <si>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</si>
  <si>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</si>
  <si>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</si>
  <si>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</si>
  <si>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</si>
  <si>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</si>
  <si>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</si>
  <si>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</si>
  <si>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</si>
  <si>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</si>
  <si>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</si>
  <si>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</si>
  <si>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</si>
  <si>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</si>
  <si>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</si>
  <si>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</si>
  <si>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</si>
  <si>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</si>
  <si>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</si>
  <si>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</si>
  <si>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</si>
  <si>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</si>
  <si>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</si>
  <si>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</si>
  <si>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</si>
  <si>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</si>
  <si>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</si>
  <si>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</si>
  <si>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</si>
  <si>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</si>
  <si>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</si>
  <si>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</si>
  <si>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</si>
  <si>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</si>
  <si>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</si>
  <si>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</si>
  <si>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</si>
  <si>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</si>
  <si>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</si>
  <si>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</si>
  <si>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</si>
  <si>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</si>
  <si>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</si>
  <si>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</si>
  <si>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</si>
  <si>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</si>
  <si>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</si>
  <si>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</si>
  <si>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</si>
  <si>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</si>
  <si>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</si>
  <si>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</si>
  <si>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</si>
  <si>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</si>
  <si>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</si>
  <si>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</si>
  <si>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</si>
  <si>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</si>
  <si>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</si>
  <si>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</si>
  <si>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</si>
  <si>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</si>
  <si>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</si>
  <si>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</si>
  <si>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</si>
  <si>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</si>
  <si>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0048264</t>
  </si>
  <si>
    <t>DRÁT NEUROINTERVENČNÍ</t>
  </si>
  <si>
    <t>0048523</t>
  </si>
  <si>
    <t>DRÁT VODÍCÍ PTA - SELECTIVA; INTERVENČNÍ 60/80/145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</si>
  <si>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</si>
  <si>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</si>
  <si>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</si>
  <si>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</si>
  <si>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</si>
  <si>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</si>
  <si>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</si>
  <si>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</si>
  <si>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</si>
  <si>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</si>
  <si>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</si>
  <si>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</si>
  <si>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</si>
  <si>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</si>
  <si>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</si>
  <si>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</si>
  <si>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</si>
  <si>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</si>
  <si>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</si>
  <si>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</si>
  <si>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</si>
  <si>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</si>
  <si>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</si>
  <si>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</si>
  <si>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</si>
  <si>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</si>
  <si>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</si>
  <si>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</si>
  <si>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</si>
  <si>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</si>
  <si>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</si>
  <si>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</si>
  <si>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</si>
  <si>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</si>
  <si>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</si>
  <si>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</si>
  <si>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</si>
  <si>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</si>
  <si>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</si>
  <si>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</si>
  <si>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</si>
  <si>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</si>
  <si>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</si>
  <si>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</si>
  <si>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</si>
  <si>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</si>
  <si>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</si>
  <si>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</si>
  <si>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</si>
  <si>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</si>
  <si>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</si>
  <si>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</si>
  <si>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</si>
  <si>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</si>
  <si>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</si>
  <si>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</si>
  <si>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</si>
  <si>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</si>
  <si>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</si>
  <si>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</si>
  <si>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</si>
  <si>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</si>
  <si>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</si>
  <si>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</si>
  <si>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</si>
  <si>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</si>
  <si>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</si>
  <si>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0054353</t>
  </si>
  <si>
    <t>KATETR BALÓNKOVÝ PTA - MAXI LD</t>
  </si>
  <si>
    <t>0085224</t>
  </si>
  <si>
    <t>LOKALIZÁTOR PRSNÍCH LÉZÍ</t>
  </si>
  <si>
    <t>0038497</t>
  </si>
  <si>
    <t>KATETR ANGIOGRAFICKÝ GLIDECATH</t>
  </si>
  <si>
    <t>0092011</t>
  </si>
  <si>
    <t>BALÓNEK DILATAČNÍ - JÍCNOVÝ</t>
  </si>
  <si>
    <t>0043993</t>
  </si>
  <si>
    <t>LEPIDLO TKÁŇOVÉ,HISTOACRYL -1050052, 1050060</t>
  </si>
  <si>
    <t>0047493</t>
  </si>
  <si>
    <t>DRÁT VODÍCÍ THRUWAY,JOURNEY</t>
  </si>
  <si>
    <t>0047552</t>
  </si>
  <si>
    <t>KATETR DIAGNOSTICKÝ PERFORMA, IMPRESS 4-5F</t>
  </si>
  <si>
    <t>0048669</t>
  </si>
  <si>
    <t>DRÁT VODÍCÍ NITINOL</t>
  </si>
  <si>
    <t>0058787</t>
  </si>
  <si>
    <t>KATETR DRENÁŽNÍ HRUDNÍ THAL-QUICK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</si>
  <si>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</si>
  <si>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</si>
  <si>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</si>
  <si>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</si>
  <si>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</si>
  <si>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</si>
  <si>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</si>
  <si>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</si>
  <si>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</si>
  <si>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</si>
  <si>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</si>
  <si>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</si>
  <si>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</si>
  <si>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</si>
  <si>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</si>
  <si>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</si>
  <si>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</si>
  <si>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</si>
  <si>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</si>
  <si>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</si>
  <si>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</si>
  <si>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</si>
  <si>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</si>
  <si>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</si>
  <si>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</si>
  <si>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</si>
  <si>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</si>
  <si>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</si>
  <si>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</si>
  <si>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</si>
  <si>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</si>
  <si>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</si>
  <si>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</si>
  <si>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</si>
  <si>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</si>
  <si>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</si>
  <si>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</si>
  <si>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</si>
  <si>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</si>
  <si>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</si>
  <si>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</si>
  <si>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</si>
  <si>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</si>
  <si>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</si>
  <si>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</si>
  <si>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</si>
  <si>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</si>
  <si>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</si>
  <si>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</si>
  <si>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</si>
  <si>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</si>
  <si>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</si>
  <si>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</si>
  <si>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</si>
  <si>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</si>
  <si>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</si>
  <si>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</si>
  <si>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</si>
  <si>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</si>
  <si>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</si>
  <si>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</si>
  <si>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</si>
  <si>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</si>
  <si>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</si>
  <si>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</si>
  <si>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</si>
  <si>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</si>
  <si>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</si>
  <si>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</si>
  <si>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</si>
  <si>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</si>
  <si>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</si>
  <si>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</si>
  <si>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</si>
  <si>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</si>
  <si>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</si>
  <si>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</si>
  <si>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</si>
  <si>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</si>
  <si>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</si>
  <si>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</si>
  <si>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</si>
  <si>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</si>
  <si>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</si>
  <si>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</si>
  <si>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</si>
  <si>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</si>
  <si>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</si>
  <si>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</si>
  <si>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</si>
  <si>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</si>
  <si>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</si>
  <si>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</si>
  <si>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</si>
  <si>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</si>
  <si>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</si>
  <si>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</si>
  <si>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</si>
  <si>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</si>
  <si>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</si>
  <si>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</si>
  <si>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</si>
  <si>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</si>
  <si>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</si>
  <si>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</si>
  <si>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</si>
  <si>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</si>
  <si>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</si>
  <si>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</si>
  <si>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</si>
  <si>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</si>
  <si>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</si>
  <si>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</si>
  <si>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</si>
  <si>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</si>
  <si>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</si>
  <si>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</si>
  <si>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</si>
  <si>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</si>
  <si>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</si>
  <si>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</si>
  <si>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</si>
  <si>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</si>
  <si>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</si>
  <si>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</si>
  <si>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</si>
  <si>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</si>
  <si>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</si>
  <si>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</si>
  <si>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</si>
  <si>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</si>
  <si>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</si>
  <si>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</si>
  <si>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</si>
  <si>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</si>
  <si>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</si>
  <si>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</si>
  <si>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</si>
  <si>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</si>
  <si>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</si>
  <si>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</si>
  <si>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</si>
  <si>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</si>
  <si>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</si>
  <si>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</si>
  <si>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</si>
  <si>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</si>
  <si>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</si>
  <si>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</si>
  <si>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</si>
  <si>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</si>
  <si>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</si>
  <si>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</si>
  <si>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</si>
  <si>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</si>
  <si>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</si>
  <si>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</si>
  <si>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</si>
  <si>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</si>
  <si>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</si>
  <si>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</si>
  <si>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</si>
  <si>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</si>
  <si>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</si>
  <si>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</si>
  <si>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</si>
  <si>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</si>
  <si>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</si>
  <si>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</si>
  <si>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</si>
  <si>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</si>
  <si>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</si>
  <si>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</si>
  <si>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</si>
  <si>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</si>
  <si>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</si>
  <si>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</si>
  <si>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</si>
  <si>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</si>
  <si>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94235</t>
  </si>
  <si>
    <t>IZOLACE NUKLEOVÝCH KYSELIN (DNA, RNA) Z MALÉHO MNO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</si>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</sst>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2" xfId="0" applyNumberFormat="1" applyFont="1" applyBorder="1" applyAlignment="1">
      <alignment horizontal="right"/>
    </xf>
    <xf numFmtId="166" fontId="69" fillId="0" borderId="162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166" fontId="5" fillId="0" borderId="162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78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/>
    <xf numFmtId="166" fontId="70" fillId="0" borderId="163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2" xfId="0" applyNumberFormat="1" applyFont="1" applyBorder="1"/>
    <xf numFmtId="166" fontId="69" fillId="0" borderId="162" xfId="0" applyNumberFormat="1" applyFont="1" applyBorder="1"/>
    <xf numFmtId="166" fontId="69" fillId="0" borderId="163" xfId="0" applyNumberFormat="1" applyFont="1" applyBorder="1"/>
    <xf numFmtId="166" fontId="69" fillId="0" borderId="19" xfId="0" applyNumberFormat="1" applyFont="1" applyBorder="1"/>
    <xf numFmtId="3" fontId="34" fillId="0" borderId="162" xfId="0" applyNumberFormat="1" applyFont="1" applyBorder="1"/>
    <xf numFmtId="166" fontId="34" fillId="0" borderId="162" xfId="0" applyNumberFormat="1" applyFont="1" applyBorder="1"/>
    <xf numFmtId="166" fontId="34" fillId="0" borderId="163" xfId="0" applyNumberFormat="1" applyFont="1" applyBorder="1"/>
    <xf numFmtId="0" fontId="5" fillId="0" borderId="162" xfId="0" applyFont="1" applyBorder="1"/>
    <xf numFmtId="3" fontId="34" fillId="0" borderId="162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4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4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2" xfId="0" applyNumberFormat="1" applyFont="1" applyBorder="1"/>
    <xf numFmtId="9" fontId="34" fillId="0" borderId="0" xfId="0" applyNumberFormat="1" applyFont="1" applyBorder="1"/>
    <xf numFmtId="3" fontId="34" fillId="0" borderId="161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66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5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0.37262843021881259</c:v>
                </c:pt>
                <c:pt idx="1">
                  <c:v>0.40787230095137483</c:v>
                </c:pt>
                <c:pt idx="2">
                  <c:v>0.43064788695117845</c:v>
                </c:pt>
                <c:pt idx="3">
                  <c:v>0.43877036758870824</c:v>
                </c:pt>
                <c:pt idx="4">
                  <c:v>0.43585517618003028</c:v>
                </c:pt>
                <c:pt idx="5">
                  <c:v>0.43529010691391751</c:v>
                </c:pt>
                <c:pt idx="6">
                  <c:v>0.43133542076099618</c:v>
                </c:pt>
                <c:pt idx="7">
                  <c:v>0.42960684581204134</c:v>
                </c:pt>
                <c:pt idx="8">
                  <c:v>0.42083635754271548</c:v>
                </c:pt>
                <c:pt idx="9">
                  <c:v>0.41720717666027107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0.39503207927755352</c:v>
                </c:pt>
                <c:pt idx="1">
                  <c:v>0.39503207927755352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1.0192926045016077</c:v>
                </c:pt>
                <c:pt idx="1">
                  <c:v>1.0774610005379237</c:v>
                </c:pt>
                <c:pt idx="2">
                  <c:v>1.0971674435281462</c:v>
                </c:pt>
                <c:pt idx="3">
                  <c:v>1.1138129857107044</c:v>
                </c:pt>
                <c:pt idx="4">
                  <c:v>1.1480130543290459</c:v>
                </c:pt>
                <c:pt idx="5">
                  <c:v>1.1730076718334117</c:v>
                </c:pt>
                <c:pt idx="6">
                  <c:v>1.164081305161808</c:v>
                </c:pt>
                <c:pt idx="7">
                  <c:v>1.1685888738127543</c:v>
                </c:pt>
                <c:pt idx="8">
                  <c:v>1.1733333333333333</c:v>
                </c:pt>
                <c:pt idx="9">
                  <c:v>1.1848582129481007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74" totalsRowShown="0">
  <autoFilter ref="C3:S17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3240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5569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5570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5621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6316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6347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6365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6813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6815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7051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7253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8162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9BB2B68B-9FC4-4C14-87B3-E9E409D3921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3240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3578.3844575999997</v>
      </c>
      <c r="G3" s="47">
        <f>SUBTOTAL(9,G6:G1048576)</f>
        <v>3504585.246821132</v>
      </c>
      <c r="H3" s="48">
        <f>IF(M3=0,0,G3/M3)</f>
        <v>4.5760912468267294E-2</v>
      </c>
      <c r="I3" s="47">
        <f>SUBTOTAL(9,I6:I1048576)</f>
        <v>15050.246507499998</v>
      </c>
      <c r="J3" s="47">
        <f>SUBTOTAL(9,J6:J1048576)</f>
        <v>73080103.689427033</v>
      </c>
      <c r="K3" s="48">
        <f>IF(M3=0,0,J3/M3)</f>
        <v>0.95423908753173248</v>
      </c>
      <c r="L3" s="47">
        <f>SUBTOTAL(9,L6:L1048576)</f>
        <v>18628.630965099997</v>
      </c>
      <c r="M3" s="49">
        <f>SUBTOTAL(9,M6:M1048576)</f>
        <v>76584688.936248183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608</v>
      </c>
      <c r="B6" s="741" t="s">
        <v>2500</v>
      </c>
      <c r="C6" s="741" t="s">
        <v>2501</v>
      </c>
      <c r="D6" s="741" t="s">
        <v>1451</v>
      </c>
      <c r="E6" s="741" t="s">
        <v>2502</v>
      </c>
      <c r="F6" s="745"/>
      <c r="G6" s="745"/>
      <c r="H6" s="765">
        <v>0</v>
      </c>
      <c r="I6" s="745">
        <v>2</v>
      </c>
      <c r="J6" s="745">
        <v>119.98</v>
      </c>
      <c r="K6" s="765">
        <v>1</v>
      </c>
      <c r="L6" s="745">
        <v>2</v>
      </c>
      <c r="M6" s="746">
        <v>119.98</v>
      </c>
    </row>
    <row r="7" spans="1:13" ht="14.45" customHeight="1" x14ac:dyDescent="0.2">
      <c r="A7" s="747" t="s">
        <v>608</v>
      </c>
      <c r="B7" s="748" t="s">
        <v>2500</v>
      </c>
      <c r="C7" s="748" t="s">
        <v>2503</v>
      </c>
      <c r="D7" s="748" t="s">
        <v>1451</v>
      </c>
      <c r="E7" s="748" t="s">
        <v>2504</v>
      </c>
      <c r="F7" s="752"/>
      <c r="G7" s="752"/>
      <c r="H7" s="766">
        <v>0</v>
      </c>
      <c r="I7" s="752">
        <v>1</v>
      </c>
      <c r="J7" s="752">
        <v>66.079999999999984</v>
      </c>
      <c r="K7" s="766">
        <v>1</v>
      </c>
      <c r="L7" s="752">
        <v>1</v>
      </c>
      <c r="M7" s="753">
        <v>66.079999999999984</v>
      </c>
    </row>
    <row r="8" spans="1:13" ht="14.45" customHeight="1" x14ac:dyDescent="0.2">
      <c r="A8" s="747" t="s">
        <v>608</v>
      </c>
      <c r="B8" s="748" t="s">
        <v>2505</v>
      </c>
      <c r="C8" s="748" t="s">
        <v>2506</v>
      </c>
      <c r="D8" s="748" t="s">
        <v>849</v>
      </c>
      <c r="E8" s="748" t="s">
        <v>2507</v>
      </c>
      <c r="F8" s="752"/>
      <c r="G8" s="752"/>
      <c r="H8" s="766">
        <v>0</v>
      </c>
      <c r="I8" s="752">
        <v>301</v>
      </c>
      <c r="J8" s="752">
        <v>4989.0200000000004</v>
      </c>
      <c r="K8" s="766">
        <v>1</v>
      </c>
      <c r="L8" s="752">
        <v>301</v>
      </c>
      <c r="M8" s="753">
        <v>4989.0200000000004</v>
      </c>
    </row>
    <row r="9" spans="1:13" ht="14.45" customHeight="1" x14ac:dyDescent="0.2">
      <c r="A9" s="747" t="s">
        <v>608</v>
      </c>
      <c r="B9" s="748" t="s">
        <v>2505</v>
      </c>
      <c r="C9" s="748" t="s">
        <v>2508</v>
      </c>
      <c r="D9" s="748" t="s">
        <v>842</v>
      </c>
      <c r="E9" s="748" t="s">
        <v>2509</v>
      </c>
      <c r="F9" s="752"/>
      <c r="G9" s="752"/>
      <c r="H9" s="766">
        <v>0</v>
      </c>
      <c r="I9" s="752">
        <v>15</v>
      </c>
      <c r="J9" s="752">
        <v>183.11</v>
      </c>
      <c r="K9" s="766">
        <v>1</v>
      </c>
      <c r="L9" s="752">
        <v>15</v>
      </c>
      <c r="M9" s="753">
        <v>183.11</v>
      </c>
    </row>
    <row r="10" spans="1:13" ht="14.45" customHeight="1" x14ac:dyDescent="0.2">
      <c r="A10" s="747" t="s">
        <v>608</v>
      </c>
      <c r="B10" s="748" t="s">
        <v>2505</v>
      </c>
      <c r="C10" s="748" t="s">
        <v>2510</v>
      </c>
      <c r="D10" s="748" t="s">
        <v>842</v>
      </c>
      <c r="E10" s="748" t="s">
        <v>2511</v>
      </c>
      <c r="F10" s="752"/>
      <c r="G10" s="752"/>
      <c r="H10" s="766">
        <v>0</v>
      </c>
      <c r="I10" s="752">
        <v>1</v>
      </c>
      <c r="J10" s="752">
        <v>42.88</v>
      </c>
      <c r="K10" s="766">
        <v>1</v>
      </c>
      <c r="L10" s="752">
        <v>1</v>
      </c>
      <c r="M10" s="753">
        <v>42.88</v>
      </c>
    </row>
    <row r="11" spans="1:13" ht="14.45" customHeight="1" x14ac:dyDescent="0.2">
      <c r="A11" s="747" t="s">
        <v>608</v>
      </c>
      <c r="B11" s="748" t="s">
        <v>2512</v>
      </c>
      <c r="C11" s="748" t="s">
        <v>2513</v>
      </c>
      <c r="D11" s="748" t="s">
        <v>2514</v>
      </c>
      <c r="E11" s="748" t="s">
        <v>2515</v>
      </c>
      <c r="F11" s="752"/>
      <c r="G11" s="752"/>
      <c r="H11" s="766">
        <v>0</v>
      </c>
      <c r="I11" s="752">
        <v>1</v>
      </c>
      <c r="J11" s="752">
        <v>65.370000000000019</v>
      </c>
      <c r="K11" s="766">
        <v>1</v>
      </c>
      <c r="L11" s="752">
        <v>1</v>
      </c>
      <c r="M11" s="753">
        <v>65.370000000000019</v>
      </c>
    </row>
    <row r="12" spans="1:13" ht="14.45" customHeight="1" x14ac:dyDescent="0.2">
      <c r="A12" s="747" t="s">
        <v>608</v>
      </c>
      <c r="B12" s="748" t="s">
        <v>2516</v>
      </c>
      <c r="C12" s="748" t="s">
        <v>2517</v>
      </c>
      <c r="D12" s="748" t="s">
        <v>2518</v>
      </c>
      <c r="E12" s="748" t="s">
        <v>2519</v>
      </c>
      <c r="F12" s="752"/>
      <c r="G12" s="752"/>
      <c r="H12" s="766">
        <v>0</v>
      </c>
      <c r="I12" s="752">
        <v>2</v>
      </c>
      <c r="J12" s="752">
        <v>246.47999999999996</v>
      </c>
      <c r="K12" s="766">
        <v>1</v>
      </c>
      <c r="L12" s="752">
        <v>2</v>
      </c>
      <c r="M12" s="753">
        <v>246.47999999999996</v>
      </c>
    </row>
    <row r="13" spans="1:13" ht="14.45" customHeight="1" x14ac:dyDescent="0.2">
      <c r="A13" s="747" t="s">
        <v>608</v>
      </c>
      <c r="B13" s="748" t="s">
        <v>2520</v>
      </c>
      <c r="C13" s="748" t="s">
        <v>2521</v>
      </c>
      <c r="D13" s="748" t="s">
        <v>1349</v>
      </c>
      <c r="E13" s="748" t="s">
        <v>2522</v>
      </c>
      <c r="F13" s="752"/>
      <c r="G13" s="752"/>
      <c r="H13" s="766">
        <v>0</v>
      </c>
      <c r="I13" s="752">
        <v>9</v>
      </c>
      <c r="J13" s="752">
        <v>3084.21</v>
      </c>
      <c r="K13" s="766">
        <v>1</v>
      </c>
      <c r="L13" s="752">
        <v>9</v>
      </c>
      <c r="M13" s="753">
        <v>3084.21</v>
      </c>
    </row>
    <row r="14" spans="1:13" ht="14.45" customHeight="1" x14ac:dyDescent="0.2">
      <c r="A14" s="747" t="s">
        <v>608</v>
      </c>
      <c r="B14" s="748" t="s">
        <v>2523</v>
      </c>
      <c r="C14" s="748" t="s">
        <v>2524</v>
      </c>
      <c r="D14" s="748" t="s">
        <v>2525</v>
      </c>
      <c r="E14" s="748" t="s">
        <v>2526</v>
      </c>
      <c r="F14" s="752"/>
      <c r="G14" s="752"/>
      <c r="H14" s="766">
        <v>0</v>
      </c>
      <c r="I14" s="752">
        <v>3</v>
      </c>
      <c r="J14" s="752">
        <v>400.14</v>
      </c>
      <c r="K14" s="766">
        <v>1</v>
      </c>
      <c r="L14" s="752">
        <v>3</v>
      </c>
      <c r="M14" s="753">
        <v>400.14</v>
      </c>
    </row>
    <row r="15" spans="1:13" ht="14.45" customHeight="1" x14ac:dyDescent="0.2">
      <c r="A15" s="747" t="s">
        <v>608</v>
      </c>
      <c r="B15" s="748" t="s">
        <v>2527</v>
      </c>
      <c r="C15" s="748" t="s">
        <v>2528</v>
      </c>
      <c r="D15" s="748" t="s">
        <v>2529</v>
      </c>
      <c r="E15" s="748" t="s">
        <v>1384</v>
      </c>
      <c r="F15" s="752">
        <v>43</v>
      </c>
      <c r="G15" s="752">
        <v>8393.6999999999989</v>
      </c>
      <c r="H15" s="766">
        <v>1</v>
      </c>
      <c r="I15" s="752"/>
      <c r="J15" s="752"/>
      <c r="K15" s="766">
        <v>0</v>
      </c>
      <c r="L15" s="752">
        <v>43</v>
      </c>
      <c r="M15" s="753">
        <v>8393.6999999999989</v>
      </c>
    </row>
    <row r="16" spans="1:13" ht="14.45" customHeight="1" x14ac:dyDescent="0.2">
      <c r="A16" s="747" t="s">
        <v>608</v>
      </c>
      <c r="B16" s="748" t="s">
        <v>2530</v>
      </c>
      <c r="C16" s="748" t="s">
        <v>2531</v>
      </c>
      <c r="D16" s="748" t="s">
        <v>1454</v>
      </c>
      <c r="E16" s="748" t="s">
        <v>2532</v>
      </c>
      <c r="F16" s="752"/>
      <c r="G16" s="752"/>
      <c r="H16" s="766">
        <v>0</v>
      </c>
      <c r="I16" s="752">
        <v>11</v>
      </c>
      <c r="J16" s="752">
        <v>1228.9000000000001</v>
      </c>
      <c r="K16" s="766">
        <v>1</v>
      </c>
      <c r="L16" s="752">
        <v>11</v>
      </c>
      <c r="M16" s="753">
        <v>1228.9000000000001</v>
      </c>
    </row>
    <row r="17" spans="1:13" ht="14.45" customHeight="1" x14ac:dyDescent="0.2">
      <c r="A17" s="747" t="s">
        <v>608</v>
      </c>
      <c r="B17" s="748" t="s">
        <v>2533</v>
      </c>
      <c r="C17" s="748" t="s">
        <v>2534</v>
      </c>
      <c r="D17" s="748" t="s">
        <v>2535</v>
      </c>
      <c r="E17" s="748" t="s">
        <v>2536</v>
      </c>
      <c r="F17" s="752"/>
      <c r="G17" s="752"/>
      <c r="H17" s="766">
        <v>0</v>
      </c>
      <c r="I17" s="752">
        <v>6</v>
      </c>
      <c r="J17" s="752">
        <v>510.31000000000006</v>
      </c>
      <c r="K17" s="766">
        <v>1</v>
      </c>
      <c r="L17" s="752">
        <v>6</v>
      </c>
      <c r="M17" s="753">
        <v>510.31000000000006</v>
      </c>
    </row>
    <row r="18" spans="1:13" ht="14.45" customHeight="1" x14ac:dyDescent="0.2">
      <c r="A18" s="747" t="s">
        <v>608</v>
      </c>
      <c r="B18" s="748" t="s">
        <v>2533</v>
      </c>
      <c r="C18" s="748" t="s">
        <v>2537</v>
      </c>
      <c r="D18" s="748" t="s">
        <v>2535</v>
      </c>
      <c r="E18" s="748" t="s">
        <v>2538</v>
      </c>
      <c r="F18" s="752"/>
      <c r="G18" s="752"/>
      <c r="H18" s="766">
        <v>0</v>
      </c>
      <c r="I18" s="752">
        <v>3</v>
      </c>
      <c r="J18" s="752">
        <v>146.88999999999999</v>
      </c>
      <c r="K18" s="766">
        <v>1</v>
      </c>
      <c r="L18" s="752">
        <v>3</v>
      </c>
      <c r="M18" s="753">
        <v>146.88999999999999</v>
      </c>
    </row>
    <row r="19" spans="1:13" ht="14.45" customHeight="1" x14ac:dyDescent="0.2">
      <c r="A19" s="747" t="s">
        <v>608</v>
      </c>
      <c r="B19" s="748" t="s">
        <v>2533</v>
      </c>
      <c r="C19" s="748" t="s">
        <v>2539</v>
      </c>
      <c r="D19" s="748" t="s">
        <v>2535</v>
      </c>
      <c r="E19" s="748" t="s">
        <v>2540</v>
      </c>
      <c r="F19" s="752"/>
      <c r="G19" s="752"/>
      <c r="H19" s="766">
        <v>0</v>
      </c>
      <c r="I19" s="752">
        <v>2</v>
      </c>
      <c r="J19" s="752">
        <v>162.18000000000004</v>
      </c>
      <c r="K19" s="766">
        <v>1</v>
      </c>
      <c r="L19" s="752">
        <v>2</v>
      </c>
      <c r="M19" s="753">
        <v>162.18000000000004</v>
      </c>
    </row>
    <row r="20" spans="1:13" ht="14.45" customHeight="1" x14ac:dyDescent="0.2">
      <c r="A20" s="747" t="s">
        <v>608</v>
      </c>
      <c r="B20" s="748" t="s">
        <v>2541</v>
      </c>
      <c r="C20" s="748" t="s">
        <v>2542</v>
      </c>
      <c r="D20" s="748" t="s">
        <v>2543</v>
      </c>
      <c r="E20" s="748" t="s">
        <v>2544</v>
      </c>
      <c r="F20" s="752"/>
      <c r="G20" s="752"/>
      <c r="H20" s="766">
        <v>0</v>
      </c>
      <c r="I20" s="752">
        <v>2</v>
      </c>
      <c r="J20" s="752">
        <v>31.020000000000003</v>
      </c>
      <c r="K20" s="766">
        <v>1</v>
      </c>
      <c r="L20" s="752">
        <v>2</v>
      </c>
      <c r="M20" s="753">
        <v>31.020000000000003</v>
      </c>
    </row>
    <row r="21" spans="1:13" ht="14.45" customHeight="1" x14ac:dyDescent="0.2">
      <c r="A21" s="747" t="s">
        <v>608</v>
      </c>
      <c r="B21" s="748" t="s">
        <v>2541</v>
      </c>
      <c r="C21" s="748" t="s">
        <v>2545</v>
      </c>
      <c r="D21" s="748" t="s">
        <v>2543</v>
      </c>
      <c r="E21" s="748" t="s">
        <v>1220</v>
      </c>
      <c r="F21" s="752"/>
      <c r="G21" s="752"/>
      <c r="H21" s="766">
        <v>0</v>
      </c>
      <c r="I21" s="752">
        <v>24</v>
      </c>
      <c r="J21" s="752">
        <v>557.54</v>
      </c>
      <c r="K21" s="766">
        <v>1</v>
      </c>
      <c r="L21" s="752">
        <v>24</v>
      </c>
      <c r="M21" s="753">
        <v>557.54</v>
      </c>
    </row>
    <row r="22" spans="1:13" ht="14.45" customHeight="1" x14ac:dyDescent="0.2">
      <c r="A22" s="747" t="s">
        <v>608</v>
      </c>
      <c r="B22" s="748" t="s">
        <v>2546</v>
      </c>
      <c r="C22" s="748" t="s">
        <v>2547</v>
      </c>
      <c r="D22" s="748" t="s">
        <v>2548</v>
      </c>
      <c r="E22" s="748" t="s">
        <v>2549</v>
      </c>
      <c r="F22" s="752"/>
      <c r="G22" s="752"/>
      <c r="H22" s="766">
        <v>0</v>
      </c>
      <c r="I22" s="752">
        <v>1</v>
      </c>
      <c r="J22" s="752">
        <v>111.25</v>
      </c>
      <c r="K22" s="766">
        <v>1</v>
      </c>
      <c r="L22" s="752">
        <v>1</v>
      </c>
      <c r="M22" s="753">
        <v>111.25</v>
      </c>
    </row>
    <row r="23" spans="1:13" ht="14.45" customHeight="1" x14ac:dyDescent="0.2">
      <c r="A23" s="747" t="s">
        <v>608</v>
      </c>
      <c r="B23" s="748" t="s">
        <v>2550</v>
      </c>
      <c r="C23" s="748" t="s">
        <v>2551</v>
      </c>
      <c r="D23" s="748" t="s">
        <v>1018</v>
      </c>
      <c r="E23" s="748" t="s">
        <v>2552</v>
      </c>
      <c r="F23" s="752"/>
      <c r="G23" s="752"/>
      <c r="H23" s="766">
        <v>0</v>
      </c>
      <c r="I23" s="752">
        <v>15</v>
      </c>
      <c r="J23" s="752">
        <v>49500</v>
      </c>
      <c r="K23" s="766">
        <v>1</v>
      </c>
      <c r="L23" s="752">
        <v>15</v>
      </c>
      <c r="M23" s="753">
        <v>49500</v>
      </c>
    </row>
    <row r="24" spans="1:13" ht="14.45" customHeight="1" x14ac:dyDescent="0.2">
      <c r="A24" s="747" t="s">
        <v>608</v>
      </c>
      <c r="B24" s="748" t="s">
        <v>2550</v>
      </c>
      <c r="C24" s="748" t="s">
        <v>2553</v>
      </c>
      <c r="D24" s="748" t="s">
        <v>1023</v>
      </c>
      <c r="E24" s="748" t="s">
        <v>2554</v>
      </c>
      <c r="F24" s="752"/>
      <c r="G24" s="752"/>
      <c r="H24" s="766">
        <v>0</v>
      </c>
      <c r="I24" s="752">
        <v>10</v>
      </c>
      <c r="J24" s="752">
        <v>11062.6</v>
      </c>
      <c r="K24" s="766">
        <v>1</v>
      </c>
      <c r="L24" s="752">
        <v>10</v>
      </c>
      <c r="M24" s="753">
        <v>11062.6</v>
      </c>
    </row>
    <row r="25" spans="1:13" ht="14.45" customHeight="1" x14ac:dyDescent="0.2">
      <c r="A25" s="747" t="s">
        <v>608</v>
      </c>
      <c r="B25" s="748" t="s">
        <v>2550</v>
      </c>
      <c r="C25" s="748" t="s">
        <v>2555</v>
      </c>
      <c r="D25" s="748" t="s">
        <v>1023</v>
      </c>
      <c r="E25" s="748" t="s">
        <v>2556</v>
      </c>
      <c r="F25" s="752"/>
      <c r="G25" s="752"/>
      <c r="H25" s="766">
        <v>0</v>
      </c>
      <c r="I25" s="752">
        <v>9</v>
      </c>
      <c r="J25" s="752">
        <v>13509.18</v>
      </c>
      <c r="K25" s="766">
        <v>1</v>
      </c>
      <c r="L25" s="752">
        <v>9</v>
      </c>
      <c r="M25" s="753">
        <v>13509.18</v>
      </c>
    </row>
    <row r="26" spans="1:13" ht="14.45" customHeight="1" x14ac:dyDescent="0.2">
      <c r="A26" s="747" t="s">
        <v>608</v>
      </c>
      <c r="B26" s="748" t="s">
        <v>2550</v>
      </c>
      <c r="C26" s="748" t="s">
        <v>2557</v>
      </c>
      <c r="D26" s="748" t="s">
        <v>1023</v>
      </c>
      <c r="E26" s="748" t="s">
        <v>2558</v>
      </c>
      <c r="F26" s="752"/>
      <c r="G26" s="752"/>
      <c r="H26" s="766">
        <v>0</v>
      </c>
      <c r="I26" s="752">
        <v>2</v>
      </c>
      <c r="J26" s="752">
        <v>3791.54</v>
      </c>
      <c r="K26" s="766">
        <v>1</v>
      </c>
      <c r="L26" s="752">
        <v>2</v>
      </c>
      <c r="M26" s="753">
        <v>3791.54</v>
      </c>
    </row>
    <row r="27" spans="1:13" ht="14.45" customHeight="1" x14ac:dyDescent="0.2">
      <c r="A27" s="747" t="s">
        <v>608</v>
      </c>
      <c r="B27" s="748" t="s">
        <v>2550</v>
      </c>
      <c r="C27" s="748" t="s">
        <v>2559</v>
      </c>
      <c r="D27" s="748" t="s">
        <v>1020</v>
      </c>
      <c r="E27" s="748" t="s">
        <v>2560</v>
      </c>
      <c r="F27" s="752"/>
      <c r="G27" s="752"/>
      <c r="H27" s="766">
        <v>0</v>
      </c>
      <c r="I27" s="752">
        <v>2</v>
      </c>
      <c r="J27" s="752">
        <v>1261.32</v>
      </c>
      <c r="K27" s="766">
        <v>1</v>
      </c>
      <c r="L27" s="752">
        <v>2</v>
      </c>
      <c r="M27" s="753">
        <v>1261.32</v>
      </c>
    </row>
    <row r="28" spans="1:13" ht="14.45" customHeight="1" x14ac:dyDescent="0.2">
      <c r="A28" s="747" t="s">
        <v>608</v>
      </c>
      <c r="B28" s="748" t="s">
        <v>2550</v>
      </c>
      <c r="C28" s="748" t="s">
        <v>2561</v>
      </c>
      <c r="D28" s="748" t="s">
        <v>1020</v>
      </c>
      <c r="E28" s="748" t="s">
        <v>2562</v>
      </c>
      <c r="F28" s="752"/>
      <c r="G28" s="752"/>
      <c r="H28" s="766">
        <v>0</v>
      </c>
      <c r="I28" s="752">
        <v>1</v>
      </c>
      <c r="J28" s="752">
        <v>913.65</v>
      </c>
      <c r="K28" s="766">
        <v>1</v>
      </c>
      <c r="L28" s="752">
        <v>1</v>
      </c>
      <c r="M28" s="753">
        <v>913.65</v>
      </c>
    </row>
    <row r="29" spans="1:13" ht="14.45" customHeight="1" x14ac:dyDescent="0.2">
      <c r="A29" s="747" t="s">
        <v>608</v>
      </c>
      <c r="B29" s="748" t="s">
        <v>2563</v>
      </c>
      <c r="C29" s="748" t="s">
        <v>2564</v>
      </c>
      <c r="D29" s="748" t="s">
        <v>699</v>
      </c>
      <c r="E29" s="748" t="s">
        <v>2565</v>
      </c>
      <c r="F29" s="752"/>
      <c r="G29" s="752"/>
      <c r="H29" s="766">
        <v>0</v>
      </c>
      <c r="I29" s="752">
        <v>1</v>
      </c>
      <c r="J29" s="752">
        <v>74.42</v>
      </c>
      <c r="K29" s="766">
        <v>1</v>
      </c>
      <c r="L29" s="752">
        <v>1</v>
      </c>
      <c r="M29" s="753">
        <v>74.42</v>
      </c>
    </row>
    <row r="30" spans="1:13" ht="14.45" customHeight="1" x14ac:dyDescent="0.2">
      <c r="A30" s="747" t="s">
        <v>608</v>
      </c>
      <c r="B30" s="748" t="s">
        <v>2566</v>
      </c>
      <c r="C30" s="748" t="s">
        <v>2567</v>
      </c>
      <c r="D30" s="748" t="s">
        <v>943</v>
      </c>
      <c r="E30" s="748" t="s">
        <v>2568</v>
      </c>
      <c r="F30" s="752"/>
      <c r="G30" s="752"/>
      <c r="H30" s="766">
        <v>0</v>
      </c>
      <c r="I30" s="752">
        <v>1</v>
      </c>
      <c r="J30" s="752">
        <v>379.26000000000005</v>
      </c>
      <c r="K30" s="766">
        <v>1</v>
      </c>
      <c r="L30" s="752">
        <v>1</v>
      </c>
      <c r="M30" s="753">
        <v>379.26000000000005</v>
      </c>
    </row>
    <row r="31" spans="1:13" ht="14.45" customHeight="1" x14ac:dyDescent="0.2">
      <c r="A31" s="747" t="s">
        <v>608</v>
      </c>
      <c r="B31" s="748" t="s">
        <v>2566</v>
      </c>
      <c r="C31" s="748" t="s">
        <v>2569</v>
      </c>
      <c r="D31" s="748" t="s">
        <v>943</v>
      </c>
      <c r="E31" s="748" t="s">
        <v>944</v>
      </c>
      <c r="F31" s="752"/>
      <c r="G31" s="752"/>
      <c r="H31" s="766">
        <v>0</v>
      </c>
      <c r="I31" s="752">
        <v>1</v>
      </c>
      <c r="J31" s="752">
        <v>1278.5100000000002</v>
      </c>
      <c r="K31" s="766">
        <v>1</v>
      </c>
      <c r="L31" s="752">
        <v>1</v>
      </c>
      <c r="M31" s="753">
        <v>1278.5100000000002</v>
      </c>
    </row>
    <row r="32" spans="1:13" ht="14.45" customHeight="1" x14ac:dyDescent="0.2">
      <c r="A32" s="747" t="s">
        <v>608</v>
      </c>
      <c r="B32" s="748" t="s">
        <v>2570</v>
      </c>
      <c r="C32" s="748" t="s">
        <v>2571</v>
      </c>
      <c r="D32" s="748" t="s">
        <v>2572</v>
      </c>
      <c r="E32" s="748" t="s">
        <v>2573</v>
      </c>
      <c r="F32" s="752"/>
      <c r="G32" s="752"/>
      <c r="H32" s="766">
        <v>0</v>
      </c>
      <c r="I32" s="752">
        <v>1</v>
      </c>
      <c r="J32" s="752">
        <v>119.05</v>
      </c>
      <c r="K32" s="766">
        <v>1</v>
      </c>
      <c r="L32" s="752">
        <v>1</v>
      </c>
      <c r="M32" s="753">
        <v>119.05</v>
      </c>
    </row>
    <row r="33" spans="1:13" ht="14.45" customHeight="1" x14ac:dyDescent="0.2">
      <c r="A33" s="747" t="s">
        <v>608</v>
      </c>
      <c r="B33" s="748" t="s">
        <v>2574</v>
      </c>
      <c r="C33" s="748" t="s">
        <v>2575</v>
      </c>
      <c r="D33" s="748" t="s">
        <v>851</v>
      </c>
      <c r="E33" s="748" t="s">
        <v>2576</v>
      </c>
      <c r="F33" s="752"/>
      <c r="G33" s="752"/>
      <c r="H33" s="766">
        <v>0</v>
      </c>
      <c r="I33" s="752">
        <v>1</v>
      </c>
      <c r="J33" s="752">
        <v>128.44000000000003</v>
      </c>
      <c r="K33" s="766">
        <v>1</v>
      </c>
      <c r="L33" s="752">
        <v>1</v>
      </c>
      <c r="M33" s="753">
        <v>128.44000000000003</v>
      </c>
    </row>
    <row r="34" spans="1:13" ht="14.45" customHeight="1" x14ac:dyDescent="0.2">
      <c r="A34" s="747" t="s">
        <v>608</v>
      </c>
      <c r="B34" s="748" t="s">
        <v>2574</v>
      </c>
      <c r="C34" s="748" t="s">
        <v>2577</v>
      </c>
      <c r="D34" s="748" t="s">
        <v>851</v>
      </c>
      <c r="E34" s="748" t="s">
        <v>2578</v>
      </c>
      <c r="F34" s="752"/>
      <c r="G34" s="752"/>
      <c r="H34" s="766">
        <v>0</v>
      </c>
      <c r="I34" s="752">
        <v>1</v>
      </c>
      <c r="J34" s="752">
        <v>89.310000000000016</v>
      </c>
      <c r="K34" s="766">
        <v>1</v>
      </c>
      <c r="L34" s="752">
        <v>1</v>
      </c>
      <c r="M34" s="753">
        <v>89.310000000000016</v>
      </c>
    </row>
    <row r="35" spans="1:13" ht="14.45" customHeight="1" x14ac:dyDescent="0.2">
      <c r="A35" s="747" t="s">
        <v>608</v>
      </c>
      <c r="B35" s="748" t="s">
        <v>2579</v>
      </c>
      <c r="C35" s="748" t="s">
        <v>2580</v>
      </c>
      <c r="D35" s="748" t="s">
        <v>2581</v>
      </c>
      <c r="E35" s="748" t="s">
        <v>2582</v>
      </c>
      <c r="F35" s="752"/>
      <c r="G35" s="752"/>
      <c r="H35" s="766">
        <v>0</v>
      </c>
      <c r="I35" s="752">
        <v>29</v>
      </c>
      <c r="J35" s="752">
        <v>4064.6800000000003</v>
      </c>
      <c r="K35" s="766">
        <v>1</v>
      </c>
      <c r="L35" s="752">
        <v>29</v>
      </c>
      <c r="M35" s="753">
        <v>4064.6800000000003</v>
      </c>
    </row>
    <row r="36" spans="1:13" ht="14.45" customHeight="1" x14ac:dyDescent="0.2">
      <c r="A36" s="747" t="s">
        <v>608</v>
      </c>
      <c r="B36" s="748" t="s">
        <v>2583</v>
      </c>
      <c r="C36" s="748" t="s">
        <v>2584</v>
      </c>
      <c r="D36" s="748" t="s">
        <v>2585</v>
      </c>
      <c r="E36" s="748" t="s">
        <v>2586</v>
      </c>
      <c r="F36" s="752"/>
      <c r="G36" s="752"/>
      <c r="H36" s="766">
        <v>0</v>
      </c>
      <c r="I36" s="752">
        <v>1</v>
      </c>
      <c r="J36" s="752">
        <v>174.65999999999997</v>
      </c>
      <c r="K36" s="766">
        <v>1</v>
      </c>
      <c r="L36" s="752">
        <v>1</v>
      </c>
      <c r="M36" s="753">
        <v>174.65999999999997</v>
      </c>
    </row>
    <row r="37" spans="1:13" ht="14.45" customHeight="1" x14ac:dyDescent="0.2">
      <c r="A37" s="747" t="s">
        <v>608</v>
      </c>
      <c r="B37" s="748" t="s">
        <v>2583</v>
      </c>
      <c r="C37" s="748" t="s">
        <v>2587</v>
      </c>
      <c r="D37" s="748" t="s">
        <v>2585</v>
      </c>
      <c r="E37" s="748" t="s">
        <v>2588</v>
      </c>
      <c r="F37" s="752"/>
      <c r="G37" s="752"/>
      <c r="H37" s="766">
        <v>0</v>
      </c>
      <c r="I37" s="752">
        <v>1</v>
      </c>
      <c r="J37" s="752">
        <v>104.56999999999996</v>
      </c>
      <c r="K37" s="766">
        <v>1</v>
      </c>
      <c r="L37" s="752">
        <v>1</v>
      </c>
      <c r="M37" s="753">
        <v>104.56999999999996</v>
      </c>
    </row>
    <row r="38" spans="1:13" ht="14.45" customHeight="1" x14ac:dyDescent="0.2">
      <c r="A38" s="747" t="s">
        <v>608</v>
      </c>
      <c r="B38" s="748" t="s">
        <v>2589</v>
      </c>
      <c r="C38" s="748" t="s">
        <v>2590</v>
      </c>
      <c r="D38" s="748" t="s">
        <v>2591</v>
      </c>
      <c r="E38" s="748" t="s">
        <v>2050</v>
      </c>
      <c r="F38" s="752"/>
      <c r="G38" s="752"/>
      <c r="H38" s="766">
        <v>0</v>
      </c>
      <c r="I38" s="752">
        <v>1</v>
      </c>
      <c r="J38" s="752">
        <v>288.82</v>
      </c>
      <c r="K38" s="766">
        <v>1</v>
      </c>
      <c r="L38" s="752">
        <v>1</v>
      </c>
      <c r="M38" s="753">
        <v>288.82</v>
      </c>
    </row>
    <row r="39" spans="1:13" ht="14.45" customHeight="1" x14ac:dyDescent="0.2">
      <c r="A39" s="747" t="s">
        <v>608</v>
      </c>
      <c r="B39" s="748" t="s">
        <v>2592</v>
      </c>
      <c r="C39" s="748" t="s">
        <v>2593</v>
      </c>
      <c r="D39" s="748" t="s">
        <v>1033</v>
      </c>
      <c r="E39" s="748" t="s">
        <v>1034</v>
      </c>
      <c r="F39" s="752"/>
      <c r="G39" s="752"/>
      <c r="H39" s="766">
        <v>0</v>
      </c>
      <c r="I39" s="752">
        <v>51</v>
      </c>
      <c r="J39" s="752">
        <v>2054.59</v>
      </c>
      <c r="K39" s="766">
        <v>1</v>
      </c>
      <c r="L39" s="752">
        <v>51</v>
      </c>
      <c r="M39" s="753">
        <v>2054.59</v>
      </c>
    </row>
    <row r="40" spans="1:13" ht="14.45" customHeight="1" x14ac:dyDescent="0.2">
      <c r="A40" s="747" t="s">
        <v>608</v>
      </c>
      <c r="B40" s="748" t="s">
        <v>2592</v>
      </c>
      <c r="C40" s="748" t="s">
        <v>2594</v>
      </c>
      <c r="D40" s="748" t="s">
        <v>1030</v>
      </c>
      <c r="E40" s="748" t="s">
        <v>2595</v>
      </c>
      <c r="F40" s="752"/>
      <c r="G40" s="752"/>
      <c r="H40" s="766">
        <v>0</v>
      </c>
      <c r="I40" s="752">
        <v>20</v>
      </c>
      <c r="J40" s="752">
        <v>632.27</v>
      </c>
      <c r="K40" s="766">
        <v>1</v>
      </c>
      <c r="L40" s="752">
        <v>20</v>
      </c>
      <c r="M40" s="753">
        <v>632.27</v>
      </c>
    </row>
    <row r="41" spans="1:13" ht="14.45" customHeight="1" x14ac:dyDescent="0.2">
      <c r="A41" s="747" t="s">
        <v>608</v>
      </c>
      <c r="B41" s="748" t="s">
        <v>2592</v>
      </c>
      <c r="C41" s="748" t="s">
        <v>2596</v>
      </c>
      <c r="D41" s="748" t="s">
        <v>1030</v>
      </c>
      <c r="E41" s="748" t="s">
        <v>2597</v>
      </c>
      <c r="F41" s="752"/>
      <c r="G41" s="752"/>
      <c r="H41" s="766">
        <v>0</v>
      </c>
      <c r="I41" s="752">
        <v>1</v>
      </c>
      <c r="J41" s="752">
        <v>58.710000000000015</v>
      </c>
      <c r="K41" s="766">
        <v>1</v>
      </c>
      <c r="L41" s="752">
        <v>1</v>
      </c>
      <c r="M41" s="753">
        <v>58.710000000000015</v>
      </c>
    </row>
    <row r="42" spans="1:13" ht="14.45" customHeight="1" x14ac:dyDescent="0.2">
      <c r="A42" s="747" t="s">
        <v>608</v>
      </c>
      <c r="B42" s="748" t="s">
        <v>2592</v>
      </c>
      <c r="C42" s="748" t="s">
        <v>2598</v>
      </c>
      <c r="D42" s="748" t="s">
        <v>1025</v>
      </c>
      <c r="E42" s="748" t="s">
        <v>2599</v>
      </c>
      <c r="F42" s="752"/>
      <c r="G42" s="752"/>
      <c r="H42" s="766">
        <v>0</v>
      </c>
      <c r="I42" s="752">
        <v>1</v>
      </c>
      <c r="J42" s="752">
        <v>92.77000000000001</v>
      </c>
      <c r="K42" s="766">
        <v>1</v>
      </c>
      <c r="L42" s="752">
        <v>1</v>
      </c>
      <c r="M42" s="753">
        <v>92.77000000000001</v>
      </c>
    </row>
    <row r="43" spans="1:13" ht="14.45" customHeight="1" x14ac:dyDescent="0.2">
      <c r="A43" s="747" t="s">
        <v>608</v>
      </c>
      <c r="B43" s="748" t="s">
        <v>2592</v>
      </c>
      <c r="C43" s="748" t="s">
        <v>2600</v>
      </c>
      <c r="D43" s="748" t="s">
        <v>1025</v>
      </c>
      <c r="E43" s="748" t="s">
        <v>2601</v>
      </c>
      <c r="F43" s="752"/>
      <c r="G43" s="752"/>
      <c r="H43" s="766">
        <v>0</v>
      </c>
      <c r="I43" s="752">
        <v>1</v>
      </c>
      <c r="J43" s="752">
        <v>161.78</v>
      </c>
      <c r="K43" s="766">
        <v>1</v>
      </c>
      <c r="L43" s="752">
        <v>1</v>
      </c>
      <c r="M43" s="753">
        <v>161.78</v>
      </c>
    </row>
    <row r="44" spans="1:13" ht="14.45" customHeight="1" x14ac:dyDescent="0.2">
      <c r="A44" s="747" t="s">
        <v>608</v>
      </c>
      <c r="B44" s="748" t="s">
        <v>2592</v>
      </c>
      <c r="C44" s="748" t="s">
        <v>2602</v>
      </c>
      <c r="D44" s="748" t="s">
        <v>1028</v>
      </c>
      <c r="E44" s="748" t="s">
        <v>2603</v>
      </c>
      <c r="F44" s="752"/>
      <c r="G44" s="752"/>
      <c r="H44" s="766">
        <v>0</v>
      </c>
      <c r="I44" s="752">
        <v>1</v>
      </c>
      <c r="J44" s="752">
        <v>151.25999999999996</v>
      </c>
      <c r="K44" s="766">
        <v>1</v>
      </c>
      <c r="L44" s="752">
        <v>1</v>
      </c>
      <c r="M44" s="753">
        <v>151.25999999999996</v>
      </c>
    </row>
    <row r="45" spans="1:13" ht="14.45" customHeight="1" x14ac:dyDescent="0.2">
      <c r="A45" s="747" t="s">
        <v>608</v>
      </c>
      <c r="B45" s="748" t="s">
        <v>2604</v>
      </c>
      <c r="C45" s="748" t="s">
        <v>2605</v>
      </c>
      <c r="D45" s="748" t="s">
        <v>1089</v>
      </c>
      <c r="E45" s="748" t="s">
        <v>2606</v>
      </c>
      <c r="F45" s="752"/>
      <c r="G45" s="752"/>
      <c r="H45" s="766">
        <v>0</v>
      </c>
      <c r="I45" s="752">
        <v>89</v>
      </c>
      <c r="J45" s="752">
        <v>3755.4140021088388</v>
      </c>
      <c r="K45" s="766">
        <v>1</v>
      </c>
      <c r="L45" s="752">
        <v>89</v>
      </c>
      <c r="M45" s="753">
        <v>3755.4140021088388</v>
      </c>
    </row>
    <row r="46" spans="1:13" ht="14.45" customHeight="1" x14ac:dyDescent="0.2">
      <c r="A46" s="747" t="s">
        <v>608</v>
      </c>
      <c r="B46" s="748" t="s">
        <v>2604</v>
      </c>
      <c r="C46" s="748" t="s">
        <v>2607</v>
      </c>
      <c r="D46" s="748" t="s">
        <v>1089</v>
      </c>
      <c r="E46" s="748" t="s">
        <v>2608</v>
      </c>
      <c r="F46" s="752"/>
      <c r="G46" s="752"/>
      <c r="H46" s="766">
        <v>0</v>
      </c>
      <c r="I46" s="752">
        <v>9</v>
      </c>
      <c r="J46" s="752">
        <v>369.11</v>
      </c>
      <c r="K46" s="766">
        <v>1</v>
      </c>
      <c r="L46" s="752">
        <v>9</v>
      </c>
      <c r="M46" s="753">
        <v>369.11</v>
      </c>
    </row>
    <row r="47" spans="1:13" ht="14.45" customHeight="1" x14ac:dyDescent="0.2">
      <c r="A47" s="747" t="s">
        <v>608</v>
      </c>
      <c r="B47" s="748" t="s">
        <v>2604</v>
      </c>
      <c r="C47" s="748" t="s">
        <v>2609</v>
      </c>
      <c r="D47" s="748" t="s">
        <v>1092</v>
      </c>
      <c r="E47" s="748" t="s">
        <v>2610</v>
      </c>
      <c r="F47" s="752"/>
      <c r="G47" s="752"/>
      <c r="H47" s="766">
        <v>0</v>
      </c>
      <c r="I47" s="752">
        <v>1</v>
      </c>
      <c r="J47" s="752">
        <v>61.63</v>
      </c>
      <c r="K47" s="766">
        <v>1</v>
      </c>
      <c r="L47" s="752">
        <v>1</v>
      </c>
      <c r="M47" s="753">
        <v>61.63</v>
      </c>
    </row>
    <row r="48" spans="1:13" ht="14.45" customHeight="1" x14ac:dyDescent="0.2">
      <c r="A48" s="747" t="s">
        <v>608</v>
      </c>
      <c r="B48" s="748" t="s">
        <v>2611</v>
      </c>
      <c r="C48" s="748" t="s">
        <v>2612</v>
      </c>
      <c r="D48" s="748" t="s">
        <v>1615</v>
      </c>
      <c r="E48" s="748" t="s">
        <v>2613</v>
      </c>
      <c r="F48" s="752"/>
      <c r="G48" s="752"/>
      <c r="H48" s="766">
        <v>0</v>
      </c>
      <c r="I48" s="752">
        <v>3</v>
      </c>
      <c r="J48" s="752">
        <v>235.36</v>
      </c>
      <c r="K48" s="766">
        <v>1</v>
      </c>
      <c r="L48" s="752">
        <v>3</v>
      </c>
      <c r="M48" s="753">
        <v>235.36</v>
      </c>
    </row>
    <row r="49" spans="1:13" ht="14.45" customHeight="1" x14ac:dyDescent="0.2">
      <c r="A49" s="747" t="s">
        <v>608</v>
      </c>
      <c r="B49" s="748" t="s">
        <v>2611</v>
      </c>
      <c r="C49" s="748" t="s">
        <v>2614</v>
      </c>
      <c r="D49" s="748" t="s">
        <v>750</v>
      </c>
      <c r="E49" s="748" t="s">
        <v>752</v>
      </c>
      <c r="F49" s="752">
        <v>4</v>
      </c>
      <c r="G49" s="752">
        <v>819.27</v>
      </c>
      <c r="H49" s="766">
        <v>1</v>
      </c>
      <c r="I49" s="752"/>
      <c r="J49" s="752"/>
      <c r="K49" s="766">
        <v>0</v>
      </c>
      <c r="L49" s="752">
        <v>4</v>
      </c>
      <c r="M49" s="753">
        <v>819.27</v>
      </c>
    </row>
    <row r="50" spans="1:13" ht="14.45" customHeight="1" x14ac:dyDescent="0.2">
      <c r="A50" s="747" t="s">
        <v>608</v>
      </c>
      <c r="B50" s="748" t="s">
        <v>2611</v>
      </c>
      <c r="C50" s="748" t="s">
        <v>2615</v>
      </c>
      <c r="D50" s="748" t="s">
        <v>750</v>
      </c>
      <c r="E50" s="748" t="s">
        <v>751</v>
      </c>
      <c r="F50" s="752">
        <v>3</v>
      </c>
      <c r="G50" s="752">
        <v>292.17</v>
      </c>
      <c r="H50" s="766">
        <v>1</v>
      </c>
      <c r="I50" s="752"/>
      <c r="J50" s="752"/>
      <c r="K50" s="766">
        <v>0</v>
      </c>
      <c r="L50" s="752">
        <v>3</v>
      </c>
      <c r="M50" s="753">
        <v>292.17</v>
      </c>
    </row>
    <row r="51" spans="1:13" ht="14.45" customHeight="1" x14ac:dyDescent="0.2">
      <c r="A51" s="747" t="s">
        <v>608</v>
      </c>
      <c r="B51" s="748" t="s">
        <v>2611</v>
      </c>
      <c r="C51" s="748" t="s">
        <v>2616</v>
      </c>
      <c r="D51" s="748" t="s">
        <v>753</v>
      </c>
      <c r="E51" s="748" t="s">
        <v>756</v>
      </c>
      <c r="F51" s="752">
        <v>3</v>
      </c>
      <c r="G51" s="752">
        <v>622.08999999999992</v>
      </c>
      <c r="H51" s="766">
        <v>1</v>
      </c>
      <c r="I51" s="752"/>
      <c r="J51" s="752"/>
      <c r="K51" s="766">
        <v>0</v>
      </c>
      <c r="L51" s="752">
        <v>3</v>
      </c>
      <c r="M51" s="753">
        <v>622.08999999999992</v>
      </c>
    </row>
    <row r="52" spans="1:13" ht="14.45" customHeight="1" x14ac:dyDescent="0.2">
      <c r="A52" s="747" t="s">
        <v>608</v>
      </c>
      <c r="B52" s="748" t="s">
        <v>2611</v>
      </c>
      <c r="C52" s="748" t="s">
        <v>2617</v>
      </c>
      <c r="D52" s="748" t="s">
        <v>753</v>
      </c>
      <c r="E52" s="748" t="s">
        <v>755</v>
      </c>
      <c r="F52" s="752">
        <v>1</v>
      </c>
      <c r="G52" s="752">
        <v>72.340000000000018</v>
      </c>
      <c r="H52" s="766">
        <v>1</v>
      </c>
      <c r="I52" s="752"/>
      <c r="J52" s="752"/>
      <c r="K52" s="766">
        <v>0</v>
      </c>
      <c r="L52" s="752">
        <v>1</v>
      </c>
      <c r="M52" s="753">
        <v>72.340000000000018</v>
      </c>
    </row>
    <row r="53" spans="1:13" ht="14.45" customHeight="1" x14ac:dyDescent="0.2">
      <c r="A53" s="747" t="s">
        <v>608</v>
      </c>
      <c r="B53" s="748" t="s">
        <v>2611</v>
      </c>
      <c r="C53" s="748" t="s">
        <v>2618</v>
      </c>
      <c r="D53" s="748" t="s">
        <v>753</v>
      </c>
      <c r="E53" s="748" t="s">
        <v>757</v>
      </c>
      <c r="F53" s="752"/>
      <c r="G53" s="752"/>
      <c r="H53" s="766">
        <v>0</v>
      </c>
      <c r="I53" s="752">
        <v>6</v>
      </c>
      <c r="J53" s="752">
        <v>562.89</v>
      </c>
      <c r="K53" s="766">
        <v>1</v>
      </c>
      <c r="L53" s="752">
        <v>6</v>
      </c>
      <c r="M53" s="753">
        <v>562.89</v>
      </c>
    </row>
    <row r="54" spans="1:13" ht="14.45" customHeight="1" x14ac:dyDescent="0.2">
      <c r="A54" s="747" t="s">
        <v>608</v>
      </c>
      <c r="B54" s="748" t="s">
        <v>2611</v>
      </c>
      <c r="C54" s="748" t="s">
        <v>2619</v>
      </c>
      <c r="D54" s="748" t="s">
        <v>753</v>
      </c>
      <c r="E54" s="748" t="s">
        <v>754</v>
      </c>
      <c r="F54" s="752"/>
      <c r="G54" s="752"/>
      <c r="H54" s="766">
        <v>0</v>
      </c>
      <c r="I54" s="752">
        <v>3</v>
      </c>
      <c r="J54" s="752">
        <v>749.47</v>
      </c>
      <c r="K54" s="766">
        <v>1</v>
      </c>
      <c r="L54" s="752">
        <v>3</v>
      </c>
      <c r="M54" s="753">
        <v>749.47</v>
      </c>
    </row>
    <row r="55" spans="1:13" ht="14.45" customHeight="1" x14ac:dyDescent="0.2">
      <c r="A55" s="747" t="s">
        <v>608</v>
      </c>
      <c r="B55" s="748" t="s">
        <v>2611</v>
      </c>
      <c r="C55" s="748" t="s">
        <v>2620</v>
      </c>
      <c r="D55" s="748" t="s">
        <v>748</v>
      </c>
      <c r="E55" s="748" t="s">
        <v>749</v>
      </c>
      <c r="F55" s="752"/>
      <c r="G55" s="752"/>
      <c r="H55" s="766">
        <v>0</v>
      </c>
      <c r="I55" s="752">
        <v>3</v>
      </c>
      <c r="J55" s="752">
        <v>265.35000000000002</v>
      </c>
      <c r="K55" s="766">
        <v>1</v>
      </c>
      <c r="L55" s="752">
        <v>3</v>
      </c>
      <c r="M55" s="753">
        <v>265.35000000000002</v>
      </c>
    </row>
    <row r="56" spans="1:13" ht="14.45" customHeight="1" x14ac:dyDescent="0.2">
      <c r="A56" s="747" t="s">
        <v>608</v>
      </c>
      <c r="B56" s="748" t="s">
        <v>2611</v>
      </c>
      <c r="C56" s="748" t="s">
        <v>2621</v>
      </c>
      <c r="D56" s="748" t="s">
        <v>753</v>
      </c>
      <c r="E56" s="748" t="s">
        <v>755</v>
      </c>
      <c r="F56" s="752"/>
      <c r="G56" s="752"/>
      <c r="H56" s="766">
        <v>0</v>
      </c>
      <c r="I56" s="752">
        <v>1</v>
      </c>
      <c r="J56" s="752">
        <v>72.34</v>
      </c>
      <c r="K56" s="766">
        <v>1</v>
      </c>
      <c r="L56" s="752">
        <v>1</v>
      </c>
      <c r="M56" s="753">
        <v>72.34</v>
      </c>
    </row>
    <row r="57" spans="1:13" ht="14.45" customHeight="1" x14ac:dyDescent="0.2">
      <c r="A57" s="747" t="s">
        <v>608</v>
      </c>
      <c r="B57" s="748" t="s">
        <v>2611</v>
      </c>
      <c r="C57" s="748" t="s">
        <v>2622</v>
      </c>
      <c r="D57" s="748" t="s">
        <v>753</v>
      </c>
      <c r="E57" s="748" t="s">
        <v>2623</v>
      </c>
      <c r="F57" s="752"/>
      <c r="G57" s="752"/>
      <c r="H57" s="766">
        <v>0</v>
      </c>
      <c r="I57" s="752">
        <v>3</v>
      </c>
      <c r="J57" s="752">
        <v>305.19000000000017</v>
      </c>
      <c r="K57" s="766">
        <v>1</v>
      </c>
      <c r="L57" s="752">
        <v>3</v>
      </c>
      <c r="M57" s="753">
        <v>305.19000000000017</v>
      </c>
    </row>
    <row r="58" spans="1:13" ht="14.45" customHeight="1" x14ac:dyDescent="0.2">
      <c r="A58" s="747" t="s">
        <v>608</v>
      </c>
      <c r="B58" s="748" t="s">
        <v>2611</v>
      </c>
      <c r="C58" s="748" t="s">
        <v>2624</v>
      </c>
      <c r="D58" s="748" t="s">
        <v>753</v>
      </c>
      <c r="E58" s="748" t="s">
        <v>758</v>
      </c>
      <c r="F58" s="752"/>
      <c r="G58" s="752"/>
      <c r="H58" s="766">
        <v>0</v>
      </c>
      <c r="I58" s="752">
        <v>2</v>
      </c>
      <c r="J58" s="752">
        <v>583.29999999999984</v>
      </c>
      <c r="K58" s="766">
        <v>1</v>
      </c>
      <c r="L58" s="752">
        <v>2</v>
      </c>
      <c r="M58" s="753">
        <v>583.29999999999984</v>
      </c>
    </row>
    <row r="59" spans="1:13" ht="14.45" customHeight="1" x14ac:dyDescent="0.2">
      <c r="A59" s="747" t="s">
        <v>608</v>
      </c>
      <c r="B59" s="748" t="s">
        <v>2611</v>
      </c>
      <c r="C59" s="748" t="s">
        <v>2625</v>
      </c>
      <c r="D59" s="748" t="s">
        <v>753</v>
      </c>
      <c r="E59" s="748" t="s">
        <v>751</v>
      </c>
      <c r="F59" s="752"/>
      <c r="G59" s="752"/>
      <c r="H59" s="766">
        <v>0</v>
      </c>
      <c r="I59" s="752">
        <v>1</v>
      </c>
      <c r="J59" s="752">
        <v>125.85</v>
      </c>
      <c r="K59" s="766">
        <v>1</v>
      </c>
      <c r="L59" s="752">
        <v>1</v>
      </c>
      <c r="M59" s="753">
        <v>125.85</v>
      </c>
    </row>
    <row r="60" spans="1:13" ht="14.45" customHeight="1" x14ac:dyDescent="0.2">
      <c r="A60" s="747" t="s">
        <v>608</v>
      </c>
      <c r="B60" s="748" t="s">
        <v>2626</v>
      </c>
      <c r="C60" s="748" t="s">
        <v>2627</v>
      </c>
      <c r="D60" s="748" t="s">
        <v>721</v>
      </c>
      <c r="E60" s="748" t="s">
        <v>2628</v>
      </c>
      <c r="F60" s="752"/>
      <c r="G60" s="752"/>
      <c r="H60" s="766">
        <v>0</v>
      </c>
      <c r="I60" s="752">
        <v>1</v>
      </c>
      <c r="J60" s="752">
        <v>74.069999999999993</v>
      </c>
      <c r="K60" s="766">
        <v>1</v>
      </c>
      <c r="L60" s="752">
        <v>1</v>
      </c>
      <c r="M60" s="753">
        <v>74.069999999999993</v>
      </c>
    </row>
    <row r="61" spans="1:13" ht="14.45" customHeight="1" x14ac:dyDescent="0.2">
      <c r="A61" s="747" t="s">
        <v>608</v>
      </c>
      <c r="B61" s="748" t="s">
        <v>2626</v>
      </c>
      <c r="C61" s="748" t="s">
        <v>2629</v>
      </c>
      <c r="D61" s="748" t="s">
        <v>721</v>
      </c>
      <c r="E61" s="748" t="s">
        <v>2613</v>
      </c>
      <c r="F61" s="752"/>
      <c r="G61" s="752"/>
      <c r="H61" s="766">
        <v>0</v>
      </c>
      <c r="I61" s="752">
        <v>2</v>
      </c>
      <c r="J61" s="752">
        <v>195.82</v>
      </c>
      <c r="K61" s="766">
        <v>1</v>
      </c>
      <c r="L61" s="752">
        <v>2</v>
      </c>
      <c r="M61" s="753">
        <v>195.82</v>
      </c>
    </row>
    <row r="62" spans="1:13" ht="14.45" customHeight="1" x14ac:dyDescent="0.2">
      <c r="A62" s="747" t="s">
        <v>608</v>
      </c>
      <c r="B62" s="748" t="s">
        <v>2630</v>
      </c>
      <c r="C62" s="748" t="s">
        <v>2631</v>
      </c>
      <c r="D62" s="748" t="s">
        <v>2632</v>
      </c>
      <c r="E62" s="748" t="s">
        <v>2633</v>
      </c>
      <c r="F62" s="752"/>
      <c r="G62" s="752"/>
      <c r="H62" s="766">
        <v>0</v>
      </c>
      <c r="I62" s="752">
        <v>13</v>
      </c>
      <c r="J62" s="752">
        <v>361.97</v>
      </c>
      <c r="K62" s="766">
        <v>1</v>
      </c>
      <c r="L62" s="752">
        <v>13</v>
      </c>
      <c r="M62" s="753">
        <v>361.97</v>
      </c>
    </row>
    <row r="63" spans="1:13" ht="14.45" customHeight="1" x14ac:dyDescent="0.2">
      <c r="A63" s="747" t="s">
        <v>608</v>
      </c>
      <c r="B63" s="748" t="s">
        <v>2630</v>
      </c>
      <c r="C63" s="748" t="s">
        <v>2634</v>
      </c>
      <c r="D63" s="748" t="s">
        <v>2632</v>
      </c>
      <c r="E63" s="748" t="s">
        <v>2635</v>
      </c>
      <c r="F63" s="752"/>
      <c r="G63" s="752"/>
      <c r="H63" s="766">
        <v>0</v>
      </c>
      <c r="I63" s="752">
        <v>1</v>
      </c>
      <c r="J63" s="752">
        <v>98.11</v>
      </c>
      <c r="K63" s="766">
        <v>1</v>
      </c>
      <c r="L63" s="752">
        <v>1</v>
      </c>
      <c r="M63" s="753">
        <v>98.11</v>
      </c>
    </row>
    <row r="64" spans="1:13" ht="14.45" customHeight="1" x14ac:dyDescent="0.2">
      <c r="A64" s="747" t="s">
        <v>608</v>
      </c>
      <c r="B64" s="748" t="s">
        <v>2636</v>
      </c>
      <c r="C64" s="748" t="s">
        <v>2637</v>
      </c>
      <c r="D64" s="748" t="s">
        <v>768</v>
      </c>
      <c r="E64" s="748" t="s">
        <v>773</v>
      </c>
      <c r="F64" s="752">
        <v>1</v>
      </c>
      <c r="G64" s="752">
        <v>26.47</v>
      </c>
      <c r="H64" s="766">
        <v>1</v>
      </c>
      <c r="I64" s="752"/>
      <c r="J64" s="752"/>
      <c r="K64" s="766">
        <v>0</v>
      </c>
      <c r="L64" s="752">
        <v>1</v>
      </c>
      <c r="M64" s="753">
        <v>26.47</v>
      </c>
    </row>
    <row r="65" spans="1:13" ht="14.45" customHeight="1" x14ac:dyDescent="0.2">
      <c r="A65" s="747" t="s">
        <v>608</v>
      </c>
      <c r="B65" s="748" t="s">
        <v>2636</v>
      </c>
      <c r="C65" s="748" t="s">
        <v>2638</v>
      </c>
      <c r="D65" s="748" t="s">
        <v>768</v>
      </c>
      <c r="E65" s="748" t="s">
        <v>775</v>
      </c>
      <c r="F65" s="752">
        <v>1</v>
      </c>
      <c r="G65" s="752">
        <v>26.149999999999995</v>
      </c>
      <c r="H65" s="766">
        <v>1</v>
      </c>
      <c r="I65" s="752"/>
      <c r="J65" s="752"/>
      <c r="K65" s="766">
        <v>0</v>
      </c>
      <c r="L65" s="752">
        <v>1</v>
      </c>
      <c r="M65" s="753">
        <v>26.149999999999995</v>
      </c>
    </row>
    <row r="66" spans="1:13" ht="14.45" customHeight="1" x14ac:dyDescent="0.2">
      <c r="A66" s="747" t="s">
        <v>608</v>
      </c>
      <c r="B66" s="748" t="s">
        <v>2636</v>
      </c>
      <c r="C66" s="748" t="s">
        <v>2639</v>
      </c>
      <c r="D66" s="748" t="s">
        <v>768</v>
      </c>
      <c r="E66" s="748" t="s">
        <v>769</v>
      </c>
      <c r="F66" s="752"/>
      <c r="G66" s="752"/>
      <c r="H66" s="766">
        <v>0</v>
      </c>
      <c r="I66" s="752">
        <v>2</v>
      </c>
      <c r="J66" s="752">
        <v>104.56000000000003</v>
      </c>
      <c r="K66" s="766">
        <v>1</v>
      </c>
      <c r="L66" s="752">
        <v>2</v>
      </c>
      <c r="M66" s="753">
        <v>104.56000000000003</v>
      </c>
    </row>
    <row r="67" spans="1:13" ht="14.45" customHeight="1" x14ac:dyDescent="0.2">
      <c r="A67" s="747" t="s">
        <v>608</v>
      </c>
      <c r="B67" s="748" t="s">
        <v>2636</v>
      </c>
      <c r="C67" s="748" t="s">
        <v>2640</v>
      </c>
      <c r="D67" s="748" t="s">
        <v>768</v>
      </c>
      <c r="E67" s="748" t="s">
        <v>771</v>
      </c>
      <c r="F67" s="752">
        <v>1</v>
      </c>
      <c r="G67" s="752">
        <v>174.26999999999998</v>
      </c>
      <c r="H67" s="766">
        <v>1</v>
      </c>
      <c r="I67" s="752"/>
      <c r="J67" s="752"/>
      <c r="K67" s="766">
        <v>0</v>
      </c>
      <c r="L67" s="752">
        <v>1</v>
      </c>
      <c r="M67" s="753">
        <v>174.26999999999998</v>
      </c>
    </row>
    <row r="68" spans="1:13" ht="14.45" customHeight="1" x14ac:dyDescent="0.2">
      <c r="A68" s="747" t="s">
        <v>608</v>
      </c>
      <c r="B68" s="748" t="s">
        <v>2636</v>
      </c>
      <c r="C68" s="748" t="s">
        <v>2641</v>
      </c>
      <c r="D68" s="748" t="s">
        <v>768</v>
      </c>
      <c r="E68" s="748" t="s">
        <v>773</v>
      </c>
      <c r="F68" s="752"/>
      <c r="G68" s="752"/>
      <c r="H68" s="766">
        <v>0</v>
      </c>
      <c r="I68" s="752">
        <v>2</v>
      </c>
      <c r="J68" s="752">
        <v>52.899999999999991</v>
      </c>
      <c r="K68" s="766">
        <v>1</v>
      </c>
      <c r="L68" s="752">
        <v>2</v>
      </c>
      <c r="M68" s="753">
        <v>52.899999999999991</v>
      </c>
    </row>
    <row r="69" spans="1:13" ht="14.45" customHeight="1" x14ac:dyDescent="0.2">
      <c r="A69" s="747" t="s">
        <v>608</v>
      </c>
      <c r="B69" s="748" t="s">
        <v>2636</v>
      </c>
      <c r="C69" s="748" t="s">
        <v>2642</v>
      </c>
      <c r="D69" s="748" t="s">
        <v>768</v>
      </c>
      <c r="E69" s="748" t="s">
        <v>1038</v>
      </c>
      <c r="F69" s="752"/>
      <c r="G69" s="752"/>
      <c r="H69" s="766">
        <v>0</v>
      </c>
      <c r="I69" s="752">
        <v>2</v>
      </c>
      <c r="J69" s="752">
        <v>174.04</v>
      </c>
      <c r="K69" s="766">
        <v>1</v>
      </c>
      <c r="L69" s="752">
        <v>2</v>
      </c>
      <c r="M69" s="753">
        <v>174.04</v>
      </c>
    </row>
    <row r="70" spans="1:13" ht="14.45" customHeight="1" x14ac:dyDescent="0.2">
      <c r="A70" s="747" t="s">
        <v>608</v>
      </c>
      <c r="B70" s="748" t="s">
        <v>2636</v>
      </c>
      <c r="C70" s="748" t="s">
        <v>2643</v>
      </c>
      <c r="D70" s="748" t="s">
        <v>768</v>
      </c>
      <c r="E70" s="748" t="s">
        <v>769</v>
      </c>
      <c r="F70" s="752"/>
      <c r="G70" s="752"/>
      <c r="H70" s="766">
        <v>0</v>
      </c>
      <c r="I70" s="752">
        <v>1</v>
      </c>
      <c r="J70" s="752">
        <v>52.219999999999992</v>
      </c>
      <c r="K70" s="766">
        <v>1</v>
      </c>
      <c r="L70" s="752">
        <v>1</v>
      </c>
      <c r="M70" s="753">
        <v>52.219999999999992</v>
      </c>
    </row>
    <row r="71" spans="1:13" ht="14.45" customHeight="1" x14ac:dyDescent="0.2">
      <c r="A71" s="747" t="s">
        <v>608</v>
      </c>
      <c r="B71" s="748" t="s">
        <v>2644</v>
      </c>
      <c r="C71" s="748" t="s">
        <v>2645</v>
      </c>
      <c r="D71" s="748" t="s">
        <v>2646</v>
      </c>
      <c r="E71" s="748" t="s">
        <v>2647</v>
      </c>
      <c r="F71" s="752"/>
      <c r="G71" s="752"/>
      <c r="H71" s="766">
        <v>0</v>
      </c>
      <c r="I71" s="752">
        <v>5</v>
      </c>
      <c r="J71" s="752">
        <v>105.95000000000002</v>
      </c>
      <c r="K71" s="766">
        <v>1</v>
      </c>
      <c r="L71" s="752">
        <v>5</v>
      </c>
      <c r="M71" s="753">
        <v>105.95000000000002</v>
      </c>
    </row>
    <row r="72" spans="1:13" ht="14.45" customHeight="1" x14ac:dyDescent="0.2">
      <c r="A72" s="747" t="s">
        <v>608</v>
      </c>
      <c r="B72" s="748" t="s">
        <v>2644</v>
      </c>
      <c r="C72" s="748" t="s">
        <v>2648</v>
      </c>
      <c r="D72" s="748" t="s">
        <v>2646</v>
      </c>
      <c r="E72" s="748" t="s">
        <v>2649</v>
      </c>
      <c r="F72" s="752"/>
      <c r="G72" s="752"/>
      <c r="H72" s="766">
        <v>0</v>
      </c>
      <c r="I72" s="752">
        <v>2</v>
      </c>
      <c r="J72" s="752">
        <v>107.88</v>
      </c>
      <c r="K72" s="766">
        <v>1</v>
      </c>
      <c r="L72" s="752">
        <v>2</v>
      </c>
      <c r="M72" s="753">
        <v>107.88</v>
      </c>
    </row>
    <row r="73" spans="1:13" ht="14.45" customHeight="1" x14ac:dyDescent="0.2">
      <c r="A73" s="747" t="s">
        <v>608</v>
      </c>
      <c r="B73" s="748" t="s">
        <v>2644</v>
      </c>
      <c r="C73" s="748" t="s">
        <v>2650</v>
      </c>
      <c r="D73" s="748" t="s">
        <v>2646</v>
      </c>
      <c r="E73" s="748" t="s">
        <v>2651</v>
      </c>
      <c r="F73" s="752"/>
      <c r="G73" s="752"/>
      <c r="H73" s="766">
        <v>0</v>
      </c>
      <c r="I73" s="752">
        <v>2</v>
      </c>
      <c r="J73" s="752">
        <v>17.29</v>
      </c>
      <c r="K73" s="766">
        <v>1</v>
      </c>
      <c r="L73" s="752">
        <v>2</v>
      </c>
      <c r="M73" s="753">
        <v>17.29</v>
      </c>
    </row>
    <row r="74" spans="1:13" ht="14.45" customHeight="1" x14ac:dyDescent="0.2">
      <c r="A74" s="747" t="s">
        <v>608</v>
      </c>
      <c r="B74" s="748" t="s">
        <v>2644</v>
      </c>
      <c r="C74" s="748" t="s">
        <v>2652</v>
      </c>
      <c r="D74" s="748" t="s">
        <v>2646</v>
      </c>
      <c r="E74" s="748" t="s">
        <v>2653</v>
      </c>
      <c r="F74" s="752"/>
      <c r="G74" s="752"/>
      <c r="H74" s="766">
        <v>0</v>
      </c>
      <c r="I74" s="752">
        <v>7</v>
      </c>
      <c r="J74" s="752">
        <v>104.94</v>
      </c>
      <c r="K74" s="766">
        <v>1</v>
      </c>
      <c r="L74" s="752">
        <v>7</v>
      </c>
      <c r="M74" s="753">
        <v>104.94</v>
      </c>
    </row>
    <row r="75" spans="1:13" ht="14.45" customHeight="1" x14ac:dyDescent="0.2">
      <c r="A75" s="747" t="s">
        <v>608</v>
      </c>
      <c r="B75" s="748" t="s">
        <v>2654</v>
      </c>
      <c r="C75" s="748" t="s">
        <v>2655</v>
      </c>
      <c r="D75" s="748" t="s">
        <v>2656</v>
      </c>
      <c r="E75" s="748" t="s">
        <v>2657</v>
      </c>
      <c r="F75" s="752"/>
      <c r="G75" s="752"/>
      <c r="H75" s="766">
        <v>0</v>
      </c>
      <c r="I75" s="752">
        <v>2</v>
      </c>
      <c r="J75" s="752">
        <v>66.110000000000014</v>
      </c>
      <c r="K75" s="766">
        <v>1</v>
      </c>
      <c r="L75" s="752">
        <v>2</v>
      </c>
      <c r="M75" s="753">
        <v>66.110000000000014</v>
      </c>
    </row>
    <row r="76" spans="1:13" ht="14.45" customHeight="1" x14ac:dyDescent="0.2">
      <c r="A76" s="747" t="s">
        <v>608</v>
      </c>
      <c r="B76" s="748" t="s">
        <v>2658</v>
      </c>
      <c r="C76" s="748" t="s">
        <v>2659</v>
      </c>
      <c r="D76" s="748" t="s">
        <v>1427</v>
      </c>
      <c r="E76" s="748" t="s">
        <v>775</v>
      </c>
      <c r="F76" s="752"/>
      <c r="G76" s="752"/>
      <c r="H76" s="766">
        <v>0</v>
      </c>
      <c r="I76" s="752">
        <v>6</v>
      </c>
      <c r="J76" s="752">
        <v>516.39</v>
      </c>
      <c r="K76" s="766">
        <v>1</v>
      </c>
      <c r="L76" s="752">
        <v>6</v>
      </c>
      <c r="M76" s="753">
        <v>516.39</v>
      </c>
    </row>
    <row r="77" spans="1:13" ht="14.45" customHeight="1" x14ac:dyDescent="0.2">
      <c r="A77" s="747" t="s">
        <v>608</v>
      </c>
      <c r="B77" s="748" t="s">
        <v>2658</v>
      </c>
      <c r="C77" s="748" t="s">
        <v>2660</v>
      </c>
      <c r="D77" s="748" t="s">
        <v>1427</v>
      </c>
      <c r="E77" s="748" t="s">
        <v>2661</v>
      </c>
      <c r="F77" s="752"/>
      <c r="G77" s="752"/>
      <c r="H77" s="766">
        <v>0</v>
      </c>
      <c r="I77" s="752">
        <v>4</v>
      </c>
      <c r="J77" s="752">
        <v>847.57000000000016</v>
      </c>
      <c r="K77" s="766">
        <v>1</v>
      </c>
      <c r="L77" s="752">
        <v>4</v>
      </c>
      <c r="M77" s="753">
        <v>847.57000000000016</v>
      </c>
    </row>
    <row r="78" spans="1:13" ht="14.45" customHeight="1" x14ac:dyDescent="0.2">
      <c r="A78" s="747" t="s">
        <v>608</v>
      </c>
      <c r="B78" s="748" t="s">
        <v>2662</v>
      </c>
      <c r="C78" s="748" t="s">
        <v>2663</v>
      </c>
      <c r="D78" s="748" t="s">
        <v>2664</v>
      </c>
      <c r="E78" s="748" t="s">
        <v>2653</v>
      </c>
      <c r="F78" s="752"/>
      <c r="G78" s="752"/>
      <c r="H78" s="766">
        <v>0</v>
      </c>
      <c r="I78" s="752">
        <v>1</v>
      </c>
      <c r="J78" s="752">
        <v>60.29</v>
      </c>
      <c r="K78" s="766">
        <v>1</v>
      </c>
      <c r="L78" s="752">
        <v>1</v>
      </c>
      <c r="M78" s="753">
        <v>60.29</v>
      </c>
    </row>
    <row r="79" spans="1:13" ht="14.45" customHeight="1" x14ac:dyDescent="0.2">
      <c r="A79" s="747" t="s">
        <v>608</v>
      </c>
      <c r="B79" s="748" t="s">
        <v>2662</v>
      </c>
      <c r="C79" s="748" t="s">
        <v>2665</v>
      </c>
      <c r="D79" s="748" t="s">
        <v>2664</v>
      </c>
      <c r="E79" s="748" t="s">
        <v>2666</v>
      </c>
      <c r="F79" s="752"/>
      <c r="G79" s="752"/>
      <c r="H79" s="766">
        <v>0</v>
      </c>
      <c r="I79" s="752">
        <v>11</v>
      </c>
      <c r="J79" s="752">
        <v>162.41999999999999</v>
      </c>
      <c r="K79" s="766">
        <v>1</v>
      </c>
      <c r="L79" s="752">
        <v>11</v>
      </c>
      <c r="M79" s="753">
        <v>162.41999999999999</v>
      </c>
    </row>
    <row r="80" spans="1:13" ht="14.45" customHeight="1" x14ac:dyDescent="0.2">
      <c r="A80" s="747" t="s">
        <v>608</v>
      </c>
      <c r="B80" s="748" t="s">
        <v>2662</v>
      </c>
      <c r="C80" s="748" t="s">
        <v>2667</v>
      </c>
      <c r="D80" s="748" t="s">
        <v>2664</v>
      </c>
      <c r="E80" s="748" t="s">
        <v>2668</v>
      </c>
      <c r="F80" s="752"/>
      <c r="G80" s="752"/>
      <c r="H80" s="766">
        <v>0</v>
      </c>
      <c r="I80" s="752">
        <v>7</v>
      </c>
      <c r="J80" s="752">
        <v>82.87</v>
      </c>
      <c r="K80" s="766">
        <v>1</v>
      </c>
      <c r="L80" s="752">
        <v>7</v>
      </c>
      <c r="M80" s="753">
        <v>82.87</v>
      </c>
    </row>
    <row r="81" spans="1:13" ht="14.45" customHeight="1" x14ac:dyDescent="0.2">
      <c r="A81" s="747" t="s">
        <v>608</v>
      </c>
      <c r="B81" s="748" t="s">
        <v>2669</v>
      </c>
      <c r="C81" s="748" t="s">
        <v>2670</v>
      </c>
      <c r="D81" s="748" t="s">
        <v>1067</v>
      </c>
      <c r="E81" s="748" t="s">
        <v>1068</v>
      </c>
      <c r="F81" s="752"/>
      <c r="G81" s="752"/>
      <c r="H81" s="766">
        <v>0</v>
      </c>
      <c r="I81" s="752">
        <v>1</v>
      </c>
      <c r="J81" s="752">
        <v>53.93</v>
      </c>
      <c r="K81" s="766">
        <v>1</v>
      </c>
      <c r="L81" s="752">
        <v>1</v>
      </c>
      <c r="M81" s="753">
        <v>53.93</v>
      </c>
    </row>
    <row r="82" spans="1:13" ht="14.45" customHeight="1" x14ac:dyDescent="0.2">
      <c r="A82" s="747" t="s">
        <v>608</v>
      </c>
      <c r="B82" s="748" t="s">
        <v>2671</v>
      </c>
      <c r="C82" s="748" t="s">
        <v>2672</v>
      </c>
      <c r="D82" s="748" t="s">
        <v>2673</v>
      </c>
      <c r="E82" s="748" t="s">
        <v>2674</v>
      </c>
      <c r="F82" s="752"/>
      <c r="G82" s="752"/>
      <c r="H82" s="766">
        <v>0</v>
      </c>
      <c r="I82" s="752">
        <v>2</v>
      </c>
      <c r="J82" s="752">
        <v>317.96000000000004</v>
      </c>
      <c r="K82" s="766">
        <v>1</v>
      </c>
      <c r="L82" s="752">
        <v>2</v>
      </c>
      <c r="M82" s="753">
        <v>317.96000000000004</v>
      </c>
    </row>
    <row r="83" spans="1:13" ht="14.45" customHeight="1" x14ac:dyDescent="0.2">
      <c r="A83" s="747" t="s">
        <v>608</v>
      </c>
      <c r="B83" s="748" t="s">
        <v>2671</v>
      </c>
      <c r="C83" s="748" t="s">
        <v>2675</v>
      </c>
      <c r="D83" s="748" t="s">
        <v>2673</v>
      </c>
      <c r="E83" s="748" t="s">
        <v>2676</v>
      </c>
      <c r="F83" s="752"/>
      <c r="G83" s="752"/>
      <c r="H83" s="766">
        <v>0</v>
      </c>
      <c r="I83" s="752">
        <v>1</v>
      </c>
      <c r="J83" s="752">
        <v>185.26</v>
      </c>
      <c r="K83" s="766">
        <v>1</v>
      </c>
      <c r="L83" s="752">
        <v>1</v>
      </c>
      <c r="M83" s="753">
        <v>185.26</v>
      </c>
    </row>
    <row r="84" spans="1:13" ht="14.45" customHeight="1" x14ac:dyDescent="0.2">
      <c r="A84" s="747" t="s">
        <v>608</v>
      </c>
      <c r="B84" s="748" t="s">
        <v>2671</v>
      </c>
      <c r="C84" s="748" t="s">
        <v>2677</v>
      </c>
      <c r="D84" s="748" t="s">
        <v>2673</v>
      </c>
      <c r="E84" s="748" t="s">
        <v>2678</v>
      </c>
      <c r="F84" s="752"/>
      <c r="G84" s="752"/>
      <c r="H84" s="766">
        <v>0</v>
      </c>
      <c r="I84" s="752">
        <v>2</v>
      </c>
      <c r="J84" s="752">
        <v>426.48</v>
      </c>
      <c r="K84" s="766">
        <v>1</v>
      </c>
      <c r="L84" s="752">
        <v>2</v>
      </c>
      <c r="M84" s="753">
        <v>426.48</v>
      </c>
    </row>
    <row r="85" spans="1:13" ht="14.45" customHeight="1" x14ac:dyDescent="0.2">
      <c r="A85" s="747" t="s">
        <v>608</v>
      </c>
      <c r="B85" s="748" t="s">
        <v>2679</v>
      </c>
      <c r="C85" s="748" t="s">
        <v>2680</v>
      </c>
      <c r="D85" s="748" t="s">
        <v>1236</v>
      </c>
      <c r="E85" s="748" t="s">
        <v>2681</v>
      </c>
      <c r="F85" s="752"/>
      <c r="G85" s="752"/>
      <c r="H85" s="766">
        <v>0</v>
      </c>
      <c r="I85" s="752">
        <v>1</v>
      </c>
      <c r="J85" s="752">
        <v>19.010000000000002</v>
      </c>
      <c r="K85" s="766">
        <v>1</v>
      </c>
      <c r="L85" s="752">
        <v>1</v>
      </c>
      <c r="M85" s="753">
        <v>19.010000000000002</v>
      </c>
    </row>
    <row r="86" spans="1:13" ht="14.45" customHeight="1" x14ac:dyDescent="0.2">
      <c r="A86" s="747" t="s">
        <v>608</v>
      </c>
      <c r="B86" s="748" t="s">
        <v>2682</v>
      </c>
      <c r="C86" s="748" t="s">
        <v>2683</v>
      </c>
      <c r="D86" s="748" t="s">
        <v>2684</v>
      </c>
      <c r="E86" s="748" t="s">
        <v>2685</v>
      </c>
      <c r="F86" s="752"/>
      <c r="G86" s="752"/>
      <c r="H86" s="766">
        <v>0</v>
      </c>
      <c r="I86" s="752">
        <v>1</v>
      </c>
      <c r="J86" s="752">
        <v>77.149999999999991</v>
      </c>
      <c r="K86" s="766">
        <v>1</v>
      </c>
      <c r="L86" s="752">
        <v>1</v>
      </c>
      <c r="M86" s="753">
        <v>77.149999999999991</v>
      </c>
    </row>
    <row r="87" spans="1:13" ht="14.45" customHeight="1" x14ac:dyDescent="0.2">
      <c r="A87" s="747" t="s">
        <v>608</v>
      </c>
      <c r="B87" s="748" t="s">
        <v>2686</v>
      </c>
      <c r="C87" s="748" t="s">
        <v>2687</v>
      </c>
      <c r="D87" s="748" t="s">
        <v>1488</v>
      </c>
      <c r="E87" s="748" t="s">
        <v>1489</v>
      </c>
      <c r="F87" s="752"/>
      <c r="G87" s="752"/>
      <c r="H87" s="766">
        <v>0</v>
      </c>
      <c r="I87" s="752">
        <v>1</v>
      </c>
      <c r="J87" s="752">
        <v>115.61</v>
      </c>
      <c r="K87" s="766">
        <v>1</v>
      </c>
      <c r="L87" s="752">
        <v>1</v>
      </c>
      <c r="M87" s="753">
        <v>115.61</v>
      </c>
    </row>
    <row r="88" spans="1:13" ht="14.45" customHeight="1" x14ac:dyDescent="0.2">
      <c r="A88" s="747" t="s">
        <v>608</v>
      </c>
      <c r="B88" s="748" t="s">
        <v>2688</v>
      </c>
      <c r="C88" s="748" t="s">
        <v>2689</v>
      </c>
      <c r="D88" s="748" t="s">
        <v>2690</v>
      </c>
      <c r="E88" s="748" t="s">
        <v>2691</v>
      </c>
      <c r="F88" s="752"/>
      <c r="G88" s="752"/>
      <c r="H88" s="766">
        <v>0</v>
      </c>
      <c r="I88" s="752">
        <v>2</v>
      </c>
      <c r="J88" s="752">
        <v>417.22999999999996</v>
      </c>
      <c r="K88" s="766">
        <v>1</v>
      </c>
      <c r="L88" s="752">
        <v>2</v>
      </c>
      <c r="M88" s="753">
        <v>417.22999999999996</v>
      </c>
    </row>
    <row r="89" spans="1:13" ht="14.45" customHeight="1" x14ac:dyDescent="0.2">
      <c r="A89" s="747" t="s">
        <v>608</v>
      </c>
      <c r="B89" s="748" t="s">
        <v>2688</v>
      </c>
      <c r="C89" s="748" t="s">
        <v>2692</v>
      </c>
      <c r="D89" s="748" t="s">
        <v>2693</v>
      </c>
      <c r="E89" s="748" t="s">
        <v>2694</v>
      </c>
      <c r="F89" s="752"/>
      <c r="G89" s="752"/>
      <c r="H89" s="766">
        <v>0</v>
      </c>
      <c r="I89" s="752">
        <v>2</v>
      </c>
      <c r="J89" s="752">
        <v>69.339999999999989</v>
      </c>
      <c r="K89" s="766">
        <v>1</v>
      </c>
      <c r="L89" s="752">
        <v>2</v>
      </c>
      <c r="M89" s="753">
        <v>69.339999999999989</v>
      </c>
    </row>
    <row r="90" spans="1:13" ht="14.45" customHeight="1" x14ac:dyDescent="0.2">
      <c r="A90" s="747" t="s">
        <v>608</v>
      </c>
      <c r="B90" s="748" t="s">
        <v>2688</v>
      </c>
      <c r="C90" s="748" t="s">
        <v>2695</v>
      </c>
      <c r="D90" s="748" t="s">
        <v>2693</v>
      </c>
      <c r="E90" s="748" t="s">
        <v>2696</v>
      </c>
      <c r="F90" s="752"/>
      <c r="G90" s="752"/>
      <c r="H90" s="766">
        <v>0</v>
      </c>
      <c r="I90" s="752">
        <v>8</v>
      </c>
      <c r="J90" s="752">
        <v>552.12000000000012</v>
      </c>
      <c r="K90" s="766">
        <v>1</v>
      </c>
      <c r="L90" s="752">
        <v>8</v>
      </c>
      <c r="M90" s="753">
        <v>552.12000000000012</v>
      </c>
    </row>
    <row r="91" spans="1:13" ht="14.45" customHeight="1" x14ac:dyDescent="0.2">
      <c r="A91" s="747" t="s">
        <v>608</v>
      </c>
      <c r="B91" s="748" t="s">
        <v>2697</v>
      </c>
      <c r="C91" s="748" t="s">
        <v>2698</v>
      </c>
      <c r="D91" s="748" t="s">
        <v>1011</v>
      </c>
      <c r="E91" s="748" t="s">
        <v>2699</v>
      </c>
      <c r="F91" s="752"/>
      <c r="G91" s="752"/>
      <c r="H91" s="766">
        <v>0</v>
      </c>
      <c r="I91" s="752">
        <v>7</v>
      </c>
      <c r="J91" s="752">
        <v>521.29000000000008</v>
      </c>
      <c r="K91" s="766">
        <v>1</v>
      </c>
      <c r="L91" s="752">
        <v>7</v>
      </c>
      <c r="M91" s="753">
        <v>521.29000000000008</v>
      </c>
    </row>
    <row r="92" spans="1:13" ht="14.45" customHeight="1" x14ac:dyDescent="0.2">
      <c r="A92" s="747" t="s">
        <v>608</v>
      </c>
      <c r="B92" s="748" t="s">
        <v>2697</v>
      </c>
      <c r="C92" s="748" t="s">
        <v>2700</v>
      </c>
      <c r="D92" s="748" t="s">
        <v>1011</v>
      </c>
      <c r="E92" s="748" t="s">
        <v>2701</v>
      </c>
      <c r="F92" s="752"/>
      <c r="G92" s="752"/>
      <c r="H92" s="766">
        <v>0</v>
      </c>
      <c r="I92" s="752">
        <v>7</v>
      </c>
      <c r="J92" s="752">
        <v>1575.91</v>
      </c>
      <c r="K92" s="766">
        <v>1</v>
      </c>
      <c r="L92" s="752">
        <v>7</v>
      </c>
      <c r="M92" s="753">
        <v>1575.91</v>
      </c>
    </row>
    <row r="93" spans="1:13" ht="14.45" customHeight="1" x14ac:dyDescent="0.2">
      <c r="A93" s="747" t="s">
        <v>608</v>
      </c>
      <c r="B93" s="748" t="s">
        <v>2702</v>
      </c>
      <c r="C93" s="748" t="s">
        <v>2703</v>
      </c>
      <c r="D93" s="748" t="s">
        <v>2704</v>
      </c>
      <c r="E93" s="748" t="s">
        <v>2705</v>
      </c>
      <c r="F93" s="752"/>
      <c r="G93" s="752"/>
      <c r="H93" s="766">
        <v>0</v>
      </c>
      <c r="I93" s="752">
        <v>1</v>
      </c>
      <c r="J93" s="752">
        <v>180.62000000000003</v>
      </c>
      <c r="K93" s="766">
        <v>1</v>
      </c>
      <c r="L93" s="752">
        <v>1</v>
      </c>
      <c r="M93" s="753">
        <v>180.62000000000003</v>
      </c>
    </row>
    <row r="94" spans="1:13" ht="14.45" customHeight="1" x14ac:dyDescent="0.2">
      <c r="A94" s="747" t="s">
        <v>608</v>
      </c>
      <c r="B94" s="748" t="s">
        <v>2702</v>
      </c>
      <c r="C94" s="748" t="s">
        <v>2706</v>
      </c>
      <c r="D94" s="748" t="s">
        <v>1496</v>
      </c>
      <c r="E94" s="748" t="s">
        <v>2707</v>
      </c>
      <c r="F94" s="752"/>
      <c r="G94" s="752"/>
      <c r="H94" s="766">
        <v>0</v>
      </c>
      <c r="I94" s="752">
        <v>73</v>
      </c>
      <c r="J94" s="752">
        <v>4740.7700000000004</v>
      </c>
      <c r="K94" s="766">
        <v>1</v>
      </c>
      <c r="L94" s="752">
        <v>73</v>
      </c>
      <c r="M94" s="753">
        <v>4740.7700000000004</v>
      </c>
    </row>
    <row r="95" spans="1:13" ht="14.45" customHeight="1" x14ac:dyDescent="0.2">
      <c r="A95" s="747" t="s">
        <v>608</v>
      </c>
      <c r="B95" s="748" t="s">
        <v>2702</v>
      </c>
      <c r="C95" s="748" t="s">
        <v>2708</v>
      </c>
      <c r="D95" s="748" t="s">
        <v>1496</v>
      </c>
      <c r="E95" s="748" t="s">
        <v>2709</v>
      </c>
      <c r="F95" s="752"/>
      <c r="G95" s="752"/>
      <c r="H95" s="766">
        <v>0</v>
      </c>
      <c r="I95" s="752">
        <v>15</v>
      </c>
      <c r="J95" s="752">
        <v>1040.05</v>
      </c>
      <c r="K95" s="766">
        <v>1</v>
      </c>
      <c r="L95" s="752">
        <v>15</v>
      </c>
      <c r="M95" s="753">
        <v>1040.05</v>
      </c>
    </row>
    <row r="96" spans="1:13" ht="14.45" customHeight="1" x14ac:dyDescent="0.2">
      <c r="A96" s="747" t="s">
        <v>608</v>
      </c>
      <c r="B96" s="748" t="s">
        <v>2710</v>
      </c>
      <c r="C96" s="748" t="s">
        <v>2711</v>
      </c>
      <c r="D96" s="748" t="s">
        <v>2712</v>
      </c>
      <c r="E96" s="748" t="s">
        <v>2713</v>
      </c>
      <c r="F96" s="752"/>
      <c r="G96" s="752"/>
      <c r="H96" s="766">
        <v>0</v>
      </c>
      <c r="I96" s="752">
        <v>1</v>
      </c>
      <c r="J96" s="752">
        <v>112.26999999999998</v>
      </c>
      <c r="K96" s="766">
        <v>1</v>
      </c>
      <c r="L96" s="752">
        <v>1</v>
      </c>
      <c r="M96" s="753">
        <v>112.26999999999998</v>
      </c>
    </row>
    <row r="97" spans="1:13" ht="14.45" customHeight="1" x14ac:dyDescent="0.2">
      <c r="A97" s="747" t="s">
        <v>608</v>
      </c>
      <c r="B97" s="748" t="s">
        <v>2710</v>
      </c>
      <c r="C97" s="748" t="s">
        <v>2714</v>
      </c>
      <c r="D97" s="748" t="s">
        <v>2712</v>
      </c>
      <c r="E97" s="748" t="s">
        <v>2715</v>
      </c>
      <c r="F97" s="752"/>
      <c r="G97" s="752"/>
      <c r="H97" s="766">
        <v>0</v>
      </c>
      <c r="I97" s="752">
        <v>2</v>
      </c>
      <c r="J97" s="752">
        <v>185.45999999999998</v>
      </c>
      <c r="K97" s="766">
        <v>1</v>
      </c>
      <c r="L97" s="752">
        <v>2</v>
      </c>
      <c r="M97" s="753">
        <v>185.45999999999998</v>
      </c>
    </row>
    <row r="98" spans="1:13" ht="14.45" customHeight="1" x14ac:dyDescent="0.2">
      <c r="A98" s="747" t="s">
        <v>608</v>
      </c>
      <c r="B98" s="748" t="s">
        <v>2710</v>
      </c>
      <c r="C98" s="748" t="s">
        <v>2716</v>
      </c>
      <c r="D98" s="748" t="s">
        <v>2712</v>
      </c>
      <c r="E98" s="748" t="s">
        <v>2717</v>
      </c>
      <c r="F98" s="752"/>
      <c r="G98" s="752"/>
      <c r="H98" s="766">
        <v>0</v>
      </c>
      <c r="I98" s="752">
        <v>2</v>
      </c>
      <c r="J98" s="752">
        <v>98.720000000000027</v>
      </c>
      <c r="K98" s="766">
        <v>1</v>
      </c>
      <c r="L98" s="752">
        <v>2</v>
      </c>
      <c r="M98" s="753">
        <v>98.720000000000027</v>
      </c>
    </row>
    <row r="99" spans="1:13" ht="14.45" customHeight="1" x14ac:dyDescent="0.2">
      <c r="A99" s="747" t="s">
        <v>608</v>
      </c>
      <c r="B99" s="748" t="s">
        <v>2710</v>
      </c>
      <c r="C99" s="748" t="s">
        <v>2718</v>
      </c>
      <c r="D99" s="748" t="s">
        <v>2712</v>
      </c>
      <c r="E99" s="748" t="s">
        <v>2719</v>
      </c>
      <c r="F99" s="752"/>
      <c r="G99" s="752"/>
      <c r="H99" s="766">
        <v>0</v>
      </c>
      <c r="I99" s="752">
        <v>1</v>
      </c>
      <c r="J99" s="752">
        <v>62.669999999999987</v>
      </c>
      <c r="K99" s="766">
        <v>1</v>
      </c>
      <c r="L99" s="752">
        <v>1</v>
      </c>
      <c r="M99" s="753">
        <v>62.669999999999987</v>
      </c>
    </row>
    <row r="100" spans="1:13" ht="14.45" customHeight="1" x14ac:dyDescent="0.2">
      <c r="A100" s="747" t="s">
        <v>608</v>
      </c>
      <c r="B100" s="748" t="s">
        <v>2710</v>
      </c>
      <c r="C100" s="748" t="s">
        <v>2720</v>
      </c>
      <c r="D100" s="748" t="s">
        <v>2721</v>
      </c>
      <c r="E100" s="748" t="s">
        <v>2722</v>
      </c>
      <c r="F100" s="752"/>
      <c r="G100" s="752"/>
      <c r="H100" s="766">
        <v>0</v>
      </c>
      <c r="I100" s="752">
        <v>2</v>
      </c>
      <c r="J100" s="752">
        <v>122.22</v>
      </c>
      <c r="K100" s="766">
        <v>1</v>
      </c>
      <c r="L100" s="752">
        <v>2</v>
      </c>
      <c r="M100" s="753">
        <v>122.22</v>
      </c>
    </row>
    <row r="101" spans="1:13" ht="14.45" customHeight="1" x14ac:dyDescent="0.2">
      <c r="A101" s="747" t="s">
        <v>608</v>
      </c>
      <c r="B101" s="748" t="s">
        <v>2723</v>
      </c>
      <c r="C101" s="748" t="s">
        <v>2724</v>
      </c>
      <c r="D101" s="748" t="s">
        <v>2725</v>
      </c>
      <c r="E101" s="748" t="s">
        <v>2726</v>
      </c>
      <c r="F101" s="752"/>
      <c r="G101" s="752"/>
      <c r="H101" s="766">
        <v>0</v>
      </c>
      <c r="I101" s="752">
        <v>1.7999999999999998</v>
      </c>
      <c r="J101" s="752">
        <v>5684.4</v>
      </c>
      <c r="K101" s="766">
        <v>1</v>
      </c>
      <c r="L101" s="752">
        <v>1.7999999999999998</v>
      </c>
      <c r="M101" s="753">
        <v>5684.4</v>
      </c>
    </row>
    <row r="102" spans="1:13" ht="14.45" customHeight="1" x14ac:dyDescent="0.2">
      <c r="A102" s="747" t="s">
        <v>608</v>
      </c>
      <c r="B102" s="748" t="s">
        <v>2727</v>
      </c>
      <c r="C102" s="748" t="s">
        <v>2728</v>
      </c>
      <c r="D102" s="748" t="s">
        <v>2729</v>
      </c>
      <c r="E102" s="748" t="s">
        <v>2730</v>
      </c>
      <c r="F102" s="752"/>
      <c r="G102" s="752"/>
      <c r="H102" s="766">
        <v>0</v>
      </c>
      <c r="I102" s="752">
        <v>2</v>
      </c>
      <c r="J102" s="752">
        <v>222.62000000000006</v>
      </c>
      <c r="K102" s="766">
        <v>1</v>
      </c>
      <c r="L102" s="752">
        <v>2</v>
      </c>
      <c r="M102" s="753">
        <v>222.62000000000006</v>
      </c>
    </row>
    <row r="103" spans="1:13" ht="14.45" customHeight="1" x14ac:dyDescent="0.2">
      <c r="A103" s="747" t="s">
        <v>608</v>
      </c>
      <c r="B103" s="748" t="s">
        <v>2731</v>
      </c>
      <c r="C103" s="748" t="s">
        <v>2732</v>
      </c>
      <c r="D103" s="748" t="s">
        <v>2733</v>
      </c>
      <c r="E103" s="748" t="s">
        <v>2734</v>
      </c>
      <c r="F103" s="752"/>
      <c r="G103" s="752"/>
      <c r="H103" s="766">
        <v>0</v>
      </c>
      <c r="I103" s="752">
        <v>36.1</v>
      </c>
      <c r="J103" s="752">
        <v>16613.849999999999</v>
      </c>
      <c r="K103" s="766">
        <v>1</v>
      </c>
      <c r="L103" s="752">
        <v>36.1</v>
      </c>
      <c r="M103" s="753">
        <v>16613.849999999999</v>
      </c>
    </row>
    <row r="104" spans="1:13" ht="14.45" customHeight="1" x14ac:dyDescent="0.2">
      <c r="A104" s="747" t="s">
        <v>608</v>
      </c>
      <c r="B104" s="748" t="s">
        <v>2735</v>
      </c>
      <c r="C104" s="748" t="s">
        <v>2736</v>
      </c>
      <c r="D104" s="748" t="s">
        <v>2737</v>
      </c>
      <c r="E104" s="748" t="s">
        <v>2738</v>
      </c>
      <c r="F104" s="752"/>
      <c r="G104" s="752"/>
      <c r="H104" s="766">
        <v>0</v>
      </c>
      <c r="I104" s="752">
        <v>2</v>
      </c>
      <c r="J104" s="752">
        <v>131.06</v>
      </c>
      <c r="K104" s="766">
        <v>1</v>
      </c>
      <c r="L104" s="752">
        <v>2</v>
      </c>
      <c r="M104" s="753">
        <v>131.06</v>
      </c>
    </row>
    <row r="105" spans="1:13" ht="14.45" customHeight="1" x14ac:dyDescent="0.2">
      <c r="A105" s="747" t="s">
        <v>608</v>
      </c>
      <c r="B105" s="748" t="s">
        <v>2735</v>
      </c>
      <c r="C105" s="748" t="s">
        <v>2739</v>
      </c>
      <c r="D105" s="748" t="s">
        <v>2737</v>
      </c>
      <c r="E105" s="748" t="s">
        <v>1760</v>
      </c>
      <c r="F105" s="752"/>
      <c r="G105" s="752"/>
      <c r="H105" s="766">
        <v>0</v>
      </c>
      <c r="I105" s="752">
        <v>2</v>
      </c>
      <c r="J105" s="752">
        <v>219.91</v>
      </c>
      <c r="K105" s="766">
        <v>1</v>
      </c>
      <c r="L105" s="752">
        <v>2</v>
      </c>
      <c r="M105" s="753">
        <v>219.91</v>
      </c>
    </row>
    <row r="106" spans="1:13" ht="14.45" customHeight="1" x14ac:dyDescent="0.2">
      <c r="A106" s="747" t="s">
        <v>608</v>
      </c>
      <c r="B106" s="748" t="s">
        <v>2735</v>
      </c>
      <c r="C106" s="748" t="s">
        <v>2740</v>
      </c>
      <c r="D106" s="748" t="s">
        <v>2741</v>
      </c>
      <c r="E106" s="748" t="s">
        <v>2742</v>
      </c>
      <c r="F106" s="752"/>
      <c r="G106" s="752"/>
      <c r="H106" s="766">
        <v>0</v>
      </c>
      <c r="I106" s="752">
        <v>1.5</v>
      </c>
      <c r="J106" s="752">
        <v>298.32</v>
      </c>
      <c r="K106" s="766">
        <v>1</v>
      </c>
      <c r="L106" s="752">
        <v>1.5</v>
      </c>
      <c r="M106" s="753">
        <v>298.32</v>
      </c>
    </row>
    <row r="107" spans="1:13" ht="14.45" customHeight="1" x14ac:dyDescent="0.2">
      <c r="A107" s="747" t="s">
        <v>608</v>
      </c>
      <c r="B107" s="748" t="s">
        <v>2743</v>
      </c>
      <c r="C107" s="748" t="s">
        <v>2744</v>
      </c>
      <c r="D107" s="748" t="s">
        <v>2745</v>
      </c>
      <c r="E107" s="748" t="s">
        <v>1753</v>
      </c>
      <c r="F107" s="752">
        <v>307</v>
      </c>
      <c r="G107" s="752">
        <v>9817.2499999999982</v>
      </c>
      <c r="H107" s="766">
        <v>1</v>
      </c>
      <c r="I107" s="752"/>
      <c r="J107" s="752"/>
      <c r="K107" s="766">
        <v>0</v>
      </c>
      <c r="L107" s="752">
        <v>307</v>
      </c>
      <c r="M107" s="753">
        <v>9817.2499999999982</v>
      </c>
    </row>
    <row r="108" spans="1:13" ht="14.45" customHeight="1" x14ac:dyDescent="0.2">
      <c r="A108" s="747" t="s">
        <v>608</v>
      </c>
      <c r="B108" s="748" t="s">
        <v>2746</v>
      </c>
      <c r="C108" s="748" t="s">
        <v>2747</v>
      </c>
      <c r="D108" s="748" t="s">
        <v>1752</v>
      </c>
      <c r="E108" s="748" t="s">
        <v>1753</v>
      </c>
      <c r="F108" s="752">
        <v>70</v>
      </c>
      <c r="G108" s="752">
        <v>9416.0999999999985</v>
      </c>
      <c r="H108" s="766">
        <v>1</v>
      </c>
      <c r="I108" s="752"/>
      <c r="J108" s="752"/>
      <c r="K108" s="766">
        <v>0</v>
      </c>
      <c r="L108" s="752">
        <v>70</v>
      </c>
      <c r="M108" s="753">
        <v>9416.0999999999985</v>
      </c>
    </row>
    <row r="109" spans="1:13" ht="14.45" customHeight="1" x14ac:dyDescent="0.2">
      <c r="A109" s="747" t="s">
        <v>608</v>
      </c>
      <c r="B109" s="748" t="s">
        <v>2746</v>
      </c>
      <c r="C109" s="748" t="s">
        <v>2748</v>
      </c>
      <c r="D109" s="748" t="s">
        <v>1752</v>
      </c>
      <c r="E109" s="748" t="s">
        <v>1754</v>
      </c>
      <c r="F109" s="752">
        <v>20</v>
      </c>
      <c r="G109" s="752">
        <v>6180.1999999999989</v>
      </c>
      <c r="H109" s="766">
        <v>1</v>
      </c>
      <c r="I109" s="752"/>
      <c r="J109" s="752"/>
      <c r="K109" s="766">
        <v>0</v>
      </c>
      <c r="L109" s="752">
        <v>20</v>
      </c>
      <c r="M109" s="753">
        <v>6180.1999999999989</v>
      </c>
    </row>
    <row r="110" spans="1:13" ht="14.45" customHeight="1" x14ac:dyDescent="0.2">
      <c r="A110" s="747" t="s">
        <v>608</v>
      </c>
      <c r="B110" s="748" t="s">
        <v>2749</v>
      </c>
      <c r="C110" s="748" t="s">
        <v>2750</v>
      </c>
      <c r="D110" s="748" t="s">
        <v>2751</v>
      </c>
      <c r="E110" s="748" t="s">
        <v>1791</v>
      </c>
      <c r="F110" s="752">
        <v>2</v>
      </c>
      <c r="G110" s="752">
        <v>2233</v>
      </c>
      <c r="H110" s="766">
        <v>1</v>
      </c>
      <c r="I110" s="752"/>
      <c r="J110" s="752"/>
      <c r="K110" s="766">
        <v>0</v>
      </c>
      <c r="L110" s="752">
        <v>2</v>
      </c>
      <c r="M110" s="753">
        <v>2233</v>
      </c>
    </row>
    <row r="111" spans="1:13" ht="14.45" customHeight="1" x14ac:dyDescent="0.2">
      <c r="A111" s="747" t="s">
        <v>608</v>
      </c>
      <c r="B111" s="748" t="s">
        <v>2749</v>
      </c>
      <c r="C111" s="748" t="s">
        <v>2752</v>
      </c>
      <c r="D111" s="748" t="s">
        <v>1790</v>
      </c>
      <c r="E111" s="748" t="s">
        <v>1791</v>
      </c>
      <c r="F111" s="752"/>
      <c r="G111" s="752"/>
      <c r="H111" s="766">
        <v>0</v>
      </c>
      <c r="I111" s="752">
        <v>6</v>
      </c>
      <c r="J111" s="752">
        <v>4955.34</v>
      </c>
      <c r="K111" s="766">
        <v>1</v>
      </c>
      <c r="L111" s="752">
        <v>6</v>
      </c>
      <c r="M111" s="753">
        <v>4955.34</v>
      </c>
    </row>
    <row r="112" spans="1:13" ht="14.45" customHeight="1" x14ac:dyDescent="0.2">
      <c r="A112" s="747" t="s">
        <v>608</v>
      </c>
      <c r="B112" s="748" t="s">
        <v>2749</v>
      </c>
      <c r="C112" s="748" t="s">
        <v>2753</v>
      </c>
      <c r="D112" s="748" t="s">
        <v>2754</v>
      </c>
      <c r="E112" s="748" t="s">
        <v>2755</v>
      </c>
      <c r="F112" s="752">
        <v>4</v>
      </c>
      <c r="G112" s="752">
        <v>4864.5200000000004</v>
      </c>
      <c r="H112" s="766">
        <v>1</v>
      </c>
      <c r="I112" s="752"/>
      <c r="J112" s="752"/>
      <c r="K112" s="766">
        <v>0</v>
      </c>
      <c r="L112" s="752">
        <v>4</v>
      </c>
      <c r="M112" s="753">
        <v>4864.5200000000004</v>
      </c>
    </row>
    <row r="113" spans="1:13" ht="14.45" customHeight="1" x14ac:dyDescent="0.2">
      <c r="A113" s="747" t="s">
        <v>608</v>
      </c>
      <c r="B113" s="748" t="s">
        <v>2749</v>
      </c>
      <c r="C113" s="748" t="s">
        <v>2756</v>
      </c>
      <c r="D113" s="748" t="s">
        <v>2754</v>
      </c>
      <c r="E113" s="748" t="s">
        <v>1791</v>
      </c>
      <c r="F113" s="752">
        <v>15.5</v>
      </c>
      <c r="G113" s="752">
        <v>16534.065000000002</v>
      </c>
      <c r="H113" s="766">
        <v>1</v>
      </c>
      <c r="I113" s="752"/>
      <c r="J113" s="752"/>
      <c r="K113" s="766">
        <v>0</v>
      </c>
      <c r="L113" s="752">
        <v>15.5</v>
      </c>
      <c r="M113" s="753">
        <v>16534.065000000002</v>
      </c>
    </row>
    <row r="114" spans="1:13" ht="14.45" customHeight="1" x14ac:dyDescent="0.2">
      <c r="A114" s="747" t="s">
        <v>608</v>
      </c>
      <c r="B114" s="748" t="s">
        <v>2757</v>
      </c>
      <c r="C114" s="748" t="s">
        <v>2758</v>
      </c>
      <c r="D114" s="748" t="s">
        <v>1806</v>
      </c>
      <c r="E114" s="748" t="s">
        <v>2759</v>
      </c>
      <c r="F114" s="752">
        <v>2</v>
      </c>
      <c r="G114" s="752">
        <v>4512.7</v>
      </c>
      <c r="H114" s="766">
        <v>1</v>
      </c>
      <c r="I114" s="752"/>
      <c r="J114" s="752"/>
      <c r="K114" s="766">
        <v>0</v>
      </c>
      <c r="L114" s="752">
        <v>2</v>
      </c>
      <c r="M114" s="753">
        <v>4512.7</v>
      </c>
    </row>
    <row r="115" spans="1:13" ht="14.45" customHeight="1" x14ac:dyDescent="0.2">
      <c r="A115" s="747" t="s">
        <v>608</v>
      </c>
      <c r="B115" s="748" t="s">
        <v>2760</v>
      </c>
      <c r="C115" s="748" t="s">
        <v>2761</v>
      </c>
      <c r="D115" s="748" t="s">
        <v>766</v>
      </c>
      <c r="E115" s="748" t="s">
        <v>767</v>
      </c>
      <c r="F115" s="752">
        <v>1</v>
      </c>
      <c r="G115" s="752">
        <v>92.399999999999991</v>
      </c>
      <c r="H115" s="766">
        <v>1</v>
      </c>
      <c r="I115" s="752"/>
      <c r="J115" s="752"/>
      <c r="K115" s="766">
        <v>0</v>
      </c>
      <c r="L115" s="752">
        <v>1</v>
      </c>
      <c r="M115" s="753">
        <v>92.399999999999991</v>
      </c>
    </row>
    <row r="116" spans="1:13" ht="14.45" customHeight="1" x14ac:dyDescent="0.2">
      <c r="A116" s="747" t="s">
        <v>608</v>
      </c>
      <c r="B116" s="748" t="s">
        <v>2762</v>
      </c>
      <c r="C116" s="748" t="s">
        <v>2763</v>
      </c>
      <c r="D116" s="748" t="s">
        <v>2764</v>
      </c>
      <c r="E116" s="748" t="s">
        <v>2765</v>
      </c>
      <c r="F116" s="752"/>
      <c r="G116" s="752"/>
      <c r="H116" s="766">
        <v>0</v>
      </c>
      <c r="I116" s="752">
        <v>2</v>
      </c>
      <c r="J116" s="752">
        <v>308</v>
      </c>
      <c r="K116" s="766">
        <v>1</v>
      </c>
      <c r="L116" s="752">
        <v>2</v>
      </c>
      <c r="M116" s="753">
        <v>308</v>
      </c>
    </row>
    <row r="117" spans="1:13" ht="14.45" customHeight="1" x14ac:dyDescent="0.2">
      <c r="A117" s="747" t="s">
        <v>608</v>
      </c>
      <c r="B117" s="748" t="s">
        <v>2762</v>
      </c>
      <c r="C117" s="748" t="s">
        <v>2766</v>
      </c>
      <c r="D117" s="748" t="s">
        <v>2764</v>
      </c>
      <c r="E117" s="748" t="s">
        <v>2767</v>
      </c>
      <c r="F117" s="752"/>
      <c r="G117" s="752"/>
      <c r="H117" s="766">
        <v>0</v>
      </c>
      <c r="I117" s="752">
        <v>2.1</v>
      </c>
      <c r="J117" s="752">
        <v>552.09</v>
      </c>
      <c r="K117" s="766">
        <v>1</v>
      </c>
      <c r="L117" s="752">
        <v>2.1</v>
      </c>
      <c r="M117" s="753">
        <v>552.09</v>
      </c>
    </row>
    <row r="118" spans="1:13" ht="14.45" customHeight="1" x14ac:dyDescent="0.2">
      <c r="A118" s="747" t="s">
        <v>608</v>
      </c>
      <c r="B118" s="748" t="s">
        <v>2768</v>
      </c>
      <c r="C118" s="748" t="s">
        <v>2769</v>
      </c>
      <c r="D118" s="748" t="s">
        <v>2770</v>
      </c>
      <c r="E118" s="748" t="s">
        <v>2771</v>
      </c>
      <c r="F118" s="752"/>
      <c r="G118" s="752"/>
      <c r="H118" s="766">
        <v>0</v>
      </c>
      <c r="I118" s="752">
        <v>5.5</v>
      </c>
      <c r="J118" s="752">
        <v>5057.5450000000001</v>
      </c>
      <c r="K118" s="766">
        <v>1</v>
      </c>
      <c r="L118" s="752">
        <v>5.5</v>
      </c>
      <c r="M118" s="753">
        <v>5057.5450000000001</v>
      </c>
    </row>
    <row r="119" spans="1:13" ht="14.45" customHeight="1" x14ac:dyDescent="0.2">
      <c r="A119" s="747" t="s">
        <v>608</v>
      </c>
      <c r="B119" s="748" t="s">
        <v>2772</v>
      </c>
      <c r="C119" s="748" t="s">
        <v>2773</v>
      </c>
      <c r="D119" s="748" t="s">
        <v>2774</v>
      </c>
      <c r="E119" s="748" t="s">
        <v>2775</v>
      </c>
      <c r="F119" s="752"/>
      <c r="G119" s="752"/>
      <c r="H119" s="766">
        <v>0</v>
      </c>
      <c r="I119" s="752">
        <v>30</v>
      </c>
      <c r="J119" s="752">
        <v>1001.6999999999998</v>
      </c>
      <c r="K119" s="766">
        <v>1</v>
      </c>
      <c r="L119" s="752">
        <v>30</v>
      </c>
      <c r="M119" s="753">
        <v>1001.6999999999998</v>
      </c>
    </row>
    <row r="120" spans="1:13" ht="14.45" customHeight="1" x14ac:dyDescent="0.2">
      <c r="A120" s="747" t="s">
        <v>608</v>
      </c>
      <c r="B120" s="748" t="s">
        <v>2772</v>
      </c>
      <c r="C120" s="748" t="s">
        <v>2776</v>
      </c>
      <c r="D120" s="748" t="s">
        <v>2774</v>
      </c>
      <c r="E120" s="748" t="s">
        <v>2777</v>
      </c>
      <c r="F120" s="752"/>
      <c r="G120" s="752"/>
      <c r="H120" s="766">
        <v>0</v>
      </c>
      <c r="I120" s="752">
        <v>35</v>
      </c>
      <c r="J120" s="752">
        <v>1850.8000000000002</v>
      </c>
      <c r="K120" s="766">
        <v>1</v>
      </c>
      <c r="L120" s="752">
        <v>35</v>
      </c>
      <c r="M120" s="753">
        <v>1850.8000000000002</v>
      </c>
    </row>
    <row r="121" spans="1:13" ht="14.45" customHeight="1" x14ac:dyDescent="0.2">
      <c r="A121" s="747" t="s">
        <v>608</v>
      </c>
      <c r="B121" s="748" t="s">
        <v>2778</v>
      </c>
      <c r="C121" s="748" t="s">
        <v>2779</v>
      </c>
      <c r="D121" s="748" t="s">
        <v>2780</v>
      </c>
      <c r="E121" s="748" t="s">
        <v>2781</v>
      </c>
      <c r="F121" s="752">
        <v>19.5</v>
      </c>
      <c r="G121" s="752">
        <v>7194.915</v>
      </c>
      <c r="H121" s="766">
        <v>1</v>
      </c>
      <c r="I121" s="752"/>
      <c r="J121" s="752"/>
      <c r="K121" s="766">
        <v>0</v>
      </c>
      <c r="L121" s="752">
        <v>19.5</v>
      </c>
      <c r="M121" s="753">
        <v>7194.915</v>
      </c>
    </row>
    <row r="122" spans="1:13" ht="14.45" customHeight="1" x14ac:dyDescent="0.2">
      <c r="A122" s="747" t="s">
        <v>608</v>
      </c>
      <c r="B122" s="748" t="s">
        <v>2778</v>
      </c>
      <c r="C122" s="748" t="s">
        <v>2782</v>
      </c>
      <c r="D122" s="748" t="s">
        <v>1796</v>
      </c>
      <c r="E122" s="748" t="s">
        <v>1797</v>
      </c>
      <c r="F122" s="752"/>
      <c r="G122" s="752"/>
      <c r="H122" s="766">
        <v>0</v>
      </c>
      <c r="I122" s="752">
        <v>1.75</v>
      </c>
      <c r="J122" s="752">
        <v>659.61</v>
      </c>
      <c r="K122" s="766">
        <v>1</v>
      </c>
      <c r="L122" s="752">
        <v>1.75</v>
      </c>
      <c r="M122" s="753">
        <v>659.61</v>
      </c>
    </row>
    <row r="123" spans="1:13" ht="14.45" customHeight="1" x14ac:dyDescent="0.2">
      <c r="A123" s="747" t="s">
        <v>608</v>
      </c>
      <c r="B123" s="748" t="s">
        <v>2783</v>
      </c>
      <c r="C123" s="748" t="s">
        <v>2784</v>
      </c>
      <c r="D123" s="748" t="s">
        <v>2785</v>
      </c>
      <c r="E123" s="748" t="s">
        <v>2786</v>
      </c>
      <c r="F123" s="752"/>
      <c r="G123" s="752"/>
      <c r="H123" s="766">
        <v>0</v>
      </c>
      <c r="I123" s="752">
        <v>10.5</v>
      </c>
      <c r="J123" s="752">
        <v>3006.7133529478251</v>
      </c>
      <c r="K123" s="766">
        <v>1</v>
      </c>
      <c r="L123" s="752">
        <v>10.5</v>
      </c>
      <c r="M123" s="753">
        <v>3006.7133529478251</v>
      </c>
    </row>
    <row r="124" spans="1:13" ht="14.45" customHeight="1" x14ac:dyDescent="0.2">
      <c r="A124" s="747" t="s">
        <v>608</v>
      </c>
      <c r="B124" s="748" t="s">
        <v>2783</v>
      </c>
      <c r="C124" s="748" t="s">
        <v>2787</v>
      </c>
      <c r="D124" s="748" t="s">
        <v>2785</v>
      </c>
      <c r="E124" s="748" t="s">
        <v>2788</v>
      </c>
      <c r="F124" s="752"/>
      <c r="G124" s="752"/>
      <c r="H124" s="766">
        <v>0</v>
      </c>
      <c r="I124" s="752">
        <v>1</v>
      </c>
      <c r="J124" s="752">
        <v>764.89</v>
      </c>
      <c r="K124" s="766">
        <v>1</v>
      </c>
      <c r="L124" s="752">
        <v>1</v>
      </c>
      <c r="M124" s="753">
        <v>764.89</v>
      </c>
    </row>
    <row r="125" spans="1:13" ht="14.45" customHeight="1" x14ac:dyDescent="0.2">
      <c r="A125" s="747" t="s">
        <v>608</v>
      </c>
      <c r="B125" s="748" t="s">
        <v>2783</v>
      </c>
      <c r="C125" s="748" t="s">
        <v>2789</v>
      </c>
      <c r="D125" s="748" t="s">
        <v>2790</v>
      </c>
      <c r="E125" s="748" t="s">
        <v>2791</v>
      </c>
      <c r="F125" s="752"/>
      <c r="G125" s="752"/>
      <c r="H125" s="766">
        <v>0</v>
      </c>
      <c r="I125" s="752">
        <v>6</v>
      </c>
      <c r="J125" s="752">
        <v>12673.170000000002</v>
      </c>
      <c r="K125" s="766">
        <v>1</v>
      </c>
      <c r="L125" s="752">
        <v>6</v>
      </c>
      <c r="M125" s="753">
        <v>12673.170000000002</v>
      </c>
    </row>
    <row r="126" spans="1:13" ht="14.45" customHeight="1" x14ac:dyDescent="0.2">
      <c r="A126" s="747" t="s">
        <v>608</v>
      </c>
      <c r="B126" s="748" t="s">
        <v>2792</v>
      </c>
      <c r="C126" s="748" t="s">
        <v>2793</v>
      </c>
      <c r="D126" s="748" t="s">
        <v>1536</v>
      </c>
      <c r="E126" s="748" t="s">
        <v>1538</v>
      </c>
      <c r="F126" s="752"/>
      <c r="G126" s="752"/>
      <c r="H126" s="766">
        <v>0</v>
      </c>
      <c r="I126" s="752">
        <v>1</v>
      </c>
      <c r="J126" s="752">
        <v>3434.2799999999997</v>
      </c>
      <c r="K126" s="766">
        <v>1</v>
      </c>
      <c r="L126" s="752">
        <v>1</v>
      </c>
      <c r="M126" s="753">
        <v>3434.2799999999997</v>
      </c>
    </row>
    <row r="127" spans="1:13" ht="14.45" customHeight="1" x14ac:dyDescent="0.2">
      <c r="A127" s="747" t="s">
        <v>608</v>
      </c>
      <c r="B127" s="748" t="s">
        <v>2792</v>
      </c>
      <c r="C127" s="748" t="s">
        <v>2794</v>
      </c>
      <c r="D127" s="748" t="s">
        <v>1536</v>
      </c>
      <c r="E127" s="748" t="s">
        <v>1537</v>
      </c>
      <c r="F127" s="752"/>
      <c r="G127" s="752"/>
      <c r="H127" s="766">
        <v>0</v>
      </c>
      <c r="I127" s="752">
        <v>1</v>
      </c>
      <c r="J127" s="752">
        <v>4871.5600000000004</v>
      </c>
      <c r="K127" s="766">
        <v>1</v>
      </c>
      <c r="L127" s="752">
        <v>1</v>
      </c>
      <c r="M127" s="753">
        <v>4871.5600000000004</v>
      </c>
    </row>
    <row r="128" spans="1:13" ht="14.45" customHeight="1" x14ac:dyDescent="0.2">
      <c r="A128" s="747" t="s">
        <v>608</v>
      </c>
      <c r="B128" s="748" t="s">
        <v>2795</v>
      </c>
      <c r="C128" s="748" t="s">
        <v>2796</v>
      </c>
      <c r="D128" s="748" t="s">
        <v>2797</v>
      </c>
      <c r="E128" s="748" t="s">
        <v>2798</v>
      </c>
      <c r="F128" s="752">
        <v>31.108294700000002</v>
      </c>
      <c r="G128" s="752">
        <v>2450.0929919867076</v>
      </c>
      <c r="H128" s="766">
        <v>1</v>
      </c>
      <c r="I128" s="752"/>
      <c r="J128" s="752"/>
      <c r="K128" s="766">
        <v>0</v>
      </c>
      <c r="L128" s="752">
        <v>31.108294700000002</v>
      </c>
      <c r="M128" s="753">
        <v>2450.0929919867076</v>
      </c>
    </row>
    <row r="129" spans="1:13" ht="14.45" customHeight="1" x14ac:dyDescent="0.2">
      <c r="A129" s="747" t="s">
        <v>608</v>
      </c>
      <c r="B129" s="748" t="s">
        <v>2795</v>
      </c>
      <c r="C129" s="748" t="s">
        <v>2799</v>
      </c>
      <c r="D129" s="748" t="s">
        <v>2797</v>
      </c>
      <c r="E129" s="748" t="s">
        <v>2800</v>
      </c>
      <c r="F129" s="752">
        <v>16.268503299999999</v>
      </c>
      <c r="G129" s="752">
        <v>7752.4414039123176</v>
      </c>
      <c r="H129" s="766">
        <v>1</v>
      </c>
      <c r="I129" s="752"/>
      <c r="J129" s="752"/>
      <c r="K129" s="766">
        <v>0</v>
      </c>
      <c r="L129" s="752">
        <v>16.268503299999999</v>
      </c>
      <c r="M129" s="753">
        <v>7752.4414039123176</v>
      </c>
    </row>
    <row r="130" spans="1:13" ht="14.45" customHeight="1" x14ac:dyDescent="0.2">
      <c r="A130" s="747" t="s">
        <v>608</v>
      </c>
      <c r="B130" s="748" t="s">
        <v>2795</v>
      </c>
      <c r="C130" s="748" t="s">
        <v>2801</v>
      </c>
      <c r="D130" s="748" t="s">
        <v>2797</v>
      </c>
      <c r="E130" s="748" t="s">
        <v>2802</v>
      </c>
      <c r="F130" s="752">
        <v>7.6639999999999997</v>
      </c>
      <c r="G130" s="752">
        <v>1721.7252622892358</v>
      </c>
      <c r="H130" s="766">
        <v>1</v>
      </c>
      <c r="I130" s="752"/>
      <c r="J130" s="752"/>
      <c r="K130" s="766">
        <v>0</v>
      </c>
      <c r="L130" s="752">
        <v>7.6639999999999997</v>
      </c>
      <c r="M130" s="753">
        <v>1721.7252622892358</v>
      </c>
    </row>
    <row r="131" spans="1:13" ht="14.45" customHeight="1" x14ac:dyDescent="0.2">
      <c r="A131" s="747" t="s">
        <v>608</v>
      </c>
      <c r="B131" s="748" t="s">
        <v>2795</v>
      </c>
      <c r="C131" s="748" t="s">
        <v>2803</v>
      </c>
      <c r="D131" s="748" t="s">
        <v>1043</v>
      </c>
      <c r="E131" s="748" t="s">
        <v>1044</v>
      </c>
      <c r="F131" s="752"/>
      <c r="G131" s="752"/>
      <c r="H131" s="766">
        <v>0</v>
      </c>
      <c r="I131" s="752">
        <v>9.1022642999999981</v>
      </c>
      <c r="J131" s="752">
        <v>696.36018621592757</v>
      </c>
      <c r="K131" s="766">
        <v>1</v>
      </c>
      <c r="L131" s="752">
        <v>9.1022642999999981</v>
      </c>
      <c r="M131" s="753">
        <v>696.36018621592757</v>
      </c>
    </row>
    <row r="132" spans="1:13" ht="14.45" customHeight="1" x14ac:dyDescent="0.2">
      <c r="A132" s="747" t="s">
        <v>608</v>
      </c>
      <c r="B132" s="748" t="s">
        <v>2795</v>
      </c>
      <c r="C132" s="748" t="s">
        <v>2804</v>
      </c>
      <c r="D132" s="748" t="s">
        <v>1043</v>
      </c>
      <c r="E132" s="748" t="s">
        <v>1045</v>
      </c>
      <c r="F132" s="752"/>
      <c r="G132" s="752"/>
      <c r="H132" s="766">
        <v>0</v>
      </c>
      <c r="I132" s="752">
        <v>4.2844873999999997</v>
      </c>
      <c r="J132" s="752">
        <v>1045.1548973201238</v>
      </c>
      <c r="K132" s="766">
        <v>1</v>
      </c>
      <c r="L132" s="752">
        <v>4.2844873999999997</v>
      </c>
      <c r="M132" s="753">
        <v>1045.1548973201238</v>
      </c>
    </row>
    <row r="133" spans="1:13" ht="14.45" customHeight="1" x14ac:dyDescent="0.2">
      <c r="A133" s="747" t="s">
        <v>608</v>
      </c>
      <c r="B133" s="748" t="s">
        <v>2795</v>
      </c>
      <c r="C133" s="748" t="s">
        <v>2805</v>
      </c>
      <c r="D133" s="748" t="s">
        <v>1043</v>
      </c>
      <c r="E133" s="748" t="s">
        <v>1046</v>
      </c>
      <c r="F133" s="752"/>
      <c r="G133" s="752"/>
      <c r="H133" s="766">
        <v>0</v>
      </c>
      <c r="I133" s="752">
        <v>5.1307618000000002</v>
      </c>
      <c r="J133" s="752">
        <v>2218.6948783959342</v>
      </c>
      <c r="K133" s="766">
        <v>1</v>
      </c>
      <c r="L133" s="752">
        <v>5.1307618000000002</v>
      </c>
      <c r="M133" s="753">
        <v>2218.6948783959342</v>
      </c>
    </row>
    <row r="134" spans="1:13" ht="14.45" customHeight="1" x14ac:dyDescent="0.2">
      <c r="A134" s="747" t="s">
        <v>608</v>
      </c>
      <c r="B134" s="748" t="s">
        <v>2795</v>
      </c>
      <c r="C134" s="748" t="s">
        <v>2806</v>
      </c>
      <c r="D134" s="748" t="s">
        <v>1043</v>
      </c>
      <c r="E134" s="748" t="s">
        <v>1044</v>
      </c>
      <c r="F134" s="752">
        <v>4.633</v>
      </c>
      <c r="G134" s="752">
        <v>354.44766499999992</v>
      </c>
      <c r="H134" s="766">
        <v>1</v>
      </c>
      <c r="I134" s="752"/>
      <c r="J134" s="752"/>
      <c r="K134" s="766">
        <v>0</v>
      </c>
      <c r="L134" s="752">
        <v>4.633</v>
      </c>
      <c r="M134" s="753">
        <v>354.44766499999992</v>
      </c>
    </row>
    <row r="135" spans="1:13" ht="14.45" customHeight="1" x14ac:dyDescent="0.2">
      <c r="A135" s="747" t="s">
        <v>608</v>
      </c>
      <c r="B135" s="748" t="s">
        <v>2795</v>
      </c>
      <c r="C135" s="748" t="s">
        <v>2807</v>
      </c>
      <c r="D135" s="748" t="s">
        <v>1043</v>
      </c>
      <c r="E135" s="748" t="s">
        <v>1045</v>
      </c>
      <c r="F135" s="752">
        <v>2</v>
      </c>
      <c r="G135" s="752">
        <v>487.87200000000001</v>
      </c>
      <c r="H135" s="766">
        <v>1</v>
      </c>
      <c r="I135" s="752"/>
      <c r="J135" s="752"/>
      <c r="K135" s="766">
        <v>0</v>
      </c>
      <c r="L135" s="752">
        <v>2</v>
      </c>
      <c r="M135" s="753">
        <v>487.87200000000001</v>
      </c>
    </row>
    <row r="136" spans="1:13" ht="14.45" customHeight="1" x14ac:dyDescent="0.2">
      <c r="A136" s="747" t="s">
        <v>608</v>
      </c>
      <c r="B136" s="748" t="s">
        <v>2808</v>
      </c>
      <c r="C136" s="748" t="s">
        <v>2809</v>
      </c>
      <c r="D136" s="748" t="s">
        <v>976</v>
      </c>
      <c r="E136" s="748" t="s">
        <v>1149</v>
      </c>
      <c r="F136" s="752"/>
      <c r="G136" s="752"/>
      <c r="H136" s="766">
        <v>0</v>
      </c>
      <c r="I136" s="752">
        <v>26.089525099999999</v>
      </c>
      <c r="J136" s="752">
        <v>2726.3593393493848</v>
      </c>
      <c r="K136" s="766">
        <v>1</v>
      </c>
      <c r="L136" s="752">
        <v>26.089525099999999</v>
      </c>
      <c r="M136" s="753">
        <v>2726.3593393493848</v>
      </c>
    </row>
    <row r="137" spans="1:13" ht="14.45" customHeight="1" x14ac:dyDescent="0.2">
      <c r="A137" s="747" t="s">
        <v>608</v>
      </c>
      <c r="B137" s="748" t="s">
        <v>2808</v>
      </c>
      <c r="C137" s="748" t="s">
        <v>2810</v>
      </c>
      <c r="D137" s="748" t="s">
        <v>976</v>
      </c>
      <c r="E137" s="748" t="s">
        <v>2811</v>
      </c>
      <c r="F137" s="752"/>
      <c r="G137" s="752"/>
      <c r="H137" s="766">
        <v>0</v>
      </c>
      <c r="I137" s="752">
        <v>46.430439200000002</v>
      </c>
      <c r="J137" s="752">
        <v>7354.5761477457327</v>
      </c>
      <c r="K137" s="766">
        <v>1</v>
      </c>
      <c r="L137" s="752">
        <v>46.430439200000002</v>
      </c>
      <c r="M137" s="753">
        <v>7354.5761477457327</v>
      </c>
    </row>
    <row r="138" spans="1:13" ht="14.45" customHeight="1" x14ac:dyDescent="0.2">
      <c r="A138" s="747" t="s">
        <v>608</v>
      </c>
      <c r="B138" s="748" t="s">
        <v>2808</v>
      </c>
      <c r="C138" s="748" t="s">
        <v>2812</v>
      </c>
      <c r="D138" s="748" t="s">
        <v>976</v>
      </c>
      <c r="E138" s="748" t="s">
        <v>2813</v>
      </c>
      <c r="F138" s="752"/>
      <c r="G138" s="752"/>
      <c r="H138" s="766">
        <v>0</v>
      </c>
      <c r="I138" s="752">
        <v>20.217999999999996</v>
      </c>
      <c r="J138" s="752">
        <v>6560.7395454946427</v>
      </c>
      <c r="K138" s="766">
        <v>1</v>
      </c>
      <c r="L138" s="752">
        <v>20.217999999999996</v>
      </c>
      <c r="M138" s="753">
        <v>6560.7395454946427</v>
      </c>
    </row>
    <row r="139" spans="1:13" ht="14.45" customHeight="1" x14ac:dyDescent="0.2">
      <c r="A139" s="747" t="s">
        <v>608</v>
      </c>
      <c r="B139" s="748" t="s">
        <v>2814</v>
      </c>
      <c r="C139" s="748" t="s">
        <v>2815</v>
      </c>
      <c r="D139" s="748" t="s">
        <v>2816</v>
      </c>
      <c r="E139" s="748" t="s">
        <v>2817</v>
      </c>
      <c r="F139" s="752"/>
      <c r="G139" s="752"/>
      <c r="H139" s="766">
        <v>0</v>
      </c>
      <c r="I139" s="752">
        <v>16.0730273</v>
      </c>
      <c r="J139" s="752">
        <v>1457.0281656011489</v>
      </c>
      <c r="K139" s="766">
        <v>1</v>
      </c>
      <c r="L139" s="752">
        <v>16.0730273</v>
      </c>
      <c r="M139" s="753">
        <v>1457.0281656011489</v>
      </c>
    </row>
    <row r="140" spans="1:13" ht="14.45" customHeight="1" x14ac:dyDescent="0.2">
      <c r="A140" s="747" t="s">
        <v>608</v>
      </c>
      <c r="B140" s="748" t="s">
        <v>2818</v>
      </c>
      <c r="C140" s="748" t="s">
        <v>2819</v>
      </c>
      <c r="D140" s="748" t="s">
        <v>928</v>
      </c>
      <c r="E140" s="748" t="s">
        <v>930</v>
      </c>
      <c r="F140" s="752"/>
      <c r="G140" s="752"/>
      <c r="H140" s="766">
        <v>0</v>
      </c>
      <c r="I140" s="752">
        <v>3.4219999999999997</v>
      </c>
      <c r="J140" s="752">
        <v>249.53078683335266</v>
      </c>
      <c r="K140" s="766">
        <v>1</v>
      </c>
      <c r="L140" s="752">
        <v>3.4219999999999997</v>
      </c>
      <c r="M140" s="753">
        <v>249.53078683335266</v>
      </c>
    </row>
    <row r="141" spans="1:13" ht="14.45" customHeight="1" x14ac:dyDescent="0.2">
      <c r="A141" s="747" t="s">
        <v>608</v>
      </c>
      <c r="B141" s="748" t="s">
        <v>2818</v>
      </c>
      <c r="C141" s="748" t="s">
        <v>2820</v>
      </c>
      <c r="D141" s="748" t="s">
        <v>928</v>
      </c>
      <c r="E141" s="748" t="s">
        <v>929</v>
      </c>
      <c r="F141" s="752"/>
      <c r="G141" s="752"/>
      <c r="H141" s="766">
        <v>0</v>
      </c>
      <c r="I141" s="752">
        <v>6.0910000000000002</v>
      </c>
      <c r="J141" s="752">
        <v>1298.3913915921428</v>
      </c>
      <c r="K141" s="766">
        <v>1</v>
      </c>
      <c r="L141" s="752">
        <v>6.0910000000000002</v>
      </c>
      <c r="M141" s="753">
        <v>1298.3913915921428</v>
      </c>
    </row>
    <row r="142" spans="1:13" ht="14.45" customHeight="1" x14ac:dyDescent="0.2">
      <c r="A142" s="747" t="s">
        <v>608</v>
      </c>
      <c r="B142" s="748" t="s">
        <v>2821</v>
      </c>
      <c r="C142" s="748" t="s">
        <v>2822</v>
      </c>
      <c r="D142" s="748" t="s">
        <v>1146</v>
      </c>
      <c r="E142" s="748" t="s">
        <v>1148</v>
      </c>
      <c r="F142" s="752"/>
      <c r="G142" s="752"/>
      <c r="H142" s="766">
        <v>0</v>
      </c>
      <c r="I142" s="752">
        <v>56.124975400000004</v>
      </c>
      <c r="J142" s="752">
        <v>5474.9360030155603</v>
      </c>
      <c r="K142" s="766">
        <v>1</v>
      </c>
      <c r="L142" s="752">
        <v>56.124975400000004</v>
      </c>
      <c r="M142" s="753">
        <v>5474.9360030155603</v>
      </c>
    </row>
    <row r="143" spans="1:13" ht="14.45" customHeight="1" x14ac:dyDescent="0.2">
      <c r="A143" s="747" t="s">
        <v>608</v>
      </c>
      <c r="B143" s="748" t="s">
        <v>2821</v>
      </c>
      <c r="C143" s="748" t="s">
        <v>2823</v>
      </c>
      <c r="D143" s="748" t="s">
        <v>1146</v>
      </c>
      <c r="E143" s="748" t="s">
        <v>1149</v>
      </c>
      <c r="F143" s="752"/>
      <c r="G143" s="752"/>
      <c r="H143" s="766">
        <v>0</v>
      </c>
      <c r="I143" s="752">
        <v>83.730999999999995</v>
      </c>
      <c r="J143" s="752">
        <v>15314.248739687555</v>
      </c>
      <c r="K143" s="766">
        <v>1</v>
      </c>
      <c r="L143" s="752">
        <v>83.730999999999995</v>
      </c>
      <c r="M143" s="753">
        <v>15314.248739687555</v>
      </c>
    </row>
    <row r="144" spans="1:13" ht="14.45" customHeight="1" x14ac:dyDescent="0.2">
      <c r="A144" s="747" t="s">
        <v>608</v>
      </c>
      <c r="B144" s="748" t="s">
        <v>2821</v>
      </c>
      <c r="C144" s="748" t="s">
        <v>2824</v>
      </c>
      <c r="D144" s="748" t="s">
        <v>1146</v>
      </c>
      <c r="E144" s="748" t="s">
        <v>1147</v>
      </c>
      <c r="F144" s="752"/>
      <c r="G144" s="752"/>
      <c r="H144" s="766">
        <v>0</v>
      </c>
      <c r="I144" s="752">
        <v>60.149225900000005</v>
      </c>
      <c r="J144" s="752">
        <v>25336.105820594967</v>
      </c>
      <c r="K144" s="766">
        <v>1</v>
      </c>
      <c r="L144" s="752">
        <v>60.149225900000005</v>
      </c>
      <c r="M144" s="753">
        <v>25336.105820594967</v>
      </c>
    </row>
    <row r="145" spans="1:13" ht="14.45" customHeight="1" x14ac:dyDescent="0.2">
      <c r="A145" s="747" t="s">
        <v>608</v>
      </c>
      <c r="B145" s="748" t="s">
        <v>2821</v>
      </c>
      <c r="C145" s="748" t="s">
        <v>2825</v>
      </c>
      <c r="D145" s="748" t="s">
        <v>1146</v>
      </c>
      <c r="E145" s="748" t="s">
        <v>1147</v>
      </c>
      <c r="F145" s="752">
        <v>1.304</v>
      </c>
      <c r="G145" s="752">
        <v>549.27479199999993</v>
      </c>
      <c r="H145" s="766">
        <v>1</v>
      </c>
      <c r="I145" s="752"/>
      <c r="J145" s="752"/>
      <c r="K145" s="766">
        <v>0</v>
      </c>
      <c r="L145" s="752">
        <v>1.304</v>
      </c>
      <c r="M145" s="753">
        <v>549.27479199999993</v>
      </c>
    </row>
    <row r="146" spans="1:13" ht="14.45" customHeight="1" x14ac:dyDescent="0.2">
      <c r="A146" s="747" t="s">
        <v>608</v>
      </c>
      <c r="B146" s="748" t="s">
        <v>2826</v>
      </c>
      <c r="C146" s="748" t="s">
        <v>2827</v>
      </c>
      <c r="D146" s="748" t="s">
        <v>2828</v>
      </c>
      <c r="E146" s="748" t="s">
        <v>773</v>
      </c>
      <c r="F146" s="752"/>
      <c r="G146" s="752"/>
      <c r="H146" s="766">
        <v>0</v>
      </c>
      <c r="I146" s="752">
        <v>1</v>
      </c>
      <c r="J146" s="752">
        <v>422.8300000000001</v>
      </c>
      <c r="K146" s="766">
        <v>1</v>
      </c>
      <c r="L146" s="752">
        <v>1</v>
      </c>
      <c r="M146" s="753">
        <v>422.8300000000001</v>
      </c>
    </row>
    <row r="147" spans="1:13" ht="14.45" customHeight="1" x14ac:dyDescent="0.2">
      <c r="A147" s="747" t="s">
        <v>608</v>
      </c>
      <c r="B147" s="748" t="s">
        <v>2829</v>
      </c>
      <c r="C147" s="748" t="s">
        <v>2830</v>
      </c>
      <c r="D147" s="748" t="s">
        <v>2831</v>
      </c>
      <c r="E147" s="748" t="s">
        <v>2832</v>
      </c>
      <c r="F147" s="752"/>
      <c r="G147" s="752"/>
      <c r="H147" s="766">
        <v>0</v>
      </c>
      <c r="I147" s="752">
        <v>1</v>
      </c>
      <c r="J147" s="752">
        <v>576.72</v>
      </c>
      <c r="K147" s="766">
        <v>1</v>
      </c>
      <c r="L147" s="752">
        <v>1</v>
      </c>
      <c r="M147" s="753">
        <v>576.72</v>
      </c>
    </row>
    <row r="148" spans="1:13" ht="14.45" customHeight="1" x14ac:dyDescent="0.2">
      <c r="A148" s="747" t="s">
        <v>608</v>
      </c>
      <c r="B148" s="748" t="s">
        <v>2829</v>
      </c>
      <c r="C148" s="748" t="s">
        <v>2833</v>
      </c>
      <c r="D148" s="748" t="s">
        <v>2831</v>
      </c>
      <c r="E148" s="748" t="s">
        <v>2834</v>
      </c>
      <c r="F148" s="752"/>
      <c r="G148" s="752"/>
      <c r="H148" s="766">
        <v>0</v>
      </c>
      <c r="I148" s="752">
        <v>8</v>
      </c>
      <c r="J148" s="752">
        <v>4268.6399999999994</v>
      </c>
      <c r="K148" s="766">
        <v>1</v>
      </c>
      <c r="L148" s="752">
        <v>8</v>
      </c>
      <c r="M148" s="753">
        <v>4268.6399999999994</v>
      </c>
    </row>
    <row r="149" spans="1:13" ht="14.45" customHeight="1" x14ac:dyDescent="0.2">
      <c r="A149" s="747" t="s">
        <v>608</v>
      </c>
      <c r="B149" s="748" t="s">
        <v>2835</v>
      </c>
      <c r="C149" s="748" t="s">
        <v>2836</v>
      </c>
      <c r="D149" s="748" t="s">
        <v>675</v>
      </c>
      <c r="E149" s="748" t="s">
        <v>676</v>
      </c>
      <c r="F149" s="752"/>
      <c r="G149" s="752"/>
      <c r="H149" s="766">
        <v>0</v>
      </c>
      <c r="I149" s="752">
        <v>3</v>
      </c>
      <c r="J149" s="752">
        <v>48.599999999999994</v>
      </c>
      <c r="K149" s="766">
        <v>1</v>
      </c>
      <c r="L149" s="752">
        <v>3</v>
      </c>
      <c r="M149" s="753">
        <v>48.599999999999994</v>
      </c>
    </row>
    <row r="150" spans="1:13" ht="14.45" customHeight="1" x14ac:dyDescent="0.2">
      <c r="A150" s="747" t="s">
        <v>608</v>
      </c>
      <c r="B150" s="748" t="s">
        <v>2835</v>
      </c>
      <c r="C150" s="748" t="s">
        <v>2837</v>
      </c>
      <c r="D150" s="748" t="s">
        <v>675</v>
      </c>
      <c r="E150" s="748" t="s">
        <v>672</v>
      </c>
      <c r="F150" s="752"/>
      <c r="G150" s="752"/>
      <c r="H150" s="766">
        <v>0</v>
      </c>
      <c r="I150" s="752">
        <v>12</v>
      </c>
      <c r="J150" s="752">
        <v>647.5200000000001</v>
      </c>
      <c r="K150" s="766">
        <v>1</v>
      </c>
      <c r="L150" s="752">
        <v>12</v>
      </c>
      <c r="M150" s="753">
        <v>647.5200000000001</v>
      </c>
    </row>
    <row r="151" spans="1:13" ht="14.45" customHeight="1" x14ac:dyDescent="0.2">
      <c r="A151" s="747" t="s">
        <v>608</v>
      </c>
      <c r="B151" s="748" t="s">
        <v>2835</v>
      </c>
      <c r="C151" s="748" t="s">
        <v>2838</v>
      </c>
      <c r="D151" s="748" t="s">
        <v>675</v>
      </c>
      <c r="E151" s="748" t="s">
        <v>671</v>
      </c>
      <c r="F151" s="752"/>
      <c r="G151" s="752"/>
      <c r="H151" s="766">
        <v>0</v>
      </c>
      <c r="I151" s="752">
        <v>14</v>
      </c>
      <c r="J151" s="752">
        <v>681.52</v>
      </c>
      <c r="K151" s="766">
        <v>1</v>
      </c>
      <c r="L151" s="752">
        <v>14</v>
      </c>
      <c r="M151" s="753">
        <v>681.52</v>
      </c>
    </row>
    <row r="152" spans="1:13" ht="14.45" customHeight="1" x14ac:dyDescent="0.2">
      <c r="A152" s="747" t="s">
        <v>608</v>
      </c>
      <c r="B152" s="748" t="s">
        <v>2835</v>
      </c>
      <c r="C152" s="748" t="s">
        <v>2839</v>
      </c>
      <c r="D152" s="748" t="s">
        <v>670</v>
      </c>
      <c r="E152" s="748" t="s">
        <v>671</v>
      </c>
      <c r="F152" s="752">
        <v>3</v>
      </c>
      <c r="G152" s="752">
        <v>143.88</v>
      </c>
      <c r="H152" s="766">
        <v>1</v>
      </c>
      <c r="I152" s="752"/>
      <c r="J152" s="752"/>
      <c r="K152" s="766">
        <v>0</v>
      </c>
      <c r="L152" s="752">
        <v>3</v>
      </c>
      <c r="M152" s="753">
        <v>143.88</v>
      </c>
    </row>
    <row r="153" spans="1:13" ht="14.45" customHeight="1" x14ac:dyDescent="0.2">
      <c r="A153" s="747" t="s">
        <v>608</v>
      </c>
      <c r="B153" s="748" t="s">
        <v>2835</v>
      </c>
      <c r="C153" s="748" t="s">
        <v>2840</v>
      </c>
      <c r="D153" s="748" t="s">
        <v>2841</v>
      </c>
      <c r="E153" s="748" t="s">
        <v>672</v>
      </c>
      <c r="F153" s="752">
        <v>3</v>
      </c>
      <c r="G153" s="752">
        <v>153.66000000000005</v>
      </c>
      <c r="H153" s="766">
        <v>1</v>
      </c>
      <c r="I153" s="752"/>
      <c r="J153" s="752"/>
      <c r="K153" s="766">
        <v>0</v>
      </c>
      <c r="L153" s="752">
        <v>3</v>
      </c>
      <c r="M153" s="753">
        <v>153.66000000000005</v>
      </c>
    </row>
    <row r="154" spans="1:13" ht="14.45" customHeight="1" x14ac:dyDescent="0.2">
      <c r="A154" s="747" t="s">
        <v>608</v>
      </c>
      <c r="B154" s="748" t="s">
        <v>2835</v>
      </c>
      <c r="C154" s="748" t="s">
        <v>2842</v>
      </c>
      <c r="D154" s="748" t="s">
        <v>2841</v>
      </c>
      <c r="E154" s="748" t="s">
        <v>671</v>
      </c>
      <c r="F154" s="752">
        <v>2</v>
      </c>
      <c r="G154" s="752">
        <v>95.839999999999989</v>
      </c>
      <c r="H154" s="766">
        <v>1</v>
      </c>
      <c r="I154" s="752"/>
      <c r="J154" s="752"/>
      <c r="K154" s="766">
        <v>0</v>
      </c>
      <c r="L154" s="752">
        <v>2</v>
      </c>
      <c r="M154" s="753">
        <v>95.839999999999989</v>
      </c>
    </row>
    <row r="155" spans="1:13" ht="14.45" customHeight="1" x14ac:dyDescent="0.2">
      <c r="A155" s="747" t="s">
        <v>608</v>
      </c>
      <c r="B155" s="748" t="s">
        <v>2835</v>
      </c>
      <c r="C155" s="748" t="s">
        <v>2843</v>
      </c>
      <c r="D155" s="748" t="s">
        <v>2841</v>
      </c>
      <c r="E155" s="748" t="s">
        <v>2844</v>
      </c>
      <c r="F155" s="752">
        <v>3</v>
      </c>
      <c r="G155" s="752">
        <v>81.030000000000015</v>
      </c>
      <c r="H155" s="766">
        <v>1</v>
      </c>
      <c r="I155" s="752"/>
      <c r="J155" s="752"/>
      <c r="K155" s="766">
        <v>0</v>
      </c>
      <c r="L155" s="752">
        <v>3</v>
      </c>
      <c r="M155" s="753">
        <v>81.030000000000015</v>
      </c>
    </row>
    <row r="156" spans="1:13" ht="14.45" customHeight="1" x14ac:dyDescent="0.2">
      <c r="A156" s="747" t="s">
        <v>608</v>
      </c>
      <c r="B156" s="748" t="s">
        <v>2845</v>
      </c>
      <c r="C156" s="748" t="s">
        <v>2846</v>
      </c>
      <c r="D156" s="748" t="s">
        <v>2847</v>
      </c>
      <c r="E156" s="748" t="s">
        <v>2848</v>
      </c>
      <c r="F156" s="752"/>
      <c r="G156" s="752"/>
      <c r="H156" s="766">
        <v>0</v>
      </c>
      <c r="I156" s="752">
        <v>8</v>
      </c>
      <c r="J156" s="752">
        <v>645.05999999999995</v>
      </c>
      <c r="K156" s="766">
        <v>1</v>
      </c>
      <c r="L156" s="752">
        <v>8</v>
      </c>
      <c r="M156" s="753">
        <v>645.05999999999995</v>
      </c>
    </row>
    <row r="157" spans="1:13" ht="14.45" customHeight="1" x14ac:dyDescent="0.2">
      <c r="A157" s="747" t="s">
        <v>608</v>
      </c>
      <c r="B157" s="748" t="s">
        <v>2849</v>
      </c>
      <c r="C157" s="748" t="s">
        <v>2850</v>
      </c>
      <c r="D157" s="748" t="s">
        <v>2851</v>
      </c>
      <c r="E157" s="748" t="s">
        <v>2852</v>
      </c>
      <c r="F157" s="752"/>
      <c r="G157" s="752"/>
      <c r="H157" s="766">
        <v>0</v>
      </c>
      <c r="I157" s="752">
        <v>5</v>
      </c>
      <c r="J157" s="752">
        <v>945.90000000000009</v>
      </c>
      <c r="K157" s="766">
        <v>1</v>
      </c>
      <c r="L157" s="752">
        <v>5</v>
      </c>
      <c r="M157" s="753">
        <v>945.90000000000009</v>
      </c>
    </row>
    <row r="158" spans="1:13" ht="14.45" customHeight="1" x14ac:dyDescent="0.2">
      <c r="A158" s="747" t="s">
        <v>608</v>
      </c>
      <c r="B158" s="748" t="s">
        <v>2849</v>
      </c>
      <c r="C158" s="748" t="s">
        <v>2853</v>
      </c>
      <c r="D158" s="748" t="s">
        <v>2851</v>
      </c>
      <c r="E158" s="748" t="s">
        <v>2854</v>
      </c>
      <c r="F158" s="752"/>
      <c r="G158" s="752"/>
      <c r="H158" s="766">
        <v>0</v>
      </c>
      <c r="I158" s="752">
        <v>4</v>
      </c>
      <c r="J158" s="752">
        <v>1587.79</v>
      </c>
      <c r="K158" s="766">
        <v>1</v>
      </c>
      <c r="L158" s="752">
        <v>4</v>
      </c>
      <c r="M158" s="753">
        <v>1587.79</v>
      </c>
    </row>
    <row r="159" spans="1:13" ht="14.45" customHeight="1" x14ac:dyDescent="0.2">
      <c r="A159" s="747" t="s">
        <v>608</v>
      </c>
      <c r="B159" s="748" t="s">
        <v>2849</v>
      </c>
      <c r="C159" s="748" t="s">
        <v>2855</v>
      </c>
      <c r="D159" s="748" t="s">
        <v>2851</v>
      </c>
      <c r="E159" s="748" t="s">
        <v>2856</v>
      </c>
      <c r="F159" s="752"/>
      <c r="G159" s="752"/>
      <c r="H159" s="766">
        <v>0</v>
      </c>
      <c r="I159" s="752">
        <v>8</v>
      </c>
      <c r="J159" s="752">
        <v>6532.56</v>
      </c>
      <c r="K159" s="766">
        <v>1</v>
      </c>
      <c r="L159" s="752">
        <v>8</v>
      </c>
      <c r="M159" s="753">
        <v>6532.56</v>
      </c>
    </row>
    <row r="160" spans="1:13" ht="14.45" customHeight="1" x14ac:dyDescent="0.2">
      <c r="A160" s="747" t="s">
        <v>608</v>
      </c>
      <c r="B160" s="748" t="s">
        <v>2857</v>
      </c>
      <c r="C160" s="748" t="s">
        <v>2858</v>
      </c>
      <c r="D160" s="748" t="s">
        <v>2859</v>
      </c>
      <c r="E160" s="748" t="s">
        <v>2860</v>
      </c>
      <c r="F160" s="752"/>
      <c r="G160" s="752"/>
      <c r="H160" s="766">
        <v>0</v>
      </c>
      <c r="I160" s="752">
        <v>20</v>
      </c>
      <c r="J160" s="752">
        <v>32207.72</v>
      </c>
      <c r="K160" s="766">
        <v>1</v>
      </c>
      <c r="L160" s="752">
        <v>20</v>
      </c>
      <c r="M160" s="753">
        <v>32207.72</v>
      </c>
    </row>
    <row r="161" spans="1:13" ht="14.45" customHeight="1" x14ac:dyDescent="0.2">
      <c r="A161" s="747" t="s">
        <v>608</v>
      </c>
      <c r="B161" s="748" t="s">
        <v>2857</v>
      </c>
      <c r="C161" s="748" t="s">
        <v>2861</v>
      </c>
      <c r="D161" s="748" t="s">
        <v>2859</v>
      </c>
      <c r="E161" s="748" t="s">
        <v>2862</v>
      </c>
      <c r="F161" s="752"/>
      <c r="G161" s="752"/>
      <c r="H161" s="766">
        <v>0</v>
      </c>
      <c r="I161" s="752">
        <v>12</v>
      </c>
      <c r="J161" s="752">
        <v>14252.550000000001</v>
      </c>
      <c r="K161" s="766">
        <v>1</v>
      </c>
      <c r="L161" s="752">
        <v>12</v>
      </c>
      <c r="M161" s="753">
        <v>14252.550000000001</v>
      </c>
    </row>
    <row r="162" spans="1:13" ht="14.45" customHeight="1" x14ac:dyDescent="0.2">
      <c r="A162" s="747" t="s">
        <v>608</v>
      </c>
      <c r="B162" s="748" t="s">
        <v>2857</v>
      </c>
      <c r="C162" s="748" t="s">
        <v>2863</v>
      </c>
      <c r="D162" s="748" t="s">
        <v>2859</v>
      </c>
      <c r="E162" s="748" t="s">
        <v>2864</v>
      </c>
      <c r="F162" s="752"/>
      <c r="G162" s="752"/>
      <c r="H162" s="766">
        <v>0</v>
      </c>
      <c r="I162" s="752">
        <v>27</v>
      </c>
      <c r="J162" s="752">
        <v>9966.76</v>
      </c>
      <c r="K162" s="766">
        <v>1</v>
      </c>
      <c r="L162" s="752">
        <v>27</v>
      </c>
      <c r="M162" s="753">
        <v>9966.76</v>
      </c>
    </row>
    <row r="163" spans="1:13" ht="14.45" customHeight="1" x14ac:dyDescent="0.2">
      <c r="A163" s="747" t="s">
        <v>608</v>
      </c>
      <c r="B163" s="748" t="s">
        <v>2857</v>
      </c>
      <c r="C163" s="748" t="s">
        <v>2865</v>
      </c>
      <c r="D163" s="748" t="s">
        <v>2859</v>
      </c>
      <c r="E163" s="748" t="s">
        <v>2866</v>
      </c>
      <c r="F163" s="752"/>
      <c r="G163" s="752"/>
      <c r="H163" s="766">
        <v>0</v>
      </c>
      <c r="I163" s="752">
        <v>29</v>
      </c>
      <c r="J163" s="752">
        <v>22451.11</v>
      </c>
      <c r="K163" s="766">
        <v>1</v>
      </c>
      <c r="L163" s="752">
        <v>29</v>
      </c>
      <c r="M163" s="753">
        <v>22451.11</v>
      </c>
    </row>
    <row r="164" spans="1:13" ht="14.45" customHeight="1" x14ac:dyDescent="0.2">
      <c r="A164" s="747" t="s">
        <v>608</v>
      </c>
      <c r="B164" s="748" t="s">
        <v>2857</v>
      </c>
      <c r="C164" s="748" t="s">
        <v>2867</v>
      </c>
      <c r="D164" s="748" t="s">
        <v>2868</v>
      </c>
      <c r="E164" s="748" t="s">
        <v>2869</v>
      </c>
      <c r="F164" s="752"/>
      <c r="G164" s="752"/>
      <c r="H164" s="766">
        <v>0</v>
      </c>
      <c r="I164" s="752">
        <v>5</v>
      </c>
      <c r="J164" s="752">
        <v>22764.030000000002</v>
      </c>
      <c r="K164" s="766">
        <v>1</v>
      </c>
      <c r="L164" s="752">
        <v>5</v>
      </c>
      <c r="M164" s="753">
        <v>22764.030000000002</v>
      </c>
    </row>
    <row r="165" spans="1:13" ht="14.45" customHeight="1" x14ac:dyDescent="0.2">
      <c r="A165" s="747" t="s">
        <v>608</v>
      </c>
      <c r="B165" s="748" t="s">
        <v>2857</v>
      </c>
      <c r="C165" s="748" t="s">
        <v>2870</v>
      </c>
      <c r="D165" s="748" t="s">
        <v>2871</v>
      </c>
      <c r="E165" s="748" t="s">
        <v>2872</v>
      </c>
      <c r="F165" s="752"/>
      <c r="G165" s="752"/>
      <c r="H165" s="766">
        <v>0</v>
      </c>
      <c r="I165" s="752">
        <v>2</v>
      </c>
      <c r="J165" s="752">
        <v>744.26</v>
      </c>
      <c r="K165" s="766">
        <v>1</v>
      </c>
      <c r="L165" s="752">
        <v>2</v>
      </c>
      <c r="M165" s="753">
        <v>744.26</v>
      </c>
    </row>
    <row r="166" spans="1:13" ht="14.45" customHeight="1" x14ac:dyDescent="0.2">
      <c r="A166" s="747" t="s">
        <v>608</v>
      </c>
      <c r="B166" s="748" t="s">
        <v>2873</v>
      </c>
      <c r="C166" s="748" t="s">
        <v>2874</v>
      </c>
      <c r="D166" s="748" t="s">
        <v>2875</v>
      </c>
      <c r="E166" s="748" t="s">
        <v>2876</v>
      </c>
      <c r="F166" s="752"/>
      <c r="G166" s="752"/>
      <c r="H166" s="766">
        <v>0</v>
      </c>
      <c r="I166" s="752">
        <v>1</v>
      </c>
      <c r="J166" s="752">
        <v>590.78999999999985</v>
      </c>
      <c r="K166" s="766">
        <v>1</v>
      </c>
      <c r="L166" s="752">
        <v>1</v>
      </c>
      <c r="M166" s="753">
        <v>590.78999999999985</v>
      </c>
    </row>
    <row r="167" spans="1:13" ht="14.45" customHeight="1" x14ac:dyDescent="0.2">
      <c r="A167" s="747" t="s">
        <v>608</v>
      </c>
      <c r="B167" s="748" t="s">
        <v>2873</v>
      </c>
      <c r="C167" s="748" t="s">
        <v>2877</v>
      </c>
      <c r="D167" s="748" t="s">
        <v>2875</v>
      </c>
      <c r="E167" s="748" t="s">
        <v>2878</v>
      </c>
      <c r="F167" s="752"/>
      <c r="G167" s="752"/>
      <c r="H167" s="766">
        <v>0</v>
      </c>
      <c r="I167" s="752">
        <v>3</v>
      </c>
      <c r="J167" s="752">
        <v>2733.75</v>
      </c>
      <c r="K167" s="766">
        <v>1</v>
      </c>
      <c r="L167" s="752">
        <v>3</v>
      </c>
      <c r="M167" s="753">
        <v>2733.75</v>
      </c>
    </row>
    <row r="168" spans="1:13" ht="14.45" customHeight="1" x14ac:dyDescent="0.2">
      <c r="A168" s="747" t="s">
        <v>608</v>
      </c>
      <c r="B168" s="748" t="s">
        <v>2879</v>
      </c>
      <c r="C168" s="748" t="s">
        <v>2880</v>
      </c>
      <c r="D168" s="748" t="s">
        <v>2881</v>
      </c>
      <c r="E168" s="748" t="s">
        <v>2882</v>
      </c>
      <c r="F168" s="752">
        <v>37</v>
      </c>
      <c r="G168" s="752">
        <v>1606.12</v>
      </c>
      <c r="H168" s="766">
        <v>1</v>
      </c>
      <c r="I168" s="752"/>
      <c r="J168" s="752"/>
      <c r="K168" s="766">
        <v>0</v>
      </c>
      <c r="L168" s="752">
        <v>37</v>
      </c>
      <c r="M168" s="753">
        <v>1606.12</v>
      </c>
    </row>
    <row r="169" spans="1:13" ht="14.45" customHeight="1" x14ac:dyDescent="0.2">
      <c r="A169" s="747" t="s">
        <v>608</v>
      </c>
      <c r="B169" s="748" t="s">
        <v>2883</v>
      </c>
      <c r="C169" s="748" t="s">
        <v>2884</v>
      </c>
      <c r="D169" s="748" t="s">
        <v>1273</v>
      </c>
      <c r="E169" s="748" t="s">
        <v>1276</v>
      </c>
      <c r="F169" s="752">
        <v>12</v>
      </c>
      <c r="G169" s="752">
        <v>883.98</v>
      </c>
      <c r="H169" s="766">
        <v>1</v>
      </c>
      <c r="I169" s="752"/>
      <c r="J169" s="752"/>
      <c r="K169" s="766">
        <v>0</v>
      </c>
      <c r="L169" s="752">
        <v>12</v>
      </c>
      <c r="M169" s="753">
        <v>883.98</v>
      </c>
    </row>
    <row r="170" spans="1:13" ht="14.45" customHeight="1" x14ac:dyDescent="0.2">
      <c r="A170" s="747" t="s">
        <v>608</v>
      </c>
      <c r="B170" s="748" t="s">
        <v>2883</v>
      </c>
      <c r="C170" s="748" t="s">
        <v>2885</v>
      </c>
      <c r="D170" s="748" t="s">
        <v>1273</v>
      </c>
      <c r="E170" s="748" t="s">
        <v>1274</v>
      </c>
      <c r="F170" s="752">
        <v>3</v>
      </c>
      <c r="G170" s="752">
        <v>581.04999999999995</v>
      </c>
      <c r="H170" s="766">
        <v>1</v>
      </c>
      <c r="I170" s="752"/>
      <c r="J170" s="752"/>
      <c r="K170" s="766">
        <v>0</v>
      </c>
      <c r="L170" s="752">
        <v>3</v>
      </c>
      <c r="M170" s="753">
        <v>581.04999999999995</v>
      </c>
    </row>
    <row r="171" spans="1:13" ht="14.45" customHeight="1" x14ac:dyDescent="0.2">
      <c r="A171" s="747" t="s">
        <v>608</v>
      </c>
      <c r="B171" s="748" t="s">
        <v>2883</v>
      </c>
      <c r="C171" s="748" t="s">
        <v>2886</v>
      </c>
      <c r="D171" s="748" t="s">
        <v>1345</v>
      </c>
      <c r="E171" s="748" t="s">
        <v>1346</v>
      </c>
      <c r="F171" s="752"/>
      <c r="G171" s="752"/>
      <c r="H171" s="766">
        <v>0</v>
      </c>
      <c r="I171" s="752">
        <v>74</v>
      </c>
      <c r="J171" s="752">
        <v>2480.848</v>
      </c>
      <c r="K171" s="766">
        <v>1</v>
      </c>
      <c r="L171" s="752">
        <v>74</v>
      </c>
      <c r="M171" s="753">
        <v>2480.848</v>
      </c>
    </row>
    <row r="172" spans="1:13" ht="14.45" customHeight="1" x14ac:dyDescent="0.2">
      <c r="A172" s="747" t="s">
        <v>608</v>
      </c>
      <c r="B172" s="748" t="s">
        <v>2883</v>
      </c>
      <c r="C172" s="748" t="s">
        <v>2887</v>
      </c>
      <c r="D172" s="748" t="s">
        <v>1345</v>
      </c>
      <c r="E172" s="748" t="s">
        <v>2888</v>
      </c>
      <c r="F172" s="752"/>
      <c r="G172" s="752"/>
      <c r="H172" s="766">
        <v>0</v>
      </c>
      <c r="I172" s="752">
        <v>7</v>
      </c>
      <c r="J172" s="752">
        <v>354.48</v>
      </c>
      <c r="K172" s="766">
        <v>1</v>
      </c>
      <c r="L172" s="752">
        <v>7</v>
      </c>
      <c r="M172" s="753">
        <v>354.48</v>
      </c>
    </row>
    <row r="173" spans="1:13" ht="14.45" customHeight="1" x14ac:dyDescent="0.2">
      <c r="A173" s="747" t="s">
        <v>608</v>
      </c>
      <c r="B173" s="748" t="s">
        <v>2883</v>
      </c>
      <c r="C173" s="748" t="s">
        <v>2889</v>
      </c>
      <c r="D173" s="748" t="s">
        <v>1345</v>
      </c>
      <c r="E173" s="748" t="s">
        <v>2890</v>
      </c>
      <c r="F173" s="752"/>
      <c r="G173" s="752"/>
      <c r="H173" s="766">
        <v>0</v>
      </c>
      <c r="I173" s="752">
        <v>22</v>
      </c>
      <c r="J173" s="752">
        <v>1114.0800000000002</v>
      </c>
      <c r="K173" s="766">
        <v>1</v>
      </c>
      <c r="L173" s="752">
        <v>22</v>
      </c>
      <c r="M173" s="753">
        <v>1114.0800000000002</v>
      </c>
    </row>
    <row r="174" spans="1:13" ht="14.45" customHeight="1" x14ac:dyDescent="0.2">
      <c r="A174" s="747" t="s">
        <v>608</v>
      </c>
      <c r="B174" s="748" t="s">
        <v>2891</v>
      </c>
      <c r="C174" s="748" t="s">
        <v>2892</v>
      </c>
      <c r="D174" s="748" t="s">
        <v>2893</v>
      </c>
      <c r="E174" s="748" t="s">
        <v>2894</v>
      </c>
      <c r="F174" s="752"/>
      <c r="G174" s="752"/>
      <c r="H174" s="766">
        <v>0</v>
      </c>
      <c r="I174" s="752">
        <v>2</v>
      </c>
      <c r="J174" s="752">
        <v>347.6</v>
      </c>
      <c r="K174" s="766">
        <v>1</v>
      </c>
      <c r="L174" s="752">
        <v>2</v>
      </c>
      <c r="M174" s="753">
        <v>347.6</v>
      </c>
    </row>
    <row r="175" spans="1:13" ht="14.45" customHeight="1" x14ac:dyDescent="0.2">
      <c r="A175" s="747" t="s">
        <v>608</v>
      </c>
      <c r="B175" s="748" t="s">
        <v>2891</v>
      </c>
      <c r="C175" s="748" t="s">
        <v>2895</v>
      </c>
      <c r="D175" s="748" t="s">
        <v>2893</v>
      </c>
      <c r="E175" s="748" t="s">
        <v>2896</v>
      </c>
      <c r="F175" s="752"/>
      <c r="G175" s="752"/>
      <c r="H175" s="766">
        <v>0</v>
      </c>
      <c r="I175" s="752">
        <v>5</v>
      </c>
      <c r="J175" s="752">
        <v>1138.5</v>
      </c>
      <c r="K175" s="766">
        <v>1</v>
      </c>
      <c r="L175" s="752">
        <v>5</v>
      </c>
      <c r="M175" s="753">
        <v>1138.5</v>
      </c>
    </row>
    <row r="176" spans="1:13" ht="14.45" customHeight="1" x14ac:dyDescent="0.2">
      <c r="A176" s="747" t="s">
        <v>608</v>
      </c>
      <c r="B176" s="748" t="s">
        <v>2897</v>
      </c>
      <c r="C176" s="748" t="s">
        <v>2898</v>
      </c>
      <c r="D176" s="748" t="s">
        <v>2899</v>
      </c>
      <c r="E176" s="748" t="s">
        <v>2900</v>
      </c>
      <c r="F176" s="752"/>
      <c r="G176" s="752"/>
      <c r="H176" s="766">
        <v>0</v>
      </c>
      <c r="I176" s="752">
        <v>1</v>
      </c>
      <c r="J176" s="752">
        <v>237.26000000000005</v>
      </c>
      <c r="K176" s="766">
        <v>1</v>
      </c>
      <c r="L176" s="752">
        <v>1</v>
      </c>
      <c r="M176" s="753">
        <v>237.26000000000005</v>
      </c>
    </row>
    <row r="177" spans="1:13" ht="14.45" customHeight="1" x14ac:dyDescent="0.2">
      <c r="A177" s="747" t="s">
        <v>608</v>
      </c>
      <c r="B177" s="748" t="s">
        <v>2901</v>
      </c>
      <c r="C177" s="748" t="s">
        <v>2902</v>
      </c>
      <c r="D177" s="748" t="s">
        <v>1196</v>
      </c>
      <c r="E177" s="748" t="s">
        <v>2903</v>
      </c>
      <c r="F177" s="752"/>
      <c r="G177" s="752"/>
      <c r="H177" s="766">
        <v>0</v>
      </c>
      <c r="I177" s="752">
        <v>1</v>
      </c>
      <c r="J177" s="752">
        <v>173.1</v>
      </c>
      <c r="K177" s="766">
        <v>1</v>
      </c>
      <c r="L177" s="752">
        <v>1</v>
      </c>
      <c r="M177" s="753">
        <v>173.1</v>
      </c>
    </row>
    <row r="178" spans="1:13" ht="14.45" customHeight="1" x14ac:dyDescent="0.2">
      <c r="A178" s="747" t="s">
        <v>608</v>
      </c>
      <c r="B178" s="748" t="s">
        <v>2901</v>
      </c>
      <c r="C178" s="748" t="s">
        <v>2904</v>
      </c>
      <c r="D178" s="748" t="s">
        <v>1196</v>
      </c>
      <c r="E178" s="748" t="s">
        <v>1198</v>
      </c>
      <c r="F178" s="752"/>
      <c r="G178" s="752"/>
      <c r="H178" s="766">
        <v>0</v>
      </c>
      <c r="I178" s="752">
        <v>1</v>
      </c>
      <c r="J178" s="752">
        <v>415.97000000000014</v>
      </c>
      <c r="K178" s="766">
        <v>1</v>
      </c>
      <c r="L178" s="752">
        <v>1</v>
      </c>
      <c r="M178" s="753">
        <v>415.97000000000014</v>
      </c>
    </row>
    <row r="179" spans="1:13" ht="14.45" customHeight="1" x14ac:dyDescent="0.2">
      <c r="A179" s="747" t="s">
        <v>608</v>
      </c>
      <c r="B179" s="748" t="s">
        <v>2901</v>
      </c>
      <c r="C179" s="748" t="s">
        <v>2905</v>
      </c>
      <c r="D179" s="748" t="s">
        <v>1196</v>
      </c>
      <c r="E179" s="748" t="s">
        <v>1197</v>
      </c>
      <c r="F179" s="752"/>
      <c r="G179" s="752"/>
      <c r="H179" s="766">
        <v>0</v>
      </c>
      <c r="I179" s="752">
        <v>2</v>
      </c>
      <c r="J179" s="752">
        <v>210.45999999999998</v>
      </c>
      <c r="K179" s="766">
        <v>1</v>
      </c>
      <c r="L179" s="752">
        <v>2</v>
      </c>
      <c r="M179" s="753">
        <v>210.45999999999998</v>
      </c>
    </row>
    <row r="180" spans="1:13" ht="14.45" customHeight="1" x14ac:dyDescent="0.2">
      <c r="A180" s="747" t="s">
        <v>608</v>
      </c>
      <c r="B180" s="748" t="s">
        <v>2906</v>
      </c>
      <c r="C180" s="748" t="s">
        <v>2907</v>
      </c>
      <c r="D180" s="748" t="s">
        <v>2908</v>
      </c>
      <c r="E180" s="748" t="s">
        <v>2909</v>
      </c>
      <c r="F180" s="752"/>
      <c r="G180" s="752"/>
      <c r="H180" s="766">
        <v>0</v>
      </c>
      <c r="I180" s="752">
        <v>1</v>
      </c>
      <c r="J180" s="752">
        <v>367.31</v>
      </c>
      <c r="K180" s="766">
        <v>1</v>
      </c>
      <c r="L180" s="752">
        <v>1</v>
      </c>
      <c r="M180" s="753">
        <v>367.31</v>
      </c>
    </row>
    <row r="181" spans="1:13" ht="14.45" customHeight="1" x14ac:dyDescent="0.2">
      <c r="A181" s="747" t="s">
        <v>608</v>
      </c>
      <c r="B181" s="748" t="s">
        <v>2906</v>
      </c>
      <c r="C181" s="748" t="s">
        <v>2910</v>
      </c>
      <c r="D181" s="748" t="s">
        <v>2911</v>
      </c>
      <c r="E181" s="748" t="s">
        <v>2912</v>
      </c>
      <c r="F181" s="752"/>
      <c r="G181" s="752"/>
      <c r="H181" s="766">
        <v>0</v>
      </c>
      <c r="I181" s="752">
        <v>4</v>
      </c>
      <c r="J181" s="752">
        <v>456.32000000000005</v>
      </c>
      <c r="K181" s="766">
        <v>1</v>
      </c>
      <c r="L181" s="752">
        <v>4</v>
      </c>
      <c r="M181" s="753">
        <v>456.32000000000005</v>
      </c>
    </row>
    <row r="182" spans="1:13" ht="14.45" customHeight="1" x14ac:dyDescent="0.2">
      <c r="A182" s="747" t="s">
        <v>608</v>
      </c>
      <c r="B182" s="748" t="s">
        <v>2906</v>
      </c>
      <c r="C182" s="748" t="s">
        <v>2913</v>
      </c>
      <c r="D182" s="748" t="s">
        <v>2911</v>
      </c>
      <c r="E182" s="748" t="s">
        <v>2914</v>
      </c>
      <c r="F182" s="752"/>
      <c r="G182" s="752"/>
      <c r="H182" s="766">
        <v>0</v>
      </c>
      <c r="I182" s="752">
        <v>34</v>
      </c>
      <c r="J182" s="752">
        <v>4294.0099999999993</v>
      </c>
      <c r="K182" s="766">
        <v>1</v>
      </c>
      <c r="L182" s="752">
        <v>34</v>
      </c>
      <c r="M182" s="753">
        <v>4294.0099999999993</v>
      </c>
    </row>
    <row r="183" spans="1:13" ht="14.45" customHeight="1" x14ac:dyDescent="0.2">
      <c r="A183" s="747" t="s">
        <v>608</v>
      </c>
      <c r="B183" s="748" t="s">
        <v>2906</v>
      </c>
      <c r="C183" s="748" t="s">
        <v>2915</v>
      </c>
      <c r="D183" s="748" t="s">
        <v>2911</v>
      </c>
      <c r="E183" s="748" t="s">
        <v>2916</v>
      </c>
      <c r="F183" s="752"/>
      <c r="G183" s="752"/>
      <c r="H183" s="766">
        <v>0</v>
      </c>
      <c r="I183" s="752">
        <v>3</v>
      </c>
      <c r="J183" s="752">
        <v>765.54</v>
      </c>
      <c r="K183" s="766">
        <v>1</v>
      </c>
      <c r="L183" s="752">
        <v>3</v>
      </c>
      <c r="M183" s="753">
        <v>765.54</v>
      </c>
    </row>
    <row r="184" spans="1:13" ht="14.45" customHeight="1" x14ac:dyDescent="0.2">
      <c r="A184" s="747" t="s">
        <v>608</v>
      </c>
      <c r="B184" s="748" t="s">
        <v>2917</v>
      </c>
      <c r="C184" s="748" t="s">
        <v>2918</v>
      </c>
      <c r="D184" s="748" t="s">
        <v>2919</v>
      </c>
      <c r="E184" s="748" t="s">
        <v>2920</v>
      </c>
      <c r="F184" s="752"/>
      <c r="G184" s="752"/>
      <c r="H184" s="766">
        <v>0</v>
      </c>
      <c r="I184" s="752">
        <v>3</v>
      </c>
      <c r="J184" s="752">
        <v>2172.0899999999997</v>
      </c>
      <c r="K184" s="766">
        <v>1</v>
      </c>
      <c r="L184" s="752">
        <v>3</v>
      </c>
      <c r="M184" s="753">
        <v>2172.0899999999997</v>
      </c>
    </row>
    <row r="185" spans="1:13" ht="14.45" customHeight="1" x14ac:dyDescent="0.2">
      <c r="A185" s="747" t="s">
        <v>608</v>
      </c>
      <c r="B185" s="748" t="s">
        <v>2921</v>
      </c>
      <c r="C185" s="748" t="s">
        <v>2922</v>
      </c>
      <c r="D185" s="748" t="s">
        <v>1416</v>
      </c>
      <c r="E185" s="748" t="s">
        <v>1417</v>
      </c>
      <c r="F185" s="752"/>
      <c r="G185" s="752"/>
      <c r="H185" s="766">
        <v>0</v>
      </c>
      <c r="I185" s="752">
        <v>1</v>
      </c>
      <c r="J185" s="752">
        <v>2160.9599999999996</v>
      </c>
      <c r="K185" s="766">
        <v>1</v>
      </c>
      <c r="L185" s="752">
        <v>1</v>
      </c>
      <c r="M185" s="753">
        <v>2160.9599999999996</v>
      </c>
    </row>
    <row r="186" spans="1:13" ht="14.45" customHeight="1" x14ac:dyDescent="0.2">
      <c r="A186" s="747" t="s">
        <v>608</v>
      </c>
      <c r="B186" s="748" t="s">
        <v>2921</v>
      </c>
      <c r="C186" s="748" t="s">
        <v>2923</v>
      </c>
      <c r="D186" s="748" t="s">
        <v>1418</v>
      </c>
      <c r="E186" s="748" t="s">
        <v>1419</v>
      </c>
      <c r="F186" s="752">
        <v>1</v>
      </c>
      <c r="G186" s="752">
        <v>254.35</v>
      </c>
      <c r="H186" s="766">
        <v>1</v>
      </c>
      <c r="I186" s="752"/>
      <c r="J186" s="752"/>
      <c r="K186" s="766">
        <v>0</v>
      </c>
      <c r="L186" s="752">
        <v>1</v>
      </c>
      <c r="M186" s="753">
        <v>254.35</v>
      </c>
    </row>
    <row r="187" spans="1:13" ht="14.45" customHeight="1" x14ac:dyDescent="0.2">
      <c r="A187" s="747" t="s">
        <v>608</v>
      </c>
      <c r="B187" s="748" t="s">
        <v>2924</v>
      </c>
      <c r="C187" s="748" t="s">
        <v>2925</v>
      </c>
      <c r="D187" s="748" t="s">
        <v>2926</v>
      </c>
      <c r="E187" s="748" t="s">
        <v>2927</v>
      </c>
      <c r="F187" s="752"/>
      <c r="G187" s="752"/>
      <c r="H187" s="766">
        <v>0</v>
      </c>
      <c r="I187" s="752">
        <v>1</v>
      </c>
      <c r="J187" s="752">
        <v>47.149999999999991</v>
      </c>
      <c r="K187" s="766">
        <v>1</v>
      </c>
      <c r="L187" s="752">
        <v>1</v>
      </c>
      <c r="M187" s="753">
        <v>47.149999999999991</v>
      </c>
    </row>
    <row r="188" spans="1:13" ht="14.45" customHeight="1" x14ac:dyDescent="0.2">
      <c r="A188" s="747" t="s">
        <v>608</v>
      </c>
      <c r="B188" s="748" t="s">
        <v>2924</v>
      </c>
      <c r="C188" s="748" t="s">
        <v>2928</v>
      </c>
      <c r="D188" s="748" t="s">
        <v>2926</v>
      </c>
      <c r="E188" s="748" t="s">
        <v>2929</v>
      </c>
      <c r="F188" s="752"/>
      <c r="G188" s="752"/>
      <c r="H188" s="766">
        <v>0</v>
      </c>
      <c r="I188" s="752">
        <v>1</v>
      </c>
      <c r="J188" s="752">
        <v>726.4</v>
      </c>
      <c r="K188" s="766">
        <v>1</v>
      </c>
      <c r="L188" s="752">
        <v>1</v>
      </c>
      <c r="M188" s="753">
        <v>726.4</v>
      </c>
    </row>
    <row r="189" spans="1:13" ht="14.45" customHeight="1" x14ac:dyDescent="0.2">
      <c r="A189" s="747" t="s">
        <v>608</v>
      </c>
      <c r="B189" s="748" t="s">
        <v>2930</v>
      </c>
      <c r="C189" s="748" t="s">
        <v>2931</v>
      </c>
      <c r="D189" s="748" t="s">
        <v>2932</v>
      </c>
      <c r="E189" s="748" t="s">
        <v>2933</v>
      </c>
      <c r="F189" s="752"/>
      <c r="G189" s="752"/>
      <c r="H189" s="766">
        <v>0</v>
      </c>
      <c r="I189" s="752">
        <v>24</v>
      </c>
      <c r="J189" s="752">
        <v>470.09999999999997</v>
      </c>
      <c r="K189" s="766">
        <v>1</v>
      </c>
      <c r="L189" s="752">
        <v>24</v>
      </c>
      <c r="M189" s="753">
        <v>470.09999999999997</v>
      </c>
    </row>
    <row r="190" spans="1:13" ht="14.45" customHeight="1" x14ac:dyDescent="0.2">
      <c r="A190" s="747" t="s">
        <v>608</v>
      </c>
      <c r="B190" s="748" t="s">
        <v>2930</v>
      </c>
      <c r="C190" s="748" t="s">
        <v>2934</v>
      </c>
      <c r="D190" s="748" t="s">
        <v>2932</v>
      </c>
      <c r="E190" s="748" t="s">
        <v>2935</v>
      </c>
      <c r="F190" s="752"/>
      <c r="G190" s="752"/>
      <c r="H190" s="766">
        <v>0</v>
      </c>
      <c r="I190" s="752">
        <v>28</v>
      </c>
      <c r="J190" s="752">
        <v>255.48000000000002</v>
      </c>
      <c r="K190" s="766">
        <v>1</v>
      </c>
      <c r="L190" s="752">
        <v>28</v>
      </c>
      <c r="M190" s="753">
        <v>255.48000000000002</v>
      </c>
    </row>
    <row r="191" spans="1:13" ht="14.45" customHeight="1" x14ac:dyDescent="0.2">
      <c r="A191" s="747" t="s">
        <v>608</v>
      </c>
      <c r="B191" s="748" t="s">
        <v>2936</v>
      </c>
      <c r="C191" s="748" t="s">
        <v>2937</v>
      </c>
      <c r="D191" s="748" t="s">
        <v>2938</v>
      </c>
      <c r="E191" s="748" t="s">
        <v>2939</v>
      </c>
      <c r="F191" s="752"/>
      <c r="G191" s="752"/>
      <c r="H191" s="766">
        <v>0</v>
      </c>
      <c r="I191" s="752">
        <v>1</v>
      </c>
      <c r="J191" s="752">
        <v>222.63000000000002</v>
      </c>
      <c r="K191" s="766">
        <v>1</v>
      </c>
      <c r="L191" s="752">
        <v>1</v>
      </c>
      <c r="M191" s="753">
        <v>222.63000000000002</v>
      </c>
    </row>
    <row r="192" spans="1:13" ht="14.45" customHeight="1" x14ac:dyDescent="0.2">
      <c r="A192" s="747" t="s">
        <v>608</v>
      </c>
      <c r="B192" s="748" t="s">
        <v>2936</v>
      </c>
      <c r="C192" s="748" t="s">
        <v>2940</v>
      </c>
      <c r="D192" s="748" t="s">
        <v>2941</v>
      </c>
      <c r="E192" s="748" t="s">
        <v>2942</v>
      </c>
      <c r="F192" s="752">
        <v>4</v>
      </c>
      <c r="G192" s="752">
        <v>360.95000000000005</v>
      </c>
      <c r="H192" s="766">
        <v>1</v>
      </c>
      <c r="I192" s="752"/>
      <c r="J192" s="752"/>
      <c r="K192" s="766">
        <v>0</v>
      </c>
      <c r="L192" s="752">
        <v>4</v>
      </c>
      <c r="M192" s="753">
        <v>360.95000000000005</v>
      </c>
    </row>
    <row r="193" spans="1:13" ht="14.45" customHeight="1" x14ac:dyDescent="0.2">
      <c r="A193" s="747" t="s">
        <v>608</v>
      </c>
      <c r="B193" s="748" t="s">
        <v>2936</v>
      </c>
      <c r="C193" s="748" t="s">
        <v>2943</v>
      </c>
      <c r="D193" s="748" t="s">
        <v>2938</v>
      </c>
      <c r="E193" s="748" t="s">
        <v>2944</v>
      </c>
      <c r="F193" s="752"/>
      <c r="G193" s="752"/>
      <c r="H193" s="766">
        <v>0</v>
      </c>
      <c r="I193" s="752">
        <v>2</v>
      </c>
      <c r="J193" s="752">
        <v>561</v>
      </c>
      <c r="K193" s="766">
        <v>1</v>
      </c>
      <c r="L193" s="752">
        <v>2</v>
      </c>
      <c r="M193" s="753">
        <v>561</v>
      </c>
    </row>
    <row r="194" spans="1:13" ht="14.45" customHeight="1" x14ac:dyDescent="0.2">
      <c r="A194" s="747" t="s">
        <v>608</v>
      </c>
      <c r="B194" s="748" t="s">
        <v>2936</v>
      </c>
      <c r="C194" s="748" t="s">
        <v>2945</v>
      </c>
      <c r="D194" s="748" t="s">
        <v>1280</v>
      </c>
      <c r="E194" s="748" t="s">
        <v>1281</v>
      </c>
      <c r="F194" s="752">
        <v>1</v>
      </c>
      <c r="G194" s="752">
        <v>224.11</v>
      </c>
      <c r="H194" s="766">
        <v>1</v>
      </c>
      <c r="I194" s="752"/>
      <c r="J194" s="752"/>
      <c r="K194" s="766">
        <v>0</v>
      </c>
      <c r="L194" s="752">
        <v>1</v>
      </c>
      <c r="M194" s="753">
        <v>224.11</v>
      </c>
    </row>
    <row r="195" spans="1:13" ht="14.45" customHeight="1" x14ac:dyDescent="0.2">
      <c r="A195" s="747" t="s">
        <v>608</v>
      </c>
      <c r="B195" s="748" t="s">
        <v>2946</v>
      </c>
      <c r="C195" s="748" t="s">
        <v>2947</v>
      </c>
      <c r="D195" s="748" t="s">
        <v>1662</v>
      </c>
      <c r="E195" s="748" t="s">
        <v>2948</v>
      </c>
      <c r="F195" s="752">
        <v>1</v>
      </c>
      <c r="G195" s="752">
        <v>22.130000000000003</v>
      </c>
      <c r="H195" s="766">
        <v>1</v>
      </c>
      <c r="I195" s="752"/>
      <c r="J195" s="752"/>
      <c r="K195" s="766">
        <v>0</v>
      </c>
      <c r="L195" s="752">
        <v>1</v>
      </c>
      <c r="M195" s="753">
        <v>22.130000000000003</v>
      </c>
    </row>
    <row r="196" spans="1:13" ht="14.45" customHeight="1" x14ac:dyDescent="0.2">
      <c r="A196" s="747" t="s">
        <v>608</v>
      </c>
      <c r="B196" s="748" t="s">
        <v>2946</v>
      </c>
      <c r="C196" s="748" t="s">
        <v>2949</v>
      </c>
      <c r="D196" s="748" t="s">
        <v>1662</v>
      </c>
      <c r="E196" s="748" t="s">
        <v>2950</v>
      </c>
      <c r="F196" s="752">
        <v>21</v>
      </c>
      <c r="G196" s="752">
        <v>960.88999999999987</v>
      </c>
      <c r="H196" s="766">
        <v>1</v>
      </c>
      <c r="I196" s="752"/>
      <c r="J196" s="752"/>
      <c r="K196" s="766">
        <v>0</v>
      </c>
      <c r="L196" s="752">
        <v>21</v>
      </c>
      <c r="M196" s="753">
        <v>960.88999999999987</v>
      </c>
    </row>
    <row r="197" spans="1:13" ht="14.45" customHeight="1" x14ac:dyDescent="0.2">
      <c r="A197" s="747" t="s">
        <v>608</v>
      </c>
      <c r="B197" s="748" t="s">
        <v>2946</v>
      </c>
      <c r="C197" s="748" t="s">
        <v>2951</v>
      </c>
      <c r="D197" s="748" t="s">
        <v>1662</v>
      </c>
      <c r="E197" s="748" t="s">
        <v>2948</v>
      </c>
      <c r="F197" s="752"/>
      <c r="G197" s="752"/>
      <c r="H197" s="766">
        <v>0</v>
      </c>
      <c r="I197" s="752">
        <v>76</v>
      </c>
      <c r="J197" s="752">
        <v>1676.6299999999999</v>
      </c>
      <c r="K197" s="766">
        <v>1</v>
      </c>
      <c r="L197" s="752">
        <v>76</v>
      </c>
      <c r="M197" s="753">
        <v>1676.6299999999999</v>
      </c>
    </row>
    <row r="198" spans="1:13" ht="14.45" customHeight="1" x14ac:dyDescent="0.2">
      <c r="A198" s="747" t="s">
        <v>608</v>
      </c>
      <c r="B198" s="748" t="s">
        <v>2952</v>
      </c>
      <c r="C198" s="748" t="s">
        <v>2953</v>
      </c>
      <c r="D198" s="748" t="s">
        <v>698</v>
      </c>
      <c r="E198" s="748" t="s">
        <v>833</v>
      </c>
      <c r="F198" s="752"/>
      <c r="G198" s="752"/>
      <c r="H198" s="766">
        <v>0</v>
      </c>
      <c r="I198" s="752">
        <v>1</v>
      </c>
      <c r="J198" s="752">
        <v>98.179999999999978</v>
      </c>
      <c r="K198" s="766">
        <v>1</v>
      </c>
      <c r="L198" s="752">
        <v>1</v>
      </c>
      <c r="M198" s="753">
        <v>98.179999999999978</v>
      </c>
    </row>
    <row r="199" spans="1:13" ht="14.45" customHeight="1" x14ac:dyDescent="0.2">
      <c r="A199" s="747" t="s">
        <v>608</v>
      </c>
      <c r="B199" s="748" t="s">
        <v>2954</v>
      </c>
      <c r="C199" s="748" t="s">
        <v>2955</v>
      </c>
      <c r="D199" s="748" t="s">
        <v>2956</v>
      </c>
      <c r="E199" s="748" t="s">
        <v>2957</v>
      </c>
      <c r="F199" s="752"/>
      <c r="G199" s="752"/>
      <c r="H199" s="766">
        <v>0</v>
      </c>
      <c r="I199" s="752">
        <v>3</v>
      </c>
      <c r="J199" s="752">
        <v>274.39000000000004</v>
      </c>
      <c r="K199" s="766">
        <v>1</v>
      </c>
      <c r="L199" s="752">
        <v>3</v>
      </c>
      <c r="M199" s="753">
        <v>274.39000000000004</v>
      </c>
    </row>
    <row r="200" spans="1:13" ht="14.45" customHeight="1" x14ac:dyDescent="0.2">
      <c r="A200" s="747" t="s">
        <v>608</v>
      </c>
      <c r="B200" s="748" t="s">
        <v>2958</v>
      </c>
      <c r="C200" s="748" t="s">
        <v>2959</v>
      </c>
      <c r="D200" s="748" t="s">
        <v>2960</v>
      </c>
      <c r="E200" s="748" t="s">
        <v>2961</v>
      </c>
      <c r="F200" s="752"/>
      <c r="G200" s="752"/>
      <c r="H200" s="766">
        <v>0</v>
      </c>
      <c r="I200" s="752">
        <v>3</v>
      </c>
      <c r="J200" s="752">
        <v>412.82999999999993</v>
      </c>
      <c r="K200" s="766">
        <v>1</v>
      </c>
      <c r="L200" s="752">
        <v>3</v>
      </c>
      <c r="M200" s="753">
        <v>412.82999999999993</v>
      </c>
    </row>
    <row r="201" spans="1:13" ht="14.45" customHeight="1" x14ac:dyDescent="0.2">
      <c r="A201" s="747" t="s">
        <v>608</v>
      </c>
      <c r="B201" s="748" t="s">
        <v>2962</v>
      </c>
      <c r="C201" s="748" t="s">
        <v>2963</v>
      </c>
      <c r="D201" s="748" t="s">
        <v>2964</v>
      </c>
      <c r="E201" s="748" t="s">
        <v>1617</v>
      </c>
      <c r="F201" s="752"/>
      <c r="G201" s="752"/>
      <c r="H201" s="766">
        <v>0</v>
      </c>
      <c r="I201" s="752">
        <v>2</v>
      </c>
      <c r="J201" s="752">
        <v>142.26</v>
      </c>
      <c r="K201" s="766">
        <v>1</v>
      </c>
      <c r="L201" s="752">
        <v>2</v>
      </c>
      <c r="M201" s="753">
        <v>142.26</v>
      </c>
    </row>
    <row r="202" spans="1:13" ht="14.45" customHeight="1" x14ac:dyDescent="0.2">
      <c r="A202" s="747" t="s">
        <v>608</v>
      </c>
      <c r="B202" s="748" t="s">
        <v>2965</v>
      </c>
      <c r="C202" s="748" t="s">
        <v>2966</v>
      </c>
      <c r="D202" s="748" t="s">
        <v>819</v>
      </c>
      <c r="E202" s="748" t="s">
        <v>2653</v>
      </c>
      <c r="F202" s="752"/>
      <c r="G202" s="752"/>
      <c r="H202" s="766">
        <v>0</v>
      </c>
      <c r="I202" s="752">
        <v>3</v>
      </c>
      <c r="J202" s="752">
        <v>211.20000000000002</v>
      </c>
      <c r="K202" s="766">
        <v>1</v>
      </c>
      <c r="L202" s="752">
        <v>3</v>
      </c>
      <c r="M202" s="753">
        <v>211.20000000000002</v>
      </c>
    </row>
    <row r="203" spans="1:13" ht="14.45" customHeight="1" x14ac:dyDescent="0.2">
      <c r="A203" s="747" t="s">
        <v>608</v>
      </c>
      <c r="B203" s="748" t="s">
        <v>2967</v>
      </c>
      <c r="C203" s="748" t="s">
        <v>2968</v>
      </c>
      <c r="D203" s="748" t="s">
        <v>761</v>
      </c>
      <c r="E203" s="748" t="s">
        <v>1858</v>
      </c>
      <c r="F203" s="752"/>
      <c r="G203" s="752"/>
      <c r="H203" s="766">
        <v>0</v>
      </c>
      <c r="I203" s="752">
        <v>1</v>
      </c>
      <c r="J203" s="752">
        <v>77.19</v>
      </c>
      <c r="K203" s="766">
        <v>1</v>
      </c>
      <c r="L203" s="752">
        <v>1</v>
      </c>
      <c r="M203" s="753">
        <v>77.19</v>
      </c>
    </row>
    <row r="204" spans="1:13" ht="14.45" customHeight="1" x14ac:dyDescent="0.2">
      <c r="A204" s="747" t="s">
        <v>608</v>
      </c>
      <c r="B204" s="748" t="s">
        <v>2969</v>
      </c>
      <c r="C204" s="748" t="s">
        <v>2970</v>
      </c>
      <c r="D204" s="748" t="s">
        <v>2971</v>
      </c>
      <c r="E204" s="748" t="s">
        <v>2972</v>
      </c>
      <c r="F204" s="752"/>
      <c r="G204" s="752"/>
      <c r="H204" s="766">
        <v>0</v>
      </c>
      <c r="I204" s="752">
        <v>4</v>
      </c>
      <c r="J204" s="752">
        <v>420.28000000000003</v>
      </c>
      <c r="K204" s="766">
        <v>1</v>
      </c>
      <c r="L204" s="752">
        <v>4</v>
      </c>
      <c r="M204" s="753">
        <v>420.28000000000003</v>
      </c>
    </row>
    <row r="205" spans="1:13" ht="14.45" customHeight="1" x14ac:dyDescent="0.2">
      <c r="A205" s="747" t="s">
        <v>608</v>
      </c>
      <c r="B205" s="748" t="s">
        <v>2973</v>
      </c>
      <c r="C205" s="748" t="s">
        <v>2974</v>
      </c>
      <c r="D205" s="748" t="s">
        <v>1618</v>
      </c>
      <c r="E205" s="748" t="s">
        <v>1619</v>
      </c>
      <c r="F205" s="752"/>
      <c r="G205" s="752"/>
      <c r="H205" s="766">
        <v>0</v>
      </c>
      <c r="I205" s="752">
        <v>5</v>
      </c>
      <c r="J205" s="752">
        <v>249.01000000000002</v>
      </c>
      <c r="K205" s="766">
        <v>1</v>
      </c>
      <c r="L205" s="752">
        <v>5</v>
      </c>
      <c r="M205" s="753">
        <v>249.01000000000002</v>
      </c>
    </row>
    <row r="206" spans="1:13" ht="14.45" customHeight="1" x14ac:dyDescent="0.2">
      <c r="A206" s="747" t="s">
        <v>608</v>
      </c>
      <c r="B206" s="748" t="s">
        <v>2973</v>
      </c>
      <c r="C206" s="748" t="s">
        <v>2975</v>
      </c>
      <c r="D206" s="748" t="s">
        <v>2976</v>
      </c>
      <c r="E206" s="748" t="s">
        <v>2977</v>
      </c>
      <c r="F206" s="752"/>
      <c r="G206" s="752"/>
      <c r="H206" s="766">
        <v>0</v>
      </c>
      <c r="I206" s="752">
        <v>7</v>
      </c>
      <c r="J206" s="752">
        <v>568.12</v>
      </c>
      <c r="K206" s="766">
        <v>1</v>
      </c>
      <c r="L206" s="752">
        <v>7</v>
      </c>
      <c r="M206" s="753">
        <v>568.12</v>
      </c>
    </row>
    <row r="207" spans="1:13" ht="14.45" customHeight="1" x14ac:dyDescent="0.2">
      <c r="A207" s="747" t="s">
        <v>608</v>
      </c>
      <c r="B207" s="748" t="s">
        <v>2978</v>
      </c>
      <c r="C207" s="748" t="s">
        <v>2979</v>
      </c>
      <c r="D207" s="748" t="s">
        <v>2980</v>
      </c>
      <c r="E207" s="748" t="s">
        <v>2981</v>
      </c>
      <c r="F207" s="752"/>
      <c r="G207" s="752"/>
      <c r="H207" s="766">
        <v>0</v>
      </c>
      <c r="I207" s="752">
        <v>1</v>
      </c>
      <c r="J207" s="752">
        <v>686.44</v>
      </c>
      <c r="K207" s="766">
        <v>1</v>
      </c>
      <c r="L207" s="752">
        <v>1</v>
      </c>
      <c r="M207" s="753">
        <v>686.44</v>
      </c>
    </row>
    <row r="208" spans="1:13" ht="14.45" customHeight="1" x14ac:dyDescent="0.2">
      <c r="A208" s="747" t="s">
        <v>608</v>
      </c>
      <c r="B208" s="748" t="s">
        <v>2978</v>
      </c>
      <c r="C208" s="748" t="s">
        <v>2982</v>
      </c>
      <c r="D208" s="748" t="s">
        <v>2983</v>
      </c>
      <c r="E208" s="748" t="s">
        <v>2984</v>
      </c>
      <c r="F208" s="752"/>
      <c r="G208" s="752"/>
      <c r="H208" s="766">
        <v>0</v>
      </c>
      <c r="I208" s="752">
        <v>1</v>
      </c>
      <c r="J208" s="752">
        <v>762.61</v>
      </c>
      <c r="K208" s="766">
        <v>1</v>
      </c>
      <c r="L208" s="752">
        <v>1</v>
      </c>
      <c r="M208" s="753">
        <v>762.61</v>
      </c>
    </row>
    <row r="209" spans="1:13" ht="14.45" customHeight="1" x14ac:dyDescent="0.2">
      <c r="A209" s="747" t="s">
        <v>608</v>
      </c>
      <c r="B209" s="748" t="s">
        <v>2985</v>
      </c>
      <c r="C209" s="748" t="s">
        <v>2986</v>
      </c>
      <c r="D209" s="748" t="s">
        <v>1653</v>
      </c>
      <c r="E209" s="748" t="s">
        <v>2987</v>
      </c>
      <c r="F209" s="752"/>
      <c r="G209" s="752"/>
      <c r="H209" s="766">
        <v>0</v>
      </c>
      <c r="I209" s="752">
        <v>3</v>
      </c>
      <c r="J209" s="752">
        <v>225.06000000000006</v>
      </c>
      <c r="K209" s="766">
        <v>1</v>
      </c>
      <c r="L209" s="752">
        <v>3</v>
      </c>
      <c r="M209" s="753">
        <v>225.06000000000006</v>
      </c>
    </row>
    <row r="210" spans="1:13" ht="14.45" customHeight="1" x14ac:dyDescent="0.2">
      <c r="A210" s="747" t="s">
        <v>608</v>
      </c>
      <c r="B210" s="748" t="s">
        <v>2985</v>
      </c>
      <c r="C210" s="748" t="s">
        <v>2988</v>
      </c>
      <c r="D210" s="748" t="s">
        <v>1653</v>
      </c>
      <c r="E210" s="748" t="s">
        <v>769</v>
      </c>
      <c r="F210" s="752"/>
      <c r="G210" s="752"/>
      <c r="H210" s="766">
        <v>0</v>
      </c>
      <c r="I210" s="752">
        <v>7</v>
      </c>
      <c r="J210" s="752">
        <v>209.14000000000004</v>
      </c>
      <c r="K210" s="766">
        <v>1</v>
      </c>
      <c r="L210" s="752">
        <v>7</v>
      </c>
      <c r="M210" s="753">
        <v>209.14000000000004</v>
      </c>
    </row>
    <row r="211" spans="1:13" ht="14.45" customHeight="1" x14ac:dyDescent="0.2">
      <c r="A211" s="747" t="s">
        <v>608</v>
      </c>
      <c r="B211" s="748" t="s">
        <v>2989</v>
      </c>
      <c r="C211" s="748" t="s">
        <v>2990</v>
      </c>
      <c r="D211" s="748" t="s">
        <v>1005</v>
      </c>
      <c r="E211" s="748" t="s">
        <v>2653</v>
      </c>
      <c r="F211" s="752"/>
      <c r="G211" s="752"/>
      <c r="H211" s="766">
        <v>0</v>
      </c>
      <c r="I211" s="752">
        <v>1</v>
      </c>
      <c r="J211" s="752">
        <v>80.909999999999982</v>
      </c>
      <c r="K211" s="766">
        <v>1</v>
      </c>
      <c r="L211" s="752">
        <v>1</v>
      </c>
      <c r="M211" s="753">
        <v>80.909999999999982</v>
      </c>
    </row>
    <row r="212" spans="1:13" ht="14.45" customHeight="1" x14ac:dyDescent="0.2">
      <c r="A212" s="747" t="s">
        <v>608</v>
      </c>
      <c r="B212" s="748" t="s">
        <v>2991</v>
      </c>
      <c r="C212" s="748" t="s">
        <v>2992</v>
      </c>
      <c r="D212" s="748" t="s">
        <v>2993</v>
      </c>
      <c r="E212" s="748" t="s">
        <v>2994</v>
      </c>
      <c r="F212" s="752"/>
      <c r="G212" s="752"/>
      <c r="H212" s="766">
        <v>0</v>
      </c>
      <c r="I212" s="752">
        <v>3</v>
      </c>
      <c r="J212" s="752">
        <v>131.28</v>
      </c>
      <c r="K212" s="766">
        <v>1</v>
      </c>
      <c r="L212" s="752">
        <v>3</v>
      </c>
      <c r="M212" s="753">
        <v>131.28</v>
      </c>
    </row>
    <row r="213" spans="1:13" ht="14.45" customHeight="1" x14ac:dyDescent="0.2">
      <c r="A213" s="747" t="s">
        <v>608</v>
      </c>
      <c r="B213" s="748" t="s">
        <v>2995</v>
      </c>
      <c r="C213" s="748" t="s">
        <v>2996</v>
      </c>
      <c r="D213" s="748" t="s">
        <v>1715</v>
      </c>
      <c r="E213" s="748" t="s">
        <v>1716</v>
      </c>
      <c r="F213" s="752"/>
      <c r="G213" s="752"/>
      <c r="H213" s="766">
        <v>0</v>
      </c>
      <c r="I213" s="752">
        <v>19</v>
      </c>
      <c r="J213" s="752">
        <v>34838.11</v>
      </c>
      <c r="K213" s="766">
        <v>1</v>
      </c>
      <c r="L213" s="752">
        <v>19</v>
      </c>
      <c r="M213" s="753">
        <v>34838.11</v>
      </c>
    </row>
    <row r="214" spans="1:13" ht="14.45" customHeight="1" x14ac:dyDescent="0.2">
      <c r="A214" s="747" t="s">
        <v>608</v>
      </c>
      <c r="B214" s="748" t="s">
        <v>2995</v>
      </c>
      <c r="C214" s="748" t="s">
        <v>2997</v>
      </c>
      <c r="D214" s="748" t="s">
        <v>1688</v>
      </c>
      <c r="E214" s="748" t="s">
        <v>1689</v>
      </c>
      <c r="F214" s="752"/>
      <c r="G214" s="752"/>
      <c r="H214" s="766">
        <v>0</v>
      </c>
      <c r="I214" s="752">
        <v>1</v>
      </c>
      <c r="J214" s="752">
        <v>164.73</v>
      </c>
      <c r="K214" s="766">
        <v>1</v>
      </c>
      <c r="L214" s="752">
        <v>1</v>
      </c>
      <c r="M214" s="753">
        <v>164.73</v>
      </c>
    </row>
    <row r="215" spans="1:13" ht="14.45" customHeight="1" x14ac:dyDescent="0.2">
      <c r="A215" s="747" t="s">
        <v>608</v>
      </c>
      <c r="B215" s="748" t="s">
        <v>2995</v>
      </c>
      <c r="C215" s="748" t="s">
        <v>2998</v>
      </c>
      <c r="D215" s="748" t="s">
        <v>1720</v>
      </c>
      <c r="E215" s="748" t="s">
        <v>2999</v>
      </c>
      <c r="F215" s="752"/>
      <c r="G215" s="752"/>
      <c r="H215" s="766">
        <v>0</v>
      </c>
      <c r="I215" s="752">
        <v>10</v>
      </c>
      <c r="J215" s="752">
        <v>1962.3200000000002</v>
      </c>
      <c r="K215" s="766">
        <v>1</v>
      </c>
      <c r="L215" s="752">
        <v>10</v>
      </c>
      <c r="M215" s="753">
        <v>1962.3200000000002</v>
      </c>
    </row>
    <row r="216" spans="1:13" ht="14.45" customHeight="1" x14ac:dyDescent="0.2">
      <c r="A216" s="747" t="s">
        <v>608</v>
      </c>
      <c r="B216" s="748" t="s">
        <v>2995</v>
      </c>
      <c r="C216" s="748" t="s">
        <v>3000</v>
      </c>
      <c r="D216" s="748" t="s">
        <v>1691</v>
      </c>
      <c r="E216" s="748" t="s">
        <v>1692</v>
      </c>
      <c r="F216" s="752"/>
      <c r="G216" s="752"/>
      <c r="H216" s="766">
        <v>0</v>
      </c>
      <c r="I216" s="752">
        <v>22</v>
      </c>
      <c r="J216" s="752">
        <v>903.76000000000022</v>
      </c>
      <c r="K216" s="766">
        <v>1</v>
      </c>
      <c r="L216" s="752">
        <v>22</v>
      </c>
      <c r="M216" s="753">
        <v>903.76000000000022</v>
      </c>
    </row>
    <row r="217" spans="1:13" ht="14.45" customHeight="1" x14ac:dyDescent="0.2">
      <c r="A217" s="747" t="s">
        <v>608</v>
      </c>
      <c r="B217" s="748" t="s">
        <v>2995</v>
      </c>
      <c r="C217" s="748" t="s">
        <v>3001</v>
      </c>
      <c r="D217" s="748" t="s">
        <v>1693</v>
      </c>
      <c r="E217" s="748" t="s">
        <v>1692</v>
      </c>
      <c r="F217" s="752"/>
      <c r="G217" s="752"/>
      <c r="H217" s="766">
        <v>0</v>
      </c>
      <c r="I217" s="752">
        <v>63</v>
      </c>
      <c r="J217" s="752">
        <v>2581.48</v>
      </c>
      <c r="K217" s="766">
        <v>1</v>
      </c>
      <c r="L217" s="752">
        <v>63</v>
      </c>
      <c r="M217" s="753">
        <v>2581.48</v>
      </c>
    </row>
    <row r="218" spans="1:13" ht="14.45" customHeight="1" x14ac:dyDescent="0.2">
      <c r="A218" s="747" t="s">
        <v>608</v>
      </c>
      <c r="B218" s="748" t="s">
        <v>2995</v>
      </c>
      <c r="C218" s="748" t="s">
        <v>3002</v>
      </c>
      <c r="D218" s="748" t="s">
        <v>1697</v>
      </c>
      <c r="E218" s="748" t="s">
        <v>1695</v>
      </c>
      <c r="F218" s="752"/>
      <c r="G218" s="752"/>
      <c r="H218" s="766">
        <v>0</v>
      </c>
      <c r="I218" s="752">
        <v>1</v>
      </c>
      <c r="J218" s="752">
        <v>135.6</v>
      </c>
      <c r="K218" s="766">
        <v>1</v>
      </c>
      <c r="L218" s="752">
        <v>1</v>
      </c>
      <c r="M218" s="753">
        <v>135.6</v>
      </c>
    </row>
    <row r="219" spans="1:13" ht="14.45" customHeight="1" x14ac:dyDescent="0.2">
      <c r="A219" s="747" t="s">
        <v>608</v>
      </c>
      <c r="B219" s="748" t="s">
        <v>2995</v>
      </c>
      <c r="C219" s="748" t="s">
        <v>3003</v>
      </c>
      <c r="D219" s="748" t="s">
        <v>3004</v>
      </c>
      <c r="E219" s="748" t="s">
        <v>3005</v>
      </c>
      <c r="F219" s="752"/>
      <c r="G219" s="752"/>
      <c r="H219" s="766">
        <v>0</v>
      </c>
      <c r="I219" s="752">
        <v>9</v>
      </c>
      <c r="J219" s="752">
        <v>1160.9999999999998</v>
      </c>
      <c r="K219" s="766">
        <v>1</v>
      </c>
      <c r="L219" s="752">
        <v>9</v>
      </c>
      <c r="M219" s="753">
        <v>1160.9999999999998</v>
      </c>
    </row>
    <row r="220" spans="1:13" ht="14.45" customHeight="1" x14ac:dyDescent="0.2">
      <c r="A220" s="747" t="s">
        <v>608</v>
      </c>
      <c r="B220" s="748" t="s">
        <v>2995</v>
      </c>
      <c r="C220" s="748" t="s">
        <v>3006</v>
      </c>
      <c r="D220" s="748" t="s">
        <v>1715</v>
      </c>
      <c r="E220" s="748" t="s">
        <v>1717</v>
      </c>
      <c r="F220" s="752"/>
      <c r="G220" s="752"/>
      <c r="H220" s="766">
        <v>0</v>
      </c>
      <c r="I220" s="752">
        <v>33</v>
      </c>
      <c r="J220" s="752">
        <v>9054.619999999999</v>
      </c>
      <c r="K220" s="766">
        <v>1</v>
      </c>
      <c r="L220" s="752">
        <v>33</v>
      </c>
      <c r="M220" s="753">
        <v>9054.619999999999</v>
      </c>
    </row>
    <row r="221" spans="1:13" ht="14.45" customHeight="1" x14ac:dyDescent="0.2">
      <c r="A221" s="747" t="s">
        <v>608</v>
      </c>
      <c r="B221" s="748" t="s">
        <v>2995</v>
      </c>
      <c r="C221" s="748" t="s">
        <v>3007</v>
      </c>
      <c r="D221" s="748" t="s">
        <v>1696</v>
      </c>
      <c r="E221" s="748" t="s">
        <v>1695</v>
      </c>
      <c r="F221" s="752"/>
      <c r="G221" s="752"/>
      <c r="H221" s="766">
        <v>0</v>
      </c>
      <c r="I221" s="752">
        <v>1</v>
      </c>
      <c r="J221" s="752">
        <v>131.25000000000003</v>
      </c>
      <c r="K221" s="766">
        <v>1</v>
      </c>
      <c r="L221" s="752">
        <v>1</v>
      </c>
      <c r="M221" s="753">
        <v>131.25000000000003</v>
      </c>
    </row>
    <row r="222" spans="1:13" ht="14.45" customHeight="1" x14ac:dyDescent="0.2">
      <c r="A222" s="747" t="s">
        <v>608</v>
      </c>
      <c r="B222" s="748" t="s">
        <v>2995</v>
      </c>
      <c r="C222" s="748" t="s">
        <v>3008</v>
      </c>
      <c r="D222" s="748" t="s">
        <v>1694</v>
      </c>
      <c r="E222" s="748" t="s">
        <v>1695</v>
      </c>
      <c r="F222" s="752"/>
      <c r="G222" s="752"/>
      <c r="H222" s="766">
        <v>0</v>
      </c>
      <c r="I222" s="752">
        <v>1</v>
      </c>
      <c r="J222" s="752">
        <v>131.25</v>
      </c>
      <c r="K222" s="766">
        <v>1</v>
      </c>
      <c r="L222" s="752">
        <v>1</v>
      </c>
      <c r="M222" s="753">
        <v>131.25</v>
      </c>
    </row>
    <row r="223" spans="1:13" ht="14.45" customHeight="1" x14ac:dyDescent="0.2">
      <c r="A223" s="747" t="s">
        <v>608</v>
      </c>
      <c r="B223" s="748" t="s">
        <v>2995</v>
      </c>
      <c r="C223" s="748" t="s">
        <v>3009</v>
      </c>
      <c r="D223" s="748" t="s">
        <v>1698</v>
      </c>
      <c r="E223" s="748" t="s">
        <v>3010</v>
      </c>
      <c r="F223" s="752"/>
      <c r="G223" s="752"/>
      <c r="H223" s="766">
        <v>0</v>
      </c>
      <c r="I223" s="752">
        <v>15</v>
      </c>
      <c r="J223" s="752">
        <v>1576.6000000000001</v>
      </c>
      <c r="K223" s="766">
        <v>1</v>
      </c>
      <c r="L223" s="752">
        <v>15</v>
      </c>
      <c r="M223" s="753">
        <v>1576.6000000000001</v>
      </c>
    </row>
    <row r="224" spans="1:13" ht="14.45" customHeight="1" x14ac:dyDescent="0.2">
      <c r="A224" s="747" t="s">
        <v>608</v>
      </c>
      <c r="B224" s="748" t="s">
        <v>2995</v>
      </c>
      <c r="C224" s="748" t="s">
        <v>3011</v>
      </c>
      <c r="D224" s="748" t="s">
        <v>1703</v>
      </c>
      <c r="E224" s="748" t="s">
        <v>3010</v>
      </c>
      <c r="F224" s="752"/>
      <c r="G224" s="752"/>
      <c r="H224" s="766">
        <v>0</v>
      </c>
      <c r="I224" s="752">
        <v>6</v>
      </c>
      <c r="J224" s="752">
        <v>654.25000000000011</v>
      </c>
      <c r="K224" s="766">
        <v>1</v>
      </c>
      <c r="L224" s="752">
        <v>6</v>
      </c>
      <c r="M224" s="753">
        <v>654.25000000000011</v>
      </c>
    </row>
    <row r="225" spans="1:13" ht="14.45" customHeight="1" x14ac:dyDescent="0.2">
      <c r="A225" s="747" t="s">
        <v>608</v>
      </c>
      <c r="B225" s="748" t="s">
        <v>2995</v>
      </c>
      <c r="C225" s="748" t="s">
        <v>3012</v>
      </c>
      <c r="D225" s="748" t="s">
        <v>1700</v>
      </c>
      <c r="E225" s="748" t="s">
        <v>3010</v>
      </c>
      <c r="F225" s="752"/>
      <c r="G225" s="752"/>
      <c r="H225" s="766">
        <v>0</v>
      </c>
      <c r="I225" s="752">
        <v>8</v>
      </c>
      <c r="J225" s="752">
        <v>843.25</v>
      </c>
      <c r="K225" s="766">
        <v>1</v>
      </c>
      <c r="L225" s="752">
        <v>8</v>
      </c>
      <c r="M225" s="753">
        <v>843.25</v>
      </c>
    </row>
    <row r="226" spans="1:13" ht="14.45" customHeight="1" x14ac:dyDescent="0.2">
      <c r="A226" s="747" t="s">
        <v>608</v>
      </c>
      <c r="B226" s="748" t="s">
        <v>2995</v>
      </c>
      <c r="C226" s="748" t="s">
        <v>3013</v>
      </c>
      <c r="D226" s="748" t="s">
        <v>3014</v>
      </c>
      <c r="E226" s="748" t="s">
        <v>3010</v>
      </c>
      <c r="F226" s="752"/>
      <c r="G226" s="752"/>
      <c r="H226" s="766">
        <v>0</v>
      </c>
      <c r="I226" s="752">
        <v>11</v>
      </c>
      <c r="J226" s="752">
        <v>1146.25</v>
      </c>
      <c r="K226" s="766">
        <v>1</v>
      </c>
      <c r="L226" s="752">
        <v>11</v>
      </c>
      <c r="M226" s="753">
        <v>1146.25</v>
      </c>
    </row>
    <row r="227" spans="1:13" ht="14.45" customHeight="1" x14ac:dyDescent="0.2">
      <c r="A227" s="747" t="s">
        <v>608</v>
      </c>
      <c r="B227" s="748" t="s">
        <v>2995</v>
      </c>
      <c r="C227" s="748" t="s">
        <v>3015</v>
      </c>
      <c r="D227" s="748" t="s">
        <v>1690</v>
      </c>
      <c r="E227" s="748" t="s">
        <v>1689</v>
      </c>
      <c r="F227" s="752"/>
      <c r="G227" s="752"/>
      <c r="H227" s="766">
        <v>0</v>
      </c>
      <c r="I227" s="752">
        <v>31</v>
      </c>
      <c r="J227" s="752">
        <v>5084.4199888433905</v>
      </c>
      <c r="K227" s="766">
        <v>1</v>
      </c>
      <c r="L227" s="752">
        <v>31</v>
      </c>
      <c r="M227" s="753">
        <v>5084.4199888433905</v>
      </c>
    </row>
    <row r="228" spans="1:13" ht="14.45" customHeight="1" x14ac:dyDescent="0.2">
      <c r="A228" s="747" t="s">
        <v>608</v>
      </c>
      <c r="B228" s="748" t="s">
        <v>2995</v>
      </c>
      <c r="C228" s="748" t="s">
        <v>3016</v>
      </c>
      <c r="D228" s="748" t="s">
        <v>1711</v>
      </c>
      <c r="E228" s="748" t="s">
        <v>1689</v>
      </c>
      <c r="F228" s="752"/>
      <c r="G228" s="752"/>
      <c r="H228" s="766">
        <v>0</v>
      </c>
      <c r="I228" s="752">
        <v>68</v>
      </c>
      <c r="J228" s="752">
        <v>8470</v>
      </c>
      <c r="K228" s="766">
        <v>1</v>
      </c>
      <c r="L228" s="752">
        <v>68</v>
      </c>
      <c r="M228" s="753">
        <v>8470</v>
      </c>
    </row>
    <row r="229" spans="1:13" ht="14.45" customHeight="1" x14ac:dyDescent="0.2">
      <c r="A229" s="747" t="s">
        <v>608</v>
      </c>
      <c r="B229" s="748" t="s">
        <v>2995</v>
      </c>
      <c r="C229" s="748" t="s">
        <v>3017</v>
      </c>
      <c r="D229" s="748" t="s">
        <v>1709</v>
      </c>
      <c r="E229" s="748" t="s">
        <v>1689</v>
      </c>
      <c r="F229" s="752"/>
      <c r="G229" s="752"/>
      <c r="H229" s="766">
        <v>0</v>
      </c>
      <c r="I229" s="752">
        <v>47</v>
      </c>
      <c r="J229" s="752">
        <v>5771.77</v>
      </c>
      <c r="K229" s="766">
        <v>1</v>
      </c>
      <c r="L229" s="752">
        <v>47</v>
      </c>
      <c r="M229" s="753">
        <v>5771.77</v>
      </c>
    </row>
    <row r="230" spans="1:13" ht="14.45" customHeight="1" x14ac:dyDescent="0.2">
      <c r="A230" s="747" t="s">
        <v>608</v>
      </c>
      <c r="B230" s="748" t="s">
        <v>2995</v>
      </c>
      <c r="C230" s="748" t="s">
        <v>3018</v>
      </c>
      <c r="D230" s="748" t="s">
        <v>1707</v>
      </c>
      <c r="E230" s="748" t="s">
        <v>1689</v>
      </c>
      <c r="F230" s="752"/>
      <c r="G230" s="752"/>
      <c r="H230" s="766">
        <v>0</v>
      </c>
      <c r="I230" s="752">
        <v>2</v>
      </c>
      <c r="J230" s="752">
        <v>291</v>
      </c>
      <c r="K230" s="766">
        <v>1</v>
      </c>
      <c r="L230" s="752">
        <v>2</v>
      </c>
      <c r="M230" s="753">
        <v>291</v>
      </c>
    </row>
    <row r="231" spans="1:13" ht="14.45" customHeight="1" x14ac:dyDescent="0.2">
      <c r="A231" s="747" t="s">
        <v>608</v>
      </c>
      <c r="B231" s="748" t="s">
        <v>2995</v>
      </c>
      <c r="C231" s="748" t="s">
        <v>3019</v>
      </c>
      <c r="D231" s="748" t="s">
        <v>1706</v>
      </c>
      <c r="E231" s="748" t="s">
        <v>1689</v>
      </c>
      <c r="F231" s="752"/>
      <c r="G231" s="752"/>
      <c r="H231" s="766">
        <v>0</v>
      </c>
      <c r="I231" s="752">
        <v>2</v>
      </c>
      <c r="J231" s="752">
        <v>291</v>
      </c>
      <c r="K231" s="766">
        <v>1</v>
      </c>
      <c r="L231" s="752">
        <v>2</v>
      </c>
      <c r="M231" s="753">
        <v>291</v>
      </c>
    </row>
    <row r="232" spans="1:13" ht="14.45" customHeight="1" x14ac:dyDescent="0.2">
      <c r="A232" s="747" t="s">
        <v>608</v>
      </c>
      <c r="B232" s="748" t="s">
        <v>2995</v>
      </c>
      <c r="C232" s="748" t="s">
        <v>3020</v>
      </c>
      <c r="D232" s="748" t="s">
        <v>1705</v>
      </c>
      <c r="E232" s="748" t="s">
        <v>1689</v>
      </c>
      <c r="F232" s="752"/>
      <c r="G232" s="752"/>
      <c r="H232" s="766">
        <v>0</v>
      </c>
      <c r="I232" s="752">
        <v>9</v>
      </c>
      <c r="J232" s="752">
        <v>1238.4299999999998</v>
      </c>
      <c r="K232" s="766">
        <v>1</v>
      </c>
      <c r="L232" s="752">
        <v>9</v>
      </c>
      <c r="M232" s="753">
        <v>1238.4299999999998</v>
      </c>
    </row>
    <row r="233" spans="1:13" ht="14.45" customHeight="1" x14ac:dyDescent="0.2">
      <c r="A233" s="747" t="s">
        <v>608</v>
      </c>
      <c r="B233" s="748" t="s">
        <v>2995</v>
      </c>
      <c r="C233" s="748" t="s">
        <v>3021</v>
      </c>
      <c r="D233" s="748" t="s">
        <v>1704</v>
      </c>
      <c r="E233" s="748" t="s">
        <v>1689</v>
      </c>
      <c r="F233" s="752"/>
      <c r="G233" s="752"/>
      <c r="H233" s="766">
        <v>0</v>
      </c>
      <c r="I233" s="752">
        <v>7</v>
      </c>
      <c r="J233" s="752">
        <v>944.14</v>
      </c>
      <c r="K233" s="766">
        <v>1</v>
      </c>
      <c r="L233" s="752">
        <v>7</v>
      </c>
      <c r="M233" s="753">
        <v>944.14</v>
      </c>
    </row>
    <row r="234" spans="1:13" ht="14.45" customHeight="1" x14ac:dyDescent="0.2">
      <c r="A234" s="747" t="s">
        <v>608</v>
      </c>
      <c r="B234" s="748" t="s">
        <v>2995</v>
      </c>
      <c r="C234" s="748" t="s">
        <v>3022</v>
      </c>
      <c r="D234" s="748" t="s">
        <v>1710</v>
      </c>
      <c r="E234" s="748" t="s">
        <v>1692</v>
      </c>
      <c r="F234" s="752"/>
      <c r="G234" s="752"/>
      <c r="H234" s="766">
        <v>0</v>
      </c>
      <c r="I234" s="752">
        <v>193</v>
      </c>
      <c r="J234" s="752">
        <v>5924.7500000000009</v>
      </c>
      <c r="K234" s="766">
        <v>1</v>
      </c>
      <c r="L234" s="752">
        <v>193</v>
      </c>
      <c r="M234" s="753">
        <v>5924.7500000000009</v>
      </c>
    </row>
    <row r="235" spans="1:13" ht="14.45" customHeight="1" x14ac:dyDescent="0.2">
      <c r="A235" s="747" t="s">
        <v>608</v>
      </c>
      <c r="B235" s="748" t="s">
        <v>2995</v>
      </c>
      <c r="C235" s="748" t="s">
        <v>3023</v>
      </c>
      <c r="D235" s="748" t="s">
        <v>1708</v>
      </c>
      <c r="E235" s="748" t="s">
        <v>1692</v>
      </c>
      <c r="F235" s="752"/>
      <c r="G235" s="752"/>
      <c r="H235" s="766">
        <v>0</v>
      </c>
      <c r="I235" s="752">
        <v>242</v>
      </c>
      <c r="J235" s="752">
        <v>7433.02</v>
      </c>
      <c r="K235" s="766">
        <v>1</v>
      </c>
      <c r="L235" s="752">
        <v>242</v>
      </c>
      <c r="M235" s="753">
        <v>7433.02</v>
      </c>
    </row>
    <row r="236" spans="1:13" ht="14.45" customHeight="1" x14ac:dyDescent="0.2">
      <c r="A236" s="747" t="s">
        <v>613</v>
      </c>
      <c r="B236" s="748" t="s">
        <v>2500</v>
      </c>
      <c r="C236" s="748" t="s">
        <v>2503</v>
      </c>
      <c r="D236" s="748" t="s">
        <v>1451</v>
      </c>
      <c r="E236" s="748" t="s">
        <v>2504</v>
      </c>
      <c r="F236" s="752"/>
      <c r="G236" s="752"/>
      <c r="H236" s="766">
        <v>0</v>
      </c>
      <c r="I236" s="752">
        <v>1</v>
      </c>
      <c r="J236" s="752">
        <v>66.650000000000006</v>
      </c>
      <c r="K236" s="766">
        <v>1</v>
      </c>
      <c r="L236" s="752">
        <v>1</v>
      </c>
      <c r="M236" s="753">
        <v>66.650000000000006</v>
      </c>
    </row>
    <row r="237" spans="1:13" ht="14.45" customHeight="1" x14ac:dyDescent="0.2">
      <c r="A237" s="747" t="s">
        <v>613</v>
      </c>
      <c r="B237" s="748" t="s">
        <v>2505</v>
      </c>
      <c r="C237" s="748" t="s">
        <v>2506</v>
      </c>
      <c r="D237" s="748" t="s">
        <v>849</v>
      </c>
      <c r="E237" s="748" t="s">
        <v>2507</v>
      </c>
      <c r="F237" s="752"/>
      <c r="G237" s="752"/>
      <c r="H237" s="766">
        <v>0</v>
      </c>
      <c r="I237" s="752">
        <v>501</v>
      </c>
      <c r="J237" s="752">
        <v>8304.8799999999992</v>
      </c>
      <c r="K237" s="766">
        <v>1</v>
      </c>
      <c r="L237" s="752">
        <v>501</v>
      </c>
      <c r="M237" s="753">
        <v>8304.8799999999992</v>
      </c>
    </row>
    <row r="238" spans="1:13" ht="14.45" customHeight="1" x14ac:dyDescent="0.2">
      <c r="A238" s="747" t="s">
        <v>613</v>
      </c>
      <c r="B238" s="748" t="s">
        <v>2505</v>
      </c>
      <c r="C238" s="748" t="s">
        <v>2508</v>
      </c>
      <c r="D238" s="748" t="s">
        <v>842</v>
      </c>
      <c r="E238" s="748" t="s">
        <v>2509</v>
      </c>
      <c r="F238" s="752"/>
      <c r="G238" s="752"/>
      <c r="H238" s="766">
        <v>0</v>
      </c>
      <c r="I238" s="752">
        <v>38</v>
      </c>
      <c r="J238" s="752">
        <v>463.8900000000001</v>
      </c>
      <c r="K238" s="766">
        <v>1</v>
      </c>
      <c r="L238" s="752">
        <v>38</v>
      </c>
      <c r="M238" s="753">
        <v>463.8900000000001</v>
      </c>
    </row>
    <row r="239" spans="1:13" ht="14.45" customHeight="1" x14ac:dyDescent="0.2">
      <c r="A239" s="747" t="s">
        <v>613</v>
      </c>
      <c r="B239" s="748" t="s">
        <v>2505</v>
      </c>
      <c r="C239" s="748" t="s">
        <v>2510</v>
      </c>
      <c r="D239" s="748" t="s">
        <v>842</v>
      </c>
      <c r="E239" s="748" t="s">
        <v>2511</v>
      </c>
      <c r="F239" s="752"/>
      <c r="G239" s="752"/>
      <c r="H239" s="766">
        <v>0</v>
      </c>
      <c r="I239" s="752">
        <v>2</v>
      </c>
      <c r="J239" s="752">
        <v>85.759999999999991</v>
      </c>
      <c r="K239" s="766">
        <v>1</v>
      </c>
      <c r="L239" s="752">
        <v>2</v>
      </c>
      <c r="M239" s="753">
        <v>85.759999999999991</v>
      </c>
    </row>
    <row r="240" spans="1:13" ht="14.45" customHeight="1" x14ac:dyDescent="0.2">
      <c r="A240" s="747" t="s">
        <v>613</v>
      </c>
      <c r="B240" s="748" t="s">
        <v>3024</v>
      </c>
      <c r="C240" s="748" t="s">
        <v>3025</v>
      </c>
      <c r="D240" s="748" t="s">
        <v>3026</v>
      </c>
      <c r="E240" s="748" t="s">
        <v>3027</v>
      </c>
      <c r="F240" s="752"/>
      <c r="G240" s="752"/>
      <c r="H240" s="766">
        <v>0</v>
      </c>
      <c r="I240" s="752">
        <v>3</v>
      </c>
      <c r="J240" s="752">
        <v>203.79999999999995</v>
      </c>
      <c r="K240" s="766">
        <v>1</v>
      </c>
      <c r="L240" s="752">
        <v>3</v>
      </c>
      <c r="M240" s="753">
        <v>203.79999999999995</v>
      </c>
    </row>
    <row r="241" spans="1:13" ht="14.45" customHeight="1" x14ac:dyDescent="0.2">
      <c r="A241" s="747" t="s">
        <v>613</v>
      </c>
      <c r="B241" s="748" t="s">
        <v>2516</v>
      </c>
      <c r="C241" s="748" t="s">
        <v>2517</v>
      </c>
      <c r="D241" s="748" t="s">
        <v>2518</v>
      </c>
      <c r="E241" s="748" t="s">
        <v>2519</v>
      </c>
      <c r="F241" s="752"/>
      <c r="G241" s="752"/>
      <c r="H241" s="766">
        <v>0</v>
      </c>
      <c r="I241" s="752">
        <v>7</v>
      </c>
      <c r="J241" s="752">
        <v>863.03</v>
      </c>
      <c r="K241" s="766">
        <v>1</v>
      </c>
      <c r="L241" s="752">
        <v>7</v>
      </c>
      <c r="M241" s="753">
        <v>863.03</v>
      </c>
    </row>
    <row r="242" spans="1:13" ht="14.45" customHeight="1" x14ac:dyDescent="0.2">
      <c r="A242" s="747" t="s">
        <v>613</v>
      </c>
      <c r="B242" s="748" t="s">
        <v>2520</v>
      </c>
      <c r="C242" s="748" t="s">
        <v>2521</v>
      </c>
      <c r="D242" s="748" t="s">
        <v>1349</v>
      </c>
      <c r="E242" s="748" t="s">
        <v>2522</v>
      </c>
      <c r="F242" s="752"/>
      <c r="G242" s="752"/>
      <c r="H242" s="766">
        <v>0</v>
      </c>
      <c r="I242" s="752">
        <v>11</v>
      </c>
      <c r="J242" s="752">
        <v>3769.01</v>
      </c>
      <c r="K242" s="766">
        <v>1</v>
      </c>
      <c r="L242" s="752">
        <v>11</v>
      </c>
      <c r="M242" s="753">
        <v>3769.01</v>
      </c>
    </row>
    <row r="243" spans="1:13" ht="14.45" customHeight="1" x14ac:dyDescent="0.2">
      <c r="A243" s="747" t="s">
        <v>613</v>
      </c>
      <c r="B243" s="748" t="s">
        <v>2520</v>
      </c>
      <c r="C243" s="748" t="s">
        <v>3028</v>
      </c>
      <c r="D243" s="748" t="s">
        <v>3029</v>
      </c>
      <c r="E243" s="748" t="s">
        <v>3030</v>
      </c>
      <c r="F243" s="752"/>
      <c r="G243" s="752"/>
      <c r="H243" s="766">
        <v>0</v>
      </c>
      <c r="I243" s="752">
        <v>27</v>
      </c>
      <c r="J243" s="752">
        <v>7692.3</v>
      </c>
      <c r="K243" s="766">
        <v>1</v>
      </c>
      <c r="L243" s="752">
        <v>27</v>
      </c>
      <c r="M243" s="753">
        <v>7692.3</v>
      </c>
    </row>
    <row r="244" spans="1:13" ht="14.45" customHeight="1" x14ac:dyDescent="0.2">
      <c r="A244" s="747" t="s">
        <v>613</v>
      </c>
      <c r="B244" s="748" t="s">
        <v>2523</v>
      </c>
      <c r="C244" s="748" t="s">
        <v>2524</v>
      </c>
      <c r="D244" s="748" t="s">
        <v>2525</v>
      </c>
      <c r="E244" s="748" t="s">
        <v>2526</v>
      </c>
      <c r="F244" s="752"/>
      <c r="G244" s="752"/>
      <c r="H244" s="766">
        <v>0</v>
      </c>
      <c r="I244" s="752">
        <v>3</v>
      </c>
      <c r="J244" s="752">
        <v>400.14</v>
      </c>
      <c r="K244" s="766">
        <v>1</v>
      </c>
      <c r="L244" s="752">
        <v>3</v>
      </c>
      <c r="M244" s="753">
        <v>400.14</v>
      </c>
    </row>
    <row r="245" spans="1:13" ht="14.45" customHeight="1" x14ac:dyDescent="0.2">
      <c r="A245" s="747" t="s">
        <v>613</v>
      </c>
      <c r="B245" s="748" t="s">
        <v>2527</v>
      </c>
      <c r="C245" s="748" t="s">
        <v>2528</v>
      </c>
      <c r="D245" s="748" t="s">
        <v>2529</v>
      </c>
      <c r="E245" s="748" t="s">
        <v>1384</v>
      </c>
      <c r="F245" s="752">
        <v>15</v>
      </c>
      <c r="G245" s="752">
        <v>2221.4999999999995</v>
      </c>
      <c r="H245" s="766">
        <v>1</v>
      </c>
      <c r="I245" s="752"/>
      <c r="J245" s="752"/>
      <c r="K245" s="766">
        <v>0</v>
      </c>
      <c r="L245" s="752">
        <v>15</v>
      </c>
      <c r="M245" s="753">
        <v>2221.4999999999995</v>
      </c>
    </row>
    <row r="246" spans="1:13" ht="14.45" customHeight="1" x14ac:dyDescent="0.2">
      <c r="A246" s="747" t="s">
        <v>613</v>
      </c>
      <c r="B246" s="748" t="s">
        <v>3031</v>
      </c>
      <c r="C246" s="748" t="s">
        <v>3032</v>
      </c>
      <c r="D246" s="748" t="s">
        <v>3033</v>
      </c>
      <c r="E246" s="748" t="s">
        <v>3034</v>
      </c>
      <c r="F246" s="752">
        <v>2</v>
      </c>
      <c r="G246" s="752">
        <v>2527.12</v>
      </c>
      <c r="H246" s="766">
        <v>1</v>
      </c>
      <c r="I246" s="752"/>
      <c r="J246" s="752"/>
      <c r="K246" s="766">
        <v>0</v>
      </c>
      <c r="L246" s="752">
        <v>2</v>
      </c>
      <c r="M246" s="753">
        <v>2527.12</v>
      </c>
    </row>
    <row r="247" spans="1:13" ht="14.45" customHeight="1" x14ac:dyDescent="0.2">
      <c r="A247" s="747" t="s">
        <v>613</v>
      </c>
      <c r="B247" s="748" t="s">
        <v>2530</v>
      </c>
      <c r="C247" s="748" t="s">
        <v>2531</v>
      </c>
      <c r="D247" s="748" t="s">
        <v>1454</v>
      </c>
      <c r="E247" s="748" t="s">
        <v>2532</v>
      </c>
      <c r="F247" s="752"/>
      <c r="G247" s="752"/>
      <c r="H247" s="766">
        <v>0</v>
      </c>
      <c r="I247" s="752">
        <v>5</v>
      </c>
      <c r="J247" s="752">
        <v>518.85000000000014</v>
      </c>
      <c r="K247" s="766">
        <v>1</v>
      </c>
      <c r="L247" s="752">
        <v>5</v>
      </c>
      <c r="M247" s="753">
        <v>518.85000000000014</v>
      </c>
    </row>
    <row r="248" spans="1:13" ht="14.45" customHeight="1" x14ac:dyDescent="0.2">
      <c r="A248" s="747" t="s">
        <v>613</v>
      </c>
      <c r="B248" s="748" t="s">
        <v>2533</v>
      </c>
      <c r="C248" s="748" t="s">
        <v>2534</v>
      </c>
      <c r="D248" s="748" t="s">
        <v>2535</v>
      </c>
      <c r="E248" s="748" t="s">
        <v>2536</v>
      </c>
      <c r="F248" s="752"/>
      <c r="G248" s="752"/>
      <c r="H248" s="766">
        <v>0</v>
      </c>
      <c r="I248" s="752">
        <v>2</v>
      </c>
      <c r="J248" s="752">
        <v>140.80000000000001</v>
      </c>
      <c r="K248" s="766">
        <v>1</v>
      </c>
      <c r="L248" s="752">
        <v>2</v>
      </c>
      <c r="M248" s="753">
        <v>140.80000000000001</v>
      </c>
    </row>
    <row r="249" spans="1:13" ht="14.45" customHeight="1" x14ac:dyDescent="0.2">
      <c r="A249" s="747" t="s">
        <v>613</v>
      </c>
      <c r="B249" s="748" t="s">
        <v>2533</v>
      </c>
      <c r="C249" s="748" t="s">
        <v>2537</v>
      </c>
      <c r="D249" s="748" t="s">
        <v>2535</v>
      </c>
      <c r="E249" s="748" t="s">
        <v>2538</v>
      </c>
      <c r="F249" s="752"/>
      <c r="G249" s="752"/>
      <c r="H249" s="766">
        <v>0</v>
      </c>
      <c r="I249" s="752">
        <v>6</v>
      </c>
      <c r="J249" s="752">
        <v>293.77999999999992</v>
      </c>
      <c r="K249" s="766">
        <v>1</v>
      </c>
      <c r="L249" s="752">
        <v>6</v>
      </c>
      <c r="M249" s="753">
        <v>293.77999999999992</v>
      </c>
    </row>
    <row r="250" spans="1:13" ht="14.45" customHeight="1" x14ac:dyDescent="0.2">
      <c r="A250" s="747" t="s">
        <v>613</v>
      </c>
      <c r="B250" s="748" t="s">
        <v>2533</v>
      </c>
      <c r="C250" s="748" t="s">
        <v>3035</v>
      </c>
      <c r="D250" s="748" t="s">
        <v>2535</v>
      </c>
      <c r="E250" s="748" t="s">
        <v>3036</v>
      </c>
      <c r="F250" s="752">
        <v>1</v>
      </c>
      <c r="G250" s="752">
        <v>162.00999999999996</v>
      </c>
      <c r="H250" s="766">
        <v>1</v>
      </c>
      <c r="I250" s="752"/>
      <c r="J250" s="752"/>
      <c r="K250" s="766">
        <v>0</v>
      </c>
      <c r="L250" s="752">
        <v>1</v>
      </c>
      <c r="M250" s="753">
        <v>162.00999999999996</v>
      </c>
    </row>
    <row r="251" spans="1:13" ht="14.45" customHeight="1" x14ac:dyDescent="0.2">
      <c r="A251" s="747" t="s">
        <v>613</v>
      </c>
      <c r="B251" s="748" t="s">
        <v>2541</v>
      </c>
      <c r="C251" s="748" t="s">
        <v>2542</v>
      </c>
      <c r="D251" s="748" t="s">
        <v>2543</v>
      </c>
      <c r="E251" s="748" t="s">
        <v>2544</v>
      </c>
      <c r="F251" s="752"/>
      <c r="G251" s="752"/>
      <c r="H251" s="766">
        <v>0</v>
      </c>
      <c r="I251" s="752">
        <v>1</v>
      </c>
      <c r="J251" s="752">
        <v>15.510000000000003</v>
      </c>
      <c r="K251" s="766">
        <v>1</v>
      </c>
      <c r="L251" s="752">
        <v>1</v>
      </c>
      <c r="M251" s="753">
        <v>15.510000000000003</v>
      </c>
    </row>
    <row r="252" spans="1:13" ht="14.45" customHeight="1" x14ac:dyDescent="0.2">
      <c r="A252" s="747" t="s">
        <v>613</v>
      </c>
      <c r="B252" s="748" t="s">
        <v>2541</v>
      </c>
      <c r="C252" s="748" t="s">
        <v>2545</v>
      </c>
      <c r="D252" s="748" t="s">
        <v>2543</v>
      </c>
      <c r="E252" s="748" t="s">
        <v>1220</v>
      </c>
      <c r="F252" s="752"/>
      <c r="G252" s="752"/>
      <c r="H252" s="766">
        <v>0</v>
      </c>
      <c r="I252" s="752">
        <v>2</v>
      </c>
      <c r="J252" s="752">
        <v>46.439999999999991</v>
      </c>
      <c r="K252" s="766">
        <v>1</v>
      </c>
      <c r="L252" s="752">
        <v>2</v>
      </c>
      <c r="M252" s="753">
        <v>46.439999999999991</v>
      </c>
    </row>
    <row r="253" spans="1:13" ht="14.45" customHeight="1" x14ac:dyDescent="0.2">
      <c r="A253" s="747" t="s">
        <v>613</v>
      </c>
      <c r="B253" s="748" t="s">
        <v>2550</v>
      </c>
      <c r="C253" s="748" t="s">
        <v>2551</v>
      </c>
      <c r="D253" s="748" t="s">
        <v>1018</v>
      </c>
      <c r="E253" s="748" t="s">
        <v>2552</v>
      </c>
      <c r="F253" s="752"/>
      <c r="G253" s="752"/>
      <c r="H253" s="766">
        <v>0</v>
      </c>
      <c r="I253" s="752">
        <v>15</v>
      </c>
      <c r="J253" s="752">
        <v>49500</v>
      </c>
      <c r="K253" s="766">
        <v>1</v>
      </c>
      <c r="L253" s="752">
        <v>15</v>
      </c>
      <c r="M253" s="753">
        <v>49500</v>
      </c>
    </row>
    <row r="254" spans="1:13" ht="14.45" customHeight="1" x14ac:dyDescent="0.2">
      <c r="A254" s="747" t="s">
        <v>613</v>
      </c>
      <c r="B254" s="748" t="s">
        <v>2550</v>
      </c>
      <c r="C254" s="748" t="s">
        <v>2553</v>
      </c>
      <c r="D254" s="748" t="s">
        <v>1023</v>
      </c>
      <c r="E254" s="748" t="s">
        <v>2554</v>
      </c>
      <c r="F254" s="752"/>
      <c r="G254" s="752"/>
      <c r="H254" s="766">
        <v>0</v>
      </c>
      <c r="I254" s="752">
        <v>11</v>
      </c>
      <c r="J254" s="752">
        <v>12168.859999999999</v>
      </c>
      <c r="K254" s="766">
        <v>1</v>
      </c>
      <c r="L254" s="752">
        <v>11</v>
      </c>
      <c r="M254" s="753">
        <v>12168.859999999999</v>
      </c>
    </row>
    <row r="255" spans="1:13" ht="14.45" customHeight="1" x14ac:dyDescent="0.2">
      <c r="A255" s="747" t="s">
        <v>613</v>
      </c>
      <c r="B255" s="748" t="s">
        <v>2550</v>
      </c>
      <c r="C255" s="748" t="s">
        <v>3037</v>
      </c>
      <c r="D255" s="748" t="s">
        <v>1023</v>
      </c>
      <c r="E255" s="748" t="s">
        <v>3038</v>
      </c>
      <c r="F255" s="752">
        <v>4</v>
      </c>
      <c r="G255" s="752">
        <v>1091.44</v>
      </c>
      <c r="H255" s="766">
        <v>1</v>
      </c>
      <c r="I255" s="752"/>
      <c r="J255" s="752"/>
      <c r="K255" s="766">
        <v>0</v>
      </c>
      <c r="L255" s="752">
        <v>4</v>
      </c>
      <c r="M255" s="753">
        <v>1091.44</v>
      </c>
    </row>
    <row r="256" spans="1:13" ht="14.45" customHeight="1" x14ac:dyDescent="0.2">
      <c r="A256" s="747" t="s">
        <v>613</v>
      </c>
      <c r="B256" s="748" t="s">
        <v>2550</v>
      </c>
      <c r="C256" s="748" t="s">
        <v>2555</v>
      </c>
      <c r="D256" s="748" t="s">
        <v>1023</v>
      </c>
      <c r="E256" s="748" t="s">
        <v>2556</v>
      </c>
      <c r="F256" s="752"/>
      <c r="G256" s="752"/>
      <c r="H256" s="766">
        <v>0</v>
      </c>
      <c r="I256" s="752">
        <v>4</v>
      </c>
      <c r="J256" s="752">
        <v>6004.08</v>
      </c>
      <c r="K256" s="766">
        <v>1</v>
      </c>
      <c r="L256" s="752">
        <v>4</v>
      </c>
      <c r="M256" s="753">
        <v>6004.08</v>
      </c>
    </row>
    <row r="257" spans="1:13" ht="14.45" customHeight="1" x14ac:dyDescent="0.2">
      <c r="A257" s="747" t="s">
        <v>613</v>
      </c>
      <c r="B257" s="748" t="s">
        <v>2550</v>
      </c>
      <c r="C257" s="748" t="s">
        <v>2557</v>
      </c>
      <c r="D257" s="748" t="s">
        <v>1023</v>
      </c>
      <c r="E257" s="748" t="s">
        <v>2558</v>
      </c>
      <c r="F257" s="752"/>
      <c r="G257" s="752"/>
      <c r="H257" s="766">
        <v>0</v>
      </c>
      <c r="I257" s="752">
        <v>4</v>
      </c>
      <c r="J257" s="752">
        <v>7583.08</v>
      </c>
      <c r="K257" s="766">
        <v>1</v>
      </c>
      <c r="L257" s="752">
        <v>4</v>
      </c>
      <c r="M257" s="753">
        <v>7583.08</v>
      </c>
    </row>
    <row r="258" spans="1:13" ht="14.45" customHeight="1" x14ac:dyDescent="0.2">
      <c r="A258" s="747" t="s">
        <v>613</v>
      </c>
      <c r="B258" s="748" t="s">
        <v>2550</v>
      </c>
      <c r="C258" s="748" t="s">
        <v>3039</v>
      </c>
      <c r="D258" s="748" t="s">
        <v>1020</v>
      </c>
      <c r="E258" s="748" t="s">
        <v>3040</v>
      </c>
      <c r="F258" s="752"/>
      <c r="G258" s="752"/>
      <c r="H258" s="766">
        <v>0</v>
      </c>
      <c r="I258" s="752">
        <v>2</v>
      </c>
      <c r="J258" s="752">
        <v>1442.4</v>
      </c>
      <c r="K258" s="766">
        <v>1</v>
      </c>
      <c r="L258" s="752">
        <v>2</v>
      </c>
      <c r="M258" s="753">
        <v>1442.4</v>
      </c>
    </row>
    <row r="259" spans="1:13" ht="14.45" customHeight="1" x14ac:dyDescent="0.2">
      <c r="A259" s="747" t="s">
        <v>613</v>
      </c>
      <c r="B259" s="748" t="s">
        <v>2550</v>
      </c>
      <c r="C259" s="748" t="s">
        <v>2561</v>
      </c>
      <c r="D259" s="748" t="s">
        <v>1020</v>
      </c>
      <c r="E259" s="748" t="s">
        <v>2562</v>
      </c>
      <c r="F259" s="752"/>
      <c r="G259" s="752"/>
      <c r="H259" s="766">
        <v>0</v>
      </c>
      <c r="I259" s="752">
        <v>3</v>
      </c>
      <c r="J259" s="752">
        <v>2740.95</v>
      </c>
      <c r="K259" s="766">
        <v>1</v>
      </c>
      <c r="L259" s="752">
        <v>3</v>
      </c>
      <c r="M259" s="753">
        <v>2740.95</v>
      </c>
    </row>
    <row r="260" spans="1:13" ht="14.45" customHeight="1" x14ac:dyDescent="0.2">
      <c r="A260" s="747" t="s">
        <v>613</v>
      </c>
      <c r="B260" s="748" t="s">
        <v>3041</v>
      </c>
      <c r="C260" s="748" t="s">
        <v>3042</v>
      </c>
      <c r="D260" s="748" t="s">
        <v>3043</v>
      </c>
      <c r="E260" s="748" t="s">
        <v>3044</v>
      </c>
      <c r="F260" s="752"/>
      <c r="G260" s="752"/>
      <c r="H260" s="766">
        <v>0</v>
      </c>
      <c r="I260" s="752">
        <v>2</v>
      </c>
      <c r="J260" s="752">
        <v>117.23999999999995</v>
      </c>
      <c r="K260" s="766">
        <v>1</v>
      </c>
      <c r="L260" s="752">
        <v>2</v>
      </c>
      <c r="M260" s="753">
        <v>117.23999999999995</v>
      </c>
    </row>
    <row r="261" spans="1:13" ht="14.45" customHeight="1" x14ac:dyDescent="0.2">
      <c r="A261" s="747" t="s">
        <v>613</v>
      </c>
      <c r="B261" s="748" t="s">
        <v>2566</v>
      </c>
      <c r="C261" s="748" t="s">
        <v>2567</v>
      </c>
      <c r="D261" s="748" t="s">
        <v>943</v>
      </c>
      <c r="E261" s="748" t="s">
        <v>2568</v>
      </c>
      <c r="F261" s="752"/>
      <c r="G261" s="752"/>
      <c r="H261" s="766">
        <v>0</v>
      </c>
      <c r="I261" s="752">
        <v>2</v>
      </c>
      <c r="J261" s="752">
        <v>701.54</v>
      </c>
      <c r="K261" s="766">
        <v>1</v>
      </c>
      <c r="L261" s="752">
        <v>2</v>
      </c>
      <c r="M261" s="753">
        <v>701.54</v>
      </c>
    </row>
    <row r="262" spans="1:13" ht="14.45" customHeight="1" x14ac:dyDescent="0.2">
      <c r="A262" s="747" t="s">
        <v>613</v>
      </c>
      <c r="B262" s="748" t="s">
        <v>2566</v>
      </c>
      <c r="C262" s="748" t="s">
        <v>3045</v>
      </c>
      <c r="D262" s="748" t="s">
        <v>943</v>
      </c>
      <c r="E262" s="748" t="s">
        <v>3046</v>
      </c>
      <c r="F262" s="752"/>
      <c r="G262" s="752"/>
      <c r="H262" s="766">
        <v>0</v>
      </c>
      <c r="I262" s="752">
        <v>2</v>
      </c>
      <c r="J262" s="752">
        <v>4497.74</v>
      </c>
      <c r="K262" s="766">
        <v>1</v>
      </c>
      <c r="L262" s="752">
        <v>2</v>
      </c>
      <c r="M262" s="753">
        <v>4497.74</v>
      </c>
    </row>
    <row r="263" spans="1:13" ht="14.45" customHeight="1" x14ac:dyDescent="0.2">
      <c r="A263" s="747" t="s">
        <v>613</v>
      </c>
      <c r="B263" s="748" t="s">
        <v>2566</v>
      </c>
      <c r="C263" s="748" t="s">
        <v>3047</v>
      </c>
      <c r="D263" s="748" t="s">
        <v>943</v>
      </c>
      <c r="E263" s="748" t="s">
        <v>3048</v>
      </c>
      <c r="F263" s="752"/>
      <c r="G263" s="752"/>
      <c r="H263" s="766">
        <v>0</v>
      </c>
      <c r="I263" s="752">
        <v>5</v>
      </c>
      <c r="J263" s="752">
        <v>7858.44</v>
      </c>
      <c r="K263" s="766">
        <v>1</v>
      </c>
      <c r="L263" s="752">
        <v>5</v>
      </c>
      <c r="M263" s="753">
        <v>7858.44</v>
      </c>
    </row>
    <row r="264" spans="1:13" ht="14.45" customHeight="1" x14ac:dyDescent="0.2">
      <c r="A264" s="747" t="s">
        <v>613</v>
      </c>
      <c r="B264" s="748" t="s">
        <v>2570</v>
      </c>
      <c r="C264" s="748" t="s">
        <v>2571</v>
      </c>
      <c r="D264" s="748" t="s">
        <v>2572</v>
      </c>
      <c r="E264" s="748" t="s">
        <v>2573</v>
      </c>
      <c r="F264" s="752"/>
      <c r="G264" s="752"/>
      <c r="H264" s="766">
        <v>0</v>
      </c>
      <c r="I264" s="752">
        <v>8</v>
      </c>
      <c r="J264" s="752">
        <v>953.08</v>
      </c>
      <c r="K264" s="766">
        <v>1</v>
      </c>
      <c r="L264" s="752">
        <v>8</v>
      </c>
      <c r="M264" s="753">
        <v>953.08</v>
      </c>
    </row>
    <row r="265" spans="1:13" ht="14.45" customHeight="1" x14ac:dyDescent="0.2">
      <c r="A265" s="747" t="s">
        <v>613</v>
      </c>
      <c r="B265" s="748" t="s">
        <v>2574</v>
      </c>
      <c r="C265" s="748" t="s">
        <v>2575</v>
      </c>
      <c r="D265" s="748" t="s">
        <v>851</v>
      </c>
      <c r="E265" s="748" t="s">
        <v>2576</v>
      </c>
      <c r="F265" s="752"/>
      <c r="G265" s="752"/>
      <c r="H265" s="766">
        <v>0</v>
      </c>
      <c r="I265" s="752">
        <v>4</v>
      </c>
      <c r="J265" s="752">
        <v>513.7600000000001</v>
      </c>
      <c r="K265" s="766">
        <v>1</v>
      </c>
      <c r="L265" s="752">
        <v>4</v>
      </c>
      <c r="M265" s="753">
        <v>513.7600000000001</v>
      </c>
    </row>
    <row r="266" spans="1:13" ht="14.45" customHeight="1" x14ac:dyDescent="0.2">
      <c r="A266" s="747" t="s">
        <v>613</v>
      </c>
      <c r="B266" s="748" t="s">
        <v>2574</v>
      </c>
      <c r="C266" s="748" t="s">
        <v>3049</v>
      </c>
      <c r="D266" s="748" t="s">
        <v>851</v>
      </c>
      <c r="E266" s="748" t="s">
        <v>3050</v>
      </c>
      <c r="F266" s="752"/>
      <c r="G266" s="752"/>
      <c r="H266" s="766">
        <v>0</v>
      </c>
      <c r="I266" s="752">
        <v>2</v>
      </c>
      <c r="J266" s="752">
        <v>89.319999999999979</v>
      </c>
      <c r="K266" s="766">
        <v>1</v>
      </c>
      <c r="L266" s="752">
        <v>2</v>
      </c>
      <c r="M266" s="753">
        <v>89.319999999999979</v>
      </c>
    </row>
    <row r="267" spans="1:13" ht="14.45" customHeight="1" x14ac:dyDescent="0.2">
      <c r="A267" s="747" t="s">
        <v>613</v>
      </c>
      <c r="B267" s="748" t="s">
        <v>2574</v>
      </c>
      <c r="C267" s="748" t="s">
        <v>2577</v>
      </c>
      <c r="D267" s="748" t="s">
        <v>851</v>
      </c>
      <c r="E267" s="748" t="s">
        <v>2578</v>
      </c>
      <c r="F267" s="752"/>
      <c r="G267" s="752"/>
      <c r="H267" s="766">
        <v>0</v>
      </c>
      <c r="I267" s="752">
        <v>2</v>
      </c>
      <c r="J267" s="752">
        <v>179.07</v>
      </c>
      <c r="K267" s="766">
        <v>1</v>
      </c>
      <c r="L267" s="752">
        <v>2</v>
      </c>
      <c r="M267" s="753">
        <v>179.07</v>
      </c>
    </row>
    <row r="268" spans="1:13" ht="14.45" customHeight="1" x14ac:dyDescent="0.2">
      <c r="A268" s="747" t="s">
        <v>613</v>
      </c>
      <c r="B268" s="748" t="s">
        <v>2579</v>
      </c>
      <c r="C268" s="748" t="s">
        <v>2580</v>
      </c>
      <c r="D268" s="748" t="s">
        <v>2581</v>
      </c>
      <c r="E268" s="748" t="s">
        <v>2582</v>
      </c>
      <c r="F268" s="752"/>
      <c r="G268" s="752"/>
      <c r="H268" s="766">
        <v>0</v>
      </c>
      <c r="I268" s="752">
        <v>5</v>
      </c>
      <c r="J268" s="752">
        <v>701.2</v>
      </c>
      <c r="K268" s="766">
        <v>1</v>
      </c>
      <c r="L268" s="752">
        <v>5</v>
      </c>
      <c r="M268" s="753">
        <v>701.2</v>
      </c>
    </row>
    <row r="269" spans="1:13" ht="14.45" customHeight="1" x14ac:dyDescent="0.2">
      <c r="A269" s="747" t="s">
        <v>613</v>
      </c>
      <c r="B269" s="748" t="s">
        <v>3051</v>
      </c>
      <c r="C269" s="748" t="s">
        <v>3052</v>
      </c>
      <c r="D269" s="748" t="s">
        <v>3053</v>
      </c>
      <c r="E269" s="748" t="s">
        <v>3054</v>
      </c>
      <c r="F269" s="752"/>
      <c r="G269" s="752"/>
      <c r="H269" s="766">
        <v>0</v>
      </c>
      <c r="I269" s="752">
        <v>6</v>
      </c>
      <c r="J269" s="752">
        <v>586.59999999999991</v>
      </c>
      <c r="K269" s="766">
        <v>1</v>
      </c>
      <c r="L269" s="752">
        <v>6</v>
      </c>
      <c r="M269" s="753">
        <v>586.59999999999991</v>
      </c>
    </row>
    <row r="270" spans="1:13" ht="14.45" customHeight="1" x14ac:dyDescent="0.2">
      <c r="A270" s="747" t="s">
        <v>613</v>
      </c>
      <c r="B270" s="748" t="s">
        <v>2583</v>
      </c>
      <c r="C270" s="748" t="s">
        <v>3055</v>
      </c>
      <c r="D270" s="748" t="s">
        <v>2585</v>
      </c>
      <c r="E270" s="748" t="s">
        <v>3056</v>
      </c>
      <c r="F270" s="752"/>
      <c r="G270" s="752"/>
      <c r="H270" s="766">
        <v>0</v>
      </c>
      <c r="I270" s="752">
        <v>1</v>
      </c>
      <c r="J270" s="752">
        <v>352.14000000000004</v>
      </c>
      <c r="K270" s="766">
        <v>1</v>
      </c>
      <c r="L270" s="752">
        <v>1</v>
      </c>
      <c r="M270" s="753">
        <v>352.14000000000004</v>
      </c>
    </row>
    <row r="271" spans="1:13" ht="14.45" customHeight="1" x14ac:dyDescent="0.2">
      <c r="A271" s="747" t="s">
        <v>613</v>
      </c>
      <c r="B271" s="748" t="s">
        <v>2583</v>
      </c>
      <c r="C271" s="748" t="s">
        <v>3057</v>
      </c>
      <c r="D271" s="748" t="s">
        <v>2585</v>
      </c>
      <c r="E271" s="748" t="s">
        <v>3058</v>
      </c>
      <c r="F271" s="752"/>
      <c r="G271" s="752"/>
      <c r="H271" s="766">
        <v>0</v>
      </c>
      <c r="I271" s="752">
        <v>1</v>
      </c>
      <c r="J271" s="752">
        <v>78.5</v>
      </c>
      <c r="K271" s="766">
        <v>1</v>
      </c>
      <c r="L271" s="752">
        <v>1</v>
      </c>
      <c r="M271" s="753">
        <v>78.5</v>
      </c>
    </row>
    <row r="272" spans="1:13" ht="14.45" customHeight="1" x14ac:dyDescent="0.2">
      <c r="A272" s="747" t="s">
        <v>613</v>
      </c>
      <c r="B272" s="748" t="s">
        <v>2583</v>
      </c>
      <c r="C272" s="748" t="s">
        <v>2587</v>
      </c>
      <c r="D272" s="748" t="s">
        <v>2585</v>
      </c>
      <c r="E272" s="748" t="s">
        <v>2588</v>
      </c>
      <c r="F272" s="752"/>
      <c r="G272" s="752"/>
      <c r="H272" s="766">
        <v>0</v>
      </c>
      <c r="I272" s="752">
        <v>2</v>
      </c>
      <c r="J272" s="752">
        <v>209.34</v>
      </c>
      <c r="K272" s="766">
        <v>1</v>
      </c>
      <c r="L272" s="752">
        <v>2</v>
      </c>
      <c r="M272" s="753">
        <v>209.34</v>
      </c>
    </row>
    <row r="273" spans="1:13" ht="14.45" customHeight="1" x14ac:dyDescent="0.2">
      <c r="A273" s="747" t="s">
        <v>613</v>
      </c>
      <c r="B273" s="748" t="s">
        <v>2589</v>
      </c>
      <c r="C273" s="748" t="s">
        <v>2590</v>
      </c>
      <c r="D273" s="748" t="s">
        <v>2591</v>
      </c>
      <c r="E273" s="748" t="s">
        <v>2050</v>
      </c>
      <c r="F273" s="752"/>
      <c r="G273" s="752"/>
      <c r="H273" s="766">
        <v>0</v>
      </c>
      <c r="I273" s="752">
        <v>1</v>
      </c>
      <c r="J273" s="752">
        <v>288.82</v>
      </c>
      <c r="K273" s="766">
        <v>1</v>
      </c>
      <c r="L273" s="752">
        <v>1</v>
      </c>
      <c r="M273" s="753">
        <v>288.82</v>
      </c>
    </row>
    <row r="274" spans="1:13" ht="14.45" customHeight="1" x14ac:dyDescent="0.2">
      <c r="A274" s="747" t="s">
        <v>613</v>
      </c>
      <c r="B274" s="748" t="s">
        <v>2592</v>
      </c>
      <c r="C274" s="748" t="s">
        <v>2593</v>
      </c>
      <c r="D274" s="748" t="s">
        <v>1033</v>
      </c>
      <c r="E274" s="748" t="s">
        <v>1034</v>
      </c>
      <c r="F274" s="752"/>
      <c r="G274" s="752"/>
      <c r="H274" s="766">
        <v>0</v>
      </c>
      <c r="I274" s="752">
        <v>56</v>
      </c>
      <c r="J274" s="752">
        <v>2260.5599999999995</v>
      </c>
      <c r="K274" s="766">
        <v>1</v>
      </c>
      <c r="L274" s="752">
        <v>56</v>
      </c>
      <c r="M274" s="753">
        <v>2260.5599999999995</v>
      </c>
    </row>
    <row r="275" spans="1:13" ht="14.45" customHeight="1" x14ac:dyDescent="0.2">
      <c r="A275" s="747" t="s">
        <v>613</v>
      </c>
      <c r="B275" s="748" t="s">
        <v>2592</v>
      </c>
      <c r="C275" s="748" t="s">
        <v>2594</v>
      </c>
      <c r="D275" s="748" t="s">
        <v>1030</v>
      </c>
      <c r="E275" s="748" t="s">
        <v>2595</v>
      </c>
      <c r="F275" s="752"/>
      <c r="G275" s="752"/>
      <c r="H275" s="766">
        <v>0</v>
      </c>
      <c r="I275" s="752">
        <v>20</v>
      </c>
      <c r="J275" s="752">
        <v>632.57999999999993</v>
      </c>
      <c r="K275" s="766">
        <v>1</v>
      </c>
      <c r="L275" s="752">
        <v>20</v>
      </c>
      <c r="M275" s="753">
        <v>632.57999999999993</v>
      </c>
    </row>
    <row r="276" spans="1:13" ht="14.45" customHeight="1" x14ac:dyDescent="0.2">
      <c r="A276" s="747" t="s">
        <v>613</v>
      </c>
      <c r="B276" s="748" t="s">
        <v>2592</v>
      </c>
      <c r="C276" s="748" t="s">
        <v>2602</v>
      </c>
      <c r="D276" s="748" t="s">
        <v>1028</v>
      </c>
      <c r="E276" s="748" t="s">
        <v>2603</v>
      </c>
      <c r="F276" s="752"/>
      <c r="G276" s="752"/>
      <c r="H276" s="766">
        <v>0</v>
      </c>
      <c r="I276" s="752">
        <v>3</v>
      </c>
      <c r="J276" s="752">
        <v>453.75999999999988</v>
      </c>
      <c r="K276" s="766">
        <v>1</v>
      </c>
      <c r="L276" s="752">
        <v>3</v>
      </c>
      <c r="M276" s="753">
        <v>453.75999999999988</v>
      </c>
    </row>
    <row r="277" spans="1:13" ht="14.45" customHeight="1" x14ac:dyDescent="0.2">
      <c r="A277" s="747" t="s">
        <v>613</v>
      </c>
      <c r="B277" s="748" t="s">
        <v>2604</v>
      </c>
      <c r="C277" s="748" t="s">
        <v>2605</v>
      </c>
      <c r="D277" s="748" t="s">
        <v>1089</v>
      </c>
      <c r="E277" s="748" t="s">
        <v>2606</v>
      </c>
      <c r="F277" s="752"/>
      <c r="G277" s="752"/>
      <c r="H277" s="766">
        <v>0</v>
      </c>
      <c r="I277" s="752">
        <v>1</v>
      </c>
      <c r="J277" s="752">
        <v>43.8</v>
      </c>
      <c r="K277" s="766">
        <v>1</v>
      </c>
      <c r="L277" s="752">
        <v>1</v>
      </c>
      <c r="M277" s="753">
        <v>43.8</v>
      </c>
    </row>
    <row r="278" spans="1:13" ht="14.45" customHeight="1" x14ac:dyDescent="0.2">
      <c r="A278" s="747" t="s">
        <v>613</v>
      </c>
      <c r="B278" s="748" t="s">
        <v>2604</v>
      </c>
      <c r="C278" s="748" t="s">
        <v>2607</v>
      </c>
      <c r="D278" s="748" t="s">
        <v>1089</v>
      </c>
      <c r="E278" s="748" t="s">
        <v>2608</v>
      </c>
      <c r="F278" s="752"/>
      <c r="G278" s="752"/>
      <c r="H278" s="766">
        <v>0</v>
      </c>
      <c r="I278" s="752">
        <v>70</v>
      </c>
      <c r="J278" s="752">
        <v>2823.09</v>
      </c>
      <c r="K278" s="766">
        <v>1</v>
      </c>
      <c r="L278" s="752">
        <v>70</v>
      </c>
      <c r="M278" s="753">
        <v>2823.09</v>
      </c>
    </row>
    <row r="279" spans="1:13" ht="14.45" customHeight="1" x14ac:dyDescent="0.2">
      <c r="A279" s="747" t="s">
        <v>613</v>
      </c>
      <c r="B279" s="748" t="s">
        <v>2611</v>
      </c>
      <c r="C279" s="748" t="s">
        <v>2612</v>
      </c>
      <c r="D279" s="748" t="s">
        <v>1615</v>
      </c>
      <c r="E279" s="748" t="s">
        <v>2613</v>
      </c>
      <c r="F279" s="752"/>
      <c r="G279" s="752"/>
      <c r="H279" s="766">
        <v>0</v>
      </c>
      <c r="I279" s="752">
        <v>2</v>
      </c>
      <c r="J279" s="752">
        <v>156.87999999999994</v>
      </c>
      <c r="K279" s="766">
        <v>1</v>
      </c>
      <c r="L279" s="752">
        <v>2</v>
      </c>
      <c r="M279" s="753">
        <v>156.87999999999994</v>
      </c>
    </row>
    <row r="280" spans="1:13" ht="14.45" customHeight="1" x14ac:dyDescent="0.2">
      <c r="A280" s="747" t="s">
        <v>613</v>
      </c>
      <c r="B280" s="748" t="s">
        <v>2611</v>
      </c>
      <c r="C280" s="748" t="s">
        <v>3059</v>
      </c>
      <c r="D280" s="748" t="s">
        <v>753</v>
      </c>
      <c r="E280" s="748" t="s">
        <v>752</v>
      </c>
      <c r="F280" s="752">
        <v>1</v>
      </c>
      <c r="G280" s="752">
        <v>125.98</v>
      </c>
      <c r="H280" s="766">
        <v>1</v>
      </c>
      <c r="I280" s="752"/>
      <c r="J280" s="752"/>
      <c r="K280" s="766">
        <v>0</v>
      </c>
      <c r="L280" s="752">
        <v>1</v>
      </c>
      <c r="M280" s="753">
        <v>125.98</v>
      </c>
    </row>
    <row r="281" spans="1:13" ht="14.45" customHeight="1" x14ac:dyDescent="0.2">
      <c r="A281" s="747" t="s">
        <v>613</v>
      </c>
      <c r="B281" s="748" t="s">
        <v>2611</v>
      </c>
      <c r="C281" s="748" t="s">
        <v>2616</v>
      </c>
      <c r="D281" s="748" t="s">
        <v>753</v>
      </c>
      <c r="E281" s="748" t="s">
        <v>756</v>
      </c>
      <c r="F281" s="752">
        <v>4</v>
      </c>
      <c r="G281" s="752">
        <v>829.13000000000011</v>
      </c>
      <c r="H281" s="766">
        <v>1</v>
      </c>
      <c r="I281" s="752"/>
      <c r="J281" s="752"/>
      <c r="K281" s="766">
        <v>0</v>
      </c>
      <c r="L281" s="752">
        <v>4</v>
      </c>
      <c r="M281" s="753">
        <v>829.13000000000011</v>
      </c>
    </row>
    <row r="282" spans="1:13" ht="14.45" customHeight="1" x14ac:dyDescent="0.2">
      <c r="A282" s="747" t="s">
        <v>613</v>
      </c>
      <c r="B282" s="748" t="s">
        <v>2611</v>
      </c>
      <c r="C282" s="748" t="s">
        <v>2617</v>
      </c>
      <c r="D282" s="748" t="s">
        <v>753</v>
      </c>
      <c r="E282" s="748" t="s">
        <v>755</v>
      </c>
      <c r="F282" s="752">
        <v>6</v>
      </c>
      <c r="G282" s="752">
        <v>434.04</v>
      </c>
      <c r="H282" s="766">
        <v>1</v>
      </c>
      <c r="I282" s="752"/>
      <c r="J282" s="752"/>
      <c r="K282" s="766">
        <v>0</v>
      </c>
      <c r="L282" s="752">
        <v>6</v>
      </c>
      <c r="M282" s="753">
        <v>434.04</v>
      </c>
    </row>
    <row r="283" spans="1:13" ht="14.45" customHeight="1" x14ac:dyDescent="0.2">
      <c r="A283" s="747" t="s">
        <v>613</v>
      </c>
      <c r="B283" s="748" t="s">
        <v>2611</v>
      </c>
      <c r="C283" s="748" t="s">
        <v>2619</v>
      </c>
      <c r="D283" s="748" t="s">
        <v>753</v>
      </c>
      <c r="E283" s="748" t="s">
        <v>754</v>
      </c>
      <c r="F283" s="752"/>
      <c r="G283" s="752"/>
      <c r="H283" s="766">
        <v>0</v>
      </c>
      <c r="I283" s="752">
        <v>8</v>
      </c>
      <c r="J283" s="752">
        <v>1997.84</v>
      </c>
      <c r="K283" s="766">
        <v>1</v>
      </c>
      <c r="L283" s="752">
        <v>8</v>
      </c>
      <c r="M283" s="753">
        <v>1997.84</v>
      </c>
    </row>
    <row r="284" spans="1:13" ht="14.45" customHeight="1" x14ac:dyDescent="0.2">
      <c r="A284" s="747" t="s">
        <v>613</v>
      </c>
      <c r="B284" s="748" t="s">
        <v>2611</v>
      </c>
      <c r="C284" s="748" t="s">
        <v>2621</v>
      </c>
      <c r="D284" s="748" t="s">
        <v>753</v>
      </c>
      <c r="E284" s="748" t="s">
        <v>755</v>
      </c>
      <c r="F284" s="752"/>
      <c r="G284" s="752"/>
      <c r="H284" s="766">
        <v>0</v>
      </c>
      <c r="I284" s="752">
        <v>2</v>
      </c>
      <c r="J284" s="752">
        <v>144.65999999999997</v>
      </c>
      <c r="K284" s="766">
        <v>1</v>
      </c>
      <c r="L284" s="752">
        <v>2</v>
      </c>
      <c r="M284" s="753">
        <v>144.65999999999997</v>
      </c>
    </row>
    <row r="285" spans="1:13" ht="14.45" customHeight="1" x14ac:dyDescent="0.2">
      <c r="A285" s="747" t="s">
        <v>613</v>
      </c>
      <c r="B285" s="748" t="s">
        <v>2611</v>
      </c>
      <c r="C285" s="748" t="s">
        <v>2625</v>
      </c>
      <c r="D285" s="748" t="s">
        <v>753</v>
      </c>
      <c r="E285" s="748" t="s">
        <v>751</v>
      </c>
      <c r="F285" s="752"/>
      <c r="G285" s="752"/>
      <c r="H285" s="766">
        <v>0</v>
      </c>
      <c r="I285" s="752">
        <v>4</v>
      </c>
      <c r="J285" s="752">
        <v>505.62</v>
      </c>
      <c r="K285" s="766">
        <v>1</v>
      </c>
      <c r="L285" s="752">
        <v>4</v>
      </c>
      <c r="M285" s="753">
        <v>505.62</v>
      </c>
    </row>
    <row r="286" spans="1:13" ht="14.45" customHeight="1" x14ac:dyDescent="0.2">
      <c r="A286" s="747" t="s">
        <v>613</v>
      </c>
      <c r="B286" s="748" t="s">
        <v>2626</v>
      </c>
      <c r="C286" s="748" t="s">
        <v>2627</v>
      </c>
      <c r="D286" s="748" t="s">
        <v>721</v>
      </c>
      <c r="E286" s="748" t="s">
        <v>2628</v>
      </c>
      <c r="F286" s="752"/>
      <c r="G286" s="752"/>
      <c r="H286" s="766">
        <v>0</v>
      </c>
      <c r="I286" s="752">
        <v>3</v>
      </c>
      <c r="J286" s="752">
        <v>220.96000000000004</v>
      </c>
      <c r="K286" s="766">
        <v>1</v>
      </c>
      <c r="L286" s="752">
        <v>3</v>
      </c>
      <c r="M286" s="753">
        <v>220.96000000000004</v>
      </c>
    </row>
    <row r="287" spans="1:13" ht="14.45" customHeight="1" x14ac:dyDescent="0.2">
      <c r="A287" s="747" t="s">
        <v>613</v>
      </c>
      <c r="B287" s="748" t="s">
        <v>2630</v>
      </c>
      <c r="C287" s="748" t="s">
        <v>2631</v>
      </c>
      <c r="D287" s="748" t="s">
        <v>2632</v>
      </c>
      <c r="E287" s="748" t="s">
        <v>2633</v>
      </c>
      <c r="F287" s="752"/>
      <c r="G287" s="752"/>
      <c r="H287" s="766">
        <v>0</v>
      </c>
      <c r="I287" s="752">
        <v>6</v>
      </c>
      <c r="J287" s="752">
        <v>166.88000000000002</v>
      </c>
      <c r="K287" s="766">
        <v>1</v>
      </c>
      <c r="L287" s="752">
        <v>6</v>
      </c>
      <c r="M287" s="753">
        <v>166.88000000000002</v>
      </c>
    </row>
    <row r="288" spans="1:13" ht="14.45" customHeight="1" x14ac:dyDescent="0.2">
      <c r="A288" s="747" t="s">
        <v>613</v>
      </c>
      <c r="B288" s="748" t="s">
        <v>2636</v>
      </c>
      <c r="C288" s="748" t="s">
        <v>2637</v>
      </c>
      <c r="D288" s="748" t="s">
        <v>768</v>
      </c>
      <c r="E288" s="748" t="s">
        <v>773</v>
      </c>
      <c r="F288" s="752">
        <v>2</v>
      </c>
      <c r="G288" s="752">
        <v>52.94</v>
      </c>
      <c r="H288" s="766">
        <v>1</v>
      </c>
      <c r="I288" s="752"/>
      <c r="J288" s="752"/>
      <c r="K288" s="766">
        <v>0</v>
      </c>
      <c r="L288" s="752">
        <v>2</v>
      </c>
      <c r="M288" s="753">
        <v>52.94</v>
      </c>
    </row>
    <row r="289" spans="1:13" ht="14.45" customHeight="1" x14ac:dyDescent="0.2">
      <c r="A289" s="747" t="s">
        <v>613</v>
      </c>
      <c r="B289" s="748" t="s">
        <v>2636</v>
      </c>
      <c r="C289" s="748" t="s">
        <v>2638</v>
      </c>
      <c r="D289" s="748" t="s">
        <v>768</v>
      </c>
      <c r="E289" s="748" t="s">
        <v>775</v>
      </c>
      <c r="F289" s="752">
        <v>14</v>
      </c>
      <c r="G289" s="752">
        <v>365.95</v>
      </c>
      <c r="H289" s="766">
        <v>1</v>
      </c>
      <c r="I289" s="752"/>
      <c r="J289" s="752"/>
      <c r="K289" s="766">
        <v>0</v>
      </c>
      <c r="L289" s="752">
        <v>14</v>
      </c>
      <c r="M289" s="753">
        <v>365.95</v>
      </c>
    </row>
    <row r="290" spans="1:13" ht="14.45" customHeight="1" x14ac:dyDescent="0.2">
      <c r="A290" s="747" t="s">
        <v>613</v>
      </c>
      <c r="B290" s="748" t="s">
        <v>2636</v>
      </c>
      <c r="C290" s="748" t="s">
        <v>2639</v>
      </c>
      <c r="D290" s="748" t="s">
        <v>768</v>
      </c>
      <c r="E290" s="748" t="s">
        <v>769</v>
      </c>
      <c r="F290" s="752"/>
      <c r="G290" s="752"/>
      <c r="H290" s="766">
        <v>0</v>
      </c>
      <c r="I290" s="752">
        <v>2</v>
      </c>
      <c r="J290" s="752">
        <v>104.52</v>
      </c>
      <c r="K290" s="766">
        <v>1</v>
      </c>
      <c r="L290" s="752">
        <v>2</v>
      </c>
      <c r="M290" s="753">
        <v>104.52</v>
      </c>
    </row>
    <row r="291" spans="1:13" ht="14.45" customHeight="1" x14ac:dyDescent="0.2">
      <c r="A291" s="747" t="s">
        <v>613</v>
      </c>
      <c r="B291" s="748" t="s">
        <v>2636</v>
      </c>
      <c r="C291" s="748" t="s">
        <v>2642</v>
      </c>
      <c r="D291" s="748" t="s">
        <v>768</v>
      </c>
      <c r="E291" s="748" t="s">
        <v>1038</v>
      </c>
      <c r="F291" s="752"/>
      <c r="G291" s="752"/>
      <c r="H291" s="766">
        <v>0</v>
      </c>
      <c r="I291" s="752">
        <v>2</v>
      </c>
      <c r="J291" s="752">
        <v>174.04000000000002</v>
      </c>
      <c r="K291" s="766">
        <v>1</v>
      </c>
      <c r="L291" s="752">
        <v>2</v>
      </c>
      <c r="M291" s="753">
        <v>174.04000000000002</v>
      </c>
    </row>
    <row r="292" spans="1:13" ht="14.45" customHeight="1" x14ac:dyDescent="0.2">
      <c r="A292" s="747" t="s">
        <v>613</v>
      </c>
      <c r="B292" s="748" t="s">
        <v>3060</v>
      </c>
      <c r="C292" s="748" t="s">
        <v>3061</v>
      </c>
      <c r="D292" s="748" t="s">
        <v>3062</v>
      </c>
      <c r="E292" s="748" t="s">
        <v>3063</v>
      </c>
      <c r="F292" s="752"/>
      <c r="G292" s="752"/>
      <c r="H292" s="766">
        <v>0</v>
      </c>
      <c r="I292" s="752">
        <v>1</v>
      </c>
      <c r="J292" s="752">
        <v>124.00000000000003</v>
      </c>
      <c r="K292" s="766">
        <v>1</v>
      </c>
      <c r="L292" s="752">
        <v>1</v>
      </c>
      <c r="M292" s="753">
        <v>124.00000000000003</v>
      </c>
    </row>
    <row r="293" spans="1:13" ht="14.45" customHeight="1" x14ac:dyDescent="0.2">
      <c r="A293" s="747" t="s">
        <v>613</v>
      </c>
      <c r="B293" s="748" t="s">
        <v>2644</v>
      </c>
      <c r="C293" s="748" t="s">
        <v>2650</v>
      </c>
      <c r="D293" s="748" t="s">
        <v>2646</v>
      </c>
      <c r="E293" s="748" t="s">
        <v>2651</v>
      </c>
      <c r="F293" s="752"/>
      <c r="G293" s="752"/>
      <c r="H293" s="766">
        <v>0</v>
      </c>
      <c r="I293" s="752">
        <v>6</v>
      </c>
      <c r="J293" s="752">
        <v>52.13000000000001</v>
      </c>
      <c r="K293" s="766">
        <v>1</v>
      </c>
      <c r="L293" s="752">
        <v>6</v>
      </c>
      <c r="M293" s="753">
        <v>52.13000000000001</v>
      </c>
    </row>
    <row r="294" spans="1:13" ht="14.45" customHeight="1" x14ac:dyDescent="0.2">
      <c r="A294" s="747" t="s">
        <v>613</v>
      </c>
      <c r="B294" s="748" t="s">
        <v>2644</v>
      </c>
      <c r="C294" s="748" t="s">
        <v>2652</v>
      </c>
      <c r="D294" s="748" t="s">
        <v>2646</v>
      </c>
      <c r="E294" s="748" t="s">
        <v>2653</v>
      </c>
      <c r="F294" s="752"/>
      <c r="G294" s="752"/>
      <c r="H294" s="766">
        <v>0</v>
      </c>
      <c r="I294" s="752">
        <v>3</v>
      </c>
      <c r="J294" s="752">
        <v>44.99</v>
      </c>
      <c r="K294" s="766">
        <v>1</v>
      </c>
      <c r="L294" s="752">
        <v>3</v>
      </c>
      <c r="M294" s="753">
        <v>44.99</v>
      </c>
    </row>
    <row r="295" spans="1:13" ht="14.45" customHeight="1" x14ac:dyDescent="0.2">
      <c r="A295" s="747" t="s">
        <v>613</v>
      </c>
      <c r="B295" s="748" t="s">
        <v>3064</v>
      </c>
      <c r="C295" s="748" t="s">
        <v>3065</v>
      </c>
      <c r="D295" s="748" t="s">
        <v>3066</v>
      </c>
      <c r="E295" s="748" t="s">
        <v>2653</v>
      </c>
      <c r="F295" s="752"/>
      <c r="G295" s="752"/>
      <c r="H295" s="766">
        <v>0</v>
      </c>
      <c r="I295" s="752">
        <v>2</v>
      </c>
      <c r="J295" s="752">
        <v>57.62</v>
      </c>
      <c r="K295" s="766">
        <v>1</v>
      </c>
      <c r="L295" s="752">
        <v>2</v>
      </c>
      <c r="M295" s="753">
        <v>57.62</v>
      </c>
    </row>
    <row r="296" spans="1:13" ht="14.45" customHeight="1" x14ac:dyDescent="0.2">
      <c r="A296" s="747" t="s">
        <v>613</v>
      </c>
      <c r="B296" s="748" t="s">
        <v>3064</v>
      </c>
      <c r="C296" s="748" t="s">
        <v>3067</v>
      </c>
      <c r="D296" s="748" t="s">
        <v>3066</v>
      </c>
      <c r="E296" s="748" t="s">
        <v>3068</v>
      </c>
      <c r="F296" s="752"/>
      <c r="G296" s="752"/>
      <c r="H296" s="766">
        <v>0</v>
      </c>
      <c r="I296" s="752">
        <v>2</v>
      </c>
      <c r="J296" s="752">
        <v>64.66</v>
      </c>
      <c r="K296" s="766">
        <v>1</v>
      </c>
      <c r="L296" s="752">
        <v>2</v>
      </c>
      <c r="M296" s="753">
        <v>64.66</v>
      </c>
    </row>
    <row r="297" spans="1:13" ht="14.45" customHeight="1" x14ac:dyDescent="0.2">
      <c r="A297" s="747" t="s">
        <v>613</v>
      </c>
      <c r="B297" s="748" t="s">
        <v>2658</v>
      </c>
      <c r="C297" s="748" t="s">
        <v>2659</v>
      </c>
      <c r="D297" s="748" t="s">
        <v>1427</v>
      </c>
      <c r="E297" s="748" t="s">
        <v>775</v>
      </c>
      <c r="F297" s="752"/>
      <c r="G297" s="752"/>
      <c r="H297" s="766">
        <v>0</v>
      </c>
      <c r="I297" s="752">
        <v>1</v>
      </c>
      <c r="J297" s="752">
        <v>85.98</v>
      </c>
      <c r="K297" s="766">
        <v>1</v>
      </c>
      <c r="L297" s="752">
        <v>1</v>
      </c>
      <c r="M297" s="753">
        <v>85.98</v>
      </c>
    </row>
    <row r="298" spans="1:13" ht="14.45" customHeight="1" x14ac:dyDescent="0.2">
      <c r="A298" s="747" t="s">
        <v>613</v>
      </c>
      <c r="B298" s="748" t="s">
        <v>2658</v>
      </c>
      <c r="C298" s="748" t="s">
        <v>2660</v>
      </c>
      <c r="D298" s="748" t="s">
        <v>1427</v>
      </c>
      <c r="E298" s="748" t="s">
        <v>2661</v>
      </c>
      <c r="F298" s="752"/>
      <c r="G298" s="752"/>
      <c r="H298" s="766">
        <v>0</v>
      </c>
      <c r="I298" s="752">
        <v>1</v>
      </c>
      <c r="J298" s="752">
        <v>219.57000000000002</v>
      </c>
      <c r="K298" s="766">
        <v>1</v>
      </c>
      <c r="L298" s="752">
        <v>1</v>
      </c>
      <c r="M298" s="753">
        <v>219.57000000000002</v>
      </c>
    </row>
    <row r="299" spans="1:13" ht="14.45" customHeight="1" x14ac:dyDescent="0.2">
      <c r="A299" s="747" t="s">
        <v>613</v>
      </c>
      <c r="B299" s="748" t="s">
        <v>2658</v>
      </c>
      <c r="C299" s="748" t="s">
        <v>3069</v>
      </c>
      <c r="D299" s="748" t="s">
        <v>2049</v>
      </c>
      <c r="E299" s="748" t="s">
        <v>2050</v>
      </c>
      <c r="F299" s="752">
        <v>1</v>
      </c>
      <c r="G299" s="752">
        <v>180.5</v>
      </c>
      <c r="H299" s="766">
        <v>1</v>
      </c>
      <c r="I299" s="752"/>
      <c r="J299" s="752"/>
      <c r="K299" s="766">
        <v>0</v>
      </c>
      <c r="L299" s="752">
        <v>1</v>
      </c>
      <c r="M299" s="753">
        <v>180.5</v>
      </c>
    </row>
    <row r="300" spans="1:13" ht="14.45" customHeight="1" x14ac:dyDescent="0.2">
      <c r="A300" s="747" t="s">
        <v>613</v>
      </c>
      <c r="B300" s="748" t="s">
        <v>2662</v>
      </c>
      <c r="C300" s="748" t="s">
        <v>2663</v>
      </c>
      <c r="D300" s="748" t="s">
        <v>2664</v>
      </c>
      <c r="E300" s="748" t="s">
        <v>2653</v>
      </c>
      <c r="F300" s="752"/>
      <c r="G300" s="752"/>
      <c r="H300" s="766">
        <v>0</v>
      </c>
      <c r="I300" s="752">
        <v>1</v>
      </c>
      <c r="J300" s="752">
        <v>60.360000000000014</v>
      </c>
      <c r="K300" s="766">
        <v>1</v>
      </c>
      <c r="L300" s="752">
        <v>1</v>
      </c>
      <c r="M300" s="753">
        <v>60.360000000000014</v>
      </c>
    </row>
    <row r="301" spans="1:13" ht="14.45" customHeight="1" x14ac:dyDescent="0.2">
      <c r="A301" s="747" t="s">
        <v>613</v>
      </c>
      <c r="B301" s="748" t="s">
        <v>2662</v>
      </c>
      <c r="C301" s="748" t="s">
        <v>2665</v>
      </c>
      <c r="D301" s="748" t="s">
        <v>2664</v>
      </c>
      <c r="E301" s="748" t="s">
        <v>2666</v>
      </c>
      <c r="F301" s="752"/>
      <c r="G301" s="752"/>
      <c r="H301" s="766">
        <v>0</v>
      </c>
      <c r="I301" s="752">
        <v>17</v>
      </c>
      <c r="J301" s="752">
        <v>251</v>
      </c>
      <c r="K301" s="766">
        <v>1</v>
      </c>
      <c r="L301" s="752">
        <v>17</v>
      </c>
      <c r="M301" s="753">
        <v>251</v>
      </c>
    </row>
    <row r="302" spans="1:13" ht="14.45" customHeight="1" x14ac:dyDescent="0.2">
      <c r="A302" s="747" t="s">
        <v>613</v>
      </c>
      <c r="B302" s="748" t="s">
        <v>2671</v>
      </c>
      <c r="C302" s="748" t="s">
        <v>2672</v>
      </c>
      <c r="D302" s="748" t="s">
        <v>2673</v>
      </c>
      <c r="E302" s="748" t="s">
        <v>2674</v>
      </c>
      <c r="F302" s="752"/>
      <c r="G302" s="752"/>
      <c r="H302" s="766">
        <v>0</v>
      </c>
      <c r="I302" s="752">
        <v>2</v>
      </c>
      <c r="J302" s="752">
        <v>317.95999999999998</v>
      </c>
      <c r="K302" s="766">
        <v>1</v>
      </c>
      <c r="L302" s="752">
        <v>2</v>
      </c>
      <c r="M302" s="753">
        <v>317.95999999999998</v>
      </c>
    </row>
    <row r="303" spans="1:13" ht="14.45" customHeight="1" x14ac:dyDescent="0.2">
      <c r="A303" s="747" t="s">
        <v>613</v>
      </c>
      <c r="B303" s="748" t="s">
        <v>2671</v>
      </c>
      <c r="C303" s="748" t="s">
        <v>3070</v>
      </c>
      <c r="D303" s="748" t="s">
        <v>2673</v>
      </c>
      <c r="E303" s="748" t="s">
        <v>3071</v>
      </c>
      <c r="F303" s="752"/>
      <c r="G303" s="752"/>
      <c r="H303" s="766">
        <v>0</v>
      </c>
      <c r="I303" s="752">
        <v>2</v>
      </c>
      <c r="J303" s="752">
        <v>508.5</v>
      </c>
      <c r="K303" s="766">
        <v>1</v>
      </c>
      <c r="L303" s="752">
        <v>2</v>
      </c>
      <c r="M303" s="753">
        <v>508.5</v>
      </c>
    </row>
    <row r="304" spans="1:13" ht="14.45" customHeight="1" x14ac:dyDescent="0.2">
      <c r="A304" s="747" t="s">
        <v>613</v>
      </c>
      <c r="B304" s="748" t="s">
        <v>2671</v>
      </c>
      <c r="C304" s="748" t="s">
        <v>3072</v>
      </c>
      <c r="D304" s="748" t="s">
        <v>3073</v>
      </c>
      <c r="E304" s="748" t="s">
        <v>3074</v>
      </c>
      <c r="F304" s="752"/>
      <c r="G304" s="752"/>
      <c r="H304" s="766">
        <v>0</v>
      </c>
      <c r="I304" s="752">
        <v>1</v>
      </c>
      <c r="J304" s="752">
        <v>56.69</v>
      </c>
      <c r="K304" s="766">
        <v>1</v>
      </c>
      <c r="L304" s="752">
        <v>1</v>
      </c>
      <c r="M304" s="753">
        <v>56.69</v>
      </c>
    </row>
    <row r="305" spans="1:13" ht="14.45" customHeight="1" x14ac:dyDescent="0.2">
      <c r="A305" s="747" t="s">
        <v>613</v>
      </c>
      <c r="B305" s="748" t="s">
        <v>3075</v>
      </c>
      <c r="C305" s="748" t="s">
        <v>3076</v>
      </c>
      <c r="D305" s="748" t="s">
        <v>2067</v>
      </c>
      <c r="E305" s="748" t="s">
        <v>2068</v>
      </c>
      <c r="F305" s="752"/>
      <c r="G305" s="752"/>
      <c r="H305" s="766">
        <v>0</v>
      </c>
      <c r="I305" s="752">
        <v>1</v>
      </c>
      <c r="J305" s="752">
        <v>102.23000000000003</v>
      </c>
      <c r="K305" s="766">
        <v>1</v>
      </c>
      <c r="L305" s="752">
        <v>1</v>
      </c>
      <c r="M305" s="753">
        <v>102.23000000000003</v>
      </c>
    </row>
    <row r="306" spans="1:13" ht="14.45" customHeight="1" x14ac:dyDescent="0.2">
      <c r="A306" s="747" t="s">
        <v>613</v>
      </c>
      <c r="B306" s="748" t="s">
        <v>3075</v>
      </c>
      <c r="C306" s="748" t="s">
        <v>3077</v>
      </c>
      <c r="D306" s="748" t="s">
        <v>2067</v>
      </c>
      <c r="E306" s="748" t="s">
        <v>2069</v>
      </c>
      <c r="F306" s="752"/>
      <c r="G306" s="752"/>
      <c r="H306" s="766">
        <v>0</v>
      </c>
      <c r="I306" s="752">
        <v>3</v>
      </c>
      <c r="J306" s="752">
        <v>1080.8500000000001</v>
      </c>
      <c r="K306" s="766">
        <v>1</v>
      </c>
      <c r="L306" s="752">
        <v>3</v>
      </c>
      <c r="M306" s="753">
        <v>1080.8500000000001</v>
      </c>
    </row>
    <row r="307" spans="1:13" ht="14.45" customHeight="1" x14ac:dyDescent="0.2">
      <c r="A307" s="747" t="s">
        <v>613</v>
      </c>
      <c r="B307" s="748" t="s">
        <v>3078</v>
      </c>
      <c r="C307" s="748" t="s">
        <v>3079</v>
      </c>
      <c r="D307" s="748" t="s">
        <v>3080</v>
      </c>
      <c r="E307" s="748" t="s">
        <v>3081</v>
      </c>
      <c r="F307" s="752">
        <v>1</v>
      </c>
      <c r="G307" s="752">
        <v>155.88</v>
      </c>
      <c r="H307" s="766">
        <v>1</v>
      </c>
      <c r="I307" s="752"/>
      <c r="J307" s="752"/>
      <c r="K307" s="766">
        <v>0</v>
      </c>
      <c r="L307" s="752">
        <v>1</v>
      </c>
      <c r="M307" s="753">
        <v>155.88</v>
      </c>
    </row>
    <row r="308" spans="1:13" ht="14.45" customHeight="1" x14ac:dyDescent="0.2">
      <c r="A308" s="747" t="s">
        <v>613</v>
      </c>
      <c r="B308" s="748" t="s">
        <v>2679</v>
      </c>
      <c r="C308" s="748" t="s">
        <v>3082</v>
      </c>
      <c r="D308" s="748" t="s">
        <v>1236</v>
      </c>
      <c r="E308" s="748" t="s">
        <v>3083</v>
      </c>
      <c r="F308" s="752"/>
      <c r="G308" s="752"/>
      <c r="H308" s="766">
        <v>0</v>
      </c>
      <c r="I308" s="752">
        <v>1</v>
      </c>
      <c r="J308" s="752">
        <v>52.86</v>
      </c>
      <c r="K308" s="766">
        <v>1</v>
      </c>
      <c r="L308" s="752">
        <v>1</v>
      </c>
      <c r="M308" s="753">
        <v>52.86</v>
      </c>
    </row>
    <row r="309" spans="1:13" ht="14.45" customHeight="1" x14ac:dyDescent="0.2">
      <c r="A309" s="747" t="s">
        <v>613</v>
      </c>
      <c r="B309" s="748" t="s">
        <v>2682</v>
      </c>
      <c r="C309" s="748" t="s">
        <v>3084</v>
      </c>
      <c r="D309" s="748" t="s">
        <v>2684</v>
      </c>
      <c r="E309" s="748" t="s">
        <v>3085</v>
      </c>
      <c r="F309" s="752"/>
      <c r="G309" s="752"/>
      <c r="H309" s="766">
        <v>0</v>
      </c>
      <c r="I309" s="752">
        <v>1</v>
      </c>
      <c r="J309" s="752">
        <v>257.51000000000005</v>
      </c>
      <c r="K309" s="766">
        <v>1</v>
      </c>
      <c r="L309" s="752">
        <v>1</v>
      </c>
      <c r="M309" s="753">
        <v>257.51000000000005</v>
      </c>
    </row>
    <row r="310" spans="1:13" ht="14.45" customHeight="1" x14ac:dyDescent="0.2">
      <c r="A310" s="747" t="s">
        <v>613</v>
      </c>
      <c r="B310" s="748" t="s">
        <v>3086</v>
      </c>
      <c r="C310" s="748" t="s">
        <v>3087</v>
      </c>
      <c r="D310" s="748" t="s">
        <v>3088</v>
      </c>
      <c r="E310" s="748" t="s">
        <v>3089</v>
      </c>
      <c r="F310" s="752"/>
      <c r="G310" s="752"/>
      <c r="H310" s="766">
        <v>0</v>
      </c>
      <c r="I310" s="752">
        <v>1</v>
      </c>
      <c r="J310" s="752">
        <v>148.97999999999999</v>
      </c>
      <c r="K310" s="766">
        <v>1</v>
      </c>
      <c r="L310" s="752">
        <v>1</v>
      </c>
      <c r="M310" s="753">
        <v>148.97999999999999</v>
      </c>
    </row>
    <row r="311" spans="1:13" ht="14.45" customHeight="1" x14ac:dyDescent="0.2">
      <c r="A311" s="747" t="s">
        <v>613</v>
      </c>
      <c r="B311" s="748" t="s">
        <v>3086</v>
      </c>
      <c r="C311" s="748" t="s">
        <v>3090</v>
      </c>
      <c r="D311" s="748" t="s">
        <v>3088</v>
      </c>
      <c r="E311" s="748" t="s">
        <v>3091</v>
      </c>
      <c r="F311" s="752"/>
      <c r="G311" s="752"/>
      <c r="H311" s="766">
        <v>0</v>
      </c>
      <c r="I311" s="752">
        <v>1</v>
      </c>
      <c r="J311" s="752">
        <v>176.91</v>
      </c>
      <c r="K311" s="766">
        <v>1</v>
      </c>
      <c r="L311" s="752">
        <v>1</v>
      </c>
      <c r="M311" s="753">
        <v>176.91</v>
      </c>
    </row>
    <row r="312" spans="1:13" ht="14.45" customHeight="1" x14ac:dyDescent="0.2">
      <c r="A312" s="747" t="s">
        <v>613</v>
      </c>
      <c r="B312" s="748" t="s">
        <v>2686</v>
      </c>
      <c r="C312" s="748" t="s">
        <v>3092</v>
      </c>
      <c r="D312" s="748" t="s">
        <v>1488</v>
      </c>
      <c r="E312" s="748" t="s">
        <v>3093</v>
      </c>
      <c r="F312" s="752"/>
      <c r="G312" s="752"/>
      <c r="H312" s="766">
        <v>0</v>
      </c>
      <c r="I312" s="752">
        <v>1</v>
      </c>
      <c r="J312" s="752">
        <v>233.09999999999997</v>
      </c>
      <c r="K312" s="766">
        <v>1</v>
      </c>
      <c r="L312" s="752">
        <v>1</v>
      </c>
      <c r="M312" s="753">
        <v>233.09999999999997</v>
      </c>
    </row>
    <row r="313" spans="1:13" ht="14.45" customHeight="1" x14ac:dyDescent="0.2">
      <c r="A313" s="747" t="s">
        <v>613</v>
      </c>
      <c r="B313" s="748" t="s">
        <v>2686</v>
      </c>
      <c r="C313" s="748" t="s">
        <v>3094</v>
      </c>
      <c r="D313" s="748" t="s">
        <v>3095</v>
      </c>
      <c r="E313" s="748" t="s">
        <v>769</v>
      </c>
      <c r="F313" s="752">
        <v>3</v>
      </c>
      <c r="G313" s="752">
        <v>51.510000000000005</v>
      </c>
      <c r="H313" s="766">
        <v>1</v>
      </c>
      <c r="I313" s="752"/>
      <c r="J313" s="752"/>
      <c r="K313" s="766">
        <v>0</v>
      </c>
      <c r="L313" s="752">
        <v>3</v>
      </c>
      <c r="M313" s="753">
        <v>51.510000000000005</v>
      </c>
    </row>
    <row r="314" spans="1:13" ht="14.45" customHeight="1" x14ac:dyDescent="0.2">
      <c r="A314" s="747" t="s">
        <v>613</v>
      </c>
      <c r="B314" s="748" t="s">
        <v>2688</v>
      </c>
      <c r="C314" s="748" t="s">
        <v>2689</v>
      </c>
      <c r="D314" s="748" t="s">
        <v>2690</v>
      </c>
      <c r="E314" s="748" t="s">
        <v>2691</v>
      </c>
      <c r="F314" s="752"/>
      <c r="G314" s="752"/>
      <c r="H314" s="766">
        <v>0</v>
      </c>
      <c r="I314" s="752">
        <v>1</v>
      </c>
      <c r="J314" s="752">
        <v>210.46000000000004</v>
      </c>
      <c r="K314" s="766">
        <v>1</v>
      </c>
      <c r="L314" s="752">
        <v>1</v>
      </c>
      <c r="M314" s="753">
        <v>210.46000000000004</v>
      </c>
    </row>
    <row r="315" spans="1:13" ht="14.45" customHeight="1" x14ac:dyDescent="0.2">
      <c r="A315" s="747" t="s">
        <v>613</v>
      </c>
      <c r="B315" s="748" t="s">
        <v>2688</v>
      </c>
      <c r="C315" s="748" t="s">
        <v>2692</v>
      </c>
      <c r="D315" s="748" t="s">
        <v>2693</v>
      </c>
      <c r="E315" s="748" t="s">
        <v>2694</v>
      </c>
      <c r="F315" s="752"/>
      <c r="G315" s="752"/>
      <c r="H315" s="766">
        <v>0</v>
      </c>
      <c r="I315" s="752">
        <v>6</v>
      </c>
      <c r="J315" s="752">
        <v>207.40000000000003</v>
      </c>
      <c r="K315" s="766">
        <v>1</v>
      </c>
      <c r="L315" s="752">
        <v>6</v>
      </c>
      <c r="M315" s="753">
        <v>207.40000000000003</v>
      </c>
    </row>
    <row r="316" spans="1:13" ht="14.45" customHeight="1" x14ac:dyDescent="0.2">
      <c r="A316" s="747" t="s">
        <v>613</v>
      </c>
      <c r="B316" s="748" t="s">
        <v>2688</v>
      </c>
      <c r="C316" s="748" t="s">
        <v>2695</v>
      </c>
      <c r="D316" s="748" t="s">
        <v>2693</v>
      </c>
      <c r="E316" s="748" t="s">
        <v>2696</v>
      </c>
      <c r="F316" s="752"/>
      <c r="G316" s="752"/>
      <c r="H316" s="766">
        <v>0</v>
      </c>
      <c r="I316" s="752">
        <v>9</v>
      </c>
      <c r="J316" s="752">
        <v>622.85</v>
      </c>
      <c r="K316" s="766">
        <v>1</v>
      </c>
      <c r="L316" s="752">
        <v>9</v>
      </c>
      <c r="M316" s="753">
        <v>622.85</v>
      </c>
    </row>
    <row r="317" spans="1:13" ht="14.45" customHeight="1" x14ac:dyDescent="0.2">
      <c r="A317" s="747" t="s">
        <v>613</v>
      </c>
      <c r="B317" s="748" t="s">
        <v>2688</v>
      </c>
      <c r="C317" s="748" t="s">
        <v>3096</v>
      </c>
      <c r="D317" s="748" t="s">
        <v>2693</v>
      </c>
      <c r="E317" s="748" t="s">
        <v>3097</v>
      </c>
      <c r="F317" s="752"/>
      <c r="G317" s="752"/>
      <c r="H317" s="766">
        <v>0</v>
      </c>
      <c r="I317" s="752">
        <v>1</v>
      </c>
      <c r="J317" s="752">
        <v>209.10999999999996</v>
      </c>
      <c r="K317" s="766">
        <v>1</v>
      </c>
      <c r="L317" s="752">
        <v>1</v>
      </c>
      <c r="M317" s="753">
        <v>209.10999999999996</v>
      </c>
    </row>
    <row r="318" spans="1:13" ht="14.45" customHeight="1" x14ac:dyDescent="0.2">
      <c r="A318" s="747" t="s">
        <v>613</v>
      </c>
      <c r="B318" s="748" t="s">
        <v>3098</v>
      </c>
      <c r="C318" s="748" t="s">
        <v>3099</v>
      </c>
      <c r="D318" s="748" t="s">
        <v>3100</v>
      </c>
      <c r="E318" s="748" t="s">
        <v>3101</v>
      </c>
      <c r="F318" s="752"/>
      <c r="G318" s="752"/>
      <c r="H318" s="766">
        <v>0</v>
      </c>
      <c r="I318" s="752">
        <v>1</v>
      </c>
      <c r="J318" s="752">
        <v>277.28999999999996</v>
      </c>
      <c r="K318" s="766">
        <v>1</v>
      </c>
      <c r="L318" s="752">
        <v>1</v>
      </c>
      <c r="M318" s="753">
        <v>277.28999999999996</v>
      </c>
    </row>
    <row r="319" spans="1:13" ht="14.45" customHeight="1" x14ac:dyDescent="0.2">
      <c r="A319" s="747" t="s">
        <v>613</v>
      </c>
      <c r="B319" s="748" t="s">
        <v>2697</v>
      </c>
      <c r="C319" s="748" t="s">
        <v>2698</v>
      </c>
      <c r="D319" s="748" t="s">
        <v>1011</v>
      </c>
      <c r="E319" s="748" t="s">
        <v>2699</v>
      </c>
      <c r="F319" s="752"/>
      <c r="G319" s="752"/>
      <c r="H319" s="766">
        <v>0</v>
      </c>
      <c r="I319" s="752">
        <v>7</v>
      </c>
      <c r="J319" s="752">
        <v>521.47</v>
      </c>
      <c r="K319" s="766">
        <v>1</v>
      </c>
      <c r="L319" s="752">
        <v>7</v>
      </c>
      <c r="M319" s="753">
        <v>521.47</v>
      </c>
    </row>
    <row r="320" spans="1:13" ht="14.45" customHeight="1" x14ac:dyDescent="0.2">
      <c r="A320" s="747" t="s">
        <v>613</v>
      </c>
      <c r="B320" s="748" t="s">
        <v>2697</v>
      </c>
      <c r="C320" s="748" t="s">
        <v>3102</v>
      </c>
      <c r="D320" s="748" t="s">
        <v>3103</v>
      </c>
      <c r="E320" s="748" t="s">
        <v>3104</v>
      </c>
      <c r="F320" s="752">
        <v>2</v>
      </c>
      <c r="G320" s="752">
        <v>248.2</v>
      </c>
      <c r="H320" s="766">
        <v>1</v>
      </c>
      <c r="I320" s="752"/>
      <c r="J320" s="752"/>
      <c r="K320" s="766">
        <v>0</v>
      </c>
      <c r="L320" s="752">
        <v>2</v>
      </c>
      <c r="M320" s="753">
        <v>248.2</v>
      </c>
    </row>
    <row r="321" spans="1:13" ht="14.45" customHeight="1" x14ac:dyDescent="0.2">
      <c r="A321" s="747" t="s">
        <v>613</v>
      </c>
      <c r="B321" s="748" t="s">
        <v>2697</v>
      </c>
      <c r="C321" s="748" t="s">
        <v>2700</v>
      </c>
      <c r="D321" s="748" t="s">
        <v>1011</v>
      </c>
      <c r="E321" s="748" t="s">
        <v>2701</v>
      </c>
      <c r="F321" s="752"/>
      <c r="G321" s="752"/>
      <c r="H321" s="766">
        <v>0</v>
      </c>
      <c r="I321" s="752">
        <v>1</v>
      </c>
      <c r="J321" s="752">
        <v>225.03</v>
      </c>
      <c r="K321" s="766">
        <v>1</v>
      </c>
      <c r="L321" s="752">
        <v>1</v>
      </c>
      <c r="M321" s="753">
        <v>225.03</v>
      </c>
    </row>
    <row r="322" spans="1:13" ht="14.45" customHeight="1" x14ac:dyDescent="0.2">
      <c r="A322" s="747" t="s">
        <v>613</v>
      </c>
      <c r="B322" s="748" t="s">
        <v>2702</v>
      </c>
      <c r="C322" s="748" t="s">
        <v>2703</v>
      </c>
      <c r="D322" s="748" t="s">
        <v>2704</v>
      </c>
      <c r="E322" s="748" t="s">
        <v>2705</v>
      </c>
      <c r="F322" s="752"/>
      <c r="G322" s="752"/>
      <c r="H322" s="766">
        <v>0</v>
      </c>
      <c r="I322" s="752">
        <v>4</v>
      </c>
      <c r="J322" s="752">
        <v>722.48</v>
      </c>
      <c r="K322" s="766">
        <v>1</v>
      </c>
      <c r="L322" s="752">
        <v>4</v>
      </c>
      <c r="M322" s="753">
        <v>722.48</v>
      </c>
    </row>
    <row r="323" spans="1:13" ht="14.45" customHeight="1" x14ac:dyDescent="0.2">
      <c r="A323" s="747" t="s">
        <v>613</v>
      </c>
      <c r="B323" s="748" t="s">
        <v>2702</v>
      </c>
      <c r="C323" s="748" t="s">
        <v>3105</v>
      </c>
      <c r="D323" s="748" t="s">
        <v>1496</v>
      </c>
      <c r="E323" s="748" t="s">
        <v>3106</v>
      </c>
      <c r="F323" s="752"/>
      <c r="G323" s="752"/>
      <c r="H323" s="766">
        <v>0</v>
      </c>
      <c r="I323" s="752">
        <v>10</v>
      </c>
      <c r="J323" s="752">
        <v>1718.1000000000004</v>
      </c>
      <c r="K323" s="766">
        <v>1</v>
      </c>
      <c r="L323" s="752">
        <v>10</v>
      </c>
      <c r="M323" s="753">
        <v>1718.1000000000004</v>
      </c>
    </row>
    <row r="324" spans="1:13" ht="14.45" customHeight="1" x14ac:dyDescent="0.2">
      <c r="A324" s="747" t="s">
        <v>613</v>
      </c>
      <c r="B324" s="748" t="s">
        <v>2702</v>
      </c>
      <c r="C324" s="748" t="s">
        <v>2706</v>
      </c>
      <c r="D324" s="748" t="s">
        <v>1496</v>
      </c>
      <c r="E324" s="748" t="s">
        <v>2707</v>
      </c>
      <c r="F324" s="752"/>
      <c r="G324" s="752"/>
      <c r="H324" s="766">
        <v>0</v>
      </c>
      <c r="I324" s="752">
        <v>160</v>
      </c>
      <c r="J324" s="752">
        <v>10393.369999999999</v>
      </c>
      <c r="K324" s="766">
        <v>1</v>
      </c>
      <c r="L324" s="752">
        <v>160</v>
      </c>
      <c r="M324" s="753">
        <v>10393.369999999999</v>
      </c>
    </row>
    <row r="325" spans="1:13" ht="14.45" customHeight="1" x14ac:dyDescent="0.2">
      <c r="A325" s="747" t="s">
        <v>613</v>
      </c>
      <c r="B325" s="748" t="s">
        <v>2702</v>
      </c>
      <c r="C325" s="748" t="s">
        <v>2708</v>
      </c>
      <c r="D325" s="748" t="s">
        <v>1496</v>
      </c>
      <c r="E325" s="748" t="s">
        <v>2709</v>
      </c>
      <c r="F325" s="752"/>
      <c r="G325" s="752"/>
      <c r="H325" s="766">
        <v>0</v>
      </c>
      <c r="I325" s="752">
        <v>20</v>
      </c>
      <c r="J325" s="752">
        <v>1407.4999999999995</v>
      </c>
      <c r="K325" s="766">
        <v>1</v>
      </c>
      <c r="L325" s="752">
        <v>20</v>
      </c>
      <c r="M325" s="753">
        <v>1407.4999999999995</v>
      </c>
    </row>
    <row r="326" spans="1:13" ht="14.45" customHeight="1" x14ac:dyDescent="0.2">
      <c r="A326" s="747" t="s">
        <v>613</v>
      </c>
      <c r="B326" s="748" t="s">
        <v>2710</v>
      </c>
      <c r="C326" s="748" t="s">
        <v>3107</v>
      </c>
      <c r="D326" s="748" t="s">
        <v>2721</v>
      </c>
      <c r="E326" s="748" t="s">
        <v>3108</v>
      </c>
      <c r="F326" s="752"/>
      <c r="G326" s="752"/>
      <c r="H326" s="766">
        <v>0</v>
      </c>
      <c r="I326" s="752">
        <v>3</v>
      </c>
      <c r="J326" s="752">
        <v>298.03000000000009</v>
      </c>
      <c r="K326" s="766">
        <v>1</v>
      </c>
      <c r="L326" s="752">
        <v>3</v>
      </c>
      <c r="M326" s="753">
        <v>298.03000000000009</v>
      </c>
    </row>
    <row r="327" spans="1:13" ht="14.45" customHeight="1" x14ac:dyDescent="0.2">
      <c r="A327" s="747" t="s">
        <v>613</v>
      </c>
      <c r="B327" s="748" t="s">
        <v>2710</v>
      </c>
      <c r="C327" s="748" t="s">
        <v>2711</v>
      </c>
      <c r="D327" s="748" t="s">
        <v>2712</v>
      </c>
      <c r="E327" s="748" t="s">
        <v>2713</v>
      </c>
      <c r="F327" s="752"/>
      <c r="G327" s="752"/>
      <c r="H327" s="766">
        <v>0</v>
      </c>
      <c r="I327" s="752">
        <v>1</v>
      </c>
      <c r="J327" s="752">
        <v>112.17</v>
      </c>
      <c r="K327" s="766">
        <v>1</v>
      </c>
      <c r="L327" s="752">
        <v>1</v>
      </c>
      <c r="M327" s="753">
        <v>112.17</v>
      </c>
    </row>
    <row r="328" spans="1:13" ht="14.45" customHeight="1" x14ac:dyDescent="0.2">
      <c r="A328" s="747" t="s">
        <v>613</v>
      </c>
      <c r="B328" s="748" t="s">
        <v>2710</v>
      </c>
      <c r="C328" s="748" t="s">
        <v>2714</v>
      </c>
      <c r="D328" s="748" t="s">
        <v>2712</v>
      </c>
      <c r="E328" s="748" t="s">
        <v>2715</v>
      </c>
      <c r="F328" s="752"/>
      <c r="G328" s="752"/>
      <c r="H328" s="766">
        <v>0</v>
      </c>
      <c r="I328" s="752">
        <v>1</v>
      </c>
      <c r="J328" s="752">
        <v>92.770000000000039</v>
      </c>
      <c r="K328" s="766">
        <v>1</v>
      </c>
      <c r="L328" s="752">
        <v>1</v>
      </c>
      <c r="M328" s="753">
        <v>92.770000000000039</v>
      </c>
    </row>
    <row r="329" spans="1:13" ht="14.45" customHeight="1" x14ac:dyDescent="0.2">
      <c r="A329" s="747" t="s">
        <v>613</v>
      </c>
      <c r="B329" s="748" t="s">
        <v>2710</v>
      </c>
      <c r="C329" s="748" t="s">
        <v>2718</v>
      </c>
      <c r="D329" s="748" t="s">
        <v>2712</v>
      </c>
      <c r="E329" s="748" t="s">
        <v>2719</v>
      </c>
      <c r="F329" s="752"/>
      <c r="G329" s="752"/>
      <c r="H329" s="766">
        <v>0</v>
      </c>
      <c r="I329" s="752">
        <v>1</v>
      </c>
      <c r="J329" s="752">
        <v>62.590000000000018</v>
      </c>
      <c r="K329" s="766">
        <v>1</v>
      </c>
      <c r="L329" s="752">
        <v>1</v>
      </c>
      <c r="M329" s="753">
        <v>62.590000000000018</v>
      </c>
    </row>
    <row r="330" spans="1:13" ht="14.45" customHeight="1" x14ac:dyDescent="0.2">
      <c r="A330" s="747" t="s">
        <v>613</v>
      </c>
      <c r="B330" s="748" t="s">
        <v>2710</v>
      </c>
      <c r="C330" s="748" t="s">
        <v>3109</v>
      </c>
      <c r="D330" s="748" t="s">
        <v>2721</v>
      </c>
      <c r="E330" s="748" t="s">
        <v>3110</v>
      </c>
      <c r="F330" s="752"/>
      <c r="G330" s="752"/>
      <c r="H330" s="766">
        <v>0</v>
      </c>
      <c r="I330" s="752">
        <v>1</v>
      </c>
      <c r="J330" s="752">
        <v>77.75</v>
      </c>
      <c r="K330" s="766">
        <v>1</v>
      </c>
      <c r="L330" s="752">
        <v>1</v>
      </c>
      <c r="M330" s="753">
        <v>77.75</v>
      </c>
    </row>
    <row r="331" spans="1:13" ht="14.45" customHeight="1" x14ac:dyDescent="0.2">
      <c r="A331" s="747" t="s">
        <v>613</v>
      </c>
      <c r="B331" s="748" t="s">
        <v>2710</v>
      </c>
      <c r="C331" s="748" t="s">
        <v>2720</v>
      </c>
      <c r="D331" s="748" t="s">
        <v>2721</v>
      </c>
      <c r="E331" s="748" t="s">
        <v>2722</v>
      </c>
      <c r="F331" s="752"/>
      <c r="G331" s="752"/>
      <c r="H331" s="766">
        <v>0</v>
      </c>
      <c r="I331" s="752">
        <v>3</v>
      </c>
      <c r="J331" s="752">
        <v>183.45</v>
      </c>
      <c r="K331" s="766">
        <v>1</v>
      </c>
      <c r="L331" s="752">
        <v>3</v>
      </c>
      <c r="M331" s="753">
        <v>183.45</v>
      </c>
    </row>
    <row r="332" spans="1:13" ht="14.45" customHeight="1" x14ac:dyDescent="0.2">
      <c r="A332" s="747" t="s">
        <v>613</v>
      </c>
      <c r="B332" s="748" t="s">
        <v>2723</v>
      </c>
      <c r="C332" s="748" t="s">
        <v>2724</v>
      </c>
      <c r="D332" s="748" t="s">
        <v>2725</v>
      </c>
      <c r="E332" s="748" t="s">
        <v>2726</v>
      </c>
      <c r="F332" s="752"/>
      <c r="G332" s="752"/>
      <c r="H332" s="766">
        <v>0</v>
      </c>
      <c r="I332" s="752">
        <v>2</v>
      </c>
      <c r="J332" s="752">
        <v>6316</v>
      </c>
      <c r="K332" s="766">
        <v>1</v>
      </c>
      <c r="L332" s="752">
        <v>2</v>
      </c>
      <c r="M332" s="753">
        <v>6316</v>
      </c>
    </row>
    <row r="333" spans="1:13" ht="14.45" customHeight="1" x14ac:dyDescent="0.2">
      <c r="A333" s="747" t="s">
        <v>613</v>
      </c>
      <c r="B333" s="748" t="s">
        <v>2727</v>
      </c>
      <c r="C333" s="748" t="s">
        <v>3111</v>
      </c>
      <c r="D333" s="748" t="s">
        <v>1735</v>
      </c>
      <c r="E333" s="748" t="s">
        <v>3112</v>
      </c>
      <c r="F333" s="752"/>
      <c r="G333" s="752"/>
      <c r="H333" s="766">
        <v>0</v>
      </c>
      <c r="I333" s="752">
        <v>40</v>
      </c>
      <c r="J333" s="752">
        <v>4580.4399999999996</v>
      </c>
      <c r="K333" s="766">
        <v>1</v>
      </c>
      <c r="L333" s="752">
        <v>40</v>
      </c>
      <c r="M333" s="753">
        <v>4580.4399999999996</v>
      </c>
    </row>
    <row r="334" spans="1:13" ht="14.45" customHeight="1" x14ac:dyDescent="0.2">
      <c r="A334" s="747" t="s">
        <v>613</v>
      </c>
      <c r="B334" s="748" t="s">
        <v>2727</v>
      </c>
      <c r="C334" s="748" t="s">
        <v>2728</v>
      </c>
      <c r="D334" s="748" t="s">
        <v>2729</v>
      </c>
      <c r="E334" s="748" t="s">
        <v>2730</v>
      </c>
      <c r="F334" s="752"/>
      <c r="G334" s="752"/>
      <c r="H334" s="766">
        <v>0</v>
      </c>
      <c r="I334" s="752">
        <v>9</v>
      </c>
      <c r="J334" s="752">
        <v>997.92</v>
      </c>
      <c r="K334" s="766">
        <v>1</v>
      </c>
      <c r="L334" s="752">
        <v>9</v>
      </c>
      <c r="M334" s="753">
        <v>997.92</v>
      </c>
    </row>
    <row r="335" spans="1:13" ht="14.45" customHeight="1" x14ac:dyDescent="0.2">
      <c r="A335" s="747" t="s">
        <v>613</v>
      </c>
      <c r="B335" s="748" t="s">
        <v>2731</v>
      </c>
      <c r="C335" s="748" t="s">
        <v>2732</v>
      </c>
      <c r="D335" s="748" t="s">
        <v>2733</v>
      </c>
      <c r="E335" s="748" t="s">
        <v>2734</v>
      </c>
      <c r="F335" s="752"/>
      <c r="G335" s="752"/>
      <c r="H335" s="766">
        <v>0</v>
      </c>
      <c r="I335" s="752">
        <v>72.2</v>
      </c>
      <c r="J335" s="752">
        <v>33221.099886334327</v>
      </c>
      <c r="K335" s="766">
        <v>1</v>
      </c>
      <c r="L335" s="752">
        <v>72.2</v>
      </c>
      <c r="M335" s="753">
        <v>33221.099886334327</v>
      </c>
    </row>
    <row r="336" spans="1:13" ht="14.45" customHeight="1" x14ac:dyDescent="0.2">
      <c r="A336" s="747" t="s">
        <v>613</v>
      </c>
      <c r="B336" s="748" t="s">
        <v>2735</v>
      </c>
      <c r="C336" s="748" t="s">
        <v>2739</v>
      </c>
      <c r="D336" s="748" t="s">
        <v>2737</v>
      </c>
      <c r="E336" s="748" t="s">
        <v>1760</v>
      </c>
      <c r="F336" s="752"/>
      <c r="G336" s="752"/>
      <c r="H336" s="766">
        <v>0</v>
      </c>
      <c r="I336" s="752">
        <v>11</v>
      </c>
      <c r="J336" s="752">
        <v>1294.43</v>
      </c>
      <c r="K336" s="766">
        <v>1</v>
      </c>
      <c r="L336" s="752">
        <v>11</v>
      </c>
      <c r="M336" s="753">
        <v>1294.43</v>
      </c>
    </row>
    <row r="337" spans="1:13" ht="14.45" customHeight="1" x14ac:dyDescent="0.2">
      <c r="A337" s="747" t="s">
        <v>613</v>
      </c>
      <c r="B337" s="748" t="s">
        <v>2735</v>
      </c>
      <c r="C337" s="748" t="s">
        <v>2740</v>
      </c>
      <c r="D337" s="748" t="s">
        <v>2741</v>
      </c>
      <c r="E337" s="748" t="s">
        <v>2742</v>
      </c>
      <c r="F337" s="752"/>
      <c r="G337" s="752"/>
      <c r="H337" s="766">
        <v>0</v>
      </c>
      <c r="I337" s="752">
        <v>11.5</v>
      </c>
      <c r="J337" s="752">
        <v>3381.1030000000001</v>
      </c>
      <c r="K337" s="766">
        <v>1</v>
      </c>
      <c r="L337" s="752">
        <v>11.5</v>
      </c>
      <c r="M337" s="753">
        <v>3381.1030000000001</v>
      </c>
    </row>
    <row r="338" spans="1:13" ht="14.45" customHeight="1" x14ac:dyDescent="0.2">
      <c r="A338" s="747" t="s">
        <v>613</v>
      </c>
      <c r="B338" s="748" t="s">
        <v>2735</v>
      </c>
      <c r="C338" s="748" t="s">
        <v>3113</v>
      </c>
      <c r="D338" s="748" t="s">
        <v>2741</v>
      </c>
      <c r="E338" s="748" t="s">
        <v>3114</v>
      </c>
      <c r="F338" s="752"/>
      <c r="G338" s="752"/>
      <c r="H338" s="766">
        <v>0</v>
      </c>
      <c r="I338" s="752">
        <v>10</v>
      </c>
      <c r="J338" s="752">
        <v>1436.6</v>
      </c>
      <c r="K338" s="766">
        <v>1</v>
      </c>
      <c r="L338" s="752">
        <v>10</v>
      </c>
      <c r="M338" s="753">
        <v>1436.6</v>
      </c>
    </row>
    <row r="339" spans="1:13" ht="14.45" customHeight="1" x14ac:dyDescent="0.2">
      <c r="A339" s="747" t="s">
        <v>613</v>
      </c>
      <c r="B339" s="748" t="s">
        <v>2743</v>
      </c>
      <c r="C339" s="748" t="s">
        <v>2744</v>
      </c>
      <c r="D339" s="748" t="s">
        <v>2745</v>
      </c>
      <c r="E339" s="748" t="s">
        <v>1753</v>
      </c>
      <c r="F339" s="752">
        <v>260</v>
      </c>
      <c r="G339" s="752">
        <v>8052.74</v>
      </c>
      <c r="H339" s="766">
        <v>1</v>
      </c>
      <c r="I339" s="752"/>
      <c r="J339" s="752"/>
      <c r="K339" s="766">
        <v>0</v>
      </c>
      <c r="L339" s="752">
        <v>260</v>
      </c>
      <c r="M339" s="753">
        <v>8052.74</v>
      </c>
    </row>
    <row r="340" spans="1:13" ht="14.45" customHeight="1" x14ac:dyDescent="0.2">
      <c r="A340" s="747" t="s">
        <v>613</v>
      </c>
      <c r="B340" s="748" t="s">
        <v>3115</v>
      </c>
      <c r="C340" s="748" t="s">
        <v>3116</v>
      </c>
      <c r="D340" s="748" t="s">
        <v>2196</v>
      </c>
      <c r="E340" s="748" t="s">
        <v>3117</v>
      </c>
      <c r="F340" s="752"/>
      <c r="G340" s="752"/>
      <c r="H340" s="766">
        <v>0</v>
      </c>
      <c r="I340" s="752">
        <v>20</v>
      </c>
      <c r="J340" s="752">
        <v>4964.8</v>
      </c>
      <c r="K340" s="766">
        <v>1</v>
      </c>
      <c r="L340" s="752">
        <v>20</v>
      </c>
      <c r="M340" s="753">
        <v>4964.8</v>
      </c>
    </row>
    <row r="341" spans="1:13" ht="14.45" customHeight="1" x14ac:dyDescent="0.2">
      <c r="A341" s="747" t="s">
        <v>613</v>
      </c>
      <c r="B341" s="748" t="s">
        <v>2749</v>
      </c>
      <c r="C341" s="748" t="s">
        <v>2752</v>
      </c>
      <c r="D341" s="748" t="s">
        <v>1790</v>
      </c>
      <c r="E341" s="748" t="s">
        <v>1791</v>
      </c>
      <c r="F341" s="752"/>
      <c r="G341" s="752"/>
      <c r="H341" s="766">
        <v>0</v>
      </c>
      <c r="I341" s="752">
        <v>2</v>
      </c>
      <c r="J341" s="752">
        <v>1651.78</v>
      </c>
      <c r="K341" s="766">
        <v>1</v>
      </c>
      <c r="L341" s="752">
        <v>2</v>
      </c>
      <c r="M341" s="753">
        <v>1651.78</v>
      </c>
    </row>
    <row r="342" spans="1:13" ht="14.45" customHeight="1" x14ac:dyDescent="0.2">
      <c r="A342" s="747" t="s">
        <v>613</v>
      </c>
      <c r="B342" s="748" t="s">
        <v>2749</v>
      </c>
      <c r="C342" s="748" t="s">
        <v>2753</v>
      </c>
      <c r="D342" s="748" t="s">
        <v>2754</v>
      </c>
      <c r="E342" s="748" t="s">
        <v>2755</v>
      </c>
      <c r="F342" s="752">
        <v>6</v>
      </c>
      <c r="G342" s="752">
        <v>4588.26</v>
      </c>
      <c r="H342" s="766">
        <v>1</v>
      </c>
      <c r="I342" s="752"/>
      <c r="J342" s="752"/>
      <c r="K342" s="766">
        <v>0</v>
      </c>
      <c r="L342" s="752">
        <v>6</v>
      </c>
      <c r="M342" s="753">
        <v>4588.26</v>
      </c>
    </row>
    <row r="343" spans="1:13" ht="14.45" customHeight="1" x14ac:dyDescent="0.2">
      <c r="A343" s="747" t="s">
        <v>613</v>
      </c>
      <c r="B343" s="748" t="s">
        <v>2749</v>
      </c>
      <c r="C343" s="748" t="s">
        <v>2756</v>
      </c>
      <c r="D343" s="748" t="s">
        <v>2754</v>
      </c>
      <c r="E343" s="748" t="s">
        <v>1791</v>
      </c>
      <c r="F343" s="752">
        <v>23.099999999999998</v>
      </c>
      <c r="G343" s="752">
        <v>33403.853999999999</v>
      </c>
      <c r="H343" s="766">
        <v>1</v>
      </c>
      <c r="I343" s="752"/>
      <c r="J343" s="752"/>
      <c r="K343" s="766">
        <v>0</v>
      </c>
      <c r="L343" s="752">
        <v>23.099999999999998</v>
      </c>
      <c r="M343" s="753">
        <v>33403.853999999999</v>
      </c>
    </row>
    <row r="344" spans="1:13" ht="14.45" customHeight="1" x14ac:dyDescent="0.2">
      <c r="A344" s="747" t="s">
        <v>613</v>
      </c>
      <c r="B344" s="748" t="s">
        <v>3118</v>
      </c>
      <c r="C344" s="748" t="s">
        <v>3119</v>
      </c>
      <c r="D344" s="748" t="s">
        <v>3120</v>
      </c>
      <c r="E344" s="748" t="s">
        <v>3121</v>
      </c>
      <c r="F344" s="752"/>
      <c r="G344" s="752"/>
      <c r="H344" s="766">
        <v>0</v>
      </c>
      <c r="I344" s="752">
        <v>4</v>
      </c>
      <c r="J344" s="752">
        <v>166.91999999999996</v>
      </c>
      <c r="K344" s="766">
        <v>1</v>
      </c>
      <c r="L344" s="752">
        <v>4</v>
      </c>
      <c r="M344" s="753">
        <v>166.91999999999996</v>
      </c>
    </row>
    <row r="345" spans="1:13" ht="14.45" customHeight="1" x14ac:dyDescent="0.2">
      <c r="A345" s="747" t="s">
        <v>613</v>
      </c>
      <c r="B345" s="748" t="s">
        <v>2768</v>
      </c>
      <c r="C345" s="748" t="s">
        <v>2769</v>
      </c>
      <c r="D345" s="748" t="s">
        <v>2770</v>
      </c>
      <c r="E345" s="748" t="s">
        <v>2771</v>
      </c>
      <c r="F345" s="752"/>
      <c r="G345" s="752"/>
      <c r="H345" s="766">
        <v>0</v>
      </c>
      <c r="I345" s="752">
        <v>6</v>
      </c>
      <c r="J345" s="752">
        <v>4008.8660000000004</v>
      </c>
      <c r="K345" s="766">
        <v>1</v>
      </c>
      <c r="L345" s="752">
        <v>6</v>
      </c>
      <c r="M345" s="753">
        <v>4008.8660000000004</v>
      </c>
    </row>
    <row r="346" spans="1:13" ht="14.45" customHeight="1" x14ac:dyDescent="0.2">
      <c r="A346" s="747" t="s">
        <v>613</v>
      </c>
      <c r="B346" s="748" t="s">
        <v>3122</v>
      </c>
      <c r="C346" s="748" t="s">
        <v>3123</v>
      </c>
      <c r="D346" s="748" t="s">
        <v>2169</v>
      </c>
      <c r="E346" s="748" t="s">
        <v>3124</v>
      </c>
      <c r="F346" s="752"/>
      <c r="G346" s="752"/>
      <c r="H346" s="766">
        <v>0</v>
      </c>
      <c r="I346" s="752">
        <v>2</v>
      </c>
      <c r="J346" s="752">
        <v>640.64</v>
      </c>
      <c r="K346" s="766">
        <v>1</v>
      </c>
      <c r="L346" s="752">
        <v>2</v>
      </c>
      <c r="M346" s="753">
        <v>640.64</v>
      </c>
    </row>
    <row r="347" spans="1:13" ht="14.45" customHeight="1" x14ac:dyDescent="0.2">
      <c r="A347" s="747" t="s">
        <v>613</v>
      </c>
      <c r="B347" s="748" t="s">
        <v>2772</v>
      </c>
      <c r="C347" s="748" t="s">
        <v>2776</v>
      </c>
      <c r="D347" s="748" t="s">
        <v>2774</v>
      </c>
      <c r="E347" s="748" t="s">
        <v>2777</v>
      </c>
      <c r="F347" s="752"/>
      <c r="G347" s="752"/>
      <c r="H347" s="766">
        <v>0</v>
      </c>
      <c r="I347" s="752">
        <v>52</v>
      </c>
      <c r="J347" s="752">
        <v>2749.76</v>
      </c>
      <c r="K347" s="766">
        <v>1</v>
      </c>
      <c r="L347" s="752">
        <v>52</v>
      </c>
      <c r="M347" s="753">
        <v>2749.76</v>
      </c>
    </row>
    <row r="348" spans="1:13" ht="14.45" customHeight="1" x14ac:dyDescent="0.2">
      <c r="A348" s="747" t="s">
        <v>613</v>
      </c>
      <c r="B348" s="748" t="s">
        <v>2778</v>
      </c>
      <c r="C348" s="748" t="s">
        <v>2779</v>
      </c>
      <c r="D348" s="748" t="s">
        <v>2780</v>
      </c>
      <c r="E348" s="748" t="s">
        <v>2781</v>
      </c>
      <c r="F348" s="752">
        <v>20.5</v>
      </c>
      <c r="G348" s="752">
        <v>7563.8850000000002</v>
      </c>
      <c r="H348" s="766">
        <v>1</v>
      </c>
      <c r="I348" s="752"/>
      <c r="J348" s="752"/>
      <c r="K348" s="766">
        <v>0</v>
      </c>
      <c r="L348" s="752">
        <v>20.5</v>
      </c>
      <c r="M348" s="753">
        <v>7563.8850000000002</v>
      </c>
    </row>
    <row r="349" spans="1:13" ht="14.45" customHeight="1" x14ac:dyDescent="0.2">
      <c r="A349" s="747" t="s">
        <v>613</v>
      </c>
      <c r="B349" s="748" t="s">
        <v>2783</v>
      </c>
      <c r="C349" s="748" t="s">
        <v>2784</v>
      </c>
      <c r="D349" s="748" t="s">
        <v>2785</v>
      </c>
      <c r="E349" s="748" t="s">
        <v>2786</v>
      </c>
      <c r="F349" s="752"/>
      <c r="G349" s="752"/>
      <c r="H349" s="766">
        <v>0</v>
      </c>
      <c r="I349" s="752">
        <v>15</v>
      </c>
      <c r="J349" s="752">
        <v>3080</v>
      </c>
      <c r="K349" s="766">
        <v>1</v>
      </c>
      <c r="L349" s="752">
        <v>15</v>
      </c>
      <c r="M349" s="753">
        <v>3080</v>
      </c>
    </row>
    <row r="350" spans="1:13" ht="14.45" customHeight="1" x14ac:dyDescent="0.2">
      <c r="A350" s="747" t="s">
        <v>613</v>
      </c>
      <c r="B350" s="748" t="s">
        <v>2783</v>
      </c>
      <c r="C350" s="748" t="s">
        <v>2789</v>
      </c>
      <c r="D350" s="748" t="s">
        <v>2790</v>
      </c>
      <c r="E350" s="748" t="s">
        <v>2791</v>
      </c>
      <c r="F350" s="752"/>
      <c r="G350" s="752"/>
      <c r="H350" s="766">
        <v>0</v>
      </c>
      <c r="I350" s="752">
        <v>1</v>
      </c>
      <c r="J350" s="752">
        <v>2113.7499999999995</v>
      </c>
      <c r="K350" s="766">
        <v>1</v>
      </c>
      <c r="L350" s="752">
        <v>1</v>
      </c>
      <c r="M350" s="753">
        <v>2113.7499999999995</v>
      </c>
    </row>
    <row r="351" spans="1:13" ht="14.45" customHeight="1" x14ac:dyDescent="0.2">
      <c r="A351" s="747" t="s">
        <v>613</v>
      </c>
      <c r="B351" s="748" t="s">
        <v>3125</v>
      </c>
      <c r="C351" s="748" t="s">
        <v>3126</v>
      </c>
      <c r="D351" s="748" t="s">
        <v>3127</v>
      </c>
      <c r="E351" s="748" t="s">
        <v>2144</v>
      </c>
      <c r="F351" s="752">
        <v>1</v>
      </c>
      <c r="G351" s="752">
        <v>248.46000000000004</v>
      </c>
      <c r="H351" s="766">
        <v>1</v>
      </c>
      <c r="I351" s="752"/>
      <c r="J351" s="752"/>
      <c r="K351" s="766">
        <v>0</v>
      </c>
      <c r="L351" s="752">
        <v>1</v>
      </c>
      <c r="M351" s="753">
        <v>248.46000000000004</v>
      </c>
    </row>
    <row r="352" spans="1:13" ht="14.45" customHeight="1" x14ac:dyDescent="0.2">
      <c r="A352" s="747" t="s">
        <v>613</v>
      </c>
      <c r="B352" s="748" t="s">
        <v>2795</v>
      </c>
      <c r="C352" s="748" t="s">
        <v>2796</v>
      </c>
      <c r="D352" s="748" t="s">
        <v>2797</v>
      </c>
      <c r="E352" s="748" t="s">
        <v>2798</v>
      </c>
      <c r="F352" s="752">
        <v>35.298380799999997</v>
      </c>
      <c r="G352" s="752">
        <v>2780.10293059885</v>
      </c>
      <c r="H352" s="766">
        <v>1</v>
      </c>
      <c r="I352" s="752"/>
      <c r="J352" s="752"/>
      <c r="K352" s="766">
        <v>0</v>
      </c>
      <c r="L352" s="752">
        <v>35.298380799999997</v>
      </c>
      <c r="M352" s="753">
        <v>2780.10293059885</v>
      </c>
    </row>
    <row r="353" spans="1:13" ht="14.45" customHeight="1" x14ac:dyDescent="0.2">
      <c r="A353" s="747" t="s">
        <v>613</v>
      </c>
      <c r="B353" s="748" t="s">
        <v>2795</v>
      </c>
      <c r="C353" s="748" t="s">
        <v>2799</v>
      </c>
      <c r="D353" s="748" t="s">
        <v>2797</v>
      </c>
      <c r="E353" s="748" t="s">
        <v>2800</v>
      </c>
      <c r="F353" s="752">
        <v>8.6242262000000007</v>
      </c>
      <c r="G353" s="752">
        <v>4109.7078919914447</v>
      </c>
      <c r="H353" s="766">
        <v>1</v>
      </c>
      <c r="I353" s="752"/>
      <c r="J353" s="752"/>
      <c r="K353" s="766">
        <v>0</v>
      </c>
      <c r="L353" s="752">
        <v>8.6242262000000007</v>
      </c>
      <c r="M353" s="753">
        <v>4109.7078919914447</v>
      </c>
    </row>
    <row r="354" spans="1:13" ht="14.45" customHeight="1" x14ac:dyDescent="0.2">
      <c r="A354" s="747" t="s">
        <v>613</v>
      </c>
      <c r="B354" s="748" t="s">
        <v>2795</v>
      </c>
      <c r="C354" s="748" t="s">
        <v>2801</v>
      </c>
      <c r="D354" s="748" t="s">
        <v>2797</v>
      </c>
      <c r="E354" s="748" t="s">
        <v>2802</v>
      </c>
      <c r="F354" s="752">
        <v>12.431055099999998</v>
      </c>
      <c r="G354" s="752">
        <v>2792.6505976711624</v>
      </c>
      <c r="H354" s="766">
        <v>1</v>
      </c>
      <c r="I354" s="752"/>
      <c r="J354" s="752"/>
      <c r="K354" s="766">
        <v>0</v>
      </c>
      <c r="L354" s="752">
        <v>12.431055099999998</v>
      </c>
      <c r="M354" s="753">
        <v>2792.6505976711624</v>
      </c>
    </row>
    <row r="355" spans="1:13" ht="14.45" customHeight="1" x14ac:dyDescent="0.2">
      <c r="A355" s="747" t="s">
        <v>613</v>
      </c>
      <c r="B355" s="748" t="s">
        <v>2795</v>
      </c>
      <c r="C355" s="748" t="s">
        <v>2803</v>
      </c>
      <c r="D355" s="748" t="s">
        <v>1043</v>
      </c>
      <c r="E355" s="748" t="s">
        <v>1044</v>
      </c>
      <c r="F355" s="752"/>
      <c r="G355" s="752"/>
      <c r="H355" s="766">
        <v>0</v>
      </c>
      <c r="I355" s="752">
        <v>19.888999999999999</v>
      </c>
      <c r="J355" s="752">
        <v>1521.6569722236995</v>
      </c>
      <c r="K355" s="766">
        <v>1</v>
      </c>
      <c r="L355" s="752">
        <v>19.888999999999999</v>
      </c>
      <c r="M355" s="753">
        <v>1521.6569722236995</v>
      </c>
    </row>
    <row r="356" spans="1:13" ht="14.45" customHeight="1" x14ac:dyDescent="0.2">
      <c r="A356" s="747" t="s">
        <v>613</v>
      </c>
      <c r="B356" s="748" t="s">
        <v>2795</v>
      </c>
      <c r="C356" s="748" t="s">
        <v>2804</v>
      </c>
      <c r="D356" s="748" t="s">
        <v>1043</v>
      </c>
      <c r="E356" s="748" t="s">
        <v>1045</v>
      </c>
      <c r="F356" s="752"/>
      <c r="G356" s="752"/>
      <c r="H356" s="766">
        <v>0</v>
      </c>
      <c r="I356" s="752">
        <v>15.121512600000001</v>
      </c>
      <c r="J356" s="752">
        <v>3688.7118540094702</v>
      </c>
      <c r="K356" s="766">
        <v>1</v>
      </c>
      <c r="L356" s="752">
        <v>15.121512600000001</v>
      </c>
      <c r="M356" s="753">
        <v>3688.7118540094702</v>
      </c>
    </row>
    <row r="357" spans="1:13" ht="14.45" customHeight="1" x14ac:dyDescent="0.2">
      <c r="A357" s="747" t="s">
        <v>613</v>
      </c>
      <c r="B357" s="748" t="s">
        <v>2795</v>
      </c>
      <c r="C357" s="748" t="s">
        <v>2805</v>
      </c>
      <c r="D357" s="748" t="s">
        <v>1043</v>
      </c>
      <c r="E357" s="748" t="s">
        <v>1046</v>
      </c>
      <c r="F357" s="752"/>
      <c r="G357" s="752"/>
      <c r="H357" s="766">
        <v>0</v>
      </c>
      <c r="I357" s="752">
        <v>7.1202381999999993</v>
      </c>
      <c r="J357" s="752">
        <v>3079.0114973302057</v>
      </c>
      <c r="K357" s="766">
        <v>1</v>
      </c>
      <c r="L357" s="752">
        <v>7.1202381999999993</v>
      </c>
      <c r="M357" s="753">
        <v>3079.0114973302057</v>
      </c>
    </row>
    <row r="358" spans="1:13" ht="14.45" customHeight="1" x14ac:dyDescent="0.2">
      <c r="A358" s="747" t="s">
        <v>613</v>
      </c>
      <c r="B358" s="748" t="s">
        <v>2795</v>
      </c>
      <c r="C358" s="748" t="s">
        <v>2806</v>
      </c>
      <c r="D358" s="748" t="s">
        <v>1043</v>
      </c>
      <c r="E358" s="748" t="s">
        <v>1044</v>
      </c>
      <c r="F358" s="752">
        <v>7.9169999999999998</v>
      </c>
      <c r="G358" s="752">
        <v>605.69008499999984</v>
      </c>
      <c r="H358" s="766">
        <v>1</v>
      </c>
      <c r="I358" s="752"/>
      <c r="J358" s="752"/>
      <c r="K358" s="766">
        <v>0</v>
      </c>
      <c r="L358" s="752">
        <v>7.9169999999999998</v>
      </c>
      <c r="M358" s="753">
        <v>605.69008499999984</v>
      </c>
    </row>
    <row r="359" spans="1:13" ht="14.45" customHeight="1" x14ac:dyDescent="0.2">
      <c r="A359" s="747" t="s">
        <v>613</v>
      </c>
      <c r="B359" s="748" t="s">
        <v>2795</v>
      </c>
      <c r="C359" s="748" t="s">
        <v>2807</v>
      </c>
      <c r="D359" s="748" t="s">
        <v>1043</v>
      </c>
      <c r="E359" s="748" t="s">
        <v>1045</v>
      </c>
      <c r="F359" s="752">
        <v>3</v>
      </c>
      <c r="G359" s="752">
        <v>731.80799999999999</v>
      </c>
      <c r="H359" s="766">
        <v>1</v>
      </c>
      <c r="I359" s="752"/>
      <c r="J359" s="752"/>
      <c r="K359" s="766">
        <v>0</v>
      </c>
      <c r="L359" s="752">
        <v>3</v>
      </c>
      <c r="M359" s="753">
        <v>731.80799999999999</v>
      </c>
    </row>
    <row r="360" spans="1:13" ht="14.45" customHeight="1" x14ac:dyDescent="0.2">
      <c r="A360" s="747" t="s">
        <v>613</v>
      </c>
      <c r="B360" s="748" t="s">
        <v>2808</v>
      </c>
      <c r="C360" s="748" t="s">
        <v>2809</v>
      </c>
      <c r="D360" s="748" t="s">
        <v>976</v>
      </c>
      <c r="E360" s="748" t="s">
        <v>1149</v>
      </c>
      <c r="F360" s="752"/>
      <c r="G360" s="752"/>
      <c r="H360" s="766">
        <v>0</v>
      </c>
      <c r="I360" s="752">
        <v>38.349124200000006</v>
      </c>
      <c r="J360" s="752">
        <v>4007.4893126049892</v>
      </c>
      <c r="K360" s="766">
        <v>1</v>
      </c>
      <c r="L360" s="752">
        <v>38.349124200000006</v>
      </c>
      <c r="M360" s="753">
        <v>4007.4893126049892</v>
      </c>
    </row>
    <row r="361" spans="1:13" ht="14.45" customHeight="1" x14ac:dyDescent="0.2">
      <c r="A361" s="747" t="s">
        <v>613</v>
      </c>
      <c r="B361" s="748" t="s">
        <v>2808</v>
      </c>
      <c r="C361" s="748" t="s">
        <v>2810</v>
      </c>
      <c r="D361" s="748" t="s">
        <v>976</v>
      </c>
      <c r="E361" s="748" t="s">
        <v>2811</v>
      </c>
      <c r="F361" s="752"/>
      <c r="G361" s="752"/>
      <c r="H361" s="766">
        <v>0</v>
      </c>
      <c r="I361" s="752">
        <v>87.77683309999999</v>
      </c>
      <c r="J361" s="752">
        <v>13903.838013308412</v>
      </c>
      <c r="K361" s="766">
        <v>1</v>
      </c>
      <c r="L361" s="752">
        <v>87.77683309999999</v>
      </c>
      <c r="M361" s="753">
        <v>13903.838013308412</v>
      </c>
    </row>
    <row r="362" spans="1:13" ht="14.45" customHeight="1" x14ac:dyDescent="0.2">
      <c r="A362" s="747" t="s">
        <v>613</v>
      </c>
      <c r="B362" s="748" t="s">
        <v>2808</v>
      </c>
      <c r="C362" s="748" t="s">
        <v>2812</v>
      </c>
      <c r="D362" s="748" t="s">
        <v>976</v>
      </c>
      <c r="E362" s="748" t="s">
        <v>2813</v>
      </c>
      <c r="F362" s="752"/>
      <c r="G362" s="752"/>
      <c r="H362" s="766">
        <v>0</v>
      </c>
      <c r="I362" s="752">
        <v>39.159448099999992</v>
      </c>
      <c r="J362" s="752">
        <v>12707.235997686992</v>
      </c>
      <c r="K362" s="766">
        <v>1</v>
      </c>
      <c r="L362" s="752">
        <v>39.159448099999992</v>
      </c>
      <c r="M362" s="753">
        <v>12707.235997686992</v>
      </c>
    </row>
    <row r="363" spans="1:13" ht="14.45" customHeight="1" x14ac:dyDescent="0.2">
      <c r="A363" s="747" t="s">
        <v>613</v>
      </c>
      <c r="B363" s="748" t="s">
        <v>2814</v>
      </c>
      <c r="C363" s="748" t="s">
        <v>2815</v>
      </c>
      <c r="D363" s="748" t="s">
        <v>2816</v>
      </c>
      <c r="E363" s="748" t="s">
        <v>2817</v>
      </c>
      <c r="F363" s="752"/>
      <c r="G363" s="752"/>
      <c r="H363" s="766">
        <v>0</v>
      </c>
      <c r="I363" s="752">
        <v>44.288249600000007</v>
      </c>
      <c r="J363" s="752">
        <v>4014.7468033749456</v>
      </c>
      <c r="K363" s="766">
        <v>1</v>
      </c>
      <c r="L363" s="752">
        <v>44.288249600000007</v>
      </c>
      <c r="M363" s="753">
        <v>4014.7468033749456</v>
      </c>
    </row>
    <row r="364" spans="1:13" ht="14.45" customHeight="1" x14ac:dyDescent="0.2">
      <c r="A364" s="747" t="s">
        <v>613</v>
      </c>
      <c r="B364" s="748" t="s">
        <v>2818</v>
      </c>
      <c r="C364" s="748" t="s">
        <v>2819</v>
      </c>
      <c r="D364" s="748" t="s">
        <v>928</v>
      </c>
      <c r="E364" s="748" t="s">
        <v>930</v>
      </c>
      <c r="F364" s="752"/>
      <c r="G364" s="752"/>
      <c r="H364" s="766">
        <v>0</v>
      </c>
      <c r="I364" s="752">
        <v>37.381157200000004</v>
      </c>
      <c r="J364" s="752">
        <v>2726.144136458578</v>
      </c>
      <c r="K364" s="766">
        <v>1</v>
      </c>
      <c r="L364" s="752">
        <v>37.381157200000004</v>
      </c>
      <c r="M364" s="753">
        <v>2726.144136458578</v>
      </c>
    </row>
    <row r="365" spans="1:13" ht="14.45" customHeight="1" x14ac:dyDescent="0.2">
      <c r="A365" s="747" t="s">
        <v>613</v>
      </c>
      <c r="B365" s="748" t="s">
        <v>2818</v>
      </c>
      <c r="C365" s="748" t="s">
        <v>2820</v>
      </c>
      <c r="D365" s="748" t="s">
        <v>928</v>
      </c>
      <c r="E365" s="748" t="s">
        <v>929</v>
      </c>
      <c r="F365" s="752"/>
      <c r="G365" s="752"/>
      <c r="H365" s="766">
        <v>0</v>
      </c>
      <c r="I365" s="752">
        <v>38.795000000000002</v>
      </c>
      <c r="J365" s="752">
        <v>8270.156465175769</v>
      </c>
      <c r="K365" s="766">
        <v>1</v>
      </c>
      <c r="L365" s="752">
        <v>38.795000000000002</v>
      </c>
      <c r="M365" s="753">
        <v>8270.156465175769</v>
      </c>
    </row>
    <row r="366" spans="1:13" ht="14.45" customHeight="1" x14ac:dyDescent="0.2">
      <c r="A366" s="747" t="s">
        <v>613</v>
      </c>
      <c r="B366" s="748" t="s">
        <v>3128</v>
      </c>
      <c r="C366" s="748" t="s">
        <v>3129</v>
      </c>
      <c r="D366" s="748" t="s">
        <v>2298</v>
      </c>
      <c r="E366" s="748" t="s">
        <v>3130</v>
      </c>
      <c r="F366" s="752"/>
      <c r="G366" s="752"/>
      <c r="H366" s="766">
        <v>0</v>
      </c>
      <c r="I366" s="752">
        <v>9.49</v>
      </c>
      <c r="J366" s="752">
        <v>46411.681923175143</v>
      </c>
      <c r="K366" s="766">
        <v>1</v>
      </c>
      <c r="L366" s="752">
        <v>9.49</v>
      </c>
      <c r="M366" s="753">
        <v>46411.681923175143</v>
      </c>
    </row>
    <row r="367" spans="1:13" ht="14.45" customHeight="1" x14ac:dyDescent="0.2">
      <c r="A367" s="747" t="s">
        <v>613</v>
      </c>
      <c r="B367" s="748" t="s">
        <v>2821</v>
      </c>
      <c r="C367" s="748" t="s">
        <v>2822</v>
      </c>
      <c r="D367" s="748" t="s">
        <v>1146</v>
      </c>
      <c r="E367" s="748" t="s">
        <v>1148</v>
      </c>
      <c r="F367" s="752"/>
      <c r="G367" s="752"/>
      <c r="H367" s="766">
        <v>0</v>
      </c>
      <c r="I367" s="752">
        <v>69.372700899999998</v>
      </c>
      <c r="J367" s="752">
        <v>6767.2202464946531</v>
      </c>
      <c r="K367" s="766">
        <v>1</v>
      </c>
      <c r="L367" s="752">
        <v>69.372700899999998</v>
      </c>
      <c r="M367" s="753">
        <v>6767.2202464946531</v>
      </c>
    </row>
    <row r="368" spans="1:13" ht="14.45" customHeight="1" x14ac:dyDescent="0.2">
      <c r="A368" s="747" t="s">
        <v>613</v>
      </c>
      <c r="B368" s="748" t="s">
        <v>2821</v>
      </c>
      <c r="C368" s="748" t="s">
        <v>2823</v>
      </c>
      <c r="D368" s="748" t="s">
        <v>1146</v>
      </c>
      <c r="E368" s="748" t="s">
        <v>1149</v>
      </c>
      <c r="F368" s="752"/>
      <c r="G368" s="752"/>
      <c r="H368" s="766">
        <v>0</v>
      </c>
      <c r="I368" s="752">
        <v>142.65271939999997</v>
      </c>
      <c r="J368" s="752">
        <v>26090.931894422021</v>
      </c>
      <c r="K368" s="766">
        <v>1</v>
      </c>
      <c r="L368" s="752">
        <v>142.65271939999997</v>
      </c>
      <c r="M368" s="753">
        <v>26090.931894422021</v>
      </c>
    </row>
    <row r="369" spans="1:13" ht="14.45" customHeight="1" x14ac:dyDescent="0.2">
      <c r="A369" s="747" t="s">
        <v>613</v>
      </c>
      <c r="B369" s="748" t="s">
        <v>2821</v>
      </c>
      <c r="C369" s="748" t="s">
        <v>2824</v>
      </c>
      <c r="D369" s="748" t="s">
        <v>1146</v>
      </c>
      <c r="E369" s="748" t="s">
        <v>1147</v>
      </c>
      <c r="F369" s="752"/>
      <c r="G369" s="752"/>
      <c r="H369" s="766">
        <v>0</v>
      </c>
      <c r="I369" s="752">
        <v>86.454731500000008</v>
      </c>
      <c r="J369" s="752">
        <v>36416.568784007577</v>
      </c>
      <c r="K369" s="766">
        <v>1</v>
      </c>
      <c r="L369" s="752">
        <v>86.454731500000008</v>
      </c>
      <c r="M369" s="753">
        <v>36416.568784007577</v>
      </c>
    </row>
    <row r="370" spans="1:13" ht="14.45" customHeight="1" x14ac:dyDescent="0.2">
      <c r="A370" s="747" t="s">
        <v>613</v>
      </c>
      <c r="B370" s="748" t="s">
        <v>2821</v>
      </c>
      <c r="C370" s="748" t="s">
        <v>2825</v>
      </c>
      <c r="D370" s="748" t="s">
        <v>1146</v>
      </c>
      <c r="E370" s="748" t="s">
        <v>1147</v>
      </c>
      <c r="F370" s="752">
        <v>6</v>
      </c>
      <c r="G370" s="752">
        <v>2527.3259999999996</v>
      </c>
      <c r="H370" s="766">
        <v>1</v>
      </c>
      <c r="I370" s="752"/>
      <c r="J370" s="752"/>
      <c r="K370" s="766">
        <v>0</v>
      </c>
      <c r="L370" s="752">
        <v>6</v>
      </c>
      <c r="M370" s="753">
        <v>2527.3259999999996</v>
      </c>
    </row>
    <row r="371" spans="1:13" ht="14.45" customHeight="1" x14ac:dyDescent="0.2">
      <c r="A371" s="747" t="s">
        <v>613</v>
      </c>
      <c r="B371" s="748" t="s">
        <v>2829</v>
      </c>
      <c r="C371" s="748" t="s">
        <v>2833</v>
      </c>
      <c r="D371" s="748" t="s">
        <v>2831</v>
      </c>
      <c r="E371" s="748" t="s">
        <v>2834</v>
      </c>
      <c r="F371" s="752"/>
      <c r="G371" s="752"/>
      <c r="H371" s="766">
        <v>0</v>
      </c>
      <c r="I371" s="752">
        <v>13</v>
      </c>
      <c r="J371" s="752">
        <v>6936.5399999999991</v>
      </c>
      <c r="K371" s="766">
        <v>1</v>
      </c>
      <c r="L371" s="752">
        <v>13</v>
      </c>
      <c r="M371" s="753">
        <v>6936.5399999999991</v>
      </c>
    </row>
    <row r="372" spans="1:13" ht="14.45" customHeight="1" x14ac:dyDescent="0.2">
      <c r="A372" s="747" t="s">
        <v>613</v>
      </c>
      <c r="B372" s="748" t="s">
        <v>2835</v>
      </c>
      <c r="C372" s="748" t="s">
        <v>2836</v>
      </c>
      <c r="D372" s="748" t="s">
        <v>675</v>
      </c>
      <c r="E372" s="748" t="s">
        <v>676</v>
      </c>
      <c r="F372" s="752"/>
      <c r="G372" s="752"/>
      <c r="H372" s="766">
        <v>0</v>
      </c>
      <c r="I372" s="752">
        <v>9</v>
      </c>
      <c r="J372" s="752">
        <v>145.80000000000001</v>
      </c>
      <c r="K372" s="766">
        <v>1</v>
      </c>
      <c r="L372" s="752">
        <v>9</v>
      </c>
      <c r="M372" s="753">
        <v>145.80000000000001</v>
      </c>
    </row>
    <row r="373" spans="1:13" ht="14.45" customHeight="1" x14ac:dyDescent="0.2">
      <c r="A373" s="747" t="s">
        <v>613</v>
      </c>
      <c r="B373" s="748" t="s">
        <v>2835</v>
      </c>
      <c r="C373" s="748" t="s">
        <v>2837</v>
      </c>
      <c r="D373" s="748" t="s">
        <v>675</v>
      </c>
      <c r="E373" s="748" t="s">
        <v>672</v>
      </c>
      <c r="F373" s="752"/>
      <c r="G373" s="752"/>
      <c r="H373" s="766">
        <v>0</v>
      </c>
      <c r="I373" s="752">
        <v>9</v>
      </c>
      <c r="J373" s="752">
        <v>485.70000000000005</v>
      </c>
      <c r="K373" s="766">
        <v>1</v>
      </c>
      <c r="L373" s="752">
        <v>9</v>
      </c>
      <c r="M373" s="753">
        <v>485.70000000000005</v>
      </c>
    </row>
    <row r="374" spans="1:13" ht="14.45" customHeight="1" x14ac:dyDescent="0.2">
      <c r="A374" s="747" t="s">
        <v>613</v>
      </c>
      <c r="B374" s="748" t="s">
        <v>2835</v>
      </c>
      <c r="C374" s="748" t="s">
        <v>2838</v>
      </c>
      <c r="D374" s="748" t="s">
        <v>675</v>
      </c>
      <c r="E374" s="748" t="s">
        <v>671</v>
      </c>
      <c r="F374" s="752"/>
      <c r="G374" s="752"/>
      <c r="H374" s="766">
        <v>0</v>
      </c>
      <c r="I374" s="752">
        <v>4</v>
      </c>
      <c r="J374" s="752">
        <v>194.30000000000004</v>
      </c>
      <c r="K374" s="766">
        <v>1</v>
      </c>
      <c r="L374" s="752">
        <v>4</v>
      </c>
      <c r="M374" s="753">
        <v>194.30000000000004</v>
      </c>
    </row>
    <row r="375" spans="1:13" ht="14.45" customHeight="1" x14ac:dyDescent="0.2">
      <c r="A375" s="747" t="s">
        <v>613</v>
      </c>
      <c r="B375" s="748" t="s">
        <v>2835</v>
      </c>
      <c r="C375" s="748" t="s">
        <v>2839</v>
      </c>
      <c r="D375" s="748" t="s">
        <v>670</v>
      </c>
      <c r="E375" s="748" t="s">
        <v>671</v>
      </c>
      <c r="F375" s="752">
        <v>6</v>
      </c>
      <c r="G375" s="752">
        <v>287.76</v>
      </c>
      <c r="H375" s="766">
        <v>1</v>
      </c>
      <c r="I375" s="752"/>
      <c r="J375" s="752"/>
      <c r="K375" s="766">
        <v>0</v>
      </c>
      <c r="L375" s="752">
        <v>6</v>
      </c>
      <c r="M375" s="753">
        <v>287.76</v>
      </c>
    </row>
    <row r="376" spans="1:13" ht="14.45" customHeight="1" x14ac:dyDescent="0.2">
      <c r="A376" s="747" t="s">
        <v>613</v>
      </c>
      <c r="B376" s="748" t="s">
        <v>2835</v>
      </c>
      <c r="C376" s="748" t="s">
        <v>2840</v>
      </c>
      <c r="D376" s="748" t="s">
        <v>2841</v>
      </c>
      <c r="E376" s="748" t="s">
        <v>672</v>
      </c>
      <c r="F376" s="752">
        <v>1</v>
      </c>
      <c r="G376" s="752">
        <v>51.22000000000002</v>
      </c>
      <c r="H376" s="766">
        <v>1</v>
      </c>
      <c r="I376" s="752"/>
      <c r="J376" s="752"/>
      <c r="K376" s="766">
        <v>0</v>
      </c>
      <c r="L376" s="752">
        <v>1</v>
      </c>
      <c r="M376" s="753">
        <v>51.22000000000002</v>
      </c>
    </row>
    <row r="377" spans="1:13" ht="14.45" customHeight="1" x14ac:dyDescent="0.2">
      <c r="A377" s="747" t="s">
        <v>613</v>
      </c>
      <c r="B377" s="748" t="s">
        <v>2835</v>
      </c>
      <c r="C377" s="748" t="s">
        <v>2842</v>
      </c>
      <c r="D377" s="748" t="s">
        <v>2841</v>
      </c>
      <c r="E377" s="748" t="s">
        <v>671</v>
      </c>
      <c r="F377" s="752">
        <v>2</v>
      </c>
      <c r="G377" s="752">
        <v>95.419999999999987</v>
      </c>
      <c r="H377" s="766">
        <v>1</v>
      </c>
      <c r="I377" s="752"/>
      <c r="J377" s="752"/>
      <c r="K377" s="766">
        <v>0</v>
      </c>
      <c r="L377" s="752">
        <v>2</v>
      </c>
      <c r="M377" s="753">
        <v>95.419999999999987</v>
      </c>
    </row>
    <row r="378" spans="1:13" ht="14.45" customHeight="1" x14ac:dyDescent="0.2">
      <c r="A378" s="747" t="s">
        <v>613</v>
      </c>
      <c r="B378" s="748" t="s">
        <v>2835</v>
      </c>
      <c r="C378" s="748" t="s">
        <v>2843</v>
      </c>
      <c r="D378" s="748" t="s">
        <v>2841</v>
      </c>
      <c r="E378" s="748" t="s">
        <v>2844</v>
      </c>
      <c r="F378" s="752">
        <v>4</v>
      </c>
      <c r="G378" s="752">
        <v>108.04</v>
      </c>
      <c r="H378" s="766">
        <v>1</v>
      </c>
      <c r="I378" s="752"/>
      <c r="J378" s="752"/>
      <c r="K378" s="766">
        <v>0</v>
      </c>
      <c r="L378" s="752">
        <v>4</v>
      </c>
      <c r="M378" s="753">
        <v>108.04</v>
      </c>
    </row>
    <row r="379" spans="1:13" ht="14.45" customHeight="1" x14ac:dyDescent="0.2">
      <c r="A379" s="747" t="s">
        <v>613</v>
      </c>
      <c r="B379" s="748" t="s">
        <v>2845</v>
      </c>
      <c r="C379" s="748" t="s">
        <v>2846</v>
      </c>
      <c r="D379" s="748" t="s">
        <v>2847</v>
      </c>
      <c r="E379" s="748" t="s">
        <v>2848</v>
      </c>
      <c r="F379" s="752"/>
      <c r="G379" s="752"/>
      <c r="H379" s="766">
        <v>0</v>
      </c>
      <c r="I379" s="752">
        <v>16</v>
      </c>
      <c r="J379" s="752">
        <v>1290.3999999999999</v>
      </c>
      <c r="K379" s="766">
        <v>1</v>
      </c>
      <c r="L379" s="752">
        <v>16</v>
      </c>
      <c r="M379" s="753">
        <v>1290.3999999999999</v>
      </c>
    </row>
    <row r="380" spans="1:13" ht="14.45" customHeight="1" x14ac:dyDescent="0.2">
      <c r="A380" s="747" t="s">
        <v>613</v>
      </c>
      <c r="B380" s="748" t="s">
        <v>2849</v>
      </c>
      <c r="C380" s="748" t="s">
        <v>2850</v>
      </c>
      <c r="D380" s="748" t="s">
        <v>2851</v>
      </c>
      <c r="E380" s="748" t="s">
        <v>2852</v>
      </c>
      <c r="F380" s="752"/>
      <c r="G380" s="752"/>
      <c r="H380" s="766">
        <v>0</v>
      </c>
      <c r="I380" s="752">
        <v>3</v>
      </c>
      <c r="J380" s="752">
        <v>573.90000000000009</v>
      </c>
      <c r="K380" s="766">
        <v>1</v>
      </c>
      <c r="L380" s="752">
        <v>3</v>
      </c>
      <c r="M380" s="753">
        <v>573.90000000000009</v>
      </c>
    </row>
    <row r="381" spans="1:13" ht="14.45" customHeight="1" x14ac:dyDescent="0.2">
      <c r="A381" s="747" t="s">
        <v>613</v>
      </c>
      <c r="B381" s="748" t="s">
        <v>2849</v>
      </c>
      <c r="C381" s="748" t="s">
        <v>2853</v>
      </c>
      <c r="D381" s="748" t="s">
        <v>2851</v>
      </c>
      <c r="E381" s="748" t="s">
        <v>2854</v>
      </c>
      <c r="F381" s="752"/>
      <c r="G381" s="752"/>
      <c r="H381" s="766">
        <v>0</v>
      </c>
      <c r="I381" s="752">
        <v>4</v>
      </c>
      <c r="J381" s="752">
        <v>1576.89</v>
      </c>
      <c r="K381" s="766">
        <v>1</v>
      </c>
      <c r="L381" s="752">
        <v>4</v>
      </c>
      <c r="M381" s="753">
        <v>1576.89</v>
      </c>
    </row>
    <row r="382" spans="1:13" ht="14.45" customHeight="1" x14ac:dyDescent="0.2">
      <c r="A382" s="747" t="s">
        <v>613</v>
      </c>
      <c r="B382" s="748" t="s">
        <v>2849</v>
      </c>
      <c r="C382" s="748" t="s">
        <v>2855</v>
      </c>
      <c r="D382" s="748" t="s">
        <v>2851</v>
      </c>
      <c r="E382" s="748" t="s">
        <v>2856</v>
      </c>
      <c r="F382" s="752"/>
      <c r="G382" s="752"/>
      <c r="H382" s="766">
        <v>0</v>
      </c>
      <c r="I382" s="752">
        <v>5</v>
      </c>
      <c r="J382" s="752">
        <v>4091.32</v>
      </c>
      <c r="K382" s="766">
        <v>1</v>
      </c>
      <c r="L382" s="752">
        <v>5</v>
      </c>
      <c r="M382" s="753">
        <v>4091.32</v>
      </c>
    </row>
    <row r="383" spans="1:13" ht="14.45" customHeight="1" x14ac:dyDescent="0.2">
      <c r="A383" s="747" t="s">
        <v>613</v>
      </c>
      <c r="B383" s="748" t="s">
        <v>2857</v>
      </c>
      <c r="C383" s="748" t="s">
        <v>2858</v>
      </c>
      <c r="D383" s="748" t="s">
        <v>2859</v>
      </c>
      <c r="E383" s="748" t="s">
        <v>2860</v>
      </c>
      <c r="F383" s="752"/>
      <c r="G383" s="752"/>
      <c r="H383" s="766">
        <v>0</v>
      </c>
      <c r="I383" s="752">
        <v>11</v>
      </c>
      <c r="J383" s="752">
        <v>17715.830000000002</v>
      </c>
      <c r="K383" s="766">
        <v>1</v>
      </c>
      <c r="L383" s="752">
        <v>11</v>
      </c>
      <c r="M383" s="753">
        <v>17715.830000000002</v>
      </c>
    </row>
    <row r="384" spans="1:13" ht="14.45" customHeight="1" x14ac:dyDescent="0.2">
      <c r="A384" s="747" t="s">
        <v>613</v>
      </c>
      <c r="B384" s="748" t="s">
        <v>2857</v>
      </c>
      <c r="C384" s="748" t="s">
        <v>2861</v>
      </c>
      <c r="D384" s="748" t="s">
        <v>2859</v>
      </c>
      <c r="E384" s="748" t="s">
        <v>2862</v>
      </c>
      <c r="F384" s="752"/>
      <c r="G384" s="752"/>
      <c r="H384" s="766">
        <v>0</v>
      </c>
      <c r="I384" s="752">
        <v>15</v>
      </c>
      <c r="J384" s="752">
        <v>17814.45</v>
      </c>
      <c r="K384" s="766">
        <v>1</v>
      </c>
      <c r="L384" s="752">
        <v>15</v>
      </c>
      <c r="M384" s="753">
        <v>17814.45</v>
      </c>
    </row>
    <row r="385" spans="1:13" ht="14.45" customHeight="1" x14ac:dyDescent="0.2">
      <c r="A385" s="747" t="s">
        <v>613</v>
      </c>
      <c r="B385" s="748" t="s">
        <v>2857</v>
      </c>
      <c r="C385" s="748" t="s">
        <v>2863</v>
      </c>
      <c r="D385" s="748" t="s">
        <v>2859</v>
      </c>
      <c r="E385" s="748" t="s">
        <v>2864</v>
      </c>
      <c r="F385" s="752"/>
      <c r="G385" s="752"/>
      <c r="H385" s="766">
        <v>0</v>
      </c>
      <c r="I385" s="752">
        <v>23</v>
      </c>
      <c r="J385" s="752">
        <v>8480.42</v>
      </c>
      <c r="K385" s="766">
        <v>1</v>
      </c>
      <c r="L385" s="752">
        <v>23</v>
      </c>
      <c r="M385" s="753">
        <v>8480.42</v>
      </c>
    </row>
    <row r="386" spans="1:13" ht="14.45" customHeight="1" x14ac:dyDescent="0.2">
      <c r="A386" s="747" t="s">
        <v>613</v>
      </c>
      <c r="B386" s="748" t="s">
        <v>2857</v>
      </c>
      <c r="C386" s="748" t="s">
        <v>2865</v>
      </c>
      <c r="D386" s="748" t="s">
        <v>2859</v>
      </c>
      <c r="E386" s="748" t="s">
        <v>2866</v>
      </c>
      <c r="F386" s="752"/>
      <c r="G386" s="752"/>
      <c r="H386" s="766">
        <v>0</v>
      </c>
      <c r="I386" s="752">
        <v>19</v>
      </c>
      <c r="J386" s="752">
        <v>14710.050000000003</v>
      </c>
      <c r="K386" s="766">
        <v>1</v>
      </c>
      <c r="L386" s="752">
        <v>19</v>
      </c>
      <c r="M386" s="753">
        <v>14710.050000000003</v>
      </c>
    </row>
    <row r="387" spans="1:13" ht="14.45" customHeight="1" x14ac:dyDescent="0.2">
      <c r="A387" s="747" t="s">
        <v>613</v>
      </c>
      <c r="B387" s="748" t="s">
        <v>2873</v>
      </c>
      <c r="C387" s="748" t="s">
        <v>2874</v>
      </c>
      <c r="D387" s="748" t="s">
        <v>2875</v>
      </c>
      <c r="E387" s="748" t="s">
        <v>2876</v>
      </c>
      <c r="F387" s="752"/>
      <c r="G387" s="752"/>
      <c r="H387" s="766">
        <v>0</v>
      </c>
      <c r="I387" s="752">
        <v>2</v>
      </c>
      <c r="J387" s="752">
        <v>1181.58</v>
      </c>
      <c r="K387" s="766">
        <v>1</v>
      </c>
      <c r="L387" s="752">
        <v>2</v>
      </c>
      <c r="M387" s="753">
        <v>1181.58</v>
      </c>
    </row>
    <row r="388" spans="1:13" ht="14.45" customHeight="1" x14ac:dyDescent="0.2">
      <c r="A388" s="747" t="s">
        <v>613</v>
      </c>
      <c r="B388" s="748" t="s">
        <v>2879</v>
      </c>
      <c r="C388" s="748" t="s">
        <v>2880</v>
      </c>
      <c r="D388" s="748" t="s">
        <v>2881</v>
      </c>
      <c r="E388" s="748" t="s">
        <v>2882</v>
      </c>
      <c r="F388" s="752">
        <v>38</v>
      </c>
      <c r="G388" s="752">
        <v>1649.7200000000003</v>
      </c>
      <c r="H388" s="766">
        <v>1</v>
      </c>
      <c r="I388" s="752"/>
      <c r="J388" s="752"/>
      <c r="K388" s="766">
        <v>0</v>
      </c>
      <c r="L388" s="752">
        <v>38</v>
      </c>
      <c r="M388" s="753">
        <v>1649.7200000000003</v>
      </c>
    </row>
    <row r="389" spans="1:13" ht="14.45" customHeight="1" x14ac:dyDescent="0.2">
      <c r="A389" s="747" t="s">
        <v>613</v>
      </c>
      <c r="B389" s="748" t="s">
        <v>2883</v>
      </c>
      <c r="C389" s="748" t="s">
        <v>2884</v>
      </c>
      <c r="D389" s="748" t="s">
        <v>1273</v>
      </c>
      <c r="E389" s="748" t="s">
        <v>1276</v>
      </c>
      <c r="F389" s="752">
        <v>22</v>
      </c>
      <c r="G389" s="752">
        <v>1606.1599999999999</v>
      </c>
      <c r="H389" s="766">
        <v>1</v>
      </c>
      <c r="I389" s="752"/>
      <c r="J389" s="752"/>
      <c r="K389" s="766">
        <v>0</v>
      </c>
      <c r="L389" s="752">
        <v>22</v>
      </c>
      <c r="M389" s="753">
        <v>1606.1599999999999</v>
      </c>
    </row>
    <row r="390" spans="1:13" ht="14.45" customHeight="1" x14ac:dyDescent="0.2">
      <c r="A390" s="747" t="s">
        <v>613</v>
      </c>
      <c r="B390" s="748" t="s">
        <v>2883</v>
      </c>
      <c r="C390" s="748" t="s">
        <v>2885</v>
      </c>
      <c r="D390" s="748" t="s">
        <v>1273</v>
      </c>
      <c r="E390" s="748" t="s">
        <v>1274</v>
      </c>
      <c r="F390" s="752">
        <v>6</v>
      </c>
      <c r="G390" s="752">
        <v>1162.0999999999999</v>
      </c>
      <c r="H390" s="766">
        <v>1</v>
      </c>
      <c r="I390" s="752"/>
      <c r="J390" s="752"/>
      <c r="K390" s="766">
        <v>0</v>
      </c>
      <c r="L390" s="752">
        <v>6</v>
      </c>
      <c r="M390" s="753">
        <v>1162.0999999999999</v>
      </c>
    </row>
    <row r="391" spans="1:13" ht="14.45" customHeight="1" x14ac:dyDescent="0.2">
      <c r="A391" s="747" t="s">
        <v>613</v>
      </c>
      <c r="B391" s="748" t="s">
        <v>2883</v>
      </c>
      <c r="C391" s="748" t="s">
        <v>2886</v>
      </c>
      <c r="D391" s="748" t="s">
        <v>1345</v>
      </c>
      <c r="E391" s="748" t="s">
        <v>1346</v>
      </c>
      <c r="F391" s="752"/>
      <c r="G391" s="752"/>
      <c r="H391" s="766">
        <v>0</v>
      </c>
      <c r="I391" s="752">
        <v>64</v>
      </c>
      <c r="J391" s="752">
        <v>2149.712</v>
      </c>
      <c r="K391" s="766">
        <v>1</v>
      </c>
      <c r="L391" s="752">
        <v>64</v>
      </c>
      <c r="M391" s="753">
        <v>2149.712</v>
      </c>
    </row>
    <row r="392" spans="1:13" ht="14.45" customHeight="1" x14ac:dyDescent="0.2">
      <c r="A392" s="747" t="s">
        <v>613</v>
      </c>
      <c r="B392" s="748" t="s">
        <v>2883</v>
      </c>
      <c r="C392" s="748" t="s">
        <v>2887</v>
      </c>
      <c r="D392" s="748" t="s">
        <v>1345</v>
      </c>
      <c r="E392" s="748" t="s">
        <v>2888</v>
      </c>
      <c r="F392" s="752"/>
      <c r="G392" s="752"/>
      <c r="H392" s="766">
        <v>0</v>
      </c>
      <c r="I392" s="752">
        <v>7</v>
      </c>
      <c r="J392" s="752">
        <v>355.08000000000004</v>
      </c>
      <c r="K392" s="766">
        <v>1</v>
      </c>
      <c r="L392" s="752">
        <v>7</v>
      </c>
      <c r="M392" s="753">
        <v>355.08000000000004</v>
      </c>
    </row>
    <row r="393" spans="1:13" ht="14.45" customHeight="1" x14ac:dyDescent="0.2">
      <c r="A393" s="747" t="s">
        <v>613</v>
      </c>
      <c r="B393" s="748" t="s">
        <v>2883</v>
      </c>
      <c r="C393" s="748" t="s">
        <v>2889</v>
      </c>
      <c r="D393" s="748" t="s">
        <v>1345</v>
      </c>
      <c r="E393" s="748" t="s">
        <v>2890</v>
      </c>
      <c r="F393" s="752"/>
      <c r="G393" s="752"/>
      <c r="H393" s="766">
        <v>0</v>
      </c>
      <c r="I393" s="752">
        <v>51</v>
      </c>
      <c r="J393" s="752">
        <v>2583.5400000000004</v>
      </c>
      <c r="K393" s="766">
        <v>1</v>
      </c>
      <c r="L393" s="752">
        <v>51</v>
      </c>
      <c r="M393" s="753">
        <v>2583.5400000000004</v>
      </c>
    </row>
    <row r="394" spans="1:13" ht="14.45" customHeight="1" x14ac:dyDescent="0.2">
      <c r="A394" s="747" t="s">
        <v>613</v>
      </c>
      <c r="B394" s="748" t="s">
        <v>2891</v>
      </c>
      <c r="C394" s="748" t="s">
        <v>2892</v>
      </c>
      <c r="D394" s="748" t="s">
        <v>2893</v>
      </c>
      <c r="E394" s="748" t="s">
        <v>2894</v>
      </c>
      <c r="F394" s="752"/>
      <c r="G394" s="752"/>
      <c r="H394" s="766">
        <v>0</v>
      </c>
      <c r="I394" s="752">
        <v>4</v>
      </c>
      <c r="J394" s="752">
        <v>686.40000000000009</v>
      </c>
      <c r="K394" s="766">
        <v>1</v>
      </c>
      <c r="L394" s="752">
        <v>4</v>
      </c>
      <c r="M394" s="753">
        <v>686.40000000000009</v>
      </c>
    </row>
    <row r="395" spans="1:13" ht="14.45" customHeight="1" x14ac:dyDescent="0.2">
      <c r="A395" s="747" t="s">
        <v>613</v>
      </c>
      <c r="B395" s="748" t="s">
        <v>2891</v>
      </c>
      <c r="C395" s="748" t="s">
        <v>2895</v>
      </c>
      <c r="D395" s="748" t="s">
        <v>2893</v>
      </c>
      <c r="E395" s="748" t="s">
        <v>2896</v>
      </c>
      <c r="F395" s="752"/>
      <c r="G395" s="752"/>
      <c r="H395" s="766">
        <v>0</v>
      </c>
      <c r="I395" s="752">
        <v>4</v>
      </c>
      <c r="J395" s="752">
        <v>913</v>
      </c>
      <c r="K395" s="766">
        <v>1</v>
      </c>
      <c r="L395" s="752">
        <v>4</v>
      </c>
      <c r="M395" s="753">
        <v>913</v>
      </c>
    </row>
    <row r="396" spans="1:13" ht="14.45" customHeight="1" x14ac:dyDescent="0.2">
      <c r="A396" s="747" t="s">
        <v>613</v>
      </c>
      <c r="B396" s="748" t="s">
        <v>2897</v>
      </c>
      <c r="C396" s="748" t="s">
        <v>3131</v>
      </c>
      <c r="D396" s="748" t="s">
        <v>3132</v>
      </c>
      <c r="E396" s="748" t="s">
        <v>3133</v>
      </c>
      <c r="F396" s="752"/>
      <c r="G396" s="752"/>
      <c r="H396" s="766">
        <v>0</v>
      </c>
      <c r="I396" s="752">
        <v>23</v>
      </c>
      <c r="J396" s="752">
        <v>5568.59</v>
      </c>
      <c r="K396" s="766">
        <v>1</v>
      </c>
      <c r="L396" s="752">
        <v>23</v>
      </c>
      <c r="M396" s="753">
        <v>5568.59</v>
      </c>
    </row>
    <row r="397" spans="1:13" ht="14.45" customHeight="1" x14ac:dyDescent="0.2">
      <c r="A397" s="747" t="s">
        <v>613</v>
      </c>
      <c r="B397" s="748" t="s">
        <v>2897</v>
      </c>
      <c r="C397" s="748" t="s">
        <v>2898</v>
      </c>
      <c r="D397" s="748" t="s">
        <v>2899</v>
      </c>
      <c r="E397" s="748" t="s">
        <v>2900</v>
      </c>
      <c r="F397" s="752"/>
      <c r="G397" s="752"/>
      <c r="H397" s="766">
        <v>0</v>
      </c>
      <c r="I397" s="752">
        <v>1</v>
      </c>
      <c r="J397" s="752">
        <v>237.26</v>
      </c>
      <c r="K397" s="766">
        <v>1</v>
      </c>
      <c r="L397" s="752">
        <v>1</v>
      </c>
      <c r="M397" s="753">
        <v>237.26</v>
      </c>
    </row>
    <row r="398" spans="1:13" ht="14.45" customHeight="1" x14ac:dyDescent="0.2">
      <c r="A398" s="747" t="s">
        <v>613</v>
      </c>
      <c r="B398" s="748" t="s">
        <v>2897</v>
      </c>
      <c r="C398" s="748" t="s">
        <v>3134</v>
      </c>
      <c r="D398" s="748" t="s">
        <v>2899</v>
      </c>
      <c r="E398" s="748" t="s">
        <v>3135</v>
      </c>
      <c r="F398" s="752"/>
      <c r="G398" s="752"/>
      <c r="H398" s="766">
        <v>0</v>
      </c>
      <c r="I398" s="752">
        <v>5</v>
      </c>
      <c r="J398" s="752">
        <v>291.53000000000003</v>
      </c>
      <c r="K398" s="766">
        <v>1</v>
      </c>
      <c r="L398" s="752">
        <v>5</v>
      </c>
      <c r="M398" s="753">
        <v>291.53000000000003</v>
      </c>
    </row>
    <row r="399" spans="1:13" ht="14.45" customHeight="1" x14ac:dyDescent="0.2">
      <c r="A399" s="747" t="s">
        <v>613</v>
      </c>
      <c r="B399" s="748" t="s">
        <v>2901</v>
      </c>
      <c r="C399" s="748" t="s">
        <v>2902</v>
      </c>
      <c r="D399" s="748" t="s">
        <v>1196</v>
      </c>
      <c r="E399" s="748" t="s">
        <v>2903</v>
      </c>
      <c r="F399" s="752"/>
      <c r="G399" s="752"/>
      <c r="H399" s="766">
        <v>0</v>
      </c>
      <c r="I399" s="752">
        <v>3</v>
      </c>
      <c r="J399" s="752">
        <v>519.29999999999995</v>
      </c>
      <c r="K399" s="766">
        <v>1</v>
      </c>
      <c r="L399" s="752">
        <v>3</v>
      </c>
      <c r="M399" s="753">
        <v>519.29999999999995</v>
      </c>
    </row>
    <row r="400" spans="1:13" ht="14.45" customHeight="1" x14ac:dyDescent="0.2">
      <c r="A400" s="747" t="s">
        <v>613</v>
      </c>
      <c r="B400" s="748" t="s">
        <v>2906</v>
      </c>
      <c r="C400" s="748" t="s">
        <v>2907</v>
      </c>
      <c r="D400" s="748" t="s">
        <v>2908</v>
      </c>
      <c r="E400" s="748" t="s">
        <v>2909</v>
      </c>
      <c r="F400" s="752"/>
      <c r="G400" s="752"/>
      <c r="H400" s="766">
        <v>0</v>
      </c>
      <c r="I400" s="752">
        <v>1</v>
      </c>
      <c r="J400" s="752">
        <v>367.31</v>
      </c>
      <c r="K400" s="766">
        <v>1</v>
      </c>
      <c r="L400" s="752">
        <v>1</v>
      </c>
      <c r="M400" s="753">
        <v>367.31</v>
      </c>
    </row>
    <row r="401" spans="1:13" ht="14.45" customHeight="1" x14ac:dyDescent="0.2">
      <c r="A401" s="747" t="s">
        <v>613</v>
      </c>
      <c r="B401" s="748" t="s">
        <v>2906</v>
      </c>
      <c r="C401" s="748" t="s">
        <v>2910</v>
      </c>
      <c r="D401" s="748" t="s">
        <v>2911</v>
      </c>
      <c r="E401" s="748" t="s">
        <v>2912</v>
      </c>
      <c r="F401" s="752"/>
      <c r="G401" s="752"/>
      <c r="H401" s="766">
        <v>0</v>
      </c>
      <c r="I401" s="752">
        <v>3</v>
      </c>
      <c r="J401" s="752">
        <v>342.39000000000004</v>
      </c>
      <c r="K401" s="766">
        <v>1</v>
      </c>
      <c r="L401" s="752">
        <v>3</v>
      </c>
      <c r="M401" s="753">
        <v>342.39000000000004</v>
      </c>
    </row>
    <row r="402" spans="1:13" ht="14.45" customHeight="1" x14ac:dyDescent="0.2">
      <c r="A402" s="747" t="s">
        <v>613</v>
      </c>
      <c r="B402" s="748" t="s">
        <v>2906</v>
      </c>
      <c r="C402" s="748" t="s">
        <v>2913</v>
      </c>
      <c r="D402" s="748" t="s">
        <v>2911</v>
      </c>
      <c r="E402" s="748" t="s">
        <v>2914</v>
      </c>
      <c r="F402" s="752"/>
      <c r="G402" s="752"/>
      <c r="H402" s="766">
        <v>0</v>
      </c>
      <c r="I402" s="752">
        <v>28</v>
      </c>
      <c r="J402" s="752">
        <v>3536.5</v>
      </c>
      <c r="K402" s="766">
        <v>1</v>
      </c>
      <c r="L402" s="752">
        <v>28</v>
      </c>
      <c r="M402" s="753">
        <v>3536.5</v>
      </c>
    </row>
    <row r="403" spans="1:13" ht="14.45" customHeight="1" x14ac:dyDescent="0.2">
      <c r="A403" s="747" t="s">
        <v>613</v>
      </c>
      <c r="B403" s="748" t="s">
        <v>2906</v>
      </c>
      <c r="C403" s="748" t="s">
        <v>2915</v>
      </c>
      <c r="D403" s="748" t="s">
        <v>2911</v>
      </c>
      <c r="E403" s="748" t="s">
        <v>2916</v>
      </c>
      <c r="F403" s="752"/>
      <c r="G403" s="752"/>
      <c r="H403" s="766">
        <v>0</v>
      </c>
      <c r="I403" s="752">
        <v>3</v>
      </c>
      <c r="J403" s="752">
        <v>765.15999999999985</v>
      </c>
      <c r="K403" s="766">
        <v>1</v>
      </c>
      <c r="L403" s="752">
        <v>3</v>
      </c>
      <c r="M403" s="753">
        <v>765.15999999999985</v>
      </c>
    </row>
    <row r="404" spans="1:13" ht="14.45" customHeight="1" x14ac:dyDescent="0.2">
      <c r="A404" s="747" t="s">
        <v>613</v>
      </c>
      <c r="B404" s="748" t="s">
        <v>2921</v>
      </c>
      <c r="C404" s="748" t="s">
        <v>3136</v>
      </c>
      <c r="D404" s="748" t="s">
        <v>1416</v>
      </c>
      <c r="E404" s="748" t="s">
        <v>2055</v>
      </c>
      <c r="F404" s="752"/>
      <c r="G404" s="752"/>
      <c r="H404" s="766">
        <v>0</v>
      </c>
      <c r="I404" s="752">
        <v>2</v>
      </c>
      <c r="J404" s="752">
        <v>2087.9599999999991</v>
      </c>
      <c r="K404" s="766">
        <v>1</v>
      </c>
      <c r="L404" s="752">
        <v>2</v>
      </c>
      <c r="M404" s="753">
        <v>2087.9599999999991</v>
      </c>
    </row>
    <row r="405" spans="1:13" ht="14.45" customHeight="1" x14ac:dyDescent="0.2">
      <c r="A405" s="747" t="s">
        <v>613</v>
      </c>
      <c r="B405" s="748" t="s">
        <v>2921</v>
      </c>
      <c r="C405" s="748" t="s">
        <v>2922</v>
      </c>
      <c r="D405" s="748" t="s">
        <v>1416</v>
      </c>
      <c r="E405" s="748" t="s">
        <v>1417</v>
      </c>
      <c r="F405" s="752"/>
      <c r="G405" s="752"/>
      <c r="H405" s="766">
        <v>0</v>
      </c>
      <c r="I405" s="752">
        <v>1</v>
      </c>
      <c r="J405" s="752">
        <v>2161.6</v>
      </c>
      <c r="K405" s="766">
        <v>1</v>
      </c>
      <c r="L405" s="752">
        <v>1</v>
      </c>
      <c r="M405" s="753">
        <v>2161.6</v>
      </c>
    </row>
    <row r="406" spans="1:13" ht="14.45" customHeight="1" x14ac:dyDescent="0.2">
      <c r="A406" s="747" t="s">
        <v>613</v>
      </c>
      <c r="B406" s="748" t="s">
        <v>2921</v>
      </c>
      <c r="C406" s="748" t="s">
        <v>3137</v>
      </c>
      <c r="D406" s="748" t="s">
        <v>2053</v>
      </c>
      <c r="E406" s="748" t="s">
        <v>2054</v>
      </c>
      <c r="F406" s="752">
        <v>2</v>
      </c>
      <c r="G406" s="752">
        <v>474.30000000000007</v>
      </c>
      <c r="H406" s="766">
        <v>1</v>
      </c>
      <c r="I406" s="752"/>
      <c r="J406" s="752"/>
      <c r="K406" s="766">
        <v>0</v>
      </c>
      <c r="L406" s="752">
        <v>2</v>
      </c>
      <c r="M406" s="753">
        <v>474.30000000000007</v>
      </c>
    </row>
    <row r="407" spans="1:13" ht="14.45" customHeight="1" x14ac:dyDescent="0.2">
      <c r="A407" s="747" t="s">
        <v>613</v>
      </c>
      <c r="B407" s="748" t="s">
        <v>3138</v>
      </c>
      <c r="C407" s="748" t="s">
        <v>3139</v>
      </c>
      <c r="D407" s="748" t="s">
        <v>2039</v>
      </c>
      <c r="E407" s="748" t="s">
        <v>2040</v>
      </c>
      <c r="F407" s="752"/>
      <c r="G407" s="752"/>
      <c r="H407" s="766">
        <v>0</v>
      </c>
      <c r="I407" s="752">
        <v>1</v>
      </c>
      <c r="J407" s="752">
        <v>189.93</v>
      </c>
      <c r="K407" s="766">
        <v>1</v>
      </c>
      <c r="L407" s="752">
        <v>1</v>
      </c>
      <c r="M407" s="753">
        <v>189.93</v>
      </c>
    </row>
    <row r="408" spans="1:13" ht="14.45" customHeight="1" x14ac:dyDescent="0.2">
      <c r="A408" s="747" t="s">
        <v>613</v>
      </c>
      <c r="B408" s="748" t="s">
        <v>3138</v>
      </c>
      <c r="C408" s="748" t="s">
        <v>3140</v>
      </c>
      <c r="D408" s="748" t="s">
        <v>2039</v>
      </c>
      <c r="E408" s="748" t="s">
        <v>3141</v>
      </c>
      <c r="F408" s="752"/>
      <c r="G408" s="752"/>
      <c r="H408" s="766">
        <v>0</v>
      </c>
      <c r="I408" s="752">
        <v>1</v>
      </c>
      <c r="J408" s="752">
        <v>132.52000000000001</v>
      </c>
      <c r="K408" s="766">
        <v>1</v>
      </c>
      <c r="L408" s="752">
        <v>1</v>
      </c>
      <c r="M408" s="753">
        <v>132.52000000000001</v>
      </c>
    </row>
    <row r="409" spans="1:13" ht="14.45" customHeight="1" x14ac:dyDescent="0.2">
      <c r="A409" s="747" t="s">
        <v>613</v>
      </c>
      <c r="B409" s="748" t="s">
        <v>2924</v>
      </c>
      <c r="C409" s="748" t="s">
        <v>2928</v>
      </c>
      <c r="D409" s="748" t="s">
        <v>2926</v>
      </c>
      <c r="E409" s="748" t="s">
        <v>2929</v>
      </c>
      <c r="F409" s="752"/>
      <c r="G409" s="752"/>
      <c r="H409" s="766">
        <v>0</v>
      </c>
      <c r="I409" s="752">
        <v>1</v>
      </c>
      <c r="J409" s="752">
        <v>726.4</v>
      </c>
      <c r="K409" s="766">
        <v>1</v>
      </c>
      <c r="L409" s="752">
        <v>1</v>
      </c>
      <c r="M409" s="753">
        <v>726.4</v>
      </c>
    </row>
    <row r="410" spans="1:13" ht="14.45" customHeight="1" x14ac:dyDescent="0.2">
      <c r="A410" s="747" t="s">
        <v>613</v>
      </c>
      <c r="B410" s="748" t="s">
        <v>2930</v>
      </c>
      <c r="C410" s="748" t="s">
        <v>2931</v>
      </c>
      <c r="D410" s="748" t="s">
        <v>2932</v>
      </c>
      <c r="E410" s="748" t="s">
        <v>2933</v>
      </c>
      <c r="F410" s="752"/>
      <c r="G410" s="752"/>
      <c r="H410" s="766">
        <v>0</v>
      </c>
      <c r="I410" s="752">
        <v>20</v>
      </c>
      <c r="J410" s="752">
        <v>391.52</v>
      </c>
      <c r="K410" s="766">
        <v>1</v>
      </c>
      <c r="L410" s="752">
        <v>20</v>
      </c>
      <c r="M410" s="753">
        <v>391.52</v>
      </c>
    </row>
    <row r="411" spans="1:13" ht="14.45" customHeight="1" x14ac:dyDescent="0.2">
      <c r="A411" s="747" t="s">
        <v>613</v>
      </c>
      <c r="B411" s="748" t="s">
        <v>2930</v>
      </c>
      <c r="C411" s="748" t="s">
        <v>2934</v>
      </c>
      <c r="D411" s="748" t="s">
        <v>2932</v>
      </c>
      <c r="E411" s="748" t="s">
        <v>2935</v>
      </c>
      <c r="F411" s="752"/>
      <c r="G411" s="752"/>
      <c r="H411" s="766">
        <v>0</v>
      </c>
      <c r="I411" s="752">
        <v>43</v>
      </c>
      <c r="J411" s="752">
        <v>392.32000000000005</v>
      </c>
      <c r="K411" s="766">
        <v>1</v>
      </c>
      <c r="L411" s="752">
        <v>43</v>
      </c>
      <c r="M411" s="753">
        <v>392.32000000000005</v>
      </c>
    </row>
    <row r="412" spans="1:13" ht="14.45" customHeight="1" x14ac:dyDescent="0.2">
      <c r="A412" s="747" t="s">
        <v>613</v>
      </c>
      <c r="B412" s="748" t="s">
        <v>2936</v>
      </c>
      <c r="C412" s="748" t="s">
        <v>2940</v>
      </c>
      <c r="D412" s="748" t="s">
        <v>2941</v>
      </c>
      <c r="E412" s="748" t="s">
        <v>2942</v>
      </c>
      <c r="F412" s="752">
        <v>2</v>
      </c>
      <c r="G412" s="752">
        <v>183.40000000000003</v>
      </c>
      <c r="H412" s="766">
        <v>1</v>
      </c>
      <c r="I412" s="752"/>
      <c r="J412" s="752"/>
      <c r="K412" s="766">
        <v>0</v>
      </c>
      <c r="L412" s="752">
        <v>2</v>
      </c>
      <c r="M412" s="753">
        <v>183.40000000000003</v>
      </c>
    </row>
    <row r="413" spans="1:13" ht="14.45" customHeight="1" x14ac:dyDescent="0.2">
      <c r="A413" s="747" t="s">
        <v>613</v>
      </c>
      <c r="B413" s="748" t="s">
        <v>2946</v>
      </c>
      <c r="C413" s="748" t="s">
        <v>2947</v>
      </c>
      <c r="D413" s="748" t="s">
        <v>1662</v>
      </c>
      <c r="E413" s="748" t="s">
        <v>2948</v>
      </c>
      <c r="F413" s="752">
        <v>2</v>
      </c>
      <c r="G413" s="752">
        <v>44.260000000000005</v>
      </c>
      <c r="H413" s="766">
        <v>1</v>
      </c>
      <c r="I413" s="752"/>
      <c r="J413" s="752"/>
      <c r="K413" s="766">
        <v>0</v>
      </c>
      <c r="L413" s="752">
        <v>2</v>
      </c>
      <c r="M413" s="753">
        <v>44.260000000000005</v>
      </c>
    </row>
    <row r="414" spans="1:13" ht="14.45" customHeight="1" x14ac:dyDescent="0.2">
      <c r="A414" s="747" t="s">
        <v>613</v>
      </c>
      <c r="B414" s="748" t="s">
        <v>2946</v>
      </c>
      <c r="C414" s="748" t="s">
        <v>2949</v>
      </c>
      <c r="D414" s="748" t="s">
        <v>1662</v>
      </c>
      <c r="E414" s="748" t="s">
        <v>2950</v>
      </c>
      <c r="F414" s="752">
        <v>3</v>
      </c>
      <c r="G414" s="752">
        <v>136.47</v>
      </c>
      <c r="H414" s="766">
        <v>1</v>
      </c>
      <c r="I414" s="752"/>
      <c r="J414" s="752"/>
      <c r="K414" s="766">
        <v>0</v>
      </c>
      <c r="L414" s="752">
        <v>3</v>
      </c>
      <c r="M414" s="753">
        <v>136.47</v>
      </c>
    </row>
    <row r="415" spans="1:13" ht="14.45" customHeight="1" x14ac:dyDescent="0.2">
      <c r="A415" s="747" t="s">
        <v>613</v>
      </c>
      <c r="B415" s="748" t="s">
        <v>2946</v>
      </c>
      <c r="C415" s="748" t="s">
        <v>2951</v>
      </c>
      <c r="D415" s="748" t="s">
        <v>1662</v>
      </c>
      <c r="E415" s="748" t="s">
        <v>2948</v>
      </c>
      <c r="F415" s="752"/>
      <c r="G415" s="752"/>
      <c r="H415" s="766">
        <v>0</v>
      </c>
      <c r="I415" s="752">
        <v>29</v>
      </c>
      <c r="J415" s="752">
        <v>640.67000000000007</v>
      </c>
      <c r="K415" s="766">
        <v>1</v>
      </c>
      <c r="L415" s="752">
        <v>29</v>
      </c>
      <c r="M415" s="753">
        <v>640.67000000000007</v>
      </c>
    </row>
    <row r="416" spans="1:13" ht="14.45" customHeight="1" x14ac:dyDescent="0.2">
      <c r="A416" s="747" t="s">
        <v>613</v>
      </c>
      <c r="B416" s="748" t="s">
        <v>2946</v>
      </c>
      <c r="C416" s="748" t="s">
        <v>3142</v>
      </c>
      <c r="D416" s="748" t="s">
        <v>1662</v>
      </c>
      <c r="E416" s="748" t="s">
        <v>2950</v>
      </c>
      <c r="F416" s="752"/>
      <c r="G416" s="752"/>
      <c r="H416" s="766">
        <v>0</v>
      </c>
      <c r="I416" s="752">
        <v>1</v>
      </c>
      <c r="J416" s="752">
        <v>45.489999999999995</v>
      </c>
      <c r="K416" s="766">
        <v>1</v>
      </c>
      <c r="L416" s="752">
        <v>1</v>
      </c>
      <c r="M416" s="753">
        <v>45.489999999999995</v>
      </c>
    </row>
    <row r="417" spans="1:13" ht="14.45" customHeight="1" x14ac:dyDescent="0.2">
      <c r="A417" s="747" t="s">
        <v>613</v>
      </c>
      <c r="B417" s="748" t="s">
        <v>2952</v>
      </c>
      <c r="C417" s="748" t="s">
        <v>2953</v>
      </c>
      <c r="D417" s="748" t="s">
        <v>698</v>
      </c>
      <c r="E417" s="748" t="s">
        <v>833</v>
      </c>
      <c r="F417" s="752"/>
      <c r="G417" s="752"/>
      <c r="H417" s="766">
        <v>0</v>
      </c>
      <c r="I417" s="752">
        <v>1</v>
      </c>
      <c r="J417" s="752">
        <v>98.15</v>
      </c>
      <c r="K417" s="766">
        <v>1</v>
      </c>
      <c r="L417" s="752">
        <v>1</v>
      </c>
      <c r="M417" s="753">
        <v>98.15</v>
      </c>
    </row>
    <row r="418" spans="1:13" ht="14.45" customHeight="1" x14ac:dyDescent="0.2">
      <c r="A418" s="747" t="s">
        <v>613</v>
      </c>
      <c r="B418" s="748" t="s">
        <v>2954</v>
      </c>
      <c r="C418" s="748" t="s">
        <v>3143</v>
      </c>
      <c r="D418" s="748" t="s">
        <v>2956</v>
      </c>
      <c r="E418" s="748" t="s">
        <v>3144</v>
      </c>
      <c r="F418" s="752"/>
      <c r="G418" s="752"/>
      <c r="H418" s="766">
        <v>0</v>
      </c>
      <c r="I418" s="752">
        <v>3</v>
      </c>
      <c r="J418" s="752">
        <v>550.54999999999995</v>
      </c>
      <c r="K418" s="766">
        <v>1</v>
      </c>
      <c r="L418" s="752">
        <v>3</v>
      </c>
      <c r="M418" s="753">
        <v>550.54999999999995</v>
      </c>
    </row>
    <row r="419" spans="1:13" ht="14.45" customHeight="1" x14ac:dyDescent="0.2">
      <c r="A419" s="747" t="s">
        <v>613</v>
      </c>
      <c r="B419" s="748" t="s">
        <v>3145</v>
      </c>
      <c r="C419" s="748" t="s">
        <v>3146</v>
      </c>
      <c r="D419" s="748" t="s">
        <v>3147</v>
      </c>
      <c r="E419" s="748" t="s">
        <v>3148</v>
      </c>
      <c r="F419" s="752"/>
      <c r="G419" s="752"/>
      <c r="H419" s="766">
        <v>0</v>
      </c>
      <c r="I419" s="752">
        <v>1</v>
      </c>
      <c r="J419" s="752">
        <v>50.74</v>
      </c>
      <c r="K419" s="766">
        <v>1</v>
      </c>
      <c r="L419" s="752">
        <v>1</v>
      </c>
      <c r="M419" s="753">
        <v>50.74</v>
      </c>
    </row>
    <row r="420" spans="1:13" ht="14.45" customHeight="1" x14ac:dyDescent="0.2">
      <c r="A420" s="747" t="s">
        <v>613</v>
      </c>
      <c r="B420" s="748" t="s">
        <v>3145</v>
      </c>
      <c r="C420" s="748" t="s">
        <v>3149</v>
      </c>
      <c r="D420" s="748" t="s">
        <v>3147</v>
      </c>
      <c r="E420" s="748" t="s">
        <v>3150</v>
      </c>
      <c r="F420" s="752"/>
      <c r="G420" s="752"/>
      <c r="H420" s="766">
        <v>0</v>
      </c>
      <c r="I420" s="752">
        <v>3</v>
      </c>
      <c r="J420" s="752">
        <v>299.82000000000005</v>
      </c>
      <c r="K420" s="766">
        <v>1</v>
      </c>
      <c r="L420" s="752">
        <v>3</v>
      </c>
      <c r="M420" s="753">
        <v>299.82000000000005</v>
      </c>
    </row>
    <row r="421" spans="1:13" ht="14.45" customHeight="1" x14ac:dyDescent="0.2">
      <c r="A421" s="747" t="s">
        <v>613</v>
      </c>
      <c r="B421" s="748" t="s">
        <v>2958</v>
      </c>
      <c r="C421" s="748" t="s">
        <v>3151</v>
      </c>
      <c r="D421" s="748" t="s">
        <v>2010</v>
      </c>
      <c r="E421" s="748" t="s">
        <v>2011</v>
      </c>
      <c r="F421" s="752">
        <v>3</v>
      </c>
      <c r="G421" s="752">
        <v>359.37</v>
      </c>
      <c r="H421" s="766">
        <v>1</v>
      </c>
      <c r="I421" s="752"/>
      <c r="J421" s="752"/>
      <c r="K421" s="766">
        <v>0</v>
      </c>
      <c r="L421" s="752">
        <v>3</v>
      </c>
      <c r="M421" s="753">
        <v>359.37</v>
      </c>
    </row>
    <row r="422" spans="1:13" ht="14.45" customHeight="1" x14ac:dyDescent="0.2">
      <c r="A422" s="747" t="s">
        <v>613</v>
      </c>
      <c r="B422" s="748" t="s">
        <v>2962</v>
      </c>
      <c r="C422" s="748" t="s">
        <v>2963</v>
      </c>
      <c r="D422" s="748" t="s">
        <v>2964</v>
      </c>
      <c r="E422" s="748" t="s">
        <v>1617</v>
      </c>
      <c r="F422" s="752"/>
      <c r="G422" s="752"/>
      <c r="H422" s="766">
        <v>0</v>
      </c>
      <c r="I422" s="752">
        <v>1</v>
      </c>
      <c r="J422" s="752">
        <v>71.13</v>
      </c>
      <c r="K422" s="766">
        <v>1</v>
      </c>
      <c r="L422" s="752">
        <v>1</v>
      </c>
      <c r="M422" s="753">
        <v>71.13</v>
      </c>
    </row>
    <row r="423" spans="1:13" ht="14.45" customHeight="1" x14ac:dyDescent="0.2">
      <c r="A423" s="747" t="s">
        <v>613</v>
      </c>
      <c r="B423" s="748" t="s">
        <v>2967</v>
      </c>
      <c r="C423" s="748" t="s">
        <v>3152</v>
      </c>
      <c r="D423" s="748" t="s">
        <v>1857</v>
      </c>
      <c r="E423" s="748" t="s">
        <v>1858</v>
      </c>
      <c r="F423" s="752">
        <v>2</v>
      </c>
      <c r="G423" s="752">
        <v>153.06</v>
      </c>
      <c r="H423" s="766">
        <v>1</v>
      </c>
      <c r="I423" s="752"/>
      <c r="J423" s="752"/>
      <c r="K423" s="766">
        <v>0</v>
      </c>
      <c r="L423" s="752">
        <v>2</v>
      </c>
      <c r="M423" s="753">
        <v>153.06</v>
      </c>
    </row>
    <row r="424" spans="1:13" ht="14.45" customHeight="1" x14ac:dyDescent="0.2">
      <c r="A424" s="747" t="s">
        <v>613</v>
      </c>
      <c r="B424" s="748" t="s">
        <v>2969</v>
      </c>
      <c r="C424" s="748" t="s">
        <v>2970</v>
      </c>
      <c r="D424" s="748" t="s">
        <v>2971</v>
      </c>
      <c r="E424" s="748" t="s">
        <v>2972</v>
      </c>
      <c r="F424" s="752"/>
      <c r="G424" s="752"/>
      <c r="H424" s="766">
        <v>0</v>
      </c>
      <c r="I424" s="752">
        <v>9</v>
      </c>
      <c r="J424" s="752">
        <v>942.03</v>
      </c>
      <c r="K424" s="766">
        <v>1</v>
      </c>
      <c r="L424" s="752">
        <v>9</v>
      </c>
      <c r="M424" s="753">
        <v>942.03</v>
      </c>
    </row>
    <row r="425" spans="1:13" ht="14.45" customHeight="1" x14ac:dyDescent="0.2">
      <c r="A425" s="747" t="s">
        <v>613</v>
      </c>
      <c r="B425" s="748" t="s">
        <v>2973</v>
      </c>
      <c r="C425" s="748" t="s">
        <v>2975</v>
      </c>
      <c r="D425" s="748" t="s">
        <v>2976</v>
      </c>
      <c r="E425" s="748" t="s">
        <v>2977</v>
      </c>
      <c r="F425" s="752"/>
      <c r="G425" s="752"/>
      <c r="H425" s="766">
        <v>0</v>
      </c>
      <c r="I425" s="752">
        <v>3</v>
      </c>
      <c r="J425" s="752">
        <v>243.60000000000005</v>
      </c>
      <c r="K425" s="766">
        <v>1</v>
      </c>
      <c r="L425" s="752">
        <v>3</v>
      </c>
      <c r="M425" s="753">
        <v>243.60000000000005</v>
      </c>
    </row>
    <row r="426" spans="1:13" ht="14.45" customHeight="1" x14ac:dyDescent="0.2">
      <c r="A426" s="747" t="s">
        <v>613</v>
      </c>
      <c r="B426" s="748" t="s">
        <v>2978</v>
      </c>
      <c r="C426" s="748" t="s">
        <v>2979</v>
      </c>
      <c r="D426" s="748" t="s">
        <v>2980</v>
      </c>
      <c r="E426" s="748" t="s">
        <v>2981</v>
      </c>
      <c r="F426" s="752"/>
      <c r="G426" s="752"/>
      <c r="H426" s="766">
        <v>0</v>
      </c>
      <c r="I426" s="752">
        <v>2</v>
      </c>
      <c r="J426" s="752">
        <v>1174.3000000000002</v>
      </c>
      <c r="K426" s="766">
        <v>1</v>
      </c>
      <c r="L426" s="752">
        <v>2</v>
      </c>
      <c r="M426" s="753">
        <v>1174.3000000000002</v>
      </c>
    </row>
    <row r="427" spans="1:13" ht="14.45" customHeight="1" x14ac:dyDescent="0.2">
      <c r="A427" s="747" t="s">
        <v>613</v>
      </c>
      <c r="B427" s="748" t="s">
        <v>3153</v>
      </c>
      <c r="C427" s="748" t="s">
        <v>3154</v>
      </c>
      <c r="D427" s="748" t="s">
        <v>2023</v>
      </c>
      <c r="E427" s="748" t="s">
        <v>3155</v>
      </c>
      <c r="F427" s="752"/>
      <c r="G427" s="752"/>
      <c r="H427" s="766">
        <v>0</v>
      </c>
      <c r="I427" s="752">
        <v>2</v>
      </c>
      <c r="J427" s="752">
        <v>140.87</v>
      </c>
      <c r="K427" s="766">
        <v>1</v>
      </c>
      <c r="L427" s="752">
        <v>2</v>
      </c>
      <c r="M427" s="753">
        <v>140.87</v>
      </c>
    </row>
    <row r="428" spans="1:13" ht="14.45" customHeight="1" x14ac:dyDescent="0.2">
      <c r="A428" s="747" t="s">
        <v>613</v>
      </c>
      <c r="B428" s="748" t="s">
        <v>3153</v>
      </c>
      <c r="C428" s="748" t="s">
        <v>3156</v>
      </c>
      <c r="D428" s="748" t="s">
        <v>2023</v>
      </c>
      <c r="E428" s="748" t="s">
        <v>3157</v>
      </c>
      <c r="F428" s="752"/>
      <c r="G428" s="752"/>
      <c r="H428" s="766">
        <v>0</v>
      </c>
      <c r="I428" s="752">
        <v>1</v>
      </c>
      <c r="J428" s="752">
        <v>124.93000000000005</v>
      </c>
      <c r="K428" s="766">
        <v>1</v>
      </c>
      <c r="L428" s="752">
        <v>1</v>
      </c>
      <c r="M428" s="753">
        <v>124.93000000000005</v>
      </c>
    </row>
    <row r="429" spans="1:13" ht="14.45" customHeight="1" x14ac:dyDescent="0.2">
      <c r="A429" s="747" t="s">
        <v>613</v>
      </c>
      <c r="B429" s="748" t="s">
        <v>2985</v>
      </c>
      <c r="C429" s="748" t="s">
        <v>2988</v>
      </c>
      <c r="D429" s="748" t="s">
        <v>1653</v>
      </c>
      <c r="E429" s="748" t="s">
        <v>769</v>
      </c>
      <c r="F429" s="752"/>
      <c r="G429" s="752"/>
      <c r="H429" s="766">
        <v>0</v>
      </c>
      <c r="I429" s="752">
        <v>43</v>
      </c>
      <c r="J429" s="752">
        <v>1284.27</v>
      </c>
      <c r="K429" s="766">
        <v>1</v>
      </c>
      <c r="L429" s="752">
        <v>43</v>
      </c>
      <c r="M429" s="753">
        <v>1284.27</v>
      </c>
    </row>
    <row r="430" spans="1:13" ht="14.45" customHeight="1" x14ac:dyDescent="0.2">
      <c r="A430" s="747" t="s">
        <v>613</v>
      </c>
      <c r="B430" s="748" t="s">
        <v>2989</v>
      </c>
      <c r="C430" s="748" t="s">
        <v>2990</v>
      </c>
      <c r="D430" s="748" t="s">
        <v>1005</v>
      </c>
      <c r="E430" s="748" t="s">
        <v>2653</v>
      </c>
      <c r="F430" s="752"/>
      <c r="G430" s="752"/>
      <c r="H430" s="766">
        <v>0</v>
      </c>
      <c r="I430" s="752">
        <v>2</v>
      </c>
      <c r="J430" s="752">
        <v>160.37999999999997</v>
      </c>
      <c r="K430" s="766">
        <v>1</v>
      </c>
      <c r="L430" s="752">
        <v>2</v>
      </c>
      <c r="M430" s="753">
        <v>160.37999999999997</v>
      </c>
    </row>
    <row r="431" spans="1:13" ht="14.45" customHeight="1" x14ac:dyDescent="0.2">
      <c r="A431" s="747" t="s">
        <v>613</v>
      </c>
      <c r="B431" s="748" t="s">
        <v>2995</v>
      </c>
      <c r="C431" s="748" t="s">
        <v>2996</v>
      </c>
      <c r="D431" s="748" t="s">
        <v>1715</v>
      </c>
      <c r="E431" s="748" t="s">
        <v>1716</v>
      </c>
      <c r="F431" s="752"/>
      <c r="G431" s="752"/>
      <c r="H431" s="766">
        <v>0</v>
      </c>
      <c r="I431" s="752">
        <v>30</v>
      </c>
      <c r="J431" s="752">
        <v>56352.789999999994</v>
      </c>
      <c r="K431" s="766">
        <v>1</v>
      </c>
      <c r="L431" s="752">
        <v>30</v>
      </c>
      <c r="M431" s="753">
        <v>56352.789999999994</v>
      </c>
    </row>
    <row r="432" spans="1:13" ht="14.45" customHeight="1" x14ac:dyDescent="0.2">
      <c r="A432" s="747" t="s">
        <v>613</v>
      </c>
      <c r="B432" s="748" t="s">
        <v>2995</v>
      </c>
      <c r="C432" s="748" t="s">
        <v>3158</v>
      </c>
      <c r="D432" s="748" t="s">
        <v>2153</v>
      </c>
      <c r="E432" s="748" t="s">
        <v>1689</v>
      </c>
      <c r="F432" s="752"/>
      <c r="G432" s="752"/>
      <c r="H432" s="766">
        <v>0</v>
      </c>
      <c r="I432" s="752">
        <v>1</v>
      </c>
      <c r="J432" s="752">
        <v>164.73000000000002</v>
      </c>
      <c r="K432" s="766">
        <v>1</v>
      </c>
      <c r="L432" s="752">
        <v>1</v>
      </c>
      <c r="M432" s="753">
        <v>164.73000000000002</v>
      </c>
    </row>
    <row r="433" spans="1:13" ht="14.45" customHeight="1" x14ac:dyDescent="0.2">
      <c r="A433" s="747" t="s">
        <v>613</v>
      </c>
      <c r="B433" s="748" t="s">
        <v>2995</v>
      </c>
      <c r="C433" s="748" t="s">
        <v>2997</v>
      </c>
      <c r="D433" s="748" t="s">
        <v>1688</v>
      </c>
      <c r="E433" s="748" t="s">
        <v>1689</v>
      </c>
      <c r="F433" s="752"/>
      <c r="G433" s="752"/>
      <c r="H433" s="766">
        <v>0</v>
      </c>
      <c r="I433" s="752">
        <v>1</v>
      </c>
      <c r="J433" s="752">
        <v>164.73000000000002</v>
      </c>
      <c r="K433" s="766">
        <v>1</v>
      </c>
      <c r="L433" s="752">
        <v>1</v>
      </c>
      <c r="M433" s="753">
        <v>164.73000000000002</v>
      </c>
    </row>
    <row r="434" spans="1:13" ht="14.45" customHeight="1" x14ac:dyDescent="0.2">
      <c r="A434" s="747" t="s">
        <v>613</v>
      </c>
      <c r="B434" s="748" t="s">
        <v>2995</v>
      </c>
      <c r="C434" s="748" t="s">
        <v>3159</v>
      </c>
      <c r="D434" s="748" t="s">
        <v>2154</v>
      </c>
      <c r="E434" s="748" t="s">
        <v>3160</v>
      </c>
      <c r="F434" s="752"/>
      <c r="G434" s="752"/>
      <c r="H434" s="766">
        <v>0</v>
      </c>
      <c r="I434" s="752">
        <v>1</v>
      </c>
      <c r="J434" s="752">
        <v>168.57000000000002</v>
      </c>
      <c r="K434" s="766">
        <v>1</v>
      </c>
      <c r="L434" s="752">
        <v>1</v>
      </c>
      <c r="M434" s="753">
        <v>168.57000000000002</v>
      </c>
    </row>
    <row r="435" spans="1:13" ht="14.45" customHeight="1" x14ac:dyDescent="0.2">
      <c r="A435" s="747" t="s">
        <v>613</v>
      </c>
      <c r="B435" s="748" t="s">
        <v>2995</v>
      </c>
      <c r="C435" s="748" t="s">
        <v>2998</v>
      </c>
      <c r="D435" s="748" t="s">
        <v>1720</v>
      </c>
      <c r="E435" s="748" t="s">
        <v>2999</v>
      </c>
      <c r="F435" s="752"/>
      <c r="G435" s="752"/>
      <c r="H435" s="766">
        <v>0</v>
      </c>
      <c r="I435" s="752">
        <v>14</v>
      </c>
      <c r="J435" s="752">
        <v>2748.7000000000003</v>
      </c>
      <c r="K435" s="766">
        <v>1</v>
      </c>
      <c r="L435" s="752">
        <v>14</v>
      </c>
      <c r="M435" s="753">
        <v>2748.7000000000003</v>
      </c>
    </row>
    <row r="436" spans="1:13" ht="14.45" customHeight="1" x14ac:dyDescent="0.2">
      <c r="A436" s="747" t="s">
        <v>613</v>
      </c>
      <c r="B436" s="748" t="s">
        <v>2995</v>
      </c>
      <c r="C436" s="748" t="s">
        <v>3000</v>
      </c>
      <c r="D436" s="748" t="s">
        <v>1691</v>
      </c>
      <c r="E436" s="748" t="s">
        <v>1692</v>
      </c>
      <c r="F436" s="752"/>
      <c r="G436" s="752"/>
      <c r="H436" s="766">
        <v>0</v>
      </c>
      <c r="I436" s="752">
        <v>64</v>
      </c>
      <c r="J436" s="752">
        <v>2622.3999999999996</v>
      </c>
      <c r="K436" s="766">
        <v>1</v>
      </c>
      <c r="L436" s="752">
        <v>64</v>
      </c>
      <c r="M436" s="753">
        <v>2622.3999999999996</v>
      </c>
    </row>
    <row r="437" spans="1:13" ht="14.45" customHeight="1" x14ac:dyDescent="0.2">
      <c r="A437" s="747" t="s">
        <v>613</v>
      </c>
      <c r="B437" s="748" t="s">
        <v>2995</v>
      </c>
      <c r="C437" s="748" t="s">
        <v>3001</v>
      </c>
      <c r="D437" s="748" t="s">
        <v>1693</v>
      </c>
      <c r="E437" s="748" t="s">
        <v>1692</v>
      </c>
      <c r="F437" s="752"/>
      <c r="G437" s="752"/>
      <c r="H437" s="766">
        <v>0</v>
      </c>
      <c r="I437" s="752">
        <v>68</v>
      </c>
      <c r="J437" s="752">
        <v>2783.4399999999996</v>
      </c>
      <c r="K437" s="766">
        <v>1</v>
      </c>
      <c r="L437" s="752">
        <v>68</v>
      </c>
      <c r="M437" s="753">
        <v>2783.4399999999996</v>
      </c>
    </row>
    <row r="438" spans="1:13" ht="14.45" customHeight="1" x14ac:dyDescent="0.2">
      <c r="A438" s="747" t="s">
        <v>613</v>
      </c>
      <c r="B438" s="748" t="s">
        <v>2995</v>
      </c>
      <c r="C438" s="748" t="s">
        <v>3161</v>
      </c>
      <c r="D438" s="748" t="s">
        <v>2159</v>
      </c>
      <c r="E438" s="748" t="s">
        <v>1695</v>
      </c>
      <c r="F438" s="752"/>
      <c r="G438" s="752"/>
      <c r="H438" s="766">
        <v>0</v>
      </c>
      <c r="I438" s="752">
        <v>1</v>
      </c>
      <c r="J438" s="752">
        <v>135.59999999999994</v>
      </c>
      <c r="K438" s="766">
        <v>1</v>
      </c>
      <c r="L438" s="752">
        <v>1</v>
      </c>
      <c r="M438" s="753">
        <v>135.59999999999994</v>
      </c>
    </row>
    <row r="439" spans="1:13" ht="14.45" customHeight="1" x14ac:dyDescent="0.2">
      <c r="A439" s="747" t="s">
        <v>613</v>
      </c>
      <c r="B439" s="748" t="s">
        <v>2995</v>
      </c>
      <c r="C439" s="748" t="s">
        <v>3162</v>
      </c>
      <c r="D439" s="748" t="s">
        <v>2158</v>
      </c>
      <c r="E439" s="748" t="s">
        <v>1695</v>
      </c>
      <c r="F439" s="752"/>
      <c r="G439" s="752"/>
      <c r="H439" s="766">
        <v>0</v>
      </c>
      <c r="I439" s="752">
        <v>3</v>
      </c>
      <c r="J439" s="752">
        <v>358.40999999999997</v>
      </c>
      <c r="K439" s="766">
        <v>1</v>
      </c>
      <c r="L439" s="752">
        <v>3</v>
      </c>
      <c r="M439" s="753">
        <v>358.40999999999997</v>
      </c>
    </row>
    <row r="440" spans="1:13" ht="14.45" customHeight="1" x14ac:dyDescent="0.2">
      <c r="A440" s="747" t="s">
        <v>613</v>
      </c>
      <c r="B440" s="748" t="s">
        <v>2995</v>
      </c>
      <c r="C440" s="748" t="s">
        <v>3163</v>
      </c>
      <c r="D440" s="748" t="s">
        <v>2160</v>
      </c>
      <c r="E440" s="748" t="s">
        <v>1695</v>
      </c>
      <c r="F440" s="752"/>
      <c r="G440" s="752"/>
      <c r="H440" s="766">
        <v>0</v>
      </c>
      <c r="I440" s="752">
        <v>2</v>
      </c>
      <c r="J440" s="752">
        <v>271.19999999999993</v>
      </c>
      <c r="K440" s="766">
        <v>1</v>
      </c>
      <c r="L440" s="752">
        <v>2</v>
      </c>
      <c r="M440" s="753">
        <v>271.19999999999993</v>
      </c>
    </row>
    <row r="441" spans="1:13" ht="14.45" customHeight="1" x14ac:dyDescent="0.2">
      <c r="A441" s="747" t="s">
        <v>613</v>
      </c>
      <c r="B441" s="748" t="s">
        <v>2995</v>
      </c>
      <c r="C441" s="748" t="s">
        <v>3002</v>
      </c>
      <c r="D441" s="748" t="s">
        <v>1697</v>
      </c>
      <c r="E441" s="748" t="s">
        <v>1695</v>
      </c>
      <c r="F441" s="752"/>
      <c r="G441" s="752"/>
      <c r="H441" s="766">
        <v>0</v>
      </c>
      <c r="I441" s="752">
        <v>1</v>
      </c>
      <c r="J441" s="752">
        <v>135.59999999999997</v>
      </c>
      <c r="K441" s="766">
        <v>1</v>
      </c>
      <c r="L441" s="752">
        <v>1</v>
      </c>
      <c r="M441" s="753">
        <v>135.59999999999997</v>
      </c>
    </row>
    <row r="442" spans="1:13" ht="14.45" customHeight="1" x14ac:dyDescent="0.2">
      <c r="A442" s="747" t="s">
        <v>613</v>
      </c>
      <c r="B442" s="748" t="s">
        <v>2995</v>
      </c>
      <c r="C442" s="748" t="s">
        <v>3003</v>
      </c>
      <c r="D442" s="748" t="s">
        <v>3004</v>
      </c>
      <c r="E442" s="748" t="s">
        <v>3005</v>
      </c>
      <c r="F442" s="752"/>
      <c r="G442" s="752"/>
      <c r="H442" s="766">
        <v>0</v>
      </c>
      <c r="I442" s="752">
        <v>63</v>
      </c>
      <c r="J442" s="752">
        <v>8884.7099999999991</v>
      </c>
      <c r="K442" s="766">
        <v>1</v>
      </c>
      <c r="L442" s="752">
        <v>63</v>
      </c>
      <c r="M442" s="753">
        <v>8884.7099999999991</v>
      </c>
    </row>
    <row r="443" spans="1:13" ht="14.45" customHeight="1" x14ac:dyDescent="0.2">
      <c r="A443" s="747" t="s">
        <v>613</v>
      </c>
      <c r="B443" s="748" t="s">
        <v>2995</v>
      </c>
      <c r="C443" s="748" t="s">
        <v>3164</v>
      </c>
      <c r="D443" s="748" t="s">
        <v>2161</v>
      </c>
      <c r="E443" s="748" t="s">
        <v>3005</v>
      </c>
      <c r="F443" s="752"/>
      <c r="G443" s="752"/>
      <c r="H443" s="766">
        <v>0</v>
      </c>
      <c r="I443" s="752">
        <v>20</v>
      </c>
      <c r="J443" s="752">
        <v>3129.8</v>
      </c>
      <c r="K443" s="766">
        <v>1</v>
      </c>
      <c r="L443" s="752">
        <v>20</v>
      </c>
      <c r="M443" s="753">
        <v>3129.8</v>
      </c>
    </row>
    <row r="444" spans="1:13" ht="14.45" customHeight="1" x14ac:dyDescent="0.2">
      <c r="A444" s="747" t="s">
        <v>613</v>
      </c>
      <c r="B444" s="748" t="s">
        <v>2995</v>
      </c>
      <c r="C444" s="748" t="s">
        <v>3007</v>
      </c>
      <c r="D444" s="748" t="s">
        <v>1696</v>
      </c>
      <c r="E444" s="748" t="s">
        <v>1695</v>
      </c>
      <c r="F444" s="752"/>
      <c r="G444" s="752"/>
      <c r="H444" s="766">
        <v>0</v>
      </c>
      <c r="I444" s="752">
        <v>1</v>
      </c>
      <c r="J444" s="752">
        <v>131.25</v>
      </c>
      <c r="K444" s="766">
        <v>1</v>
      </c>
      <c r="L444" s="752">
        <v>1</v>
      </c>
      <c r="M444" s="753">
        <v>131.25</v>
      </c>
    </row>
    <row r="445" spans="1:13" ht="14.45" customHeight="1" x14ac:dyDescent="0.2">
      <c r="A445" s="747" t="s">
        <v>613</v>
      </c>
      <c r="B445" s="748" t="s">
        <v>2995</v>
      </c>
      <c r="C445" s="748" t="s">
        <v>3008</v>
      </c>
      <c r="D445" s="748" t="s">
        <v>1694</v>
      </c>
      <c r="E445" s="748" t="s">
        <v>1695</v>
      </c>
      <c r="F445" s="752"/>
      <c r="G445" s="752"/>
      <c r="H445" s="766">
        <v>0</v>
      </c>
      <c r="I445" s="752">
        <v>1</v>
      </c>
      <c r="J445" s="752">
        <v>131.25</v>
      </c>
      <c r="K445" s="766">
        <v>1</v>
      </c>
      <c r="L445" s="752">
        <v>1</v>
      </c>
      <c r="M445" s="753">
        <v>131.25</v>
      </c>
    </row>
    <row r="446" spans="1:13" ht="14.45" customHeight="1" x14ac:dyDescent="0.2">
      <c r="A446" s="747" t="s">
        <v>613</v>
      </c>
      <c r="B446" s="748" t="s">
        <v>2995</v>
      </c>
      <c r="C446" s="748" t="s">
        <v>3009</v>
      </c>
      <c r="D446" s="748" t="s">
        <v>1698</v>
      </c>
      <c r="E446" s="748" t="s">
        <v>3010</v>
      </c>
      <c r="F446" s="752"/>
      <c r="G446" s="752"/>
      <c r="H446" s="766">
        <v>0</v>
      </c>
      <c r="I446" s="752">
        <v>11</v>
      </c>
      <c r="J446" s="752">
        <v>1214</v>
      </c>
      <c r="K446" s="766">
        <v>1</v>
      </c>
      <c r="L446" s="752">
        <v>11</v>
      </c>
      <c r="M446" s="753">
        <v>1214</v>
      </c>
    </row>
    <row r="447" spans="1:13" ht="14.45" customHeight="1" x14ac:dyDescent="0.2">
      <c r="A447" s="747" t="s">
        <v>613</v>
      </c>
      <c r="B447" s="748" t="s">
        <v>2995</v>
      </c>
      <c r="C447" s="748" t="s">
        <v>3011</v>
      </c>
      <c r="D447" s="748" t="s">
        <v>1703</v>
      </c>
      <c r="E447" s="748" t="s">
        <v>3010</v>
      </c>
      <c r="F447" s="752"/>
      <c r="G447" s="752"/>
      <c r="H447" s="766">
        <v>0</v>
      </c>
      <c r="I447" s="752">
        <v>11</v>
      </c>
      <c r="J447" s="752">
        <v>1179.0999999999999</v>
      </c>
      <c r="K447" s="766">
        <v>1</v>
      </c>
      <c r="L447" s="752">
        <v>11</v>
      </c>
      <c r="M447" s="753">
        <v>1179.0999999999999</v>
      </c>
    </row>
    <row r="448" spans="1:13" ht="14.45" customHeight="1" x14ac:dyDescent="0.2">
      <c r="A448" s="747" t="s">
        <v>613</v>
      </c>
      <c r="B448" s="748" t="s">
        <v>2995</v>
      </c>
      <c r="C448" s="748" t="s">
        <v>3012</v>
      </c>
      <c r="D448" s="748" t="s">
        <v>1700</v>
      </c>
      <c r="E448" s="748" t="s">
        <v>3010</v>
      </c>
      <c r="F448" s="752"/>
      <c r="G448" s="752"/>
      <c r="H448" s="766">
        <v>0</v>
      </c>
      <c r="I448" s="752">
        <v>11</v>
      </c>
      <c r="J448" s="752">
        <v>1179.1000000000001</v>
      </c>
      <c r="K448" s="766">
        <v>1</v>
      </c>
      <c r="L448" s="752">
        <v>11</v>
      </c>
      <c r="M448" s="753">
        <v>1179.1000000000001</v>
      </c>
    </row>
    <row r="449" spans="1:13" ht="14.45" customHeight="1" x14ac:dyDescent="0.2">
      <c r="A449" s="747" t="s">
        <v>613</v>
      </c>
      <c r="B449" s="748" t="s">
        <v>2995</v>
      </c>
      <c r="C449" s="748" t="s">
        <v>3015</v>
      </c>
      <c r="D449" s="748" t="s">
        <v>1690</v>
      </c>
      <c r="E449" s="748" t="s">
        <v>1689</v>
      </c>
      <c r="F449" s="752"/>
      <c r="G449" s="752"/>
      <c r="H449" s="766">
        <v>0</v>
      </c>
      <c r="I449" s="752">
        <v>17</v>
      </c>
      <c r="J449" s="752">
        <v>2785.93998884339</v>
      </c>
      <c r="K449" s="766">
        <v>1</v>
      </c>
      <c r="L449" s="752">
        <v>17</v>
      </c>
      <c r="M449" s="753">
        <v>2785.93998884339</v>
      </c>
    </row>
    <row r="450" spans="1:13" ht="14.45" customHeight="1" x14ac:dyDescent="0.2">
      <c r="A450" s="747" t="s">
        <v>613</v>
      </c>
      <c r="B450" s="748" t="s">
        <v>2995</v>
      </c>
      <c r="C450" s="748" t="s">
        <v>3165</v>
      </c>
      <c r="D450" s="748" t="s">
        <v>3166</v>
      </c>
      <c r="E450" s="748" t="s">
        <v>2157</v>
      </c>
      <c r="F450" s="752"/>
      <c r="G450" s="752"/>
      <c r="H450" s="766">
        <v>0</v>
      </c>
      <c r="I450" s="752">
        <v>144</v>
      </c>
      <c r="J450" s="752">
        <v>25825.109999999997</v>
      </c>
      <c r="K450" s="766">
        <v>1</v>
      </c>
      <c r="L450" s="752">
        <v>144</v>
      </c>
      <c r="M450" s="753">
        <v>25825.109999999997</v>
      </c>
    </row>
    <row r="451" spans="1:13" ht="14.45" customHeight="1" x14ac:dyDescent="0.2">
      <c r="A451" s="747" t="s">
        <v>616</v>
      </c>
      <c r="B451" s="748" t="s">
        <v>2500</v>
      </c>
      <c r="C451" s="748" t="s">
        <v>2503</v>
      </c>
      <c r="D451" s="748" t="s">
        <v>1451</v>
      </c>
      <c r="E451" s="748" t="s">
        <v>2504</v>
      </c>
      <c r="F451" s="752"/>
      <c r="G451" s="752"/>
      <c r="H451" s="766">
        <v>0</v>
      </c>
      <c r="I451" s="752">
        <v>60</v>
      </c>
      <c r="J451" s="752">
        <v>3991.74</v>
      </c>
      <c r="K451" s="766">
        <v>1</v>
      </c>
      <c r="L451" s="752">
        <v>60</v>
      </c>
      <c r="M451" s="753">
        <v>3991.74</v>
      </c>
    </row>
    <row r="452" spans="1:13" ht="14.45" customHeight="1" x14ac:dyDescent="0.2">
      <c r="A452" s="747" t="s">
        <v>616</v>
      </c>
      <c r="B452" s="748" t="s">
        <v>2505</v>
      </c>
      <c r="C452" s="748" t="s">
        <v>2506</v>
      </c>
      <c r="D452" s="748" t="s">
        <v>849</v>
      </c>
      <c r="E452" s="748" t="s">
        <v>2507</v>
      </c>
      <c r="F452" s="752"/>
      <c r="G452" s="752"/>
      <c r="H452" s="766">
        <v>0</v>
      </c>
      <c r="I452" s="752">
        <v>22</v>
      </c>
      <c r="J452" s="752">
        <v>364.64</v>
      </c>
      <c r="K452" s="766">
        <v>1</v>
      </c>
      <c r="L452" s="752">
        <v>22</v>
      </c>
      <c r="M452" s="753">
        <v>364.64</v>
      </c>
    </row>
    <row r="453" spans="1:13" ht="14.45" customHeight="1" x14ac:dyDescent="0.2">
      <c r="A453" s="747" t="s">
        <v>616</v>
      </c>
      <c r="B453" s="748" t="s">
        <v>2520</v>
      </c>
      <c r="C453" s="748" t="s">
        <v>3028</v>
      </c>
      <c r="D453" s="748" t="s">
        <v>3029</v>
      </c>
      <c r="E453" s="748" t="s">
        <v>3030</v>
      </c>
      <c r="F453" s="752"/>
      <c r="G453" s="752"/>
      <c r="H453" s="766">
        <v>0</v>
      </c>
      <c r="I453" s="752">
        <v>234</v>
      </c>
      <c r="J453" s="752">
        <v>64092.599513290203</v>
      </c>
      <c r="K453" s="766">
        <v>1</v>
      </c>
      <c r="L453" s="752">
        <v>234</v>
      </c>
      <c r="M453" s="753">
        <v>64092.599513290203</v>
      </c>
    </row>
    <row r="454" spans="1:13" ht="14.45" customHeight="1" x14ac:dyDescent="0.2">
      <c r="A454" s="747" t="s">
        <v>616</v>
      </c>
      <c r="B454" s="748" t="s">
        <v>2527</v>
      </c>
      <c r="C454" s="748" t="s">
        <v>2528</v>
      </c>
      <c r="D454" s="748" t="s">
        <v>2529</v>
      </c>
      <c r="E454" s="748" t="s">
        <v>1384</v>
      </c>
      <c r="F454" s="752">
        <v>86</v>
      </c>
      <c r="G454" s="752">
        <v>19422.120000000003</v>
      </c>
      <c r="H454" s="766">
        <v>1</v>
      </c>
      <c r="I454" s="752"/>
      <c r="J454" s="752"/>
      <c r="K454" s="766">
        <v>0</v>
      </c>
      <c r="L454" s="752">
        <v>86</v>
      </c>
      <c r="M454" s="753">
        <v>19422.120000000003</v>
      </c>
    </row>
    <row r="455" spans="1:13" ht="14.45" customHeight="1" x14ac:dyDescent="0.2">
      <c r="A455" s="747" t="s">
        <v>616</v>
      </c>
      <c r="B455" s="748" t="s">
        <v>2592</v>
      </c>
      <c r="C455" s="748" t="s">
        <v>2593</v>
      </c>
      <c r="D455" s="748" t="s">
        <v>1033</v>
      </c>
      <c r="E455" s="748" t="s">
        <v>1034</v>
      </c>
      <c r="F455" s="752"/>
      <c r="G455" s="752"/>
      <c r="H455" s="766">
        <v>0</v>
      </c>
      <c r="I455" s="752">
        <v>1</v>
      </c>
      <c r="J455" s="752">
        <v>40.349999999999994</v>
      </c>
      <c r="K455" s="766">
        <v>1</v>
      </c>
      <c r="L455" s="752">
        <v>1</v>
      </c>
      <c r="M455" s="753">
        <v>40.349999999999994</v>
      </c>
    </row>
    <row r="456" spans="1:13" ht="14.45" customHeight="1" x14ac:dyDescent="0.2">
      <c r="A456" s="747" t="s">
        <v>616</v>
      </c>
      <c r="B456" s="748" t="s">
        <v>2636</v>
      </c>
      <c r="C456" s="748" t="s">
        <v>2639</v>
      </c>
      <c r="D456" s="748" t="s">
        <v>768</v>
      </c>
      <c r="E456" s="748" t="s">
        <v>769</v>
      </c>
      <c r="F456" s="752"/>
      <c r="G456" s="752"/>
      <c r="H456" s="766">
        <v>0</v>
      </c>
      <c r="I456" s="752">
        <v>1</v>
      </c>
      <c r="J456" s="752">
        <v>52.279999999999994</v>
      </c>
      <c r="K456" s="766">
        <v>1</v>
      </c>
      <c r="L456" s="752">
        <v>1</v>
      </c>
      <c r="M456" s="753">
        <v>52.279999999999994</v>
      </c>
    </row>
    <row r="457" spans="1:13" ht="14.45" customHeight="1" x14ac:dyDescent="0.2">
      <c r="A457" s="747" t="s">
        <v>616</v>
      </c>
      <c r="B457" s="748" t="s">
        <v>3167</v>
      </c>
      <c r="C457" s="748" t="s">
        <v>3168</v>
      </c>
      <c r="D457" s="748" t="s">
        <v>3169</v>
      </c>
      <c r="E457" s="748" t="s">
        <v>3170</v>
      </c>
      <c r="F457" s="752"/>
      <c r="G457" s="752"/>
      <c r="H457" s="766">
        <v>0</v>
      </c>
      <c r="I457" s="752">
        <v>1</v>
      </c>
      <c r="J457" s="752">
        <v>13310</v>
      </c>
      <c r="K457" s="766">
        <v>1</v>
      </c>
      <c r="L457" s="752">
        <v>1</v>
      </c>
      <c r="M457" s="753">
        <v>13310</v>
      </c>
    </row>
    <row r="458" spans="1:13" ht="14.45" customHeight="1" x14ac:dyDescent="0.2">
      <c r="A458" s="747" t="s">
        <v>616</v>
      </c>
      <c r="B458" s="748" t="s">
        <v>3167</v>
      </c>
      <c r="C458" s="748" t="s">
        <v>3171</v>
      </c>
      <c r="D458" s="748" t="s">
        <v>3169</v>
      </c>
      <c r="E458" s="748" t="s">
        <v>3172</v>
      </c>
      <c r="F458" s="752"/>
      <c r="G458" s="752"/>
      <c r="H458" s="766">
        <v>0</v>
      </c>
      <c r="I458" s="752">
        <v>190</v>
      </c>
      <c r="J458" s="752">
        <v>3857478.9300000006</v>
      </c>
      <c r="K458" s="766">
        <v>1</v>
      </c>
      <c r="L458" s="752">
        <v>190</v>
      </c>
      <c r="M458" s="753">
        <v>3857478.9300000006</v>
      </c>
    </row>
    <row r="459" spans="1:13" ht="14.45" customHeight="1" x14ac:dyDescent="0.2">
      <c r="A459" s="747" t="s">
        <v>616</v>
      </c>
      <c r="B459" s="748" t="s">
        <v>2702</v>
      </c>
      <c r="C459" s="748" t="s">
        <v>2706</v>
      </c>
      <c r="D459" s="748" t="s">
        <v>1496</v>
      </c>
      <c r="E459" s="748" t="s">
        <v>2707</v>
      </c>
      <c r="F459" s="752"/>
      <c r="G459" s="752"/>
      <c r="H459" s="766">
        <v>0</v>
      </c>
      <c r="I459" s="752">
        <v>82</v>
      </c>
      <c r="J459" s="752">
        <v>5323.5999999999995</v>
      </c>
      <c r="K459" s="766">
        <v>1</v>
      </c>
      <c r="L459" s="752">
        <v>82</v>
      </c>
      <c r="M459" s="753">
        <v>5323.5999999999995</v>
      </c>
    </row>
    <row r="460" spans="1:13" ht="14.45" customHeight="1" x14ac:dyDescent="0.2">
      <c r="A460" s="747" t="s">
        <v>616</v>
      </c>
      <c r="B460" s="748" t="s">
        <v>2702</v>
      </c>
      <c r="C460" s="748" t="s">
        <v>2708</v>
      </c>
      <c r="D460" s="748" t="s">
        <v>1496</v>
      </c>
      <c r="E460" s="748" t="s">
        <v>2709</v>
      </c>
      <c r="F460" s="752"/>
      <c r="G460" s="752"/>
      <c r="H460" s="766">
        <v>0</v>
      </c>
      <c r="I460" s="752">
        <v>40</v>
      </c>
      <c r="J460" s="752">
        <v>2785.2000000000003</v>
      </c>
      <c r="K460" s="766">
        <v>1</v>
      </c>
      <c r="L460" s="752">
        <v>40</v>
      </c>
      <c r="M460" s="753">
        <v>2785.2000000000003</v>
      </c>
    </row>
    <row r="461" spans="1:13" ht="14.45" customHeight="1" x14ac:dyDescent="0.2">
      <c r="A461" s="747" t="s">
        <v>616</v>
      </c>
      <c r="B461" s="748" t="s">
        <v>2795</v>
      </c>
      <c r="C461" s="748" t="s">
        <v>2796</v>
      </c>
      <c r="D461" s="748" t="s">
        <v>2797</v>
      </c>
      <c r="E461" s="748" t="s">
        <v>2798</v>
      </c>
      <c r="F461" s="752">
        <v>958.4203222000001</v>
      </c>
      <c r="G461" s="752">
        <v>75485.207103057954</v>
      </c>
      <c r="H461" s="766">
        <v>1</v>
      </c>
      <c r="I461" s="752"/>
      <c r="J461" s="752"/>
      <c r="K461" s="766">
        <v>0</v>
      </c>
      <c r="L461" s="752">
        <v>958.4203222000001</v>
      </c>
      <c r="M461" s="753">
        <v>75485.207103057954</v>
      </c>
    </row>
    <row r="462" spans="1:13" ht="14.45" customHeight="1" x14ac:dyDescent="0.2">
      <c r="A462" s="747" t="s">
        <v>616</v>
      </c>
      <c r="B462" s="748" t="s">
        <v>2795</v>
      </c>
      <c r="C462" s="748" t="s">
        <v>2799</v>
      </c>
      <c r="D462" s="748" t="s">
        <v>2797</v>
      </c>
      <c r="E462" s="748" t="s">
        <v>2800</v>
      </c>
      <c r="F462" s="752">
        <v>187.78510079999998</v>
      </c>
      <c r="G462" s="752">
        <v>89485.339254546823</v>
      </c>
      <c r="H462" s="766">
        <v>1</v>
      </c>
      <c r="I462" s="752"/>
      <c r="J462" s="752"/>
      <c r="K462" s="766">
        <v>0</v>
      </c>
      <c r="L462" s="752">
        <v>187.78510079999998</v>
      </c>
      <c r="M462" s="753">
        <v>89485.339254546823</v>
      </c>
    </row>
    <row r="463" spans="1:13" ht="14.45" customHeight="1" x14ac:dyDescent="0.2">
      <c r="A463" s="747" t="s">
        <v>616</v>
      </c>
      <c r="B463" s="748" t="s">
        <v>2795</v>
      </c>
      <c r="C463" s="748" t="s">
        <v>2801</v>
      </c>
      <c r="D463" s="748" t="s">
        <v>2797</v>
      </c>
      <c r="E463" s="748" t="s">
        <v>2802</v>
      </c>
      <c r="F463" s="752">
        <v>382.0049449</v>
      </c>
      <c r="G463" s="752">
        <v>86204.448373971725</v>
      </c>
      <c r="H463" s="766">
        <v>1</v>
      </c>
      <c r="I463" s="752"/>
      <c r="J463" s="752"/>
      <c r="K463" s="766">
        <v>0</v>
      </c>
      <c r="L463" s="752">
        <v>382.0049449</v>
      </c>
      <c r="M463" s="753">
        <v>86204.448373971725</v>
      </c>
    </row>
    <row r="464" spans="1:13" ht="14.45" customHeight="1" x14ac:dyDescent="0.2">
      <c r="A464" s="747" t="s">
        <v>616</v>
      </c>
      <c r="B464" s="748" t="s">
        <v>2795</v>
      </c>
      <c r="C464" s="748" t="s">
        <v>2803</v>
      </c>
      <c r="D464" s="748" t="s">
        <v>1043</v>
      </c>
      <c r="E464" s="748" t="s">
        <v>1044</v>
      </c>
      <c r="F464" s="752"/>
      <c r="G464" s="752"/>
      <c r="H464" s="766">
        <v>0</v>
      </c>
      <c r="I464" s="752">
        <v>126.90073570000001</v>
      </c>
      <c r="J464" s="752">
        <v>9708.705182103753</v>
      </c>
      <c r="K464" s="766">
        <v>1</v>
      </c>
      <c r="L464" s="752">
        <v>126.90073570000001</v>
      </c>
      <c r="M464" s="753">
        <v>9708.705182103753</v>
      </c>
    </row>
    <row r="465" spans="1:13" ht="14.45" customHeight="1" x14ac:dyDescent="0.2">
      <c r="A465" s="747" t="s">
        <v>616</v>
      </c>
      <c r="B465" s="748" t="s">
        <v>2795</v>
      </c>
      <c r="C465" s="748" t="s">
        <v>2804</v>
      </c>
      <c r="D465" s="748" t="s">
        <v>1043</v>
      </c>
      <c r="E465" s="748" t="s">
        <v>1045</v>
      </c>
      <c r="F465" s="752"/>
      <c r="G465" s="752"/>
      <c r="H465" s="766">
        <v>0</v>
      </c>
      <c r="I465" s="752">
        <v>76.27000000000001</v>
      </c>
      <c r="J465" s="752">
        <v>18605.180209399041</v>
      </c>
      <c r="K465" s="766">
        <v>1</v>
      </c>
      <c r="L465" s="752">
        <v>76.27000000000001</v>
      </c>
      <c r="M465" s="753">
        <v>18605.180209399041</v>
      </c>
    </row>
    <row r="466" spans="1:13" ht="14.45" customHeight="1" x14ac:dyDescent="0.2">
      <c r="A466" s="747" t="s">
        <v>616</v>
      </c>
      <c r="B466" s="748" t="s">
        <v>2795</v>
      </c>
      <c r="C466" s="748" t="s">
        <v>2805</v>
      </c>
      <c r="D466" s="748" t="s">
        <v>1043</v>
      </c>
      <c r="E466" s="748" t="s">
        <v>1046</v>
      </c>
      <c r="F466" s="752"/>
      <c r="G466" s="752"/>
      <c r="H466" s="766">
        <v>0</v>
      </c>
      <c r="I466" s="752">
        <v>110.40600000000001</v>
      </c>
      <c r="J466" s="752">
        <v>47742.960010416966</v>
      </c>
      <c r="K466" s="766">
        <v>1</v>
      </c>
      <c r="L466" s="752">
        <v>110.40600000000001</v>
      </c>
      <c r="M466" s="753">
        <v>47742.960010416966</v>
      </c>
    </row>
    <row r="467" spans="1:13" ht="14.45" customHeight="1" x14ac:dyDescent="0.2">
      <c r="A467" s="747" t="s">
        <v>616</v>
      </c>
      <c r="B467" s="748" t="s">
        <v>2795</v>
      </c>
      <c r="C467" s="748" t="s">
        <v>2806</v>
      </c>
      <c r="D467" s="748" t="s">
        <v>1043</v>
      </c>
      <c r="E467" s="748" t="s">
        <v>1044</v>
      </c>
      <c r="F467" s="752">
        <v>129.70062960000001</v>
      </c>
      <c r="G467" s="752">
        <v>9922.7966675479984</v>
      </c>
      <c r="H467" s="766">
        <v>1</v>
      </c>
      <c r="I467" s="752"/>
      <c r="J467" s="752"/>
      <c r="K467" s="766">
        <v>0</v>
      </c>
      <c r="L467" s="752">
        <v>129.70062960000001</v>
      </c>
      <c r="M467" s="753">
        <v>9922.7966675479984</v>
      </c>
    </row>
    <row r="468" spans="1:13" ht="14.45" customHeight="1" x14ac:dyDescent="0.2">
      <c r="A468" s="747" t="s">
        <v>616</v>
      </c>
      <c r="B468" s="748" t="s">
        <v>2795</v>
      </c>
      <c r="C468" s="748" t="s">
        <v>2807</v>
      </c>
      <c r="D468" s="748" t="s">
        <v>1043</v>
      </c>
      <c r="E468" s="748" t="s">
        <v>1045</v>
      </c>
      <c r="F468" s="752">
        <v>70.283000000000015</v>
      </c>
      <c r="G468" s="752">
        <v>17144.665887999996</v>
      </c>
      <c r="H468" s="766">
        <v>1</v>
      </c>
      <c r="I468" s="752"/>
      <c r="J468" s="752"/>
      <c r="K468" s="766">
        <v>0</v>
      </c>
      <c r="L468" s="752">
        <v>70.283000000000015</v>
      </c>
      <c r="M468" s="753">
        <v>17144.665887999996</v>
      </c>
    </row>
    <row r="469" spans="1:13" ht="14.45" customHeight="1" x14ac:dyDescent="0.2">
      <c r="A469" s="747" t="s">
        <v>616</v>
      </c>
      <c r="B469" s="748" t="s">
        <v>2808</v>
      </c>
      <c r="C469" s="748" t="s">
        <v>2809</v>
      </c>
      <c r="D469" s="748" t="s">
        <v>976</v>
      </c>
      <c r="E469" s="748" t="s">
        <v>1149</v>
      </c>
      <c r="F469" s="752"/>
      <c r="G469" s="752"/>
      <c r="H469" s="766">
        <v>0</v>
      </c>
      <c r="I469" s="752">
        <v>6.0669273999999991</v>
      </c>
      <c r="J469" s="752">
        <v>633.99428261076616</v>
      </c>
      <c r="K469" s="766">
        <v>1</v>
      </c>
      <c r="L469" s="752">
        <v>6.0669273999999991</v>
      </c>
      <c r="M469" s="753">
        <v>633.99428261076616</v>
      </c>
    </row>
    <row r="470" spans="1:13" ht="14.45" customHeight="1" x14ac:dyDescent="0.2">
      <c r="A470" s="747" t="s">
        <v>616</v>
      </c>
      <c r="B470" s="748" t="s">
        <v>2808</v>
      </c>
      <c r="C470" s="748" t="s">
        <v>2810</v>
      </c>
      <c r="D470" s="748" t="s">
        <v>976</v>
      </c>
      <c r="E470" s="748" t="s">
        <v>2811</v>
      </c>
      <c r="F470" s="752"/>
      <c r="G470" s="752"/>
      <c r="H470" s="766">
        <v>0</v>
      </c>
      <c r="I470" s="752">
        <v>17.632403999999998</v>
      </c>
      <c r="J470" s="752">
        <v>2792.9696954487063</v>
      </c>
      <c r="K470" s="766">
        <v>1</v>
      </c>
      <c r="L470" s="752">
        <v>17.632403999999998</v>
      </c>
      <c r="M470" s="753">
        <v>2792.9696954487063</v>
      </c>
    </row>
    <row r="471" spans="1:13" ht="14.45" customHeight="1" x14ac:dyDescent="0.2">
      <c r="A471" s="747" t="s">
        <v>616</v>
      </c>
      <c r="B471" s="748" t="s">
        <v>2808</v>
      </c>
      <c r="C471" s="748" t="s">
        <v>2812</v>
      </c>
      <c r="D471" s="748" t="s">
        <v>976</v>
      </c>
      <c r="E471" s="748" t="s">
        <v>2813</v>
      </c>
      <c r="F471" s="752"/>
      <c r="G471" s="752"/>
      <c r="H471" s="766">
        <v>0</v>
      </c>
      <c r="I471" s="752">
        <v>3.6089392999999999</v>
      </c>
      <c r="J471" s="752">
        <v>1171.1005448940884</v>
      </c>
      <c r="K471" s="766">
        <v>1</v>
      </c>
      <c r="L471" s="752">
        <v>3.6089392999999999</v>
      </c>
      <c r="M471" s="753">
        <v>1171.1005448940884</v>
      </c>
    </row>
    <row r="472" spans="1:13" ht="14.45" customHeight="1" x14ac:dyDescent="0.2">
      <c r="A472" s="747" t="s">
        <v>616</v>
      </c>
      <c r="B472" s="748" t="s">
        <v>2814</v>
      </c>
      <c r="C472" s="748" t="s">
        <v>2815</v>
      </c>
      <c r="D472" s="748" t="s">
        <v>2816</v>
      </c>
      <c r="E472" s="748" t="s">
        <v>2817</v>
      </c>
      <c r="F472" s="752"/>
      <c r="G472" s="752"/>
      <c r="H472" s="766">
        <v>0</v>
      </c>
      <c r="I472" s="752">
        <v>457.62516060000002</v>
      </c>
      <c r="J472" s="752">
        <v>41483.864959825958</v>
      </c>
      <c r="K472" s="766">
        <v>1</v>
      </c>
      <c r="L472" s="752">
        <v>457.62516060000002</v>
      </c>
      <c r="M472" s="753">
        <v>41483.864959825958</v>
      </c>
    </row>
    <row r="473" spans="1:13" ht="14.45" customHeight="1" x14ac:dyDescent="0.2">
      <c r="A473" s="747" t="s">
        <v>616</v>
      </c>
      <c r="B473" s="748" t="s">
        <v>2818</v>
      </c>
      <c r="C473" s="748" t="s">
        <v>2819</v>
      </c>
      <c r="D473" s="748" t="s">
        <v>928</v>
      </c>
      <c r="E473" s="748" t="s">
        <v>930</v>
      </c>
      <c r="F473" s="752"/>
      <c r="G473" s="752"/>
      <c r="H473" s="766">
        <v>0</v>
      </c>
      <c r="I473" s="752">
        <v>466.06363729999998</v>
      </c>
      <c r="J473" s="752">
        <v>33987.385163624829</v>
      </c>
      <c r="K473" s="766">
        <v>1</v>
      </c>
      <c r="L473" s="752">
        <v>466.06363729999998</v>
      </c>
      <c r="M473" s="753">
        <v>33987.385163624829</v>
      </c>
    </row>
    <row r="474" spans="1:13" ht="14.45" customHeight="1" x14ac:dyDescent="0.2">
      <c r="A474" s="747" t="s">
        <v>616</v>
      </c>
      <c r="B474" s="748" t="s">
        <v>2818</v>
      </c>
      <c r="C474" s="748" t="s">
        <v>2820</v>
      </c>
      <c r="D474" s="748" t="s">
        <v>928</v>
      </c>
      <c r="E474" s="748" t="s">
        <v>929</v>
      </c>
      <c r="F474" s="752"/>
      <c r="G474" s="752"/>
      <c r="H474" s="766">
        <v>0</v>
      </c>
      <c r="I474" s="752">
        <v>812.54058689999988</v>
      </c>
      <c r="J474" s="752">
        <v>173206.22115099593</v>
      </c>
      <c r="K474" s="766">
        <v>1</v>
      </c>
      <c r="L474" s="752">
        <v>812.54058689999988</v>
      </c>
      <c r="M474" s="753">
        <v>173206.22115099593</v>
      </c>
    </row>
    <row r="475" spans="1:13" ht="14.45" customHeight="1" x14ac:dyDescent="0.2">
      <c r="A475" s="747" t="s">
        <v>616</v>
      </c>
      <c r="B475" s="748" t="s">
        <v>2818</v>
      </c>
      <c r="C475" s="748" t="s">
        <v>3173</v>
      </c>
      <c r="D475" s="748" t="s">
        <v>2213</v>
      </c>
      <c r="E475" s="748" t="s">
        <v>3174</v>
      </c>
      <c r="F475" s="752">
        <v>90.599000000000004</v>
      </c>
      <c r="G475" s="752">
        <v>891216.9760655578</v>
      </c>
      <c r="H475" s="766">
        <v>1</v>
      </c>
      <c r="I475" s="752"/>
      <c r="J475" s="752"/>
      <c r="K475" s="766">
        <v>0</v>
      </c>
      <c r="L475" s="752">
        <v>90.599000000000004</v>
      </c>
      <c r="M475" s="753">
        <v>891216.9760655578</v>
      </c>
    </row>
    <row r="476" spans="1:13" ht="14.45" customHeight="1" x14ac:dyDescent="0.2">
      <c r="A476" s="747" t="s">
        <v>616</v>
      </c>
      <c r="B476" s="748" t="s">
        <v>3175</v>
      </c>
      <c r="C476" s="748" t="s">
        <v>3176</v>
      </c>
      <c r="D476" s="748" t="s">
        <v>3177</v>
      </c>
      <c r="E476" s="748" t="s">
        <v>3178</v>
      </c>
      <c r="F476" s="752"/>
      <c r="G476" s="752"/>
      <c r="H476" s="766"/>
      <c r="I476" s="752">
        <v>40</v>
      </c>
      <c r="J476" s="752">
        <v>0</v>
      </c>
      <c r="K476" s="766"/>
      <c r="L476" s="752">
        <v>40</v>
      </c>
      <c r="M476" s="753">
        <v>0</v>
      </c>
    </row>
    <row r="477" spans="1:13" ht="14.45" customHeight="1" x14ac:dyDescent="0.2">
      <c r="A477" s="747" t="s">
        <v>616</v>
      </c>
      <c r="B477" s="748" t="s">
        <v>3179</v>
      </c>
      <c r="C477" s="748" t="s">
        <v>3180</v>
      </c>
      <c r="D477" s="748" t="s">
        <v>3181</v>
      </c>
      <c r="E477" s="748" t="s">
        <v>3182</v>
      </c>
      <c r="F477" s="752"/>
      <c r="G477" s="752"/>
      <c r="H477" s="766">
        <v>0</v>
      </c>
      <c r="I477" s="752">
        <v>1</v>
      </c>
      <c r="J477" s="752">
        <v>120000</v>
      </c>
      <c r="K477" s="766">
        <v>1</v>
      </c>
      <c r="L477" s="752">
        <v>1</v>
      </c>
      <c r="M477" s="753">
        <v>120000</v>
      </c>
    </row>
    <row r="478" spans="1:13" ht="14.45" customHeight="1" x14ac:dyDescent="0.2">
      <c r="A478" s="747" t="s">
        <v>616</v>
      </c>
      <c r="B478" s="748" t="s">
        <v>2821</v>
      </c>
      <c r="C478" s="748" t="s">
        <v>2822</v>
      </c>
      <c r="D478" s="748" t="s">
        <v>1146</v>
      </c>
      <c r="E478" s="748" t="s">
        <v>1148</v>
      </c>
      <c r="F478" s="752"/>
      <c r="G478" s="752"/>
      <c r="H478" s="766">
        <v>0</v>
      </c>
      <c r="I478" s="752">
        <v>255.50237100000004</v>
      </c>
      <c r="J478" s="752">
        <v>24924.004479462808</v>
      </c>
      <c r="K478" s="766">
        <v>1</v>
      </c>
      <c r="L478" s="752">
        <v>255.50237100000004</v>
      </c>
      <c r="M478" s="753">
        <v>24924.004479462808</v>
      </c>
    </row>
    <row r="479" spans="1:13" ht="14.45" customHeight="1" x14ac:dyDescent="0.2">
      <c r="A479" s="747" t="s">
        <v>616</v>
      </c>
      <c r="B479" s="748" t="s">
        <v>2821</v>
      </c>
      <c r="C479" s="748" t="s">
        <v>2823</v>
      </c>
      <c r="D479" s="748" t="s">
        <v>1146</v>
      </c>
      <c r="E479" s="748" t="s">
        <v>1149</v>
      </c>
      <c r="F479" s="752"/>
      <c r="G479" s="752"/>
      <c r="H479" s="766">
        <v>0</v>
      </c>
      <c r="I479" s="752">
        <v>452.61628060000004</v>
      </c>
      <c r="J479" s="752">
        <v>83917.125954140938</v>
      </c>
      <c r="K479" s="766">
        <v>1</v>
      </c>
      <c r="L479" s="752">
        <v>452.61628060000004</v>
      </c>
      <c r="M479" s="753">
        <v>83917.125954140938</v>
      </c>
    </row>
    <row r="480" spans="1:13" ht="14.45" customHeight="1" x14ac:dyDescent="0.2">
      <c r="A480" s="747" t="s">
        <v>616</v>
      </c>
      <c r="B480" s="748" t="s">
        <v>2821</v>
      </c>
      <c r="C480" s="748" t="s">
        <v>2824</v>
      </c>
      <c r="D480" s="748" t="s">
        <v>1146</v>
      </c>
      <c r="E480" s="748" t="s">
        <v>1147</v>
      </c>
      <c r="F480" s="752"/>
      <c r="G480" s="752"/>
      <c r="H480" s="766">
        <v>0</v>
      </c>
      <c r="I480" s="752">
        <v>332.39504360000006</v>
      </c>
      <c r="J480" s="752">
        <v>140011.879217248</v>
      </c>
      <c r="K480" s="766">
        <v>1</v>
      </c>
      <c r="L480" s="752">
        <v>332.39504360000006</v>
      </c>
      <c r="M480" s="753">
        <v>140011.879217248</v>
      </c>
    </row>
    <row r="481" spans="1:13" ht="14.45" customHeight="1" x14ac:dyDescent="0.2">
      <c r="A481" s="747" t="s">
        <v>616</v>
      </c>
      <c r="B481" s="748" t="s">
        <v>2821</v>
      </c>
      <c r="C481" s="748" t="s">
        <v>2825</v>
      </c>
      <c r="D481" s="748" t="s">
        <v>1146</v>
      </c>
      <c r="E481" s="748" t="s">
        <v>1147</v>
      </c>
      <c r="F481" s="752">
        <v>21.696000000000002</v>
      </c>
      <c r="G481" s="752">
        <v>9138.8362079999988</v>
      </c>
      <c r="H481" s="766">
        <v>1</v>
      </c>
      <c r="I481" s="752"/>
      <c r="J481" s="752"/>
      <c r="K481" s="766">
        <v>0</v>
      </c>
      <c r="L481" s="752">
        <v>21.696000000000002</v>
      </c>
      <c r="M481" s="753">
        <v>9138.8362079999988</v>
      </c>
    </row>
    <row r="482" spans="1:13" ht="14.45" customHeight="1" x14ac:dyDescent="0.2">
      <c r="A482" s="747" t="s">
        <v>616</v>
      </c>
      <c r="B482" s="748" t="s">
        <v>3183</v>
      </c>
      <c r="C482" s="748" t="s">
        <v>3184</v>
      </c>
      <c r="D482" s="748" t="s">
        <v>3185</v>
      </c>
      <c r="E482" s="748" t="s">
        <v>3186</v>
      </c>
      <c r="F482" s="752"/>
      <c r="G482" s="752"/>
      <c r="H482" s="766">
        <v>0</v>
      </c>
      <c r="I482" s="752">
        <v>27</v>
      </c>
      <c r="J482" s="752">
        <v>46605.41</v>
      </c>
      <c r="K482" s="766">
        <v>1</v>
      </c>
      <c r="L482" s="752">
        <v>27</v>
      </c>
      <c r="M482" s="753">
        <v>46605.41</v>
      </c>
    </row>
    <row r="483" spans="1:13" ht="14.45" customHeight="1" x14ac:dyDescent="0.2">
      <c r="A483" s="747" t="s">
        <v>616</v>
      </c>
      <c r="B483" s="748" t="s">
        <v>3187</v>
      </c>
      <c r="C483" s="748" t="s">
        <v>3188</v>
      </c>
      <c r="D483" s="748" t="s">
        <v>2258</v>
      </c>
      <c r="E483" s="748" t="s">
        <v>2260</v>
      </c>
      <c r="F483" s="752"/>
      <c r="G483" s="752"/>
      <c r="H483" s="766">
        <v>0</v>
      </c>
      <c r="I483" s="752">
        <v>49</v>
      </c>
      <c r="J483" s="752">
        <v>199112.47999999998</v>
      </c>
      <c r="K483" s="766">
        <v>1</v>
      </c>
      <c r="L483" s="752">
        <v>49</v>
      </c>
      <c r="M483" s="753">
        <v>199112.47999999998</v>
      </c>
    </row>
    <row r="484" spans="1:13" ht="14.45" customHeight="1" x14ac:dyDescent="0.2">
      <c r="A484" s="747" t="s">
        <v>616</v>
      </c>
      <c r="B484" s="748" t="s">
        <v>3187</v>
      </c>
      <c r="C484" s="748" t="s">
        <v>3189</v>
      </c>
      <c r="D484" s="748" t="s">
        <v>3190</v>
      </c>
      <c r="E484" s="748" t="s">
        <v>2260</v>
      </c>
      <c r="F484" s="752"/>
      <c r="G484" s="752"/>
      <c r="H484" s="766">
        <v>0</v>
      </c>
      <c r="I484" s="752">
        <v>31</v>
      </c>
      <c r="J484" s="752">
        <v>122916.55</v>
      </c>
      <c r="K484" s="766">
        <v>1</v>
      </c>
      <c r="L484" s="752">
        <v>31</v>
      </c>
      <c r="M484" s="753">
        <v>122916.55</v>
      </c>
    </row>
    <row r="485" spans="1:13" ht="14.45" customHeight="1" x14ac:dyDescent="0.2">
      <c r="A485" s="747" t="s">
        <v>616</v>
      </c>
      <c r="B485" s="748" t="s">
        <v>3187</v>
      </c>
      <c r="C485" s="748" t="s">
        <v>3191</v>
      </c>
      <c r="D485" s="748" t="s">
        <v>3190</v>
      </c>
      <c r="E485" s="748" t="s">
        <v>2259</v>
      </c>
      <c r="F485" s="752"/>
      <c r="G485" s="752"/>
      <c r="H485" s="766">
        <v>0</v>
      </c>
      <c r="I485" s="752">
        <v>393</v>
      </c>
      <c r="J485" s="752">
        <v>466322.01000000007</v>
      </c>
      <c r="K485" s="766">
        <v>1</v>
      </c>
      <c r="L485" s="752">
        <v>393</v>
      </c>
      <c r="M485" s="753">
        <v>466322.01000000007</v>
      </c>
    </row>
    <row r="486" spans="1:13" ht="14.45" customHeight="1" x14ac:dyDescent="0.2">
      <c r="A486" s="747" t="s">
        <v>616</v>
      </c>
      <c r="B486" s="748" t="s">
        <v>3187</v>
      </c>
      <c r="C486" s="748" t="s">
        <v>3192</v>
      </c>
      <c r="D486" s="748" t="s">
        <v>2258</v>
      </c>
      <c r="E486" s="748" t="s">
        <v>2260</v>
      </c>
      <c r="F486" s="752">
        <v>6</v>
      </c>
      <c r="G486" s="752">
        <v>24381.119999999995</v>
      </c>
      <c r="H486" s="766">
        <v>1</v>
      </c>
      <c r="I486" s="752"/>
      <c r="J486" s="752"/>
      <c r="K486" s="766">
        <v>0</v>
      </c>
      <c r="L486" s="752">
        <v>6</v>
      </c>
      <c r="M486" s="753">
        <v>24381.119999999995</v>
      </c>
    </row>
    <row r="487" spans="1:13" ht="14.45" customHeight="1" x14ac:dyDescent="0.2">
      <c r="A487" s="747" t="s">
        <v>616</v>
      </c>
      <c r="B487" s="748" t="s">
        <v>3187</v>
      </c>
      <c r="C487" s="748" t="s">
        <v>3193</v>
      </c>
      <c r="D487" s="748" t="s">
        <v>2258</v>
      </c>
      <c r="E487" s="748" t="s">
        <v>2259</v>
      </c>
      <c r="F487" s="752"/>
      <c r="G487" s="752"/>
      <c r="H487" s="766">
        <v>0</v>
      </c>
      <c r="I487" s="752">
        <v>74</v>
      </c>
      <c r="J487" s="752">
        <v>95523.639999999985</v>
      </c>
      <c r="K487" s="766">
        <v>1</v>
      </c>
      <c r="L487" s="752">
        <v>74</v>
      </c>
      <c r="M487" s="753">
        <v>95523.639999999985</v>
      </c>
    </row>
    <row r="488" spans="1:13" ht="14.45" customHeight="1" x14ac:dyDescent="0.2">
      <c r="A488" s="747" t="s">
        <v>616</v>
      </c>
      <c r="B488" s="748" t="s">
        <v>3187</v>
      </c>
      <c r="C488" s="748" t="s">
        <v>3194</v>
      </c>
      <c r="D488" s="748" t="s">
        <v>2258</v>
      </c>
      <c r="E488" s="748" t="s">
        <v>2259</v>
      </c>
      <c r="F488" s="752">
        <v>381</v>
      </c>
      <c r="G488" s="752">
        <v>491817.66</v>
      </c>
      <c r="H488" s="766">
        <v>1</v>
      </c>
      <c r="I488" s="752"/>
      <c r="J488" s="752"/>
      <c r="K488" s="766">
        <v>0</v>
      </c>
      <c r="L488" s="752">
        <v>381</v>
      </c>
      <c r="M488" s="753">
        <v>491817.66</v>
      </c>
    </row>
    <row r="489" spans="1:13" ht="14.45" customHeight="1" x14ac:dyDescent="0.2">
      <c r="A489" s="747" t="s">
        <v>616</v>
      </c>
      <c r="B489" s="748" t="s">
        <v>2829</v>
      </c>
      <c r="C489" s="748" t="s">
        <v>2830</v>
      </c>
      <c r="D489" s="748" t="s">
        <v>2831</v>
      </c>
      <c r="E489" s="748" t="s">
        <v>2832</v>
      </c>
      <c r="F489" s="752"/>
      <c r="G489" s="752"/>
      <c r="H489" s="766">
        <v>0</v>
      </c>
      <c r="I489" s="752">
        <v>114</v>
      </c>
      <c r="J489" s="752">
        <v>65746.080000000002</v>
      </c>
      <c r="K489" s="766">
        <v>1</v>
      </c>
      <c r="L489" s="752">
        <v>114</v>
      </c>
      <c r="M489" s="753">
        <v>65746.080000000002</v>
      </c>
    </row>
    <row r="490" spans="1:13" ht="14.45" customHeight="1" x14ac:dyDescent="0.2">
      <c r="A490" s="747" t="s">
        <v>616</v>
      </c>
      <c r="B490" s="748" t="s">
        <v>2829</v>
      </c>
      <c r="C490" s="748" t="s">
        <v>2833</v>
      </c>
      <c r="D490" s="748" t="s">
        <v>2831</v>
      </c>
      <c r="E490" s="748" t="s">
        <v>2834</v>
      </c>
      <c r="F490" s="752"/>
      <c r="G490" s="752"/>
      <c r="H490" s="766">
        <v>0</v>
      </c>
      <c r="I490" s="752">
        <v>403</v>
      </c>
      <c r="J490" s="752">
        <v>215032.74000000002</v>
      </c>
      <c r="K490" s="766">
        <v>1</v>
      </c>
      <c r="L490" s="752">
        <v>403</v>
      </c>
      <c r="M490" s="753">
        <v>215032.74000000002</v>
      </c>
    </row>
    <row r="491" spans="1:13" ht="14.45" customHeight="1" x14ac:dyDescent="0.2">
      <c r="A491" s="747" t="s">
        <v>616</v>
      </c>
      <c r="B491" s="748" t="s">
        <v>3195</v>
      </c>
      <c r="C491" s="748" t="s">
        <v>3196</v>
      </c>
      <c r="D491" s="748" t="s">
        <v>2241</v>
      </c>
      <c r="E491" s="748" t="s">
        <v>3197</v>
      </c>
      <c r="F491" s="752"/>
      <c r="G491" s="752"/>
      <c r="H491" s="766">
        <v>0</v>
      </c>
      <c r="I491" s="752">
        <v>48</v>
      </c>
      <c r="J491" s="752">
        <v>532128.96</v>
      </c>
      <c r="K491" s="766">
        <v>1</v>
      </c>
      <c r="L491" s="752">
        <v>48</v>
      </c>
      <c r="M491" s="753">
        <v>532128.96</v>
      </c>
    </row>
    <row r="492" spans="1:13" ht="14.45" customHeight="1" x14ac:dyDescent="0.2">
      <c r="A492" s="747" t="s">
        <v>616</v>
      </c>
      <c r="B492" s="748" t="s">
        <v>3198</v>
      </c>
      <c r="C492" s="748" t="s">
        <v>3199</v>
      </c>
      <c r="D492" s="748" t="s">
        <v>2235</v>
      </c>
      <c r="E492" s="748" t="s">
        <v>3200</v>
      </c>
      <c r="F492" s="752">
        <v>9</v>
      </c>
      <c r="G492" s="752">
        <v>136114.65</v>
      </c>
      <c r="H492" s="766">
        <v>1</v>
      </c>
      <c r="I492" s="752"/>
      <c r="J492" s="752"/>
      <c r="K492" s="766">
        <v>0</v>
      </c>
      <c r="L492" s="752">
        <v>9</v>
      </c>
      <c r="M492" s="753">
        <v>136114.65</v>
      </c>
    </row>
    <row r="493" spans="1:13" ht="14.45" customHeight="1" x14ac:dyDescent="0.2">
      <c r="A493" s="747" t="s">
        <v>616</v>
      </c>
      <c r="B493" s="748" t="s">
        <v>2845</v>
      </c>
      <c r="C493" s="748" t="s">
        <v>2846</v>
      </c>
      <c r="D493" s="748" t="s">
        <v>2847</v>
      </c>
      <c r="E493" s="748" t="s">
        <v>2848</v>
      </c>
      <c r="F493" s="752"/>
      <c r="G493" s="752"/>
      <c r="H493" s="766">
        <v>0</v>
      </c>
      <c r="I493" s="752">
        <v>172</v>
      </c>
      <c r="J493" s="752">
        <v>13697.32</v>
      </c>
      <c r="K493" s="766">
        <v>1</v>
      </c>
      <c r="L493" s="752">
        <v>172</v>
      </c>
      <c r="M493" s="753">
        <v>13697.32</v>
      </c>
    </row>
    <row r="494" spans="1:13" ht="14.45" customHeight="1" x14ac:dyDescent="0.2">
      <c r="A494" s="747" t="s">
        <v>616</v>
      </c>
      <c r="B494" s="748" t="s">
        <v>2883</v>
      </c>
      <c r="C494" s="748" t="s">
        <v>2886</v>
      </c>
      <c r="D494" s="748" t="s">
        <v>1345</v>
      </c>
      <c r="E494" s="748" t="s">
        <v>1346</v>
      </c>
      <c r="F494" s="752"/>
      <c r="G494" s="752"/>
      <c r="H494" s="766">
        <v>0</v>
      </c>
      <c r="I494" s="752">
        <v>6</v>
      </c>
      <c r="J494" s="752">
        <v>200.82</v>
      </c>
      <c r="K494" s="766">
        <v>1</v>
      </c>
      <c r="L494" s="752">
        <v>6</v>
      </c>
      <c r="M494" s="753">
        <v>200.82</v>
      </c>
    </row>
    <row r="495" spans="1:13" ht="14.45" customHeight="1" x14ac:dyDescent="0.2">
      <c r="A495" s="747" t="s">
        <v>616</v>
      </c>
      <c r="B495" s="748" t="s">
        <v>2883</v>
      </c>
      <c r="C495" s="748" t="s">
        <v>2889</v>
      </c>
      <c r="D495" s="748" t="s">
        <v>1345</v>
      </c>
      <c r="E495" s="748" t="s">
        <v>2890</v>
      </c>
      <c r="F495" s="752"/>
      <c r="G495" s="752"/>
      <c r="H495" s="766">
        <v>0</v>
      </c>
      <c r="I495" s="752">
        <v>16</v>
      </c>
      <c r="J495" s="752">
        <v>810.24</v>
      </c>
      <c r="K495" s="766">
        <v>1</v>
      </c>
      <c r="L495" s="752">
        <v>16</v>
      </c>
      <c r="M495" s="753">
        <v>810.24</v>
      </c>
    </row>
    <row r="496" spans="1:13" ht="14.45" customHeight="1" x14ac:dyDescent="0.2">
      <c r="A496" s="747" t="s">
        <v>616</v>
      </c>
      <c r="B496" s="748" t="s">
        <v>2891</v>
      </c>
      <c r="C496" s="748" t="s">
        <v>2895</v>
      </c>
      <c r="D496" s="748" t="s">
        <v>2893</v>
      </c>
      <c r="E496" s="748" t="s">
        <v>2896</v>
      </c>
      <c r="F496" s="752"/>
      <c r="G496" s="752"/>
      <c r="H496" s="766">
        <v>0</v>
      </c>
      <c r="I496" s="752">
        <v>1</v>
      </c>
      <c r="J496" s="752">
        <v>225.5</v>
      </c>
      <c r="K496" s="766">
        <v>1</v>
      </c>
      <c r="L496" s="752">
        <v>1</v>
      </c>
      <c r="M496" s="753">
        <v>225.5</v>
      </c>
    </row>
    <row r="497" spans="1:13" ht="14.45" customHeight="1" x14ac:dyDescent="0.2">
      <c r="A497" s="747" t="s">
        <v>619</v>
      </c>
      <c r="B497" s="748" t="s">
        <v>3187</v>
      </c>
      <c r="C497" s="748" t="s">
        <v>3188</v>
      </c>
      <c r="D497" s="748" t="s">
        <v>2258</v>
      </c>
      <c r="E497" s="748" t="s">
        <v>2260</v>
      </c>
      <c r="F497" s="752"/>
      <c r="G497" s="752"/>
      <c r="H497" s="766">
        <v>0</v>
      </c>
      <c r="I497" s="752">
        <v>7</v>
      </c>
      <c r="J497" s="752">
        <v>28444.640000000003</v>
      </c>
      <c r="K497" s="766">
        <v>1</v>
      </c>
      <c r="L497" s="752">
        <v>7</v>
      </c>
      <c r="M497" s="753">
        <v>28444.640000000003</v>
      </c>
    </row>
    <row r="498" spans="1:13" ht="14.45" customHeight="1" x14ac:dyDescent="0.2">
      <c r="A498" s="747" t="s">
        <v>619</v>
      </c>
      <c r="B498" s="748" t="s">
        <v>3187</v>
      </c>
      <c r="C498" s="748" t="s">
        <v>3189</v>
      </c>
      <c r="D498" s="748" t="s">
        <v>3190</v>
      </c>
      <c r="E498" s="748" t="s">
        <v>2260</v>
      </c>
      <c r="F498" s="752"/>
      <c r="G498" s="752"/>
      <c r="H498" s="766">
        <v>0</v>
      </c>
      <c r="I498" s="752">
        <v>32</v>
      </c>
      <c r="J498" s="752">
        <v>126881.59999999999</v>
      </c>
      <c r="K498" s="766">
        <v>1</v>
      </c>
      <c r="L498" s="752">
        <v>32</v>
      </c>
      <c r="M498" s="753">
        <v>126881.59999999999</v>
      </c>
    </row>
    <row r="499" spans="1:13" ht="14.45" customHeight="1" x14ac:dyDescent="0.2">
      <c r="A499" s="747" t="s">
        <v>619</v>
      </c>
      <c r="B499" s="748" t="s">
        <v>2879</v>
      </c>
      <c r="C499" s="748" t="s">
        <v>2880</v>
      </c>
      <c r="D499" s="748" t="s">
        <v>2881</v>
      </c>
      <c r="E499" s="748" t="s">
        <v>2882</v>
      </c>
      <c r="F499" s="752">
        <v>3</v>
      </c>
      <c r="G499" s="752">
        <v>130.26000000000002</v>
      </c>
      <c r="H499" s="766">
        <v>1</v>
      </c>
      <c r="I499" s="752"/>
      <c r="J499" s="752"/>
      <c r="K499" s="766">
        <v>0</v>
      </c>
      <c r="L499" s="752">
        <v>3</v>
      </c>
      <c r="M499" s="753">
        <v>130.26000000000002</v>
      </c>
    </row>
    <row r="500" spans="1:13" ht="14.45" customHeight="1" x14ac:dyDescent="0.2">
      <c r="A500" s="747" t="s">
        <v>619</v>
      </c>
      <c r="B500" s="748" t="s">
        <v>2973</v>
      </c>
      <c r="C500" s="748" t="s">
        <v>2974</v>
      </c>
      <c r="D500" s="748" t="s">
        <v>1618</v>
      </c>
      <c r="E500" s="748" t="s">
        <v>1619</v>
      </c>
      <c r="F500" s="752"/>
      <c r="G500" s="752"/>
      <c r="H500" s="766">
        <v>0</v>
      </c>
      <c r="I500" s="752">
        <v>1</v>
      </c>
      <c r="J500" s="752">
        <v>49.76</v>
      </c>
      <c r="K500" s="766">
        <v>1</v>
      </c>
      <c r="L500" s="752">
        <v>1</v>
      </c>
      <c r="M500" s="753">
        <v>49.76</v>
      </c>
    </row>
    <row r="501" spans="1:13" ht="14.45" customHeight="1" x14ac:dyDescent="0.2">
      <c r="A501" s="747" t="s">
        <v>622</v>
      </c>
      <c r="B501" s="748" t="s">
        <v>2985</v>
      </c>
      <c r="C501" s="748" t="s">
        <v>3201</v>
      </c>
      <c r="D501" s="748" t="s">
        <v>1653</v>
      </c>
      <c r="E501" s="748" t="s">
        <v>3202</v>
      </c>
      <c r="F501" s="752"/>
      <c r="G501" s="752"/>
      <c r="H501" s="766">
        <v>0</v>
      </c>
      <c r="I501" s="752">
        <v>1</v>
      </c>
      <c r="J501" s="752">
        <v>28.51</v>
      </c>
      <c r="K501" s="766">
        <v>1</v>
      </c>
      <c r="L501" s="752">
        <v>1</v>
      </c>
      <c r="M501" s="753">
        <v>28.51</v>
      </c>
    </row>
    <row r="502" spans="1:13" ht="14.45" customHeight="1" x14ac:dyDescent="0.2">
      <c r="A502" s="747" t="s">
        <v>625</v>
      </c>
      <c r="B502" s="748" t="s">
        <v>3203</v>
      </c>
      <c r="C502" s="748" t="s">
        <v>3204</v>
      </c>
      <c r="D502" s="748" t="s">
        <v>3205</v>
      </c>
      <c r="E502" s="748" t="s">
        <v>3206</v>
      </c>
      <c r="F502" s="752"/>
      <c r="G502" s="752"/>
      <c r="H502" s="766">
        <v>0</v>
      </c>
      <c r="I502" s="752">
        <v>574</v>
      </c>
      <c r="J502" s="752">
        <v>22566943.749897506</v>
      </c>
      <c r="K502" s="766">
        <v>1</v>
      </c>
      <c r="L502" s="752">
        <v>574</v>
      </c>
      <c r="M502" s="753">
        <v>22566943.749897506</v>
      </c>
    </row>
    <row r="503" spans="1:13" ht="14.45" customHeight="1" x14ac:dyDescent="0.2">
      <c r="A503" s="747" t="s">
        <v>625</v>
      </c>
      <c r="B503" s="748" t="s">
        <v>3203</v>
      </c>
      <c r="C503" s="748" t="s">
        <v>3207</v>
      </c>
      <c r="D503" s="748" t="s">
        <v>2335</v>
      </c>
      <c r="E503" s="748" t="s">
        <v>2336</v>
      </c>
      <c r="F503" s="752"/>
      <c r="G503" s="752"/>
      <c r="H503" s="766">
        <v>0</v>
      </c>
      <c r="I503" s="752">
        <v>28.824999899999998</v>
      </c>
      <c r="J503" s="752">
        <v>134503.80868337778</v>
      </c>
      <c r="K503" s="766">
        <v>1</v>
      </c>
      <c r="L503" s="752">
        <v>28.824999899999998</v>
      </c>
      <c r="M503" s="753">
        <v>134503.80868337778</v>
      </c>
    </row>
    <row r="504" spans="1:13" ht="14.45" customHeight="1" x14ac:dyDescent="0.2">
      <c r="A504" s="747" t="s">
        <v>625</v>
      </c>
      <c r="B504" s="748" t="s">
        <v>3128</v>
      </c>
      <c r="C504" s="748" t="s">
        <v>3129</v>
      </c>
      <c r="D504" s="748" t="s">
        <v>2298</v>
      </c>
      <c r="E504" s="748" t="s">
        <v>3130</v>
      </c>
      <c r="F504" s="752"/>
      <c r="G504" s="752"/>
      <c r="H504" s="766">
        <v>0</v>
      </c>
      <c r="I504" s="752">
        <v>1859.5100000000002</v>
      </c>
      <c r="J504" s="752">
        <v>9094099.324453285</v>
      </c>
      <c r="K504" s="766">
        <v>1</v>
      </c>
      <c r="L504" s="752">
        <v>1859.5100000000002</v>
      </c>
      <c r="M504" s="753">
        <v>9094099.324453285</v>
      </c>
    </row>
    <row r="505" spans="1:13" ht="14.45" customHeight="1" x14ac:dyDescent="0.2">
      <c r="A505" s="747" t="s">
        <v>625</v>
      </c>
      <c r="B505" s="748" t="s">
        <v>3128</v>
      </c>
      <c r="C505" s="748" t="s">
        <v>3208</v>
      </c>
      <c r="D505" s="748" t="s">
        <v>2298</v>
      </c>
      <c r="E505" s="748" t="s">
        <v>2299</v>
      </c>
      <c r="F505" s="752">
        <v>68.046999999999997</v>
      </c>
      <c r="G505" s="752">
        <v>1482003.7486399999</v>
      </c>
      <c r="H505" s="766">
        <v>1</v>
      </c>
      <c r="I505" s="752"/>
      <c r="J505" s="752"/>
      <c r="K505" s="766">
        <v>0</v>
      </c>
      <c r="L505" s="752">
        <v>68.046999999999997</v>
      </c>
      <c r="M505" s="753">
        <v>1482003.7486399999</v>
      </c>
    </row>
    <row r="506" spans="1:13" ht="14.45" customHeight="1" x14ac:dyDescent="0.2">
      <c r="A506" s="747" t="s">
        <v>625</v>
      </c>
      <c r="B506" s="748" t="s">
        <v>3209</v>
      </c>
      <c r="C506" s="748" t="s">
        <v>3210</v>
      </c>
      <c r="D506" s="748" t="s">
        <v>2288</v>
      </c>
      <c r="E506" s="748" t="s">
        <v>2322</v>
      </c>
      <c r="F506" s="752"/>
      <c r="G506" s="752"/>
      <c r="H506" s="766">
        <v>0</v>
      </c>
      <c r="I506" s="752">
        <v>412.10400000000004</v>
      </c>
      <c r="J506" s="752">
        <v>2663302.4519770369</v>
      </c>
      <c r="K506" s="766">
        <v>1</v>
      </c>
      <c r="L506" s="752">
        <v>412.10400000000004</v>
      </c>
      <c r="M506" s="753">
        <v>2663302.4519770369</v>
      </c>
    </row>
    <row r="507" spans="1:13" ht="14.45" customHeight="1" x14ac:dyDescent="0.2">
      <c r="A507" s="747" t="s">
        <v>625</v>
      </c>
      <c r="B507" s="748" t="s">
        <v>3209</v>
      </c>
      <c r="C507" s="748" t="s">
        <v>3211</v>
      </c>
      <c r="D507" s="748" t="s">
        <v>2288</v>
      </c>
      <c r="E507" s="748" t="s">
        <v>3212</v>
      </c>
      <c r="F507" s="752"/>
      <c r="G507" s="752"/>
      <c r="H507" s="766">
        <v>0</v>
      </c>
      <c r="I507" s="752">
        <v>344.53199999999998</v>
      </c>
      <c r="J507" s="752">
        <v>8908316.0932028387</v>
      </c>
      <c r="K507" s="766">
        <v>1</v>
      </c>
      <c r="L507" s="752">
        <v>344.53199999999998</v>
      </c>
      <c r="M507" s="753">
        <v>8908316.0932028387</v>
      </c>
    </row>
    <row r="508" spans="1:13" ht="14.45" customHeight="1" x14ac:dyDescent="0.2">
      <c r="A508" s="747" t="s">
        <v>625</v>
      </c>
      <c r="B508" s="748" t="s">
        <v>3213</v>
      </c>
      <c r="C508" s="748" t="s">
        <v>3214</v>
      </c>
      <c r="D508" s="748" t="s">
        <v>3215</v>
      </c>
      <c r="E508" s="748" t="s">
        <v>1149</v>
      </c>
      <c r="F508" s="752"/>
      <c r="G508" s="752"/>
      <c r="H508" s="766">
        <v>0</v>
      </c>
      <c r="I508" s="752">
        <v>678</v>
      </c>
      <c r="J508" s="752">
        <v>6203922.3897958649</v>
      </c>
      <c r="K508" s="766">
        <v>1</v>
      </c>
      <c r="L508" s="752">
        <v>678</v>
      </c>
      <c r="M508" s="753">
        <v>6203922.3897958649</v>
      </c>
    </row>
    <row r="509" spans="1:13" ht="14.45" customHeight="1" x14ac:dyDescent="0.2">
      <c r="A509" s="747" t="s">
        <v>625</v>
      </c>
      <c r="B509" s="748" t="s">
        <v>3216</v>
      </c>
      <c r="C509" s="748" t="s">
        <v>3217</v>
      </c>
      <c r="D509" s="748" t="s">
        <v>3218</v>
      </c>
      <c r="E509" s="748" t="s">
        <v>3219</v>
      </c>
      <c r="F509" s="752"/>
      <c r="G509" s="752"/>
      <c r="H509" s="766">
        <v>0</v>
      </c>
      <c r="I509" s="752">
        <v>88</v>
      </c>
      <c r="J509" s="752">
        <v>3735512.0002768403</v>
      </c>
      <c r="K509" s="766">
        <v>1</v>
      </c>
      <c r="L509" s="752">
        <v>88</v>
      </c>
      <c r="M509" s="753">
        <v>3735512.0002768403</v>
      </c>
    </row>
    <row r="510" spans="1:13" ht="14.45" customHeight="1" x14ac:dyDescent="0.2">
      <c r="A510" s="747" t="s">
        <v>625</v>
      </c>
      <c r="B510" s="748" t="s">
        <v>3216</v>
      </c>
      <c r="C510" s="748" t="s">
        <v>3220</v>
      </c>
      <c r="D510" s="748" t="s">
        <v>3218</v>
      </c>
      <c r="E510" s="748" t="s">
        <v>3221</v>
      </c>
      <c r="F510" s="752"/>
      <c r="G510" s="752"/>
      <c r="H510" s="766">
        <v>0</v>
      </c>
      <c r="I510" s="752">
        <v>30</v>
      </c>
      <c r="J510" s="752">
        <v>2037551.9997556373</v>
      </c>
      <c r="K510" s="766">
        <v>1</v>
      </c>
      <c r="L510" s="752">
        <v>30</v>
      </c>
      <c r="M510" s="753">
        <v>2037551.9997556373</v>
      </c>
    </row>
    <row r="511" spans="1:13" ht="14.45" customHeight="1" x14ac:dyDescent="0.2">
      <c r="A511" s="747" t="s">
        <v>625</v>
      </c>
      <c r="B511" s="748" t="s">
        <v>3222</v>
      </c>
      <c r="C511" s="748" t="s">
        <v>3223</v>
      </c>
      <c r="D511" s="748" t="s">
        <v>3224</v>
      </c>
      <c r="E511" s="748" t="s">
        <v>3225</v>
      </c>
      <c r="F511" s="752"/>
      <c r="G511" s="752"/>
      <c r="H511" s="766">
        <v>0</v>
      </c>
      <c r="I511" s="752">
        <v>47</v>
      </c>
      <c r="J511" s="752">
        <v>1181686.22</v>
      </c>
      <c r="K511" s="766">
        <v>1</v>
      </c>
      <c r="L511" s="752">
        <v>47</v>
      </c>
      <c r="M511" s="753">
        <v>1181686.22</v>
      </c>
    </row>
    <row r="512" spans="1:13" ht="14.45" customHeight="1" x14ac:dyDescent="0.2">
      <c r="A512" s="747" t="s">
        <v>625</v>
      </c>
      <c r="B512" s="748" t="s">
        <v>3226</v>
      </c>
      <c r="C512" s="748" t="s">
        <v>3227</v>
      </c>
      <c r="D512" s="748" t="s">
        <v>3228</v>
      </c>
      <c r="E512" s="748" t="s">
        <v>3229</v>
      </c>
      <c r="F512" s="752"/>
      <c r="G512" s="752"/>
      <c r="H512" s="766">
        <v>0</v>
      </c>
      <c r="I512" s="752">
        <v>15</v>
      </c>
      <c r="J512" s="752">
        <v>262498.5</v>
      </c>
      <c r="K512" s="766">
        <v>1</v>
      </c>
      <c r="L512" s="752">
        <v>15</v>
      </c>
      <c r="M512" s="753">
        <v>262498.5</v>
      </c>
    </row>
    <row r="513" spans="1:13" ht="14.45" customHeight="1" x14ac:dyDescent="0.2">
      <c r="A513" s="747" t="s">
        <v>625</v>
      </c>
      <c r="B513" s="748" t="s">
        <v>3226</v>
      </c>
      <c r="C513" s="748" t="s">
        <v>3230</v>
      </c>
      <c r="D513" s="748" t="s">
        <v>3228</v>
      </c>
      <c r="E513" s="748" t="s">
        <v>3231</v>
      </c>
      <c r="F513" s="752"/>
      <c r="G513" s="752"/>
      <c r="H513" s="766">
        <v>0</v>
      </c>
      <c r="I513" s="752">
        <v>40</v>
      </c>
      <c r="J513" s="752">
        <v>2634719.2499999995</v>
      </c>
      <c r="K513" s="766">
        <v>1</v>
      </c>
      <c r="L513" s="752">
        <v>40</v>
      </c>
      <c r="M513" s="753">
        <v>2634719.2499999995</v>
      </c>
    </row>
    <row r="514" spans="1:13" ht="14.45" customHeight="1" x14ac:dyDescent="0.2">
      <c r="A514" s="747" t="s">
        <v>625</v>
      </c>
      <c r="B514" s="748" t="s">
        <v>3175</v>
      </c>
      <c r="C514" s="748" t="s">
        <v>3176</v>
      </c>
      <c r="D514" s="748" t="s">
        <v>3177</v>
      </c>
      <c r="E514" s="748" t="s">
        <v>3178</v>
      </c>
      <c r="F514" s="752"/>
      <c r="G514" s="752"/>
      <c r="H514" s="766">
        <v>0</v>
      </c>
      <c r="I514" s="752">
        <v>48</v>
      </c>
      <c r="J514" s="752">
        <v>722069.7</v>
      </c>
      <c r="K514" s="766">
        <v>1</v>
      </c>
      <c r="L514" s="752">
        <v>48</v>
      </c>
      <c r="M514" s="753">
        <v>722069.7</v>
      </c>
    </row>
    <row r="515" spans="1:13" ht="14.45" customHeight="1" x14ac:dyDescent="0.2">
      <c r="A515" s="747" t="s">
        <v>625</v>
      </c>
      <c r="B515" s="748" t="s">
        <v>3232</v>
      </c>
      <c r="C515" s="748" t="s">
        <v>3233</v>
      </c>
      <c r="D515" s="748" t="s">
        <v>3234</v>
      </c>
      <c r="E515" s="748" t="s">
        <v>3235</v>
      </c>
      <c r="F515" s="752"/>
      <c r="G515" s="752"/>
      <c r="H515" s="766">
        <v>0</v>
      </c>
      <c r="I515" s="752">
        <v>18</v>
      </c>
      <c r="J515" s="752">
        <v>1403160</v>
      </c>
      <c r="K515" s="766">
        <v>1</v>
      </c>
      <c r="L515" s="752">
        <v>18</v>
      </c>
      <c r="M515" s="753">
        <v>1403160</v>
      </c>
    </row>
    <row r="516" spans="1:13" ht="14.45" customHeight="1" x14ac:dyDescent="0.2">
      <c r="A516" s="747" t="s">
        <v>625</v>
      </c>
      <c r="B516" s="748" t="s">
        <v>3236</v>
      </c>
      <c r="C516" s="748" t="s">
        <v>3237</v>
      </c>
      <c r="D516" s="748" t="s">
        <v>3238</v>
      </c>
      <c r="E516" s="748" t="s">
        <v>3239</v>
      </c>
      <c r="F516" s="752"/>
      <c r="G516" s="752"/>
      <c r="H516" s="766">
        <v>0</v>
      </c>
      <c r="I516" s="752">
        <v>20</v>
      </c>
      <c r="J516" s="752">
        <v>393057.2</v>
      </c>
      <c r="K516" s="766">
        <v>1</v>
      </c>
      <c r="L516" s="752">
        <v>20</v>
      </c>
      <c r="M516" s="753">
        <v>393057.2</v>
      </c>
    </row>
    <row r="517" spans="1:13" ht="14.45" customHeight="1" thickBot="1" x14ac:dyDescent="0.25">
      <c r="A517" s="754" t="s">
        <v>625</v>
      </c>
      <c r="B517" s="755" t="s">
        <v>3179</v>
      </c>
      <c r="C517" s="755" t="s">
        <v>3180</v>
      </c>
      <c r="D517" s="755" t="s">
        <v>3181</v>
      </c>
      <c r="E517" s="755" t="s">
        <v>3182</v>
      </c>
      <c r="F517" s="759"/>
      <c r="G517" s="759"/>
      <c r="H517" s="767">
        <v>0</v>
      </c>
      <c r="I517" s="759">
        <v>29</v>
      </c>
      <c r="J517" s="759">
        <v>3480040</v>
      </c>
      <c r="K517" s="767">
        <v>1</v>
      </c>
      <c r="L517" s="759">
        <v>29</v>
      </c>
      <c r="M517" s="760">
        <v>3480040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48EBCA3D-9141-4465-A849-2D19CC4DC069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5234</v>
      </c>
      <c r="C3" s="396">
        <f>SUM(C6:C1048576)</f>
        <v>3008</v>
      </c>
      <c r="D3" s="396">
        <f>SUM(D6:D1048576)</f>
        <v>382</v>
      </c>
      <c r="E3" s="397">
        <f>SUM(E6:E1048576)</f>
        <v>2041</v>
      </c>
      <c r="F3" s="394">
        <f>IF(SUM($B3:$E3)=0,"",B3/SUM($B3:$E3))</f>
        <v>0.49076418190342241</v>
      </c>
      <c r="G3" s="392">
        <f t="shared" ref="G3:I3" si="0">IF(SUM($B3:$E3)=0,"",C3/SUM($B3:$E3))</f>
        <v>0.28204406938584153</v>
      </c>
      <c r="H3" s="392">
        <f t="shared" si="0"/>
        <v>3.5818096577590247E-2</v>
      </c>
      <c r="I3" s="393">
        <f t="shared" si="0"/>
        <v>0.19137365213314581</v>
      </c>
      <c r="J3" s="396">
        <f>SUM(J6:J1048576)</f>
        <v>475</v>
      </c>
      <c r="K3" s="396">
        <f>SUM(K6:K1048576)</f>
        <v>835</v>
      </c>
      <c r="L3" s="396">
        <f>SUM(L6:L1048576)</f>
        <v>382</v>
      </c>
      <c r="M3" s="397">
        <f>SUM(M6:M1048576)</f>
        <v>339</v>
      </c>
      <c r="N3" s="394">
        <f>IF(SUM($J3:$M3)=0,"",J3/SUM($J3:$M3))</f>
        <v>0.23387493845396357</v>
      </c>
      <c r="O3" s="392">
        <f t="shared" ref="O3:Q3" si="1">IF(SUM($J3:$M3)=0,"",K3/SUM($J3:$M3))</f>
        <v>0.41112752338749387</v>
      </c>
      <c r="P3" s="392">
        <f t="shared" si="1"/>
        <v>0.1880846873461349</v>
      </c>
      <c r="Q3" s="393">
        <f t="shared" si="1"/>
        <v>0.16691285081240767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3241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2371</v>
      </c>
      <c r="B7" s="798">
        <v>2797</v>
      </c>
      <c r="C7" s="752">
        <v>1654</v>
      </c>
      <c r="D7" s="752">
        <v>166</v>
      </c>
      <c r="E7" s="753"/>
      <c r="F7" s="795">
        <v>0.60580463504440107</v>
      </c>
      <c r="G7" s="766">
        <v>0.35824128221789042</v>
      </c>
      <c r="H7" s="766">
        <v>3.5954082737708469E-2</v>
      </c>
      <c r="I7" s="801">
        <v>0</v>
      </c>
      <c r="J7" s="798">
        <v>127</v>
      </c>
      <c r="K7" s="752">
        <v>384</v>
      </c>
      <c r="L7" s="752">
        <v>166</v>
      </c>
      <c r="M7" s="753"/>
      <c r="N7" s="795">
        <v>0.18759231905465287</v>
      </c>
      <c r="O7" s="766">
        <v>0.56720827178729694</v>
      </c>
      <c r="P7" s="766">
        <v>0.24519940915805022</v>
      </c>
      <c r="Q7" s="789">
        <v>0</v>
      </c>
    </row>
    <row r="8" spans="1:17" ht="14.45" customHeight="1" x14ac:dyDescent="0.2">
      <c r="A8" s="792" t="s">
        <v>2372</v>
      </c>
      <c r="B8" s="798">
        <v>1180</v>
      </c>
      <c r="C8" s="752">
        <v>1256</v>
      </c>
      <c r="D8" s="752">
        <v>216</v>
      </c>
      <c r="E8" s="753"/>
      <c r="F8" s="795">
        <v>0.44494720965309198</v>
      </c>
      <c r="G8" s="766">
        <v>0.473604826546003</v>
      </c>
      <c r="H8" s="766">
        <v>8.1447963800904979E-2</v>
      </c>
      <c r="I8" s="801">
        <v>0</v>
      </c>
      <c r="J8" s="798">
        <v>132</v>
      </c>
      <c r="K8" s="752">
        <v>388</v>
      </c>
      <c r="L8" s="752">
        <v>216</v>
      </c>
      <c r="M8" s="753"/>
      <c r="N8" s="795">
        <v>0.17934782608695651</v>
      </c>
      <c r="O8" s="766">
        <v>0.52717391304347827</v>
      </c>
      <c r="P8" s="766">
        <v>0.29347826086956524</v>
      </c>
      <c r="Q8" s="789">
        <v>0</v>
      </c>
    </row>
    <row r="9" spans="1:17" ht="14.45" customHeight="1" x14ac:dyDescent="0.2">
      <c r="A9" s="792" t="s">
        <v>2373</v>
      </c>
      <c r="B9" s="798">
        <v>1137</v>
      </c>
      <c r="C9" s="752">
        <v>82</v>
      </c>
      <c r="D9" s="752"/>
      <c r="E9" s="753"/>
      <c r="F9" s="795">
        <v>0.9327317473338802</v>
      </c>
      <c r="G9" s="766">
        <v>6.7268252666119771E-2</v>
      </c>
      <c r="H9" s="766">
        <v>0</v>
      </c>
      <c r="I9" s="801">
        <v>0</v>
      </c>
      <c r="J9" s="798">
        <v>171</v>
      </c>
      <c r="K9" s="752">
        <v>53</v>
      </c>
      <c r="L9" s="752"/>
      <c r="M9" s="753"/>
      <c r="N9" s="795">
        <v>0.7633928571428571</v>
      </c>
      <c r="O9" s="766">
        <v>0.23660714285714285</v>
      </c>
      <c r="P9" s="766">
        <v>0</v>
      </c>
      <c r="Q9" s="789">
        <v>0</v>
      </c>
    </row>
    <row r="10" spans="1:17" ht="14.45" customHeight="1" x14ac:dyDescent="0.2">
      <c r="A10" s="792" t="s">
        <v>2374</v>
      </c>
      <c r="B10" s="798">
        <v>51</v>
      </c>
      <c r="C10" s="752">
        <v>13</v>
      </c>
      <c r="D10" s="752"/>
      <c r="E10" s="753"/>
      <c r="F10" s="795">
        <v>0.796875</v>
      </c>
      <c r="G10" s="766">
        <v>0.203125</v>
      </c>
      <c r="H10" s="766">
        <v>0</v>
      </c>
      <c r="I10" s="801">
        <v>0</v>
      </c>
      <c r="J10" s="798">
        <v>33</v>
      </c>
      <c r="K10" s="752">
        <v>8</v>
      </c>
      <c r="L10" s="752"/>
      <c r="M10" s="753"/>
      <c r="N10" s="795">
        <v>0.80487804878048785</v>
      </c>
      <c r="O10" s="766">
        <v>0.1951219512195122</v>
      </c>
      <c r="P10" s="766">
        <v>0</v>
      </c>
      <c r="Q10" s="789">
        <v>0</v>
      </c>
    </row>
    <row r="11" spans="1:17" ht="14.45" customHeight="1" x14ac:dyDescent="0.2">
      <c r="A11" s="792" t="s">
        <v>2375</v>
      </c>
      <c r="B11" s="798">
        <v>69</v>
      </c>
      <c r="C11" s="752">
        <v>3</v>
      </c>
      <c r="D11" s="752"/>
      <c r="E11" s="753"/>
      <c r="F11" s="795">
        <v>0.95833333333333337</v>
      </c>
      <c r="G11" s="766">
        <v>4.1666666666666664E-2</v>
      </c>
      <c r="H11" s="766">
        <v>0</v>
      </c>
      <c r="I11" s="801">
        <v>0</v>
      </c>
      <c r="J11" s="798">
        <v>12</v>
      </c>
      <c r="K11" s="752">
        <v>2</v>
      </c>
      <c r="L11" s="752"/>
      <c r="M11" s="753"/>
      <c r="N11" s="795">
        <v>0.8571428571428571</v>
      </c>
      <c r="O11" s="766">
        <v>0.14285714285714285</v>
      </c>
      <c r="P11" s="766">
        <v>0</v>
      </c>
      <c r="Q11" s="789">
        <v>0</v>
      </c>
    </row>
    <row r="12" spans="1:17" ht="14.45" customHeight="1" thickBot="1" x14ac:dyDescent="0.25">
      <c r="A12" s="793" t="s">
        <v>2376</v>
      </c>
      <c r="B12" s="799"/>
      <c r="C12" s="759"/>
      <c r="D12" s="759"/>
      <c r="E12" s="760">
        <v>2041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339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0CFE198-4ABB-4B40-88A0-668476F3E5E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21</v>
      </c>
      <c r="B5" s="730" t="s">
        <v>3242</v>
      </c>
      <c r="C5" s="733">
        <v>22433564.720000047</v>
      </c>
      <c r="D5" s="733">
        <v>13902</v>
      </c>
      <c r="E5" s="733">
        <v>16409400.930000041</v>
      </c>
      <c r="F5" s="803">
        <v>0.73146649383682993</v>
      </c>
      <c r="G5" s="733">
        <v>9622</v>
      </c>
      <c r="H5" s="803">
        <v>0.69213062868651998</v>
      </c>
      <c r="I5" s="733">
        <v>6024163.7900000075</v>
      </c>
      <c r="J5" s="803">
        <v>0.26853350616317007</v>
      </c>
      <c r="K5" s="733">
        <v>4280</v>
      </c>
      <c r="L5" s="803">
        <v>0.30786937131348008</v>
      </c>
      <c r="M5" s="733" t="s">
        <v>73</v>
      </c>
      <c r="N5" s="270"/>
    </row>
    <row r="6" spans="1:14" ht="14.45" customHeight="1" x14ac:dyDescent="0.2">
      <c r="A6" s="729">
        <v>21</v>
      </c>
      <c r="B6" s="730" t="s">
        <v>3243</v>
      </c>
      <c r="C6" s="733">
        <v>21756099.050000049</v>
      </c>
      <c r="D6" s="733">
        <v>13168</v>
      </c>
      <c r="E6" s="733">
        <v>16017924.490000041</v>
      </c>
      <c r="F6" s="803">
        <v>0.73624984208738486</v>
      </c>
      <c r="G6" s="733">
        <v>9109</v>
      </c>
      <c r="H6" s="803">
        <v>0.69175273390036451</v>
      </c>
      <c r="I6" s="733">
        <v>5738174.560000008</v>
      </c>
      <c r="J6" s="803">
        <v>0.26375015791261508</v>
      </c>
      <c r="K6" s="733">
        <v>4059</v>
      </c>
      <c r="L6" s="803">
        <v>0.30824726609963549</v>
      </c>
      <c r="M6" s="733" t="s">
        <v>1</v>
      </c>
      <c r="N6" s="270"/>
    </row>
    <row r="7" spans="1:14" ht="14.45" customHeight="1" x14ac:dyDescent="0.2">
      <c r="A7" s="729">
        <v>21</v>
      </c>
      <c r="B7" s="730" t="s">
        <v>3244</v>
      </c>
      <c r="C7" s="733">
        <v>0</v>
      </c>
      <c r="D7" s="733">
        <v>323</v>
      </c>
      <c r="E7" s="733">
        <v>0</v>
      </c>
      <c r="F7" s="803" t="s">
        <v>594</v>
      </c>
      <c r="G7" s="733">
        <v>294</v>
      </c>
      <c r="H7" s="803">
        <v>0.91021671826625383</v>
      </c>
      <c r="I7" s="733">
        <v>0</v>
      </c>
      <c r="J7" s="803" t="s">
        <v>594</v>
      </c>
      <c r="K7" s="733">
        <v>29</v>
      </c>
      <c r="L7" s="803">
        <v>8.9783281733746126E-2</v>
      </c>
      <c r="M7" s="733" t="s">
        <v>1</v>
      </c>
      <c r="N7" s="270"/>
    </row>
    <row r="8" spans="1:14" ht="14.45" customHeight="1" x14ac:dyDescent="0.2">
      <c r="A8" s="729">
        <v>21</v>
      </c>
      <c r="B8" s="730" t="s">
        <v>3245</v>
      </c>
      <c r="C8" s="733">
        <v>677465.66999999981</v>
      </c>
      <c r="D8" s="733">
        <v>411</v>
      </c>
      <c r="E8" s="733">
        <v>391476.43999999994</v>
      </c>
      <c r="F8" s="803">
        <v>0.57785428448352227</v>
      </c>
      <c r="G8" s="733">
        <v>219</v>
      </c>
      <c r="H8" s="803">
        <v>0.53284671532846717</v>
      </c>
      <c r="I8" s="733">
        <v>285989.22999999986</v>
      </c>
      <c r="J8" s="803">
        <v>0.42214571551647767</v>
      </c>
      <c r="K8" s="733">
        <v>192</v>
      </c>
      <c r="L8" s="803">
        <v>0.46715328467153283</v>
      </c>
      <c r="M8" s="733" t="s">
        <v>1</v>
      </c>
      <c r="N8" s="270"/>
    </row>
    <row r="9" spans="1:14" ht="14.45" customHeight="1" x14ac:dyDescent="0.2">
      <c r="A9" s="729" t="s">
        <v>592</v>
      </c>
      <c r="B9" s="730" t="s">
        <v>3</v>
      </c>
      <c r="C9" s="733">
        <v>22433564.720000047</v>
      </c>
      <c r="D9" s="733">
        <v>13902</v>
      </c>
      <c r="E9" s="733">
        <v>16409400.930000041</v>
      </c>
      <c r="F9" s="803">
        <v>0.73146649383682993</v>
      </c>
      <c r="G9" s="733">
        <v>9622</v>
      </c>
      <c r="H9" s="803">
        <v>0.69213062868651998</v>
      </c>
      <c r="I9" s="733">
        <v>6024163.7900000075</v>
      </c>
      <c r="J9" s="803">
        <v>0.26853350616317007</v>
      </c>
      <c r="K9" s="733">
        <v>4280</v>
      </c>
      <c r="L9" s="803">
        <v>0.30786937131348008</v>
      </c>
      <c r="M9" s="733" t="s">
        <v>607</v>
      </c>
      <c r="N9" s="270"/>
    </row>
    <row r="11" spans="1:14" ht="14.45" customHeight="1" x14ac:dyDescent="0.2">
      <c r="A11" s="729">
        <v>21</v>
      </c>
      <c r="B11" s="730" t="s">
        <v>3242</v>
      </c>
      <c r="C11" s="733" t="s">
        <v>594</v>
      </c>
      <c r="D11" s="733" t="s">
        <v>594</v>
      </c>
      <c r="E11" s="733" t="s">
        <v>594</v>
      </c>
      <c r="F11" s="803" t="s">
        <v>594</v>
      </c>
      <c r="G11" s="733" t="s">
        <v>594</v>
      </c>
      <c r="H11" s="803" t="s">
        <v>594</v>
      </c>
      <c r="I11" s="733" t="s">
        <v>594</v>
      </c>
      <c r="J11" s="803" t="s">
        <v>594</v>
      </c>
      <c r="K11" s="733" t="s">
        <v>594</v>
      </c>
      <c r="L11" s="803" t="s">
        <v>594</v>
      </c>
      <c r="M11" s="733" t="s">
        <v>73</v>
      </c>
      <c r="N11" s="270"/>
    </row>
    <row r="12" spans="1:14" ht="14.45" customHeight="1" x14ac:dyDescent="0.2">
      <c r="A12" s="729" t="s">
        <v>3246</v>
      </c>
      <c r="B12" s="730" t="s">
        <v>3243</v>
      </c>
      <c r="C12" s="733">
        <v>50185.47</v>
      </c>
      <c r="D12" s="733">
        <v>33</v>
      </c>
      <c r="E12" s="733">
        <v>31115.77</v>
      </c>
      <c r="F12" s="803">
        <v>0.62001551445069658</v>
      </c>
      <c r="G12" s="733">
        <v>19</v>
      </c>
      <c r="H12" s="803">
        <v>0.5757575757575758</v>
      </c>
      <c r="I12" s="733">
        <v>19069.7</v>
      </c>
      <c r="J12" s="803">
        <v>0.37998448554930342</v>
      </c>
      <c r="K12" s="733">
        <v>14</v>
      </c>
      <c r="L12" s="803">
        <v>0.42424242424242425</v>
      </c>
      <c r="M12" s="733" t="s">
        <v>1</v>
      </c>
      <c r="N12" s="270"/>
    </row>
    <row r="13" spans="1:14" ht="14.45" customHeight="1" x14ac:dyDescent="0.2">
      <c r="A13" s="729" t="s">
        <v>3246</v>
      </c>
      <c r="B13" s="730" t="s">
        <v>3244</v>
      </c>
      <c r="C13" s="733">
        <v>0</v>
      </c>
      <c r="D13" s="733">
        <v>1</v>
      </c>
      <c r="E13" s="733">
        <v>0</v>
      </c>
      <c r="F13" s="803" t="s">
        <v>594</v>
      </c>
      <c r="G13" s="733">
        <v>1</v>
      </c>
      <c r="H13" s="803">
        <v>1</v>
      </c>
      <c r="I13" s="733" t="s">
        <v>594</v>
      </c>
      <c r="J13" s="803" t="s">
        <v>594</v>
      </c>
      <c r="K13" s="733" t="s">
        <v>594</v>
      </c>
      <c r="L13" s="803">
        <v>0</v>
      </c>
      <c r="M13" s="733" t="s">
        <v>1</v>
      </c>
      <c r="N13" s="270"/>
    </row>
    <row r="14" spans="1:14" ht="14.45" customHeight="1" x14ac:dyDescent="0.2">
      <c r="A14" s="729" t="s">
        <v>3246</v>
      </c>
      <c r="B14" s="730" t="s">
        <v>3247</v>
      </c>
      <c r="C14" s="733">
        <v>50185.47</v>
      </c>
      <c r="D14" s="733">
        <v>34</v>
      </c>
      <c r="E14" s="733">
        <v>31115.77</v>
      </c>
      <c r="F14" s="803">
        <v>0.62001551445069658</v>
      </c>
      <c r="G14" s="733">
        <v>20</v>
      </c>
      <c r="H14" s="803">
        <v>0.58823529411764708</v>
      </c>
      <c r="I14" s="733">
        <v>19069.7</v>
      </c>
      <c r="J14" s="803">
        <v>0.37998448554930342</v>
      </c>
      <c r="K14" s="733">
        <v>14</v>
      </c>
      <c r="L14" s="803">
        <v>0.41176470588235292</v>
      </c>
      <c r="M14" s="733" t="s">
        <v>611</v>
      </c>
      <c r="N14" s="270"/>
    </row>
    <row r="15" spans="1:14" ht="14.45" customHeight="1" x14ac:dyDescent="0.2">
      <c r="A15" s="729" t="s">
        <v>594</v>
      </c>
      <c r="B15" s="730" t="s">
        <v>594</v>
      </c>
      <c r="C15" s="733" t="s">
        <v>594</v>
      </c>
      <c r="D15" s="733" t="s">
        <v>594</v>
      </c>
      <c r="E15" s="733" t="s">
        <v>594</v>
      </c>
      <c r="F15" s="803" t="s">
        <v>594</v>
      </c>
      <c r="G15" s="733" t="s">
        <v>594</v>
      </c>
      <c r="H15" s="803" t="s">
        <v>594</v>
      </c>
      <c r="I15" s="733" t="s">
        <v>594</v>
      </c>
      <c r="J15" s="803" t="s">
        <v>594</v>
      </c>
      <c r="K15" s="733" t="s">
        <v>594</v>
      </c>
      <c r="L15" s="803" t="s">
        <v>594</v>
      </c>
      <c r="M15" s="733" t="s">
        <v>612</v>
      </c>
      <c r="N15" s="270"/>
    </row>
    <row r="16" spans="1:14" ht="14.45" customHeight="1" x14ac:dyDescent="0.2">
      <c r="A16" s="729" t="s">
        <v>3248</v>
      </c>
      <c r="B16" s="730" t="s">
        <v>3243</v>
      </c>
      <c r="C16" s="733">
        <v>17407175.440000035</v>
      </c>
      <c r="D16" s="733">
        <v>12003</v>
      </c>
      <c r="E16" s="733">
        <v>12365928.92000003</v>
      </c>
      <c r="F16" s="803">
        <v>0.71039261726427483</v>
      </c>
      <c r="G16" s="733">
        <v>8287</v>
      </c>
      <c r="H16" s="803">
        <v>0.69041073065067071</v>
      </c>
      <c r="I16" s="733">
        <v>5041246.5200000061</v>
      </c>
      <c r="J16" s="803">
        <v>0.28960738273572523</v>
      </c>
      <c r="K16" s="733">
        <v>3716</v>
      </c>
      <c r="L16" s="803">
        <v>0.30958926934932934</v>
      </c>
      <c r="M16" s="733" t="s">
        <v>1</v>
      </c>
      <c r="N16" s="270"/>
    </row>
    <row r="17" spans="1:14" ht="14.45" customHeight="1" x14ac:dyDescent="0.2">
      <c r="A17" s="729" t="s">
        <v>3248</v>
      </c>
      <c r="B17" s="730" t="s">
        <v>3244</v>
      </c>
      <c r="C17" s="733">
        <v>0</v>
      </c>
      <c r="D17" s="733">
        <v>315</v>
      </c>
      <c r="E17" s="733">
        <v>0</v>
      </c>
      <c r="F17" s="803" t="s">
        <v>594</v>
      </c>
      <c r="G17" s="733">
        <v>286</v>
      </c>
      <c r="H17" s="803">
        <v>0.90793650793650793</v>
      </c>
      <c r="I17" s="733">
        <v>0</v>
      </c>
      <c r="J17" s="803" t="s">
        <v>594</v>
      </c>
      <c r="K17" s="733">
        <v>29</v>
      </c>
      <c r="L17" s="803">
        <v>9.2063492063492069E-2</v>
      </c>
      <c r="M17" s="733" t="s">
        <v>1</v>
      </c>
      <c r="N17" s="270"/>
    </row>
    <row r="18" spans="1:14" ht="14.45" customHeight="1" x14ac:dyDescent="0.2">
      <c r="A18" s="729" t="s">
        <v>3248</v>
      </c>
      <c r="B18" s="730" t="s">
        <v>3245</v>
      </c>
      <c r="C18" s="733">
        <v>441490.11999999994</v>
      </c>
      <c r="D18" s="733">
        <v>290</v>
      </c>
      <c r="E18" s="733">
        <v>194275.96</v>
      </c>
      <c r="F18" s="803">
        <v>0.44004599695232144</v>
      </c>
      <c r="G18" s="733">
        <v>124</v>
      </c>
      <c r="H18" s="803">
        <v>0.42758620689655175</v>
      </c>
      <c r="I18" s="733">
        <v>247214.15999999995</v>
      </c>
      <c r="J18" s="803">
        <v>0.55995400304767862</v>
      </c>
      <c r="K18" s="733">
        <v>166</v>
      </c>
      <c r="L18" s="803">
        <v>0.57241379310344831</v>
      </c>
      <c r="M18" s="733" t="s">
        <v>1</v>
      </c>
      <c r="N18" s="270"/>
    </row>
    <row r="19" spans="1:14" ht="14.45" customHeight="1" x14ac:dyDescent="0.2">
      <c r="A19" s="729" t="s">
        <v>3248</v>
      </c>
      <c r="B19" s="730" t="s">
        <v>3249</v>
      </c>
      <c r="C19" s="733">
        <v>17848665.560000036</v>
      </c>
      <c r="D19" s="733">
        <v>12608</v>
      </c>
      <c r="E19" s="733">
        <v>12560204.880000031</v>
      </c>
      <c r="F19" s="803">
        <v>0.70370554245513051</v>
      </c>
      <c r="G19" s="733">
        <v>8697</v>
      </c>
      <c r="H19" s="803">
        <v>0.6898001269035533</v>
      </c>
      <c r="I19" s="733">
        <v>5288460.6800000062</v>
      </c>
      <c r="J19" s="803">
        <v>0.29629445754486955</v>
      </c>
      <c r="K19" s="733">
        <v>3911</v>
      </c>
      <c r="L19" s="803">
        <v>0.3101998730964467</v>
      </c>
      <c r="M19" s="733" t="s">
        <v>611</v>
      </c>
      <c r="N19" s="270"/>
    </row>
    <row r="20" spans="1:14" ht="14.45" customHeight="1" x14ac:dyDescent="0.2">
      <c r="A20" s="729" t="s">
        <v>594</v>
      </c>
      <c r="B20" s="730" t="s">
        <v>594</v>
      </c>
      <c r="C20" s="733" t="s">
        <v>594</v>
      </c>
      <c r="D20" s="733" t="s">
        <v>594</v>
      </c>
      <c r="E20" s="733" t="s">
        <v>594</v>
      </c>
      <c r="F20" s="803" t="s">
        <v>594</v>
      </c>
      <c r="G20" s="733" t="s">
        <v>594</v>
      </c>
      <c r="H20" s="803" t="s">
        <v>594</v>
      </c>
      <c r="I20" s="733" t="s">
        <v>594</v>
      </c>
      <c r="J20" s="803" t="s">
        <v>594</v>
      </c>
      <c r="K20" s="733" t="s">
        <v>594</v>
      </c>
      <c r="L20" s="803" t="s">
        <v>594</v>
      </c>
      <c r="M20" s="733" t="s">
        <v>612</v>
      </c>
      <c r="N20" s="270"/>
    </row>
    <row r="21" spans="1:14" ht="14.45" customHeight="1" x14ac:dyDescent="0.2">
      <c r="A21" s="729" t="s">
        <v>3250</v>
      </c>
      <c r="B21" s="730" t="s">
        <v>3243</v>
      </c>
      <c r="C21" s="733">
        <v>4298738.1399999978</v>
      </c>
      <c r="D21" s="733">
        <v>1132</v>
      </c>
      <c r="E21" s="733">
        <v>3620879.7999999984</v>
      </c>
      <c r="F21" s="803">
        <v>0.84231225119471931</v>
      </c>
      <c r="G21" s="733">
        <v>803</v>
      </c>
      <c r="H21" s="803">
        <v>0.70936395759717319</v>
      </c>
      <c r="I21" s="733">
        <v>677858.3399999995</v>
      </c>
      <c r="J21" s="803">
        <v>0.15768774880528078</v>
      </c>
      <c r="K21" s="733">
        <v>329</v>
      </c>
      <c r="L21" s="803">
        <v>0.29063604240282687</v>
      </c>
      <c r="M21" s="733" t="s">
        <v>1</v>
      </c>
      <c r="N21" s="270"/>
    </row>
    <row r="22" spans="1:14" ht="14.45" customHeight="1" x14ac:dyDescent="0.2">
      <c r="A22" s="729" t="s">
        <v>3250</v>
      </c>
      <c r="B22" s="730" t="s">
        <v>3244</v>
      </c>
      <c r="C22" s="733">
        <v>0</v>
      </c>
      <c r="D22" s="733">
        <v>7</v>
      </c>
      <c r="E22" s="733">
        <v>0</v>
      </c>
      <c r="F22" s="803" t="s">
        <v>594</v>
      </c>
      <c r="G22" s="733">
        <v>7</v>
      </c>
      <c r="H22" s="803">
        <v>1</v>
      </c>
      <c r="I22" s="733" t="s">
        <v>594</v>
      </c>
      <c r="J22" s="803" t="s">
        <v>594</v>
      </c>
      <c r="K22" s="733" t="s">
        <v>594</v>
      </c>
      <c r="L22" s="803">
        <v>0</v>
      </c>
      <c r="M22" s="733" t="s">
        <v>1</v>
      </c>
      <c r="N22" s="270"/>
    </row>
    <row r="23" spans="1:14" ht="14.45" customHeight="1" x14ac:dyDescent="0.2">
      <c r="A23" s="729" t="s">
        <v>3250</v>
      </c>
      <c r="B23" s="730" t="s">
        <v>3245</v>
      </c>
      <c r="C23" s="733">
        <v>235975.55</v>
      </c>
      <c r="D23" s="733">
        <v>121</v>
      </c>
      <c r="E23" s="733">
        <v>197200.47999999998</v>
      </c>
      <c r="F23" s="803">
        <v>0.83568183229152337</v>
      </c>
      <c r="G23" s="733">
        <v>95</v>
      </c>
      <c r="H23" s="803">
        <v>0.78512396694214881</v>
      </c>
      <c r="I23" s="733">
        <v>38775.069999999992</v>
      </c>
      <c r="J23" s="803">
        <v>0.16431816770847654</v>
      </c>
      <c r="K23" s="733">
        <v>26</v>
      </c>
      <c r="L23" s="803">
        <v>0.21487603305785125</v>
      </c>
      <c r="M23" s="733" t="s">
        <v>1</v>
      </c>
      <c r="N23" s="270"/>
    </row>
    <row r="24" spans="1:14" ht="14.45" customHeight="1" x14ac:dyDescent="0.2">
      <c r="A24" s="729" t="s">
        <v>3250</v>
      </c>
      <c r="B24" s="730" t="s">
        <v>3251</v>
      </c>
      <c r="C24" s="733">
        <v>4534713.6899999976</v>
      </c>
      <c r="D24" s="733">
        <v>1260</v>
      </c>
      <c r="E24" s="733">
        <v>3818080.2799999984</v>
      </c>
      <c r="F24" s="803">
        <v>0.84196722020613401</v>
      </c>
      <c r="G24" s="733">
        <v>905</v>
      </c>
      <c r="H24" s="803">
        <v>0.71825396825396826</v>
      </c>
      <c r="I24" s="733">
        <v>716633.40999999945</v>
      </c>
      <c r="J24" s="803">
        <v>0.15803277979386607</v>
      </c>
      <c r="K24" s="733">
        <v>355</v>
      </c>
      <c r="L24" s="803">
        <v>0.28174603174603174</v>
      </c>
      <c r="M24" s="733" t="s">
        <v>611</v>
      </c>
      <c r="N24" s="270"/>
    </row>
    <row r="25" spans="1:14" ht="14.45" customHeight="1" x14ac:dyDescent="0.2">
      <c r="A25" s="729" t="s">
        <v>594</v>
      </c>
      <c r="B25" s="730" t="s">
        <v>594</v>
      </c>
      <c r="C25" s="733" t="s">
        <v>594</v>
      </c>
      <c r="D25" s="733" t="s">
        <v>594</v>
      </c>
      <c r="E25" s="733" t="s">
        <v>594</v>
      </c>
      <c r="F25" s="803" t="s">
        <v>594</v>
      </c>
      <c r="G25" s="733" t="s">
        <v>594</v>
      </c>
      <c r="H25" s="803" t="s">
        <v>594</v>
      </c>
      <c r="I25" s="733" t="s">
        <v>594</v>
      </c>
      <c r="J25" s="803" t="s">
        <v>594</v>
      </c>
      <c r="K25" s="733" t="s">
        <v>594</v>
      </c>
      <c r="L25" s="803" t="s">
        <v>594</v>
      </c>
      <c r="M25" s="733" t="s">
        <v>612</v>
      </c>
      <c r="N25" s="270"/>
    </row>
    <row r="26" spans="1:14" ht="14.45" customHeight="1" x14ac:dyDescent="0.2">
      <c r="A26" s="729" t="s">
        <v>592</v>
      </c>
      <c r="B26" s="730" t="s">
        <v>3252</v>
      </c>
      <c r="C26" s="733">
        <v>22433564.720000032</v>
      </c>
      <c r="D26" s="733">
        <v>13902</v>
      </c>
      <c r="E26" s="733">
        <v>16409400.93000003</v>
      </c>
      <c r="F26" s="803">
        <v>0.73146649383682993</v>
      </c>
      <c r="G26" s="733">
        <v>9622</v>
      </c>
      <c r="H26" s="803">
        <v>0.69213062868651998</v>
      </c>
      <c r="I26" s="733">
        <v>6024163.7900000066</v>
      </c>
      <c r="J26" s="803">
        <v>0.26853350616317023</v>
      </c>
      <c r="K26" s="733">
        <v>4280</v>
      </c>
      <c r="L26" s="803">
        <v>0.30786937131348008</v>
      </c>
      <c r="M26" s="733" t="s">
        <v>607</v>
      </c>
      <c r="N26" s="270"/>
    </row>
    <row r="27" spans="1:14" ht="14.45" customHeight="1" x14ac:dyDescent="0.2">
      <c r="A27" s="804" t="s">
        <v>301</v>
      </c>
    </row>
    <row r="28" spans="1:14" ht="14.45" customHeight="1" x14ac:dyDescent="0.2">
      <c r="A28" s="805" t="s">
        <v>3253</v>
      </c>
    </row>
    <row r="29" spans="1:14" ht="14.45" customHeight="1" x14ac:dyDescent="0.2">
      <c r="A29" s="804" t="s">
        <v>3254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4F7957E2-D7C6-4048-A079-833C7CCDDE0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3255</v>
      </c>
      <c r="B5" s="797">
        <v>419894.39999999997</v>
      </c>
      <c r="C5" s="741">
        <v>1</v>
      </c>
      <c r="D5" s="810">
        <v>267</v>
      </c>
      <c r="E5" s="813" t="s">
        <v>3255</v>
      </c>
      <c r="F5" s="797">
        <v>352482.77999999997</v>
      </c>
      <c r="G5" s="765">
        <v>0.83945577745261668</v>
      </c>
      <c r="H5" s="745">
        <v>190</v>
      </c>
      <c r="I5" s="788">
        <v>0.71161048689138573</v>
      </c>
      <c r="J5" s="816">
        <v>67411.62000000001</v>
      </c>
      <c r="K5" s="765">
        <v>0.16054422254738338</v>
      </c>
      <c r="L5" s="745">
        <v>77</v>
      </c>
      <c r="M5" s="788">
        <v>0.28838951310861421</v>
      </c>
    </row>
    <row r="6" spans="1:13" ht="14.45" customHeight="1" x14ac:dyDescent="0.2">
      <c r="A6" s="807" t="s">
        <v>3256</v>
      </c>
      <c r="B6" s="798">
        <v>1467.65</v>
      </c>
      <c r="C6" s="748">
        <v>1</v>
      </c>
      <c r="D6" s="811">
        <v>6</v>
      </c>
      <c r="E6" s="814" t="s">
        <v>3256</v>
      </c>
      <c r="F6" s="798">
        <v>174.15</v>
      </c>
      <c r="G6" s="766">
        <v>0.11865908084352536</v>
      </c>
      <c r="H6" s="752">
        <v>2</v>
      </c>
      <c r="I6" s="789">
        <v>0.33333333333333331</v>
      </c>
      <c r="J6" s="817">
        <v>1293.5</v>
      </c>
      <c r="K6" s="766">
        <v>0.88134091915647461</v>
      </c>
      <c r="L6" s="752">
        <v>4</v>
      </c>
      <c r="M6" s="789">
        <v>0.66666666666666663</v>
      </c>
    </row>
    <row r="7" spans="1:13" ht="14.45" customHeight="1" x14ac:dyDescent="0.2">
      <c r="A7" s="807" t="s">
        <v>3257</v>
      </c>
      <c r="B7" s="798">
        <v>333355.59999999998</v>
      </c>
      <c r="C7" s="748">
        <v>1</v>
      </c>
      <c r="D7" s="811">
        <v>113</v>
      </c>
      <c r="E7" s="814" t="s">
        <v>3257</v>
      </c>
      <c r="F7" s="798">
        <v>217708.80999999994</v>
      </c>
      <c r="G7" s="766">
        <v>0.65308280406868813</v>
      </c>
      <c r="H7" s="752">
        <v>82</v>
      </c>
      <c r="I7" s="789">
        <v>0.72566371681415931</v>
      </c>
      <c r="J7" s="817">
        <v>115646.79000000001</v>
      </c>
      <c r="K7" s="766">
        <v>0.34691719593131182</v>
      </c>
      <c r="L7" s="752">
        <v>31</v>
      </c>
      <c r="M7" s="789">
        <v>0.27433628318584069</v>
      </c>
    </row>
    <row r="8" spans="1:13" ht="14.45" customHeight="1" x14ac:dyDescent="0.2">
      <c r="A8" s="807" t="s">
        <v>3258</v>
      </c>
      <c r="B8" s="798">
        <v>1819285.5799999982</v>
      </c>
      <c r="C8" s="748">
        <v>1</v>
      </c>
      <c r="D8" s="811">
        <v>802</v>
      </c>
      <c r="E8" s="814" t="s">
        <v>3258</v>
      </c>
      <c r="F8" s="798">
        <v>1599681.8699999982</v>
      </c>
      <c r="G8" s="766">
        <v>0.87929123804740972</v>
      </c>
      <c r="H8" s="752">
        <v>597</v>
      </c>
      <c r="I8" s="789">
        <v>0.74438902743142144</v>
      </c>
      <c r="J8" s="817">
        <v>219603.71000000002</v>
      </c>
      <c r="K8" s="766">
        <v>0.12070876195259034</v>
      </c>
      <c r="L8" s="752">
        <v>205</v>
      </c>
      <c r="M8" s="789">
        <v>0.25561097256857856</v>
      </c>
    </row>
    <row r="9" spans="1:13" ht="14.45" customHeight="1" x14ac:dyDescent="0.2">
      <c r="A9" s="807" t="s">
        <v>3259</v>
      </c>
      <c r="B9" s="798">
        <v>6594.24</v>
      </c>
      <c r="C9" s="748">
        <v>1</v>
      </c>
      <c r="D9" s="811">
        <v>26</v>
      </c>
      <c r="E9" s="814" t="s">
        <v>3259</v>
      </c>
      <c r="F9" s="798">
        <v>4519.88</v>
      </c>
      <c r="G9" s="766">
        <v>0.68542849517154369</v>
      </c>
      <c r="H9" s="752">
        <v>18</v>
      </c>
      <c r="I9" s="789">
        <v>0.69230769230769229</v>
      </c>
      <c r="J9" s="817">
        <v>2074.36</v>
      </c>
      <c r="K9" s="766">
        <v>0.31457150482845636</v>
      </c>
      <c r="L9" s="752">
        <v>8</v>
      </c>
      <c r="M9" s="789">
        <v>0.30769230769230771</v>
      </c>
    </row>
    <row r="10" spans="1:13" ht="14.45" customHeight="1" x14ac:dyDescent="0.2">
      <c r="A10" s="807" t="s">
        <v>3260</v>
      </c>
      <c r="B10" s="798">
        <v>1321264.7700000009</v>
      </c>
      <c r="C10" s="748">
        <v>1</v>
      </c>
      <c r="D10" s="811">
        <v>1378</v>
      </c>
      <c r="E10" s="814" t="s">
        <v>3260</v>
      </c>
      <c r="F10" s="798">
        <v>1009038.4300000009</v>
      </c>
      <c r="G10" s="766">
        <v>0.76369131525394429</v>
      </c>
      <c r="H10" s="752">
        <v>974</v>
      </c>
      <c r="I10" s="789">
        <v>0.70682148040638604</v>
      </c>
      <c r="J10" s="817">
        <v>312226.34000000003</v>
      </c>
      <c r="K10" s="766">
        <v>0.23630868474605571</v>
      </c>
      <c r="L10" s="752">
        <v>404</v>
      </c>
      <c r="M10" s="789">
        <v>0.29317851959361391</v>
      </c>
    </row>
    <row r="11" spans="1:13" ht="14.45" customHeight="1" x14ac:dyDescent="0.2">
      <c r="A11" s="807" t="s">
        <v>3261</v>
      </c>
      <c r="B11" s="798">
        <v>474031.18999999971</v>
      </c>
      <c r="C11" s="748">
        <v>1</v>
      </c>
      <c r="D11" s="811">
        <v>347</v>
      </c>
      <c r="E11" s="814" t="s">
        <v>3261</v>
      </c>
      <c r="F11" s="798">
        <v>430795.12999999971</v>
      </c>
      <c r="G11" s="766">
        <v>0.9087906852711527</v>
      </c>
      <c r="H11" s="752">
        <v>272</v>
      </c>
      <c r="I11" s="789">
        <v>0.78386167146974062</v>
      </c>
      <c r="J11" s="817">
        <v>43236.05999999999</v>
      </c>
      <c r="K11" s="766">
        <v>9.1209314728847302E-2</v>
      </c>
      <c r="L11" s="752">
        <v>75</v>
      </c>
      <c r="M11" s="789">
        <v>0.21613832853025935</v>
      </c>
    </row>
    <row r="12" spans="1:13" ht="14.45" customHeight="1" x14ac:dyDescent="0.2">
      <c r="A12" s="807" t="s">
        <v>3262</v>
      </c>
      <c r="B12" s="798">
        <v>430497.72999999986</v>
      </c>
      <c r="C12" s="748">
        <v>1</v>
      </c>
      <c r="D12" s="811">
        <v>308</v>
      </c>
      <c r="E12" s="814" t="s">
        <v>3262</v>
      </c>
      <c r="F12" s="798">
        <v>313400.75999999983</v>
      </c>
      <c r="G12" s="766">
        <v>0.72799631254733899</v>
      </c>
      <c r="H12" s="752">
        <v>174</v>
      </c>
      <c r="I12" s="789">
        <v>0.56493506493506496</v>
      </c>
      <c r="J12" s="817">
        <v>117096.97000000003</v>
      </c>
      <c r="K12" s="766">
        <v>0.27200368745266107</v>
      </c>
      <c r="L12" s="752">
        <v>134</v>
      </c>
      <c r="M12" s="789">
        <v>0.43506493506493504</v>
      </c>
    </row>
    <row r="13" spans="1:13" ht="14.45" customHeight="1" x14ac:dyDescent="0.2">
      <c r="A13" s="807" t="s">
        <v>3263</v>
      </c>
      <c r="B13" s="798">
        <v>160909.71999999997</v>
      </c>
      <c r="C13" s="748">
        <v>1</v>
      </c>
      <c r="D13" s="811">
        <v>190</v>
      </c>
      <c r="E13" s="814" t="s">
        <v>3263</v>
      </c>
      <c r="F13" s="798">
        <v>104009.36999999998</v>
      </c>
      <c r="G13" s="766">
        <v>0.64638338815082141</v>
      </c>
      <c r="H13" s="752">
        <v>117</v>
      </c>
      <c r="I13" s="789">
        <v>0.61578947368421055</v>
      </c>
      <c r="J13" s="817">
        <v>56900.35</v>
      </c>
      <c r="K13" s="766">
        <v>0.35361661184917859</v>
      </c>
      <c r="L13" s="752">
        <v>73</v>
      </c>
      <c r="M13" s="789">
        <v>0.38421052631578945</v>
      </c>
    </row>
    <row r="14" spans="1:13" ht="14.45" customHeight="1" x14ac:dyDescent="0.2">
      <c r="A14" s="807" t="s">
        <v>3264</v>
      </c>
      <c r="B14" s="798">
        <v>280.88</v>
      </c>
      <c r="C14" s="748">
        <v>1</v>
      </c>
      <c r="D14" s="811">
        <v>1</v>
      </c>
      <c r="E14" s="814" t="s">
        <v>3264</v>
      </c>
      <c r="F14" s="798"/>
      <c r="G14" s="766">
        <v>0</v>
      </c>
      <c r="H14" s="752"/>
      <c r="I14" s="789">
        <v>0</v>
      </c>
      <c r="J14" s="817">
        <v>280.88</v>
      </c>
      <c r="K14" s="766">
        <v>1</v>
      </c>
      <c r="L14" s="752">
        <v>1</v>
      </c>
      <c r="M14" s="789">
        <v>1</v>
      </c>
    </row>
    <row r="15" spans="1:13" ht="14.45" customHeight="1" x14ac:dyDescent="0.2">
      <c r="A15" s="807" t="s">
        <v>3265</v>
      </c>
      <c r="B15" s="798">
        <v>673666.23000000021</v>
      </c>
      <c r="C15" s="748">
        <v>1</v>
      </c>
      <c r="D15" s="811">
        <v>607</v>
      </c>
      <c r="E15" s="814" t="s">
        <v>3265</v>
      </c>
      <c r="F15" s="798">
        <v>496120.58000000013</v>
      </c>
      <c r="G15" s="766">
        <v>0.73644864163667512</v>
      </c>
      <c r="H15" s="752">
        <v>409</v>
      </c>
      <c r="I15" s="789">
        <v>0.67380560131795719</v>
      </c>
      <c r="J15" s="817">
        <v>177545.65000000005</v>
      </c>
      <c r="K15" s="766">
        <v>0.26355135836332483</v>
      </c>
      <c r="L15" s="752">
        <v>198</v>
      </c>
      <c r="M15" s="789">
        <v>0.32619439868204281</v>
      </c>
    </row>
    <row r="16" spans="1:13" ht="14.45" customHeight="1" x14ac:dyDescent="0.2">
      <c r="A16" s="807" t="s">
        <v>3266</v>
      </c>
      <c r="B16" s="798">
        <v>375763.16</v>
      </c>
      <c r="C16" s="748">
        <v>1</v>
      </c>
      <c r="D16" s="811">
        <v>130</v>
      </c>
      <c r="E16" s="814" t="s">
        <v>3266</v>
      </c>
      <c r="F16" s="798">
        <v>269977.46999999997</v>
      </c>
      <c r="G16" s="766">
        <v>0.71847775071936271</v>
      </c>
      <c r="H16" s="752">
        <v>90</v>
      </c>
      <c r="I16" s="789">
        <v>0.69230769230769229</v>
      </c>
      <c r="J16" s="817">
        <v>105785.69000000002</v>
      </c>
      <c r="K16" s="766">
        <v>0.28152224928063735</v>
      </c>
      <c r="L16" s="752">
        <v>40</v>
      </c>
      <c r="M16" s="789">
        <v>0.30769230769230771</v>
      </c>
    </row>
    <row r="17" spans="1:13" ht="14.45" customHeight="1" x14ac:dyDescent="0.2">
      <c r="A17" s="807" t="s">
        <v>3267</v>
      </c>
      <c r="B17" s="798">
        <v>1594710.3200000008</v>
      </c>
      <c r="C17" s="748">
        <v>1</v>
      </c>
      <c r="D17" s="811">
        <v>1298</v>
      </c>
      <c r="E17" s="814" t="s">
        <v>3267</v>
      </c>
      <c r="F17" s="798">
        <v>1244384.9100000008</v>
      </c>
      <c r="G17" s="766">
        <v>0.78032034683264617</v>
      </c>
      <c r="H17" s="752">
        <v>902</v>
      </c>
      <c r="I17" s="789">
        <v>0.69491525423728817</v>
      </c>
      <c r="J17" s="817">
        <v>350325.40999999986</v>
      </c>
      <c r="K17" s="766">
        <v>0.21967965316735374</v>
      </c>
      <c r="L17" s="752">
        <v>396</v>
      </c>
      <c r="M17" s="789">
        <v>0.30508474576271188</v>
      </c>
    </row>
    <row r="18" spans="1:13" ht="14.45" customHeight="1" x14ac:dyDescent="0.2">
      <c r="A18" s="807" t="s">
        <v>3268</v>
      </c>
      <c r="B18" s="798">
        <v>31100.480000000003</v>
      </c>
      <c r="C18" s="748">
        <v>1</v>
      </c>
      <c r="D18" s="811">
        <v>57</v>
      </c>
      <c r="E18" s="814" t="s">
        <v>3268</v>
      </c>
      <c r="F18" s="798">
        <v>22527.770000000004</v>
      </c>
      <c r="G18" s="766">
        <v>0.7243544151087058</v>
      </c>
      <c r="H18" s="752">
        <v>36</v>
      </c>
      <c r="I18" s="789">
        <v>0.63157894736842102</v>
      </c>
      <c r="J18" s="817">
        <v>8572.7099999999991</v>
      </c>
      <c r="K18" s="766">
        <v>0.2756455848912942</v>
      </c>
      <c r="L18" s="752">
        <v>21</v>
      </c>
      <c r="M18" s="789">
        <v>0.36842105263157893</v>
      </c>
    </row>
    <row r="19" spans="1:13" ht="14.45" customHeight="1" x14ac:dyDescent="0.2">
      <c r="A19" s="807" t="s">
        <v>3269</v>
      </c>
      <c r="B19" s="798">
        <v>254466.87</v>
      </c>
      <c r="C19" s="748">
        <v>1</v>
      </c>
      <c r="D19" s="811">
        <v>189</v>
      </c>
      <c r="E19" s="814" t="s">
        <v>3269</v>
      </c>
      <c r="F19" s="798">
        <v>144840.21999999997</v>
      </c>
      <c r="G19" s="766">
        <v>0.56919087345240649</v>
      </c>
      <c r="H19" s="752">
        <v>114</v>
      </c>
      <c r="I19" s="789">
        <v>0.60317460317460314</v>
      </c>
      <c r="J19" s="817">
        <v>109626.65000000002</v>
      </c>
      <c r="K19" s="766">
        <v>0.43080912654759351</v>
      </c>
      <c r="L19" s="752">
        <v>75</v>
      </c>
      <c r="M19" s="789">
        <v>0.3968253968253968</v>
      </c>
    </row>
    <row r="20" spans="1:13" ht="14.45" customHeight="1" x14ac:dyDescent="0.2">
      <c r="A20" s="807" t="s">
        <v>3270</v>
      </c>
      <c r="B20" s="798">
        <v>1661418.41</v>
      </c>
      <c r="C20" s="748">
        <v>1</v>
      </c>
      <c r="D20" s="811">
        <v>251</v>
      </c>
      <c r="E20" s="814" t="s">
        <v>3270</v>
      </c>
      <c r="F20" s="798">
        <v>1473775.99</v>
      </c>
      <c r="G20" s="766">
        <v>0.88705890167667034</v>
      </c>
      <c r="H20" s="752">
        <v>176</v>
      </c>
      <c r="I20" s="789">
        <v>0.70119521912350602</v>
      </c>
      <c r="J20" s="817">
        <v>187642.41999999998</v>
      </c>
      <c r="K20" s="766">
        <v>0.11294109832332964</v>
      </c>
      <c r="L20" s="752">
        <v>75</v>
      </c>
      <c r="M20" s="789">
        <v>0.29880478087649404</v>
      </c>
    </row>
    <row r="21" spans="1:13" ht="14.45" customHeight="1" x14ac:dyDescent="0.2">
      <c r="A21" s="807" t="s">
        <v>3271</v>
      </c>
      <c r="B21" s="798">
        <v>1391468.2699999996</v>
      </c>
      <c r="C21" s="748">
        <v>1</v>
      </c>
      <c r="D21" s="811">
        <v>1426</v>
      </c>
      <c r="E21" s="814" t="s">
        <v>3271</v>
      </c>
      <c r="F21" s="798">
        <v>1048440.4899999996</v>
      </c>
      <c r="G21" s="766">
        <v>0.75347782813617448</v>
      </c>
      <c r="H21" s="752">
        <v>1026</v>
      </c>
      <c r="I21" s="789">
        <v>0.71949509116409538</v>
      </c>
      <c r="J21" s="817">
        <v>343027.78</v>
      </c>
      <c r="K21" s="766">
        <v>0.24652217186382563</v>
      </c>
      <c r="L21" s="752">
        <v>400</v>
      </c>
      <c r="M21" s="789">
        <v>0.28050490883590462</v>
      </c>
    </row>
    <row r="22" spans="1:13" ht="14.45" customHeight="1" x14ac:dyDescent="0.2">
      <c r="A22" s="807" t="s">
        <v>3272</v>
      </c>
      <c r="B22" s="798">
        <v>12167.300000000001</v>
      </c>
      <c r="C22" s="748">
        <v>1</v>
      </c>
      <c r="D22" s="811">
        <v>5</v>
      </c>
      <c r="E22" s="814" t="s">
        <v>3272</v>
      </c>
      <c r="F22" s="798">
        <v>12167.300000000001</v>
      </c>
      <c r="G22" s="766">
        <v>1</v>
      </c>
      <c r="H22" s="752">
        <v>5</v>
      </c>
      <c r="I22" s="789">
        <v>1</v>
      </c>
      <c r="J22" s="817"/>
      <c r="K22" s="766">
        <v>0</v>
      </c>
      <c r="L22" s="752"/>
      <c r="M22" s="789">
        <v>0</v>
      </c>
    </row>
    <row r="23" spans="1:13" ht="14.45" customHeight="1" x14ac:dyDescent="0.2">
      <c r="A23" s="807" t="s">
        <v>3273</v>
      </c>
      <c r="B23" s="798">
        <v>1486960.5599999989</v>
      </c>
      <c r="C23" s="748">
        <v>1</v>
      </c>
      <c r="D23" s="811">
        <v>1218</v>
      </c>
      <c r="E23" s="814" t="s">
        <v>3273</v>
      </c>
      <c r="F23" s="798">
        <v>1206495.4999999988</v>
      </c>
      <c r="G23" s="766">
        <v>0.81138365902589893</v>
      </c>
      <c r="H23" s="752">
        <v>924</v>
      </c>
      <c r="I23" s="789">
        <v>0.75862068965517238</v>
      </c>
      <c r="J23" s="817">
        <v>280465.06000000011</v>
      </c>
      <c r="K23" s="766">
        <v>0.1886163409741011</v>
      </c>
      <c r="L23" s="752">
        <v>294</v>
      </c>
      <c r="M23" s="789">
        <v>0.2413793103448276</v>
      </c>
    </row>
    <row r="24" spans="1:13" ht="14.45" customHeight="1" x14ac:dyDescent="0.2">
      <c r="A24" s="807" t="s">
        <v>3274</v>
      </c>
      <c r="B24" s="798">
        <v>2091.15</v>
      </c>
      <c r="C24" s="748">
        <v>1</v>
      </c>
      <c r="D24" s="811">
        <v>5</v>
      </c>
      <c r="E24" s="814" t="s">
        <v>3274</v>
      </c>
      <c r="F24" s="798">
        <v>159.16999999999999</v>
      </c>
      <c r="G24" s="766">
        <v>7.6116012720273518E-2</v>
      </c>
      <c r="H24" s="752">
        <v>1</v>
      </c>
      <c r="I24" s="789">
        <v>0.2</v>
      </c>
      <c r="J24" s="817">
        <v>1931.98</v>
      </c>
      <c r="K24" s="766">
        <v>0.92388398727972643</v>
      </c>
      <c r="L24" s="752">
        <v>4</v>
      </c>
      <c r="M24" s="789">
        <v>0.8</v>
      </c>
    </row>
    <row r="25" spans="1:13" ht="14.45" customHeight="1" x14ac:dyDescent="0.2">
      <c r="A25" s="807" t="s">
        <v>3275</v>
      </c>
      <c r="B25" s="798">
        <v>349716.8</v>
      </c>
      <c r="C25" s="748">
        <v>1</v>
      </c>
      <c r="D25" s="811">
        <v>114</v>
      </c>
      <c r="E25" s="814" t="s">
        <v>3275</v>
      </c>
      <c r="F25" s="798">
        <v>257616.31</v>
      </c>
      <c r="G25" s="766">
        <v>0.73664264913781663</v>
      </c>
      <c r="H25" s="752">
        <v>91</v>
      </c>
      <c r="I25" s="789">
        <v>0.79824561403508776</v>
      </c>
      <c r="J25" s="817">
        <v>92100.49</v>
      </c>
      <c r="K25" s="766">
        <v>0.26335735086218337</v>
      </c>
      <c r="L25" s="752">
        <v>23</v>
      </c>
      <c r="M25" s="789">
        <v>0.20175438596491227</v>
      </c>
    </row>
    <row r="26" spans="1:13" ht="14.45" customHeight="1" x14ac:dyDescent="0.2">
      <c r="A26" s="807" t="s">
        <v>3276</v>
      </c>
      <c r="B26" s="798">
        <v>1215094.73</v>
      </c>
      <c r="C26" s="748">
        <v>1</v>
      </c>
      <c r="D26" s="811">
        <v>589</v>
      </c>
      <c r="E26" s="814" t="s">
        <v>3276</v>
      </c>
      <c r="F26" s="798">
        <v>917333.65999999992</v>
      </c>
      <c r="G26" s="766">
        <v>0.75494826646149638</v>
      </c>
      <c r="H26" s="752">
        <v>378</v>
      </c>
      <c r="I26" s="789">
        <v>0.6417657045840407</v>
      </c>
      <c r="J26" s="817">
        <v>297761.07</v>
      </c>
      <c r="K26" s="766">
        <v>0.24505173353850362</v>
      </c>
      <c r="L26" s="752">
        <v>211</v>
      </c>
      <c r="M26" s="789">
        <v>0.35823429541595925</v>
      </c>
    </row>
    <row r="27" spans="1:13" ht="14.45" customHeight="1" x14ac:dyDescent="0.2">
      <c r="A27" s="807" t="s">
        <v>3277</v>
      </c>
      <c r="B27" s="798">
        <v>164351.10000000003</v>
      </c>
      <c r="C27" s="748">
        <v>1</v>
      </c>
      <c r="D27" s="811">
        <v>121</v>
      </c>
      <c r="E27" s="814" t="s">
        <v>3277</v>
      </c>
      <c r="F27" s="798">
        <v>81525.920000000013</v>
      </c>
      <c r="G27" s="766">
        <v>0.49604730360794663</v>
      </c>
      <c r="H27" s="752">
        <v>72</v>
      </c>
      <c r="I27" s="789">
        <v>0.5950413223140496</v>
      </c>
      <c r="J27" s="817">
        <v>82825.180000000008</v>
      </c>
      <c r="K27" s="766">
        <v>0.50395269639205331</v>
      </c>
      <c r="L27" s="752">
        <v>49</v>
      </c>
      <c r="M27" s="789">
        <v>0.4049586776859504</v>
      </c>
    </row>
    <row r="28" spans="1:13" ht="14.45" customHeight="1" x14ac:dyDescent="0.2">
      <c r="A28" s="807" t="s">
        <v>3278</v>
      </c>
      <c r="B28" s="798">
        <v>11600.44</v>
      </c>
      <c r="C28" s="748">
        <v>1</v>
      </c>
      <c r="D28" s="811">
        <v>6</v>
      </c>
      <c r="E28" s="814" t="s">
        <v>3278</v>
      </c>
      <c r="F28" s="798">
        <v>8875.52</v>
      </c>
      <c r="G28" s="766">
        <v>0.76510201337190664</v>
      </c>
      <c r="H28" s="752">
        <v>3</v>
      </c>
      <c r="I28" s="789">
        <v>0.5</v>
      </c>
      <c r="J28" s="817">
        <v>2724.92</v>
      </c>
      <c r="K28" s="766">
        <v>0.23489798662809341</v>
      </c>
      <c r="L28" s="752">
        <v>3</v>
      </c>
      <c r="M28" s="789">
        <v>0.5</v>
      </c>
    </row>
    <row r="29" spans="1:13" ht="14.45" customHeight="1" x14ac:dyDescent="0.2">
      <c r="A29" s="807" t="s">
        <v>3279</v>
      </c>
      <c r="B29" s="798">
        <v>6053.64</v>
      </c>
      <c r="C29" s="748">
        <v>1</v>
      </c>
      <c r="D29" s="811">
        <v>4</v>
      </c>
      <c r="E29" s="814" t="s">
        <v>3279</v>
      </c>
      <c r="F29" s="798">
        <v>959.93000000000006</v>
      </c>
      <c r="G29" s="766">
        <v>0.15857071117542504</v>
      </c>
      <c r="H29" s="752">
        <v>2</v>
      </c>
      <c r="I29" s="789">
        <v>0.5</v>
      </c>
      <c r="J29" s="817">
        <v>5093.71</v>
      </c>
      <c r="K29" s="766">
        <v>0.84142928882457491</v>
      </c>
      <c r="L29" s="752">
        <v>2</v>
      </c>
      <c r="M29" s="789">
        <v>0.5</v>
      </c>
    </row>
    <row r="30" spans="1:13" ht="14.45" customHeight="1" x14ac:dyDescent="0.2">
      <c r="A30" s="807" t="s">
        <v>3280</v>
      </c>
      <c r="B30" s="798">
        <v>1077348.51</v>
      </c>
      <c r="C30" s="748">
        <v>1</v>
      </c>
      <c r="D30" s="811">
        <v>270</v>
      </c>
      <c r="E30" s="814" t="s">
        <v>3280</v>
      </c>
      <c r="F30" s="798">
        <v>1005829.91</v>
      </c>
      <c r="G30" s="766">
        <v>0.9336160960579043</v>
      </c>
      <c r="H30" s="752">
        <v>190</v>
      </c>
      <c r="I30" s="789">
        <v>0.70370370370370372</v>
      </c>
      <c r="J30" s="817">
        <v>71518.599999999991</v>
      </c>
      <c r="K30" s="766">
        <v>6.6383903942095757E-2</v>
      </c>
      <c r="L30" s="752">
        <v>80</v>
      </c>
      <c r="M30" s="789">
        <v>0.29629629629629628</v>
      </c>
    </row>
    <row r="31" spans="1:13" ht="14.45" customHeight="1" x14ac:dyDescent="0.2">
      <c r="A31" s="807" t="s">
        <v>3281</v>
      </c>
      <c r="B31" s="798">
        <v>215251.66999999995</v>
      </c>
      <c r="C31" s="748">
        <v>1</v>
      </c>
      <c r="D31" s="811">
        <v>173</v>
      </c>
      <c r="E31" s="814" t="s">
        <v>3281</v>
      </c>
      <c r="F31" s="798">
        <v>137981.25999999998</v>
      </c>
      <c r="G31" s="766">
        <v>0.64102294769652668</v>
      </c>
      <c r="H31" s="752">
        <v>104</v>
      </c>
      <c r="I31" s="789">
        <v>0.60115606936416188</v>
      </c>
      <c r="J31" s="817">
        <v>77270.409999999974</v>
      </c>
      <c r="K31" s="766">
        <v>0.35897705230347338</v>
      </c>
      <c r="L31" s="752">
        <v>69</v>
      </c>
      <c r="M31" s="789">
        <v>0.39884393063583817</v>
      </c>
    </row>
    <row r="32" spans="1:13" ht="14.45" customHeight="1" x14ac:dyDescent="0.2">
      <c r="A32" s="807" t="s">
        <v>3282</v>
      </c>
      <c r="B32" s="798">
        <v>2102031.4900000002</v>
      </c>
      <c r="C32" s="748">
        <v>1</v>
      </c>
      <c r="D32" s="811">
        <v>1013</v>
      </c>
      <c r="E32" s="814" t="s">
        <v>3282</v>
      </c>
      <c r="F32" s="798">
        <v>1018487.6300000002</v>
      </c>
      <c r="G32" s="766">
        <v>0.48452539119668475</v>
      </c>
      <c r="H32" s="752">
        <v>703</v>
      </c>
      <c r="I32" s="789">
        <v>0.6939782823297137</v>
      </c>
      <c r="J32" s="817">
        <v>1083543.8599999999</v>
      </c>
      <c r="K32" s="766">
        <v>0.51547460880331519</v>
      </c>
      <c r="L32" s="752">
        <v>310</v>
      </c>
      <c r="M32" s="789">
        <v>0.3060217176702863</v>
      </c>
    </row>
    <row r="33" spans="1:13" ht="14.45" customHeight="1" x14ac:dyDescent="0.2">
      <c r="A33" s="807" t="s">
        <v>3283</v>
      </c>
      <c r="B33" s="798">
        <v>14956.24</v>
      </c>
      <c r="C33" s="748">
        <v>1</v>
      </c>
      <c r="D33" s="811">
        <v>12</v>
      </c>
      <c r="E33" s="814" t="s">
        <v>3283</v>
      </c>
      <c r="F33" s="798">
        <v>14791.07</v>
      </c>
      <c r="G33" s="766">
        <v>0.98895644894706158</v>
      </c>
      <c r="H33" s="752">
        <v>11</v>
      </c>
      <c r="I33" s="789">
        <v>0.91666666666666663</v>
      </c>
      <c r="J33" s="817">
        <v>165.17000000000002</v>
      </c>
      <c r="K33" s="766">
        <v>1.104355105293844E-2</v>
      </c>
      <c r="L33" s="752">
        <v>1</v>
      </c>
      <c r="M33" s="789">
        <v>8.3333333333333329E-2</v>
      </c>
    </row>
    <row r="34" spans="1:13" ht="14.45" customHeight="1" x14ac:dyDescent="0.2">
      <c r="A34" s="807" t="s">
        <v>3284</v>
      </c>
      <c r="B34" s="798">
        <v>591498.23</v>
      </c>
      <c r="C34" s="748">
        <v>1</v>
      </c>
      <c r="D34" s="811">
        <v>628</v>
      </c>
      <c r="E34" s="814" t="s">
        <v>3284</v>
      </c>
      <c r="F34" s="798">
        <v>404375.15</v>
      </c>
      <c r="G34" s="766">
        <v>0.68364557912540169</v>
      </c>
      <c r="H34" s="752">
        <v>395</v>
      </c>
      <c r="I34" s="789">
        <v>0.62898089171974525</v>
      </c>
      <c r="J34" s="817">
        <v>187123.07999999996</v>
      </c>
      <c r="K34" s="766">
        <v>0.31635442087459831</v>
      </c>
      <c r="L34" s="752">
        <v>233</v>
      </c>
      <c r="M34" s="789">
        <v>0.37101910828025475</v>
      </c>
    </row>
    <row r="35" spans="1:13" ht="14.45" customHeight="1" x14ac:dyDescent="0.2">
      <c r="A35" s="807" t="s">
        <v>3285</v>
      </c>
      <c r="B35" s="798">
        <v>1759726.7600000005</v>
      </c>
      <c r="C35" s="748">
        <v>1</v>
      </c>
      <c r="D35" s="811">
        <v>940</v>
      </c>
      <c r="E35" s="814" t="s">
        <v>3285</v>
      </c>
      <c r="F35" s="798">
        <v>1308439.1800000004</v>
      </c>
      <c r="G35" s="766">
        <v>0.7435467879115506</v>
      </c>
      <c r="H35" s="752">
        <v>702</v>
      </c>
      <c r="I35" s="789">
        <v>0.7468085106382979</v>
      </c>
      <c r="J35" s="817">
        <v>451287.58000000007</v>
      </c>
      <c r="K35" s="766">
        <v>0.25645321208844946</v>
      </c>
      <c r="L35" s="752">
        <v>238</v>
      </c>
      <c r="M35" s="789">
        <v>0.2531914893617021</v>
      </c>
    </row>
    <row r="36" spans="1:13" ht="14.45" customHeight="1" x14ac:dyDescent="0.2">
      <c r="A36" s="807" t="s">
        <v>3286</v>
      </c>
      <c r="B36" s="798">
        <v>1298454.2100000002</v>
      </c>
      <c r="C36" s="748">
        <v>1</v>
      </c>
      <c r="D36" s="811">
        <v>509</v>
      </c>
      <c r="E36" s="814" t="s">
        <v>3286</v>
      </c>
      <c r="F36" s="798">
        <v>462246.92000000004</v>
      </c>
      <c r="G36" s="766">
        <v>0.35599785994763727</v>
      </c>
      <c r="H36" s="752">
        <v>312</v>
      </c>
      <c r="I36" s="789">
        <v>0.61296660117878188</v>
      </c>
      <c r="J36" s="817">
        <v>836207.29000000015</v>
      </c>
      <c r="K36" s="766">
        <v>0.64400214005236278</v>
      </c>
      <c r="L36" s="752">
        <v>197</v>
      </c>
      <c r="M36" s="789">
        <v>0.38703339882121807</v>
      </c>
    </row>
    <row r="37" spans="1:13" ht="14.45" customHeight="1" x14ac:dyDescent="0.2">
      <c r="A37" s="807" t="s">
        <v>3287</v>
      </c>
      <c r="B37" s="798">
        <v>443300.7</v>
      </c>
      <c r="C37" s="748">
        <v>1</v>
      </c>
      <c r="D37" s="811">
        <v>337</v>
      </c>
      <c r="E37" s="814" t="s">
        <v>3287</v>
      </c>
      <c r="F37" s="798">
        <v>302195.82</v>
      </c>
      <c r="G37" s="766">
        <v>0.68169488566113245</v>
      </c>
      <c r="H37" s="752">
        <v>224</v>
      </c>
      <c r="I37" s="789">
        <v>0.66468842729970323</v>
      </c>
      <c r="J37" s="817">
        <v>141104.88</v>
      </c>
      <c r="K37" s="766">
        <v>0.31830511433886749</v>
      </c>
      <c r="L37" s="752">
        <v>113</v>
      </c>
      <c r="M37" s="789">
        <v>0.33531157270029671</v>
      </c>
    </row>
    <row r="38" spans="1:13" ht="14.45" customHeight="1" x14ac:dyDescent="0.2">
      <c r="A38" s="807" t="s">
        <v>3288</v>
      </c>
      <c r="B38" s="798">
        <v>236821.82</v>
      </c>
      <c r="C38" s="748">
        <v>1</v>
      </c>
      <c r="D38" s="811">
        <v>71</v>
      </c>
      <c r="E38" s="814" t="s">
        <v>3288</v>
      </c>
      <c r="F38" s="798">
        <v>213310.02000000002</v>
      </c>
      <c r="G38" s="766">
        <v>0.90071945228695571</v>
      </c>
      <c r="H38" s="752">
        <v>55</v>
      </c>
      <c r="I38" s="789">
        <v>0.77464788732394363</v>
      </c>
      <c r="J38" s="817">
        <v>23511.799999999996</v>
      </c>
      <c r="K38" s="766">
        <v>9.9280547713044329E-2</v>
      </c>
      <c r="L38" s="752">
        <v>16</v>
      </c>
      <c r="M38" s="789">
        <v>0.22535211267605634</v>
      </c>
    </row>
    <row r="39" spans="1:13" ht="14.45" customHeight="1" x14ac:dyDescent="0.2">
      <c r="A39" s="807" t="s">
        <v>3289</v>
      </c>
      <c r="B39" s="798">
        <v>169170.56</v>
      </c>
      <c r="C39" s="748">
        <v>1</v>
      </c>
      <c r="D39" s="811">
        <v>207</v>
      </c>
      <c r="E39" s="814" t="s">
        <v>3289</v>
      </c>
      <c r="F39" s="798">
        <v>103556.05000000002</v>
      </c>
      <c r="G39" s="766">
        <v>0.61213990188363754</v>
      </c>
      <c r="H39" s="752">
        <v>95</v>
      </c>
      <c r="I39" s="789">
        <v>0.45893719806763283</v>
      </c>
      <c r="J39" s="817">
        <v>65614.50999999998</v>
      </c>
      <c r="K39" s="766">
        <v>0.38786009811636246</v>
      </c>
      <c r="L39" s="752">
        <v>112</v>
      </c>
      <c r="M39" s="789">
        <v>0.54106280193236711</v>
      </c>
    </row>
    <row r="40" spans="1:13" ht="14.45" customHeight="1" x14ac:dyDescent="0.2">
      <c r="A40" s="807" t="s">
        <v>3290</v>
      </c>
      <c r="B40" s="798">
        <v>135834.18999999994</v>
      </c>
      <c r="C40" s="748">
        <v>1</v>
      </c>
      <c r="D40" s="811">
        <v>118</v>
      </c>
      <c r="E40" s="814" t="s">
        <v>3290</v>
      </c>
      <c r="F40" s="798">
        <v>98321.589999999967</v>
      </c>
      <c r="G40" s="766">
        <v>0.72383536133281323</v>
      </c>
      <c r="H40" s="752">
        <v>82</v>
      </c>
      <c r="I40" s="789">
        <v>0.69491525423728817</v>
      </c>
      <c r="J40" s="817">
        <v>37512.599999999991</v>
      </c>
      <c r="K40" s="766">
        <v>0.27616463866718688</v>
      </c>
      <c r="L40" s="752">
        <v>36</v>
      </c>
      <c r="M40" s="789">
        <v>0.30508474576271188</v>
      </c>
    </row>
    <row r="41" spans="1:13" ht="14.45" customHeight="1" thickBot="1" x14ac:dyDescent="0.25">
      <c r="A41" s="808" t="s">
        <v>3291</v>
      </c>
      <c r="B41" s="799">
        <v>190959.12</v>
      </c>
      <c r="C41" s="755">
        <v>1</v>
      </c>
      <c r="D41" s="812">
        <v>166</v>
      </c>
      <c r="E41" s="815" t="s">
        <v>3291</v>
      </c>
      <c r="F41" s="799">
        <v>122854.40999999999</v>
      </c>
      <c r="G41" s="767">
        <v>0.64335450435674391</v>
      </c>
      <c r="H41" s="759">
        <v>94</v>
      </c>
      <c r="I41" s="790">
        <v>0.5662650602409639</v>
      </c>
      <c r="J41" s="818">
        <v>68104.710000000006</v>
      </c>
      <c r="K41" s="767">
        <v>0.35664549564325604</v>
      </c>
      <c r="L41" s="759">
        <v>72</v>
      </c>
      <c r="M41" s="790">
        <v>0.43373493975903615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DD4D3D0-8D1B-41FC-BB92-F8BDA48377F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99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5569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22433564.719999973</v>
      </c>
      <c r="N3" s="70">
        <f>SUBTOTAL(9,N7:N1048576)</f>
        <v>31392</v>
      </c>
      <c r="O3" s="70">
        <f>SUBTOTAL(9,O7:O1048576)</f>
        <v>13902</v>
      </c>
      <c r="P3" s="70">
        <f>SUBTOTAL(9,P7:P1048576)</f>
        <v>16409400.929999996</v>
      </c>
      <c r="Q3" s="71">
        <f>IF(M3=0,0,P3/M3)</f>
        <v>0.73146649383683038</v>
      </c>
      <c r="R3" s="70">
        <f>SUBTOTAL(9,R7:R1048576)</f>
        <v>22490</v>
      </c>
      <c r="S3" s="71">
        <f>IF(N3=0,0,R3/N3)</f>
        <v>0.71642456676860344</v>
      </c>
      <c r="T3" s="70">
        <f>SUBTOTAL(9,T7:T1048576)</f>
        <v>9622</v>
      </c>
      <c r="U3" s="72">
        <f>IF(O3=0,0,T3/O3)</f>
        <v>0.69213062868651998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21</v>
      </c>
      <c r="B7" s="825" t="s">
        <v>3242</v>
      </c>
      <c r="C7" s="825" t="s">
        <v>3246</v>
      </c>
      <c r="D7" s="826" t="s">
        <v>5566</v>
      </c>
      <c r="E7" s="827" t="s">
        <v>3270</v>
      </c>
      <c r="F7" s="825" t="s">
        <v>3243</v>
      </c>
      <c r="G7" s="825" t="s">
        <v>3292</v>
      </c>
      <c r="H7" s="825" t="s">
        <v>655</v>
      </c>
      <c r="I7" s="825" t="s">
        <v>2555</v>
      </c>
      <c r="J7" s="825" t="s">
        <v>1023</v>
      </c>
      <c r="K7" s="825" t="s">
        <v>2556</v>
      </c>
      <c r="L7" s="828">
        <v>1847.49</v>
      </c>
      <c r="M7" s="828">
        <v>3694.98</v>
      </c>
      <c r="N7" s="825">
        <v>2</v>
      </c>
      <c r="O7" s="829">
        <v>1</v>
      </c>
      <c r="P7" s="828">
        <v>3694.98</v>
      </c>
      <c r="Q7" s="830">
        <v>1</v>
      </c>
      <c r="R7" s="825">
        <v>2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21</v>
      </c>
      <c r="B8" s="832" t="s">
        <v>3242</v>
      </c>
      <c r="C8" s="832" t="s">
        <v>3246</v>
      </c>
      <c r="D8" s="833" t="s">
        <v>5566</v>
      </c>
      <c r="E8" s="834" t="s">
        <v>3270</v>
      </c>
      <c r="F8" s="832" t="s">
        <v>3243</v>
      </c>
      <c r="G8" s="832" t="s">
        <v>3292</v>
      </c>
      <c r="H8" s="832" t="s">
        <v>655</v>
      </c>
      <c r="I8" s="832" t="s">
        <v>3039</v>
      </c>
      <c r="J8" s="832" t="s">
        <v>1020</v>
      </c>
      <c r="K8" s="832" t="s">
        <v>3040</v>
      </c>
      <c r="L8" s="835">
        <v>923.74</v>
      </c>
      <c r="M8" s="835">
        <v>1847.48</v>
      </c>
      <c r="N8" s="832">
        <v>2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21</v>
      </c>
      <c r="B9" s="832" t="s">
        <v>3242</v>
      </c>
      <c r="C9" s="832" t="s">
        <v>3246</v>
      </c>
      <c r="D9" s="833" t="s">
        <v>5566</v>
      </c>
      <c r="E9" s="834" t="s">
        <v>3270</v>
      </c>
      <c r="F9" s="832" t="s">
        <v>3243</v>
      </c>
      <c r="G9" s="832" t="s">
        <v>3293</v>
      </c>
      <c r="H9" s="832" t="s">
        <v>594</v>
      </c>
      <c r="I9" s="832" t="s">
        <v>3294</v>
      </c>
      <c r="J9" s="832" t="s">
        <v>1357</v>
      </c>
      <c r="K9" s="832" t="s">
        <v>1358</v>
      </c>
      <c r="L9" s="835">
        <v>453.18</v>
      </c>
      <c r="M9" s="835">
        <v>453.18</v>
      </c>
      <c r="N9" s="832">
        <v>1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21</v>
      </c>
      <c r="B10" s="832" t="s">
        <v>3242</v>
      </c>
      <c r="C10" s="832" t="s">
        <v>3246</v>
      </c>
      <c r="D10" s="833" t="s">
        <v>5566</v>
      </c>
      <c r="E10" s="834" t="s">
        <v>3270</v>
      </c>
      <c r="F10" s="832" t="s">
        <v>3243</v>
      </c>
      <c r="G10" s="832" t="s">
        <v>3293</v>
      </c>
      <c r="H10" s="832" t="s">
        <v>594</v>
      </c>
      <c r="I10" s="832" t="s">
        <v>3295</v>
      </c>
      <c r="J10" s="832" t="s">
        <v>1349</v>
      </c>
      <c r="K10" s="832" t="s">
        <v>2522</v>
      </c>
      <c r="L10" s="835">
        <v>453.18</v>
      </c>
      <c r="M10" s="835">
        <v>1359.54</v>
      </c>
      <c r="N10" s="832">
        <v>3</v>
      </c>
      <c r="O10" s="836">
        <v>1.5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21</v>
      </c>
      <c r="B11" s="832" t="s">
        <v>3242</v>
      </c>
      <c r="C11" s="832" t="s">
        <v>3246</v>
      </c>
      <c r="D11" s="833" t="s">
        <v>5566</v>
      </c>
      <c r="E11" s="834" t="s">
        <v>3270</v>
      </c>
      <c r="F11" s="832" t="s">
        <v>3243</v>
      </c>
      <c r="G11" s="832" t="s">
        <v>3296</v>
      </c>
      <c r="H11" s="832" t="s">
        <v>655</v>
      </c>
      <c r="I11" s="832" t="s">
        <v>2886</v>
      </c>
      <c r="J11" s="832" t="s">
        <v>1345</v>
      </c>
      <c r="K11" s="832" t="s">
        <v>1346</v>
      </c>
      <c r="L11" s="835">
        <v>0</v>
      </c>
      <c r="M11" s="835">
        <v>0</v>
      </c>
      <c r="N11" s="832">
        <v>1</v>
      </c>
      <c r="O11" s="836">
        <v>0.5</v>
      </c>
      <c r="P11" s="835"/>
      <c r="Q11" s="837"/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21</v>
      </c>
      <c r="B12" s="832" t="s">
        <v>3242</v>
      </c>
      <c r="C12" s="832" t="s">
        <v>3246</v>
      </c>
      <c r="D12" s="833" t="s">
        <v>5566</v>
      </c>
      <c r="E12" s="834" t="s">
        <v>3270</v>
      </c>
      <c r="F12" s="832" t="s">
        <v>3243</v>
      </c>
      <c r="G12" s="832" t="s">
        <v>3297</v>
      </c>
      <c r="H12" s="832" t="s">
        <v>594</v>
      </c>
      <c r="I12" s="832" t="s">
        <v>3298</v>
      </c>
      <c r="J12" s="832" t="s">
        <v>1256</v>
      </c>
      <c r="K12" s="832" t="s">
        <v>1257</v>
      </c>
      <c r="L12" s="835">
        <v>107.27</v>
      </c>
      <c r="M12" s="835">
        <v>107.27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21</v>
      </c>
      <c r="B13" s="832" t="s">
        <v>3242</v>
      </c>
      <c r="C13" s="832" t="s">
        <v>3246</v>
      </c>
      <c r="D13" s="833" t="s">
        <v>5566</v>
      </c>
      <c r="E13" s="834" t="s">
        <v>3277</v>
      </c>
      <c r="F13" s="832" t="s">
        <v>3243</v>
      </c>
      <c r="G13" s="832" t="s">
        <v>3299</v>
      </c>
      <c r="H13" s="832" t="s">
        <v>655</v>
      </c>
      <c r="I13" s="832" t="s">
        <v>3300</v>
      </c>
      <c r="J13" s="832" t="s">
        <v>2868</v>
      </c>
      <c r="K13" s="832" t="s">
        <v>3301</v>
      </c>
      <c r="L13" s="835">
        <v>5322.08</v>
      </c>
      <c r="M13" s="835">
        <v>10644.16</v>
      </c>
      <c r="N13" s="832">
        <v>2</v>
      </c>
      <c r="O13" s="836">
        <v>2</v>
      </c>
      <c r="P13" s="835">
        <v>5322.08</v>
      </c>
      <c r="Q13" s="837">
        <v>0.5</v>
      </c>
      <c r="R13" s="832">
        <v>1</v>
      </c>
      <c r="S13" s="837">
        <v>0.5</v>
      </c>
      <c r="T13" s="836">
        <v>1</v>
      </c>
      <c r="U13" s="838">
        <v>0.5</v>
      </c>
    </row>
    <row r="14" spans="1:21" ht="14.45" customHeight="1" x14ac:dyDescent="0.2">
      <c r="A14" s="831">
        <v>21</v>
      </c>
      <c r="B14" s="832" t="s">
        <v>3242</v>
      </c>
      <c r="C14" s="832" t="s">
        <v>3246</v>
      </c>
      <c r="D14" s="833" t="s">
        <v>5566</v>
      </c>
      <c r="E14" s="834" t="s">
        <v>3277</v>
      </c>
      <c r="F14" s="832" t="s">
        <v>3243</v>
      </c>
      <c r="G14" s="832" t="s">
        <v>3299</v>
      </c>
      <c r="H14" s="832" t="s">
        <v>655</v>
      </c>
      <c r="I14" s="832" t="s">
        <v>2863</v>
      </c>
      <c r="J14" s="832" t="s">
        <v>2859</v>
      </c>
      <c r="K14" s="832" t="s">
        <v>2864</v>
      </c>
      <c r="L14" s="835">
        <v>484.75</v>
      </c>
      <c r="M14" s="835">
        <v>2423.75</v>
      </c>
      <c r="N14" s="832">
        <v>5</v>
      </c>
      <c r="O14" s="836">
        <v>5</v>
      </c>
      <c r="P14" s="835">
        <v>1454.25</v>
      </c>
      <c r="Q14" s="837">
        <v>0.6</v>
      </c>
      <c r="R14" s="832">
        <v>3</v>
      </c>
      <c r="S14" s="837">
        <v>0.6</v>
      </c>
      <c r="T14" s="836">
        <v>3</v>
      </c>
      <c r="U14" s="838">
        <v>0.6</v>
      </c>
    </row>
    <row r="15" spans="1:21" ht="14.45" customHeight="1" x14ac:dyDescent="0.2">
      <c r="A15" s="831">
        <v>21</v>
      </c>
      <c r="B15" s="832" t="s">
        <v>3242</v>
      </c>
      <c r="C15" s="832" t="s">
        <v>3246</v>
      </c>
      <c r="D15" s="833" t="s">
        <v>5566</v>
      </c>
      <c r="E15" s="834" t="s">
        <v>3277</v>
      </c>
      <c r="F15" s="832" t="s">
        <v>3243</v>
      </c>
      <c r="G15" s="832" t="s">
        <v>3299</v>
      </c>
      <c r="H15" s="832" t="s">
        <v>655</v>
      </c>
      <c r="I15" s="832" t="s">
        <v>2865</v>
      </c>
      <c r="J15" s="832" t="s">
        <v>2859</v>
      </c>
      <c r="K15" s="832" t="s">
        <v>2866</v>
      </c>
      <c r="L15" s="835">
        <v>969.48</v>
      </c>
      <c r="M15" s="835">
        <v>4847.3999999999996</v>
      </c>
      <c r="N15" s="832">
        <v>5</v>
      </c>
      <c r="O15" s="836">
        <v>5</v>
      </c>
      <c r="P15" s="835">
        <v>3877.92</v>
      </c>
      <c r="Q15" s="837">
        <v>0.8</v>
      </c>
      <c r="R15" s="832">
        <v>4</v>
      </c>
      <c r="S15" s="837">
        <v>0.8</v>
      </c>
      <c r="T15" s="836">
        <v>4</v>
      </c>
      <c r="U15" s="838">
        <v>0.8</v>
      </c>
    </row>
    <row r="16" spans="1:21" ht="14.45" customHeight="1" x14ac:dyDescent="0.2">
      <c r="A16" s="831">
        <v>21</v>
      </c>
      <c r="B16" s="832" t="s">
        <v>3242</v>
      </c>
      <c r="C16" s="832" t="s">
        <v>3246</v>
      </c>
      <c r="D16" s="833" t="s">
        <v>5566</v>
      </c>
      <c r="E16" s="834" t="s">
        <v>3277</v>
      </c>
      <c r="F16" s="832" t="s">
        <v>3243</v>
      </c>
      <c r="G16" s="832" t="s">
        <v>3299</v>
      </c>
      <c r="H16" s="832" t="s">
        <v>655</v>
      </c>
      <c r="I16" s="832" t="s">
        <v>2861</v>
      </c>
      <c r="J16" s="832" t="s">
        <v>2859</v>
      </c>
      <c r="K16" s="832" t="s">
        <v>2862</v>
      </c>
      <c r="L16" s="835">
        <v>1454.23</v>
      </c>
      <c r="M16" s="835">
        <v>2908.46</v>
      </c>
      <c r="N16" s="832">
        <v>2</v>
      </c>
      <c r="O16" s="836">
        <v>2</v>
      </c>
      <c r="P16" s="835">
        <v>2908.46</v>
      </c>
      <c r="Q16" s="837">
        <v>1</v>
      </c>
      <c r="R16" s="832">
        <v>2</v>
      </c>
      <c r="S16" s="837">
        <v>1</v>
      </c>
      <c r="T16" s="836">
        <v>2</v>
      </c>
      <c r="U16" s="838">
        <v>1</v>
      </c>
    </row>
    <row r="17" spans="1:21" ht="14.45" customHeight="1" x14ac:dyDescent="0.2">
      <c r="A17" s="831">
        <v>21</v>
      </c>
      <c r="B17" s="832" t="s">
        <v>3242</v>
      </c>
      <c r="C17" s="832" t="s">
        <v>3246</v>
      </c>
      <c r="D17" s="833" t="s">
        <v>5566</v>
      </c>
      <c r="E17" s="834" t="s">
        <v>3277</v>
      </c>
      <c r="F17" s="832" t="s">
        <v>3243</v>
      </c>
      <c r="G17" s="832" t="s">
        <v>3302</v>
      </c>
      <c r="H17" s="832" t="s">
        <v>594</v>
      </c>
      <c r="I17" s="832" t="s">
        <v>3303</v>
      </c>
      <c r="J17" s="832" t="s">
        <v>3304</v>
      </c>
      <c r="K17" s="832" t="s">
        <v>769</v>
      </c>
      <c r="L17" s="835">
        <v>208.18</v>
      </c>
      <c r="M17" s="835">
        <v>208.18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5" customHeight="1" x14ac:dyDescent="0.2">
      <c r="A18" s="831">
        <v>21</v>
      </c>
      <c r="B18" s="832" t="s">
        <v>3242</v>
      </c>
      <c r="C18" s="832" t="s">
        <v>3246</v>
      </c>
      <c r="D18" s="833" t="s">
        <v>5566</v>
      </c>
      <c r="E18" s="834" t="s">
        <v>3277</v>
      </c>
      <c r="F18" s="832" t="s">
        <v>3243</v>
      </c>
      <c r="G18" s="832" t="s">
        <v>3305</v>
      </c>
      <c r="H18" s="832" t="s">
        <v>655</v>
      </c>
      <c r="I18" s="832" t="s">
        <v>2850</v>
      </c>
      <c r="J18" s="832" t="s">
        <v>2851</v>
      </c>
      <c r="K18" s="832" t="s">
        <v>2852</v>
      </c>
      <c r="L18" s="835">
        <v>355.79</v>
      </c>
      <c r="M18" s="835">
        <v>355.79</v>
      </c>
      <c r="N18" s="832">
        <v>1</v>
      </c>
      <c r="O18" s="836">
        <v>1</v>
      </c>
      <c r="P18" s="835">
        <v>355.79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5" customHeight="1" x14ac:dyDescent="0.2">
      <c r="A19" s="831">
        <v>21</v>
      </c>
      <c r="B19" s="832" t="s">
        <v>3242</v>
      </c>
      <c r="C19" s="832" t="s">
        <v>3246</v>
      </c>
      <c r="D19" s="833" t="s">
        <v>5566</v>
      </c>
      <c r="E19" s="834" t="s">
        <v>3277</v>
      </c>
      <c r="F19" s="832" t="s">
        <v>3243</v>
      </c>
      <c r="G19" s="832" t="s">
        <v>3305</v>
      </c>
      <c r="H19" s="832" t="s">
        <v>655</v>
      </c>
      <c r="I19" s="832" t="s">
        <v>2853</v>
      </c>
      <c r="J19" s="832" t="s">
        <v>2851</v>
      </c>
      <c r="K19" s="832" t="s">
        <v>2854</v>
      </c>
      <c r="L19" s="835">
        <v>552.64</v>
      </c>
      <c r="M19" s="835">
        <v>552.64</v>
      </c>
      <c r="N19" s="832">
        <v>1</v>
      </c>
      <c r="O19" s="836">
        <v>1</v>
      </c>
      <c r="P19" s="835">
        <v>552.64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5" customHeight="1" x14ac:dyDescent="0.2">
      <c r="A20" s="831">
        <v>21</v>
      </c>
      <c r="B20" s="832" t="s">
        <v>3242</v>
      </c>
      <c r="C20" s="832" t="s">
        <v>3246</v>
      </c>
      <c r="D20" s="833" t="s">
        <v>5566</v>
      </c>
      <c r="E20" s="834" t="s">
        <v>3277</v>
      </c>
      <c r="F20" s="832" t="s">
        <v>3243</v>
      </c>
      <c r="G20" s="832" t="s">
        <v>3305</v>
      </c>
      <c r="H20" s="832" t="s">
        <v>655</v>
      </c>
      <c r="I20" s="832" t="s">
        <v>2855</v>
      </c>
      <c r="J20" s="832" t="s">
        <v>2851</v>
      </c>
      <c r="K20" s="832" t="s">
        <v>2856</v>
      </c>
      <c r="L20" s="835">
        <v>1019.46</v>
      </c>
      <c r="M20" s="835">
        <v>2038.92</v>
      </c>
      <c r="N20" s="832">
        <v>2</v>
      </c>
      <c r="O20" s="836">
        <v>2</v>
      </c>
      <c r="P20" s="835">
        <v>1019.46</v>
      </c>
      <c r="Q20" s="837">
        <v>0.5</v>
      </c>
      <c r="R20" s="832">
        <v>1</v>
      </c>
      <c r="S20" s="837">
        <v>0.5</v>
      </c>
      <c r="T20" s="836">
        <v>1</v>
      </c>
      <c r="U20" s="838">
        <v>0.5</v>
      </c>
    </row>
    <row r="21" spans="1:21" ht="14.45" customHeight="1" x14ac:dyDescent="0.2">
      <c r="A21" s="831">
        <v>21</v>
      </c>
      <c r="B21" s="832" t="s">
        <v>3242</v>
      </c>
      <c r="C21" s="832" t="s">
        <v>3246</v>
      </c>
      <c r="D21" s="833" t="s">
        <v>5566</v>
      </c>
      <c r="E21" s="834" t="s">
        <v>3277</v>
      </c>
      <c r="F21" s="832" t="s">
        <v>3243</v>
      </c>
      <c r="G21" s="832" t="s">
        <v>3305</v>
      </c>
      <c r="H21" s="832" t="s">
        <v>594</v>
      </c>
      <c r="I21" s="832" t="s">
        <v>3306</v>
      </c>
      <c r="J21" s="832" t="s">
        <v>3307</v>
      </c>
      <c r="K21" s="832" t="s">
        <v>3308</v>
      </c>
      <c r="L21" s="835">
        <v>177.89</v>
      </c>
      <c r="M21" s="835">
        <v>177.89</v>
      </c>
      <c r="N21" s="832">
        <v>1</v>
      </c>
      <c r="O21" s="836">
        <v>1</v>
      </c>
      <c r="P21" s="835">
        <v>177.89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21</v>
      </c>
      <c r="B22" s="832" t="s">
        <v>3242</v>
      </c>
      <c r="C22" s="832" t="s">
        <v>3246</v>
      </c>
      <c r="D22" s="833" t="s">
        <v>5566</v>
      </c>
      <c r="E22" s="834" t="s">
        <v>3285</v>
      </c>
      <c r="F22" s="832" t="s">
        <v>3243</v>
      </c>
      <c r="G22" s="832" t="s">
        <v>3292</v>
      </c>
      <c r="H22" s="832" t="s">
        <v>655</v>
      </c>
      <c r="I22" s="832" t="s">
        <v>2557</v>
      </c>
      <c r="J22" s="832" t="s">
        <v>1023</v>
      </c>
      <c r="K22" s="832" t="s">
        <v>2558</v>
      </c>
      <c r="L22" s="835">
        <v>2309.36</v>
      </c>
      <c r="M22" s="835">
        <v>4618.72</v>
      </c>
      <c r="N22" s="832">
        <v>2</v>
      </c>
      <c r="O22" s="836">
        <v>0.5</v>
      </c>
      <c r="P22" s="835">
        <v>4618.72</v>
      </c>
      <c r="Q22" s="837">
        <v>1</v>
      </c>
      <c r="R22" s="832">
        <v>2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21</v>
      </c>
      <c r="B23" s="832" t="s">
        <v>3242</v>
      </c>
      <c r="C23" s="832" t="s">
        <v>3246</v>
      </c>
      <c r="D23" s="833" t="s">
        <v>5566</v>
      </c>
      <c r="E23" s="834" t="s">
        <v>3285</v>
      </c>
      <c r="F23" s="832" t="s">
        <v>3243</v>
      </c>
      <c r="G23" s="832" t="s">
        <v>3309</v>
      </c>
      <c r="H23" s="832" t="s">
        <v>594</v>
      </c>
      <c r="I23" s="832" t="s">
        <v>3310</v>
      </c>
      <c r="J23" s="832" t="s">
        <v>1648</v>
      </c>
      <c r="K23" s="832" t="s">
        <v>3311</v>
      </c>
      <c r="L23" s="835">
        <v>50.32</v>
      </c>
      <c r="M23" s="835">
        <v>50.32</v>
      </c>
      <c r="N23" s="832">
        <v>1</v>
      </c>
      <c r="O23" s="836">
        <v>0.5</v>
      </c>
      <c r="P23" s="835">
        <v>50.32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21</v>
      </c>
      <c r="B24" s="832" t="s">
        <v>3242</v>
      </c>
      <c r="C24" s="832" t="s">
        <v>3246</v>
      </c>
      <c r="D24" s="833" t="s">
        <v>5566</v>
      </c>
      <c r="E24" s="834" t="s">
        <v>3285</v>
      </c>
      <c r="F24" s="832" t="s">
        <v>3243</v>
      </c>
      <c r="G24" s="832" t="s">
        <v>3312</v>
      </c>
      <c r="H24" s="832" t="s">
        <v>655</v>
      </c>
      <c r="I24" s="832" t="s">
        <v>3003</v>
      </c>
      <c r="J24" s="832" t="s">
        <v>3004</v>
      </c>
      <c r="K24" s="832" t="s">
        <v>3005</v>
      </c>
      <c r="L24" s="835">
        <v>79.17</v>
      </c>
      <c r="M24" s="835">
        <v>791.7</v>
      </c>
      <c r="N24" s="832">
        <v>10</v>
      </c>
      <c r="O24" s="836">
        <v>1</v>
      </c>
      <c r="P24" s="835">
        <v>791.7</v>
      </c>
      <c r="Q24" s="837">
        <v>1</v>
      </c>
      <c r="R24" s="832">
        <v>10</v>
      </c>
      <c r="S24" s="837">
        <v>1</v>
      </c>
      <c r="T24" s="836">
        <v>1</v>
      </c>
      <c r="U24" s="838">
        <v>1</v>
      </c>
    </row>
    <row r="25" spans="1:21" ht="14.45" customHeight="1" x14ac:dyDescent="0.2">
      <c r="A25" s="831">
        <v>21</v>
      </c>
      <c r="B25" s="832" t="s">
        <v>3242</v>
      </c>
      <c r="C25" s="832" t="s">
        <v>3246</v>
      </c>
      <c r="D25" s="833" t="s">
        <v>5566</v>
      </c>
      <c r="E25" s="834" t="s">
        <v>3285</v>
      </c>
      <c r="F25" s="832" t="s">
        <v>3243</v>
      </c>
      <c r="G25" s="832" t="s">
        <v>3312</v>
      </c>
      <c r="H25" s="832" t="s">
        <v>655</v>
      </c>
      <c r="I25" s="832" t="s">
        <v>3165</v>
      </c>
      <c r="J25" s="832" t="s">
        <v>3166</v>
      </c>
      <c r="K25" s="832" t="s">
        <v>2157</v>
      </c>
      <c r="L25" s="835">
        <v>194.26</v>
      </c>
      <c r="M25" s="835">
        <v>971.3</v>
      </c>
      <c r="N25" s="832">
        <v>5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5" customHeight="1" x14ac:dyDescent="0.2">
      <c r="A26" s="831">
        <v>21</v>
      </c>
      <c r="B26" s="832" t="s">
        <v>3242</v>
      </c>
      <c r="C26" s="832" t="s">
        <v>3246</v>
      </c>
      <c r="D26" s="833" t="s">
        <v>5566</v>
      </c>
      <c r="E26" s="834" t="s">
        <v>3255</v>
      </c>
      <c r="F26" s="832" t="s">
        <v>3243</v>
      </c>
      <c r="G26" s="832" t="s">
        <v>3313</v>
      </c>
      <c r="H26" s="832" t="s">
        <v>594</v>
      </c>
      <c r="I26" s="832" t="s">
        <v>3314</v>
      </c>
      <c r="J26" s="832" t="s">
        <v>822</v>
      </c>
      <c r="K26" s="832" t="s">
        <v>823</v>
      </c>
      <c r="L26" s="835">
        <v>66.97</v>
      </c>
      <c r="M26" s="835">
        <v>66.97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5" customHeight="1" x14ac:dyDescent="0.2">
      <c r="A27" s="831">
        <v>21</v>
      </c>
      <c r="B27" s="832" t="s">
        <v>3242</v>
      </c>
      <c r="C27" s="832" t="s">
        <v>3246</v>
      </c>
      <c r="D27" s="833" t="s">
        <v>5566</v>
      </c>
      <c r="E27" s="834" t="s">
        <v>3255</v>
      </c>
      <c r="F27" s="832" t="s">
        <v>3243</v>
      </c>
      <c r="G27" s="832" t="s">
        <v>3293</v>
      </c>
      <c r="H27" s="832" t="s">
        <v>594</v>
      </c>
      <c r="I27" s="832" t="s">
        <v>3295</v>
      </c>
      <c r="J27" s="832" t="s">
        <v>1349</v>
      </c>
      <c r="K27" s="832" t="s">
        <v>2522</v>
      </c>
      <c r="L27" s="835">
        <v>453.18</v>
      </c>
      <c r="M27" s="835">
        <v>453.18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21</v>
      </c>
      <c r="B28" s="832" t="s">
        <v>3242</v>
      </c>
      <c r="C28" s="832" t="s">
        <v>3246</v>
      </c>
      <c r="D28" s="833" t="s">
        <v>5566</v>
      </c>
      <c r="E28" s="834" t="s">
        <v>3282</v>
      </c>
      <c r="F28" s="832" t="s">
        <v>3243</v>
      </c>
      <c r="G28" s="832" t="s">
        <v>3299</v>
      </c>
      <c r="H28" s="832" t="s">
        <v>655</v>
      </c>
      <c r="I28" s="832" t="s">
        <v>2865</v>
      </c>
      <c r="J28" s="832" t="s">
        <v>2859</v>
      </c>
      <c r="K28" s="832" t="s">
        <v>2866</v>
      </c>
      <c r="L28" s="835">
        <v>969.48</v>
      </c>
      <c r="M28" s="835">
        <v>969.48</v>
      </c>
      <c r="N28" s="832">
        <v>1</v>
      </c>
      <c r="O28" s="836">
        <v>1</v>
      </c>
      <c r="P28" s="835">
        <v>969.48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21</v>
      </c>
      <c r="B29" s="832" t="s">
        <v>3242</v>
      </c>
      <c r="C29" s="832" t="s">
        <v>3246</v>
      </c>
      <c r="D29" s="833" t="s">
        <v>5566</v>
      </c>
      <c r="E29" s="834" t="s">
        <v>3263</v>
      </c>
      <c r="F29" s="832" t="s">
        <v>3243</v>
      </c>
      <c r="G29" s="832" t="s">
        <v>3299</v>
      </c>
      <c r="H29" s="832" t="s">
        <v>655</v>
      </c>
      <c r="I29" s="832" t="s">
        <v>2867</v>
      </c>
      <c r="J29" s="832" t="s">
        <v>2868</v>
      </c>
      <c r="K29" s="832" t="s">
        <v>2869</v>
      </c>
      <c r="L29" s="835">
        <v>5322.08</v>
      </c>
      <c r="M29" s="835">
        <v>5322.08</v>
      </c>
      <c r="N29" s="832">
        <v>1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21</v>
      </c>
      <c r="B30" s="832" t="s">
        <v>3242</v>
      </c>
      <c r="C30" s="832" t="s">
        <v>3246</v>
      </c>
      <c r="D30" s="833" t="s">
        <v>5566</v>
      </c>
      <c r="E30" s="834" t="s">
        <v>3263</v>
      </c>
      <c r="F30" s="832" t="s">
        <v>3244</v>
      </c>
      <c r="G30" s="832" t="s">
        <v>3315</v>
      </c>
      <c r="H30" s="832" t="s">
        <v>594</v>
      </c>
      <c r="I30" s="832" t="s">
        <v>3316</v>
      </c>
      <c r="J30" s="832" t="s">
        <v>3317</v>
      </c>
      <c r="K30" s="832"/>
      <c r="L30" s="835">
        <v>0</v>
      </c>
      <c r="M30" s="835">
        <v>0</v>
      </c>
      <c r="N30" s="832">
        <v>1</v>
      </c>
      <c r="O30" s="836">
        <v>1</v>
      </c>
      <c r="P30" s="835">
        <v>0</v>
      </c>
      <c r="Q30" s="837"/>
      <c r="R30" s="832">
        <v>1</v>
      </c>
      <c r="S30" s="837">
        <v>1</v>
      </c>
      <c r="T30" s="836">
        <v>1</v>
      </c>
      <c r="U30" s="838">
        <v>1</v>
      </c>
    </row>
    <row r="31" spans="1:21" ht="14.45" customHeight="1" x14ac:dyDescent="0.2">
      <c r="A31" s="831">
        <v>21</v>
      </c>
      <c r="B31" s="832" t="s">
        <v>3242</v>
      </c>
      <c r="C31" s="832" t="s">
        <v>3246</v>
      </c>
      <c r="D31" s="833" t="s">
        <v>5566</v>
      </c>
      <c r="E31" s="834" t="s">
        <v>3272</v>
      </c>
      <c r="F31" s="832" t="s">
        <v>3243</v>
      </c>
      <c r="G31" s="832" t="s">
        <v>3299</v>
      </c>
      <c r="H31" s="832" t="s">
        <v>655</v>
      </c>
      <c r="I31" s="832" t="s">
        <v>2867</v>
      </c>
      <c r="J31" s="832" t="s">
        <v>2868</v>
      </c>
      <c r="K31" s="832" t="s">
        <v>2869</v>
      </c>
      <c r="L31" s="835">
        <v>5322.08</v>
      </c>
      <c r="M31" s="835">
        <v>5322.08</v>
      </c>
      <c r="N31" s="832">
        <v>1</v>
      </c>
      <c r="O31" s="836">
        <v>1</v>
      </c>
      <c r="P31" s="835">
        <v>5322.08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5" customHeight="1" x14ac:dyDescent="0.2">
      <c r="A32" s="831">
        <v>21</v>
      </c>
      <c r="B32" s="832" t="s">
        <v>3242</v>
      </c>
      <c r="C32" s="832" t="s">
        <v>3248</v>
      </c>
      <c r="D32" s="833" t="s">
        <v>5567</v>
      </c>
      <c r="E32" s="834" t="s">
        <v>3258</v>
      </c>
      <c r="F32" s="832" t="s">
        <v>3243</v>
      </c>
      <c r="G32" s="832" t="s">
        <v>3318</v>
      </c>
      <c r="H32" s="832" t="s">
        <v>594</v>
      </c>
      <c r="I32" s="832" t="s">
        <v>3319</v>
      </c>
      <c r="J32" s="832" t="s">
        <v>3320</v>
      </c>
      <c r="K32" s="832" t="s">
        <v>672</v>
      </c>
      <c r="L32" s="835">
        <v>72.55</v>
      </c>
      <c r="M32" s="835">
        <v>145.1</v>
      </c>
      <c r="N32" s="832">
        <v>2</v>
      </c>
      <c r="O32" s="836">
        <v>2</v>
      </c>
      <c r="P32" s="835">
        <v>72.55</v>
      </c>
      <c r="Q32" s="837">
        <v>0.5</v>
      </c>
      <c r="R32" s="832">
        <v>1</v>
      </c>
      <c r="S32" s="837">
        <v>0.5</v>
      </c>
      <c r="T32" s="836">
        <v>1</v>
      </c>
      <c r="U32" s="838">
        <v>0.5</v>
      </c>
    </row>
    <row r="33" spans="1:21" ht="14.45" customHeight="1" x14ac:dyDescent="0.2">
      <c r="A33" s="831">
        <v>21</v>
      </c>
      <c r="B33" s="832" t="s">
        <v>3242</v>
      </c>
      <c r="C33" s="832" t="s">
        <v>3248</v>
      </c>
      <c r="D33" s="833" t="s">
        <v>5567</v>
      </c>
      <c r="E33" s="834" t="s">
        <v>3258</v>
      </c>
      <c r="F33" s="832" t="s">
        <v>3243</v>
      </c>
      <c r="G33" s="832" t="s">
        <v>3318</v>
      </c>
      <c r="H33" s="832" t="s">
        <v>655</v>
      </c>
      <c r="I33" s="832" t="s">
        <v>2837</v>
      </c>
      <c r="J33" s="832" t="s">
        <v>675</v>
      </c>
      <c r="K33" s="832" t="s">
        <v>672</v>
      </c>
      <c r="L33" s="835">
        <v>72.55</v>
      </c>
      <c r="M33" s="835">
        <v>290.2</v>
      </c>
      <c r="N33" s="832">
        <v>4</v>
      </c>
      <c r="O33" s="836">
        <v>3.5</v>
      </c>
      <c r="P33" s="835">
        <v>72.55</v>
      </c>
      <c r="Q33" s="837">
        <v>0.25</v>
      </c>
      <c r="R33" s="832">
        <v>1</v>
      </c>
      <c r="S33" s="837">
        <v>0.25</v>
      </c>
      <c r="T33" s="836">
        <v>1</v>
      </c>
      <c r="U33" s="838">
        <v>0.2857142857142857</v>
      </c>
    </row>
    <row r="34" spans="1:21" ht="14.45" customHeight="1" x14ac:dyDescent="0.2">
      <c r="A34" s="831">
        <v>21</v>
      </c>
      <c r="B34" s="832" t="s">
        <v>3242</v>
      </c>
      <c r="C34" s="832" t="s">
        <v>3248</v>
      </c>
      <c r="D34" s="833" t="s">
        <v>5567</v>
      </c>
      <c r="E34" s="834" t="s">
        <v>3258</v>
      </c>
      <c r="F34" s="832" t="s">
        <v>3243</v>
      </c>
      <c r="G34" s="832" t="s">
        <v>3318</v>
      </c>
      <c r="H34" s="832" t="s">
        <v>655</v>
      </c>
      <c r="I34" s="832" t="s">
        <v>2836</v>
      </c>
      <c r="J34" s="832" t="s">
        <v>675</v>
      </c>
      <c r="K34" s="832" t="s">
        <v>676</v>
      </c>
      <c r="L34" s="835">
        <v>21.76</v>
      </c>
      <c r="M34" s="835">
        <v>152.32</v>
      </c>
      <c r="N34" s="832">
        <v>7</v>
      </c>
      <c r="O34" s="836">
        <v>5</v>
      </c>
      <c r="P34" s="835">
        <v>152.32</v>
      </c>
      <c r="Q34" s="837">
        <v>1</v>
      </c>
      <c r="R34" s="832">
        <v>7</v>
      </c>
      <c r="S34" s="837">
        <v>1</v>
      </c>
      <c r="T34" s="836">
        <v>5</v>
      </c>
      <c r="U34" s="838">
        <v>1</v>
      </c>
    </row>
    <row r="35" spans="1:21" ht="14.45" customHeight="1" x14ac:dyDescent="0.2">
      <c r="A35" s="831">
        <v>21</v>
      </c>
      <c r="B35" s="832" t="s">
        <v>3242</v>
      </c>
      <c r="C35" s="832" t="s">
        <v>3248</v>
      </c>
      <c r="D35" s="833" t="s">
        <v>5567</v>
      </c>
      <c r="E35" s="834" t="s">
        <v>3258</v>
      </c>
      <c r="F35" s="832" t="s">
        <v>3243</v>
      </c>
      <c r="G35" s="832" t="s">
        <v>3321</v>
      </c>
      <c r="H35" s="832" t="s">
        <v>655</v>
      </c>
      <c r="I35" s="832" t="s">
        <v>2934</v>
      </c>
      <c r="J35" s="832" t="s">
        <v>2932</v>
      </c>
      <c r="K35" s="832" t="s">
        <v>2935</v>
      </c>
      <c r="L35" s="835">
        <v>11.71</v>
      </c>
      <c r="M35" s="835">
        <v>23.42</v>
      </c>
      <c r="N35" s="832">
        <v>2</v>
      </c>
      <c r="O35" s="836">
        <v>0.5</v>
      </c>
      <c r="P35" s="835">
        <v>23.42</v>
      </c>
      <c r="Q35" s="837">
        <v>1</v>
      </c>
      <c r="R35" s="832">
        <v>2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21</v>
      </c>
      <c r="B36" s="832" t="s">
        <v>3242</v>
      </c>
      <c r="C36" s="832" t="s">
        <v>3248</v>
      </c>
      <c r="D36" s="833" t="s">
        <v>5567</v>
      </c>
      <c r="E36" s="834" t="s">
        <v>3258</v>
      </c>
      <c r="F36" s="832" t="s">
        <v>3243</v>
      </c>
      <c r="G36" s="832" t="s">
        <v>3322</v>
      </c>
      <c r="H36" s="832" t="s">
        <v>594</v>
      </c>
      <c r="I36" s="832" t="s">
        <v>3323</v>
      </c>
      <c r="J36" s="832" t="s">
        <v>1305</v>
      </c>
      <c r="K36" s="832" t="s">
        <v>3324</v>
      </c>
      <c r="L36" s="835">
        <v>0</v>
      </c>
      <c r="M36" s="835">
        <v>0</v>
      </c>
      <c r="N36" s="832">
        <v>1</v>
      </c>
      <c r="O36" s="836">
        <v>0.5</v>
      </c>
      <c r="P36" s="835">
        <v>0</v>
      </c>
      <c r="Q36" s="837"/>
      <c r="R36" s="832">
        <v>1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21</v>
      </c>
      <c r="B37" s="832" t="s">
        <v>3242</v>
      </c>
      <c r="C37" s="832" t="s">
        <v>3248</v>
      </c>
      <c r="D37" s="833" t="s">
        <v>5567</v>
      </c>
      <c r="E37" s="834" t="s">
        <v>3258</v>
      </c>
      <c r="F37" s="832" t="s">
        <v>3243</v>
      </c>
      <c r="G37" s="832" t="s">
        <v>3325</v>
      </c>
      <c r="H37" s="832" t="s">
        <v>655</v>
      </c>
      <c r="I37" s="832" t="s">
        <v>2648</v>
      </c>
      <c r="J37" s="832" t="s">
        <v>2646</v>
      </c>
      <c r="K37" s="832" t="s">
        <v>2649</v>
      </c>
      <c r="L37" s="835">
        <v>186.55</v>
      </c>
      <c r="M37" s="835">
        <v>373.1</v>
      </c>
      <c r="N37" s="832">
        <v>2</v>
      </c>
      <c r="O37" s="836">
        <v>2</v>
      </c>
      <c r="P37" s="835">
        <v>373.1</v>
      </c>
      <c r="Q37" s="837">
        <v>1</v>
      </c>
      <c r="R37" s="832">
        <v>2</v>
      </c>
      <c r="S37" s="837">
        <v>1</v>
      </c>
      <c r="T37" s="836">
        <v>2</v>
      </c>
      <c r="U37" s="838">
        <v>1</v>
      </c>
    </row>
    <row r="38" spans="1:21" ht="14.45" customHeight="1" x14ac:dyDescent="0.2">
      <c r="A38" s="831">
        <v>21</v>
      </c>
      <c r="B38" s="832" t="s">
        <v>3242</v>
      </c>
      <c r="C38" s="832" t="s">
        <v>3248</v>
      </c>
      <c r="D38" s="833" t="s">
        <v>5567</v>
      </c>
      <c r="E38" s="834" t="s">
        <v>3258</v>
      </c>
      <c r="F38" s="832" t="s">
        <v>3243</v>
      </c>
      <c r="G38" s="832" t="s">
        <v>3325</v>
      </c>
      <c r="H38" s="832" t="s">
        <v>655</v>
      </c>
      <c r="I38" s="832" t="s">
        <v>2650</v>
      </c>
      <c r="J38" s="832" t="s">
        <v>2646</v>
      </c>
      <c r="K38" s="832" t="s">
        <v>2651</v>
      </c>
      <c r="L38" s="835">
        <v>31.09</v>
      </c>
      <c r="M38" s="835">
        <v>310.89999999999998</v>
      </c>
      <c r="N38" s="832">
        <v>10</v>
      </c>
      <c r="O38" s="836">
        <v>2.5</v>
      </c>
      <c r="P38" s="835">
        <v>217.63</v>
      </c>
      <c r="Q38" s="837">
        <v>0.70000000000000007</v>
      </c>
      <c r="R38" s="832">
        <v>7</v>
      </c>
      <c r="S38" s="837">
        <v>0.7</v>
      </c>
      <c r="T38" s="836">
        <v>2</v>
      </c>
      <c r="U38" s="838">
        <v>0.8</v>
      </c>
    </row>
    <row r="39" spans="1:21" ht="14.45" customHeight="1" x14ac:dyDescent="0.2">
      <c r="A39" s="831">
        <v>21</v>
      </c>
      <c r="B39" s="832" t="s">
        <v>3242</v>
      </c>
      <c r="C39" s="832" t="s">
        <v>3248</v>
      </c>
      <c r="D39" s="833" t="s">
        <v>5567</v>
      </c>
      <c r="E39" s="834" t="s">
        <v>3258</v>
      </c>
      <c r="F39" s="832" t="s">
        <v>3243</v>
      </c>
      <c r="G39" s="832" t="s">
        <v>3325</v>
      </c>
      <c r="H39" s="832" t="s">
        <v>594</v>
      </c>
      <c r="I39" s="832" t="s">
        <v>3326</v>
      </c>
      <c r="J39" s="832" t="s">
        <v>2646</v>
      </c>
      <c r="K39" s="832" t="s">
        <v>2647</v>
      </c>
      <c r="L39" s="835">
        <v>93.27</v>
      </c>
      <c r="M39" s="835">
        <v>93.27</v>
      </c>
      <c r="N39" s="832">
        <v>1</v>
      </c>
      <c r="O39" s="836">
        <v>0.5</v>
      </c>
      <c r="P39" s="835">
        <v>93.27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21</v>
      </c>
      <c r="B40" s="832" t="s">
        <v>3242</v>
      </c>
      <c r="C40" s="832" t="s">
        <v>3248</v>
      </c>
      <c r="D40" s="833" t="s">
        <v>5567</v>
      </c>
      <c r="E40" s="834" t="s">
        <v>3258</v>
      </c>
      <c r="F40" s="832" t="s">
        <v>3243</v>
      </c>
      <c r="G40" s="832" t="s">
        <v>3327</v>
      </c>
      <c r="H40" s="832" t="s">
        <v>594</v>
      </c>
      <c r="I40" s="832" t="s">
        <v>3328</v>
      </c>
      <c r="J40" s="832" t="s">
        <v>3329</v>
      </c>
      <c r="K40" s="832" t="s">
        <v>3330</v>
      </c>
      <c r="L40" s="835">
        <v>550.39</v>
      </c>
      <c r="M40" s="835">
        <v>12108.58</v>
      </c>
      <c r="N40" s="832">
        <v>22</v>
      </c>
      <c r="O40" s="836">
        <v>8</v>
      </c>
      <c r="P40" s="835">
        <v>11558.19</v>
      </c>
      <c r="Q40" s="837">
        <v>0.95454545454545459</v>
      </c>
      <c r="R40" s="832">
        <v>21</v>
      </c>
      <c r="S40" s="837">
        <v>0.95454545454545459</v>
      </c>
      <c r="T40" s="836">
        <v>7</v>
      </c>
      <c r="U40" s="838">
        <v>0.875</v>
      </c>
    </row>
    <row r="41" spans="1:21" ht="14.45" customHeight="1" x14ac:dyDescent="0.2">
      <c r="A41" s="831">
        <v>21</v>
      </c>
      <c r="B41" s="832" t="s">
        <v>3242</v>
      </c>
      <c r="C41" s="832" t="s">
        <v>3248</v>
      </c>
      <c r="D41" s="833" t="s">
        <v>5567</v>
      </c>
      <c r="E41" s="834" t="s">
        <v>3258</v>
      </c>
      <c r="F41" s="832" t="s">
        <v>3243</v>
      </c>
      <c r="G41" s="832" t="s">
        <v>3327</v>
      </c>
      <c r="H41" s="832" t="s">
        <v>594</v>
      </c>
      <c r="I41" s="832" t="s">
        <v>3331</v>
      </c>
      <c r="J41" s="832" t="s">
        <v>3329</v>
      </c>
      <c r="K41" s="832" t="s">
        <v>3332</v>
      </c>
      <c r="L41" s="835">
        <v>917.32</v>
      </c>
      <c r="M41" s="835">
        <v>1834.64</v>
      </c>
      <c r="N41" s="832">
        <v>2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5" customHeight="1" x14ac:dyDescent="0.2">
      <c r="A42" s="831">
        <v>21</v>
      </c>
      <c r="B42" s="832" t="s">
        <v>3242</v>
      </c>
      <c r="C42" s="832" t="s">
        <v>3248</v>
      </c>
      <c r="D42" s="833" t="s">
        <v>5567</v>
      </c>
      <c r="E42" s="834" t="s">
        <v>3258</v>
      </c>
      <c r="F42" s="832" t="s">
        <v>3243</v>
      </c>
      <c r="G42" s="832" t="s">
        <v>3333</v>
      </c>
      <c r="H42" s="832" t="s">
        <v>655</v>
      </c>
      <c r="I42" s="832" t="s">
        <v>3334</v>
      </c>
      <c r="J42" s="832" t="s">
        <v>3335</v>
      </c>
      <c r="K42" s="832" t="s">
        <v>3034</v>
      </c>
      <c r="L42" s="835">
        <v>1561.54</v>
      </c>
      <c r="M42" s="835">
        <v>1561.54</v>
      </c>
      <c r="N42" s="832">
        <v>1</v>
      </c>
      <c r="O42" s="836">
        <v>1</v>
      </c>
      <c r="P42" s="835">
        <v>1561.54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21</v>
      </c>
      <c r="B43" s="832" t="s">
        <v>3242</v>
      </c>
      <c r="C43" s="832" t="s">
        <v>3248</v>
      </c>
      <c r="D43" s="833" t="s">
        <v>5567</v>
      </c>
      <c r="E43" s="834" t="s">
        <v>3258</v>
      </c>
      <c r="F43" s="832" t="s">
        <v>3243</v>
      </c>
      <c r="G43" s="832" t="s">
        <v>3336</v>
      </c>
      <c r="H43" s="832" t="s">
        <v>655</v>
      </c>
      <c r="I43" s="832" t="s">
        <v>3337</v>
      </c>
      <c r="J43" s="832" t="s">
        <v>3338</v>
      </c>
      <c r="K43" s="832" t="s">
        <v>3339</v>
      </c>
      <c r="L43" s="835">
        <v>82.63</v>
      </c>
      <c r="M43" s="835">
        <v>82.63</v>
      </c>
      <c r="N43" s="832">
        <v>1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5" customHeight="1" x14ac:dyDescent="0.2">
      <c r="A44" s="831">
        <v>21</v>
      </c>
      <c r="B44" s="832" t="s">
        <v>3242</v>
      </c>
      <c r="C44" s="832" t="s">
        <v>3248</v>
      </c>
      <c r="D44" s="833" t="s">
        <v>5567</v>
      </c>
      <c r="E44" s="834" t="s">
        <v>3258</v>
      </c>
      <c r="F44" s="832" t="s">
        <v>3243</v>
      </c>
      <c r="G44" s="832" t="s">
        <v>3336</v>
      </c>
      <c r="H44" s="832" t="s">
        <v>655</v>
      </c>
      <c r="I44" s="832" t="s">
        <v>3340</v>
      </c>
      <c r="J44" s="832" t="s">
        <v>3338</v>
      </c>
      <c r="K44" s="832" t="s">
        <v>3341</v>
      </c>
      <c r="L44" s="835">
        <v>41.32</v>
      </c>
      <c r="M44" s="835">
        <v>41.32</v>
      </c>
      <c r="N44" s="832">
        <v>1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21</v>
      </c>
      <c r="B45" s="832" t="s">
        <v>3242</v>
      </c>
      <c r="C45" s="832" t="s">
        <v>3248</v>
      </c>
      <c r="D45" s="833" t="s">
        <v>5567</v>
      </c>
      <c r="E45" s="834" t="s">
        <v>3258</v>
      </c>
      <c r="F45" s="832" t="s">
        <v>3243</v>
      </c>
      <c r="G45" s="832" t="s">
        <v>3342</v>
      </c>
      <c r="H45" s="832" t="s">
        <v>655</v>
      </c>
      <c r="I45" s="832" t="s">
        <v>3343</v>
      </c>
      <c r="J45" s="832" t="s">
        <v>761</v>
      </c>
      <c r="K45" s="832" t="s">
        <v>1858</v>
      </c>
      <c r="L45" s="835">
        <v>103.8</v>
      </c>
      <c r="M45" s="835">
        <v>207.6</v>
      </c>
      <c r="N45" s="832">
        <v>2</v>
      </c>
      <c r="O45" s="836">
        <v>0.5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5" customHeight="1" x14ac:dyDescent="0.2">
      <c r="A46" s="831">
        <v>21</v>
      </c>
      <c r="B46" s="832" t="s">
        <v>3242</v>
      </c>
      <c r="C46" s="832" t="s">
        <v>3248</v>
      </c>
      <c r="D46" s="833" t="s">
        <v>5567</v>
      </c>
      <c r="E46" s="834" t="s">
        <v>3258</v>
      </c>
      <c r="F46" s="832" t="s">
        <v>3243</v>
      </c>
      <c r="G46" s="832" t="s">
        <v>3342</v>
      </c>
      <c r="H46" s="832" t="s">
        <v>655</v>
      </c>
      <c r="I46" s="832" t="s">
        <v>2968</v>
      </c>
      <c r="J46" s="832" t="s">
        <v>761</v>
      </c>
      <c r="K46" s="832" t="s">
        <v>1858</v>
      </c>
      <c r="L46" s="835">
        <v>103.8</v>
      </c>
      <c r="M46" s="835">
        <v>311.39999999999998</v>
      </c>
      <c r="N46" s="832">
        <v>3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5" customHeight="1" x14ac:dyDescent="0.2">
      <c r="A47" s="831">
        <v>21</v>
      </c>
      <c r="B47" s="832" t="s">
        <v>3242</v>
      </c>
      <c r="C47" s="832" t="s">
        <v>3248</v>
      </c>
      <c r="D47" s="833" t="s">
        <v>5567</v>
      </c>
      <c r="E47" s="834" t="s">
        <v>3258</v>
      </c>
      <c r="F47" s="832" t="s">
        <v>3243</v>
      </c>
      <c r="G47" s="832" t="s">
        <v>3344</v>
      </c>
      <c r="H47" s="832" t="s">
        <v>655</v>
      </c>
      <c r="I47" s="832" t="s">
        <v>3345</v>
      </c>
      <c r="J47" s="832" t="s">
        <v>3346</v>
      </c>
      <c r="K47" s="832" t="s">
        <v>3347</v>
      </c>
      <c r="L47" s="835">
        <v>1091.0899999999999</v>
      </c>
      <c r="M47" s="835">
        <v>27277.25</v>
      </c>
      <c r="N47" s="832">
        <v>25</v>
      </c>
      <c r="O47" s="836">
        <v>12.5</v>
      </c>
      <c r="P47" s="835">
        <v>21821.8</v>
      </c>
      <c r="Q47" s="837">
        <v>0.79999999999999993</v>
      </c>
      <c r="R47" s="832">
        <v>20</v>
      </c>
      <c r="S47" s="837">
        <v>0.8</v>
      </c>
      <c r="T47" s="836">
        <v>10.5</v>
      </c>
      <c r="U47" s="838">
        <v>0.84</v>
      </c>
    </row>
    <row r="48" spans="1:21" ht="14.45" customHeight="1" x14ac:dyDescent="0.2">
      <c r="A48" s="831">
        <v>21</v>
      </c>
      <c r="B48" s="832" t="s">
        <v>3242</v>
      </c>
      <c r="C48" s="832" t="s">
        <v>3248</v>
      </c>
      <c r="D48" s="833" t="s">
        <v>5567</v>
      </c>
      <c r="E48" s="834" t="s">
        <v>3258</v>
      </c>
      <c r="F48" s="832" t="s">
        <v>3243</v>
      </c>
      <c r="G48" s="832" t="s">
        <v>3344</v>
      </c>
      <c r="H48" s="832" t="s">
        <v>594</v>
      </c>
      <c r="I48" s="832" t="s">
        <v>3348</v>
      </c>
      <c r="J48" s="832" t="s">
        <v>3349</v>
      </c>
      <c r="K48" s="832" t="s">
        <v>2502</v>
      </c>
      <c r="L48" s="835">
        <v>1169.03</v>
      </c>
      <c r="M48" s="835">
        <v>2338.06</v>
      </c>
      <c r="N48" s="832">
        <v>2</v>
      </c>
      <c r="O48" s="836">
        <v>2</v>
      </c>
      <c r="P48" s="835">
        <v>2338.06</v>
      </c>
      <c r="Q48" s="837">
        <v>1</v>
      </c>
      <c r="R48" s="832">
        <v>2</v>
      </c>
      <c r="S48" s="837">
        <v>1</v>
      </c>
      <c r="T48" s="836">
        <v>2</v>
      </c>
      <c r="U48" s="838">
        <v>1</v>
      </c>
    </row>
    <row r="49" spans="1:21" ht="14.45" customHeight="1" x14ac:dyDescent="0.2">
      <c r="A49" s="831">
        <v>21</v>
      </c>
      <c r="B49" s="832" t="s">
        <v>3242</v>
      </c>
      <c r="C49" s="832" t="s">
        <v>3248</v>
      </c>
      <c r="D49" s="833" t="s">
        <v>5567</v>
      </c>
      <c r="E49" s="834" t="s">
        <v>3258</v>
      </c>
      <c r="F49" s="832" t="s">
        <v>3243</v>
      </c>
      <c r="G49" s="832" t="s">
        <v>3350</v>
      </c>
      <c r="H49" s="832" t="s">
        <v>594</v>
      </c>
      <c r="I49" s="832" t="s">
        <v>3351</v>
      </c>
      <c r="J49" s="832" t="s">
        <v>3352</v>
      </c>
      <c r="K49" s="832" t="s">
        <v>769</v>
      </c>
      <c r="L49" s="835">
        <v>70.23</v>
      </c>
      <c r="M49" s="835">
        <v>210.69</v>
      </c>
      <c r="N49" s="832">
        <v>3</v>
      </c>
      <c r="O49" s="836">
        <v>1</v>
      </c>
      <c r="P49" s="835">
        <v>210.69</v>
      </c>
      <c r="Q49" s="837">
        <v>1</v>
      </c>
      <c r="R49" s="832">
        <v>3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21</v>
      </c>
      <c r="B50" s="832" t="s">
        <v>3242</v>
      </c>
      <c r="C50" s="832" t="s">
        <v>3248</v>
      </c>
      <c r="D50" s="833" t="s">
        <v>5567</v>
      </c>
      <c r="E50" s="834" t="s">
        <v>3258</v>
      </c>
      <c r="F50" s="832" t="s">
        <v>3243</v>
      </c>
      <c r="G50" s="832" t="s">
        <v>3350</v>
      </c>
      <c r="H50" s="832" t="s">
        <v>594</v>
      </c>
      <c r="I50" s="832" t="s">
        <v>2637</v>
      </c>
      <c r="J50" s="832" t="s">
        <v>768</v>
      </c>
      <c r="K50" s="832" t="s">
        <v>773</v>
      </c>
      <c r="L50" s="835">
        <v>17.559999999999999</v>
      </c>
      <c r="M50" s="835">
        <v>105.35999999999999</v>
      </c>
      <c r="N50" s="832">
        <v>6</v>
      </c>
      <c r="O50" s="836">
        <v>1</v>
      </c>
      <c r="P50" s="835">
        <v>105.35999999999999</v>
      </c>
      <c r="Q50" s="837">
        <v>1</v>
      </c>
      <c r="R50" s="832">
        <v>6</v>
      </c>
      <c r="S50" s="837">
        <v>1</v>
      </c>
      <c r="T50" s="836">
        <v>1</v>
      </c>
      <c r="U50" s="838">
        <v>1</v>
      </c>
    </row>
    <row r="51" spans="1:21" ht="14.45" customHeight="1" x14ac:dyDescent="0.2">
      <c r="A51" s="831">
        <v>21</v>
      </c>
      <c r="B51" s="832" t="s">
        <v>3242</v>
      </c>
      <c r="C51" s="832" t="s">
        <v>3248</v>
      </c>
      <c r="D51" s="833" t="s">
        <v>5567</v>
      </c>
      <c r="E51" s="834" t="s">
        <v>3258</v>
      </c>
      <c r="F51" s="832" t="s">
        <v>3243</v>
      </c>
      <c r="G51" s="832" t="s">
        <v>3350</v>
      </c>
      <c r="H51" s="832" t="s">
        <v>655</v>
      </c>
      <c r="I51" s="832" t="s">
        <v>2641</v>
      </c>
      <c r="J51" s="832" t="s">
        <v>768</v>
      </c>
      <c r="K51" s="832" t="s">
        <v>773</v>
      </c>
      <c r="L51" s="835">
        <v>17.559999999999999</v>
      </c>
      <c r="M51" s="835">
        <v>87.799999999999983</v>
      </c>
      <c r="N51" s="832">
        <v>5</v>
      </c>
      <c r="O51" s="836">
        <v>2</v>
      </c>
      <c r="P51" s="835">
        <v>87.799999999999983</v>
      </c>
      <c r="Q51" s="837">
        <v>1</v>
      </c>
      <c r="R51" s="832">
        <v>5</v>
      </c>
      <c r="S51" s="837">
        <v>1</v>
      </c>
      <c r="T51" s="836">
        <v>2</v>
      </c>
      <c r="U51" s="838">
        <v>1</v>
      </c>
    </row>
    <row r="52" spans="1:21" ht="14.45" customHeight="1" x14ac:dyDescent="0.2">
      <c r="A52" s="831">
        <v>21</v>
      </c>
      <c r="B52" s="832" t="s">
        <v>3242</v>
      </c>
      <c r="C52" s="832" t="s">
        <v>3248</v>
      </c>
      <c r="D52" s="833" t="s">
        <v>5567</v>
      </c>
      <c r="E52" s="834" t="s">
        <v>3258</v>
      </c>
      <c r="F52" s="832" t="s">
        <v>3243</v>
      </c>
      <c r="G52" s="832" t="s">
        <v>3353</v>
      </c>
      <c r="H52" s="832" t="s">
        <v>594</v>
      </c>
      <c r="I52" s="832" t="s">
        <v>3354</v>
      </c>
      <c r="J52" s="832" t="s">
        <v>3355</v>
      </c>
      <c r="K52" s="832" t="s">
        <v>3356</v>
      </c>
      <c r="L52" s="835">
        <v>0</v>
      </c>
      <c r="M52" s="835">
        <v>0</v>
      </c>
      <c r="N52" s="832">
        <v>12</v>
      </c>
      <c r="O52" s="836">
        <v>5.5</v>
      </c>
      <c r="P52" s="835">
        <v>0</v>
      </c>
      <c r="Q52" s="837"/>
      <c r="R52" s="832">
        <v>8</v>
      </c>
      <c r="S52" s="837">
        <v>0.66666666666666663</v>
      </c>
      <c r="T52" s="836">
        <v>4</v>
      </c>
      <c r="U52" s="838">
        <v>0.72727272727272729</v>
      </c>
    </row>
    <row r="53" spans="1:21" ht="14.45" customHeight="1" x14ac:dyDescent="0.2">
      <c r="A53" s="831">
        <v>21</v>
      </c>
      <c r="B53" s="832" t="s">
        <v>3242</v>
      </c>
      <c r="C53" s="832" t="s">
        <v>3248</v>
      </c>
      <c r="D53" s="833" t="s">
        <v>5567</v>
      </c>
      <c r="E53" s="834" t="s">
        <v>3258</v>
      </c>
      <c r="F53" s="832" t="s">
        <v>3243</v>
      </c>
      <c r="G53" s="832" t="s">
        <v>3353</v>
      </c>
      <c r="H53" s="832" t="s">
        <v>594</v>
      </c>
      <c r="I53" s="832" t="s">
        <v>3357</v>
      </c>
      <c r="J53" s="832" t="s">
        <v>3355</v>
      </c>
      <c r="K53" s="832" t="s">
        <v>1220</v>
      </c>
      <c r="L53" s="835">
        <v>0</v>
      </c>
      <c r="M53" s="835">
        <v>0</v>
      </c>
      <c r="N53" s="832">
        <v>3</v>
      </c>
      <c r="O53" s="836">
        <v>0.5</v>
      </c>
      <c r="P53" s="835">
        <v>0</v>
      </c>
      <c r="Q53" s="837"/>
      <c r="R53" s="832">
        <v>3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21</v>
      </c>
      <c r="B54" s="832" t="s">
        <v>3242</v>
      </c>
      <c r="C54" s="832" t="s">
        <v>3248</v>
      </c>
      <c r="D54" s="833" t="s">
        <v>5567</v>
      </c>
      <c r="E54" s="834" t="s">
        <v>3258</v>
      </c>
      <c r="F54" s="832" t="s">
        <v>3243</v>
      </c>
      <c r="G54" s="832" t="s">
        <v>3358</v>
      </c>
      <c r="H54" s="832" t="s">
        <v>594</v>
      </c>
      <c r="I54" s="832" t="s">
        <v>3359</v>
      </c>
      <c r="J54" s="832" t="s">
        <v>3360</v>
      </c>
      <c r="K54" s="832" t="s">
        <v>2876</v>
      </c>
      <c r="L54" s="835">
        <v>754.04</v>
      </c>
      <c r="M54" s="835">
        <v>754.04</v>
      </c>
      <c r="N54" s="832">
        <v>1</v>
      </c>
      <c r="O54" s="836">
        <v>1</v>
      </c>
      <c r="P54" s="835">
        <v>754.04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5" customHeight="1" x14ac:dyDescent="0.2">
      <c r="A55" s="831">
        <v>21</v>
      </c>
      <c r="B55" s="832" t="s">
        <v>3242</v>
      </c>
      <c r="C55" s="832" t="s">
        <v>3248</v>
      </c>
      <c r="D55" s="833" t="s">
        <v>5567</v>
      </c>
      <c r="E55" s="834" t="s">
        <v>3258</v>
      </c>
      <c r="F55" s="832" t="s">
        <v>3243</v>
      </c>
      <c r="G55" s="832" t="s">
        <v>3361</v>
      </c>
      <c r="H55" s="832" t="s">
        <v>655</v>
      </c>
      <c r="I55" s="832" t="s">
        <v>2988</v>
      </c>
      <c r="J55" s="832" t="s">
        <v>1653</v>
      </c>
      <c r="K55" s="832" t="s">
        <v>769</v>
      </c>
      <c r="L55" s="835">
        <v>58.77</v>
      </c>
      <c r="M55" s="835">
        <v>176.31</v>
      </c>
      <c r="N55" s="832">
        <v>3</v>
      </c>
      <c r="O55" s="836">
        <v>2</v>
      </c>
      <c r="P55" s="835">
        <v>117.54</v>
      </c>
      <c r="Q55" s="837">
        <v>0.66666666666666674</v>
      </c>
      <c r="R55" s="832">
        <v>2</v>
      </c>
      <c r="S55" s="837">
        <v>0.66666666666666663</v>
      </c>
      <c r="T55" s="836">
        <v>1</v>
      </c>
      <c r="U55" s="838">
        <v>0.5</v>
      </c>
    </row>
    <row r="56" spans="1:21" ht="14.45" customHeight="1" x14ac:dyDescent="0.2">
      <c r="A56" s="831">
        <v>21</v>
      </c>
      <c r="B56" s="832" t="s">
        <v>3242</v>
      </c>
      <c r="C56" s="832" t="s">
        <v>3248</v>
      </c>
      <c r="D56" s="833" t="s">
        <v>5567</v>
      </c>
      <c r="E56" s="834" t="s">
        <v>3258</v>
      </c>
      <c r="F56" s="832" t="s">
        <v>3243</v>
      </c>
      <c r="G56" s="832" t="s">
        <v>3362</v>
      </c>
      <c r="H56" s="832" t="s">
        <v>594</v>
      </c>
      <c r="I56" s="832" t="s">
        <v>3363</v>
      </c>
      <c r="J56" s="832" t="s">
        <v>3364</v>
      </c>
      <c r="K56" s="832" t="s">
        <v>1760</v>
      </c>
      <c r="L56" s="835">
        <v>78.33</v>
      </c>
      <c r="M56" s="835">
        <v>156.66</v>
      </c>
      <c r="N56" s="832">
        <v>2</v>
      </c>
      <c r="O56" s="836">
        <v>1</v>
      </c>
      <c r="P56" s="835">
        <v>156.66</v>
      </c>
      <c r="Q56" s="837">
        <v>1</v>
      </c>
      <c r="R56" s="832">
        <v>2</v>
      </c>
      <c r="S56" s="837">
        <v>1</v>
      </c>
      <c r="T56" s="836">
        <v>1</v>
      </c>
      <c r="U56" s="838">
        <v>1</v>
      </c>
    </row>
    <row r="57" spans="1:21" ht="14.45" customHeight="1" x14ac:dyDescent="0.2">
      <c r="A57" s="831">
        <v>21</v>
      </c>
      <c r="B57" s="832" t="s">
        <v>3242</v>
      </c>
      <c r="C57" s="832" t="s">
        <v>3248</v>
      </c>
      <c r="D57" s="833" t="s">
        <v>5567</v>
      </c>
      <c r="E57" s="834" t="s">
        <v>3258</v>
      </c>
      <c r="F57" s="832" t="s">
        <v>3243</v>
      </c>
      <c r="G57" s="832" t="s">
        <v>3365</v>
      </c>
      <c r="H57" s="832" t="s">
        <v>655</v>
      </c>
      <c r="I57" s="832" t="s">
        <v>3366</v>
      </c>
      <c r="J57" s="832" t="s">
        <v>831</v>
      </c>
      <c r="K57" s="832" t="s">
        <v>769</v>
      </c>
      <c r="L57" s="835">
        <v>65.989999999999995</v>
      </c>
      <c r="M57" s="835">
        <v>263.95999999999998</v>
      </c>
      <c r="N57" s="832">
        <v>4</v>
      </c>
      <c r="O57" s="836">
        <v>2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5" customHeight="1" x14ac:dyDescent="0.2">
      <c r="A58" s="831">
        <v>21</v>
      </c>
      <c r="B58" s="832" t="s">
        <v>3242</v>
      </c>
      <c r="C58" s="832" t="s">
        <v>3248</v>
      </c>
      <c r="D58" s="833" t="s">
        <v>5567</v>
      </c>
      <c r="E58" s="834" t="s">
        <v>3258</v>
      </c>
      <c r="F58" s="832" t="s">
        <v>3243</v>
      </c>
      <c r="G58" s="832" t="s">
        <v>3365</v>
      </c>
      <c r="H58" s="832" t="s">
        <v>655</v>
      </c>
      <c r="I58" s="832" t="s">
        <v>3367</v>
      </c>
      <c r="J58" s="832" t="s">
        <v>832</v>
      </c>
      <c r="K58" s="832" t="s">
        <v>833</v>
      </c>
      <c r="L58" s="835">
        <v>132</v>
      </c>
      <c r="M58" s="835">
        <v>132</v>
      </c>
      <c r="N58" s="832">
        <v>1</v>
      </c>
      <c r="O58" s="836">
        <v>0.5</v>
      </c>
      <c r="P58" s="835">
        <v>132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21</v>
      </c>
      <c r="B59" s="832" t="s">
        <v>3242</v>
      </c>
      <c r="C59" s="832" t="s">
        <v>3248</v>
      </c>
      <c r="D59" s="833" t="s">
        <v>5567</v>
      </c>
      <c r="E59" s="834" t="s">
        <v>3258</v>
      </c>
      <c r="F59" s="832" t="s">
        <v>3243</v>
      </c>
      <c r="G59" s="832" t="s">
        <v>3365</v>
      </c>
      <c r="H59" s="832" t="s">
        <v>655</v>
      </c>
      <c r="I59" s="832" t="s">
        <v>3368</v>
      </c>
      <c r="J59" s="832" t="s">
        <v>832</v>
      </c>
      <c r="K59" s="832" t="s">
        <v>830</v>
      </c>
      <c r="L59" s="835">
        <v>264</v>
      </c>
      <c r="M59" s="835">
        <v>528</v>
      </c>
      <c r="N59" s="832">
        <v>2</v>
      </c>
      <c r="O59" s="836">
        <v>2</v>
      </c>
      <c r="P59" s="835">
        <v>264</v>
      </c>
      <c r="Q59" s="837">
        <v>0.5</v>
      </c>
      <c r="R59" s="832">
        <v>1</v>
      </c>
      <c r="S59" s="837">
        <v>0.5</v>
      </c>
      <c r="T59" s="836">
        <v>1</v>
      </c>
      <c r="U59" s="838">
        <v>0.5</v>
      </c>
    </row>
    <row r="60" spans="1:21" ht="14.45" customHeight="1" x14ac:dyDescent="0.2">
      <c r="A60" s="831">
        <v>21</v>
      </c>
      <c r="B60" s="832" t="s">
        <v>3242</v>
      </c>
      <c r="C60" s="832" t="s">
        <v>3248</v>
      </c>
      <c r="D60" s="833" t="s">
        <v>5567</v>
      </c>
      <c r="E60" s="834" t="s">
        <v>3258</v>
      </c>
      <c r="F60" s="832" t="s">
        <v>3243</v>
      </c>
      <c r="G60" s="832" t="s">
        <v>3365</v>
      </c>
      <c r="H60" s="832" t="s">
        <v>655</v>
      </c>
      <c r="I60" s="832" t="s">
        <v>3369</v>
      </c>
      <c r="J60" s="832" t="s">
        <v>832</v>
      </c>
      <c r="K60" s="832" t="s">
        <v>830</v>
      </c>
      <c r="L60" s="835">
        <v>264</v>
      </c>
      <c r="M60" s="835">
        <v>264</v>
      </c>
      <c r="N60" s="832">
        <v>1</v>
      </c>
      <c r="O60" s="836">
        <v>0.5</v>
      </c>
      <c r="P60" s="835">
        <v>264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21</v>
      </c>
      <c r="B61" s="832" t="s">
        <v>3242</v>
      </c>
      <c r="C61" s="832" t="s">
        <v>3248</v>
      </c>
      <c r="D61" s="833" t="s">
        <v>5567</v>
      </c>
      <c r="E61" s="834" t="s">
        <v>3258</v>
      </c>
      <c r="F61" s="832" t="s">
        <v>3243</v>
      </c>
      <c r="G61" s="832" t="s">
        <v>3365</v>
      </c>
      <c r="H61" s="832" t="s">
        <v>594</v>
      </c>
      <c r="I61" s="832" t="s">
        <v>3370</v>
      </c>
      <c r="J61" s="832" t="s">
        <v>829</v>
      </c>
      <c r="K61" s="832" t="s">
        <v>830</v>
      </c>
      <c r="L61" s="835">
        <v>264</v>
      </c>
      <c r="M61" s="835">
        <v>264</v>
      </c>
      <c r="N61" s="832">
        <v>1</v>
      </c>
      <c r="O61" s="836">
        <v>0.5</v>
      </c>
      <c r="P61" s="835">
        <v>264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5" customHeight="1" x14ac:dyDescent="0.2">
      <c r="A62" s="831">
        <v>21</v>
      </c>
      <c r="B62" s="832" t="s">
        <v>3242</v>
      </c>
      <c r="C62" s="832" t="s">
        <v>3248</v>
      </c>
      <c r="D62" s="833" t="s">
        <v>5567</v>
      </c>
      <c r="E62" s="834" t="s">
        <v>3258</v>
      </c>
      <c r="F62" s="832" t="s">
        <v>3243</v>
      </c>
      <c r="G62" s="832" t="s">
        <v>3371</v>
      </c>
      <c r="H62" s="832" t="s">
        <v>594</v>
      </c>
      <c r="I62" s="832" t="s">
        <v>3372</v>
      </c>
      <c r="J62" s="832" t="s">
        <v>3373</v>
      </c>
      <c r="K62" s="832" t="s">
        <v>3374</v>
      </c>
      <c r="L62" s="835">
        <v>0</v>
      </c>
      <c r="M62" s="835">
        <v>0</v>
      </c>
      <c r="N62" s="832">
        <v>1</v>
      </c>
      <c r="O62" s="836">
        <v>1</v>
      </c>
      <c r="P62" s="835">
        <v>0</v>
      </c>
      <c r="Q62" s="837"/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21</v>
      </c>
      <c r="B63" s="832" t="s">
        <v>3242</v>
      </c>
      <c r="C63" s="832" t="s">
        <v>3248</v>
      </c>
      <c r="D63" s="833" t="s">
        <v>5567</v>
      </c>
      <c r="E63" s="834" t="s">
        <v>3258</v>
      </c>
      <c r="F63" s="832" t="s">
        <v>3243</v>
      </c>
      <c r="G63" s="832" t="s">
        <v>3375</v>
      </c>
      <c r="H63" s="832" t="s">
        <v>594</v>
      </c>
      <c r="I63" s="832" t="s">
        <v>3376</v>
      </c>
      <c r="J63" s="832" t="s">
        <v>1014</v>
      </c>
      <c r="K63" s="832" t="s">
        <v>3377</v>
      </c>
      <c r="L63" s="835">
        <v>236.03</v>
      </c>
      <c r="M63" s="835">
        <v>944.12</v>
      </c>
      <c r="N63" s="832">
        <v>4</v>
      </c>
      <c r="O63" s="836">
        <v>2.5</v>
      </c>
      <c r="P63" s="835">
        <v>708.09</v>
      </c>
      <c r="Q63" s="837">
        <v>0.75</v>
      </c>
      <c r="R63" s="832">
        <v>3</v>
      </c>
      <c r="S63" s="837">
        <v>0.75</v>
      </c>
      <c r="T63" s="836">
        <v>1.5</v>
      </c>
      <c r="U63" s="838">
        <v>0.6</v>
      </c>
    </row>
    <row r="64" spans="1:21" ht="14.45" customHeight="1" x14ac:dyDescent="0.2">
      <c r="A64" s="831">
        <v>21</v>
      </c>
      <c r="B64" s="832" t="s">
        <v>3242</v>
      </c>
      <c r="C64" s="832" t="s">
        <v>3248</v>
      </c>
      <c r="D64" s="833" t="s">
        <v>5567</v>
      </c>
      <c r="E64" s="834" t="s">
        <v>3258</v>
      </c>
      <c r="F64" s="832" t="s">
        <v>3243</v>
      </c>
      <c r="G64" s="832" t="s">
        <v>3375</v>
      </c>
      <c r="H64" s="832" t="s">
        <v>594</v>
      </c>
      <c r="I64" s="832" t="s">
        <v>3378</v>
      </c>
      <c r="J64" s="832" t="s">
        <v>1014</v>
      </c>
      <c r="K64" s="832" t="s">
        <v>1421</v>
      </c>
      <c r="L64" s="835">
        <v>516</v>
      </c>
      <c r="M64" s="835">
        <v>34056</v>
      </c>
      <c r="N64" s="832">
        <v>66</v>
      </c>
      <c r="O64" s="836">
        <v>26</v>
      </c>
      <c r="P64" s="835">
        <v>27864</v>
      </c>
      <c r="Q64" s="837">
        <v>0.81818181818181823</v>
      </c>
      <c r="R64" s="832">
        <v>54</v>
      </c>
      <c r="S64" s="837">
        <v>0.81818181818181823</v>
      </c>
      <c r="T64" s="836">
        <v>20.5</v>
      </c>
      <c r="U64" s="838">
        <v>0.78846153846153844</v>
      </c>
    </row>
    <row r="65" spans="1:21" ht="14.45" customHeight="1" x14ac:dyDescent="0.2">
      <c r="A65" s="831">
        <v>21</v>
      </c>
      <c r="B65" s="832" t="s">
        <v>3242</v>
      </c>
      <c r="C65" s="832" t="s">
        <v>3248</v>
      </c>
      <c r="D65" s="833" t="s">
        <v>5567</v>
      </c>
      <c r="E65" s="834" t="s">
        <v>3258</v>
      </c>
      <c r="F65" s="832" t="s">
        <v>3243</v>
      </c>
      <c r="G65" s="832" t="s">
        <v>3379</v>
      </c>
      <c r="H65" s="832" t="s">
        <v>594</v>
      </c>
      <c r="I65" s="832" t="s">
        <v>3380</v>
      </c>
      <c r="J65" s="832" t="s">
        <v>3381</v>
      </c>
      <c r="K65" s="832" t="s">
        <v>3382</v>
      </c>
      <c r="L65" s="835">
        <v>70.48</v>
      </c>
      <c r="M65" s="835">
        <v>140.96</v>
      </c>
      <c r="N65" s="832">
        <v>2</v>
      </c>
      <c r="O65" s="836">
        <v>1</v>
      </c>
      <c r="P65" s="835">
        <v>140.96</v>
      </c>
      <c r="Q65" s="837">
        <v>1</v>
      </c>
      <c r="R65" s="832">
        <v>2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21</v>
      </c>
      <c r="B66" s="832" t="s">
        <v>3242</v>
      </c>
      <c r="C66" s="832" t="s">
        <v>3248</v>
      </c>
      <c r="D66" s="833" t="s">
        <v>5567</v>
      </c>
      <c r="E66" s="834" t="s">
        <v>3258</v>
      </c>
      <c r="F66" s="832" t="s">
        <v>3243</v>
      </c>
      <c r="G66" s="832" t="s">
        <v>3379</v>
      </c>
      <c r="H66" s="832" t="s">
        <v>594</v>
      </c>
      <c r="I66" s="832" t="s">
        <v>3383</v>
      </c>
      <c r="J66" s="832" t="s">
        <v>3384</v>
      </c>
      <c r="K66" s="832" t="s">
        <v>3385</v>
      </c>
      <c r="L66" s="835">
        <v>35.25</v>
      </c>
      <c r="M66" s="835">
        <v>282</v>
      </c>
      <c r="N66" s="832">
        <v>8</v>
      </c>
      <c r="O66" s="836">
        <v>2</v>
      </c>
      <c r="P66" s="835">
        <v>282</v>
      </c>
      <c r="Q66" s="837">
        <v>1</v>
      </c>
      <c r="R66" s="832">
        <v>8</v>
      </c>
      <c r="S66" s="837">
        <v>1</v>
      </c>
      <c r="T66" s="836">
        <v>2</v>
      </c>
      <c r="U66" s="838">
        <v>1</v>
      </c>
    </row>
    <row r="67" spans="1:21" ht="14.45" customHeight="1" x14ac:dyDescent="0.2">
      <c r="A67" s="831">
        <v>21</v>
      </c>
      <c r="B67" s="832" t="s">
        <v>3242</v>
      </c>
      <c r="C67" s="832" t="s">
        <v>3248</v>
      </c>
      <c r="D67" s="833" t="s">
        <v>5567</v>
      </c>
      <c r="E67" s="834" t="s">
        <v>3258</v>
      </c>
      <c r="F67" s="832" t="s">
        <v>3243</v>
      </c>
      <c r="G67" s="832" t="s">
        <v>3379</v>
      </c>
      <c r="H67" s="832" t="s">
        <v>594</v>
      </c>
      <c r="I67" s="832" t="s">
        <v>3386</v>
      </c>
      <c r="J67" s="832" t="s">
        <v>3387</v>
      </c>
      <c r="K67" s="832" t="s">
        <v>3388</v>
      </c>
      <c r="L67" s="835">
        <v>58.74</v>
      </c>
      <c r="M67" s="835">
        <v>352.44</v>
      </c>
      <c r="N67" s="832">
        <v>6</v>
      </c>
      <c r="O67" s="836">
        <v>1.5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5" customHeight="1" x14ac:dyDescent="0.2">
      <c r="A68" s="831">
        <v>21</v>
      </c>
      <c r="B68" s="832" t="s">
        <v>3242</v>
      </c>
      <c r="C68" s="832" t="s">
        <v>3248</v>
      </c>
      <c r="D68" s="833" t="s">
        <v>5567</v>
      </c>
      <c r="E68" s="834" t="s">
        <v>3258</v>
      </c>
      <c r="F68" s="832" t="s">
        <v>3243</v>
      </c>
      <c r="G68" s="832" t="s">
        <v>3379</v>
      </c>
      <c r="H68" s="832" t="s">
        <v>594</v>
      </c>
      <c r="I68" s="832" t="s">
        <v>3389</v>
      </c>
      <c r="J68" s="832" t="s">
        <v>3387</v>
      </c>
      <c r="K68" s="832" t="s">
        <v>3390</v>
      </c>
      <c r="L68" s="835">
        <v>117.47</v>
      </c>
      <c r="M68" s="835">
        <v>117.47</v>
      </c>
      <c r="N68" s="832">
        <v>1</v>
      </c>
      <c r="O68" s="836">
        <v>0.5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5" customHeight="1" x14ac:dyDescent="0.2">
      <c r="A69" s="831">
        <v>21</v>
      </c>
      <c r="B69" s="832" t="s">
        <v>3242</v>
      </c>
      <c r="C69" s="832" t="s">
        <v>3248</v>
      </c>
      <c r="D69" s="833" t="s">
        <v>5567</v>
      </c>
      <c r="E69" s="834" t="s">
        <v>3258</v>
      </c>
      <c r="F69" s="832" t="s">
        <v>3243</v>
      </c>
      <c r="G69" s="832" t="s">
        <v>3391</v>
      </c>
      <c r="H69" s="832" t="s">
        <v>594</v>
      </c>
      <c r="I69" s="832" t="s">
        <v>3392</v>
      </c>
      <c r="J69" s="832" t="s">
        <v>877</v>
      </c>
      <c r="K69" s="832" t="s">
        <v>3393</v>
      </c>
      <c r="L69" s="835">
        <v>91.11</v>
      </c>
      <c r="M69" s="835">
        <v>91.11</v>
      </c>
      <c r="N69" s="832">
        <v>1</v>
      </c>
      <c r="O69" s="836">
        <v>1</v>
      </c>
      <c r="P69" s="835">
        <v>91.11</v>
      </c>
      <c r="Q69" s="837">
        <v>1</v>
      </c>
      <c r="R69" s="832">
        <v>1</v>
      </c>
      <c r="S69" s="837">
        <v>1</v>
      </c>
      <c r="T69" s="836">
        <v>1</v>
      </c>
      <c r="U69" s="838">
        <v>1</v>
      </c>
    </row>
    <row r="70" spans="1:21" ht="14.45" customHeight="1" x14ac:dyDescent="0.2">
      <c r="A70" s="831">
        <v>21</v>
      </c>
      <c r="B70" s="832" t="s">
        <v>3242</v>
      </c>
      <c r="C70" s="832" t="s">
        <v>3248</v>
      </c>
      <c r="D70" s="833" t="s">
        <v>5567</v>
      </c>
      <c r="E70" s="834" t="s">
        <v>3258</v>
      </c>
      <c r="F70" s="832" t="s">
        <v>3243</v>
      </c>
      <c r="G70" s="832" t="s">
        <v>3394</v>
      </c>
      <c r="H70" s="832" t="s">
        <v>594</v>
      </c>
      <c r="I70" s="832" t="s">
        <v>3395</v>
      </c>
      <c r="J70" s="832" t="s">
        <v>1432</v>
      </c>
      <c r="K70" s="832" t="s">
        <v>3396</v>
      </c>
      <c r="L70" s="835">
        <v>24.68</v>
      </c>
      <c r="M70" s="835">
        <v>24.68</v>
      </c>
      <c r="N70" s="832">
        <v>1</v>
      </c>
      <c r="O70" s="836">
        <v>1</v>
      </c>
      <c r="P70" s="835">
        <v>24.68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5" customHeight="1" x14ac:dyDescent="0.2">
      <c r="A71" s="831">
        <v>21</v>
      </c>
      <c r="B71" s="832" t="s">
        <v>3242</v>
      </c>
      <c r="C71" s="832" t="s">
        <v>3248</v>
      </c>
      <c r="D71" s="833" t="s">
        <v>5567</v>
      </c>
      <c r="E71" s="834" t="s">
        <v>3258</v>
      </c>
      <c r="F71" s="832" t="s">
        <v>3243</v>
      </c>
      <c r="G71" s="832" t="s">
        <v>3397</v>
      </c>
      <c r="H71" s="832" t="s">
        <v>594</v>
      </c>
      <c r="I71" s="832" t="s">
        <v>3398</v>
      </c>
      <c r="J71" s="832" t="s">
        <v>3399</v>
      </c>
      <c r="K71" s="832" t="s">
        <v>3400</v>
      </c>
      <c r="L71" s="835">
        <v>93.49</v>
      </c>
      <c r="M71" s="835">
        <v>93.49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21</v>
      </c>
      <c r="B72" s="832" t="s">
        <v>3242</v>
      </c>
      <c r="C72" s="832" t="s">
        <v>3248</v>
      </c>
      <c r="D72" s="833" t="s">
        <v>5567</v>
      </c>
      <c r="E72" s="834" t="s">
        <v>3258</v>
      </c>
      <c r="F72" s="832" t="s">
        <v>3243</v>
      </c>
      <c r="G72" s="832" t="s">
        <v>3397</v>
      </c>
      <c r="H72" s="832" t="s">
        <v>594</v>
      </c>
      <c r="I72" s="832" t="s">
        <v>3401</v>
      </c>
      <c r="J72" s="832" t="s">
        <v>3402</v>
      </c>
      <c r="K72" s="832" t="s">
        <v>3403</v>
      </c>
      <c r="L72" s="835">
        <v>93.49</v>
      </c>
      <c r="M72" s="835">
        <v>186.98</v>
      </c>
      <c r="N72" s="832">
        <v>2</v>
      </c>
      <c r="O72" s="836">
        <v>1</v>
      </c>
      <c r="P72" s="835">
        <v>186.98</v>
      </c>
      <c r="Q72" s="837">
        <v>1</v>
      </c>
      <c r="R72" s="832">
        <v>2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21</v>
      </c>
      <c r="B73" s="832" t="s">
        <v>3242</v>
      </c>
      <c r="C73" s="832" t="s">
        <v>3248</v>
      </c>
      <c r="D73" s="833" t="s">
        <v>5567</v>
      </c>
      <c r="E73" s="834" t="s">
        <v>3258</v>
      </c>
      <c r="F73" s="832" t="s">
        <v>3243</v>
      </c>
      <c r="G73" s="832" t="s">
        <v>3404</v>
      </c>
      <c r="H73" s="832" t="s">
        <v>594</v>
      </c>
      <c r="I73" s="832" t="s">
        <v>3405</v>
      </c>
      <c r="J73" s="832" t="s">
        <v>3406</v>
      </c>
      <c r="K73" s="832" t="s">
        <v>3407</v>
      </c>
      <c r="L73" s="835">
        <v>1847.49</v>
      </c>
      <c r="M73" s="835">
        <v>7389.96</v>
      </c>
      <c r="N73" s="832">
        <v>4</v>
      </c>
      <c r="O73" s="836">
        <v>1</v>
      </c>
      <c r="P73" s="835">
        <v>7389.96</v>
      </c>
      <c r="Q73" s="837">
        <v>1</v>
      </c>
      <c r="R73" s="832">
        <v>4</v>
      </c>
      <c r="S73" s="837">
        <v>1</v>
      </c>
      <c r="T73" s="836">
        <v>1</v>
      </c>
      <c r="U73" s="838">
        <v>1</v>
      </c>
    </row>
    <row r="74" spans="1:21" ht="14.45" customHeight="1" x14ac:dyDescent="0.2">
      <c r="A74" s="831">
        <v>21</v>
      </c>
      <c r="B74" s="832" t="s">
        <v>3242</v>
      </c>
      <c r="C74" s="832" t="s">
        <v>3248</v>
      </c>
      <c r="D74" s="833" t="s">
        <v>5567</v>
      </c>
      <c r="E74" s="834" t="s">
        <v>3258</v>
      </c>
      <c r="F74" s="832" t="s">
        <v>3243</v>
      </c>
      <c r="G74" s="832" t="s">
        <v>3408</v>
      </c>
      <c r="H74" s="832" t="s">
        <v>594</v>
      </c>
      <c r="I74" s="832" t="s">
        <v>3409</v>
      </c>
      <c r="J74" s="832" t="s">
        <v>963</v>
      </c>
      <c r="K74" s="832" t="s">
        <v>3410</v>
      </c>
      <c r="L74" s="835">
        <v>477.5</v>
      </c>
      <c r="M74" s="835">
        <v>1432.5</v>
      </c>
      <c r="N74" s="832">
        <v>3</v>
      </c>
      <c r="O74" s="836">
        <v>1</v>
      </c>
      <c r="P74" s="835">
        <v>1432.5</v>
      </c>
      <c r="Q74" s="837">
        <v>1</v>
      </c>
      <c r="R74" s="832">
        <v>3</v>
      </c>
      <c r="S74" s="837">
        <v>1</v>
      </c>
      <c r="T74" s="836">
        <v>1</v>
      </c>
      <c r="U74" s="838">
        <v>1</v>
      </c>
    </row>
    <row r="75" spans="1:21" ht="14.45" customHeight="1" x14ac:dyDescent="0.2">
      <c r="A75" s="831">
        <v>21</v>
      </c>
      <c r="B75" s="832" t="s">
        <v>3242</v>
      </c>
      <c r="C75" s="832" t="s">
        <v>3248</v>
      </c>
      <c r="D75" s="833" t="s">
        <v>5567</v>
      </c>
      <c r="E75" s="834" t="s">
        <v>3258</v>
      </c>
      <c r="F75" s="832" t="s">
        <v>3243</v>
      </c>
      <c r="G75" s="832" t="s">
        <v>3411</v>
      </c>
      <c r="H75" s="832" t="s">
        <v>655</v>
      </c>
      <c r="I75" s="832" t="s">
        <v>3412</v>
      </c>
      <c r="J75" s="832" t="s">
        <v>3147</v>
      </c>
      <c r="K75" s="832" t="s">
        <v>3413</v>
      </c>
      <c r="L75" s="835">
        <v>431.18</v>
      </c>
      <c r="M75" s="835">
        <v>1293.54</v>
      </c>
      <c r="N75" s="832">
        <v>3</v>
      </c>
      <c r="O75" s="836">
        <v>1.5</v>
      </c>
      <c r="P75" s="835">
        <v>1293.54</v>
      </c>
      <c r="Q75" s="837">
        <v>1</v>
      </c>
      <c r="R75" s="832">
        <v>3</v>
      </c>
      <c r="S75" s="837">
        <v>1</v>
      </c>
      <c r="T75" s="836">
        <v>1.5</v>
      </c>
      <c r="U75" s="838">
        <v>1</v>
      </c>
    </row>
    <row r="76" spans="1:21" ht="14.45" customHeight="1" x14ac:dyDescent="0.2">
      <c r="A76" s="831">
        <v>21</v>
      </c>
      <c r="B76" s="832" t="s">
        <v>3242</v>
      </c>
      <c r="C76" s="832" t="s">
        <v>3248</v>
      </c>
      <c r="D76" s="833" t="s">
        <v>5567</v>
      </c>
      <c r="E76" s="834" t="s">
        <v>3258</v>
      </c>
      <c r="F76" s="832" t="s">
        <v>3243</v>
      </c>
      <c r="G76" s="832" t="s">
        <v>3414</v>
      </c>
      <c r="H76" s="832" t="s">
        <v>594</v>
      </c>
      <c r="I76" s="832" t="s">
        <v>3415</v>
      </c>
      <c r="J76" s="832" t="s">
        <v>3416</v>
      </c>
      <c r="K76" s="832" t="s">
        <v>3417</v>
      </c>
      <c r="L76" s="835">
        <v>550.39</v>
      </c>
      <c r="M76" s="835">
        <v>6604.68</v>
      </c>
      <c r="N76" s="832">
        <v>12</v>
      </c>
      <c r="O76" s="836">
        <v>4</v>
      </c>
      <c r="P76" s="835">
        <v>4953.51</v>
      </c>
      <c r="Q76" s="837">
        <v>0.75</v>
      </c>
      <c r="R76" s="832">
        <v>9</v>
      </c>
      <c r="S76" s="837">
        <v>0.75</v>
      </c>
      <c r="T76" s="836">
        <v>3</v>
      </c>
      <c r="U76" s="838">
        <v>0.75</v>
      </c>
    </row>
    <row r="77" spans="1:21" ht="14.45" customHeight="1" x14ac:dyDescent="0.2">
      <c r="A77" s="831">
        <v>21</v>
      </c>
      <c r="B77" s="832" t="s">
        <v>3242</v>
      </c>
      <c r="C77" s="832" t="s">
        <v>3248</v>
      </c>
      <c r="D77" s="833" t="s">
        <v>5567</v>
      </c>
      <c r="E77" s="834" t="s">
        <v>3258</v>
      </c>
      <c r="F77" s="832" t="s">
        <v>3243</v>
      </c>
      <c r="G77" s="832" t="s">
        <v>3414</v>
      </c>
      <c r="H77" s="832" t="s">
        <v>594</v>
      </c>
      <c r="I77" s="832" t="s">
        <v>3418</v>
      </c>
      <c r="J77" s="832" t="s">
        <v>3416</v>
      </c>
      <c r="K77" s="832" t="s">
        <v>3417</v>
      </c>
      <c r="L77" s="835">
        <v>550.39</v>
      </c>
      <c r="M77" s="835">
        <v>550.39</v>
      </c>
      <c r="N77" s="832">
        <v>1</v>
      </c>
      <c r="O77" s="836">
        <v>1</v>
      </c>
      <c r="P77" s="835">
        <v>550.39</v>
      </c>
      <c r="Q77" s="837">
        <v>1</v>
      </c>
      <c r="R77" s="832">
        <v>1</v>
      </c>
      <c r="S77" s="837">
        <v>1</v>
      </c>
      <c r="T77" s="836">
        <v>1</v>
      </c>
      <c r="U77" s="838">
        <v>1</v>
      </c>
    </row>
    <row r="78" spans="1:21" ht="14.45" customHeight="1" x14ac:dyDescent="0.2">
      <c r="A78" s="831">
        <v>21</v>
      </c>
      <c r="B78" s="832" t="s">
        <v>3242</v>
      </c>
      <c r="C78" s="832" t="s">
        <v>3248</v>
      </c>
      <c r="D78" s="833" t="s">
        <v>5567</v>
      </c>
      <c r="E78" s="834" t="s">
        <v>3258</v>
      </c>
      <c r="F78" s="832" t="s">
        <v>3243</v>
      </c>
      <c r="G78" s="832" t="s">
        <v>3419</v>
      </c>
      <c r="H78" s="832" t="s">
        <v>594</v>
      </c>
      <c r="I78" s="832" t="s">
        <v>3420</v>
      </c>
      <c r="J78" s="832" t="s">
        <v>3421</v>
      </c>
      <c r="K78" s="832" t="s">
        <v>3422</v>
      </c>
      <c r="L78" s="835">
        <v>31.09</v>
      </c>
      <c r="M78" s="835">
        <v>31.09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5" customHeight="1" x14ac:dyDescent="0.2">
      <c r="A79" s="831">
        <v>21</v>
      </c>
      <c r="B79" s="832" t="s">
        <v>3242</v>
      </c>
      <c r="C79" s="832" t="s">
        <v>3248</v>
      </c>
      <c r="D79" s="833" t="s">
        <v>5567</v>
      </c>
      <c r="E79" s="834" t="s">
        <v>3258</v>
      </c>
      <c r="F79" s="832" t="s">
        <v>3243</v>
      </c>
      <c r="G79" s="832" t="s">
        <v>3299</v>
      </c>
      <c r="H79" s="832" t="s">
        <v>655</v>
      </c>
      <c r="I79" s="832" t="s">
        <v>2867</v>
      </c>
      <c r="J79" s="832" t="s">
        <v>2868</v>
      </c>
      <c r="K79" s="832" t="s">
        <v>2869</v>
      </c>
      <c r="L79" s="835">
        <v>5322.08</v>
      </c>
      <c r="M79" s="835">
        <v>15966.24</v>
      </c>
      <c r="N79" s="832">
        <v>3</v>
      </c>
      <c r="O79" s="836">
        <v>3</v>
      </c>
      <c r="P79" s="835">
        <v>15966.24</v>
      </c>
      <c r="Q79" s="837">
        <v>1</v>
      </c>
      <c r="R79" s="832">
        <v>3</v>
      </c>
      <c r="S79" s="837">
        <v>1</v>
      </c>
      <c r="T79" s="836">
        <v>3</v>
      </c>
      <c r="U79" s="838">
        <v>1</v>
      </c>
    </row>
    <row r="80" spans="1:21" ht="14.45" customHeight="1" x14ac:dyDescent="0.2">
      <c r="A80" s="831">
        <v>21</v>
      </c>
      <c r="B80" s="832" t="s">
        <v>3242</v>
      </c>
      <c r="C80" s="832" t="s">
        <v>3248</v>
      </c>
      <c r="D80" s="833" t="s">
        <v>5567</v>
      </c>
      <c r="E80" s="834" t="s">
        <v>3258</v>
      </c>
      <c r="F80" s="832" t="s">
        <v>3243</v>
      </c>
      <c r="G80" s="832" t="s">
        <v>3299</v>
      </c>
      <c r="H80" s="832" t="s">
        <v>655</v>
      </c>
      <c r="I80" s="832" t="s">
        <v>3300</v>
      </c>
      <c r="J80" s="832" t="s">
        <v>2868</v>
      </c>
      <c r="K80" s="832" t="s">
        <v>3301</v>
      </c>
      <c r="L80" s="835">
        <v>5322.08</v>
      </c>
      <c r="M80" s="835">
        <v>21288.32</v>
      </c>
      <c r="N80" s="832">
        <v>4</v>
      </c>
      <c r="O80" s="836">
        <v>3</v>
      </c>
      <c r="P80" s="835">
        <v>21288.32</v>
      </c>
      <c r="Q80" s="837">
        <v>1</v>
      </c>
      <c r="R80" s="832">
        <v>4</v>
      </c>
      <c r="S80" s="837">
        <v>1</v>
      </c>
      <c r="T80" s="836">
        <v>3</v>
      </c>
      <c r="U80" s="838">
        <v>1</v>
      </c>
    </row>
    <row r="81" spans="1:21" ht="14.45" customHeight="1" x14ac:dyDescent="0.2">
      <c r="A81" s="831">
        <v>21</v>
      </c>
      <c r="B81" s="832" t="s">
        <v>3242</v>
      </c>
      <c r="C81" s="832" t="s">
        <v>3248</v>
      </c>
      <c r="D81" s="833" t="s">
        <v>5567</v>
      </c>
      <c r="E81" s="834" t="s">
        <v>3258</v>
      </c>
      <c r="F81" s="832" t="s">
        <v>3243</v>
      </c>
      <c r="G81" s="832" t="s">
        <v>3299</v>
      </c>
      <c r="H81" s="832" t="s">
        <v>655</v>
      </c>
      <c r="I81" s="832" t="s">
        <v>3423</v>
      </c>
      <c r="J81" s="832" t="s">
        <v>2871</v>
      </c>
      <c r="K81" s="832" t="s">
        <v>3424</v>
      </c>
      <c r="L81" s="835">
        <v>1938.97</v>
      </c>
      <c r="M81" s="835">
        <v>5816.91</v>
      </c>
      <c r="N81" s="832">
        <v>3</v>
      </c>
      <c r="O81" s="836">
        <v>2</v>
      </c>
      <c r="P81" s="835">
        <v>5816.91</v>
      </c>
      <c r="Q81" s="837">
        <v>1</v>
      </c>
      <c r="R81" s="832">
        <v>3</v>
      </c>
      <c r="S81" s="837">
        <v>1</v>
      </c>
      <c r="T81" s="836">
        <v>2</v>
      </c>
      <c r="U81" s="838">
        <v>1</v>
      </c>
    </row>
    <row r="82" spans="1:21" ht="14.45" customHeight="1" x14ac:dyDescent="0.2">
      <c r="A82" s="831">
        <v>21</v>
      </c>
      <c r="B82" s="832" t="s">
        <v>3242</v>
      </c>
      <c r="C82" s="832" t="s">
        <v>3248</v>
      </c>
      <c r="D82" s="833" t="s">
        <v>5567</v>
      </c>
      <c r="E82" s="834" t="s">
        <v>3258</v>
      </c>
      <c r="F82" s="832" t="s">
        <v>3243</v>
      </c>
      <c r="G82" s="832" t="s">
        <v>3299</v>
      </c>
      <c r="H82" s="832" t="s">
        <v>655</v>
      </c>
      <c r="I82" s="832" t="s">
        <v>3425</v>
      </c>
      <c r="J82" s="832" t="s">
        <v>2871</v>
      </c>
      <c r="K82" s="832" t="s">
        <v>3426</v>
      </c>
      <c r="L82" s="835">
        <v>1454.23</v>
      </c>
      <c r="M82" s="835">
        <v>2908.46</v>
      </c>
      <c r="N82" s="832">
        <v>2</v>
      </c>
      <c r="O82" s="836">
        <v>1</v>
      </c>
      <c r="P82" s="835">
        <v>2908.46</v>
      </c>
      <c r="Q82" s="837">
        <v>1</v>
      </c>
      <c r="R82" s="832">
        <v>2</v>
      </c>
      <c r="S82" s="837">
        <v>1</v>
      </c>
      <c r="T82" s="836">
        <v>1</v>
      </c>
      <c r="U82" s="838">
        <v>1</v>
      </c>
    </row>
    <row r="83" spans="1:21" ht="14.45" customHeight="1" x14ac:dyDescent="0.2">
      <c r="A83" s="831">
        <v>21</v>
      </c>
      <c r="B83" s="832" t="s">
        <v>3242</v>
      </c>
      <c r="C83" s="832" t="s">
        <v>3248</v>
      </c>
      <c r="D83" s="833" t="s">
        <v>5567</v>
      </c>
      <c r="E83" s="834" t="s">
        <v>3258</v>
      </c>
      <c r="F83" s="832" t="s">
        <v>3243</v>
      </c>
      <c r="G83" s="832" t="s">
        <v>3299</v>
      </c>
      <c r="H83" s="832" t="s">
        <v>655</v>
      </c>
      <c r="I83" s="832" t="s">
        <v>3427</v>
      </c>
      <c r="J83" s="832" t="s">
        <v>2871</v>
      </c>
      <c r="K83" s="832" t="s">
        <v>3428</v>
      </c>
      <c r="L83" s="835">
        <v>969.48</v>
      </c>
      <c r="M83" s="835">
        <v>1938.96</v>
      </c>
      <c r="N83" s="832">
        <v>2</v>
      </c>
      <c r="O83" s="836">
        <v>1</v>
      </c>
      <c r="P83" s="835">
        <v>1938.96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21</v>
      </c>
      <c r="B84" s="832" t="s">
        <v>3242</v>
      </c>
      <c r="C84" s="832" t="s">
        <v>3248</v>
      </c>
      <c r="D84" s="833" t="s">
        <v>5567</v>
      </c>
      <c r="E84" s="834" t="s">
        <v>3258</v>
      </c>
      <c r="F84" s="832" t="s">
        <v>3243</v>
      </c>
      <c r="G84" s="832" t="s">
        <v>3299</v>
      </c>
      <c r="H84" s="832" t="s">
        <v>594</v>
      </c>
      <c r="I84" s="832" t="s">
        <v>3429</v>
      </c>
      <c r="J84" s="832" t="s">
        <v>3430</v>
      </c>
      <c r="K84" s="832" t="s">
        <v>3431</v>
      </c>
      <c r="L84" s="835">
        <v>1938.97</v>
      </c>
      <c r="M84" s="835">
        <v>7755.88</v>
      </c>
      <c r="N84" s="832">
        <v>4</v>
      </c>
      <c r="O84" s="836">
        <v>2</v>
      </c>
      <c r="P84" s="835">
        <v>7755.88</v>
      </c>
      <c r="Q84" s="837">
        <v>1</v>
      </c>
      <c r="R84" s="832">
        <v>4</v>
      </c>
      <c r="S84" s="837">
        <v>1</v>
      </c>
      <c r="T84" s="836">
        <v>2</v>
      </c>
      <c r="U84" s="838">
        <v>1</v>
      </c>
    </row>
    <row r="85" spans="1:21" ht="14.45" customHeight="1" x14ac:dyDescent="0.2">
      <c r="A85" s="831">
        <v>21</v>
      </c>
      <c r="B85" s="832" t="s">
        <v>3242</v>
      </c>
      <c r="C85" s="832" t="s">
        <v>3248</v>
      </c>
      <c r="D85" s="833" t="s">
        <v>5567</v>
      </c>
      <c r="E85" s="834" t="s">
        <v>3258</v>
      </c>
      <c r="F85" s="832" t="s">
        <v>3243</v>
      </c>
      <c r="G85" s="832" t="s">
        <v>3299</v>
      </c>
      <c r="H85" s="832" t="s">
        <v>655</v>
      </c>
      <c r="I85" s="832" t="s">
        <v>2863</v>
      </c>
      <c r="J85" s="832" t="s">
        <v>2859</v>
      </c>
      <c r="K85" s="832" t="s">
        <v>2864</v>
      </c>
      <c r="L85" s="835">
        <v>484.75</v>
      </c>
      <c r="M85" s="835">
        <v>6786.5</v>
      </c>
      <c r="N85" s="832">
        <v>14</v>
      </c>
      <c r="O85" s="836">
        <v>9</v>
      </c>
      <c r="P85" s="835">
        <v>6786.5</v>
      </c>
      <c r="Q85" s="837">
        <v>1</v>
      </c>
      <c r="R85" s="832">
        <v>14</v>
      </c>
      <c r="S85" s="837">
        <v>1</v>
      </c>
      <c r="T85" s="836">
        <v>9</v>
      </c>
      <c r="U85" s="838">
        <v>1</v>
      </c>
    </row>
    <row r="86" spans="1:21" ht="14.45" customHeight="1" x14ac:dyDescent="0.2">
      <c r="A86" s="831">
        <v>21</v>
      </c>
      <c r="B86" s="832" t="s">
        <v>3242</v>
      </c>
      <c r="C86" s="832" t="s">
        <v>3248</v>
      </c>
      <c r="D86" s="833" t="s">
        <v>5567</v>
      </c>
      <c r="E86" s="834" t="s">
        <v>3258</v>
      </c>
      <c r="F86" s="832" t="s">
        <v>3243</v>
      </c>
      <c r="G86" s="832" t="s">
        <v>3299</v>
      </c>
      <c r="H86" s="832" t="s">
        <v>655</v>
      </c>
      <c r="I86" s="832" t="s">
        <v>2865</v>
      </c>
      <c r="J86" s="832" t="s">
        <v>2859</v>
      </c>
      <c r="K86" s="832" t="s">
        <v>2866</v>
      </c>
      <c r="L86" s="835">
        <v>969.48</v>
      </c>
      <c r="M86" s="835">
        <v>19389.599999999995</v>
      </c>
      <c r="N86" s="832">
        <v>20</v>
      </c>
      <c r="O86" s="836">
        <v>12</v>
      </c>
      <c r="P86" s="835">
        <v>19389.599999999995</v>
      </c>
      <c r="Q86" s="837">
        <v>1</v>
      </c>
      <c r="R86" s="832">
        <v>20</v>
      </c>
      <c r="S86" s="837">
        <v>1</v>
      </c>
      <c r="T86" s="836">
        <v>12</v>
      </c>
      <c r="U86" s="838">
        <v>1</v>
      </c>
    </row>
    <row r="87" spans="1:21" ht="14.45" customHeight="1" x14ac:dyDescent="0.2">
      <c r="A87" s="831">
        <v>21</v>
      </c>
      <c r="B87" s="832" t="s">
        <v>3242</v>
      </c>
      <c r="C87" s="832" t="s">
        <v>3248</v>
      </c>
      <c r="D87" s="833" t="s">
        <v>5567</v>
      </c>
      <c r="E87" s="834" t="s">
        <v>3258</v>
      </c>
      <c r="F87" s="832" t="s">
        <v>3243</v>
      </c>
      <c r="G87" s="832" t="s">
        <v>3299</v>
      </c>
      <c r="H87" s="832" t="s">
        <v>655</v>
      </c>
      <c r="I87" s="832" t="s">
        <v>2858</v>
      </c>
      <c r="J87" s="832" t="s">
        <v>2859</v>
      </c>
      <c r="K87" s="832" t="s">
        <v>2860</v>
      </c>
      <c r="L87" s="835">
        <v>1938.97</v>
      </c>
      <c r="M87" s="835">
        <v>5816.91</v>
      </c>
      <c r="N87" s="832">
        <v>3</v>
      </c>
      <c r="O87" s="836">
        <v>2</v>
      </c>
      <c r="P87" s="835">
        <v>5816.91</v>
      </c>
      <c r="Q87" s="837">
        <v>1</v>
      </c>
      <c r="R87" s="832">
        <v>3</v>
      </c>
      <c r="S87" s="837">
        <v>1</v>
      </c>
      <c r="T87" s="836">
        <v>2</v>
      </c>
      <c r="U87" s="838">
        <v>1</v>
      </c>
    </row>
    <row r="88" spans="1:21" ht="14.45" customHeight="1" x14ac:dyDescent="0.2">
      <c r="A88" s="831">
        <v>21</v>
      </c>
      <c r="B88" s="832" t="s">
        <v>3242</v>
      </c>
      <c r="C88" s="832" t="s">
        <v>3248</v>
      </c>
      <c r="D88" s="833" t="s">
        <v>5567</v>
      </c>
      <c r="E88" s="834" t="s">
        <v>3258</v>
      </c>
      <c r="F88" s="832" t="s">
        <v>3243</v>
      </c>
      <c r="G88" s="832" t="s">
        <v>3299</v>
      </c>
      <c r="H88" s="832" t="s">
        <v>655</v>
      </c>
      <c r="I88" s="832" t="s">
        <v>3432</v>
      </c>
      <c r="J88" s="832" t="s">
        <v>2859</v>
      </c>
      <c r="K88" s="832" t="s">
        <v>3433</v>
      </c>
      <c r="L88" s="835">
        <v>242.37</v>
      </c>
      <c r="M88" s="835">
        <v>1211.8499999999999</v>
      </c>
      <c r="N88" s="832">
        <v>5</v>
      </c>
      <c r="O88" s="836">
        <v>2</v>
      </c>
      <c r="P88" s="835">
        <v>1211.8499999999999</v>
      </c>
      <c r="Q88" s="837">
        <v>1</v>
      </c>
      <c r="R88" s="832">
        <v>5</v>
      </c>
      <c r="S88" s="837">
        <v>1</v>
      </c>
      <c r="T88" s="836">
        <v>2</v>
      </c>
      <c r="U88" s="838">
        <v>1</v>
      </c>
    </row>
    <row r="89" spans="1:21" ht="14.45" customHeight="1" x14ac:dyDescent="0.2">
      <c r="A89" s="831">
        <v>21</v>
      </c>
      <c r="B89" s="832" t="s">
        <v>3242</v>
      </c>
      <c r="C89" s="832" t="s">
        <v>3248</v>
      </c>
      <c r="D89" s="833" t="s">
        <v>5567</v>
      </c>
      <c r="E89" s="834" t="s">
        <v>3258</v>
      </c>
      <c r="F89" s="832" t="s">
        <v>3243</v>
      </c>
      <c r="G89" s="832" t="s">
        <v>3299</v>
      </c>
      <c r="H89" s="832" t="s">
        <v>655</v>
      </c>
      <c r="I89" s="832" t="s">
        <v>3434</v>
      </c>
      <c r="J89" s="832" t="s">
        <v>2868</v>
      </c>
      <c r="K89" s="832" t="s">
        <v>3435</v>
      </c>
      <c r="L89" s="835">
        <v>5322.08</v>
      </c>
      <c r="M89" s="835">
        <v>31932.48</v>
      </c>
      <c r="N89" s="832">
        <v>6</v>
      </c>
      <c r="O89" s="836">
        <v>3</v>
      </c>
      <c r="P89" s="835">
        <v>10644.16</v>
      </c>
      <c r="Q89" s="837">
        <v>0.33333333333333331</v>
      </c>
      <c r="R89" s="832">
        <v>2</v>
      </c>
      <c r="S89" s="837">
        <v>0.33333333333333331</v>
      </c>
      <c r="T89" s="836">
        <v>1</v>
      </c>
      <c r="U89" s="838">
        <v>0.33333333333333331</v>
      </c>
    </row>
    <row r="90" spans="1:21" ht="14.45" customHeight="1" x14ac:dyDescent="0.2">
      <c r="A90" s="831">
        <v>21</v>
      </c>
      <c r="B90" s="832" t="s">
        <v>3242</v>
      </c>
      <c r="C90" s="832" t="s">
        <v>3248</v>
      </c>
      <c r="D90" s="833" t="s">
        <v>5567</v>
      </c>
      <c r="E90" s="834" t="s">
        <v>3258</v>
      </c>
      <c r="F90" s="832" t="s">
        <v>3243</v>
      </c>
      <c r="G90" s="832" t="s">
        <v>3299</v>
      </c>
      <c r="H90" s="832" t="s">
        <v>655</v>
      </c>
      <c r="I90" s="832" t="s">
        <v>2861</v>
      </c>
      <c r="J90" s="832" t="s">
        <v>2859</v>
      </c>
      <c r="K90" s="832" t="s">
        <v>2862</v>
      </c>
      <c r="L90" s="835">
        <v>1454.23</v>
      </c>
      <c r="M90" s="835">
        <v>5816.92</v>
      </c>
      <c r="N90" s="832">
        <v>4</v>
      </c>
      <c r="O90" s="836">
        <v>2</v>
      </c>
      <c r="P90" s="835">
        <v>5816.92</v>
      </c>
      <c r="Q90" s="837">
        <v>1</v>
      </c>
      <c r="R90" s="832">
        <v>4</v>
      </c>
      <c r="S90" s="837">
        <v>1</v>
      </c>
      <c r="T90" s="836">
        <v>2</v>
      </c>
      <c r="U90" s="838">
        <v>1</v>
      </c>
    </row>
    <row r="91" spans="1:21" ht="14.45" customHeight="1" x14ac:dyDescent="0.2">
      <c r="A91" s="831">
        <v>21</v>
      </c>
      <c r="B91" s="832" t="s">
        <v>3242</v>
      </c>
      <c r="C91" s="832" t="s">
        <v>3248</v>
      </c>
      <c r="D91" s="833" t="s">
        <v>5567</v>
      </c>
      <c r="E91" s="834" t="s">
        <v>3258</v>
      </c>
      <c r="F91" s="832" t="s">
        <v>3243</v>
      </c>
      <c r="G91" s="832" t="s">
        <v>3436</v>
      </c>
      <c r="H91" s="832" t="s">
        <v>655</v>
      </c>
      <c r="I91" s="832" t="s">
        <v>2789</v>
      </c>
      <c r="J91" s="832" t="s">
        <v>2790</v>
      </c>
      <c r="K91" s="832" t="s">
        <v>2791</v>
      </c>
      <c r="L91" s="835">
        <v>3231.81</v>
      </c>
      <c r="M91" s="835">
        <v>3231.81</v>
      </c>
      <c r="N91" s="832">
        <v>1</v>
      </c>
      <c r="O91" s="836">
        <v>1</v>
      </c>
      <c r="P91" s="835">
        <v>3231.81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5" customHeight="1" x14ac:dyDescent="0.2">
      <c r="A92" s="831">
        <v>21</v>
      </c>
      <c r="B92" s="832" t="s">
        <v>3242</v>
      </c>
      <c r="C92" s="832" t="s">
        <v>3248</v>
      </c>
      <c r="D92" s="833" t="s">
        <v>5567</v>
      </c>
      <c r="E92" s="834" t="s">
        <v>3258</v>
      </c>
      <c r="F92" s="832" t="s">
        <v>3243</v>
      </c>
      <c r="G92" s="832" t="s">
        <v>3437</v>
      </c>
      <c r="H92" s="832" t="s">
        <v>655</v>
      </c>
      <c r="I92" s="832" t="s">
        <v>2594</v>
      </c>
      <c r="J92" s="832" t="s">
        <v>1030</v>
      </c>
      <c r="K92" s="832" t="s">
        <v>2595</v>
      </c>
      <c r="L92" s="835">
        <v>42.51</v>
      </c>
      <c r="M92" s="835">
        <v>170.04</v>
      </c>
      <c r="N92" s="832">
        <v>4</v>
      </c>
      <c r="O92" s="836">
        <v>2.5</v>
      </c>
      <c r="P92" s="835">
        <v>170.04</v>
      </c>
      <c r="Q92" s="837">
        <v>1</v>
      </c>
      <c r="R92" s="832">
        <v>4</v>
      </c>
      <c r="S92" s="837">
        <v>1</v>
      </c>
      <c r="T92" s="836">
        <v>2.5</v>
      </c>
      <c r="U92" s="838">
        <v>1</v>
      </c>
    </row>
    <row r="93" spans="1:21" ht="14.45" customHeight="1" x14ac:dyDescent="0.2">
      <c r="A93" s="831">
        <v>21</v>
      </c>
      <c r="B93" s="832" t="s">
        <v>3242</v>
      </c>
      <c r="C93" s="832" t="s">
        <v>3248</v>
      </c>
      <c r="D93" s="833" t="s">
        <v>5567</v>
      </c>
      <c r="E93" s="834" t="s">
        <v>3258</v>
      </c>
      <c r="F93" s="832" t="s">
        <v>3243</v>
      </c>
      <c r="G93" s="832" t="s">
        <v>3438</v>
      </c>
      <c r="H93" s="832" t="s">
        <v>655</v>
      </c>
      <c r="I93" s="832" t="s">
        <v>3439</v>
      </c>
      <c r="J93" s="832" t="s">
        <v>2911</v>
      </c>
      <c r="K93" s="832" t="s">
        <v>3440</v>
      </c>
      <c r="L93" s="835">
        <v>339.47</v>
      </c>
      <c r="M93" s="835">
        <v>1697.3500000000001</v>
      </c>
      <c r="N93" s="832">
        <v>5</v>
      </c>
      <c r="O93" s="836">
        <v>1</v>
      </c>
      <c r="P93" s="835">
        <v>1697.3500000000001</v>
      </c>
      <c r="Q93" s="837">
        <v>1</v>
      </c>
      <c r="R93" s="832">
        <v>5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21</v>
      </c>
      <c r="B94" s="832" t="s">
        <v>3242</v>
      </c>
      <c r="C94" s="832" t="s">
        <v>3248</v>
      </c>
      <c r="D94" s="833" t="s">
        <v>5567</v>
      </c>
      <c r="E94" s="834" t="s">
        <v>3258</v>
      </c>
      <c r="F94" s="832" t="s">
        <v>3243</v>
      </c>
      <c r="G94" s="832" t="s">
        <v>3438</v>
      </c>
      <c r="H94" s="832" t="s">
        <v>655</v>
      </c>
      <c r="I94" s="832" t="s">
        <v>2910</v>
      </c>
      <c r="J94" s="832" t="s">
        <v>2911</v>
      </c>
      <c r="K94" s="832" t="s">
        <v>2912</v>
      </c>
      <c r="L94" s="835">
        <v>113.16</v>
      </c>
      <c r="M94" s="835">
        <v>565.79999999999995</v>
      </c>
      <c r="N94" s="832">
        <v>5</v>
      </c>
      <c r="O94" s="836">
        <v>1.5</v>
      </c>
      <c r="P94" s="835">
        <v>339.48</v>
      </c>
      <c r="Q94" s="837">
        <v>0.60000000000000009</v>
      </c>
      <c r="R94" s="832">
        <v>3</v>
      </c>
      <c r="S94" s="837">
        <v>0.6</v>
      </c>
      <c r="T94" s="836">
        <v>1</v>
      </c>
      <c r="U94" s="838">
        <v>0.66666666666666663</v>
      </c>
    </row>
    <row r="95" spans="1:21" ht="14.45" customHeight="1" x14ac:dyDescent="0.2">
      <c r="A95" s="831">
        <v>21</v>
      </c>
      <c r="B95" s="832" t="s">
        <v>3242</v>
      </c>
      <c r="C95" s="832" t="s">
        <v>3248</v>
      </c>
      <c r="D95" s="833" t="s">
        <v>5567</v>
      </c>
      <c r="E95" s="834" t="s">
        <v>3258</v>
      </c>
      <c r="F95" s="832" t="s">
        <v>3243</v>
      </c>
      <c r="G95" s="832" t="s">
        <v>3438</v>
      </c>
      <c r="H95" s="832" t="s">
        <v>655</v>
      </c>
      <c r="I95" s="832" t="s">
        <v>2915</v>
      </c>
      <c r="J95" s="832" t="s">
        <v>2911</v>
      </c>
      <c r="K95" s="832" t="s">
        <v>2916</v>
      </c>
      <c r="L95" s="835">
        <v>339.47</v>
      </c>
      <c r="M95" s="835">
        <v>339.47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21</v>
      </c>
      <c r="B96" s="832" t="s">
        <v>3242</v>
      </c>
      <c r="C96" s="832" t="s">
        <v>3248</v>
      </c>
      <c r="D96" s="833" t="s">
        <v>5567</v>
      </c>
      <c r="E96" s="834" t="s">
        <v>3258</v>
      </c>
      <c r="F96" s="832" t="s">
        <v>3243</v>
      </c>
      <c r="G96" s="832" t="s">
        <v>3438</v>
      </c>
      <c r="H96" s="832" t="s">
        <v>594</v>
      </c>
      <c r="I96" s="832" t="s">
        <v>3441</v>
      </c>
      <c r="J96" s="832" t="s">
        <v>3442</v>
      </c>
      <c r="K96" s="832" t="s">
        <v>2912</v>
      </c>
      <c r="L96" s="835">
        <v>113.16</v>
      </c>
      <c r="M96" s="835">
        <v>113.16</v>
      </c>
      <c r="N96" s="832">
        <v>1</v>
      </c>
      <c r="O96" s="836">
        <v>1</v>
      </c>
      <c r="P96" s="835">
        <v>113.16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5" customHeight="1" x14ac:dyDescent="0.2">
      <c r="A97" s="831">
        <v>21</v>
      </c>
      <c r="B97" s="832" t="s">
        <v>3242</v>
      </c>
      <c r="C97" s="832" t="s">
        <v>3248</v>
      </c>
      <c r="D97" s="833" t="s">
        <v>5567</v>
      </c>
      <c r="E97" s="834" t="s">
        <v>3258</v>
      </c>
      <c r="F97" s="832" t="s">
        <v>3243</v>
      </c>
      <c r="G97" s="832" t="s">
        <v>3443</v>
      </c>
      <c r="H97" s="832" t="s">
        <v>594</v>
      </c>
      <c r="I97" s="832" t="s">
        <v>3444</v>
      </c>
      <c r="J97" s="832" t="s">
        <v>1340</v>
      </c>
      <c r="K97" s="832" t="s">
        <v>3445</v>
      </c>
      <c r="L97" s="835">
        <v>101.72</v>
      </c>
      <c r="M97" s="835">
        <v>101.72</v>
      </c>
      <c r="N97" s="832">
        <v>1</v>
      </c>
      <c r="O97" s="836">
        <v>1</v>
      </c>
      <c r="P97" s="835">
        <v>101.72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5" customHeight="1" x14ac:dyDescent="0.2">
      <c r="A98" s="831">
        <v>21</v>
      </c>
      <c r="B98" s="832" t="s">
        <v>3242</v>
      </c>
      <c r="C98" s="832" t="s">
        <v>3248</v>
      </c>
      <c r="D98" s="833" t="s">
        <v>5567</v>
      </c>
      <c r="E98" s="834" t="s">
        <v>3258</v>
      </c>
      <c r="F98" s="832" t="s">
        <v>3243</v>
      </c>
      <c r="G98" s="832" t="s">
        <v>3443</v>
      </c>
      <c r="H98" s="832" t="s">
        <v>594</v>
      </c>
      <c r="I98" s="832" t="s">
        <v>3446</v>
      </c>
      <c r="J98" s="832" t="s">
        <v>1340</v>
      </c>
      <c r="K98" s="832" t="s">
        <v>1341</v>
      </c>
      <c r="L98" s="835">
        <v>101.72</v>
      </c>
      <c r="M98" s="835">
        <v>101.72</v>
      </c>
      <c r="N98" s="832">
        <v>1</v>
      </c>
      <c r="O98" s="836">
        <v>0.5</v>
      </c>
      <c r="P98" s="835">
        <v>101.72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5" customHeight="1" x14ac:dyDescent="0.2">
      <c r="A99" s="831">
        <v>21</v>
      </c>
      <c r="B99" s="832" t="s">
        <v>3242</v>
      </c>
      <c r="C99" s="832" t="s">
        <v>3248</v>
      </c>
      <c r="D99" s="833" t="s">
        <v>5567</v>
      </c>
      <c r="E99" s="834" t="s">
        <v>3258</v>
      </c>
      <c r="F99" s="832" t="s">
        <v>3243</v>
      </c>
      <c r="G99" s="832" t="s">
        <v>3447</v>
      </c>
      <c r="H99" s="832" t="s">
        <v>594</v>
      </c>
      <c r="I99" s="832" t="s">
        <v>3448</v>
      </c>
      <c r="J99" s="832" t="s">
        <v>3449</v>
      </c>
      <c r="K99" s="832" t="s">
        <v>3450</v>
      </c>
      <c r="L99" s="835">
        <v>0</v>
      </c>
      <c r="M99" s="835">
        <v>0</v>
      </c>
      <c r="N99" s="832">
        <v>1</v>
      </c>
      <c r="O99" s="836">
        <v>1</v>
      </c>
      <c r="P99" s="835">
        <v>0</v>
      </c>
      <c r="Q99" s="837"/>
      <c r="R99" s="832">
        <v>1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21</v>
      </c>
      <c r="B100" s="832" t="s">
        <v>3242</v>
      </c>
      <c r="C100" s="832" t="s">
        <v>3248</v>
      </c>
      <c r="D100" s="833" t="s">
        <v>5567</v>
      </c>
      <c r="E100" s="834" t="s">
        <v>3258</v>
      </c>
      <c r="F100" s="832" t="s">
        <v>3243</v>
      </c>
      <c r="G100" s="832" t="s">
        <v>3451</v>
      </c>
      <c r="H100" s="832" t="s">
        <v>594</v>
      </c>
      <c r="I100" s="832" t="s">
        <v>3452</v>
      </c>
      <c r="J100" s="832" t="s">
        <v>1159</v>
      </c>
      <c r="K100" s="832" t="s">
        <v>3453</v>
      </c>
      <c r="L100" s="835">
        <v>75.05</v>
      </c>
      <c r="M100" s="835">
        <v>375.25</v>
      </c>
      <c r="N100" s="832">
        <v>5</v>
      </c>
      <c r="O100" s="836">
        <v>3</v>
      </c>
      <c r="P100" s="835">
        <v>375.25</v>
      </c>
      <c r="Q100" s="837">
        <v>1</v>
      </c>
      <c r="R100" s="832">
        <v>5</v>
      </c>
      <c r="S100" s="837">
        <v>1</v>
      </c>
      <c r="T100" s="836">
        <v>3</v>
      </c>
      <c r="U100" s="838">
        <v>1</v>
      </c>
    </row>
    <row r="101" spans="1:21" ht="14.45" customHeight="1" x14ac:dyDescent="0.2">
      <c r="A101" s="831">
        <v>21</v>
      </c>
      <c r="B101" s="832" t="s">
        <v>3242</v>
      </c>
      <c r="C101" s="832" t="s">
        <v>3248</v>
      </c>
      <c r="D101" s="833" t="s">
        <v>5567</v>
      </c>
      <c r="E101" s="834" t="s">
        <v>3258</v>
      </c>
      <c r="F101" s="832" t="s">
        <v>3243</v>
      </c>
      <c r="G101" s="832" t="s">
        <v>3451</v>
      </c>
      <c r="H101" s="832" t="s">
        <v>594</v>
      </c>
      <c r="I101" s="832" t="s">
        <v>3454</v>
      </c>
      <c r="J101" s="832" t="s">
        <v>1163</v>
      </c>
      <c r="K101" s="832" t="s">
        <v>3455</v>
      </c>
      <c r="L101" s="835">
        <v>45.03</v>
      </c>
      <c r="M101" s="835">
        <v>45.03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5" customHeight="1" x14ac:dyDescent="0.2">
      <c r="A102" s="831">
        <v>21</v>
      </c>
      <c r="B102" s="832" t="s">
        <v>3242</v>
      </c>
      <c r="C102" s="832" t="s">
        <v>3248</v>
      </c>
      <c r="D102" s="833" t="s">
        <v>5567</v>
      </c>
      <c r="E102" s="834" t="s">
        <v>3258</v>
      </c>
      <c r="F102" s="832" t="s">
        <v>3243</v>
      </c>
      <c r="G102" s="832" t="s">
        <v>3456</v>
      </c>
      <c r="H102" s="832" t="s">
        <v>594</v>
      </c>
      <c r="I102" s="832" t="s">
        <v>3457</v>
      </c>
      <c r="J102" s="832" t="s">
        <v>1122</v>
      </c>
      <c r="K102" s="832" t="s">
        <v>1125</v>
      </c>
      <c r="L102" s="835">
        <v>0</v>
      </c>
      <c r="M102" s="835">
        <v>0</v>
      </c>
      <c r="N102" s="832">
        <v>2</v>
      </c>
      <c r="O102" s="836">
        <v>1</v>
      </c>
      <c r="P102" s="835">
        <v>0</v>
      </c>
      <c r="Q102" s="837"/>
      <c r="R102" s="832">
        <v>1</v>
      </c>
      <c r="S102" s="837">
        <v>0.5</v>
      </c>
      <c r="T102" s="836">
        <v>0.5</v>
      </c>
      <c r="U102" s="838">
        <v>0.5</v>
      </c>
    </row>
    <row r="103" spans="1:21" ht="14.45" customHeight="1" x14ac:dyDescent="0.2">
      <c r="A103" s="831">
        <v>21</v>
      </c>
      <c r="B103" s="832" t="s">
        <v>3242</v>
      </c>
      <c r="C103" s="832" t="s">
        <v>3248</v>
      </c>
      <c r="D103" s="833" t="s">
        <v>5567</v>
      </c>
      <c r="E103" s="834" t="s">
        <v>3258</v>
      </c>
      <c r="F103" s="832" t="s">
        <v>3243</v>
      </c>
      <c r="G103" s="832" t="s">
        <v>3456</v>
      </c>
      <c r="H103" s="832" t="s">
        <v>594</v>
      </c>
      <c r="I103" s="832" t="s">
        <v>3458</v>
      </c>
      <c r="J103" s="832" t="s">
        <v>3459</v>
      </c>
      <c r="K103" s="832" t="s">
        <v>3460</v>
      </c>
      <c r="L103" s="835">
        <v>35.25</v>
      </c>
      <c r="M103" s="835">
        <v>176.25</v>
      </c>
      <c r="N103" s="832">
        <v>5</v>
      </c>
      <c r="O103" s="836">
        <v>1</v>
      </c>
      <c r="P103" s="835">
        <v>176.25</v>
      </c>
      <c r="Q103" s="837">
        <v>1</v>
      </c>
      <c r="R103" s="832">
        <v>5</v>
      </c>
      <c r="S103" s="837">
        <v>1</v>
      </c>
      <c r="T103" s="836">
        <v>1</v>
      </c>
      <c r="U103" s="838">
        <v>1</v>
      </c>
    </row>
    <row r="104" spans="1:21" ht="14.45" customHeight="1" x14ac:dyDescent="0.2">
      <c r="A104" s="831">
        <v>21</v>
      </c>
      <c r="B104" s="832" t="s">
        <v>3242</v>
      </c>
      <c r="C104" s="832" t="s">
        <v>3248</v>
      </c>
      <c r="D104" s="833" t="s">
        <v>5567</v>
      </c>
      <c r="E104" s="834" t="s">
        <v>3258</v>
      </c>
      <c r="F104" s="832" t="s">
        <v>3243</v>
      </c>
      <c r="G104" s="832" t="s">
        <v>3461</v>
      </c>
      <c r="H104" s="832" t="s">
        <v>594</v>
      </c>
      <c r="I104" s="832" t="s">
        <v>3462</v>
      </c>
      <c r="J104" s="832" t="s">
        <v>3463</v>
      </c>
      <c r="K104" s="832" t="s">
        <v>3464</v>
      </c>
      <c r="L104" s="835">
        <v>2615.92</v>
      </c>
      <c r="M104" s="835">
        <v>5231.84</v>
      </c>
      <c r="N104" s="832">
        <v>2</v>
      </c>
      <c r="O104" s="836">
        <v>1</v>
      </c>
      <c r="P104" s="835">
        <v>5231.84</v>
      </c>
      <c r="Q104" s="837">
        <v>1</v>
      </c>
      <c r="R104" s="832">
        <v>2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21</v>
      </c>
      <c r="B105" s="832" t="s">
        <v>3242</v>
      </c>
      <c r="C105" s="832" t="s">
        <v>3248</v>
      </c>
      <c r="D105" s="833" t="s">
        <v>5567</v>
      </c>
      <c r="E105" s="834" t="s">
        <v>3258</v>
      </c>
      <c r="F105" s="832" t="s">
        <v>3243</v>
      </c>
      <c r="G105" s="832" t="s">
        <v>3315</v>
      </c>
      <c r="H105" s="832" t="s">
        <v>594</v>
      </c>
      <c r="I105" s="832" t="s">
        <v>3465</v>
      </c>
      <c r="J105" s="832" t="s">
        <v>3317</v>
      </c>
      <c r="K105" s="832"/>
      <c r="L105" s="835">
        <v>0</v>
      </c>
      <c r="M105" s="835">
        <v>0</v>
      </c>
      <c r="N105" s="832">
        <v>1</v>
      </c>
      <c r="O105" s="836">
        <v>1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5" customHeight="1" x14ac:dyDescent="0.2">
      <c r="A106" s="831">
        <v>21</v>
      </c>
      <c r="B106" s="832" t="s">
        <v>3242</v>
      </c>
      <c r="C106" s="832" t="s">
        <v>3248</v>
      </c>
      <c r="D106" s="833" t="s">
        <v>5567</v>
      </c>
      <c r="E106" s="834" t="s">
        <v>3258</v>
      </c>
      <c r="F106" s="832" t="s">
        <v>3243</v>
      </c>
      <c r="G106" s="832" t="s">
        <v>3466</v>
      </c>
      <c r="H106" s="832" t="s">
        <v>594</v>
      </c>
      <c r="I106" s="832" t="s">
        <v>3467</v>
      </c>
      <c r="J106" s="832" t="s">
        <v>1770</v>
      </c>
      <c r="K106" s="832" t="s">
        <v>3468</v>
      </c>
      <c r="L106" s="835">
        <v>48.09</v>
      </c>
      <c r="M106" s="835">
        <v>288.54000000000002</v>
      </c>
      <c r="N106" s="832">
        <v>6</v>
      </c>
      <c r="O106" s="836">
        <v>2</v>
      </c>
      <c r="P106" s="835">
        <v>144.27000000000001</v>
      </c>
      <c r="Q106" s="837">
        <v>0.5</v>
      </c>
      <c r="R106" s="832">
        <v>3</v>
      </c>
      <c r="S106" s="837">
        <v>0.5</v>
      </c>
      <c r="T106" s="836">
        <v>1</v>
      </c>
      <c r="U106" s="838">
        <v>0.5</v>
      </c>
    </row>
    <row r="107" spans="1:21" ht="14.45" customHeight="1" x14ac:dyDescent="0.2">
      <c r="A107" s="831">
        <v>21</v>
      </c>
      <c r="B107" s="832" t="s">
        <v>3242</v>
      </c>
      <c r="C107" s="832" t="s">
        <v>3248</v>
      </c>
      <c r="D107" s="833" t="s">
        <v>5567</v>
      </c>
      <c r="E107" s="834" t="s">
        <v>3258</v>
      </c>
      <c r="F107" s="832" t="s">
        <v>3243</v>
      </c>
      <c r="G107" s="832" t="s">
        <v>3469</v>
      </c>
      <c r="H107" s="832" t="s">
        <v>594</v>
      </c>
      <c r="I107" s="832" t="s">
        <v>3470</v>
      </c>
      <c r="J107" s="832" t="s">
        <v>907</v>
      </c>
      <c r="K107" s="832" t="s">
        <v>3471</v>
      </c>
      <c r="L107" s="835">
        <v>27.28</v>
      </c>
      <c r="M107" s="835">
        <v>54.56</v>
      </c>
      <c r="N107" s="832">
        <v>2</v>
      </c>
      <c r="O107" s="836">
        <v>1.5</v>
      </c>
      <c r="P107" s="835">
        <v>54.56</v>
      </c>
      <c r="Q107" s="837">
        <v>1</v>
      </c>
      <c r="R107" s="832">
        <v>2</v>
      </c>
      <c r="S107" s="837">
        <v>1</v>
      </c>
      <c r="T107" s="836">
        <v>1.5</v>
      </c>
      <c r="U107" s="838">
        <v>1</v>
      </c>
    </row>
    <row r="108" spans="1:21" ht="14.45" customHeight="1" x14ac:dyDescent="0.2">
      <c r="A108" s="831">
        <v>21</v>
      </c>
      <c r="B108" s="832" t="s">
        <v>3242</v>
      </c>
      <c r="C108" s="832" t="s">
        <v>3248</v>
      </c>
      <c r="D108" s="833" t="s">
        <v>5567</v>
      </c>
      <c r="E108" s="834" t="s">
        <v>3258</v>
      </c>
      <c r="F108" s="832" t="s">
        <v>3243</v>
      </c>
      <c r="G108" s="832" t="s">
        <v>3472</v>
      </c>
      <c r="H108" s="832" t="s">
        <v>594</v>
      </c>
      <c r="I108" s="832" t="s">
        <v>3473</v>
      </c>
      <c r="J108" s="832" t="s">
        <v>1363</v>
      </c>
      <c r="K108" s="832" t="s">
        <v>1364</v>
      </c>
      <c r="L108" s="835">
        <v>0</v>
      </c>
      <c r="M108" s="835">
        <v>0</v>
      </c>
      <c r="N108" s="832">
        <v>3</v>
      </c>
      <c r="O108" s="836">
        <v>3</v>
      </c>
      <c r="P108" s="835">
        <v>0</v>
      </c>
      <c r="Q108" s="837"/>
      <c r="R108" s="832">
        <v>3</v>
      </c>
      <c r="S108" s="837">
        <v>1</v>
      </c>
      <c r="T108" s="836">
        <v>3</v>
      </c>
      <c r="U108" s="838">
        <v>1</v>
      </c>
    </row>
    <row r="109" spans="1:21" ht="14.45" customHeight="1" x14ac:dyDescent="0.2">
      <c r="A109" s="831">
        <v>21</v>
      </c>
      <c r="B109" s="832" t="s">
        <v>3242</v>
      </c>
      <c r="C109" s="832" t="s">
        <v>3248</v>
      </c>
      <c r="D109" s="833" t="s">
        <v>5567</v>
      </c>
      <c r="E109" s="834" t="s">
        <v>3258</v>
      </c>
      <c r="F109" s="832" t="s">
        <v>3243</v>
      </c>
      <c r="G109" s="832" t="s">
        <v>3474</v>
      </c>
      <c r="H109" s="832" t="s">
        <v>594</v>
      </c>
      <c r="I109" s="832" t="s">
        <v>3475</v>
      </c>
      <c r="J109" s="832" t="s">
        <v>951</v>
      </c>
      <c r="K109" s="832" t="s">
        <v>953</v>
      </c>
      <c r="L109" s="835">
        <v>0</v>
      </c>
      <c r="M109" s="835">
        <v>0</v>
      </c>
      <c r="N109" s="832">
        <v>1</v>
      </c>
      <c r="O109" s="836">
        <v>0.5</v>
      </c>
      <c r="P109" s="835"/>
      <c r="Q109" s="837"/>
      <c r="R109" s="832"/>
      <c r="S109" s="837">
        <v>0</v>
      </c>
      <c r="T109" s="836"/>
      <c r="U109" s="838">
        <v>0</v>
      </c>
    </row>
    <row r="110" spans="1:21" ht="14.45" customHeight="1" x14ac:dyDescent="0.2">
      <c r="A110" s="831">
        <v>21</v>
      </c>
      <c r="B110" s="832" t="s">
        <v>3242</v>
      </c>
      <c r="C110" s="832" t="s">
        <v>3248</v>
      </c>
      <c r="D110" s="833" t="s">
        <v>5567</v>
      </c>
      <c r="E110" s="834" t="s">
        <v>3258</v>
      </c>
      <c r="F110" s="832" t="s">
        <v>3243</v>
      </c>
      <c r="G110" s="832" t="s">
        <v>3474</v>
      </c>
      <c r="H110" s="832" t="s">
        <v>594</v>
      </c>
      <c r="I110" s="832" t="s">
        <v>3476</v>
      </c>
      <c r="J110" s="832" t="s">
        <v>951</v>
      </c>
      <c r="K110" s="832" t="s">
        <v>953</v>
      </c>
      <c r="L110" s="835">
        <v>0</v>
      </c>
      <c r="M110" s="835">
        <v>0</v>
      </c>
      <c r="N110" s="832">
        <v>1</v>
      </c>
      <c r="O110" s="836">
        <v>1</v>
      </c>
      <c r="P110" s="835">
        <v>0</v>
      </c>
      <c r="Q110" s="837"/>
      <c r="R110" s="832">
        <v>1</v>
      </c>
      <c r="S110" s="837">
        <v>1</v>
      </c>
      <c r="T110" s="836">
        <v>1</v>
      </c>
      <c r="U110" s="838">
        <v>1</v>
      </c>
    </row>
    <row r="111" spans="1:21" ht="14.45" customHeight="1" x14ac:dyDescent="0.2">
      <c r="A111" s="831">
        <v>21</v>
      </c>
      <c r="B111" s="832" t="s">
        <v>3242</v>
      </c>
      <c r="C111" s="832" t="s">
        <v>3248</v>
      </c>
      <c r="D111" s="833" t="s">
        <v>5567</v>
      </c>
      <c r="E111" s="834" t="s">
        <v>3258</v>
      </c>
      <c r="F111" s="832" t="s">
        <v>3243</v>
      </c>
      <c r="G111" s="832" t="s">
        <v>3477</v>
      </c>
      <c r="H111" s="832" t="s">
        <v>655</v>
      </c>
      <c r="I111" s="832" t="s">
        <v>3478</v>
      </c>
      <c r="J111" s="832" t="s">
        <v>3479</v>
      </c>
      <c r="K111" s="832" t="s">
        <v>3480</v>
      </c>
      <c r="L111" s="835">
        <v>3689.11</v>
      </c>
      <c r="M111" s="835">
        <v>14756.44</v>
      </c>
      <c r="N111" s="832">
        <v>4</v>
      </c>
      <c r="O111" s="836">
        <v>2.5</v>
      </c>
      <c r="P111" s="835">
        <v>14756.44</v>
      </c>
      <c r="Q111" s="837">
        <v>1</v>
      </c>
      <c r="R111" s="832">
        <v>4</v>
      </c>
      <c r="S111" s="837">
        <v>1</v>
      </c>
      <c r="T111" s="836">
        <v>2.5</v>
      </c>
      <c r="U111" s="838">
        <v>1</v>
      </c>
    </row>
    <row r="112" spans="1:21" ht="14.45" customHeight="1" x14ac:dyDescent="0.2">
      <c r="A112" s="831">
        <v>21</v>
      </c>
      <c r="B112" s="832" t="s">
        <v>3242</v>
      </c>
      <c r="C112" s="832" t="s">
        <v>3248</v>
      </c>
      <c r="D112" s="833" t="s">
        <v>5567</v>
      </c>
      <c r="E112" s="834" t="s">
        <v>3258</v>
      </c>
      <c r="F112" s="832" t="s">
        <v>3243</v>
      </c>
      <c r="G112" s="832" t="s">
        <v>3477</v>
      </c>
      <c r="H112" s="832" t="s">
        <v>655</v>
      </c>
      <c r="I112" s="832" t="s">
        <v>3478</v>
      </c>
      <c r="J112" s="832" t="s">
        <v>3479</v>
      </c>
      <c r="K112" s="832" t="s">
        <v>3480</v>
      </c>
      <c r="L112" s="835">
        <v>1651.16</v>
      </c>
      <c r="M112" s="835">
        <v>18162.760000000002</v>
      </c>
      <c r="N112" s="832">
        <v>11</v>
      </c>
      <c r="O112" s="836">
        <v>6.5</v>
      </c>
      <c r="P112" s="835">
        <v>18162.760000000002</v>
      </c>
      <c r="Q112" s="837">
        <v>1</v>
      </c>
      <c r="R112" s="832">
        <v>11</v>
      </c>
      <c r="S112" s="837">
        <v>1</v>
      </c>
      <c r="T112" s="836">
        <v>6.5</v>
      </c>
      <c r="U112" s="838">
        <v>1</v>
      </c>
    </row>
    <row r="113" spans="1:21" ht="14.45" customHeight="1" x14ac:dyDescent="0.2">
      <c r="A113" s="831">
        <v>21</v>
      </c>
      <c r="B113" s="832" t="s">
        <v>3242</v>
      </c>
      <c r="C113" s="832" t="s">
        <v>3248</v>
      </c>
      <c r="D113" s="833" t="s">
        <v>5567</v>
      </c>
      <c r="E113" s="834" t="s">
        <v>3258</v>
      </c>
      <c r="F113" s="832" t="s">
        <v>3243</v>
      </c>
      <c r="G113" s="832" t="s">
        <v>3477</v>
      </c>
      <c r="H113" s="832" t="s">
        <v>655</v>
      </c>
      <c r="I113" s="832" t="s">
        <v>3481</v>
      </c>
      <c r="J113" s="832" t="s">
        <v>3479</v>
      </c>
      <c r="K113" s="832" t="s">
        <v>3482</v>
      </c>
      <c r="L113" s="835">
        <v>247.67</v>
      </c>
      <c r="M113" s="835">
        <v>1238.3499999999999</v>
      </c>
      <c r="N113" s="832">
        <v>5</v>
      </c>
      <c r="O113" s="836">
        <v>2</v>
      </c>
      <c r="P113" s="835">
        <v>1238.3499999999999</v>
      </c>
      <c r="Q113" s="837">
        <v>1</v>
      </c>
      <c r="R113" s="832">
        <v>5</v>
      </c>
      <c r="S113" s="837">
        <v>1</v>
      </c>
      <c r="T113" s="836">
        <v>2</v>
      </c>
      <c r="U113" s="838">
        <v>1</v>
      </c>
    </row>
    <row r="114" spans="1:21" ht="14.45" customHeight="1" x14ac:dyDescent="0.2">
      <c r="A114" s="831">
        <v>21</v>
      </c>
      <c r="B114" s="832" t="s">
        <v>3242</v>
      </c>
      <c r="C114" s="832" t="s">
        <v>3248</v>
      </c>
      <c r="D114" s="833" t="s">
        <v>5567</v>
      </c>
      <c r="E114" s="834" t="s">
        <v>3258</v>
      </c>
      <c r="F114" s="832" t="s">
        <v>3243</v>
      </c>
      <c r="G114" s="832" t="s">
        <v>3483</v>
      </c>
      <c r="H114" s="832" t="s">
        <v>594</v>
      </c>
      <c r="I114" s="832" t="s">
        <v>3484</v>
      </c>
      <c r="J114" s="832" t="s">
        <v>3485</v>
      </c>
      <c r="K114" s="832" t="s">
        <v>3486</v>
      </c>
      <c r="L114" s="835">
        <v>74.64</v>
      </c>
      <c r="M114" s="835">
        <v>74.64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5" customHeight="1" x14ac:dyDescent="0.2">
      <c r="A115" s="831">
        <v>21</v>
      </c>
      <c r="B115" s="832" t="s">
        <v>3242</v>
      </c>
      <c r="C115" s="832" t="s">
        <v>3248</v>
      </c>
      <c r="D115" s="833" t="s">
        <v>5567</v>
      </c>
      <c r="E115" s="834" t="s">
        <v>3258</v>
      </c>
      <c r="F115" s="832" t="s">
        <v>3243</v>
      </c>
      <c r="G115" s="832" t="s">
        <v>3487</v>
      </c>
      <c r="H115" s="832" t="s">
        <v>594</v>
      </c>
      <c r="I115" s="832" t="s">
        <v>3488</v>
      </c>
      <c r="J115" s="832" t="s">
        <v>3489</v>
      </c>
      <c r="K115" s="832" t="s">
        <v>2544</v>
      </c>
      <c r="L115" s="835">
        <v>38.590000000000003</v>
      </c>
      <c r="M115" s="835">
        <v>424.49</v>
      </c>
      <c r="N115" s="832">
        <v>11</v>
      </c>
      <c r="O115" s="836">
        <v>2</v>
      </c>
      <c r="P115" s="835">
        <v>424.49</v>
      </c>
      <c r="Q115" s="837">
        <v>1</v>
      </c>
      <c r="R115" s="832">
        <v>11</v>
      </c>
      <c r="S115" s="837">
        <v>1</v>
      </c>
      <c r="T115" s="836">
        <v>2</v>
      </c>
      <c r="U115" s="838">
        <v>1</v>
      </c>
    </row>
    <row r="116" spans="1:21" ht="14.45" customHeight="1" x14ac:dyDescent="0.2">
      <c r="A116" s="831">
        <v>21</v>
      </c>
      <c r="B116" s="832" t="s">
        <v>3242</v>
      </c>
      <c r="C116" s="832" t="s">
        <v>3248</v>
      </c>
      <c r="D116" s="833" t="s">
        <v>5567</v>
      </c>
      <c r="E116" s="834" t="s">
        <v>3258</v>
      </c>
      <c r="F116" s="832" t="s">
        <v>3243</v>
      </c>
      <c r="G116" s="832" t="s">
        <v>3490</v>
      </c>
      <c r="H116" s="832" t="s">
        <v>594</v>
      </c>
      <c r="I116" s="832" t="s">
        <v>3491</v>
      </c>
      <c r="J116" s="832" t="s">
        <v>836</v>
      </c>
      <c r="K116" s="832" t="s">
        <v>3492</v>
      </c>
      <c r="L116" s="835">
        <v>73.989999999999995</v>
      </c>
      <c r="M116" s="835">
        <v>369.94999999999993</v>
      </c>
      <c r="N116" s="832">
        <v>5</v>
      </c>
      <c r="O116" s="836">
        <v>2</v>
      </c>
      <c r="P116" s="835">
        <v>369.94999999999993</v>
      </c>
      <c r="Q116" s="837">
        <v>1</v>
      </c>
      <c r="R116" s="832">
        <v>5</v>
      </c>
      <c r="S116" s="837">
        <v>1</v>
      </c>
      <c r="T116" s="836">
        <v>2</v>
      </c>
      <c r="U116" s="838">
        <v>1</v>
      </c>
    </row>
    <row r="117" spans="1:21" ht="14.45" customHeight="1" x14ac:dyDescent="0.2">
      <c r="A117" s="831">
        <v>21</v>
      </c>
      <c r="B117" s="832" t="s">
        <v>3242</v>
      </c>
      <c r="C117" s="832" t="s">
        <v>3248</v>
      </c>
      <c r="D117" s="833" t="s">
        <v>5567</v>
      </c>
      <c r="E117" s="834" t="s">
        <v>3258</v>
      </c>
      <c r="F117" s="832" t="s">
        <v>3243</v>
      </c>
      <c r="G117" s="832" t="s">
        <v>3493</v>
      </c>
      <c r="H117" s="832" t="s">
        <v>594</v>
      </c>
      <c r="I117" s="832" t="s">
        <v>3494</v>
      </c>
      <c r="J117" s="832" t="s">
        <v>3495</v>
      </c>
      <c r="K117" s="832" t="s">
        <v>3496</v>
      </c>
      <c r="L117" s="835">
        <v>26.37</v>
      </c>
      <c r="M117" s="835">
        <v>52.74</v>
      </c>
      <c r="N117" s="832">
        <v>2</v>
      </c>
      <c r="O117" s="836">
        <v>2</v>
      </c>
      <c r="P117" s="835">
        <v>52.74</v>
      </c>
      <c r="Q117" s="837">
        <v>1</v>
      </c>
      <c r="R117" s="832">
        <v>2</v>
      </c>
      <c r="S117" s="837">
        <v>1</v>
      </c>
      <c r="T117" s="836">
        <v>2</v>
      </c>
      <c r="U117" s="838">
        <v>1</v>
      </c>
    </row>
    <row r="118" spans="1:21" ht="14.45" customHeight="1" x14ac:dyDescent="0.2">
      <c r="A118" s="831">
        <v>21</v>
      </c>
      <c r="B118" s="832" t="s">
        <v>3242</v>
      </c>
      <c r="C118" s="832" t="s">
        <v>3248</v>
      </c>
      <c r="D118" s="833" t="s">
        <v>5567</v>
      </c>
      <c r="E118" s="834" t="s">
        <v>3258</v>
      </c>
      <c r="F118" s="832" t="s">
        <v>3243</v>
      </c>
      <c r="G118" s="832" t="s">
        <v>3497</v>
      </c>
      <c r="H118" s="832" t="s">
        <v>594</v>
      </c>
      <c r="I118" s="832" t="s">
        <v>3498</v>
      </c>
      <c r="J118" s="832" t="s">
        <v>1385</v>
      </c>
      <c r="K118" s="832" t="s">
        <v>3499</v>
      </c>
      <c r="L118" s="835">
        <v>163.54</v>
      </c>
      <c r="M118" s="835">
        <v>163.54</v>
      </c>
      <c r="N118" s="832">
        <v>1</v>
      </c>
      <c r="O118" s="836">
        <v>1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5" customHeight="1" x14ac:dyDescent="0.2">
      <c r="A119" s="831">
        <v>21</v>
      </c>
      <c r="B119" s="832" t="s">
        <v>3242</v>
      </c>
      <c r="C119" s="832" t="s">
        <v>3248</v>
      </c>
      <c r="D119" s="833" t="s">
        <v>5567</v>
      </c>
      <c r="E119" s="834" t="s">
        <v>3258</v>
      </c>
      <c r="F119" s="832" t="s">
        <v>3243</v>
      </c>
      <c r="G119" s="832" t="s">
        <v>3500</v>
      </c>
      <c r="H119" s="832" t="s">
        <v>655</v>
      </c>
      <c r="I119" s="832" t="s">
        <v>3501</v>
      </c>
      <c r="J119" s="832" t="s">
        <v>3502</v>
      </c>
      <c r="K119" s="832" t="s">
        <v>3503</v>
      </c>
      <c r="L119" s="835">
        <v>3161.18</v>
      </c>
      <c r="M119" s="835">
        <v>6322.36</v>
      </c>
      <c r="N119" s="832">
        <v>2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21</v>
      </c>
      <c r="B120" s="832" t="s">
        <v>3242</v>
      </c>
      <c r="C120" s="832" t="s">
        <v>3248</v>
      </c>
      <c r="D120" s="833" t="s">
        <v>5567</v>
      </c>
      <c r="E120" s="834" t="s">
        <v>3258</v>
      </c>
      <c r="F120" s="832" t="s">
        <v>3243</v>
      </c>
      <c r="G120" s="832" t="s">
        <v>3504</v>
      </c>
      <c r="H120" s="832" t="s">
        <v>594</v>
      </c>
      <c r="I120" s="832" t="s">
        <v>3505</v>
      </c>
      <c r="J120" s="832" t="s">
        <v>3506</v>
      </c>
      <c r="K120" s="832" t="s">
        <v>3507</v>
      </c>
      <c r="L120" s="835">
        <v>73.150000000000006</v>
      </c>
      <c r="M120" s="835">
        <v>73.150000000000006</v>
      </c>
      <c r="N120" s="832">
        <v>1</v>
      </c>
      <c r="O120" s="836">
        <v>0.5</v>
      </c>
      <c r="P120" s="835">
        <v>73.150000000000006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5" customHeight="1" x14ac:dyDescent="0.2">
      <c r="A121" s="831">
        <v>21</v>
      </c>
      <c r="B121" s="832" t="s">
        <v>3242</v>
      </c>
      <c r="C121" s="832" t="s">
        <v>3248</v>
      </c>
      <c r="D121" s="833" t="s">
        <v>5567</v>
      </c>
      <c r="E121" s="834" t="s">
        <v>3258</v>
      </c>
      <c r="F121" s="832" t="s">
        <v>3243</v>
      </c>
      <c r="G121" s="832" t="s">
        <v>3508</v>
      </c>
      <c r="H121" s="832" t="s">
        <v>594</v>
      </c>
      <c r="I121" s="832" t="s">
        <v>3509</v>
      </c>
      <c r="J121" s="832" t="s">
        <v>3510</v>
      </c>
      <c r="K121" s="832" t="s">
        <v>3511</v>
      </c>
      <c r="L121" s="835">
        <v>550.39</v>
      </c>
      <c r="M121" s="835">
        <v>4953.51</v>
      </c>
      <c r="N121" s="832">
        <v>9</v>
      </c>
      <c r="O121" s="836">
        <v>3</v>
      </c>
      <c r="P121" s="835">
        <v>1651.17</v>
      </c>
      <c r="Q121" s="837">
        <v>0.33333333333333331</v>
      </c>
      <c r="R121" s="832">
        <v>3</v>
      </c>
      <c r="S121" s="837">
        <v>0.33333333333333331</v>
      </c>
      <c r="T121" s="836">
        <v>1</v>
      </c>
      <c r="U121" s="838">
        <v>0.33333333333333331</v>
      </c>
    </row>
    <row r="122" spans="1:21" ht="14.45" customHeight="1" x14ac:dyDescent="0.2">
      <c r="A122" s="831">
        <v>21</v>
      </c>
      <c r="B122" s="832" t="s">
        <v>3242</v>
      </c>
      <c r="C122" s="832" t="s">
        <v>3248</v>
      </c>
      <c r="D122" s="833" t="s">
        <v>5567</v>
      </c>
      <c r="E122" s="834" t="s">
        <v>3258</v>
      </c>
      <c r="F122" s="832" t="s">
        <v>3243</v>
      </c>
      <c r="G122" s="832" t="s">
        <v>3508</v>
      </c>
      <c r="H122" s="832" t="s">
        <v>655</v>
      </c>
      <c r="I122" s="832" t="s">
        <v>2827</v>
      </c>
      <c r="J122" s="832" t="s">
        <v>2828</v>
      </c>
      <c r="K122" s="832" t="s">
        <v>773</v>
      </c>
      <c r="L122" s="835">
        <v>550.39</v>
      </c>
      <c r="M122" s="835">
        <v>91915.129999999946</v>
      </c>
      <c r="N122" s="832">
        <v>167</v>
      </c>
      <c r="O122" s="836">
        <v>58.5</v>
      </c>
      <c r="P122" s="835">
        <v>47883.929999999971</v>
      </c>
      <c r="Q122" s="837">
        <v>0.52095808383233533</v>
      </c>
      <c r="R122" s="832">
        <v>87</v>
      </c>
      <c r="S122" s="837">
        <v>0.52095808383233533</v>
      </c>
      <c r="T122" s="836">
        <v>31</v>
      </c>
      <c r="U122" s="838">
        <v>0.52991452991452992</v>
      </c>
    </row>
    <row r="123" spans="1:21" ht="14.45" customHeight="1" x14ac:dyDescent="0.2">
      <c r="A123" s="831">
        <v>21</v>
      </c>
      <c r="B123" s="832" t="s">
        <v>3242</v>
      </c>
      <c r="C123" s="832" t="s">
        <v>3248</v>
      </c>
      <c r="D123" s="833" t="s">
        <v>5567</v>
      </c>
      <c r="E123" s="834" t="s">
        <v>3258</v>
      </c>
      <c r="F123" s="832" t="s">
        <v>3243</v>
      </c>
      <c r="G123" s="832" t="s">
        <v>3512</v>
      </c>
      <c r="H123" s="832" t="s">
        <v>594</v>
      </c>
      <c r="I123" s="832" t="s">
        <v>3513</v>
      </c>
      <c r="J123" s="832" t="s">
        <v>3514</v>
      </c>
      <c r="K123" s="832" t="s">
        <v>3515</v>
      </c>
      <c r="L123" s="835">
        <v>0</v>
      </c>
      <c r="M123" s="835">
        <v>0</v>
      </c>
      <c r="N123" s="832">
        <v>1</v>
      </c>
      <c r="O123" s="836">
        <v>1</v>
      </c>
      <c r="P123" s="835">
        <v>0</v>
      </c>
      <c r="Q123" s="837"/>
      <c r="R123" s="832">
        <v>1</v>
      </c>
      <c r="S123" s="837">
        <v>1</v>
      </c>
      <c r="T123" s="836">
        <v>1</v>
      </c>
      <c r="U123" s="838">
        <v>1</v>
      </c>
    </row>
    <row r="124" spans="1:21" ht="14.45" customHeight="1" x14ac:dyDescent="0.2">
      <c r="A124" s="831">
        <v>21</v>
      </c>
      <c r="B124" s="832" t="s">
        <v>3242</v>
      </c>
      <c r="C124" s="832" t="s">
        <v>3248</v>
      </c>
      <c r="D124" s="833" t="s">
        <v>5567</v>
      </c>
      <c r="E124" s="834" t="s">
        <v>3258</v>
      </c>
      <c r="F124" s="832" t="s">
        <v>3243</v>
      </c>
      <c r="G124" s="832" t="s">
        <v>3516</v>
      </c>
      <c r="H124" s="832" t="s">
        <v>655</v>
      </c>
      <c r="I124" s="832" t="s">
        <v>3517</v>
      </c>
      <c r="J124" s="832" t="s">
        <v>3518</v>
      </c>
      <c r="K124" s="832" t="s">
        <v>3519</v>
      </c>
      <c r="L124" s="835">
        <v>118.65</v>
      </c>
      <c r="M124" s="835">
        <v>237.3</v>
      </c>
      <c r="N124" s="832">
        <v>2</v>
      </c>
      <c r="O124" s="836">
        <v>1</v>
      </c>
      <c r="P124" s="835">
        <v>237.3</v>
      </c>
      <c r="Q124" s="837">
        <v>1</v>
      </c>
      <c r="R124" s="832">
        <v>2</v>
      </c>
      <c r="S124" s="837">
        <v>1</v>
      </c>
      <c r="T124" s="836">
        <v>1</v>
      </c>
      <c r="U124" s="838">
        <v>1</v>
      </c>
    </row>
    <row r="125" spans="1:21" ht="14.45" customHeight="1" x14ac:dyDescent="0.2">
      <c r="A125" s="831">
        <v>21</v>
      </c>
      <c r="B125" s="832" t="s">
        <v>3242</v>
      </c>
      <c r="C125" s="832" t="s">
        <v>3248</v>
      </c>
      <c r="D125" s="833" t="s">
        <v>5567</v>
      </c>
      <c r="E125" s="834" t="s">
        <v>3258</v>
      </c>
      <c r="F125" s="832" t="s">
        <v>3243</v>
      </c>
      <c r="G125" s="832" t="s">
        <v>3520</v>
      </c>
      <c r="H125" s="832" t="s">
        <v>594</v>
      </c>
      <c r="I125" s="832" t="s">
        <v>3521</v>
      </c>
      <c r="J125" s="832" t="s">
        <v>3522</v>
      </c>
      <c r="K125" s="832" t="s">
        <v>3523</v>
      </c>
      <c r="L125" s="835">
        <v>0</v>
      </c>
      <c r="M125" s="835">
        <v>0</v>
      </c>
      <c r="N125" s="832">
        <v>1</v>
      </c>
      <c r="O125" s="836">
        <v>0.5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5" customHeight="1" x14ac:dyDescent="0.2">
      <c r="A126" s="831">
        <v>21</v>
      </c>
      <c r="B126" s="832" t="s">
        <v>3242</v>
      </c>
      <c r="C126" s="832" t="s">
        <v>3248</v>
      </c>
      <c r="D126" s="833" t="s">
        <v>5567</v>
      </c>
      <c r="E126" s="834" t="s">
        <v>3258</v>
      </c>
      <c r="F126" s="832" t="s">
        <v>3243</v>
      </c>
      <c r="G126" s="832" t="s">
        <v>3524</v>
      </c>
      <c r="H126" s="832" t="s">
        <v>594</v>
      </c>
      <c r="I126" s="832" t="s">
        <v>3525</v>
      </c>
      <c r="J126" s="832" t="s">
        <v>1016</v>
      </c>
      <c r="K126" s="832" t="s">
        <v>3526</v>
      </c>
      <c r="L126" s="835">
        <v>248.55</v>
      </c>
      <c r="M126" s="835">
        <v>497.1</v>
      </c>
      <c r="N126" s="832">
        <v>2</v>
      </c>
      <c r="O126" s="836">
        <v>2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5" customHeight="1" x14ac:dyDescent="0.2">
      <c r="A127" s="831">
        <v>21</v>
      </c>
      <c r="B127" s="832" t="s">
        <v>3242</v>
      </c>
      <c r="C127" s="832" t="s">
        <v>3248</v>
      </c>
      <c r="D127" s="833" t="s">
        <v>5567</v>
      </c>
      <c r="E127" s="834" t="s">
        <v>3258</v>
      </c>
      <c r="F127" s="832" t="s">
        <v>3243</v>
      </c>
      <c r="G127" s="832" t="s">
        <v>3313</v>
      </c>
      <c r="H127" s="832" t="s">
        <v>594</v>
      </c>
      <c r="I127" s="832" t="s">
        <v>3527</v>
      </c>
      <c r="J127" s="832" t="s">
        <v>870</v>
      </c>
      <c r="K127" s="832" t="s">
        <v>3528</v>
      </c>
      <c r="L127" s="835">
        <v>53.57</v>
      </c>
      <c r="M127" s="835">
        <v>3535.6200000000017</v>
      </c>
      <c r="N127" s="832">
        <v>66</v>
      </c>
      <c r="O127" s="836">
        <v>39</v>
      </c>
      <c r="P127" s="835">
        <v>2678.5000000000014</v>
      </c>
      <c r="Q127" s="837">
        <v>0.75757575757575757</v>
      </c>
      <c r="R127" s="832">
        <v>50</v>
      </c>
      <c r="S127" s="837">
        <v>0.75757575757575757</v>
      </c>
      <c r="T127" s="836">
        <v>29.5</v>
      </c>
      <c r="U127" s="838">
        <v>0.75641025641025639</v>
      </c>
    </row>
    <row r="128" spans="1:21" ht="14.45" customHeight="1" x14ac:dyDescent="0.2">
      <c r="A128" s="831">
        <v>21</v>
      </c>
      <c r="B128" s="832" t="s">
        <v>3242</v>
      </c>
      <c r="C128" s="832" t="s">
        <v>3248</v>
      </c>
      <c r="D128" s="833" t="s">
        <v>5567</v>
      </c>
      <c r="E128" s="834" t="s">
        <v>3258</v>
      </c>
      <c r="F128" s="832" t="s">
        <v>3243</v>
      </c>
      <c r="G128" s="832" t="s">
        <v>3529</v>
      </c>
      <c r="H128" s="832" t="s">
        <v>594</v>
      </c>
      <c r="I128" s="832" t="s">
        <v>3530</v>
      </c>
      <c r="J128" s="832" t="s">
        <v>753</v>
      </c>
      <c r="K128" s="832" t="s">
        <v>757</v>
      </c>
      <c r="L128" s="835">
        <v>17.559999999999999</v>
      </c>
      <c r="M128" s="835">
        <v>52.679999999999993</v>
      </c>
      <c r="N128" s="832">
        <v>3</v>
      </c>
      <c r="O128" s="836">
        <v>1</v>
      </c>
      <c r="P128" s="835">
        <v>52.679999999999993</v>
      </c>
      <c r="Q128" s="837">
        <v>1</v>
      </c>
      <c r="R128" s="832">
        <v>3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21</v>
      </c>
      <c r="B129" s="832" t="s">
        <v>3242</v>
      </c>
      <c r="C129" s="832" t="s">
        <v>3248</v>
      </c>
      <c r="D129" s="833" t="s">
        <v>5567</v>
      </c>
      <c r="E129" s="834" t="s">
        <v>3258</v>
      </c>
      <c r="F129" s="832" t="s">
        <v>3243</v>
      </c>
      <c r="G129" s="832" t="s">
        <v>3529</v>
      </c>
      <c r="H129" s="832" t="s">
        <v>655</v>
      </c>
      <c r="I129" s="832" t="s">
        <v>3531</v>
      </c>
      <c r="J129" s="832" t="s">
        <v>753</v>
      </c>
      <c r="K129" s="832" t="s">
        <v>754</v>
      </c>
      <c r="L129" s="835">
        <v>58.52</v>
      </c>
      <c r="M129" s="835">
        <v>58.52</v>
      </c>
      <c r="N129" s="832">
        <v>1</v>
      </c>
      <c r="O129" s="836">
        <v>0.5</v>
      </c>
      <c r="P129" s="835">
        <v>58.52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5" customHeight="1" x14ac:dyDescent="0.2">
      <c r="A130" s="831">
        <v>21</v>
      </c>
      <c r="B130" s="832" t="s">
        <v>3242</v>
      </c>
      <c r="C130" s="832" t="s">
        <v>3248</v>
      </c>
      <c r="D130" s="833" t="s">
        <v>5567</v>
      </c>
      <c r="E130" s="834" t="s">
        <v>3258</v>
      </c>
      <c r="F130" s="832" t="s">
        <v>3243</v>
      </c>
      <c r="G130" s="832" t="s">
        <v>3532</v>
      </c>
      <c r="H130" s="832" t="s">
        <v>655</v>
      </c>
      <c r="I130" s="832" t="s">
        <v>3533</v>
      </c>
      <c r="J130" s="832" t="s">
        <v>2585</v>
      </c>
      <c r="K130" s="832" t="s">
        <v>3534</v>
      </c>
      <c r="L130" s="835">
        <v>70.3</v>
      </c>
      <c r="M130" s="835">
        <v>140.6</v>
      </c>
      <c r="N130" s="832">
        <v>2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21</v>
      </c>
      <c r="B131" s="832" t="s">
        <v>3242</v>
      </c>
      <c r="C131" s="832" t="s">
        <v>3248</v>
      </c>
      <c r="D131" s="833" t="s">
        <v>5567</v>
      </c>
      <c r="E131" s="834" t="s">
        <v>3258</v>
      </c>
      <c r="F131" s="832" t="s">
        <v>3243</v>
      </c>
      <c r="G131" s="832" t="s">
        <v>3532</v>
      </c>
      <c r="H131" s="832" t="s">
        <v>594</v>
      </c>
      <c r="I131" s="832" t="s">
        <v>3535</v>
      </c>
      <c r="J131" s="832" t="s">
        <v>3536</v>
      </c>
      <c r="K131" s="832" t="s">
        <v>3537</v>
      </c>
      <c r="L131" s="835">
        <v>65.61</v>
      </c>
      <c r="M131" s="835">
        <v>65.61</v>
      </c>
      <c r="N131" s="832">
        <v>1</v>
      </c>
      <c r="O131" s="836">
        <v>0.5</v>
      </c>
      <c r="P131" s="835">
        <v>65.61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5" customHeight="1" x14ac:dyDescent="0.2">
      <c r="A132" s="831">
        <v>21</v>
      </c>
      <c r="B132" s="832" t="s">
        <v>3242</v>
      </c>
      <c r="C132" s="832" t="s">
        <v>3248</v>
      </c>
      <c r="D132" s="833" t="s">
        <v>5567</v>
      </c>
      <c r="E132" s="834" t="s">
        <v>3258</v>
      </c>
      <c r="F132" s="832" t="s">
        <v>3243</v>
      </c>
      <c r="G132" s="832" t="s">
        <v>3292</v>
      </c>
      <c r="H132" s="832" t="s">
        <v>655</v>
      </c>
      <c r="I132" s="832" t="s">
        <v>2557</v>
      </c>
      <c r="J132" s="832" t="s">
        <v>1023</v>
      </c>
      <c r="K132" s="832" t="s">
        <v>2558</v>
      </c>
      <c r="L132" s="835">
        <v>2309.36</v>
      </c>
      <c r="M132" s="835">
        <v>6928.08</v>
      </c>
      <c r="N132" s="832">
        <v>3</v>
      </c>
      <c r="O132" s="836">
        <v>1</v>
      </c>
      <c r="P132" s="835">
        <v>6928.08</v>
      </c>
      <c r="Q132" s="837">
        <v>1</v>
      </c>
      <c r="R132" s="832">
        <v>3</v>
      </c>
      <c r="S132" s="837">
        <v>1</v>
      </c>
      <c r="T132" s="836">
        <v>1</v>
      </c>
      <c r="U132" s="838">
        <v>1</v>
      </c>
    </row>
    <row r="133" spans="1:21" ht="14.45" customHeight="1" x14ac:dyDescent="0.2">
      <c r="A133" s="831">
        <v>21</v>
      </c>
      <c r="B133" s="832" t="s">
        <v>3242</v>
      </c>
      <c r="C133" s="832" t="s">
        <v>3248</v>
      </c>
      <c r="D133" s="833" t="s">
        <v>5567</v>
      </c>
      <c r="E133" s="834" t="s">
        <v>3258</v>
      </c>
      <c r="F133" s="832" t="s">
        <v>3243</v>
      </c>
      <c r="G133" s="832" t="s">
        <v>3292</v>
      </c>
      <c r="H133" s="832" t="s">
        <v>655</v>
      </c>
      <c r="I133" s="832" t="s">
        <v>2553</v>
      </c>
      <c r="J133" s="832" t="s">
        <v>1023</v>
      </c>
      <c r="K133" s="832" t="s">
        <v>2554</v>
      </c>
      <c r="L133" s="835">
        <v>1385.62</v>
      </c>
      <c r="M133" s="835">
        <v>9699.34</v>
      </c>
      <c r="N133" s="832">
        <v>7</v>
      </c>
      <c r="O133" s="836">
        <v>3.5</v>
      </c>
      <c r="P133" s="835">
        <v>4156.8599999999997</v>
      </c>
      <c r="Q133" s="837">
        <v>0.42857142857142855</v>
      </c>
      <c r="R133" s="832">
        <v>3</v>
      </c>
      <c r="S133" s="837">
        <v>0.42857142857142855</v>
      </c>
      <c r="T133" s="836">
        <v>1.5</v>
      </c>
      <c r="U133" s="838">
        <v>0.42857142857142855</v>
      </c>
    </row>
    <row r="134" spans="1:21" ht="14.45" customHeight="1" x14ac:dyDescent="0.2">
      <c r="A134" s="831">
        <v>21</v>
      </c>
      <c r="B134" s="832" t="s">
        <v>3242</v>
      </c>
      <c r="C134" s="832" t="s">
        <v>3248</v>
      </c>
      <c r="D134" s="833" t="s">
        <v>5567</v>
      </c>
      <c r="E134" s="834" t="s">
        <v>3258</v>
      </c>
      <c r="F134" s="832" t="s">
        <v>3243</v>
      </c>
      <c r="G134" s="832" t="s">
        <v>3292</v>
      </c>
      <c r="H134" s="832" t="s">
        <v>655</v>
      </c>
      <c r="I134" s="832" t="s">
        <v>2559</v>
      </c>
      <c r="J134" s="832" t="s">
        <v>1020</v>
      </c>
      <c r="K134" s="832" t="s">
        <v>2560</v>
      </c>
      <c r="L134" s="835">
        <v>736.33</v>
      </c>
      <c r="M134" s="835">
        <v>27244.21</v>
      </c>
      <c r="N134" s="832">
        <v>37</v>
      </c>
      <c r="O134" s="836">
        <v>8</v>
      </c>
      <c r="P134" s="835">
        <v>19880.91</v>
      </c>
      <c r="Q134" s="837">
        <v>0.72972972972972971</v>
      </c>
      <c r="R134" s="832">
        <v>27</v>
      </c>
      <c r="S134" s="837">
        <v>0.72972972972972971</v>
      </c>
      <c r="T134" s="836">
        <v>6</v>
      </c>
      <c r="U134" s="838">
        <v>0.75</v>
      </c>
    </row>
    <row r="135" spans="1:21" ht="14.45" customHeight="1" x14ac:dyDescent="0.2">
      <c r="A135" s="831">
        <v>21</v>
      </c>
      <c r="B135" s="832" t="s">
        <v>3242</v>
      </c>
      <c r="C135" s="832" t="s">
        <v>3248</v>
      </c>
      <c r="D135" s="833" t="s">
        <v>5567</v>
      </c>
      <c r="E135" s="834" t="s">
        <v>3258</v>
      </c>
      <c r="F135" s="832" t="s">
        <v>3243</v>
      </c>
      <c r="G135" s="832" t="s">
        <v>3292</v>
      </c>
      <c r="H135" s="832" t="s">
        <v>655</v>
      </c>
      <c r="I135" s="832" t="s">
        <v>3538</v>
      </c>
      <c r="J135" s="832" t="s">
        <v>1020</v>
      </c>
      <c r="K135" s="832" t="s">
        <v>3539</v>
      </c>
      <c r="L135" s="835">
        <v>490.89</v>
      </c>
      <c r="M135" s="835">
        <v>4908.8999999999996</v>
      </c>
      <c r="N135" s="832">
        <v>10</v>
      </c>
      <c r="O135" s="836">
        <v>3.5</v>
      </c>
      <c r="P135" s="835">
        <v>4908.8999999999996</v>
      </c>
      <c r="Q135" s="837">
        <v>1</v>
      </c>
      <c r="R135" s="832">
        <v>10</v>
      </c>
      <c r="S135" s="837">
        <v>1</v>
      </c>
      <c r="T135" s="836">
        <v>3.5</v>
      </c>
      <c r="U135" s="838">
        <v>1</v>
      </c>
    </row>
    <row r="136" spans="1:21" ht="14.45" customHeight="1" x14ac:dyDescent="0.2">
      <c r="A136" s="831">
        <v>21</v>
      </c>
      <c r="B136" s="832" t="s">
        <v>3242</v>
      </c>
      <c r="C136" s="832" t="s">
        <v>3248</v>
      </c>
      <c r="D136" s="833" t="s">
        <v>5567</v>
      </c>
      <c r="E136" s="834" t="s">
        <v>3258</v>
      </c>
      <c r="F136" s="832" t="s">
        <v>3243</v>
      </c>
      <c r="G136" s="832" t="s">
        <v>3292</v>
      </c>
      <c r="H136" s="832" t="s">
        <v>655</v>
      </c>
      <c r="I136" s="832" t="s">
        <v>2555</v>
      </c>
      <c r="J136" s="832" t="s">
        <v>1023</v>
      </c>
      <c r="K136" s="832" t="s">
        <v>2556</v>
      </c>
      <c r="L136" s="835">
        <v>1847.49</v>
      </c>
      <c r="M136" s="835">
        <v>18474.900000000001</v>
      </c>
      <c r="N136" s="832">
        <v>10</v>
      </c>
      <c r="O136" s="836">
        <v>5.5</v>
      </c>
      <c r="P136" s="835">
        <v>18474.900000000001</v>
      </c>
      <c r="Q136" s="837">
        <v>1</v>
      </c>
      <c r="R136" s="832">
        <v>10</v>
      </c>
      <c r="S136" s="837">
        <v>1</v>
      </c>
      <c r="T136" s="836">
        <v>5.5</v>
      </c>
      <c r="U136" s="838">
        <v>1</v>
      </c>
    </row>
    <row r="137" spans="1:21" ht="14.45" customHeight="1" x14ac:dyDescent="0.2">
      <c r="A137" s="831">
        <v>21</v>
      </c>
      <c r="B137" s="832" t="s">
        <v>3242</v>
      </c>
      <c r="C137" s="832" t="s">
        <v>3248</v>
      </c>
      <c r="D137" s="833" t="s">
        <v>5567</v>
      </c>
      <c r="E137" s="834" t="s">
        <v>3258</v>
      </c>
      <c r="F137" s="832" t="s">
        <v>3243</v>
      </c>
      <c r="G137" s="832" t="s">
        <v>3292</v>
      </c>
      <c r="H137" s="832" t="s">
        <v>655</v>
      </c>
      <c r="I137" s="832" t="s">
        <v>3540</v>
      </c>
      <c r="J137" s="832" t="s">
        <v>1023</v>
      </c>
      <c r="K137" s="832" t="s">
        <v>3541</v>
      </c>
      <c r="L137" s="835">
        <v>277.12</v>
      </c>
      <c r="M137" s="835">
        <v>831.36</v>
      </c>
      <c r="N137" s="832">
        <v>3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5" customHeight="1" x14ac:dyDescent="0.2">
      <c r="A138" s="831">
        <v>21</v>
      </c>
      <c r="B138" s="832" t="s">
        <v>3242</v>
      </c>
      <c r="C138" s="832" t="s">
        <v>3248</v>
      </c>
      <c r="D138" s="833" t="s">
        <v>5567</v>
      </c>
      <c r="E138" s="834" t="s">
        <v>3258</v>
      </c>
      <c r="F138" s="832" t="s">
        <v>3243</v>
      </c>
      <c r="G138" s="832" t="s">
        <v>3292</v>
      </c>
      <c r="H138" s="832" t="s">
        <v>655</v>
      </c>
      <c r="I138" s="832" t="s">
        <v>3039</v>
      </c>
      <c r="J138" s="832" t="s">
        <v>1020</v>
      </c>
      <c r="K138" s="832" t="s">
        <v>3040</v>
      </c>
      <c r="L138" s="835">
        <v>923.74</v>
      </c>
      <c r="M138" s="835">
        <v>1847.48</v>
      </c>
      <c r="N138" s="832">
        <v>2</v>
      </c>
      <c r="O138" s="836">
        <v>0.5</v>
      </c>
      <c r="P138" s="835">
        <v>1847.48</v>
      </c>
      <c r="Q138" s="837">
        <v>1</v>
      </c>
      <c r="R138" s="832">
        <v>2</v>
      </c>
      <c r="S138" s="837">
        <v>1</v>
      </c>
      <c r="T138" s="836">
        <v>0.5</v>
      </c>
      <c r="U138" s="838">
        <v>1</v>
      </c>
    </row>
    <row r="139" spans="1:21" ht="14.45" customHeight="1" x14ac:dyDescent="0.2">
      <c r="A139" s="831">
        <v>21</v>
      </c>
      <c r="B139" s="832" t="s">
        <v>3242</v>
      </c>
      <c r="C139" s="832" t="s">
        <v>3248</v>
      </c>
      <c r="D139" s="833" t="s">
        <v>5567</v>
      </c>
      <c r="E139" s="834" t="s">
        <v>3258</v>
      </c>
      <c r="F139" s="832" t="s">
        <v>3243</v>
      </c>
      <c r="G139" s="832" t="s">
        <v>3542</v>
      </c>
      <c r="H139" s="832" t="s">
        <v>594</v>
      </c>
      <c r="I139" s="832" t="s">
        <v>3543</v>
      </c>
      <c r="J139" s="832" t="s">
        <v>3544</v>
      </c>
      <c r="K139" s="832" t="s">
        <v>3545</v>
      </c>
      <c r="L139" s="835">
        <v>32.76</v>
      </c>
      <c r="M139" s="835">
        <v>32.76</v>
      </c>
      <c r="N139" s="832">
        <v>1</v>
      </c>
      <c r="O139" s="836">
        <v>0.5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5" customHeight="1" x14ac:dyDescent="0.2">
      <c r="A140" s="831">
        <v>21</v>
      </c>
      <c r="B140" s="832" t="s">
        <v>3242</v>
      </c>
      <c r="C140" s="832" t="s">
        <v>3248</v>
      </c>
      <c r="D140" s="833" t="s">
        <v>5567</v>
      </c>
      <c r="E140" s="834" t="s">
        <v>3258</v>
      </c>
      <c r="F140" s="832" t="s">
        <v>3243</v>
      </c>
      <c r="G140" s="832" t="s">
        <v>3546</v>
      </c>
      <c r="H140" s="832" t="s">
        <v>594</v>
      </c>
      <c r="I140" s="832" t="s">
        <v>3547</v>
      </c>
      <c r="J140" s="832" t="s">
        <v>732</v>
      </c>
      <c r="K140" s="832" t="s">
        <v>676</v>
      </c>
      <c r="L140" s="835">
        <v>35.25</v>
      </c>
      <c r="M140" s="835">
        <v>105.75</v>
      </c>
      <c r="N140" s="832">
        <v>3</v>
      </c>
      <c r="O140" s="836">
        <v>1.5</v>
      </c>
      <c r="P140" s="835">
        <v>35.25</v>
      </c>
      <c r="Q140" s="837">
        <v>0.33333333333333331</v>
      </c>
      <c r="R140" s="832">
        <v>1</v>
      </c>
      <c r="S140" s="837">
        <v>0.33333333333333331</v>
      </c>
      <c r="T140" s="836">
        <v>1</v>
      </c>
      <c r="U140" s="838">
        <v>0.66666666666666663</v>
      </c>
    </row>
    <row r="141" spans="1:21" ht="14.45" customHeight="1" x14ac:dyDescent="0.2">
      <c r="A141" s="831">
        <v>21</v>
      </c>
      <c r="B141" s="832" t="s">
        <v>3242</v>
      </c>
      <c r="C141" s="832" t="s">
        <v>3248</v>
      </c>
      <c r="D141" s="833" t="s">
        <v>5567</v>
      </c>
      <c r="E141" s="834" t="s">
        <v>3258</v>
      </c>
      <c r="F141" s="832" t="s">
        <v>3243</v>
      </c>
      <c r="G141" s="832" t="s">
        <v>3548</v>
      </c>
      <c r="H141" s="832" t="s">
        <v>594</v>
      </c>
      <c r="I141" s="832" t="s">
        <v>3549</v>
      </c>
      <c r="J141" s="832" t="s">
        <v>3550</v>
      </c>
      <c r="K141" s="832" t="s">
        <v>676</v>
      </c>
      <c r="L141" s="835">
        <v>174.59</v>
      </c>
      <c r="M141" s="835">
        <v>174.59</v>
      </c>
      <c r="N141" s="832">
        <v>1</v>
      </c>
      <c r="O141" s="836">
        <v>1</v>
      </c>
      <c r="P141" s="835">
        <v>174.59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21</v>
      </c>
      <c r="B142" s="832" t="s">
        <v>3242</v>
      </c>
      <c r="C142" s="832" t="s">
        <v>3248</v>
      </c>
      <c r="D142" s="833" t="s">
        <v>5567</v>
      </c>
      <c r="E142" s="834" t="s">
        <v>3258</v>
      </c>
      <c r="F142" s="832" t="s">
        <v>3243</v>
      </c>
      <c r="G142" s="832" t="s">
        <v>3551</v>
      </c>
      <c r="H142" s="832" t="s">
        <v>594</v>
      </c>
      <c r="I142" s="832" t="s">
        <v>3552</v>
      </c>
      <c r="J142" s="832" t="s">
        <v>696</v>
      </c>
      <c r="K142" s="832" t="s">
        <v>3027</v>
      </c>
      <c r="L142" s="835">
        <v>32.25</v>
      </c>
      <c r="M142" s="835">
        <v>64.5</v>
      </c>
      <c r="N142" s="832">
        <v>2</v>
      </c>
      <c r="O142" s="836">
        <v>0.5</v>
      </c>
      <c r="P142" s="835">
        <v>64.5</v>
      </c>
      <c r="Q142" s="837">
        <v>1</v>
      </c>
      <c r="R142" s="832">
        <v>2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21</v>
      </c>
      <c r="B143" s="832" t="s">
        <v>3242</v>
      </c>
      <c r="C143" s="832" t="s">
        <v>3248</v>
      </c>
      <c r="D143" s="833" t="s">
        <v>5567</v>
      </c>
      <c r="E143" s="834" t="s">
        <v>3258</v>
      </c>
      <c r="F143" s="832" t="s">
        <v>3243</v>
      </c>
      <c r="G143" s="832" t="s">
        <v>3551</v>
      </c>
      <c r="H143" s="832" t="s">
        <v>594</v>
      </c>
      <c r="I143" s="832" t="s">
        <v>3553</v>
      </c>
      <c r="J143" s="832" t="s">
        <v>1078</v>
      </c>
      <c r="K143" s="832" t="s">
        <v>3554</v>
      </c>
      <c r="L143" s="835">
        <v>103.67</v>
      </c>
      <c r="M143" s="835">
        <v>829.36</v>
      </c>
      <c r="N143" s="832">
        <v>8</v>
      </c>
      <c r="O143" s="836">
        <v>5</v>
      </c>
      <c r="P143" s="835">
        <v>622.02</v>
      </c>
      <c r="Q143" s="837">
        <v>0.75</v>
      </c>
      <c r="R143" s="832">
        <v>6</v>
      </c>
      <c r="S143" s="837">
        <v>0.75</v>
      </c>
      <c r="T143" s="836">
        <v>3</v>
      </c>
      <c r="U143" s="838">
        <v>0.6</v>
      </c>
    </row>
    <row r="144" spans="1:21" ht="14.45" customHeight="1" x14ac:dyDescent="0.2">
      <c r="A144" s="831">
        <v>21</v>
      </c>
      <c r="B144" s="832" t="s">
        <v>3242</v>
      </c>
      <c r="C144" s="832" t="s">
        <v>3248</v>
      </c>
      <c r="D144" s="833" t="s">
        <v>5567</v>
      </c>
      <c r="E144" s="834" t="s">
        <v>3258</v>
      </c>
      <c r="F144" s="832" t="s">
        <v>3243</v>
      </c>
      <c r="G144" s="832" t="s">
        <v>3551</v>
      </c>
      <c r="H144" s="832" t="s">
        <v>594</v>
      </c>
      <c r="I144" s="832" t="s">
        <v>3555</v>
      </c>
      <c r="J144" s="832" t="s">
        <v>1078</v>
      </c>
      <c r="K144" s="832" t="s">
        <v>3556</v>
      </c>
      <c r="L144" s="835">
        <v>32.25</v>
      </c>
      <c r="M144" s="835">
        <v>741.75</v>
      </c>
      <c r="N144" s="832">
        <v>23</v>
      </c>
      <c r="O144" s="836">
        <v>7</v>
      </c>
      <c r="P144" s="835">
        <v>580.5</v>
      </c>
      <c r="Q144" s="837">
        <v>0.78260869565217395</v>
      </c>
      <c r="R144" s="832">
        <v>18</v>
      </c>
      <c r="S144" s="837">
        <v>0.78260869565217395</v>
      </c>
      <c r="T144" s="836">
        <v>5</v>
      </c>
      <c r="U144" s="838">
        <v>0.7142857142857143</v>
      </c>
    </row>
    <row r="145" spans="1:21" ht="14.45" customHeight="1" x14ac:dyDescent="0.2">
      <c r="A145" s="831">
        <v>21</v>
      </c>
      <c r="B145" s="832" t="s">
        <v>3242</v>
      </c>
      <c r="C145" s="832" t="s">
        <v>3248</v>
      </c>
      <c r="D145" s="833" t="s">
        <v>5567</v>
      </c>
      <c r="E145" s="834" t="s">
        <v>3258</v>
      </c>
      <c r="F145" s="832" t="s">
        <v>3243</v>
      </c>
      <c r="G145" s="832" t="s">
        <v>3551</v>
      </c>
      <c r="H145" s="832" t="s">
        <v>594</v>
      </c>
      <c r="I145" s="832" t="s">
        <v>3557</v>
      </c>
      <c r="J145" s="832" t="s">
        <v>3558</v>
      </c>
      <c r="K145" s="832" t="s">
        <v>3559</v>
      </c>
      <c r="L145" s="835">
        <v>115.18</v>
      </c>
      <c r="M145" s="835">
        <v>115.18</v>
      </c>
      <c r="N145" s="832">
        <v>1</v>
      </c>
      <c r="O145" s="836">
        <v>0.5</v>
      </c>
      <c r="P145" s="835">
        <v>115.18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5" customHeight="1" x14ac:dyDescent="0.2">
      <c r="A146" s="831">
        <v>21</v>
      </c>
      <c r="B146" s="832" t="s">
        <v>3242</v>
      </c>
      <c r="C146" s="832" t="s">
        <v>3248</v>
      </c>
      <c r="D146" s="833" t="s">
        <v>5567</v>
      </c>
      <c r="E146" s="834" t="s">
        <v>3258</v>
      </c>
      <c r="F146" s="832" t="s">
        <v>3243</v>
      </c>
      <c r="G146" s="832" t="s">
        <v>3551</v>
      </c>
      <c r="H146" s="832" t="s">
        <v>594</v>
      </c>
      <c r="I146" s="832" t="s">
        <v>3560</v>
      </c>
      <c r="J146" s="832" t="s">
        <v>3558</v>
      </c>
      <c r="K146" s="832" t="s">
        <v>3561</v>
      </c>
      <c r="L146" s="835">
        <v>34.56</v>
      </c>
      <c r="M146" s="835">
        <v>172.8</v>
      </c>
      <c r="N146" s="832">
        <v>5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21</v>
      </c>
      <c r="B147" s="832" t="s">
        <v>3242</v>
      </c>
      <c r="C147" s="832" t="s">
        <v>3248</v>
      </c>
      <c r="D147" s="833" t="s">
        <v>5567</v>
      </c>
      <c r="E147" s="834" t="s">
        <v>3258</v>
      </c>
      <c r="F147" s="832" t="s">
        <v>3243</v>
      </c>
      <c r="G147" s="832" t="s">
        <v>3551</v>
      </c>
      <c r="H147" s="832" t="s">
        <v>594</v>
      </c>
      <c r="I147" s="832" t="s">
        <v>3562</v>
      </c>
      <c r="J147" s="832" t="s">
        <v>3563</v>
      </c>
      <c r="K147" s="832" t="s">
        <v>3564</v>
      </c>
      <c r="L147" s="835">
        <v>0</v>
      </c>
      <c r="M147" s="835">
        <v>0</v>
      </c>
      <c r="N147" s="832">
        <v>1</v>
      </c>
      <c r="O147" s="836">
        <v>0.5</v>
      </c>
      <c r="P147" s="835"/>
      <c r="Q147" s="837"/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21</v>
      </c>
      <c r="B148" s="832" t="s">
        <v>3242</v>
      </c>
      <c r="C148" s="832" t="s">
        <v>3248</v>
      </c>
      <c r="D148" s="833" t="s">
        <v>5567</v>
      </c>
      <c r="E148" s="834" t="s">
        <v>3258</v>
      </c>
      <c r="F148" s="832" t="s">
        <v>3243</v>
      </c>
      <c r="G148" s="832" t="s">
        <v>3293</v>
      </c>
      <c r="H148" s="832" t="s">
        <v>594</v>
      </c>
      <c r="I148" s="832" t="s">
        <v>3294</v>
      </c>
      <c r="J148" s="832" t="s">
        <v>1357</v>
      </c>
      <c r="K148" s="832" t="s">
        <v>1358</v>
      </c>
      <c r="L148" s="835">
        <v>453.18</v>
      </c>
      <c r="M148" s="835">
        <v>453.18</v>
      </c>
      <c r="N148" s="832">
        <v>1</v>
      </c>
      <c r="O148" s="836">
        <v>1</v>
      </c>
      <c r="P148" s="835">
        <v>453.18</v>
      </c>
      <c r="Q148" s="837">
        <v>1</v>
      </c>
      <c r="R148" s="832">
        <v>1</v>
      </c>
      <c r="S148" s="837">
        <v>1</v>
      </c>
      <c r="T148" s="836">
        <v>1</v>
      </c>
      <c r="U148" s="838">
        <v>1</v>
      </c>
    </row>
    <row r="149" spans="1:21" ht="14.45" customHeight="1" x14ac:dyDescent="0.2">
      <c r="A149" s="831">
        <v>21</v>
      </c>
      <c r="B149" s="832" t="s">
        <v>3242</v>
      </c>
      <c r="C149" s="832" t="s">
        <v>3248</v>
      </c>
      <c r="D149" s="833" t="s">
        <v>5567</v>
      </c>
      <c r="E149" s="834" t="s">
        <v>3258</v>
      </c>
      <c r="F149" s="832" t="s">
        <v>3243</v>
      </c>
      <c r="G149" s="832" t="s">
        <v>3293</v>
      </c>
      <c r="H149" s="832" t="s">
        <v>655</v>
      </c>
      <c r="I149" s="832" t="s">
        <v>2521</v>
      </c>
      <c r="J149" s="832" t="s">
        <v>1349</v>
      </c>
      <c r="K149" s="832" t="s">
        <v>2522</v>
      </c>
      <c r="L149" s="835">
        <v>453.18</v>
      </c>
      <c r="M149" s="835">
        <v>34441.680000000015</v>
      </c>
      <c r="N149" s="832">
        <v>76</v>
      </c>
      <c r="O149" s="836">
        <v>54</v>
      </c>
      <c r="P149" s="835">
        <v>26284.440000000013</v>
      </c>
      <c r="Q149" s="837">
        <v>0.76315789473684215</v>
      </c>
      <c r="R149" s="832">
        <v>58</v>
      </c>
      <c r="S149" s="837">
        <v>0.76315789473684215</v>
      </c>
      <c r="T149" s="836">
        <v>40.5</v>
      </c>
      <c r="U149" s="838">
        <v>0.75</v>
      </c>
    </row>
    <row r="150" spans="1:21" ht="14.45" customHeight="1" x14ac:dyDescent="0.2">
      <c r="A150" s="831">
        <v>21</v>
      </c>
      <c r="B150" s="832" t="s">
        <v>3242</v>
      </c>
      <c r="C150" s="832" t="s">
        <v>3248</v>
      </c>
      <c r="D150" s="833" t="s">
        <v>5567</v>
      </c>
      <c r="E150" s="834" t="s">
        <v>3258</v>
      </c>
      <c r="F150" s="832" t="s">
        <v>3243</v>
      </c>
      <c r="G150" s="832" t="s">
        <v>3293</v>
      </c>
      <c r="H150" s="832" t="s">
        <v>594</v>
      </c>
      <c r="I150" s="832" t="s">
        <v>3565</v>
      </c>
      <c r="J150" s="832" t="s">
        <v>3566</v>
      </c>
      <c r="K150" s="832" t="s">
        <v>3567</v>
      </c>
      <c r="L150" s="835">
        <v>226.6</v>
      </c>
      <c r="M150" s="835">
        <v>226.6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21</v>
      </c>
      <c r="B151" s="832" t="s">
        <v>3242</v>
      </c>
      <c r="C151" s="832" t="s">
        <v>3248</v>
      </c>
      <c r="D151" s="833" t="s">
        <v>5567</v>
      </c>
      <c r="E151" s="834" t="s">
        <v>3258</v>
      </c>
      <c r="F151" s="832" t="s">
        <v>3243</v>
      </c>
      <c r="G151" s="832" t="s">
        <v>3305</v>
      </c>
      <c r="H151" s="832" t="s">
        <v>655</v>
      </c>
      <c r="I151" s="832" t="s">
        <v>3568</v>
      </c>
      <c r="J151" s="832" t="s">
        <v>2851</v>
      </c>
      <c r="K151" s="832" t="s">
        <v>3569</v>
      </c>
      <c r="L151" s="835">
        <v>2038.93</v>
      </c>
      <c r="M151" s="835">
        <v>8155.72</v>
      </c>
      <c r="N151" s="832">
        <v>4</v>
      </c>
      <c r="O151" s="836">
        <v>2</v>
      </c>
      <c r="P151" s="835">
        <v>8155.72</v>
      </c>
      <c r="Q151" s="837">
        <v>1</v>
      </c>
      <c r="R151" s="832">
        <v>4</v>
      </c>
      <c r="S151" s="837">
        <v>1</v>
      </c>
      <c r="T151" s="836">
        <v>2</v>
      </c>
      <c r="U151" s="838">
        <v>1</v>
      </c>
    </row>
    <row r="152" spans="1:21" ht="14.45" customHeight="1" x14ac:dyDescent="0.2">
      <c r="A152" s="831">
        <v>21</v>
      </c>
      <c r="B152" s="832" t="s">
        <v>3242</v>
      </c>
      <c r="C152" s="832" t="s">
        <v>3248</v>
      </c>
      <c r="D152" s="833" t="s">
        <v>5567</v>
      </c>
      <c r="E152" s="834" t="s">
        <v>3258</v>
      </c>
      <c r="F152" s="832" t="s">
        <v>3243</v>
      </c>
      <c r="G152" s="832" t="s">
        <v>3305</v>
      </c>
      <c r="H152" s="832" t="s">
        <v>655</v>
      </c>
      <c r="I152" s="832" t="s">
        <v>2850</v>
      </c>
      <c r="J152" s="832" t="s">
        <v>2851</v>
      </c>
      <c r="K152" s="832" t="s">
        <v>2852</v>
      </c>
      <c r="L152" s="835">
        <v>355.79</v>
      </c>
      <c r="M152" s="835">
        <v>1423.16</v>
      </c>
      <c r="N152" s="832">
        <v>4</v>
      </c>
      <c r="O152" s="836">
        <v>3</v>
      </c>
      <c r="P152" s="835">
        <v>1423.16</v>
      </c>
      <c r="Q152" s="837">
        <v>1</v>
      </c>
      <c r="R152" s="832">
        <v>4</v>
      </c>
      <c r="S152" s="837">
        <v>1</v>
      </c>
      <c r="T152" s="836">
        <v>3</v>
      </c>
      <c r="U152" s="838">
        <v>1</v>
      </c>
    </row>
    <row r="153" spans="1:21" ht="14.45" customHeight="1" x14ac:dyDescent="0.2">
      <c r="A153" s="831">
        <v>21</v>
      </c>
      <c r="B153" s="832" t="s">
        <v>3242</v>
      </c>
      <c r="C153" s="832" t="s">
        <v>3248</v>
      </c>
      <c r="D153" s="833" t="s">
        <v>5567</v>
      </c>
      <c r="E153" s="834" t="s">
        <v>3258</v>
      </c>
      <c r="F153" s="832" t="s">
        <v>3243</v>
      </c>
      <c r="G153" s="832" t="s">
        <v>3305</v>
      </c>
      <c r="H153" s="832" t="s">
        <v>655</v>
      </c>
      <c r="I153" s="832" t="s">
        <v>2853</v>
      </c>
      <c r="J153" s="832" t="s">
        <v>2851</v>
      </c>
      <c r="K153" s="832" t="s">
        <v>2854</v>
      </c>
      <c r="L153" s="835">
        <v>552.64</v>
      </c>
      <c r="M153" s="835">
        <v>1657.92</v>
      </c>
      <c r="N153" s="832">
        <v>3</v>
      </c>
      <c r="O153" s="836">
        <v>2</v>
      </c>
      <c r="P153" s="835">
        <v>1657.92</v>
      </c>
      <c r="Q153" s="837">
        <v>1</v>
      </c>
      <c r="R153" s="832">
        <v>3</v>
      </c>
      <c r="S153" s="837">
        <v>1</v>
      </c>
      <c r="T153" s="836">
        <v>2</v>
      </c>
      <c r="U153" s="838">
        <v>1</v>
      </c>
    </row>
    <row r="154" spans="1:21" ht="14.45" customHeight="1" x14ac:dyDescent="0.2">
      <c r="A154" s="831">
        <v>21</v>
      </c>
      <c r="B154" s="832" t="s">
        <v>3242</v>
      </c>
      <c r="C154" s="832" t="s">
        <v>3248</v>
      </c>
      <c r="D154" s="833" t="s">
        <v>5567</v>
      </c>
      <c r="E154" s="834" t="s">
        <v>3258</v>
      </c>
      <c r="F154" s="832" t="s">
        <v>3243</v>
      </c>
      <c r="G154" s="832" t="s">
        <v>3305</v>
      </c>
      <c r="H154" s="832" t="s">
        <v>655</v>
      </c>
      <c r="I154" s="832" t="s">
        <v>2855</v>
      </c>
      <c r="J154" s="832" t="s">
        <v>2851</v>
      </c>
      <c r="K154" s="832" t="s">
        <v>2856</v>
      </c>
      <c r="L154" s="835">
        <v>1019.46</v>
      </c>
      <c r="M154" s="835">
        <v>2038.92</v>
      </c>
      <c r="N154" s="832">
        <v>2</v>
      </c>
      <c r="O154" s="836">
        <v>1</v>
      </c>
      <c r="P154" s="835">
        <v>2038.92</v>
      </c>
      <c r="Q154" s="837">
        <v>1</v>
      </c>
      <c r="R154" s="832">
        <v>2</v>
      </c>
      <c r="S154" s="837">
        <v>1</v>
      </c>
      <c r="T154" s="836">
        <v>1</v>
      </c>
      <c r="U154" s="838">
        <v>1</v>
      </c>
    </row>
    <row r="155" spans="1:21" ht="14.45" customHeight="1" x14ac:dyDescent="0.2">
      <c r="A155" s="831">
        <v>21</v>
      </c>
      <c r="B155" s="832" t="s">
        <v>3242</v>
      </c>
      <c r="C155" s="832" t="s">
        <v>3248</v>
      </c>
      <c r="D155" s="833" t="s">
        <v>5567</v>
      </c>
      <c r="E155" s="834" t="s">
        <v>3258</v>
      </c>
      <c r="F155" s="832" t="s">
        <v>3243</v>
      </c>
      <c r="G155" s="832" t="s">
        <v>3570</v>
      </c>
      <c r="H155" s="832" t="s">
        <v>594</v>
      </c>
      <c r="I155" s="832" t="s">
        <v>3571</v>
      </c>
      <c r="J155" s="832" t="s">
        <v>842</v>
      </c>
      <c r="K155" s="832" t="s">
        <v>3572</v>
      </c>
      <c r="L155" s="835">
        <v>32.25</v>
      </c>
      <c r="M155" s="835">
        <v>129</v>
      </c>
      <c r="N155" s="832">
        <v>4</v>
      </c>
      <c r="O155" s="836">
        <v>2</v>
      </c>
      <c r="P155" s="835">
        <v>64.5</v>
      </c>
      <c r="Q155" s="837">
        <v>0.5</v>
      </c>
      <c r="R155" s="832">
        <v>2</v>
      </c>
      <c r="S155" s="837">
        <v>0.5</v>
      </c>
      <c r="T155" s="836">
        <v>1</v>
      </c>
      <c r="U155" s="838">
        <v>0.5</v>
      </c>
    </row>
    <row r="156" spans="1:21" ht="14.45" customHeight="1" x14ac:dyDescent="0.2">
      <c r="A156" s="831">
        <v>21</v>
      </c>
      <c r="B156" s="832" t="s">
        <v>3242</v>
      </c>
      <c r="C156" s="832" t="s">
        <v>3248</v>
      </c>
      <c r="D156" s="833" t="s">
        <v>5567</v>
      </c>
      <c r="E156" s="834" t="s">
        <v>3258</v>
      </c>
      <c r="F156" s="832" t="s">
        <v>3243</v>
      </c>
      <c r="G156" s="832" t="s">
        <v>3570</v>
      </c>
      <c r="H156" s="832" t="s">
        <v>594</v>
      </c>
      <c r="I156" s="832" t="s">
        <v>3573</v>
      </c>
      <c r="J156" s="832" t="s">
        <v>842</v>
      </c>
      <c r="K156" s="832" t="s">
        <v>843</v>
      </c>
      <c r="L156" s="835">
        <v>115.18</v>
      </c>
      <c r="M156" s="835">
        <v>115.18</v>
      </c>
      <c r="N156" s="832">
        <v>1</v>
      </c>
      <c r="O156" s="836">
        <v>1</v>
      </c>
      <c r="P156" s="835">
        <v>115.18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21</v>
      </c>
      <c r="B157" s="832" t="s">
        <v>3242</v>
      </c>
      <c r="C157" s="832" t="s">
        <v>3248</v>
      </c>
      <c r="D157" s="833" t="s">
        <v>5567</v>
      </c>
      <c r="E157" s="834" t="s">
        <v>3258</v>
      </c>
      <c r="F157" s="832" t="s">
        <v>3243</v>
      </c>
      <c r="G157" s="832" t="s">
        <v>3570</v>
      </c>
      <c r="H157" s="832" t="s">
        <v>655</v>
      </c>
      <c r="I157" s="832" t="s">
        <v>2508</v>
      </c>
      <c r="J157" s="832" t="s">
        <v>842</v>
      </c>
      <c r="K157" s="832" t="s">
        <v>2509</v>
      </c>
      <c r="L157" s="835">
        <v>16.12</v>
      </c>
      <c r="M157" s="835">
        <v>193.44000000000003</v>
      </c>
      <c r="N157" s="832">
        <v>12</v>
      </c>
      <c r="O157" s="836">
        <v>5</v>
      </c>
      <c r="P157" s="835">
        <v>161.20000000000002</v>
      </c>
      <c r="Q157" s="837">
        <v>0.83333333333333326</v>
      </c>
      <c r="R157" s="832">
        <v>10</v>
      </c>
      <c r="S157" s="837">
        <v>0.83333333333333337</v>
      </c>
      <c r="T157" s="836">
        <v>3.5</v>
      </c>
      <c r="U157" s="838">
        <v>0.7</v>
      </c>
    </row>
    <row r="158" spans="1:21" ht="14.45" customHeight="1" x14ac:dyDescent="0.2">
      <c r="A158" s="831">
        <v>21</v>
      </c>
      <c r="B158" s="832" t="s">
        <v>3242</v>
      </c>
      <c r="C158" s="832" t="s">
        <v>3248</v>
      </c>
      <c r="D158" s="833" t="s">
        <v>5567</v>
      </c>
      <c r="E158" s="834" t="s">
        <v>3258</v>
      </c>
      <c r="F158" s="832" t="s">
        <v>3243</v>
      </c>
      <c r="G158" s="832" t="s">
        <v>3574</v>
      </c>
      <c r="H158" s="832" t="s">
        <v>594</v>
      </c>
      <c r="I158" s="832" t="s">
        <v>3575</v>
      </c>
      <c r="J158" s="832" t="s">
        <v>1400</v>
      </c>
      <c r="K158" s="832" t="s">
        <v>3576</v>
      </c>
      <c r="L158" s="835">
        <v>0</v>
      </c>
      <c r="M158" s="835">
        <v>0</v>
      </c>
      <c r="N158" s="832">
        <v>1</v>
      </c>
      <c r="O158" s="836">
        <v>0.5</v>
      </c>
      <c r="P158" s="835"/>
      <c r="Q158" s="837"/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21</v>
      </c>
      <c r="B159" s="832" t="s">
        <v>3242</v>
      </c>
      <c r="C159" s="832" t="s">
        <v>3248</v>
      </c>
      <c r="D159" s="833" t="s">
        <v>5567</v>
      </c>
      <c r="E159" s="834" t="s">
        <v>3258</v>
      </c>
      <c r="F159" s="832" t="s">
        <v>3243</v>
      </c>
      <c r="G159" s="832" t="s">
        <v>3577</v>
      </c>
      <c r="H159" s="832" t="s">
        <v>594</v>
      </c>
      <c r="I159" s="832" t="s">
        <v>3578</v>
      </c>
      <c r="J159" s="832" t="s">
        <v>3579</v>
      </c>
      <c r="K159" s="832" t="s">
        <v>3580</v>
      </c>
      <c r="L159" s="835">
        <v>173.31</v>
      </c>
      <c r="M159" s="835">
        <v>346.62</v>
      </c>
      <c r="N159" s="832">
        <v>2</v>
      </c>
      <c r="O159" s="836">
        <v>1.5</v>
      </c>
      <c r="P159" s="835">
        <v>173.31</v>
      </c>
      <c r="Q159" s="837">
        <v>0.5</v>
      </c>
      <c r="R159" s="832">
        <v>1</v>
      </c>
      <c r="S159" s="837">
        <v>0.5</v>
      </c>
      <c r="T159" s="836">
        <v>0.5</v>
      </c>
      <c r="U159" s="838">
        <v>0.33333333333333331</v>
      </c>
    </row>
    <row r="160" spans="1:21" ht="14.45" customHeight="1" x14ac:dyDescent="0.2">
      <c r="A160" s="831">
        <v>21</v>
      </c>
      <c r="B160" s="832" t="s">
        <v>3242</v>
      </c>
      <c r="C160" s="832" t="s">
        <v>3248</v>
      </c>
      <c r="D160" s="833" t="s">
        <v>5567</v>
      </c>
      <c r="E160" s="834" t="s">
        <v>3258</v>
      </c>
      <c r="F160" s="832" t="s">
        <v>3243</v>
      </c>
      <c r="G160" s="832" t="s">
        <v>3577</v>
      </c>
      <c r="H160" s="832" t="s">
        <v>594</v>
      </c>
      <c r="I160" s="832" t="s">
        <v>3581</v>
      </c>
      <c r="J160" s="832" t="s">
        <v>3579</v>
      </c>
      <c r="K160" s="832" t="s">
        <v>3580</v>
      </c>
      <c r="L160" s="835">
        <v>173.31</v>
      </c>
      <c r="M160" s="835">
        <v>866.55000000000007</v>
      </c>
      <c r="N160" s="832">
        <v>5</v>
      </c>
      <c r="O160" s="836">
        <v>2</v>
      </c>
      <c r="P160" s="835">
        <v>519.93000000000006</v>
      </c>
      <c r="Q160" s="837">
        <v>0.6</v>
      </c>
      <c r="R160" s="832">
        <v>3</v>
      </c>
      <c r="S160" s="837">
        <v>0.6</v>
      </c>
      <c r="T160" s="836">
        <v>1.5</v>
      </c>
      <c r="U160" s="838">
        <v>0.75</v>
      </c>
    </row>
    <row r="161" spans="1:21" ht="14.45" customHeight="1" x14ac:dyDescent="0.2">
      <c r="A161" s="831">
        <v>21</v>
      </c>
      <c r="B161" s="832" t="s">
        <v>3242</v>
      </c>
      <c r="C161" s="832" t="s">
        <v>3248</v>
      </c>
      <c r="D161" s="833" t="s">
        <v>5567</v>
      </c>
      <c r="E161" s="834" t="s">
        <v>3258</v>
      </c>
      <c r="F161" s="832" t="s">
        <v>3243</v>
      </c>
      <c r="G161" s="832" t="s">
        <v>3582</v>
      </c>
      <c r="H161" s="832" t="s">
        <v>594</v>
      </c>
      <c r="I161" s="832" t="s">
        <v>3583</v>
      </c>
      <c r="J161" s="832" t="s">
        <v>3584</v>
      </c>
      <c r="K161" s="832" t="s">
        <v>1421</v>
      </c>
      <c r="L161" s="835">
        <v>47.7</v>
      </c>
      <c r="M161" s="835">
        <v>47.7</v>
      </c>
      <c r="N161" s="832">
        <v>1</v>
      </c>
      <c r="O161" s="836">
        <v>0.5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5" customHeight="1" x14ac:dyDescent="0.2">
      <c r="A162" s="831">
        <v>21</v>
      </c>
      <c r="B162" s="832" t="s">
        <v>3242</v>
      </c>
      <c r="C162" s="832" t="s">
        <v>3248</v>
      </c>
      <c r="D162" s="833" t="s">
        <v>5567</v>
      </c>
      <c r="E162" s="834" t="s">
        <v>3258</v>
      </c>
      <c r="F162" s="832" t="s">
        <v>3243</v>
      </c>
      <c r="G162" s="832" t="s">
        <v>3585</v>
      </c>
      <c r="H162" s="832" t="s">
        <v>655</v>
      </c>
      <c r="I162" s="832" t="s">
        <v>3586</v>
      </c>
      <c r="J162" s="832" t="s">
        <v>2673</v>
      </c>
      <c r="K162" s="832" t="s">
        <v>3587</v>
      </c>
      <c r="L162" s="835">
        <v>545.82000000000005</v>
      </c>
      <c r="M162" s="835">
        <v>545.82000000000005</v>
      </c>
      <c r="N162" s="832">
        <v>1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5" customHeight="1" x14ac:dyDescent="0.2">
      <c r="A163" s="831">
        <v>21</v>
      </c>
      <c r="B163" s="832" t="s">
        <v>3242</v>
      </c>
      <c r="C163" s="832" t="s">
        <v>3248</v>
      </c>
      <c r="D163" s="833" t="s">
        <v>5567</v>
      </c>
      <c r="E163" s="834" t="s">
        <v>3258</v>
      </c>
      <c r="F163" s="832" t="s">
        <v>3243</v>
      </c>
      <c r="G163" s="832" t="s">
        <v>3585</v>
      </c>
      <c r="H163" s="832" t="s">
        <v>655</v>
      </c>
      <c r="I163" s="832" t="s">
        <v>3588</v>
      </c>
      <c r="J163" s="832" t="s">
        <v>2673</v>
      </c>
      <c r="K163" s="832" t="s">
        <v>3589</v>
      </c>
      <c r="L163" s="835">
        <v>704.73</v>
      </c>
      <c r="M163" s="835">
        <v>1409.46</v>
      </c>
      <c r="N163" s="832">
        <v>2</v>
      </c>
      <c r="O163" s="836">
        <v>2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21</v>
      </c>
      <c r="B164" s="832" t="s">
        <v>3242</v>
      </c>
      <c r="C164" s="832" t="s">
        <v>3248</v>
      </c>
      <c r="D164" s="833" t="s">
        <v>5567</v>
      </c>
      <c r="E164" s="834" t="s">
        <v>3258</v>
      </c>
      <c r="F164" s="832" t="s">
        <v>3243</v>
      </c>
      <c r="G164" s="832" t="s">
        <v>3590</v>
      </c>
      <c r="H164" s="832" t="s">
        <v>594</v>
      </c>
      <c r="I164" s="832" t="s">
        <v>3591</v>
      </c>
      <c r="J164" s="832" t="s">
        <v>3592</v>
      </c>
      <c r="K164" s="832" t="s">
        <v>3593</v>
      </c>
      <c r="L164" s="835">
        <v>437.23</v>
      </c>
      <c r="M164" s="835">
        <v>437.23</v>
      </c>
      <c r="N164" s="832">
        <v>1</v>
      </c>
      <c r="O164" s="836">
        <v>0.5</v>
      </c>
      <c r="P164" s="835">
        <v>437.23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21</v>
      </c>
      <c r="B165" s="832" t="s">
        <v>3242</v>
      </c>
      <c r="C165" s="832" t="s">
        <v>3248</v>
      </c>
      <c r="D165" s="833" t="s">
        <v>5567</v>
      </c>
      <c r="E165" s="834" t="s">
        <v>3258</v>
      </c>
      <c r="F165" s="832" t="s">
        <v>3243</v>
      </c>
      <c r="G165" s="832" t="s">
        <v>3594</v>
      </c>
      <c r="H165" s="832" t="s">
        <v>594</v>
      </c>
      <c r="I165" s="832" t="s">
        <v>3595</v>
      </c>
      <c r="J165" s="832" t="s">
        <v>668</v>
      </c>
      <c r="K165" s="832" t="s">
        <v>3596</v>
      </c>
      <c r="L165" s="835">
        <v>108.44</v>
      </c>
      <c r="M165" s="835">
        <v>867.52</v>
      </c>
      <c r="N165" s="832">
        <v>8</v>
      </c>
      <c r="O165" s="836">
        <v>3.5</v>
      </c>
      <c r="P165" s="835">
        <v>650.64</v>
      </c>
      <c r="Q165" s="837">
        <v>0.75</v>
      </c>
      <c r="R165" s="832">
        <v>6</v>
      </c>
      <c r="S165" s="837">
        <v>0.75</v>
      </c>
      <c r="T165" s="836">
        <v>1.5</v>
      </c>
      <c r="U165" s="838">
        <v>0.42857142857142855</v>
      </c>
    </row>
    <row r="166" spans="1:21" ht="14.45" customHeight="1" x14ac:dyDescent="0.2">
      <c r="A166" s="831">
        <v>21</v>
      </c>
      <c r="B166" s="832" t="s">
        <v>3242</v>
      </c>
      <c r="C166" s="832" t="s">
        <v>3248</v>
      </c>
      <c r="D166" s="833" t="s">
        <v>5567</v>
      </c>
      <c r="E166" s="834" t="s">
        <v>3258</v>
      </c>
      <c r="F166" s="832" t="s">
        <v>3243</v>
      </c>
      <c r="G166" s="832" t="s">
        <v>3594</v>
      </c>
      <c r="H166" s="832" t="s">
        <v>594</v>
      </c>
      <c r="I166" s="832" t="s">
        <v>3595</v>
      </c>
      <c r="J166" s="832" t="s">
        <v>668</v>
      </c>
      <c r="K166" s="832" t="s">
        <v>3596</v>
      </c>
      <c r="L166" s="835">
        <v>127.91</v>
      </c>
      <c r="M166" s="835">
        <v>1662.83</v>
      </c>
      <c r="N166" s="832">
        <v>13</v>
      </c>
      <c r="O166" s="836">
        <v>9</v>
      </c>
      <c r="P166" s="835">
        <v>1151.1899999999998</v>
      </c>
      <c r="Q166" s="837">
        <v>0.69230769230769218</v>
      </c>
      <c r="R166" s="832">
        <v>9</v>
      </c>
      <c r="S166" s="837">
        <v>0.69230769230769229</v>
      </c>
      <c r="T166" s="836">
        <v>5.5</v>
      </c>
      <c r="U166" s="838">
        <v>0.61111111111111116</v>
      </c>
    </row>
    <row r="167" spans="1:21" ht="14.45" customHeight="1" x14ac:dyDescent="0.2">
      <c r="A167" s="831">
        <v>21</v>
      </c>
      <c r="B167" s="832" t="s">
        <v>3242</v>
      </c>
      <c r="C167" s="832" t="s">
        <v>3248</v>
      </c>
      <c r="D167" s="833" t="s">
        <v>5567</v>
      </c>
      <c r="E167" s="834" t="s">
        <v>3258</v>
      </c>
      <c r="F167" s="832" t="s">
        <v>3243</v>
      </c>
      <c r="G167" s="832" t="s">
        <v>3597</v>
      </c>
      <c r="H167" s="832" t="s">
        <v>594</v>
      </c>
      <c r="I167" s="832" t="s">
        <v>3598</v>
      </c>
      <c r="J167" s="832" t="s">
        <v>3599</v>
      </c>
      <c r="K167" s="832" t="s">
        <v>3600</v>
      </c>
      <c r="L167" s="835">
        <v>21.92</v>
      </c>
      <c r="M167" s="835">
        <v>284.96000000000004</v>
      </c>
      <c r="N167" s="832">
        <v>13</v>
      </c>
      <c r="O167" s="836">
        <v>4</v>
      </c>
      <c r="P167" s="835">
        <v>284.96000000000004</v>
      </c>
      <c r="Q167" s="837">
        <v>1</v>
      </c>
      <c r="R167" s="832">
        <v>13</v>
      </c>
      <c r="S167" s="837">
        <v>1</v>
      </c>
      <c r="T167" s="836">
        <v>4</v>
      </c>
      <c r="U167" s="838">
        <v>1</v>
      </c>
    </row>
    <row r="168" spans="1:21" ht="14.45" customHeight="1" x14ac:dyDescent="0.2">
      <c r="A168" s="831">
        <v>21</v>
      </c>
      <c r="B168" s="832" t="s">
        <v>3242</v>
      </c>
      <c r="C168" s="832" t="s">
        <v>3248</v>
      </c>
      <c r="D168" s="833" t="s">
        <v>5567</v>
      </c>
      <c r="E168" s="834" t="s">
        <v>3258</v>
      </c>
      <c r="F168" s="832" t="s">
        <v>3243</v>
      </c>
      <c r="G168" s="832" t="s">
        <v>3597</v>
      </c>
      <c r="H168" s="832" t="s">
        <v>594</v>
      </c>
      <c r="I168" s="832" t="s">
        <v>3601</v>
      </c>
      <c r="J168" s="832" t="s">
        <v>3599</v>
      </c>
      <c r="K168" s="832" t="s">
        <v>1886</v>
      </c>
      <c r="L168" s="835">
        <v>87.67</v>
      </c>
      <c r="M168" s="835">
        <v>613.68999999999994</v>
      </c>
      <c r="N168" s="832">
        <v>7</v>
      </c>
      <c r="O168" s="836">
        <v>4</v>
      </c>
      <c r="P168" s="835">
        <v>87.67</v>
      </c>
      <c r="Q168" s="837">
        <v>0.14285714285714288</v>
      </c>
      <c r="R168" s="832">
        <v>1</v>
      </c>
      <c r="S168" s="837">
        <v>0.14285714285714285</v>
      </c>
      <c r="T168" s="836">
        <v>1</v>
      </c>
      <c r="U168" s="838">
        <v>0.25</v>
      </c>
    </row>
    <row r="169" spans="1:21" ht="14.45" customHeight="1" x14ac:dyDescent="0.2">
      <c r="A169" s="831">
        <v>21</v>
      </c>
      <c r="B169" s="832" t="s">
        <v>3242</v>
      </c>
      <c r="C169" s="832" t="s">
        <v>3248</v>
      </c>
      <c r="D169" s="833" t="s">
        <v>5567</v>
      </c>
      <c r="E169" s="834" t="s">
        <v>3258</v>
      </c>
      <c r="F169" s="832" t="s">
        <v>3243</v>
      </c>
      <c r="G169" s="832" t="s">
        <v>3602</v>
      </c>
      <c r="H169" s="832" t="s">
        <v>655</v>
      </c>
      <c r="I169" s="832" t="s">
        <v>2922</v>
      </c>
      <c r="J169" s="832" t="s">
        <v>1416</v>
      </c>
      <c r="K169" s="832" t="s">
        <v>1417</v>
      </c>
      <c r="L169" s="835">
        <v>2573.2199999999998</v>
      </c>
      <c r="M169" s="835">
        <v>7719.66</v>
      </c>
      <c r="N169" s="832">
        <v>3</v>
      </c>
      <c r="O169" s="836">
        <v>1.5</v>
      </c>
      <c r="P169" s="835">
        <v>5146.4399999999996</v>
      </c>
      <c r="Q169" s="837">
        <v>0.66666666666666663</v>
      </c>
      <c r="R169" s="832">
        <v>2</v>
      </c>
      <c r="S169" s="837">
        <v>0.66666666666666663</v>
      </c>
      <c r="T169" s="836">
        <v>0.5</v>
      </c>
      <c r="U169" s="838">
        <v>0.33333333333333331</v>
      </c>
    </row>
    <row r="170" spans="1:21" ht="14.45" customHeight="1" x14ac:dyDescent="0.2">
      <c r="A170" s="831">
        <v>21</v>
      </c>
      <c r="B170" s="832" t="s">
        <v>3242</v>
      </c>
      <c r="C170" s="832" t="s">
        <v>3248</v>
      </c>
      <c r="D170" s="833" t="s">
        <v>5567</v>
      </c>
      <c r="E170" s="834" t="s">
        <v>3258</v>
      </c>
      <c r="F170" s="832" t="s">
        <v>3243</v>
      </c>
      <c r="G170" s="832" t="s">
        <v>3603</v>
      </c>
      <c r="H170" s="832" t="s">
        <v>594</v>
      </c>
      <c r="I170" s="832" t="s">
        <v>3604</v>
      </c>
      <c r="J170" s="832" t="s">
        <v>3605</v>
      </c>
      <c r="K170" s="832" t="s">
        <v>3606</v>
      </c>
      <c r="L170" s="835">
        <v>0</v>
      </c>
      <c r="M170" s="835">
        <v>0</v>
      </c>
      <c r="N170" s="832">
        <v>1</v>
      </c>
      <c r="O170" s="836">
        <v>0.5</v>
      </c>
      <c r="P170" s="835"/>
      <c r="Q170" s="837"/>
      <c r="R170" s="832"/>
      <c r="S170" s="837">
        <v>0</v>
      </c>
      <c r="T170" s="836"/>
      <c r="U170" s="838">
        <v>0</v>
      </c>
    </row>
    <row r="171" spans="1:21" ht="14.45" customHeight="1" x14ac:dyDescent="0.2">
      <c r="A171" s="831">
        <v>21</v>
      </c>
      <c r="B171" s="832" t="s">
        <v>3242</v>
      </c>
      <c r="C171" s="832" t="s">
        <v>3248</v>
      </c>
      <c r="D171" s="833" t="s">
        <v>5567</v>
      </c>
      <c r="E171" s="834" t="s">
        <v>3258</v>
      </c>
      <c r="F171" s="832" t="s">
        <v>3243</v>
      </c>
      <c r="G171" s="832" t="s">
        <v>3607</v>
      </c>
      <c r="H171" s="832" t="s">
        <v>655</v>
      </c>
      <c r="I171" s="832" t="s">
        <v>2974</v>
      </c>
      <c r="J171" s="832" t="s">
        <v>1618</v>
      </c>
      <c r="K171" s="832" t="s">
        <v>1619</v>
      </c>
      <c r="L171" s="835">
        <v>63.75</v>
      </c>
      <c r="M171" s="835">
        <v>127.5</v>
      </c>
      <c r="N171" s="832">
        <v>2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5" customHeight="1" x14ac:dyDescent="0.2">
      <c r="A172" s="831">
        <v>21</v>
      </c>
      <c r="B172" s="832" t="s">
        <v>3242</v>
      </c>
      <c r="C172" s="832" t="s">
        <v>3248</v>
      </c>
      <c r="D172" s="833" t="s">
        <v>5567</v>
      </c>
      <c r="E172" s="834" t="s">
        <v>3258</v>
      </c>
      <c r="F172" s="832" t="s">
        <v>3243</v>
      </c>
      <c r="G172" s="832" t="s">
        <v>3296</v>
      </c>
      <c r="H172" s="832" t="s">
        <v>655</v>
      </c>
      <c r="I172" s="832" t="s">
        <v>2886</v>
      </c>
      <c r="J172" s="832" t="s">
        <v>1345</v>
      </c>
      <c r="K172" s="832" t="s">
        <v>1346</v>
      </c>
      <c r="L172" s="835">
        <v>0</v>
      </c>
      <c r="M172" s="835">
        <v>0</v>
      </c>
      <c r="N172" s="832">
        <v>82</v>
      </c>
      <c r="O172" s="836">
        <v>17.5</v>
      </c>
      <c r="P172" s="835">
        <v>0</v>
      </c>
      <c r="Q172" s="837"/>
      <c r="R172" s="832">
        <v>46</v>
      </c>
      <c r="S172" s="837">
        <v>0.56097560975609762</v>
      </c>
      <c r="T172" s="836">
        <v>10.5</v>
      </c>
      <c r="U172" s="838">
        <v>0.6</v>
      </c>
    </row>
    <row r="173" spans="1:21" ht="14.45" customHeight="1" x14ac:dyDescent="0.2">
      <c r="A173" s="831">
        <v>21</v>
      </c>
      <c r="B173" s="832" t="s">
        <v>3242</v>
      </c>
      <c r="C173" s="832" t="s">
        <v>3248</v>
      </c>
      <c r="D173" s="833" t="s">
        <v>5567</v>
      </c>
      <c r="E173" s="834" t="s">
        <v>3258</v>
      </c>
      <c r="F173" s="832" t="s">
        <v>3243</v>
      </c>
      <c r="G173" s="832" t="s">
        <v>3296</v>
      </c>
      <c r="H173" s="832" t="s">
        <v>594</v>
      </c>
      <c r="I173" s="832" t="s">
        <v>3608</v>
      </c>
      <c r="J173" s="832" t="s">
        <v>1273</v>
      </c>
      <c r="K173" s="832" t="s">
        <v>3609</v>
      </c>
      <c r="L173" s="835">
        <v>227.69</v>
      </c>
      <c r="M173" s="835">
        <v>455.38</v>
      </c>
      <c r="N173" s="832">
        <v>2</v>
      </c>
      <c r="O173" s="836">
        <v>1</v>
      </c>
      <c r="P173" s="835">
        <v>455.38</v>
      </c>
      <c r="Q173" s="837">
        <v>1</v>
      </c>
      <c r="R173" s="832">
        <v>2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21</v>
      </c>
      <c r="B174" s="832" t="s">
        <v>3242</v>
      </c>
      <c r="C174" s="832" t="s">
        <v>3248</v>
      </c>
      <c r="D174" s="833" t="s">
        <v>5567</v>
      </c>
      <c r="E174" s="834" t="s">
        <v>3258</v>
      </c>
      <c r="F174" s="832" t="s">
        <v>3243</v>
      </c>
      <c r="G174" s="832" t="s">
        <v>3610</v>
      </c>
      <c r="H174" s="832" t="s">
        <v>594</v>
      </c>
      <c r="I174" s="832" t="s">
        <v>3611</v>
      </c>
      <c r="J174" s="832" t="s">
        <v>3612</v>
      </c>
      <c r="K174" s="832" t="s">
        <v>3613</v>
      </c>
      <c r="L174" s="835">
        <v>83.74</v>
      </c>
      <c r="M174" s="835">
        <v>167.48</v>
      </c>
      <c r="N174" s="832">
        <v>2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5" customHeight="1" x14ac:dyDescent="0.2">
      <c r="A175" s="831">
        <v>21</v>
      </c>
      <c r="B175" s="832" t="s">
        <v>3242</v>
      </c>
      <c r="C175" s="832" t="s">
        <v>3248</v>
      </c>
      <c r="D175" s="833" t="s">
        <v>5567</v>
      </c>
      <c r="E175" s="834" t="s">
        <v>3258</v>
      </c>
      <c r="F175" s="832" t="s">
        <v>3243</v>
      </c>
      <c r="G175" s="832" t="s">
        <v>3614</v>
      </c>
      <c r="H175" s="832" t="s">
        <v>594</v>
      </c>
      <c r="I175" s="832" t="s">
        <v>3615</v>
      </c>
      <c r="J175" s="832" t="s">
        <v>1622</v>
      </c>
      <c r="K175" s="832" t="s">
        <v>3339</v>
      </c>
      <c r="L175" s="835">
        <v>210.38</v>
      </c>
      <c r="M175" s="835">
        <v>210.38</v>
      </c>
      <c r="N175" s="832">
        <v>1</v>
      </c>
      <c r="O175" s="836">
        <v>0.5</v>
      </c>
      <c r="P175" s="835">
        <v>210.38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5" customHeight="1" x14ac:dyDescent="0.2">
      <c r="A176" s="831">
        <v>21</v>
      </c>
      <c r="B176" s="832" t="s">
        <v>3242</v>
      </c>
      <c r="C176" s="832" t="s">
        <v>3248</v>
      </c>
      <c r="D176" s="833" t="s">
        <v>5567</v>
      </c>
      <c r="E176" s="834" t="s">
        <v>3258</v>
      </c>
      <c r="F176" s="832" t="s">
        <v>3243</v>
      </c>
      <c r="G176" s="832" t="s">
        <v>3614</v>
      </c>
      <c r="H176" s="832" t="s">
        <v>594</v>
      </c>
      <c r="I176" s="832" t="s">
        <v>3616</v>
      </c>
      <c r="J176" s="832" t="s">
        <v>1622</v>
      </c>
      <c r="K176" s="832" t="s">
        <v>1952</v>
      </c>
      <c r="L176" s="835">
        <v>42.08</v>
      </c>
      <c r="M176" s="835">
        <v>42.08</v>
      </c>
      <c r="N176" s="832">
        <v>1</v>
      </c>
      <c r="O176" s="836">
        <v>0.5</v>
      </c>
      <c r="P176" s="835">
        <v>42.08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5" customHeight="1" x14ac:dyDescent="0.2">
      <c r="A177" s="831">
        <v>21</v>
      </c>
      <c r="B177" s="832" t="s">
        <v>3242</v>
      </c>
      <c r="C177" s="832" t="s">
        <v>3248</v>
      </c>
      <c r="D177" s="833" t="s">
        <v>5567</v>
      </c>
      <c r="E177" s="834" t="s">
        <v>3258</v>
      </c>
      <c r="F177" s="832" t="s">
        <v>3243</v>
      </c>
      <c r="G177" s="832" t="s">
        <v>3617</v>
      </c>
      <c r="H177" s="832" t="s">
        <v>594</v>
      </c>
      <c r="I177" s="832" t="s">
        <v>3618</v>
      </c>
      <c r="J177" s="832" t="s">
        <v>1766</v>
      </c>
      <c r="K177" s="832" t="s">
        <v>3619</v>
      </c>
      <c r="L177" s="835">
        <v>66.88</v>
      </c>
      <c r="M177" s="835">
        <v>66.88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5" customHeight="1" x14ac:dyDescent="0.2">
      <c r="A178" s="831">
        <v>21</v>
      </c>
      <c r="B178" s="832" t="s">
        <v>3242</v>
      </c>
      <c r="C178" s="832" t="s">
        <v>3248</v>
      </c>
      <c r="D178" s="833" t="s">
        <v>5567</v>
      </c>
      <c r="E178" s="834" t="s">
        <v>3258</v>
      </c>
      <c r="F178" s="832" t="s">
        <v>3243</v>
      </c>
      <c r="G178" s="832" t="s">
        <v>3617</v>
      </c>
      <c r="H178" s="832" t="s">
        <v>594</v>
      </c>
      <c r="I178" s="832" t="s">
        <v>3620</v>
      </c>
      <c r="J178" s="832" t="s">
        <v>766</v>
      </c>
      <c r="K178" s="832" t="s">
        <v>767</v>
      </c>
      <c r="L178" s="835">
        <v>59.56</v>
      </c>
      <c r="M178" s="835">
        <v>357.36</v>
      </c>
      <c r="N178" s="832">
        <v>6</v>
      </c>
      <c r="O178" s="836">
        <v>5</v>
      </c>
      <c r="P178" s="835">
        <v>238.24</v>
      </c>
      <c r="Q178" s="837">
        <v>0.66666666666666663</v>
      </c>
      <c r="R178" s="832">
        <v>4</v>
      </c>
      <c r="S178" s="837">
        <v>0.66666666666666663</v>
      </c>
      <c r="T178" s="836">
        <v>3</v>
      </c>
      <c r="U178" s="838">
        <v>0.6</v>
      </c>
    </row>
    <row r="179" spans="1:21" ht="14.45" customHeight="1" x14ac:dyDescent="0.2">
      <c r="A179" s="831">
        <v>21</v>
      </c>
      <c r="B179" s="832" t="s">
        <v>3242</v>
      </c>
      <c r="C179" s="832" t="s">
        <v>3248</v>
      </c>
      <c r="D179" s="833" t="s">
        <v>5567</v>
      </c>
      <c r="E179" s="834" t="s">
        <v>3258</v>
      </c>
      <c r="F179" s="832" t="s">
        <v>3243</v>
      </c>
      <c r="G179" s="832" t="s">
        <v>3621</v>
      </c>
      <c r="H179" s="832" t="s">
        <v>655</v>
      </c>
      <c r="I179" s="832" t="s">
        <v>3622</v>
      </c>
      <c r="J179" s="832" t="s">
        <v>3623</v>
      </c>
      <c r="K179" s="832" t="s">
        <v>3624</v>
      </c>
      <c r="L179" s="835">
        <v>502.31</v>
      </c>
      <c r="M179" s="835">
        <v>28631.669999999995</v>
      </c>
      <c r="N179" s="832">
        <v>57</v>
      </c>
      <c r="O179" s="836">
        <v>52.5</v>
      </c>
      <c r="P179" s="835">
        <v>16576.229999999996</v>
      </c>
      <c r="Q179" s="837">
        <v>0.57894736842105254</v>
      </c>
      <c r="R179" s="832">
        <v>33</v>
      </c>
      <c r="S179" s="837">
        <v>0.57894736842105265</v>
      </c>
      <c r="T179" s="836">
        <v>30</v>
      </c>
      <c r="U179" s="838">
        <v>0.5714285714285714</v>
      </c>
    </row>
    <row r="180" spans="1:21" ht="14.45" customHeight="1" x14ac:dyDescent="0.2">
      <c r="A180" s="831">
        <v>21</v>
      </c>
      <c r="B180" s="832" t="s">
        <v>3242</v>
      </c>
      <c r="C180" s="832" t="s">
        <v>3248</v>
      </c>
      <c r="D180" s="833" t="s">
        <v>5567</v>
      </c>
      <c r="E180" s="834" t="s">
        <v>3258</v>
      </c>
      <c r="F180" s="832" t="s">
        <v>3243</v>
      </c>
      <c r="G180" s="832" t="s">
        <v>3621</v>
      </c>
      <c r="H180" s="832" t="s">
        <v>594</v>
      </c>
      <c r="I180" s="832" t="s">
        <v>3625</v>
      </c>
      <c r="J180" s="832" t="s">
        <v>3621</v>
      </c>
      <c r="K180" s="832" t="s">
        <v>3068</v>
      </c>
      <c r="L180" s="835">
        <v>150.69999999999999</v>
      </c>
      <c r="M180" s="835">
        <v>150.69999999999999</v>
      </c>
      <c r="N180" s="832">
        <v>1</v>
      </c>
      <c r="O180" s="836">
        <v>0.5</v>
      </c>
      <c r="P180" s="835">
        <v>150.69999999999999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21</v>
      </c>
      <c r="B181" s="832" t="s">
        <v>3242</v>
      </c>
      <c r="C181" s="832" t="s">
        <v>3248</v>
      </c>
      <c r="D181" s="833" t="s">
        <v>5567</v>
      </c>
      <c r="E181" s="834" t="s">
        <v>3258</v>
      </c>
      <c r="F181" s="832" t="s">
        <v>3243</v>
      </c>
      <c r="G181" s="832" t="s">
        <v>3626</v>
      </c>
      <c r="H181" s="832" t="s">
        <v>655</v>
      </c>
      <c r="I181" s="832" t="s">
        <v>2698</v>
      </c>
      <c r="J181" s="832" t="s">
        <v>1011</v>
      </c>
      <c r="K181" s="832" t="s">
        <v>2699</v>
      </c>
      <c r="L181" s="835">
        <v>100.1</v>
      </c>
      <c r="M181" s="835">
        <v>100.1</v>
      </c>
      <c r="N181" s="832">
        <v>1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5" customHeight="1" x14ac:dyDescent="0.2">
      <c r="A182" s="831">
        <v>21</v>
      </c>
      <c r="B182" s="832" t="s">
        <v>3242</v>
      </c>
      <c r="C182" s="832" t="s">
        <v>3248</v>
      </c>
      <c r="D182" s="833" t="s">
        <v>5567</v>
      </c>
      <c r="E182" s="834" t="s">
        <v>3258</v>
      </c>
      <c r="F182" s="832" t="s">
        <v>3243</v>
      </c>
      <c r="G182" s="832" t="s">
        <v>3627</v>
      </c>
      <c r="H182" s="832" t="s">
        <v>655</v>
      </c>
      <c r="I182" s="832" t="s">
        <v>2793</v>
      </c>
      <c r="J182" s="832" t="s">
        <v>1536</v>
      </c>
      <c r="K182" s="832" t="s">
        <v>1538</v>
      </c>
      <c r="L182" s="835">
        <v>4017.02</v>
      </c>
      <c r="M182" s="835">
        <v>369565.84</v>
      </c>
      <c r="N182" s="832">
        <v>92</v>
      </c>
      <c r="O182" s="836">
        <v>23</v>
      </c>
      <c r="P182" s="835">
        <v>369565.84</v>
      </c>
      <c r="Q182" s="837">
        <v>1</v>
      </c>
      <c r="R182" s="832">
        <v>92</v>
      </c>
      <c r="S182" s="837">
        <v>1</v>
      </c>
      <c r="T182" s="836">
        <v>23</v>
      </c>
      <c r="U182" s="838">
        <v>1</v>
      </c>
    </row>
    <row r="183" spans="1:21" ht="14.45" customHeight="1" x14ac:dyDescent="0.2">
      <c r="A183" s="831">
        <v>21</v>
      </c>
      <c r="B183" s="832" t="s">
        <v>3242</v>
      </c>
      <c r="C183" s="832" t="s">
        <v>3248</v>
      </c>
      <c r="D183" s="833" t="s">
        <v>5567</v>
      </c>
      <c r="E183" s="834" t="s">
        <v>3258</v>
      </c>
      <c r="F183" s="832" t="s">
        <v>3243</v>
      </c>
      <c r="G183" s="832" t="s">
        <v>3627</v>
      </c>
      <c r="H183" s="832" t="s">
        <v>655</v>
      </c>
      <c r="I183" s="832" t="s">
        <v>2794</v>
      </c>
      <c r="J183" s="832" t="s">
        <v>1536</v>
      </c>
      <c r="K183" s="832" t="s">
        <v>1537</v>
      </c>
      <c r="L183" s="835">
        <v>5623.83</v>
      </c>
      <c r="M183" s="835">
        <v>264320.00999999983</v>
      </c>
      <c r="N183" s="832">
        <v>47</v>
      </c>
      <c r="O183" s="836">
        <v>21</v>
      </c>
      <c r="P183" s="835">
        <v>264320.00999999983</v>
      </c>
      <c r="Q183" s="837">
        <v>1</v>
      </c>
      <c r="R183" s="832">
        <v>47</v>
      </c>
      <c r="S183" s="837">
        <v>1</v>
      </c>
      <c r="T183" s="836">
        <v>21</v>
      </c>
      <c r="U183" s="838">
        <v>1</v>
      </c>
    </row>
    <row r="184" spans="1:21" ht="14.45" customHeight="1" x14ac:dyDescent="0.2">
      <c r="A184" s="831">
        <v>21</v>
      </c>
      <c r="B184" s="832" t="s">
        <v>3242</v>
      </c>
      <c r="C184" s="832" t="s">
        <v>3248</v>
      </c>
      <c r="D184" s="833" t="s">
        <v>5567</v>
      </c>
      <c r="E184" s="834" t="s">
        <v>3258</v>
      </c>
      <c r="F184" s="832" t="s">
        <v>3243</v>
      </c>
      <c r="G184" s="832" t="s">
        <v>3627</v>
      </c>
      <c r="H184" s="832" t="s">
        <v>655</v>
      </c>
      <c r="I184" s="832" t="s">
        <v>3628</v>
      </c>
      <c r="J184" s="832" t="s">
        <v>1536</v>
      </c>
      <c r="K184" s="832" t="s">
        <v>3629</v>
      </c>
      <c r="L184" s="835">
        <v>803.4</v>
      </c>
      <c r="M184" s="835">
        <v>14461.199999999995</v>
      </c>
      <c r="N184" s="832">
        <v>18</v>
      </c>
      <c r="O184" s="836">
        <v>8</v>
      </c>
      <c r="P184" s="835">
        <v>14461.199999999995</v>
      </c>
      <c r="Q184" s="837">
        <v>1</v>
      </c>
      <c r="R184" s="832">
        <v>18</v>
      </c>
      <c r="S184" s="837">
        <v>1</v>
      </c>
      <c r="T184" s="836">
        <v>8</v>
      </c>
      <c r="U184" s="838">
        <v>1</v>
      </c>
    </row>
    <row r="185" spans="1:21" ht="14.45" customHeight="1" x14ac:dyDescent="0.2">
      <c r="A185" s="831">
        <v>21</v>
      </c>
      <c r="B185" s="832" t="s">
        <v>3242</v>
      </c>
      <c r="C185" s="832" t="s">
        <v>3248</v>
      </c>
      <c r="D185" s="833" t="s">
        <v>5567</v>
      </c>
      <c r="E185" s="834" t="s">
        <v>3258</v>
      </c>
      <c r="F185" s="832" t="s">
        <v>3243</v>
      </c>
      <c r="G185" s="832" t="s">
        <v>3627</v>
      </c>
      <c r="H185" s="832" t="s">
        <v>655</v>
      </c>
      <c r="I185" s="832" t="s">
        <v>3630</v>
      </c>
      <c r="J185" s="832" t="s">
        <v>1536</v>
      </c>
      <c r="K185" s="832" t="s">
        <v>3631</v>
      </c>
      <c r="L185" s="835">
        <v>7230.63</v>
      </c>
      <c r="M185" s="835">
        <v>130151.34</v>
      </c>
      <c r="N185" s="832">
        <v>18</v>
      </c>
      <c r="O185" s="836">
        <v>7.5</v>
      </c>
      <c r="P185" s="835">
        <v>115690.08</v>
      </c>
      <c r="Q185" s="837">
        <v>0.88888888888888895</v>
      </c>
      <c r="R185" s="832">
        <v>16</v>
      </c>
      <c r="S185" s="837">
        <v>0.88888888888888884</v>
      </c>
      <c r="T185" s="836">
        <v>6.5</v>
      </c>
      <c r="U185" s="838">
        <v>0.8666666666666667</v>
      </c>
    </row>
    <row r="186" spans="1:21" ht="14.45" customHeight="1" x14ac:dyDescent="0.2">
      <c r="A186" s="831">
        <v>21</v>
      </c>
      <c r="B186" s="832" t="s">
        <v>3242</v>
      </c>
      <c r="C186" s="832" t="s">
        <v>3248</v>
      </c>
      <c r="D186" s="833" t="s">
        <v>5567</v>
      </c>
      <c r="E186" s="834" t="s">
        <v>3258</v>
      </c>
      <c r="F186" s="832" t="s">
        <v>3243</v>
      </c>
      <c r="G186" s="832" t="s">
        <v>3627</v>
      </c>
      <c r="H186" s="832" t="s">
        <v>594</v>
      </c>
      <c r="I186" s="832" t="s">
        <v>3632</v>
      </c>
      <c r="J186" s="832" t="s">
        <v>3633</v>
      </c>
      <c r="K186" s="832" t="s">
        <v>3629</v>
      </c>
      <c r="L186" s="835">
        <v>2001.6</v>
      </c>
      <c r="M186" s="835">
        <v>4003.2</v>
      </c>
      <c r="N186" s="832">
        <v>2</v>
      </c>
      <c r="O186" s="836">
        <v>1</v>
      </c>
      <c r="P186" s="835">
        <v>4003.2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5" customHeight="1" x14ac:dyDescent="0.2">
      <c r="A187" s="831">
        <v>21</v>
      </c>
      <c r="B187" s="832" t="s">
        <v>3242</v>
      </c>
      <c r="C187" s="832" t="s">
        <v>3248</v>
      </c>
      <c r="D187" s="833" t="s">
        <v>5567</v>
      </c>
      <c r="E187" s="834" t="s">
        <v>3258</v>
      </c>
      <c r="F187" s="832" t="s">
        <v>3243</v>
      </c>
      <c r="G187" s="832" t="s">
        <v>3627</v>
      </c>
      <c r="H187" s="832" t="s">
        <v>594</v>
      </c>
      <c r="I187" s="832" t="s">
        <v>3634</v>
      </c>
      <c r="J187" s="832" t="s">
        <v>3633</v>
      </c>
      <c r="K187" s="832" t="s">
        <v>1537</v>
      </c>
      <c r="L187" s="835">
        <v>14011.21</v>
      </c>
      <c r="M187" s="835">
        <v>112089.67999999998</v>
      </c>
      <c r="N187" s="832">
        <v>8</v>
      </c>
      <c r="O187" s="836">
        <v>3</v>
      </c>
      <c r="P187" s="835">
        <v>84067.25999999998</v>
      </c>
      <c r="Q187" s="837">
        <v>0.75</v>
      </c>
      <c r="R187" s="832">
        <v>6</v>
      </c>
      <c r="S187" s="837">
        <v>0.75</v>
      </c>
      <c r="T187" s="836">
        <v>2.5</v>
      </c>
      <c r="U187" s="838">
        <v>0.83333333333333337</v>
      </c>
    </row>
    <row r="188" spans="1:21" ht="14.45" customHeight="1" x14ac:dyDescent="0.2">
      <c r="A188" s="831">
        <v>21</v>
      </c>
      <c r="B188" s="832" t="s">
        <v>3242</v>
      </c>
      <c r="C188" s="832" t="s">
        <v>3248</v>
      </c>
      <c r="D188" s="833" t="s">
        <v>5567</v>
      </c>
      <c r="E188" s="834" t="s">
        <v>3258</v>
      </c>
      <c r="F188" s="832" t="s">
        <v>3243</v>
      </c>
      <c r="G188" s="832" t="s">
        <v>3627</v>
      </c>
      <c r="H188" s="832" t="s">
        <v>594</v>
      </c>
      <c r="I188" s="832" t="s">
        <v>3635</v>
      </c>
      <c r="J188" s="832" t="s">
        <v>3633</v>
      </c>
      <c r="K188" s="832" t="s">
        <v>1538</v>
      </c>
      <c r="L188" s="835">
        <v>10008.01</v>
      </c>
      <c r="M188" s="835">
        <v>40032.04</v>
      </c>
      <c r="N188" s="832">
        <v>4</v>
      </c>
      <c r="O188" s="836">
        <v>1.5</v>
      </c>
      <c r="P188" s="835">
        <v>40032.04</v>
      </c>
      <c r="Q188" s="837">
        <v>1</v>
      </c>
      <c r="R188" s="832">
        <v>4</v>
      </c>
      <c r="S188" s="837">
        <v>1</v>
      </c>
      <c r="T188" s="836">
        <v>1.5</v>
      </c>
      <c r="U188" s="838">
        <v>1</v>
      </c>
    </row>
    <row r="189" spans="1:21" ht="14.45" customHeight="1" x14ac:dyDescent="0.2">
      <c r="A189" s="831">
        <v>21</v>
      </c>
      <c r="B189" s="832" t="s">
        <v>3242</v>
      </c>
      <c r="C189" s="832" t="s">
        <v>3248</v>
      </c>
      <c r="D189" s="833" t="s">
        <v>5567</v>
      </c>
      <c r="E189" s="834" t="s">
        <v>3258</v>
      </c>
      <c r="F189" s="832" t="s">
        <v>3243</v>
      </c>
      <c r="G189" s="832" t="s">
        <v>3627</v>
      </c>
      <c r="H189" s="832" t="s">
        <v>594</v>
      </c>
      <c r="I189" s="832" t="s">
        <v>3636</v>
      </c>
      <c r="J189" s="832" t="s">
        <v>3633</v>
      </c>
      <c r="K189" s="832" t="s">
        <v>3631</v>
      </c>
      <c r="L189" s="835">
        <v>18014.41</v>
      </c>
      <c r="M189" s="835">
        <v>18014.41</v>
      </c>
      <c r="N189" s="832">
        <v>1</v>
      </c>
      <c r="O189" s="836">
        <v>0.5</v>
      </c>
      <c r="P189" s="835">
        <v>18014.41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21</v>
      </c>
      <c r="B190" s="832" t="s">
        <v>3242</v>
      </c>
      <c r="C190" s="832" t="s">
        <v>3248</v>
      </c>
      <c r="D190" s="833" t="s">
        <v>5567</v>
      </c>
      <c r="E190" s="834" t="s">
        <v>3258</v>
      </c>
      <c r="F190" s="832" t="s">
        <v>3243</v>
      </c>
      <c r="G190" s="832" t="s">
        <v>3637</v>
      </c>
      <c r="H190" s="832" t="s">
        <v>594</v>
      </c>
      <c r="I190" s="832" t="s">
        <v>3638</v>
      </c>
      <c r="J190" s="832" t="s">
        <v>1559</v>
      </c>
      <c r="K190" s="832" t="s">
        <v>3639</v>
      </c>
      <c r="L190" s="835">
        <v>98.2</v>
      </c>
      <c r="M190" s="835">
        <v>196.4</v>
      </c>
      <c r="N190" s="832">
        <v>2</v>
      </c>
      <c r="O190" s="836">
        <v>2</v>
      </c>
      <c r="P190" s="835">
        <v>196.4</v>
      </c>
      <c r="Q190" s="837">
        <v>1</v>
      </c>
      <c r="R190" s="832">
        <v>2</v>
      </c>
      <c r="S190" s="837">
        <v>1</v>
      </c>
      <c r="T190" s="836">
        <v>2</v>
      </c>
      <c r="U190" s="838">
        <v>1</v>
      </c>
    </row>
    <row r="191" spans="1:21" ht="14.45" customHeight="1" x14ac:dyDescent="0.2">
      <c r="A191" s="831">
        <v>21</v>
      </c>
      <c r="B191" s="832" t="s">
        <v>3242</v>
      </c>
      <c r="C191" s="832" t="s">
        <v>3248</v>
      </c>
      <c r="D191" s="833" t="s">
        <v>5567</v>
      </c>
      <c r="E191" s="834" t="s">
        <v>3258</v>
      </c>
      <c r="F191" s="832" t="s">
        <v>3243</v>
      </c>
      <c r="G191" s="832" t="s">
        <v>3637</v>
      </c>
      <c r="H191" s="832" t="s">
        <v>594</v>
      </c>
      <c r="I191" s="832" t="s">
        <v>3640</v>
      </c>
      <c r="J191" s="832" t="s">
        <v>1559</v>
      </c>
      <c r="K191" s="832" t="s">
        <v>3641</v>
      </c>
      <c r="L191" s="835">
        <v>55.16</v>
      </c>
      <c r="M191" s="835">
        <v>165.48</v>
      </c>
      <c r="N191" s="832">
        <v>3</v>
      </c>
      <c r="O191" s="836">
        <v>0.5</v>
      </c>
      <c r="P191" s="835">
        <v>165.48</v>
      </c>
      <c r="Q191" s="837">
        <v>1</v>
      </c>
      <c r="R191" s="832">
        <v>3</v>
      </c>
      <c r="S191" s="837">
        <v>1</v>
      </c>
      <c r="T191" s="836">
        <v>0.5</v>
      </c>
      <c r="U191" s="838">
        <v>1</v>
      </c>
    </row>
    <row r="192" spans="1:21" ht="14.45" customHeight="1" x14ac:dyDescent="0.2">
      <c r="A192" s="831">
        <v>21</v>
      </c>
      <c r="B192" s="832" t="s">
        <v>3242</v>
      </c>
      <c r="C192" s="832" t="s">
        <v>3248</v>
      </c>
      <c r="D192" s="833" t="s">
        <v>5567</v>
      </c>
      <c r="E192" s="834" t="s">
        <v>3258</v>
      </c>
      <c r="F192" s="832" t="s">
        <v>3243</v>
      </c>
      <c r="G192" s="832" t="s">
        <v>3642</v>
      </c>
      <c r="H192" s="832" t="s">
        <v>594</v>
      </c>
      <c r="I192" s="832" t="s">
        <v>3643</v>
      </c>
      <c r="J192" s="832" t="s">
        <v>3644</v>
      </c>
      <c r="K192" s="832" t="s">
        <v>2502</v>
      </c>
      <c r="L192" s="835">
        <v>77.13</v>
      </c>
      <c r="M192" s="835">
        <v>385.65</v>
      </c>
      <c r="N192" s="832">
        <v>5</v>
      </c>
      <c r="O192" s="836">
        <v>2</v>
      </c>
      <c r="P192" s="835">
        <v>385.65</v>
      </c>
      <c r="Q192" s="837">
        <v>1</v>
      </c>
      <c r="R192" s="832">
        <v>5</v>
      </c>
      <c r="S192" s="837">
        <v>1</v>
      </c>
      <c r="T192" s="836">
        <v>2</v>
      </c>
      <c r="U192" s="838">
        <v>1</v>
      </c>
    </row>
    <row r="193" spans="1:21" ht="14.45" customHeight="1" x14ac:dyDescent="0.2">
      <c r="A193" s="831">
        <v>21</v>
      </c>
      <c r="B193" s="832" t="s">
        <v>3242</v>
      </c>
      <c r="C193" s="832" t="s">
        <v>3248</v>
      </c>
      <c r="D193" s="833" t="s">
        <v>5567</v>
      </c>
      <c r="E193" s="834" t="s">
        <v>3258</v>
      </c>
      <c r="F193" s="832" t="s">
        <v>3243</v>
      </c>
      <c r="G193" s="832" t="s">
        <v>3645</v>
      </c>
      <c r="H193" s="832" t="s">
        <v>594</v>
      </c>
      <c r="I193" s="832" t="s">
        <v>3646</v>
      </c>
      <c r="J193" s="832" t="s">
        <v>1564</v>
      </c>
      <c r="K193" s="832" t="s">
        <v>3647</v>
      </c>
      <c r="L193" s="835">
        <v>31.32</v>
      </c>
      <c r="M193" s="835">
        <v>93.960000000000008</v>
      </c>
      <c r="N193" s="832">
        <v>3</v>
      </c>
      <c r="O193" s="836">
        <v>0.5</v>
      </c>
      <c r="P193" s="835">
        <v>93.960000000000008</v>
      </c>
      <c r="Q193" s="837">
        <v>1</v>
      </c>
      <c r="R193" s="832">
        <v>3</v>
      </c>
      <c r="S193" s="837">
        <v>1</v>
      </c>
      <c r="T193" s="836">
        <v>0.5</v>
      </c>
      <c r="U193" s="838">
        <v>1</v>
      </c>
    </row>
    <row r="194" spans="1:21" ht="14.45" customHeight="1" x14ac:dyDescent="0.2">
      <c r="A194" s="831">
        <v>21</v>
      </c>
      <c r="B194" s="832" t="s">
        <v>3242</v>
      </c>
      <c r="C194" s="832" t="s">
        <v>3248</v>
      </c>
      <c r="D194" s="833" t="s">
        <v>5567</v>
      </c>
      <c r="E194" s="834" t="s">
        <v>3258</v>
      </c>
      <c r="F194" s="832" t="s">
        <v>3243</v>
      </c>
      <c r="G194" s="832" t="s">
        <v>3645</v>
      </c>
      <c r="H194" s="832" t="s">
        <v>594</v>
      </c>
      <c r="I194" s="832" t="s">
        <v>3648</v>
      </c>
      <c r="J194" s="832" t="s">
        <v>3649</v>
      </c>
      <c r="K194" s="832" t="s">
        <v>3650</v>
      </c>
      <c r="L194" s="835">
        <v>140.94999999999999</v>
      </c>
      <c r="M194" s="835">
        <v>140.94999999999999</v>
      </c>
      <c r="N194" s="832">
        <v>1</v>
      </c>
      <c r="O194" s="836">
        <v>0.5</v>
      </c>
      <c r="P194" s="835">
        <v>140.94999999999999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5" customHeight="1" x14ac:dyDescent="0.2">
      <c r="A195" s="831">
        <v>21</v>
      </c>
      <c r="B195" s="832" t="s">
        <v>3242</v>
      </c>
      <c r="C195" s="832" t="s">
        <v>3248</v>
      </c>
      <c r="D195" s="833" t="s">
        <v>5567</v>
      </c>
      <c r="E195" s="834" t="s">
        <v>3258</v>
      </c>
      <c r="F195" s="832" t="s">
        <v>3243</v>
      </c>
      <c r="G195" s="832" t="s">
        <v>3645</v>
      </c>
      <c r="H195" s="832" t="s">
        <v>594</v>
      </c>
      <c r="I195" s="832" t="s">
        <v>3651</v>
      </c>
      <c r="J195" s="832" t="s">
        <v>3652</v>
      </c>
      <c r="K195" s="832" t="s">
        <v>751</v>
      </c>
      <c r="L195" s="835">
        <v>187.92</v>
      </c>
      <c r="M195" s="835">
        <v>939.59999999999991</v>
      </c>
      <c r="N195" s="832">
        <v>5</v>
      </c>
      <c r="O195" s="836">
        <v>1.5</v>
      </c>
      <c r="P195" s="835">
        <v>939.59999999999991</v>
      </c>
      <c r="Q195" s="837">
        <v>1</v>
      </c>
      <c r="R195" s="832">
        <v>5</v>
      </c>
      <c r="S195" s="837">
        <v>1</v>
      </c>
      <c r="T195" s="836">
        <v>1.5</v>
      </c>
      <c r="U195" s="838">
        <v>1</v>
      </c>
    </row>
    <row r="196" spans="1:21" ht="14.45" customHeight="1" x14ac:dyDescent="0.2">
      <c r="A196" s="831">
        <v>21</v>
      </c>
      <c r="B196" s="832" t="s">
        <v>3242</v>
      </c>
      <c r="C196" s="832" t="s">
        <v>3248</v>
      </c>
      <c r="D196" s="833" t="s">
        <v>5567</v>
      </c>
      <c r="E196" s="834" t="s">
        <v>3258</v>
      </c>
      <c r="F196" s="832" t="s">
        <v>3243</v>
      </c>
      <c r="G196" s="832" t="s">
        <v>3645</v>
      </c>
      <c r="H196" s="832" t="s">
        <v>594</v>
      </c>
      <c r="I196" s="832" t="s">
        <v>3653</v>
      </c>
      <c r="J196" s="832" t="s">
        <v>1564</v>
      </c>
      <c r="K196" s="832" t="s">
        <v>3654</v>
      </c>
      <c r="L196" s="835">
        <v>300.68</v>
      </c>
      <c r="M196" s="835">
        <v>1202.72</v>
      </c>
      <c r="N196" s="832">
        <v>4</v>
      </c>
      <c r="O196" s="836">
        <v>1</v>
      </c>
      <c r="P196" s="835">
        <v>1202.72</v>
      </c>
      <c r="Q196" s="837">
        <v>1</v>
      </c>
      <c r="R196" s="832">
        <v>4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21</v>
      </c>
      <c r="B197" s="832" t="s">
        <v>3242</v>
      </c>
      <c r="C197" s="832" t="s">
        <v>3248</v>
      </c>
      <c r="D197" s="833" t="s">
        <v>5567</v>
      </c>
      <c r="E197" s="834" t="s">
        <v>3258</v>
      </c>
      <c r="F197" s="832" t="s">
        <v>3243</v>
      </c>
      <c r="G197" s="832" t="s">
        <v>3645</v>
      </c>
      <c r="H197" s="832" t="s">
        <v>594</v>
      </c>
      <c r="I197" s="832" t="s">
        <v>3655</v>
      </c>
      <c r="J197" s="832" t="s">
        <v>1572</v>
      </c>
      <c r="K197" s="832" t="s">
        <v>3654</v>
      </c>
      <c r="L197" s="835">
        <v>300.68</v>
      </c>
      <c r="M197" s="835">
        <v>300.68</v>
      </c>
      <c r="N197" s="832">
        <v>1</v>
      </c>
      <c r="O197" s="836">
        <v>1</v>
      </c>
      <c r="P197" s="835">
        <v>300.68</v>
      </c>
      <c r="Q197" s="837">
        <v>1</v>
      </c>
      <c r="R197" s="832">
        <v>1</v>
      </c>
      <c r="S197" s="837">
        <v>1</v>
      </c>
      <c r="T197" s="836">
        <v>1</v>
      </c>
      <c r="U197" s="838">
        <v>1</v>
      </c>
    </row>
    <row r="198" spans="1:21" ht="14.45" customHeight="1" x14ac:dyDescent="0.2">
      <c r="A198" s="831">
        <v>21</v>
      </c>
      <c r="B198" s="832" t="s">
        <v>3242</v>
      </c>
      <c r="C198" s="832" t="s">
        <v>3248</v>
      </c>
      <c r="D198" s="833" t="s">
        <v>5567</v>
      </c>
      <c r="E198" s="834" t="s">
        <v>3258</v>
      </c>
      <c r="F198" s="832" t="s">
        <v>3243</v>
      </c>
      <c r="G198" s="832" t="s">
        <v>3645</v>
      </c>
      <c r="H198" s="832" t="s">
        <v>594</v>
      </c>
      <c r="I198" s="832" t="s">
        <v>3656</v>
      </c>
      <c r="J198" s="832" t="s">
        <v>3657</v>
      </c>
      <c r="K198" s="832" t="s">
        <v>3658</v>
      </c>
      <c r="L198" s="835">
        <v>46.99</v>
      </c>
      <c r="M198" s="835">
        <v>516.89</v>
      </c>
      <c r="N198" s="832">
        <v>11</v>
      </c>
      <c r="O198" s="836">
        <v>3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5" customHeight="1" x14ac:dyDescent="0.2">
      <c r="A199" s="831">
        <v>21</v>
      </c>
      <c r="B199" s="832" t="s">
        <v>3242</v>
      </c>
      <c r="C199" s="832" t="s">
        <v>3248</v>
      </c>
      <c r="D199" s="833" t="s">
        <v>5567</v>
      </c>
      <c r="E199" s="834" t="s">
        <v>3258</v>
      </c>
      <c r="F199" s="832" t="s">
        <v>3243</v>
      </c>
      <c r="G199" s="832" t="s">
        <v>3645</v>
      </c>
      <c r="H199" s="832" t="s">
        <v>594</v>
      </c>
      <c r="I199" s="832" t="s">
        <v>3659</v>
      </c>
      <c r="J199" s="832" t="s">
        <v>1572</v>
      </c>
      <c r="K199" s="832" t="s">
        <v>3660</v>
      </c>
      <c r="L199" s="835">
        <v>31.32</v>
      </c>
      <c r="M199" s="835">
        <v>93.960000000000008</v>
      </c>
      <c r="N199" s="832">
        <v>3</v>
      </c>
      <c r="O199" s="836">
        <v>2</v>
      </c>
      <c r="P199" s="835">
        <v>93.960000000000008</v>
      </c>
      <c r="Q199" s="837">
        <v>1</v>
      </c>
      <c r="R199" s="832">
        <v>3</v>
      </c>
      <c r="S199" s="837">
        <v>1</v>
      </c>
      <c r="T199" s="836">
        <v>2</v>
      </c>
      <c r="U199" s="838">
        <v>1</v>
      </c>
    </row>
    <row r="200" spans="1:21" ht="14.45" customHeight="1" x14ac:dyDescent="0.2">
      <c r="A200" s="831">
        <v>21</v>
      </c>
      <c r="B200" s="832" t="s">
        <v>3242</v>
      </c>
      <c r="C200" s="832" t="s">
        <v>3248</v>
      </c>
      <c r="D200" s="833" t="s">
        <v>5567</v>
      </c>
      <c r="E200" s="834" t="s">
        <v>3258</v>
      </c>
      <c r="F200" s="832" t="s">
        <v>3243</v>
      </c>
      <c r="G200" s="832" t="s">
        <v>3645</v>
      </c>
      <c r="H200" s="832" t="s">
        <v>594</v>
      </c>
      <c r="I200" s="832" t="s">
        <v>3661</v>
      </c>
      <c r="J200" s="832" t="s">
        <v>3662</v>
      </c>
      <c r="K200" s="832" t="s">
        <v>1581</v>
      </c>
      <c r="L200" s="835">
        <v>187.92</v>
      </c>
      <c r="M200" s="835">
        <v>563.76</v>
      </c>
      <c r="N200" s="832">
        <v>3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5" customHeight="1" x14ac:dyDescent="0.2">
      <c r="A201" s="831">
        <v>21</v>
      </c>
      <c r="B201" s="832" t="s">
        <v>3242</v>
      </c>
      <c r="C201" s="832" t="s">
        <v>3248</v>
      </c>
      <c r="D201" s="833" t="s">
        <v>5567</v>
      </c>
      <c r="E201" s="834" t="s">
        <v>3258</v>
      </c>
      <c r="F201" s="832" t="s">
        <v>3243</v>
      </c>
      <c r="G201" s="832" t="s">
        <v>3645</v>
      </c>
      <c r="H201" s="832" t="s">
        <v>594</v>
      </c>
      <c r="I201" s="832" t="s">
        <v>3663</v>
      </c>
      <c r="J201" s="832" t="s">
        <v>3662</v>
      </c>
      <c r="K201" s="832" t="s">
        <v>3664</v>
      </c>
      <c r="L201" s="835">
        <v>140.94999999999999</v>
      </c>
      <c r="M201" s="835">
        <v>1691.3999999999999</v>
      </c>
      <c r="N201" s="832">
        <v>12</v>
      </c>
      <c r="O201" s="836">
        <v>2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5" customHeight="1" x14ac:dyDescent="0.2">
      <c r="A202" s="831">
        <v>21</v>
      </c>
      <c r="B202" s="832" t="s">
        <v>3242</v>
      </c>
      <c r="C202" s="832" t="s">
        <v>3248</v>
      </c>
      <c r="D202" s="833" t="s">
        <v>5567</v>
      </c>
      <c r="E202" s="834" t="s">
        <v>3258</v>
      </c>
      <c r="F202" s="832" t="s">
        <v>3243</v>
      </c>
      <c r="G202" s="832" t="s">
        <v>3665</v>
      </c>
      <c r="H202" s="832" t="s">
        <v>594</v>
      </c>
      <c r="I202" s="832" t="s">
        <v>3666</v>
      </c>
      <c r="J202" s="832" t="s">
        <v>1067</v>
      </c>
      <c r="K202" s="832" t="s">
        <v>3667</v>
      </c>
      <c r="L202" s="835">
        <v>14.47</v>
      </c>
      <c r="M202" s="835">
        <v>57.88</v>
      </c>
      <c r="N202" s="832">
        <v>4</v>
      </c>
      <c r="O202" s="836">
        <v>1.5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5" customHeight="1" x14ac:dyDescent="0.2">
      <c r="A203" s="831">
        <v>21</v>
      </c>
      <c r="B203" s="832" t="s">
        <v>3242</v>
      </c>
      <c r="C203" s="832" t="s">
        <v>3248</v>
      </c>
      <c r="D203" s="833" t="s">
        <v>5567</v>
      </c>
      <c r="E203" s="834" t="s">
        <v>3258</v>
      </c>
      <c r="F203" s="832" t="s">
        <v>3243</v>
      </c>
      <c r="G203" s="832" t="s">
        <v>3668</v>
      </c>
      <c r="H203" s="832" t="s">
        <v>594</v>
      </c>
      <c r="I203" s="832" t="s">
        <v>3669</v>
      </c>
      <c r="J203" s="832" t="s">
        <v>801</v>
      </c>
      <c r="K203" s="832" t="s">
        <v>3670</v>
      </c>
      <c r="L203" s="835">
        <v>311.02</v>
      </c>
      <c r="M203" s="835">
        <v>2488.16</v>
      </c>
      <c r="N203" s="832">
        <v>8</v>
      </c>
      <c r="O203" s="836">
        <v>5.5</v>
      </c>
      <c r="P203" s="835">
        <v>2177.14</v>
      </c>
      <c r="Q203" s="837">
        <v>0.875</v>
      </c>
      <c r="R203" s="832">
        <v>7</v>
      </c>
      <c r="S203" s="837">
        <v>0.875</v>
      </c>
      <c r="T203" s="836">
        <v>4.5</v>
      </c>
      <c r="U203" s="838">
        <v>0.81818181818181823</v>
      </c>
    </row>
    <row r="204" spans="1:21" ht="14.45" customHeight="1" x14ac:dyDescent="0.2">
      <c r="A204" s="831">
        <v>21</v>
      </c>
      <c r="B204" s="832" t="s">
        <v>3242</v>
      </c>
      <c r="C204" s="832" t="s">
        <v>3248</v>
      </c>
      <c r="D204" s="833" t="s">
        <v>5567</v>
      </c>
      <c r="E204" s="834" t="s">
        <v>3258</v>
      </c>
      <c r="F204" s="832" t="s">
        <v>3243</v>
      </c>
      <c r="G204" s="832" t="s">
        <v>3668</v>
      </c>
      <c r="H204" s="832" t="s">
        <v>594</v>
      </c>
      <c r="I204" s="832" t="s">
        <v>3671</v>
      </c>
      <c r="J204" s="832" t="s">
        <v>785</v>
      </c>
      <c r="K204" s="832" t="s">
        <v>3672</v>
      </c>
      <c r="L204" s="835">
        <v>0</v>
      </c>
      <c r="M204" s="835">
        <v>0</v>
      </c>
      <c r="N204" s="832">
        <v>1</v>
      </c>
      <c r="O204" s="836">
        <v>0.5</v>
      </c>
      <c r="P204" s="835"/>
      <c r="Q204" s="837"/>
      <c r="R204" s="832"/>
      <c r="S204" s="837">
        <v>0</v>
      </c>
      <c r="T204" s="836"/>
      <c r="U204" s="838">
        <v>0</v>
      </c>
    </row>
    <row r="205" spans="1:21" ht="14.45" customHeight="1" x14ac:dyDescent="0.2">
      <c r="A205" s="831">
        <v>21</v>
      </c>
      <c r="B205" s="832" t="s">
        <v>3242</v>
      </c>
      <c r="C205" s="832" t="s">
        <v>3248</v>
      </c>
      <c r="D205" s="833" t="s">
        <v>5567</v>
      </c>
      <c r="E205" s="834" t="s">
        <v>3258</v>
      </c>
      <c r="F205" s="832" t="s">
        <v>3243</v>
      </c>
      <c r="G205" s="832" t="s">
        <v>3673</v>
      </c>
      <c r="H205" s="832" t="s">
        <v>594</v>
      </c>
      <c r="I205" s="832" t="s">
        <v>3674</v>
      </c>
      <c r="J205" s="832" t="s">
        <v>3675</v>
      </c>
      <c r="K205" s="832" t="s">
        <v>771</v>
      </c>
      <c r="L205" s="835">
        <v>0</v>
      </c>
      <c r="M205" s="835">
        <v>0</v>
      </c>
      <c r="N205" s="832">
        <v>1</v>
      </c>
      <c r="O205" s="836">
        <v>1</v>
      </c>
      <c r="P205" s="835">
        <v>0</v>
      </c>
      <c r="Q205" s="837"/>
      <c r="R205" s="832">
        <v>1</v>
      </c>
      <c r="S205" s="837">
        <v>1</v>
      </c>
      <c r="T205" s="836">
        <v>1</v>
      </c>
      <c r="U205" s="838">
        <v>1</v>
      </c>
    </row>
    <row r="206" spans="1:21" ht="14.45" customHeight="1" x14ac:dyDescent="0.2">
      <c r="A206" s="831">
        <v>21</v>
      </c>
      <c r="B206" s="832" t="s">
        <v>3242</v>
      </c>
      <c r="C206" s="832" t="s">
        <v>3248</v>
      </c>
      <c r="D206" s="833" t="s">
        <v>5567</v>
      </c>
      <c r="E206" s="834" t="s">
        <v>3258</v>
      </c>
      <c r="F206" s="832" t="s">
        <v>3243</v>
      </c>
      <c r="G206" s="832" t="s">
        <v>3673</v>
      </c>
      <c r="H206" s="832" t="s">
        <v>594</v>
      </c>
      <c r="I206" s="832" t="s">
        <v>3676</v>
      </c>
      <c r="J206" s="832" t="s">
        <v>1662</v>
      </c>
      <c r="K206" s="832" t="s">
        <v>2948</v>
      </c>
      <c r="L206" s="835">
        <v>0</v>
      </c>
      <c r="M206" s="835">
        <v>0</v>
      </c>
      <c r="N206" s="832">
        <v>1</v>
      </c>
      <c r="O206" s="836">
        <v>0.5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5" customHeight="1" x14ac:dyDescent="0.2">
      <c r="A207" s="831">
        <v>21</v>
      </c>
      <c r="B207" s="832" t="s">
        <v>3242</v>
      </c>
      <c r="C207" s="832" t="s">
        <v>3248</v>
      </c>
      <c r="D207" s="833" t="s">
        <v>5567</v>
      </c>
      <c r="E207" s="834" t="s">
        <v>3258</v>
      </c>
      <c r="F207" s="832" t="s">
        <v>3243</v>
      </c>
      <c r="G207" s="832" t="s">
        <v>3673</v>
      </c>
      <c r="H207" s="832" t="s">
        <v>594</v>
      </c>
      <c r="I207" s="832" t="s">
        <v>2949</v>
      </c>
      <c r="J207" s="832" t="s">
        <v>1662</v>
      </c>
      <c r="K207" s="832" t="s">
        <v>2950</v>
      </c>
      <c r="L207" s="835">
        <v>0</v>
      </c>
      <c r="M207" s="835">
        <v>0</v>
      </c>
      <c r="N207" s="832">
        <v>8</v>
      </c>
      <c r="O207" s="836">
        <v>5</v>
      </c>
      <c r="P207" s="835">
        <v>0</v>
      </c>
      <c r="Q207" s="837"/>
      <c r="R207" s="832">
        <v>7</v>
      </c>
      <c r="S207" s="837">
        <v>0.875</v>
      </c>
      <c r="T207" s="836">
        <v>4</v>
      </c>
      <c r="U207" s="838">
        <v>0.8</v>
      </c>
    </row>
    <row r="208" spans="1:21" ht="14.45" customHeight="1" x14ac:dyDescent="0.2">
      <c r="A208" s="831">
        <v>21</v>
      </c>
      <c r="B208" s="832" t="s">
        <v>3242</v>
      </c>
      <c r="C208" s="832" t="s">
        <v>3248</v>
      </c>
      <c r="D208" s="833" t="s">
        <v>5567</v>
      </c>
      <c r="E208" s="834" t="s">
        <v>3258</v>
      </c>
      <c r="F208" s="832" t="s">
        <v>3243</v>
      </c>
      <c r="G208" s="832" t="s">
        <v>3673</v>
      </c>
      <c r="H208" s="832" t="s">
        <v>594</v>
      </c>
      <c r="I208" s="832" t="s">
        <v>3677</v>
      </c>
      <c r="J208" s="832" t="s">
        <v>3678</v>
      </c>
      <c r="K208" s="832" t="s">
        <v>771</v>
      </c>
      <c r="L208" s="835">
        <v>0</v>
      </c>
      <c r="M208" s="835">
        <v>0</v>
      </c>
      <c r="N208" s="832">
        <v>4</v>
      </c>
      <c r="O208" s="836">
        <v>3</v>
      </c>
      <c r="P208" s="835">
        <v>0</v>
      </c>
      <c r="Q208" s="837"/>
      <c r="R208" s="832">
        <v>3</v>
      </c>
      <c r="S208" s="837">
        <v>0.75</v>
      </c>
      <c r="T208" s="836">
        <v>2</v>
      </c>
      <c r="U208" s="838">
        <v>0.66666666666666663</v>
      </c>
    </row>
    <row r="209" spans="1:21" ht="14.45" customHeight="1" x14ac:dyDescent="0.2">
      <c r="A209" s="831">
        <v>21</v>
      </c>
      <c r="B209" s="832" t="s">
        <v>3242</v>
      </c>
      <c r="C209" s="832" t="s">
        <v>3248</v>
      </c>
      <c r="D209" s="833" t="s">
        <v>5567</v>
      </c>
      <c r="E209" s="834" t="s">
        <v>3258</v>
      </c>
      <c r="F209" s="832" t="s">
        <v>3243</v>
      </c>
      <c r="G209" s="832" t="s">
        <v>3673</v>
      </c>
      <c r="H209" s="832" t="s">
        <v>594</v>
      </c>
      <c r="I209" s="832" t="s">
        <v>3679</v>
      </c>
      <c r="J209" s="832" t="s">
        <v>3680</v>
      </c>
      <c r="K209" s="832" t="s">
        <v>771</v>
      </c>
      <c r="L209" s="835">
        <v>0</v>
      </c>
      <c r="M209" s="835">
        <v>0</v>
      </c>
      <c r="N209" s="832">
        <v>1</v>
      </c>
      <c r="O209" s="836">
        <v>0.5</v>
      </c>
      <c r="P209" s="835">
        <v>0</v>
      </c>
      <c r="Q209" s="837"/>
      <c r="R209" s="832">
        <v>1</v>
      </c>
      <c r="S209" s="837">
        <v>1</v>
      </c>
      <c r="T209" s="836">
        <v>0.5</v>
      </c>
      <c r="U209" s="838">
        <v>1</v>
      </c>
    </row>
    <row r="210" spans="1:21" ht="14.45" customHeight="1" x14ac:dyDescent="0.2">
      <c r="A210" s="831">
        <v>21</v>
      </c>
      <c r="B210" s="832" t="s">
        <v>3242</v>
      </c>
      <c r="C210" s="832" t="s">
        <v>3248</v>
      </c>
      <c r="D210" s="833" t="s">
        <v>5567</v>
      </c>
      <c r="E210" s="834" t="s">
        <v>3258</v>
      </c>
      <c r="F210" s="832" t="s">
        <v>3243</v>
      </c>
      <c r="G210" s="832" t="s">
        <v>3673</v>
      </c>
      <c r="H210" s="832" t="s">
        <v>594</v>
      </c>
      <c r="I210" s="832" t="s">
        <v>3681</v>
      </c>
      <c r="J210" s="832" t="s">
        <v>3675</v>
      </c>
      <c r="K210" s="832" t="s">
        <v>769</v>
      </c>
      <c r="L210" s="835">
        <v>0</v>
      </c>
      <c r="M210" s="835">
        <v>0</v>
      </c>
      <c r="N210" s="832">
        <v>2</v>
      </c>
      <c r="O210" s="836">
        <v>0.5</v>
      </c>
      <c r="P210" s="835"/>
      <c r="Q210" s="837"/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21</v>
      </c>
      <c r="B211" s="832" t="s">
        <v>3242</v>
      </c>
      <c r="C211" s="832" t="s">
        <v>3248</v>
      </c>
      <c r="D211" s="833" t="s">
        <v>5567</v>
      </c>
      <c r="E211" s="834" t="s">
        <v>3258</v>
      </c>
      <c r="F211" s="832" t="s">
        <v>3243</v>
      </c>
      <c r="G211" s="832" t="s">
        <v>3673</v>
      </c>
      <c r="H211" s="832" t="s">
        <v>594</v>
      </c>
      <c r="I211" s="832" t="s">
        <v>3682</v>
      </c>
      <c r="J211" s="832" t="s">
        <v>3683</v>
      </c>
      <c r="K211" s="832" t="s">
        <v>3148</v>
      </c>
      <c r="L211" s="835">
        <v>0</v>
      </c>
      <c r="M211" s="835">
        <v>0</v>
      </c>
      <c r="N211" s="832">
        <v>7</v>
      </c>
      <c r="O211" s="836">
        <v>4</v>
      </c>
      <c r="P211" s="835">
        <v>0</v>
      </c>
      <c r="Q211" s="837"/>
      <c r="R211" s="832">
        <v>7</v>
      </c>
      <c r="S211" s="837">
        <v>1</v>
      </c>
      <c r="T211" s="836">
        <v>4</v>
      </c>
      <c r="U211" s="838">
        <v>1</v>
      </c>
    </row>
    <row r="212" spans="1:21" ht="14.45" customHeight="1" x14ac:dyDescent="0.2">
      <c r="A212" s="831">
        <v>21</v>
      </c>
      <c r="B212" s="832" t="s">
        <v>3242</v>
      </c>
      <c r="C212" s="832" t="s">
        <v>3248</v>
      </c>
      <c r="D212" s="833" t="s">
        <v>5567</v>
      </c>
      <c r="E212" s="834" t="s">
        <v>3258</v>
      </c>
      <c r="F212" s="832" t="s">
        <v>3243</v>
      </c>
      <c r="G212" s="832" t="s">
        <v>3673</v>
      </c>
      <c r="H212" s="832" t="s">
        <v>655</v>
      </c>
      <c r="I212" s="832" t="s">
        <v>3142</v>
      </c>
      <c r="J212" s="832" t="s">
        <v>1662</v>
      </c>
      <c r="K212" s="832" t="s">
        <v>2950</v>
      </c>
      <c r="L212" s="835">
        <v>0</v>
      </c>
      <c r="M212" s="835">
        <v>0</v>
      </c>
      <c r="N212" s="832">
        <v>5</v>
      </c>
      <c r="O212" s="836">
        <v>4</v>
      </c>
      <c r="P212" s="835">
        <v>0</v>
      </c>
      <c r="Q212" s="837"/>
      <c r="R212" s="832">
        <v>4</v>
      </c>
      <c r="S212" s="837">
        <v>0.8</v>
      </c>
      <c r="T212" s="836">
        <v>3</v>
      </c>
      <c r="U212" s="838">
        <v>0.75</v>
      </c>
    </row>
    <row r="213" spans="1:21" ht="14.45" customHeight="1" x14ac:dyDescent="0.2">
      <c r="A213" s="831">
        <v>21</v>
      </c>
      <c r="B213" s="832" t="s">
        <v>3242</v>
      </c>
      <c r="C213" s="832" t="s">
        <v>3248</v>
      </c>
      <c r="D213" s="833" t="s">
        <v>5567</v>
      </c>
      <c r="E213" s="834" t="s">
        <v>3258</v>
      </c>
      <c r="F213" s="832" t="s">
        <v>3243</v>
      </c>
      <c r="G213" s="832" t="s">
        <v>3684</v>
      </c>
      <c r="H213" s="832" t="s">
        <v>594</v>
      </c>
      <c r="I213" s="832" t="s">
        <v>3685</v>
      </c>
      <c r="J213" s="832" t="s">
        <v>2211</v>
      </c>
      <c r="K213" s="832" t="s">
        <v>3686</v>
      </c>
      <c r="L213" s="835">
        <v>193.98</v>
      </c>
      <c r="M213" s="835">
        <v>193.98</v>
      </c>
      <c r="N213" s="832">
        <v>1</v>
      </c>
      <c r="O213" s="836">
        <v>1</v>
      </c>
      <c r="P213" s="835">
        <v>193.98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21</v>
      </c>
      <c r="B214" s="832" t="s">
        <v>3242</v>
      </c>
      <c r="C214" s="832" t="s">
        <v>3248</v>
      </c>
      <c r="D214" s="833" t="s">
        <v>5567</v>
      </c>
      <c r="E214" s="834" t="s">
        <v>3258</v>
      </c>
      <c r="F214" s="832" t="s">
        <v>3243</v>
      </c>
      <c r="G214" s="832" t="s">
        <v>3687</v>
      </c>
      <c r="H214" s="832" t="s">
        <v>655</v>
      </c>
      <c r="I214" s="832" t="s">
        <v>2517</v>
      </c>
      <c r="J214" s="832" t="s">
        <v>2518</v>
      </c>
      <c r="K214" s="832" t="s">
        <v>2519</v>
      </c>
      <c r="L214" s="835">
        <v>165.63</v>
      </c>
      <c r="M214" s="835">
        <v>165.63</v>
      </c>
      <c r="N214" s="832">
        <v>1</v>
      </c>
      <c r="O214" s="836">
        <v>0.5</v>
      </c>
      <c r="P214" s="835">
        <v>165.63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5" customHeight="1" x14ac:dyDescent="0.2">
      <c r="A215" s="831">
        <v>21</v>
      </c>
      <c r="B215" s="832" t="s">
        <v>3242</v>
      </c>
      <c r="C215" s="832" t="s">
        <v>3248</v>
      </c>
      <c r="D215" s="833" t="s">
        <v>5567</v>
      </c>
      <c r="E215" s="834" t="s">
        <v>3258</v>
      </c>
      <c r="F215" s="832" t="s">
        <v>3243</v>
      </c>
      <c r="G215" s="832" t="s">
        <v>3687</v>
      </c>
      <c r="H215" s="832" t="s">
        <v>655</v>
      </c>
      <c r="I215" s="832" t="s">
        <v>3688</v>
      </c>
      <c r="J215" s="832" t="s">
        <v>2518</v>
      </c>
      <c r="K215" s="832" t="s">
        <v>3689</v>
      </c>
      <c r="L215" s="835">
        <v>414.07</v>
      </c>
      <c r="M215" s="835">
        <v>2898.4900000000002</v>
      </c>
      <c r="N215" s="832">
        <v>7</v>
      </c>
      <c r="O215" s="836">
        <v>2</v>
      </c>
      <c r="P215" s="835">
        <v>2898.4900000000002</v>
      </c>
      <c r="Q215" s="837">
        <v>1</v>
      </c>
      <c r="R215" s="832">
        <v>7</v>
      </c>
      <c r="S215" s="837">
        <v>1</v>
      </c>
      <c r="T215" s="836">
        <v>2</v>
      </c>
      <c r="U215" s="838">
        <v>1</v>
      </c>
    </row>
    <row r="216" spans="1:21" ht="14.45" customHeight="1" x14ac:dyDescent="0.2">
      <c r="A216" s="831">
        <v>21</v>
      </c>
      <c r="B216" s="832" t="s">
        <v>3242</v>
      </c>
      <c r="C216" s="832" t="s">
        <v>3248</v>
      </c>
      <c r="D216" s="833" t="s">
        <v>5567</v>
      </c>
      <c r="E216" s="834" t="s">
        <v>3258</v>
      </c>
      <c r="F216" s="832" t="s">
        <v>3243</v>
      </c>
      <c r="G216" s="832" t="s">
        <v>3690</v>
      </c>
      <c r="H216" s="832" t="s">
        <v>594</v>
      </c>
      <c r="I216" s="832" t="s">
        <v>3691</v>
      </c>
      <c r="J216" s="832" t="s">
        <v>1552</v>
      </c>
      <c r="K216" s="832" t="s">
        <v>3460</v>
      </c>
      <c r="L216" s="835">
        <v>0</v>
      </c>
      <c r="M216" s="835">
        <v>0</v>
      </c>
      <c r="N216" s="832">
        <v>1</v>
      </c>
      <c r="O216" s="836">
        <v>1</v>
      </c>
      <c r="P216" s="835">
        <v>0</v>
      </c>
      <c r="Q216" s="837"/>
      <c r="R216" s="832">
        <v>1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21</v>
      </c>
      <c r="B217" s="832" t="s">
        <v>3242</v>
      </c>
      <c r="C217" s="832" t="s">
        <v>3248</v>
      </c>
      <c r="D217" s="833" t="s">
        <v>5567</v>
      </c>
      <c r="E217" s="834" t="s">
        <v>3258</v>
      </c>
      <c r="F217" s="832" t="s">
        <v>3243</v>
      </c>
      <c r="G217" s="832" t="s">
        <v>3309</v>
      </c>
      <c r="H217" s="832" t="s">
        <v>594</v>
      </c>
      <c r="I217" s="832" t="s">
        <v>3692</v>
      </c>
      <c r="J217" s="832" t="s">
        <v>3693</v>
      </c>
      <c r="K217" s="832" t="s">
        <v>3694</v>
      </c>
      <c r="L217" s="835">
        <v>150.94</v>
      </c>
      <c r="M217" s="835">
        <v>150.94</v>
      </c>
      <c r="N217" s="832">
        <v>1</v>
      </c>
      <c r="O217" s="836">
        <v>1</v>
      </c>
      <c r="P217" s="835">
        <v>150.94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5" customHeight="1" x14ac:dyDescent="0.2">
      <c r="A218" s="831">
        <v>21</v>
      </c>
      <c r="B218" s="832" t="s">
        <v>3242</v>
      </c>
      <c r="C218" s="832" t="s">
        <v>3248</v>
      </c>
      <c r="D218" s="833" t="s">
        <v>5567</v>
      </c>
      <c r="E218" s="834" t="s">
        <v>3258</v>
      </c>
      <c r="F218" s="832" t="s">
        <v>3243</v>
      </c>
      <c r="G218" s="832" t="s">
        <v>3309</v>
      </c>
      <c r="H218" s="832" t="s">
        <v>594</v>
      </c>
      <c r="I218" s="832" t="s">
        <v>3695</v>
      </c>
      <c r="J218" s="832" t="s">
        <v>1648</v>
      </c>
      <c r="K218" s="832" t="s">
        <v>1649</v>
      </c>
      <c r="L218" s="835">
        <v>50.32</v>
      </c>
      <c r="M218" s="835">
        <v>1861.8400000000004</v>
      </c>
      <c r="N218" s="832">
        <v>37</v>
      </c>
      <c r="O218" s="836">
        <v>10</v>
      </c>
      <c r="P218" s="835">
        <v>1559.9200000000003</v>
      </c>
      <c r="Q218" s="837">
        <v>0.83783783783783783</v>
      </c>
      <c r="R218" s="832">
        <v>31</v>
      </c>
      <c r="S218" s="837">
        <v>0.83783783783783783</v>
      </c>
      <c r="T218" s="836">
        <v>9</v>
      </c>
      <c r="U218" s="838">
        <v>0.9</v>
      </c>
    </row>
    <row r="219" spans="1:21" ht="14.45" customHeight="1" x14ac:dyDescent="0.2">
      <c r="A219" s="831">
        <v>21</v>
      </c>
      <c r="B219" s="832" t="s">
        <v>3242</v>
      </c>
      <c r="C219" s="832" t="s">
        <v>3248</v>
      </c>
      <c r="D219" s="833" t="s">
        <v>5567</v>
      </c>
      <c r="E219" s="834" t="s">
        <v>3258</v>
      </c>
      <c r="F219" s="832" t="s">
        <v>3243</v>
      </c>
      <c r="G219" s="832" t="s">
        <v>3309</v>
      </c>
      <c r="H219" s="832" t="s">
        <v>594</v>
      </c>
      <c r="I219" s="832" t="s">
        <v>3310</v>
      </c>
      <c r="J219" s="832" t="s">
        <v>1648</v>
      </c>
      <c r="K219" s="832" t="s">
        <v>3311</v>
      </c>
      <c r="L219" s="835">
        <v>50.32</v>
      </c>
      <c r="M219" s="835">
        <v>50.32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21</v>
      </c>
      <c r="B220" s="832" t="s">
        <v>3242</v>
      </c>
      <c r="C220" s="832" t="s">
        <v>3248</v>
      </c>
      <c r="D220" s="833" t="s">
        <v>5567</v>
      </c>
      <c r="E220" s="834" t="s">
        <v>3258</v>
      </c>
      <c r="F220" s="832" t="s">
        <v>3243</v>
      </c>
      <c r="G220" s="832" t="s">
        <v>3696</v>
      </c>
      <c r="H220" s="832" t="s">
        <v>594</v>
      </c>
      <c r="I220" s="832" t="s">
        <v>3697</v>
      </c>
      <c r="J220" s="832" t="s">
        <v>662</v>
      </c>
      <c r="K220" s="832" t="s">
        <v>663</v>
      </c>
      <c r="L220" s="835">
        <v>2086.5500000000002</v>
      </c>
      <c r="M220" s="835">
        <v>12519.3</v>
      </c>
      <c r="N220" s="832">
        <v>6</v>
      </c>
      <c r="O220" s="836">
        <v>5</v>
      </c>
      <c r="P220" s="835">
        <v>12519.3</v>
      </c>
      <c r="Q220" s="837">
        <v>1</v>
      </c>
      <c r="R220" s="832">
        <v>6</v>
      </c>
      <c r="S220" s="837">
        <v>1</v>
      </c>
      <c r="T220" s="836">
        <v>5</v>
      </c>
      <c r="U220" s="838">
        <v>1</v>
      </c>
    </row>
    <row r="221" spans="1:21" ht="14.45" customHeight="1" x14ac:dyDescent="0.2">
      <c r="A221" s="831">
        <v>21</v>
      </c>
      <c r="B221" s="832" t="s">
        <v>3242</v>
      </c>
      <c r="C221" s="832" t="s">
        <v>3248</v>
      </c>
      <c r="D221" s="833" t="s">
        <v>5567</v>
      </c>
      <c r="E221" s="834" t="s">
        <v>3258</v>
      </c>
      <c r="F221" s="832" t="s">
        <v>3243</v>
      </c>
      <c r="G221" s="832" t="s">
        <v>3698</v>
      </c>
      <c r="H221" s="832" t="s">
        <v>594</v>
      </c>
      <c r="I221" s="832" t="s">
        <v>3699</v>
      </c>
      <c r="J221" s="832" t="s">
        <v>1735</v>
      </c>
      <c r="K221" s="832" t="s">
        <v>3700</v>
      </c>
      <c r="L221" s="835">
        <v>225.06</v>
      </c>
      <c r="M221" s="835">
        <v>450.12</v>
      </c>
      <c r="N221" s="832">
        <v>2</v>
      </c>
      <c r="O221" s="836">
        <v>2</v>
      </c>
      <c r="P221" s="835">
        <v>225.06</v>
      </c>
      <c r="Q221" s="837">
        <v>0.5</v>
      </c>
      <c r="R221" s="832">
        <v>1</v>
      </c>
      <c r="S221" s="837">
        <v>0.5</v>
      </c>
      <c r="T221" s="836">
        <v>1</v>
      </c>
      <c r="U221" s="838">
        <v>0.5</v>
      </c>
    </row>
    <row r="222" spans="1:21" ht="14.45" customHeight="1" x14ac:dyDescent="0.2">
      <c r="A222" s="831">
        <v>21</v>
      </c>
      <c r="B222" s="832" t="s">
        <v>3242</v>
      </c>
      <c r="C222" s="832" t="s">
        <v>3248</v>
      </c>
      <c r="D222" s="833" t="s">
        <v>5567</v>
      </c>
      <c r="E222" s="834" t="s">
        <v>3258</v>
      </c>
      <c r="F222" s="832" t="s">
        <v>3243</v>
      </c>
      <c r="G222" s="832" t="s">
        <v>3701</v>
      </c>
      <c r="H222" s="832" t="s">
        <v>594</v>
      </c>
      <c r="I222" s="832" t="s">
        <v>3702</v>
      </c>
      <c r="J222" s="832" t="s">
        <v>1192</v>
      </c>
      <c r="K222" s="832" t="s">
        <v>1193</v>
      </c>
      <c r="L222" s="835">
        <v>374.79</v>
      </c>
      <c r="M222" s="835">
        <v>8994.9600000000009</v>
      </c>
      <c r="N222" s="832">
        <v>24</v>
      </c>
      <c r="O222" s="836">
        <v>6</v>
      </c>
      <c r="P222" s="835">
        <v>8994.9600000000009</v>
      </c>
      <c r="Q222" s="837">
        <v>1</v>
      </c>
      <c r="R222" s="832">
        <v>24</v>
      </c>
      <c r="S222" s="837">
        <v>1</v>
      </c>
      <c r="T222" s="836">
        <v>6</v>
      </c>
      <c r="U222" s="838">
        <v>1</v>
      </c>
    </row>
    <row r="223" spans="1:21" ht="14.45" customHeight="1" x14ac:dyDescent="0.2">
      <c r="A223" s="831">
        <v>21</v>
      </c>
      <c r="B223" s="832" t="s">
        <v>3242</v>
      </c>
      <c r="C223" s="832" t="s">
        <v>3248</v>
      </c>
      <c r="D223" s="833" t="s">
        <v>5567</v>
      </c>
      <c r="E223" s="834" t="s">
        <v>3258</v>
      </c>
      <c r="F223" s="832" t="s">
        <v>3243</v>
      </c>
      <c r="G223" s="832" t="s">
        <v>3701</v>
      </c>
      <c r="H223" s="832" t="s">
        <v>594</v>
      </c>
      <c r="I223" s="832" t="s">
        <v>3703</v>
      </c>
      <c r="J223" s="832" t="s">
        <v>1192</v>
      </c>
      <c r="K223" s="832" t="s">
        <v>1193</v>
      </c>
      <c r="L223" s="835">
        <v>374.79</v>
      </c>
      <c r="M223" s="835">
        <v>2998.32</v>
      </c>
      <c r="N223" s="832">
        <v>8</v>
      </c>
      <c r="O223" s="836">
        <v>2</v>
      </c>
      <c r="P223" s="835">
        <v>2998.32</v>
      </c>
      <c r="Q223" s="837">
        <v>1</v>
      </c>
      <c r="R223" s="832">
        <v>8</v>
      </c>
      <c r="S223" s="837">
        <v>1</v>
      </c>
      <c r="T223" s="836">
        <v>2</v>
      </c>
      <c r="U223" s="838">
        <v>1</v>
      </c>
    </row>
    <row r="224" spans="1:21" ht="14.45" customHeight="1" x14ac:dyDescent="0.2">
      <c r="A224" s="831">
        <v>21</v>
      </c>
      <c r="B224" s="832" t="s">
        <v>3242</v>
      </c>
      <c r="C224" s="832" t="s">
        <v>3248</v>
      </c>
      <c r="D224" s="833" t="s">
        <v>5567</v>
      </c>
      <c r="E224" s="834" t="s">
        <v>3258</v>
      </c>
      <c r="F224" s="832" t="s">
        <v>3243</v>
      </c>
      <c r="G224" s="832" t="s">
        <v>3704</v>
      </c>
      <c r="H224" s="832" t="s">
        <v>655</v>
      </c>
      <c r="I224" s="832" t="s">
        <v>3109</v>
      </c>
      <c r="J224" s="832" t="s">
        <v>2721</v>
      </c>
      <c r="K224" s="832" t="s">
        <v>3110</v>
      </c>
      <c r="L224" s="835">
        <v>63.14</v>
      </c>
      <c r="M224" s="835">
        <v>63.14</v>
      </c>
      <c r="N224" s="832">
        <v>1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21</v>
      </c>
      <c r="B225" s="832" t="s">
        <v>3242</v>
      </c>
      <c r="C225" s="832" t="s">
        <v>3248</v>
      </c>
      <c r="D225" s="833" t="s">
        <v>5567</v>
      </c>
      <c r="E225" s="834" t="s">
        <v>3258</v>
      </c>
      <c r="F225" s="832" t="s">
        <v>3243</v>
      </c>
      <c r="G225" s="832" t="s">
        <v>3705</v>
      </c>
      <c r="H225" s="832" t="s">
        <v>594</v>
      </c>
      <c r="I225" s="832" t="s">
        <v>3706</v>
      </c>
      <c r="J225" s="832" t="s">
        <v>3707</v>
      </c>
      <c r="K225" s="832" t="s">
        <v>3708</v>
      </c>
      <c r="L225" s="835">
        <v>0</v>
      </c>
      <c r="M225" s="835">
        <v>0</v>
      </c>
      <c r="N225" s="832">
        <v>2</v>
      </c>
      <c r="O225" s="836">
        <v>2</v>
      </c>
      <c r="P225" s="835">
        <v>0</v>
      </c>
      <c r="Q225" s="837"/>
      <c r="R225" s="832">
        <v>1</v>
      </c>
      <c r="S225" s="837">
        <v>0.5</v>
      </c>
      <c r="T225" s="836">
        <v>1</v>
      </c>
      <c r="U225" s="838">
        <v>0.5</v>
      </c>
    </row>
    <row r="226" spans="1:21" ht="14.45" customHeight="1" x14ac:dyDescent="0.2">
      <c r="A226" s="831">
        <v>21</v>
      </c>
      <c r="B226" s="832" t="s">
        <v>3242</v>
      </c>
      <c r="C226" s="832" t="s">
        <v>3248</v>
      </c>
      <c r="D226" s="833" t="s">
        <v>5567</v>
      </c>
      <c r="E226" s="834" t="s">
        <v>3258</v>
      </c>
      <c r="F226" s="832" t="s">
        <v>3243</v>
      </c>
      <c r="G226" s="832" t="s">
        <v>3705</v>
      </c>
      <c r="H226" s="832" t="s">
        <v>594</v>
      </c>
      <c r="I226" s="832" t="s">
        <v>3709</v>
      </c>
      <c r="J226" s="832" t="s">
        <v>3707</v>
      </c>
      <c r="K226" s="832" t="s">
        <v>3710</v>
      </c>
      <c r="L226" s="835">
        <v>0</v>
      </c>
      <c r="M226" s="835">
        <v>0</v>
      </c>
      <c r="N226" s="832">
        <v>13</v>
      </c>
      <c r="O226" s="836">
        <v>7.5</v>
      </c>
      <c r="P226" s="835">
        <v>0</v>
      </c>
      <c r="Q226" s="837"/>
      <c r="R226" s="832">
        <v>12</v>
      </c>
      <c r="S226" s="837">
        <v>0.92307692307692313</v>
      </c>
      <c r="T226" s="836">
        <v>6.5</v>
      </c>
      <c r="U226" s="838">
        <v>0.8666666666666667</v>
      </c>
    </row>
    <row r="227" spans="1:21" ht="14.45" customHeight="1" x14ac:dyDescent="0.2">
      <c r="A227" s="831">
        <v>21</v>
      </c>
      <c r="B227" s="832" t="s">
        <v>3242</v>
      </c>
      <c r="C227" s="832" t="s">
        <v>3248</v>
      </c>
      <c r="D227" s="833" t="s">
        <v>5567</v>
      </c>
      <c r="E227" s="834" t="s">
        <v>3258</v>
      </c>
      <c r="F227" s="832" t="s">
        <v>3243</v>
      </c>
      <c r="G227" s="832" t="s">
        <v>3711</v>
      </c>
      <c r="H227" s="832" t="s">
        <v>594</v>
      </c>
      <c r="I227" s="832" t="s">
        <v>3712</v>
      </c>
      <c r="J227" s="832" t="s">
        <v>3713</v>
      </c>
      <c r="K227" s="832" t="s">
        <v>3714</v>
      </c>
      <c r="L227" s="835">
        <v>0</v>
      </c>
      <c r="M227" s="835">
        <v>0</v>
      </c>
      <c r="N227" s="832">
        <v>2</v>
      </c>
      <c r="O227" s="836">
        <v>0.5</v>
      </c>
      <c r="P227" s="835"/>
      <c r="Q227" s="837"/>
      <c r="R227" s="832"/>
      <c r="S227" s="837">
        <v>0</v>
      </c>
      <c r="T227" s="836"/>
      <c r="U227" s="838">
        <v>0</v>
      </c>
    </row>
    <row r="228" spans="1:21" ht="14.45" customHeight="1" x14ac:dyDescent="0.2">
      <c r="A228" s="831">
        <v>21</v>
      </c>
      <c r="B228" s="832" t="s">
        <v>3242</v>
      </c>
      <c r="C228" s="832" t="s">
        <v>3248</v>
      </c>
      <c r="D228" s="833" t="s">
        <v>5567</v>
      </c>
      <c r="E228" s="834" t="s">
        <v>3258</v>
      </c>
      <c r="F228" s="832" t="s">
        <v>3243</v>
      </c>
      <c r="G228" s="832" t="s">
        <v>3715</v>
      </c>
      <c r="H228" s="832" t="s">
        <v>594</v>
      </c>
      <c r="I228" s="832" t="s">
        <v>3716</v>
      </c>
      <c r="J228" s="832" t="s">
        <v>3717</v>
      </c>
      <c r="K228" s="832" t="s">
        <v>3718</v>
      </c>
      <c r="L228" s="835">
        <v>153.41</v>
      </c>
      <c r="M228" s="835">
        <v>153.41</v>
      </c>
      <c r="N228" s="832">
        <v>1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21</v>
      </c>
      <c r="B229" s="832" t="s">
        <v>3242</v>
      </c>
      <c r="C229" s="832" t="s">
        <v>3248</v>
      </c>
      <c r="D229" s="833" t="s">
        <v>5567</v>
      </c>
      <c r="E229" s="834" t="s">
        <v>3258</v>
      </c>
      <c r="F229" s="832" t="s">
        <v>3243</v>
      </c>
      <c r="G229" s="832" t="s">
        <v>3312</v>
      </c>
      <c r="H229" s="832" t="s">
        <v>655</v>
      </c>
      <c r="I229" s="832" t="s">
        <v>3165</v>
      </c>
      <c r="J229" s="832" t="s">
        <v>3166</v>
      </c>
      <c r="K229" s="832" t="s">
        <v>2157</v>
      </c>
      <c r="L229" s="835">
        <v>194.26</v>
      </c>
      <c r="M229" s="835">
        <v>7576.1399999999994</v>
      </c>
      <c r="N229" s="832">
        <v>39</v>
      </c>
      <c r="O229" s="836">
        <v>7.5</v>
      </c>
      <c r="P229" s="835">
        <v>3690.9399999999996</v>
      </c>
      <c r="Q229" s="837">
        <v>0.48717948717948717</v>
      </c>
      <c r="R229" s="832">
        <v>19</v>
      </c>
      <c r="S229" s="837">
        <v>0.48717948717948717</v>
      </c>
      <c r="T229" s="836">
        <v>3.5</v>
      </c>
      <c r="U229" s="838">
        <v>0.46666666666666667</v>
      </c>
    </row>
    <row r="230" spans="1:21" ht="14.45" customHeight="1" x14ac:dyDescent="0.2">
      <c r="A230" s="831">
        <v>21</v>
      </c>
      <c r="B230" s="832" t="s">
        <v>3242</v>
      </c>
      <c r="C230" s="832" t="s">
        <v>3248</v>
      </c>
      <c r="D230" s="833" t="s">
        <v>5567</v>
      </c>
      <c r="E230" s="834" t="s">
        <v>3258</v>
      </c>
      <c r="F230" s="832" t="s">
        <v>3243</v>
      </c>
      <c r="G230" s="832" t="s">
        <v>3312</v>
      </c>
      <c r="H230" s="832" t="s">
        <v>655</v>
      </c>
      <c r="I230" s="832" t="s">
        <v>3165</v>
      </c>
      <c r="J230" s="832" t="s">
        <v>3166</v>
      </c>
      <c r="K230" s="832" t="s">
        <v>2157</v>
      </c>
      <c r="L230" s="835">
        <v>233.96</v>
      </c>
      <c r="M230" s="835">
        <v>935.84</v>
      </c>
      <c r="N230" s="832">
        <v>4</v>
      </c>
      <c r="O230" s="836">
        <v>1</v>
      </c>
      <c r="P230" s="835">
        <v>935.84</v>
      </c>
      <c r="Q230" s="837">
        <v>1</v>
      </c>
      <c r="R230" s="832">
        <v>4</v>
      </c>
      <c r="S230" s="837">
        <v>1</v>
      </c>
      <c r="T230" s="836">
        <v>1</v>
      </c>
      <c r="U230" s="838">
        <v>1</v>
      </c>
    </row>
    <row r="231" spans="1:21" ht="14.45" customHeight="1" x14ac:dyDescent="0.2">
      <c r="A231" s="831">
        <v>21</v>
      </c>
      <c r="B231" s="832" t="s">
        <v>3242</v>
      </c>
      <c r="C231" s="832" t="s">
        <v>3248</v>
      </c>
      <c r="D231" s="833" t="s">
        <v>5567</v>
      </c>
      <c r="E231" s="834" t="s">
        <v>3258</v>
      </c>
      <c r="F231" s="832" t="s">
        <v>3243</v>
      </c>
      <c r="G231" s="832" t="s">
        <v>3312</v>
      </c>
      <c r="H231" s="832" t="s">
        <v>594</v>
      </c>
      <c r="I231" s="832" t="s">
        <v>3719</v>
      </c>
      <c r="J231" s="832" t="s">
        <v>3720</v>
      </c>
      <c r="K231" s="832" t="s">
        <v>3010</v>
      </c>
      <c r="L231" s="835">
        <v>143.59</v>
      </c>
      <c r="M231" s="835">
        <v>861.54</v>
      </c>
      <c r="N231" s="832">
        <v>6</v>
      </c>
      <c r="O231" s="836">
        <v>1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5" customHeight="1" x14ac:dyDescent="0.2">
      <c r="A232" s="831">
        <v>21</v>
      </c>
      <c r="B232" s="832" t="s">
        <v>3242</v>
      </c>
      <c r="C232" s="832" t="s">
        <v>3248</v>
      </c>
      <c r="D232" s="833" t="s">
        <v>5567</v>
      </c>
      <c r="E232" s="834" t="s">
        <v>3258</v>
      </c>
      <c r="F232" s="832" t="s">
        <v>3243</v>
      </c>
      <c r="G232" s="832" t="s">
        <v>3312</v>
      </c>
      <c r="H232" s="832" t="s">
        <v>594</v>
      </c>
      <c r="I232" s="832" t="s">
        <v>3721</v>
      </c>
      <c r="J232" s="832" t="s">
        <v>3722</v>
      </c>
      <c r="K232" s="832" t="s">
        <v>1689</v>
      </c>
      <c r="L232" s="835">
        <v>172.67</v>
      </c>
      <c r="M232" s="835">
        <v>1208.6899999999998</v>
      </c>
      <c r="N232" s="832">
        <v>7</v>
      </c>
      <c r="O232" s="836">
        <v>2</v>
      </c>
      <c r="P232" s="835">
        <v>345.34</v>
      </c>
      <c r="Q232" s="837">
        <v>0.28571428571428575</v>
      </c>
      <c r="R232" s="832">
        <v>2</v>
      </c>
      <c r="S232" s="837">
        <v>0.2857142857142857</v>
      </c>
      <c r="T232" s="836">
        <v>1</v>
      </c>
      <c r="U232" s="838">
        <v>0.5</v>
      </c>
    </row>
    <row r="233" spans="1:21" ht="14.45" customHeight="1" x14ac:dyDescent="0.2">
      <c r="A233" s="831">
        <v>21</v>
      </c>
      <c r="B233" s="832" t="s">
        <v>3242</v>
      </c>
      <c r="C233" s="832" t="s">
        <v>3248</v>
      </c>
      <c r="D233" s="833" t="s">
        <v>5567</v>
      </c>
      <c r="E233" s="834" t="s">
        <v>3258</v>
      </c>
      <c r="F233" s="832" t="s">
        <v>3243</v>
      </c>
      <c r="G233" s="832" t="s">
        <v>3297</v>
      </c>
      <c r="H233" s="832" t="s">
        <v>594</v>
      </c>
      <c r="I233" s="832" t="s">
        <v>3298</v>
      </c>
      <c r="J233" s="832" t="s">
        <v>1256</v>
      </c>
      <c r="K233" s="832" t="s">
        <v>1257</v>
      </c>
      <c r="L233" s="835">
        <v>107.27</v>
      </c>
      <c r="M233" s="835">
        <v>4076.26</v>
      </c>
      <c r="N233" s="832">
        <v>38</v>
      </c>
      <c r="O233" s="836">
        <v>11</v>
      </c>
      <c r="P233" s="835">
        <v>2467.21</v>
      </c>
      <c r="Q233" s="837">
        <v>0.60526315789473684</v>
      </c>
      <c r="R233" s="832">
        <v>23</v>
      </c>
      <c r="S233" s="837">
        <v>0.60526315789473684</v>
      </c>
      <c r="T233" s="836">
        <v>7</v>
      </c>
      <c r="U233" s="838">
        <v>0.63636363636363635</v>
      </c>
    </row>
    <row r="234" spans="1:21" ht="14.45" customHeight="1" x14ac:dyDescent="0.2">
      <c r="A234" s="831">
        <v>21</v>
      </c>
      <c r="B234" s="832" t="s">
        <v>3242</v>
      </c>
      <c r="C234" s="832" t="s">
        <v>3248</v>
      </c>
      <c r="D234" s="833" t="s">
        <v>5567</v>
      </c>
      <c r="E234" s="834" t="s">
        <v>3258</v>
      </c>
      <c r="F234" s="832" t="s">
        <v>3243</v>
      </c>
      <c r="G234" s="832" t="s">
        <v>3297</v>
      </c>
      <c r="H234" s="832" t="s">
        <v>594</v>
      </c>
      <c r="I234" s="832" t="s">
        <v>3723</v>
      </c>
      <c r="J234" s="832" t="s">
        <v>1256</v>
      </c>
      <c r="K234" s="832" t="s">
        <v>1257</v>
      </c>
      <c r="L234" s="835">
        <v>107.27</v>
      </c>
      <c r="M234" s="835">
        <v>4183.53</v>
      </c>
      <c r="N234" s="832">
        <v>39</v>
      </c>
      <c r="O234" s="836">
        <v>13.5</v>
      </c>
      <c r="P234" s="835">
        <v>3110.83</v>
      </c>
      <c r="Q234" s="837">
        <v>0.74358974358974361</v>
      </c>
      <c r="R234" s="832">
        <v>29</v>
      </c>
      <c r="S234" s="837">
        <v>0.74358974358974361</v>
      </c>
      <c r="T234" s="836">
        <v>10</v>
      </c>
      <c r="U234" s="838">
        <v>0.7407407407407407</v>
      </c>
    </row>
    <row r="235" spans="1:21" ht="14.45" customHeight="1" x14ac:dyDescent="0.2">
      <c r="A235" s="831">
        <v>21</v>
      </c>
      <c r="B235" s="832" t="s">
        <v>3242</v>
      </c>
      <c r="C235" s="832" t="s">
        <v>3248</v>
      </c>
      <c r="D235" s="833" t="s">
        <v>5567</v>
      </c>
      <c r="E235" s="834" t="s">
        <v>3258</v>
      </c>
      <c r="F235" s="832" t="s">
        <v>3244</v>
      </c>
      <c r="G235" s="832" t="s">
        <v>3315</v>
      </c>
      <c r="H235" s="832" t="s">
        <v>594</v>
      </c>
      <c r="I235" s="832" t="s">
        <v>3724</v>
      </c>
      <c r="J235" s="832" t="s">
        <v>3317</v>
      </c>
      <c r="K235" s="832"/>
      <c r="L235" s="835">
        <v>0</v>
      </c>
      <c r="M235" s="835">
        <v>0</v>
      </c>
      <c r="N235" s="832">
        <v>3</v>
      </c>
      <c r="O235" s="836">
        <v>3</v>
      </c>
      <c r="P235" s="835">
        <v>0</v>
      </c>
      <c r="Q235" s="837"/>
      <c r="R235" s="832">
        <v>3</v>
      </c>
      <c r="S235" s="837">
        <v>1</v>
      </c>
      <c r="T235" s="836">
        <v>3</v>
      </c>
      <c r="U235" s="838">
        <v>1</v>
      </c>
    </row>
    <row r="236" spans="1:21" ht="14.45" customHeight="1" x14ac:dyDescent="0.2">
      <c r="A236" s="831">
        <v>21</v>
      </c>
      <c r="B236" s="832" t="s">
        <v>3242</v>
      </c>
      <c r="C236" s="832" t="s">
        <v>3248</v>
      </c>
      <c r="D236" s="833" t="s">
        <v>5567</v>
      </c>
      <c r="E236" s="834" t="s">
        <v>3258</v>
      </c>
      <c r="F236" s="832" t="s">
        <v>3244</v>
      </c>
      <c r="G236" s="832" t="s">
        <v>3315</v>
      </c>
      <c r="H236" s="832" t="s">
        <v>594</v>
      </c>
      <c r="I236" s="832" t="s">
        <v>3725</v>
      </c>
      <c r="J236" s="832" t="s">
        <v>3317</v>
      </c>
      <c r="K236" s="832"/>
      <c r="L236" s="835">
        <v>0</v>
      </c>
      <c r="M236" s="835">
        <v>0</v>
      </c>
      <c r="N236" s="832">
        <v>1</v>
      </c>
      <c r="O236" s="836">
        <v>1</v>
      </c>
      <c r="P236" s="835">
        <v>0</v>
      </c>
      <c r="Q236" s="837"/>
      <c r="R236" s="832">
        <v>1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21</v>
      </c>
      <c r="B237" s="832" t="s">
        <v>3242</v>
      </c>
      <c r="C237" s="832" t="s">
        <v>3248</v>
      </c>
      <c r="D237" s="833" t="s">
        <v>5567</v>
      </c>
      <c r="E237" s="834" t="s">
        <v>3258</v>
      </c>
      <c r="F237" s="832" t="s">
        <v>3244</v>
      </c>
      <c r="G237" s="832" t="s">
        <v>3315</v>
      </c>
      <c r="H237" s="832" t="s">
        <v>594</v>
      </c>
      <c r="I237" s="832" t="s">
        <v>3726</v>
      </c>
      <c r="J237" s="832" t="s">
        <v>3317</v>
      </c>
      <c r="K237" s="832"/>
      <c r="L237" s="835">
        <v>0</v>
      </c>
      <c r="M237" s="835">
        <v>0</v>
      </c>
      <c r="N237" s="832">
        <v>1</v>
      </c>
      <c r="O237" s="836">
        <v>1</v>
      </c>
      <c r="P237" s="835">
        <v>0</v>
      </c>
      <c r="Q237" s="837"/>
      <c r="R237" s="832">
        <v>1</v>
      </c>
      <c r="S237" s="837">
        <v>1</v>
      </c>
      <c r="T237" s="836">
        <v>1</v>
      </c>
      <c r="U237" s="838">
        <v>1</v>
      </c>
    </row>
    <row r="238" spans="1:21" ht="14.45" customHeight="1" x14ac:dyDescent="0.2">
      <c r="A238" s="831">
        <v>21</v>
      </c>
      <c r="B238" s="832" t="s">
        <v>3242</v>
      </c>
      <c r="C238" s="832" t="s">
        <v>3248</v>
      </c>
      <c r="D238" s="833" t="s">
        <v>5567</v>
      </c>
      <c r="E238" s="834" t="s">
        <v>3258</v>
      </c>
      <c r="F238" s="832" t="s">
        <v>3244</v>
      </c>
      <c r="G238" s="832" t="s">
        <v>3315</v>
      </c>
      <c r="H238" s="832" t="s">
        <v>594</v>
      </c>
      <c r="I238" s="832" t="s">
        <v>3727</v>
      </c>
      <c r="J238" s="832" t="s">
        <v>3317</v>
      </c>
      <c r="K238" s="832"/>
      <c r="L238" s="835">
        <v>0</v>
      </c>
      <c r="M238" s="835">
        <v>0</v>
      </c>
      <c r="N238" s="832">
        <v>2</v>
      </c>
      <c r="O238" s="836">
        <v>2</v>
      </c>
      <c r="P238" s="835">
        <v>0</v>
      </c>
      <c r="Q238" s="837"/>
      <c r="R238" s="832">
        <v>2</v>
      </c>
      <c r="S238" s="837">
        <v>1</v>
      </c>
      <c r="T238" s="836">
        <v>2</v>
      </c>
      <c r="U238" s="838">
        <v>1</v>
      </c>
    </row>
    <row r="239" spans="1:21" ht="14.45" customHeight="1" x14ac:dyDescent="0.2">
      <c r="A239" s="831">
        <v>21</v>
      </c>
      <c r="B239" s="832" t="s">
        <v>3242</v>
      </c>
      <c r="C239" s="832" t="s">
        <v>3248</v>
      </c>
      <c r="D239" s="833" t="s">
        <v>5567</v>
      </c>
      <c r="E239" s="834" t="s">
        <v>3258</v>
      </c>
      <c r="F239" s="832" t="s">
        <v>3245</v>
      </c>
      <c r="G239" s="832" t="s">
        <v>3728</v>
      </c>
      <c r="H239" s="832" t="s">
        <v>594</v>
      </c>
      <c r="I239" s="832" t="s">
        <v>3729</v>
      </c>
      <c r="J239" s="832" t="s">
        <v>3730</v>
      </c>
      <c r="K239" s="832" t="s">
        <v>3731</v>
      </c>
      <c r="L239" s="835">
        <v>100</v>
      </c>
      <c r="M239" s="835">
        <v>300</v>
      </c>
      <c r="N239" s="832">
        <v>3</v>
      </c>
      <c r="O239" s="836">
        <v>1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21</v>
      </c>
      <c r="B240" s="832" t="s">
        <v>3242</v>
      </c>
      <c r="C240" s="832" t="s">
        <v>3248</v>
      </c>
      <c r="D240" s="833" t="s">
        <v>5567</v>
      </c>
      <c r="E240" s="834" t="s">
        <v>3258</v>
      </c>
      <c r="F240" s="832" t="s">
        <v>3245</v>
      </c>
      <c r="G240" s="832" t="s">
        <v>3728</v>
      </c>
      <c r="H240" s="832" t="s">
        <v>594</v>
      </c>
      <c r="I240" s="832" t="s">
        <v>3732</v>
      </c>
      <c r="J240" s="832" t="s">
        <v>3730</v>
      </c>
      <c r="K240" s="832" t="s">
        <v>3733</v>
      </c>
      <c r="L240" s="835">
        <v>25</v>
      </c>
      <c r="M240" s="835">
        <v>75</v>
      </c>
      <c r="N240" s="832">
        <v>3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5" customHeight="1" x14ac:dyDescent="0.2">
      <c r="A241" s="831">
        <v>21</v>
      </c>
      <c r="B241" s="832" t="s">
        <v>3242</v>
      </c>
      <c r="C241" s="832" t="s">
        <v>3248</v>
      </c>
      <c r="D241" s="833" t="s">
        <v>5567</v>
      </c>
      <c r="E241" s="834" t="s">
        <v>3258</v>
      </c>
      <c r="F241" s="832" t="s">
        <v>3245</v>
      </c>
      <c r="G241" s="832" t="s">
        <v>3734</v>
      </c>
      <c r="H241" s="832" t="s">
        <v>594</v>
      </c>
      <c r="I241" s="832" t="s">
        <v>3735</v>
      </c>
      <c r="J241" s="832" t="s">
        <v>3736</v>
      </c>
      <c r="K241" s="832" t="s">
        <v>3737</v>
      </c>
      <c r="L241" s="835">
        <v>1800</v>
      </c>
      <c r="M241" s="835">
        <v>10800</v>
      </c>
      <c r="N241" s="832">
        <v>6</v>
      </c>
      <c r="O241" s="836">
        <v>5</v>
      </c>
      <c r="P241" s="835">
        <v>5400</v>
      </c>
      <c r="Q241" s="837">
        <v>0.5</v>
      </c>
      <c r="R241" s="832">
        <v>3</v>
      </c>
      <c r="S241" s="837">
        <v>0.5</v>
      </c>
      <c r="T241" s="836">
        <v>3</v>
      </c>
      <c r="U241" s="838">
        <v>0.6</v>
      </c>
    </row>
    <row r="242" spans="1:21" ht="14.45" customHeight="1" x14ac:dyDescent="0.2">
      <c r="A242" s="831">
        <v>21</v>
      </c>
      <c r="B242" s="832" t="s">
        <v>3242</v>
      </c>
      <c r="C242" s="832" t="s">
        <v>3248</v>
      </c>
      <c r="D242" s="833" t="s">
        <v>5567</v>
      </c>
      <c r="E242" s="834" t="s">
        <v>3258</v>
      </c>
      <c r="F242" s="832" t="s">
        <v>3245</v>
      </c>
      <c r="G242" s="832" t="s">
        <v>3734</v>
      </c>
      <c r="H242" s="832" t="s">
        <v>594</v>
      </c>
      <c r="I242" s="832" t="s">
        <v>3738</v>
      </c>
      <c r="J242" s="832" t="s">
        <v>3739</v>
      </c>
      <c r="K242" s="832" t="s">
        <v>3740</v>
      </c>
      <c r="L242" s="835">
        <v>1800</v>
      </c>
      <c r="M242" s="835">
        <v>1800</v>
      </c>
      <c r="N242" s="832">
        <v>1</v>
      </c>
      <c r="O242" s="836">
        <v>1</v>
      </c>
      <c r="P242" s="835">
        <v>1800</v>
      </c>
      <c r="Q242" s="837">
        <v>1</v>
      </c>
      <c r="R242" s="832">
        <v>1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21</v>
      </c>
      <c r="B243" s="832" t="s">
        <v>3242</v>
      </c>
      <c r="C243" s="832" t="s">
        <v>3248</v>
      </c>
      <c r="D243" s="833" t="s">
        <v>5567</v>
      </c>
      <c r="E243" s="834" t="s">
        <v>3258</v>
      </c>
      <c r="F243" s="832" t="s">
        <v>3245</v>
      </c>
      <c r="G243" s="832" t="s">
        <v>3734</v>
      </c>
      <c r="H243" s="832" t="s">
        <v>594</v>
      </c>
      <c r="I243" s="832" t="s">
        <v>3741</v>
      </c>
      <c r="J243" s="832" t="s">
        <v>3742</v>
      </c>
      <c r="K243" s="832" t="s">
        <v>3743</v>
      </c>
      <c r="L243" s="835">
        <v>1800</v>
      </c>
      <c r="M243" s="835">
        <v>1800</v>
      </c>
      <c r="N243" s="832">
        <v>1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5" customHeight="1" x14ac:dyDescent="0.2">
      <c r="A244" s="831">
        <v>21</v>
      </c>
      <c r="B244" s="832" t="s">
        <v>3242</v>
      </c>
      <c r="C244" s="832" t="s">
        <v>3248</v>
      </c>
      <c r="D244" s="833" t="s">
        <v>5567</v>
      </c>
      <c r="E244" s="834" t="s">
        <v>3258</v>
      </c>
      <c r="F244" s="832" t="s">
        <v>3245</v>
      </c>
      <c r="G244" s="832" t="s">
        <v>3734</v>
      </c>
      <c r="H244" s="832" t="s">
        <v>594</v>
      </c>
      <c r="I244" s="832" t="s">
        <v>3744</v>
      </c>
      <c r="J244" s="832" t="s">
        <v>3745</v>
      </c>
      <c r="K244" s="832" t="s">
        <v>3746</v>
      </c>
      <c r="L244" s="835">
        <v>1800</v>
      </c>
      <c r="M244" s="835">
        <v>1800</v>
      </c>
      <c r="N244" s="832">
        <v>1</v>
      </c>
      <c r="O244" s="836">
        <v>1</v>
      </c>
      <c r="P244" s="835">
        <v>1800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5" customHeight="1" x14ac:dyDescent="0.2">
      <c r="A245" s="831">
        <v>21</v>
      </c>
      <c r="B245" s="832" t="s">
        <v>3242</v>
      </c>
      <c r="C245" s="832" t="s">
        <v>3248</v>
      </c>
      <c r="D245" s="833" t="s">
        <v>5567</v>
      </c>
      <c r="E245" s="834" t="s">
        <v>3258</v>
      </c>
      <c r="F245" s="832" t="s">
        <v>3245</v>
      </c>
      <c r="G245" s="832" t="s">
        <v>3747</v>
      </c>
      <c r="H245" s="832" t="s">
        <v>594</v>
      </c>
      <c r="I245" s="832" t="s">
        <v>3748</v>
      </c>
      <c r="J245" s="832" t="s">
        <v>3749</v>
      </c>
      <c r="K245" s="832" t="s">
        <v>3750</v>
      </c>
      <c r="L245" s="835">
        <v>1267.1199999999999</v>
      </c>
      <c r="M245" s="835">
        <v>1267.1199999999999</v>
      </c>
      <c r="N245" s="832">
        <v>1</v>
      </c>
      <c r="O245" s="836">
        <v>1</v>
      </c>
      <c r="P245" s="835">
        <v>1267.1199999999999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5" customHeight="1" x14ac:dyDescent="0.2">
      <c r="A246" s="831">
        <v>21</v>
      </c>
      <c r="B246" s="832" t="s">
        <v>3242</v>
      </c>
      <c r="C246" s="832" t="s">
        <v>3248</v>
      </c>
      <c r="D246" s="833" t="s">
        <v>5567</v>
      </c>
      <c r="E246" s="834" t="s">
        <v>3258</v>
      </c>
      <c r="F246" s="832" t="s">
        <v>3245</v>
      </c>
      <c r="G246" s="832" t="s">
        <v>3747</v>
      </c>
      <c r="H246" s="832" t="s">
        <v>594</v>
      </c>
      <c r="I246" s="832" t="s">
        <v>3751</v>
      </c>
      <c r="J246" s="832" t="s">
        <v>3317</v>
      </c>
      <c r="K246" s="832"/>
      <c r="L246" s="835">
        <v>1000</v>
      </c>
      <c r="M246" s="835">
        <v>1000</v>
      </c>
      <c r="N246" s="832">
        <v>1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21</v>
      </c>
      <c r="B247" s="832" t="s">
        <v>3242</v>
      </c>
      <c r="C247" s="832" t="s">
        <v>3248</v>
      </c>
      <c r="D247" s="833" t="s">
        <v>5567</v>
      </c>
      <c r="E247" s="834" t="s">
        <v>3259</v>
      </c>
      <c r="F247" s="832" t="s">
        <v>3243</v>
      </c>
      <c r="G247" s="832" t="s">
        <v>3524</v>
      </c>
      <c r="H247" s="832" t="s">
        <v>594</v>
      </c>
      <c r="I247" s="832" t="s">
        <v>3525</v>
      </c>
      <c r="J247" s="832" t="s">
        <v>1016</v>
      </c>
      <c r="K247" s="832" t="s">
        <v>3526</v>
      </c>
      <c r="L247" s="835">
        <v>248.55</v>
      </c>
      <c r="M247" s="835">
        <v>994.2</v>
      </c>
      <c r="N247" s="832">
        <v>4</v>
      </c>
      <c r="O247" s="836">
        <v>4</v>
      </c>
      <c r="P247" s="835">
        <v>497.1</v>
      </c>
      <c r="Q247" s="837">
        <v>0.5</v>
      </c>
      <c r="R247" s="832">
        <v>2</v>
      </c>
      <c r="S247" s="837">
        <v>0.5</v>
      </c>
      <c r="T247" s="836">
        <v>2</v>
      </c>
      <c r="U247" s="838">
        <v>0.5</v>
      </c>
    </row>
    <row r="248" spans="1:21" ht="14.45" customHeight="1" x14ac:dyDescent="0.2">
      <c r="A248" s="831">
        <v>21</v>
      </c>
      <c r="B248" s="832" t="s">
        <v>3242</v>
      </c>
      <c r="C248" s="832" t="s">
        <v>3248</v>
      </c>
      <c r="D248" s="833" t="s">
        <v>5567</v>
      </c>
      <c r="E248" s="834" t="s">
        <v>3259</v>
      </c>
      <c r="F248" s="832" t="s">
        <v>3243</v>
      </c>
      <c r="G248" s="832" t="s">
        <v>3698</v>
      </c>
      <c r="H248" s="832" t="s">
        <v>655</v>
      </c>
      <c r="I248" s="832" t="s">
        <v>3111</v>
      </c>
      <c r="J248" s="832" t="s">
        <v>1735</v>
      </c>
      <c r="K248" s="832" t="s">
        <v>3112</v>
      </c>
      <c r="L248" s="835">
        <v>154.36000000000001</v>
      </c>
      <c r="M248" s="835">
        <v>154.36000000000001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21</v>
      </c>
      <c r="B249" s="832" t="s">
        <v>3242</v>
      </c>
      <c r="C249" s="832" t="s">
        <v>3248</v>
      </c>
      <c r="D249" s="833" t="s">
        <v>5567</v>
      </c>
      <c r="E249" s="834" t="s">
        <v>3266</v>
      </c>
      <c r="F249" s="832" t="s">
        <v>3243</v>
      </c>
      <c r="G249" s="832" t="s">
        <v>3705</v>
      </c>
      <c r="H249" s="832" t="s">
        <v>594</v>
      </c>
      <c r="I249" s="832" t="s">
        <v>3709</v>
      </c>
      <c r="J249" s="832" t="s">
        <v>3707</v>
      </c>
      <c r="K249" s="832" t="s">
        <v>3710</v>
      </c>
      <c r="L249" s="835">
        <v>0</v>
      </c>
      <c r="M249" s="835">
        <v>0</v>
      </c>
      <c r="N249" s="832">
        <v>2</v>
      </c>
      <c r="O249" s="836">
        <v>1</v>
      </c>
      <c r="P249" s="835"/>
      <c r="Q249" s="837"/>
      <c r="R249" s="832"/>
      <c r="S249" s="837">
        <v>0</v>
      </c>
      <c r="T249" s="836"/>
      <c r="U249" s="838">
        <v>0</v>
      </c>
    </row>
    <row r="250" spans="1:21" ht="14.45" customHeight="1" x14ac:dyDescent="0.2">
      <c r="A250" s="831">
        <v>21</v>
      </c>
      <c r="B250" s="832" t="s">
        <v>3242</v>
      </c>
      <c r="C250" s="832" t="s">
        <v>3248</v>
      </c>
      <c r="D250" s="833" t="s">
        <v>5567</v>
      </c>
      <c r="E250" s="834" t="s">
        <v>3267</v>
      </c>
      <c r="F250" s="832" t="s">
        <v>3243</v>
      </c>
      <c r="G250" s="832" t="s">
        <v>3752</v>
      </c>
      <c r="H250" s="832" t="s">
        <v>594</v>
      </c>
      <c r="I250" s="832" t="s">
        <v>3753</v>
      </c>
      <c r="J250" s="832" t="s">
        <v>3754</v>
      </c>
      <c r="K250" s="832" t="s">
        <v>3755</v>
      </c>
      <c r="L250" s="835">
        <v>70.48</v>
      </c>
      <c r="M250" s="835">
        <v>140.96</v>
      </c>
      <c r="N250" s="832">
        <v>2</v>
      </c>
      <c r="O250" s="836">
        <v>1</v>
      </c>
      <c r="P250" s="835">
        <v>70.48</v>
      </c>
      <c r="Q250" s="837">
        <v>0.5</v>
      </c>
      <c r="R250" s="832">
        <v>1</v>
      </c>
      <c r="S250" s="837">
        <v>0.5</v>
      </c>
      <c r="T250" s="836">
        <v>0.5</v>
      </c>
      <c r="U250" s="838">
        <v>0.5</v>
      </c>
    </row>
    <row r="251" spans="1:21" ht="14.45" customHeight="1" x14ac:dyDescent="0.2">
      <c r="A251" s="831">
        <v>21</v>
      </c>
      <c r="B251" s="832" t="s">
        <v>3242</v>
      </c>
      <c r="C251" s="832" t="s">
        <v>3248</v>
      </c>
      <c r="D251" s="833" t="s">
        <v>5567</v>
      </c>
      <c r="E251" s="834" t="s">
        <v>3267</v>
      </c>
      <c r="F251" s="832" t="s">
        <v>3243</v>
      </c>
      <c r="G251" s="832" t="s">
        <v>3321</v>
      </c>
      <c r="H251" s="832" t="s">
        <v>594</v>
      </c>
      <c r="I251" s="832" t="s">
        <v>3756</v>
      </c>
      <c r="J251" s="832" t="s">
        <v>3757</v>
      </c>
      <c r="K251" s="832" t="s">
        <v>2935</v>
      </c>
      <c r="L251" s="835">
        <v>4.7</v>
      </c>
      <c r="M251" s="835">
        <v>9.4</v>
      </c>
      <c r="N251" s="832">
        <v>2</v>
      </c>
      <c r="O251" s="836">
        <v>0.5</v>
      </c>
      <c r="P251" s="835">
        <v>9.4</v>
      </c>
      <c r="Q251" s="837">
        <v>1</v>
      </c>
      <c r="R251" s="832">
        <v>2</v>
      </c>
      <c r="S251" s="837">
        <v>1</v>
      </c>
      <c r="T251" s="836">
        <v>0.5</v>
      </c>
      <c r="U251" s="838">
        <v>1</v>
      </c>
    </row>
    <row r="252" spans="1:21" ht="14.45" customHeight="1" x14ac:dyDescent="0.2">
      <c r="A252" s="831">
        <v>21</v>
      </c>
      <c r="B252" s="832" t="s">
        <v>3242</v>
      </c>
      <c r="C252" s="832" t="s">
        <v>3248</v>
      </c>
      <c r="D252" s="833" t="s">
        <v>5567</v>
      </c>
      <c r="E252" s="834" t="s">
        <v>3267</v>
      </c>
      <c r="F252" s="832" t="s">
        <v>3243</v>
      </c>
      <c r="G252" s="832" t="s">
        <v>3321</v>
      </c>
      <c r="H252" s="832" t="s">
        <v>655</v>
      </c>
      <c r="I252" s="832" t="s">
        <v>2934</v>
      </c>
      <c r="J252" s="832" t="s">
        <v>2932</v>
      </c>
      <c r="K252" s="832" t="s">
        <v>2935</v>
      </c>
      <c r="L252" s="835">
        <v>4.7</v>
      </c>
      <c r="M252" s="835">
        <v>117.50000000000001</v>
      </c>
      <c r="N252" s="832">
        <v>25</v>
      </c>
      <c r="O252" s="836">
        <v>9</v>
      </c>
      <c r="P252" s="835">
        <v>94.000000000000014</v>
      </c>
      <c r="Q252" s="837">
        <v>0.8</v>
      </c>
      <c r="R252" s="832">
        <v>20</v>
      </c>
      <c r="S252" s="837">
        <v>0.8</v>
      </c>
      <c r="T252" s="836">
        <v>8</v>
      </c>
      <c r="U252" s="838">
        <v>0.88888888888888884</v>
      </c>
    </row>
    <row r="253" spans="1:21" ht="14.45" customHeight="1" x14ac:dyDescent="0.2">
      <c r="A253" s="831">
        <v>21</v>
      </c>
      <c r="B253" s="832" t="s">
        <v>3242</v>
      </c>
      <c r="C253" s="832" t="s">
        <v>3248</v>
      </c>
      <c r="D253" s="833" t="s">
        <v>5567</v>
      </c>
      <c r="E253" s="834" t="s">
        <v>3267</v>
      </c>
      <c r="F253" s="832" t="s">
        <v>3243</v>
      </c>
      <c r="G253" s="832" t="s">
        <v>3321</v>
      </c>
      <c r="H253" s="832" t="s">
        <v>655</v>
      </c>
      <c r="I253" s="832" t="s">
        <v>2934</v>
      </c>
      <c r="J253" s="832" t="s">
        <v>2932</v>
      </c>
      <c r="K253" s="832" t="s">
        <v>2935</v>
      </c>
      <c r="L253" s="835">
        <v>11.71</v>
      </c>
      <c r="M253" s="835">
        <v>35.130000000000003</v>
      </c>
      <c r="N253" s="832">
        <v>3</v>
      </c>
      <c r="O253" s="836">
        <v>2</v>
      </c>
      <c r="P253" s="835">
        <v>23.42</v>
      </c>
      <c r="Q253" s="837">
        <v>0.66666666666666663</v>
      </c>
      <c r="R253" s="832">
        <v>2</v>
      </c>
      <c r="S253" s="837">
        <v>0.66666666666666663</v>
      </c>
      <c r="T253" s="836">
        <v>1</v>
      </c>
      <c r="U253" s="838">
        <v>0.5</v>
      </c>
    </row>
    <row r="254" spans="1:21" ht="14.45" customHeight="1" x14ac:dyDescent="0.2">
      <c r="A254" s="831">
        <v>21</v>
      </c>
      <c r="B254" s="832" t="s">
        <v>3242</v>
      </c>
      <c r="C254" s="832" t="s">
        <v>3248</v>
      </c>
      <c r="D254" s="833" t="s">
        <v>5567</v>
      </c>
      <c r="E254" s="834" t="s">
        <v>3267</v>
      </c>
      <c r="F254" s="832" t="s">
        <v>3243</v>
      </c>
      <c r="G254" s="832" t="s">
        <v>3325</v>
      </c>
      <c r="H254" s="832" t="s">
        <v>594</v>
      </c>
      <c r="I254" s="832" t="s">
        <v>3758</v>
      </c>
      <c r="J254" s="832" t="s">
        <v>3759</v>
      </c>
      <c r="K254" s="832" t="s">
        <v>2651</v>
      </c>
      <c r="L254" s="835">
        <v>31.09</v>
      </c>
      <c r="M254" s="835">
        <v>124.36</v>
      </c>
      <c r="N254" s="832">
        <v>4</v>
      </c>
      <c r="O254" s="836">
        <v>1</v>
      </c>
      <c r="P254" s="835">
        <v>124.36</v>
      </c>
      <c r="Q254" s="837">
        <v>1</v>
      </c>
      <c r="R254" s="832">
        <v>4</v>
      </c>
      <c r="S254" s="837">
        <v>1</v>
      </c>
      <c r="T254" s="836">
        <v>1</v>
      </c>
      <c r="U254" s="838">
        <v>1</v>
      </c>
    </row>
    <row r="255" spans="1:21" ht="14.45" customHeight="1" x14ac:dyDescent="0.2">
      <c r="A255" s="831">
        <v>21</v>
      </c>
      <c r="B255" s="832" t="s">
        <v>3242</v>
      </c>
      <c r="C255" s="832" t="s">
        <v>3248</v>
      </c>
      <c r="D255" s="833" t="s">
        <v>5567</v>
      </c>
      <c r="E255" s="834" t="s">
        <v>3267</v>
      </c>
      <c r="F255" s="832" t="s">
        <v>3243</v>
      </c>
      <c r="G255" s="832" t="s">
        <v>3325</v>
      </c>
      <c r="H255" s="832" t="s">
        <v>655</v>
      </c>
      <c r="I255" s="832" t="s">
        <v>2650</v>
      </c>
      <c r="J255" s="832" t="s">
        <v>2646</v>
      </c>
      <c r="K255" s="832" t="s">
        <v>2651</v>
      </c>
      <c r="L255" s="835">
        <v>31.09</v>
      </c>
      <c r="M255" s="835">
        <v>62.18</v>
      </c>
      <c r="N255" s="832">
        <v>2</v>
      </c>
      <c r="O255" s="836">
        <v>1.5</v>
      </c>
      <c r="P255" s="835">
        <v>62.18</v>
      </c>
      <c r="Q255" s="837">
        <v>1</v>
      </c>
      <c r="R255" s="832">
        <v>2</v>
      </c>
      <c r="S255" s="837">
        <v>1</v>
      </c>
      <c r="T255" s="836">
        <v>1.5</v>
      </c>
      <c r="U255" s="838">
        <v>1</v>
      </c>
    </row>
    <row r="256" spans="1:21" ht="14.45" customHeight="1" x14ac:dyDescent="0.2">
      <c r="A256" s="831">
        <v>21</v>
      </c>
      <c r="B256" s="832" t="s">
        <v>3242</v>
      </c>
      <c r="C256" s="832" t="s">
        <v>3248</v>
      </c>
      <c r="D256" s="833" t="s">
        <v>5567</v>
      </c>
      <c r="E256" s="834" t="s">
        <v>3267</v>
      </c>
      <c r="F256" s="832" t="s">
        <v>3243</v>
      </c>
      <c r="G256" s="832" t="s">
        <v>3760</v>
      </c>
      <c r="H256" s="832" t="s">
        <v>594</v>
      </c>
      <c r="I256" s="832" t="s">
        <v>3761</v>
      </c>
      <c r="J256" s="832" t="s">
        <v>3762</v>
      </c>
      <c r="K256" s="832" t="s">
        <v>3763</v>
      </c>
      <c r="L256" s="835">
        <v>0</v>
      </c>
      <c r="M256" s="835">
        <v>0</v>
      </c>
      <c r="N256" s="832">
        <v>1</v>
      </c>
      <c r="O256" s="836">
        <v>0.5</v>
      </c>
      <c r="P256" s="835">
        <v>0</v>
      </c>
      <c r="Q256" s="837"/>
      <c r="R256" s="832">
        <v>1</v>
      </c>
      <c r="S256" s="837">
        <v>1</v>
      </c>
      <c r="T256" s="836">
        <v>0.5</v>
      </c>
      <c r="U256" s="838">
        <v>1</v>
      </c>
    </row>
    <row r="257" spans="1:21" ht="14.45" customHeight="1" x14ac:dyDescent="0.2">
      <c r="A257" s="831">
        <v>21</v>
      </c>
      <c r="B257" s="832" t="s">
        <v>3242</v>
      </c>
      <c r="C257" s="832" t="s">
        <v>3248</v>
      </c>
      <c r="D257" s="833" t="s">
        <v>5567</v>
      </c>
      <c r="E257" s="834" t="s">
        <v>3267</v>
      </c>
      <c r="F257" s="832" t="s">
        <v>3243</v>
      </c>
      <c r="G257" s="832" t="s">
        <v>3327</v>
      </c>
      <c r="H257" s="832" t="s">
        <v>655</v>
      </c>
      <c r="I257" s="832" t="s">
        <v>3764</v>
      </c>
      <c r="J257" s="832" t="s">
        <v>3329</v>
      </c>
      <c r="K257" s="832" t="s">
        <v>3765</v>
      </c>
      <c r="L257" s="835">
        <v>513.70000000000005</v>
      </c>
      <c r="M257" s="835">
        <v>1541.1000000000001</v>
      </c>
      <c r="N257" s="832">
        <v>3</v>
      </c>
      <c r="O257" s="836">
        <v>1</v>
      </c>
      <c r="P257" s="835">
        <v>1541.1000000000001</v>
      </c>
      <c r="Q257" s="837">
        <v>1</v>
      </c>
      <c r="R257" s="832">
        <v>3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21</v>
      </c>
      <c r="B258" s="832" t="s">
        <v>3242</v>
      </c>
      <c r="C258" s="832" t="s">
        <v>3248</v>
      </c>
      <c r="D258" s="833" t="s">
        <v>5567</v>
      </c>
      <c r="E258" s="834" t="s">
        <v>3267</v>
      </c>
      <c r="F258" s="832" t="s">
        <v>3243</v>
      </c>
      <c r="G258" s="832" t="s">
        <v>3327</v>
      </c>
      <c r="H258" s="832" t="s">
        <v>594</v>
      </c>
      <c r="I258" s="832" t="s">
        <v>3328</v>
      </c>
      <c r="J258" s="832" t="s">
        <v>3329</v>
      </c>
      <c r="K258" s="832" t="s">
        <v>3330</v>
      </c>
      <c r="L258" s="835">
        <v>550.39</v>
      </c>
      <c r="M258" s="835">
        <v>4953.51</v>
      </c>
      <c r="N258" s="832">
        <v>9</v>
      </c>
      <c r="O258" s="836">
        <v>2.5</v>
      </c>
      <c r="P258" s="835">
        <v>3302.34</v>
      </c>
      <c r="Q258" s="837">
        <v>0.66666666666666663</v>
      </c>
      <c r="R258" s="832">
        <v>6</v>
      </c>
      <c r="S258" s="837">
        <v>0.66666666666666663</v>
      </c>
      <c r="T258" s="836">
        <v>1.5</v>
      </c>
      <c r="U258" s="838">
        <v>0.6</v>
      </c>
    </row>
    <row r="259" spans="1:21" ht="14.45" customHeight="1" x14ac:dyDescent="0.2">
      <c r="A259" s="831">
        <v>21</v>
      </c>
      <c r="B259" s="832" t="s">
        <v>3242</v>
      </c>
      <c r="C259" s="832" t="s">
        <v>3248</v>
      </c>
      <c r="D259" s="833" t="s">
        <v>5567</v>
      </c>
      <c r="E259" s="834" t="s">
        <v>3267</v>
      </c>
      <c r="F259" s="832" t="s">
        <v>3243</v>
      </c>
      <c r="G259" s="832" t="s">
        <v>3327</v>
      </c>
      <c r="H259" s="832" t="s">
        <v>594</v>
      </c>
      <c r="I259" s="832" t="s">
        <v>3766</v>
      </c>
      <c r="J259" s="832" t="s">
        <v>3767</v>
      </c>
      <c r="K259" s="832" t="s">
        <v>3330</v>
      </c>
      <c r="L259" s="835">
        <v>550.39</v>
      </c>
      <c r="M259" s="835">
        <v>3302.34</v>
      </c>
      <c r="N259" s="832">
        <v>6</v>
      </c>
      <c r="O259" s="836">
        <v>2</v>
      </c>
      <c r="P259" s="835">
        <v>3302.34</v>
      </c>
      <c r="Q259" s="837">
        <v>1</v>
      </c>
      <c r="R259" s="832">
        <v>6</v>
      </c>
      <c r="S259" s="837">
        <v>1</v>
      </c>
      <c r="T259" s="836">
        <v>2</v>
      </c>
      <c r="U259" s="838">
        <v>1</v>
      </c>
    </row>
    <row r="260" spans="1:21" ht="14.45" customHeight="1" x14ac:dyDescent="0.2">
      <c r="A260" s="831">
        <v>21</v>
      </c>
      <c r="B260" s="832" t="s">
        <v>3242</v>
      </c>
      <c r="C260" s="832" t="s">
        <v>3248</v>
      </c>
      <c r="D260" s="833" t="s">
        <v>5567</v>
      </c>
      <c r="E260" s="834" t="s">
        <v>3267</v>
      </c>
      <c r="F260" s="832" t="s">
        <v>3243</v>
      </c>
      <c r="G260" s="832" t="s">
        <v>3327</v>
      </c>
      <c r="H260" s="832" t="s">
        <v>594</v>
      </c>
      <c r="I260" s="832" t="s">
        <v>3768</v>
      </c>
      <c r="J260" s="832" t="s">
        <v>3769</v>
      </c>
      <c r="K260" s="832" t="s">
        <v>3330</v>
      </c>
      <c r="L260" s="835">
        <v>550.39</v>
      </c>
      <c r="M260" s="835">
        <v>1651.17</v>
      </c>
      <c r="N260" s="832">
        <v>3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21</v>
      </c>
      <c r="B261" s="832" t="s">
        <v>3242</v>
      </c>
      <c r="C261" s="832" t="s">
        <v>3248</v>
      </c>
      <c r="D261" s="833" t="s">
        <v>5567</v>
      </c>
      <c r="E261" s="834" t="s">
        <v>3267</v>
      </c>
      <c r="F261" s="832" t="s">
        <v>3243</v>
      </c>
      <c r="G261" s="832" t="s">
        <v>3770</v>
      </c>
      <c r="H261" s="832" t="s">
        <v>655</v>
      </c>
      <c r="I261" s="832" t="s">
        <v>2531</v>
      </c>
      <c r="J261" s="832" t="s">
        <v>1454</v>
      </c>
      <c r="K261" s="832" t="s">
        <v>2532</v>
      </c>
      <c r="L261" s="835">
        <v>0</v>
      </c>
      <c r="M261" s="835">
        <v>0</v>
      </c>
      <c r="N261" s="832">
        <v>1</v>
      </c>
      <c r="O261" s="836">
        <v>1</v>
      </c>
      <c r="P261" s="835">
        <v>0</v>
      </c>
      <c r="Q261" s="837"/>
      <c r="R261" s="832">
        <v>1</v>
      </c>
      <c r="S261" s="837">
        <v>1</v>
      </c>
      <c r="T261" s="836">
        <v>1</v>
      </c>
      <c r="U261" s="838">
        <v>1</v>
      </c>
    </row>
    <row r="262" spans="1:21" ht="14.45" customHeight="1" x14ac:dyDescent="0.2">
      <c r="A262" s="831">
        <v>21</v>
      </c>
      <c r="B262" s="832" t="s">
        <v>3242</v>
      </c>
      <c r="C262" s="832" t="s">
        <v>3248</v>
      </c>
      <c r="D262" s="833" t="s">
        <v>5567</v>
      </c>
      <c r="E262" s="834" t="s">
        <v>3267</v>
      </c>
      <c r="F262" s="832" t="s">
        <v>3243</v>
      </c>
      <c r="G262" s="832" t="s">
        <v>3333</v>
      </c>
      <c r="H262" s="832" t="s">
        <v>655</v>
      </c>
      <c r="I262" s="832" t="s">
        <v>3334</v>
      </c>
      <c r="J262" s="832" t="s">
        <v>3335</v>
      </c>
      <c r="K262" s="832" t="s">
        <v>3034</v>
      </c>
      <c r="L262" s="835">
        <v>1561.54</v>
      </c>
      <c r="M262" s="835">
        <v>6246.16</v>
      </c>
      <c r="N262" s="832">
        <v>4</v>
      </c>
      <c r="O262" s="836">
        <v>3.5</v>
      </c>
      <c r="P262" s="835">
        <v>6246.16</v>
      </c>
      <c r="Q262" s="837">
        <v>1</v>
      </c>
      <c r="R262" s="832">
        <v>4</v>
      </c>
      <c r="S262" s="837">
        <v>1</v>
      </c>
      <c r="T262" s="836">
        <v>3.5</v>
      </c>
      <c r="U262" s="838">
        <v>1</v>
      </c>
    </row>
    <row r="263" spans="1:21" ht="14.45" customHeight="1" x14ac:dyDescent="0.2">
      <c r="A263" s="831">
        <v>21</v>
      </c>
      <c r="B263" s="832" t="s">
        <v>3242</v>
      </c>
      <c r="C263" s="832" t="s">
        <v>3248</v>
      </c>
      <c r="D263" s="833" t="s">
        <v>5567</v>
      </c>
      <c r="E263" s="834" t="s">
        <v>3267</v>
      </c>
      <c r="F263" s="832" t="s">
        <v>3243</v>
      </c>
      <c r="G263" s="832" t="s">
        <v>3771</v>
      </c>
      <c r="H263" s="832" t="s">
        <v>655</v>
      </c>
      <c r="I263" s="832" t="s">
        <v>3096</v>
      </c>
      <c r="J263" s="832" t="s">
        <v>2693</v>
      </c>
      <c r="K263" s="832" t="s">
        <v>3097</v>
      </c>
      <c r="L263" s="835">
        <v>279.52999999999997</v>
      </c>
      <c r="M263" s="835">
        <v>279.52999999999997</v>
      </c>
      <c r="N263" s="832">
        <v>1</v>
      </c>
      <c r="O263" s="836">
        <v>0.5</v>
      </c>
      <c r="P263" s="835">
        <v>279.52999999999997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5" customHeight="1" x14ac:dyDescent="0.2">
      <c r="A264" s="831">
        <v>21</v>
      </c>
      <c r="B264" s="832" t="s">
        <v>3242</v>
      </c>
      <c r="C264" s="832" t="s">
        <v>3248</v>
      </c>
      <c r="D264" s="833" t="s">
        <v>5567</v>
      </c>
      <c r="E264" s="834" t="s">
        <v>3267</v>
      </c>
      <c r="F264" s="832" t="s">
        <v>3243</v>
      </c>
      <c r="G264" s="832" t="s">
        <v>3772</v>
      </c>
      <c r="H264" s="832" t="s">
        <v>594</v>
      </c>
      <c r="I264" s="832" t="s">
        <v>3773</v>
      </c>
      <c r="J264" s="832" t="s">
        <v>3774</v>
      </c>
      <c r="K264" s="832" t="s">
        <v>3775</v>
      </c>
      <c r="L264" s="835">
        <v>355.82</v>
      </c>
      <c r="M264" s="835">
        <v>355.82</v>
      </c>
      <c r="N264" s="832">
        <v>1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21</v>
      </c>
      <c r="B265" s="832" t="s">
        <v>3242</v>
      </c>
      <c r="C265" s="832" t="s">
        <v>3248</v>
      </c>
      <c r="D265" s="833" t="s">
        <v>5567</v>
      </c>
      <c r="E265" s="834" t="s">
        <v>3267</v>
      </c>
      <c r="F265" s="832" t="s">
        <v>3243</v>
      </c>
      <c r="G265" s="832" t="s">
        <v>3776</v>
      </c>
      <c r="H265" s="832" t="s">
        <v>594</v>
      </c>
      <c r="I265" s="832" t="s">
        <v>3777</v>
      </c>
      <c r="J265" s="832" t="s">
        <v>739</v>
      </c>
      <c r="K265" s="832" t="s">
        <v>3778</v>
      </c>
      <c r="L265" s="835">
        <v>46.03</v>
      </c>
      <c r="M265" s="835">
        <v>276.18</v>
      </c>
      <c r="N265" s="832">
        <v>6</v>
      </c>
      <c r="O265" s="836">
        <v>5.5</v>
      </c>
      <c r="P265" s="835">
        <v>184.12</v>
      </c>
      <c r="Q265" s="837">
        <v>0.66666666666666663</v>
      </c>
      <c r="R265" s="832">
        <v>4</v>
      </c>
      <c r="S265" s="837">
        <v>0.66666666666666663</v>
      </c>
      <c r="T265" s="836">
        <v>4</v>
      </c>
      <c r="U265" s="838">
        <v>0.72727272727272729</v>
      </c>
    </row>
    <row r="266" spans="1:21" ht="14.45" customHeight="1" x14ac:dyDescent="0.2">
      <c r="A266" s="831">
        <v>21</v>
      </c>
      <c r="B266" s="832" t="s">
        <v>3242</v>
      </c>
      <c r="C266" s="832" t="s">
        <v>3248</v>
      </c>
      <c r="D266" s="833" t="s">
        <v>5567</v>
      </c>
      <c r="E266" s="834" t="s">
        <v>3267</v>
      </c>
      <c r="F266" s="832" t="s">
        <v>3243</v>
      </c>
      <c r="G266" s="832" t="s">
        <v>3779</v>
      </c>
      <c r="H266" s="832" t="s">
        <v>655</v>
      </c>
      <c r="I266" s="832" t="s">
        <v>2631</v>
      </c>
      <c r="J266" s="832" t="s">
        <v>2632</v>
      </c>
      <c r="K266" s="832" t="s">
        <v>2633</v>
      </c>
      <c r="L266" s="835">
        <v>65.540000000000006</v>
      </c>
      <c r="M266" s="835">
        <v>65.540000000000006</v>
      </c>
      <c r="N266" s="832">
        <v>1</v>
      </c>
      <c r="O266" s="836">
        <v>0.5</v>
      </c>
      <c r="P266" s="835">
        <v>65.540000000000006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5" customHeight="1" x14ac:dyDescent="0.2">
      <c r="A267" s="831">
        <v>21</v>
      </c>
      <c r="B267" s="832" t="s">
        <v>3242</v>
      </c>
      <c r="C267" s="832" t="s">
        <v>3248</v>
      </c>
      <c r="D267" s="833" t="s">
        <v>5567</v>
      </c>
      <c r="E267" s="834" t="s">
        <v>3267</v>
      </c>
      <c r="F267" s="832" t="s">
        <v>3243</v>
      </c>
      <c r="G267" s="832" t="s">
        <v>3344</v>
      </c>
      <c r="H267" s="832" t="s">
        <v>655</v>
      </c>
      <c r="I267" s="832" t="s">
        <v>3780</v>
      </c>
      <c r="J267" s="832" t="s">
        <v>3346</v>
      </c>
      <c r="K267" s="832" t="s">
        <v>2957</v>
      </c>
      <c r="L267" s="835">
        <v>206.88</v>
      </c>
      <c r="M267" s="835">
        <v>1861.92</v>
      </c>
      <c r="N267" s="832">
        <v>9</v>
      </c>
      <c r="O267" s="836">
        <v>2.5</v>
      </c>
      <c r="P267" s="835">
        <v>1241.28</v>
      </c>
      <c r="Q267" s="837">
        <v>0.66666666666666663</v>
      </c>
      <c r="R267" s="832">
        <v>6</v>
      </c>
      <c r="S267" s="837">
        <v>0.66666666666666663</v>
      </c>
      <c r="T267" s="836">
        <v>2</v>
      </c>
      <c r="U267" s="838">
        <v>0.8</v>
      </c>
    </row>
    <row r="268" spans="1:21" ht="14.45" customHeight="1" x14ac:dyDescent="0.2">
      <c r="A268" s="831">
        <v>21</v>
      </c>
      <c r="B268" s="832" t="s">
        <v>3242</v>
      </c>
      <c r="C268" s="832" t="s">
        <v>3248</v>
      </c>
      <c r="D268" s="833" t="s">
        <v>5567</v>
      </c>
      <c r="E268" s="834" t="s">
        <v>3267</v>
      </c>
      <c r="F268" s="832" t="s">
        <v>3243</v>
      </c>
      <c r="G268" s="832" t="s">
        <v>3344</v>
      </c>
      <c r="H268" s="832" t="s">
        <v>655</v>
      </c>
      <c r="I268" s="832" t="s">
        <v>3345</v>
      </c>
      <c r="J268" s="832" t="s">
        <v>3346</v>
      </c>
      <c r="K268" s="832" t="s">
        <v>3347</v>
      </c>
      <c r="L268" s="835">
        <v>1091.0899999999999</v>
      </c>
      <c r="M268" s="835">
        <v>9819.8099999999977</v>
      </c>
      <c r="N268" s="832">
        <v>9</v>
      </c>
      <c r="O268" s="836">
        <v>3</v>
      </c>
      <c r="P268" s="835">
        <v>9819.8099999999977</v>
      </c>
      <c r="Q268" s="837">
        <v>1</v>
      </c>
      <c r="R268" s="832">
        <v>9</v>
      </c>
      <c r="S268" s="837">
        <v>1</v>
      </c>
      <c r="T268" s="836">
        <v>3</v>
      </c>
      <c r="U268" s="838">
        <v>1</v>
      </c>
    </row>
    <row r="269" spans="1:21" ht="14.45" customHeight="1" x14ac:dyDescent="0.2">
      <c r="A269" s="831">
        <v>21</v>
      </c>
      <c r="B269" s="832" t="s">
        <v>3242</v>
      </c>
      <c r="C269" s="832" t="s">
        <v>3248</v>
      </c>
      <c r="D269" s="833" t="s">
        <v>5567</v>
      </c>
      <c r="E269" s="834" t="s">
        <v>3267</v>
      </c>
      <c r="F269" s="832" t="s">
        <v>3243</v>
      </c>
      <c r="G269" s="832" t="s">
        <v>3344</v>
      </c>
      <c r="H269" s="832" t="s">
        <v>655</v>
      </c>
      <c r="I269" s="832" t="s">
        <v>3781</v>
      </c>
      <c r="J269" s="832" t="s">
        <v>3346</v>
      </c>
      <c r="K269" s="832" t="s">
        <v>3782</v>
      </c>
      <c r="L269" s="835">
        <v>3818.86</v>
      </c>
      <c r="M269" s="835">
        <v>3818.86</v>
      </c>
      <c r="N269" s="832">
        <v>1</v>
      </c>
      <c r="O269" s="836">
        <v>1</v>
      </c>
      <c r="P269" s="835">
        <v>3818.86</v>
      </c>
      <c r="Q269" s="837">
        <v>1</v>
      </c>
      <c r="R269" s="832">
        <v>1</v>
      </c>
      <c r="S269" s="837">
        <v>1</v>
      </c>
      <c r="T269" s="836">
        <v>1</v>
      </c>
      <c r="U269" s="838">
        <v>1</v>
      </c>
    </row>
    <row r="270" spans="1:21" ht="14.45" customHeight="1" x14ac:dyDescent="0.2">
      <c r="A270" s="831">
        <v>21</v>
      </c>
      <c r="B270" s="832" t="s">
        <v>3242</v>
      </c>
      <c r="C270" s="832" t="s">
        <v>3248</v>
      </c>
      <c r="D270" s="833" t="s">
        <v>5567</v>
      </c>
      <c r="E270" s="834" t="s">
        <v>3267</v>
      </c>
      <c r="F270" s="832" t="s">
        <v>3243</v>
      </c>
      <c r="G270" s="832" t="s">
        <v>3783</v>
      </c>
      <c r="H270" s="832" t="s">
        <v>594</v>
      </c>
      <c r="I270" s="832" t="s">
        <v>3784</v>
      </c>
      <c r="J270" s="832" t="s">
        <v>3785</v>
      </c>
      <c r="K270" s="832" t="s">
        <v>3068</v>
      </c>
      <c r="L270" s="835">
        <v>58.77</v>
      </c>
      <c r="M270" s="835">
        <v>117.54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5" customHeight="1" x14ac:dyDescent="0.2">
      <c r="A271" s="831">
        <v>21</v>
      </c>
      <c r="B271" s="832" t="s">
        <v>3242</v>
      </c>
      <c r="C271" s="832" t="s">
        <v>3248</v>
      </c>
      <c r="D271" s="833" t="s">
        <v>5567</v>
      </c>
      <c r="E271" s="834" t="s">
        <v>3267</v>
      </c>
      <c r="F271" s="832" t="s">
        <v>3243</v>
      </c>
      <c r="G271" s="832" t="s">
        <v>3783</v>
      </c>
      <c r="H271" s="832" t="s">
        <v>594</v>
      </c>
      <c r="I271" s="832" t="s">
        <v>3786</v>
      </c>
      <c r="J271" s="832" t="s">
        <v>3785</v>
      </c>
      <c r="K271" s="832" t="s">
        <v>3787</v>
      </c>
      <c r="L271" s="835">
        <v>97.96</v>
      </c>
      <c r="M271" s="835">
        <v>97.96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5" customHeight="1" x14ac:dyDescent="0.2">
      <c r="A272" s="831">
        <v>21</v>
      </c>
      <c r="B272" s="832" t="s">
        <v>3242</v>
      </c>
      <c r="C272" s="832" t="s">
        <v>3248</v>
      </c>
      <c r="D272" s="833" t="s">
        <v>5567</v>
      </c>
      <c r="E272" s="834" t="s">
        <v>3267</v>
      </c>
      <c r="F272" s="832" t="s">
        <v>3243</v>
      </c>
      <c r="G272" s="832" t="s">
        <v>3353</v>
      </c>
      <c r="H272" s="832" t="s">
        <v>594</v>
      </c>
      <c r="I272" s="832" t="s">
        <v>3354</v>
      </c>
      <c r="J272" s="832" t="s">
        <v>3355</v>
      </c>
      <c r="K272" s="832" t="s">
        <v>3356</v>
      </c>
      <c r="L272" s="835">
        <v>0</v>
      </c>
      <c r="M272" s="835">
        <v>0</v>
      </c>
      <c r="N272" s="832">
        <v>31</v>
      </c>
      <c r="O272" s="836">
        <v>15.5</v>
      </c>
      <c r="P272" s="835">
        <v>0</v>
      </c>
      <c r="Q272" s="837"/>
      <c r="R272" s="832">
        <v>24</v>
      </c>
      <c r="S272" s="837">
        <v>0.77419354838709675</v>
      </c>
      <c r="T272" s="836">
        <v>11</v>
      </c>
      <c r="U272" s="838">
        <v>0.70967741935483875</v>
      </c>
    </row>
    <row r="273" spans="1:21" ht="14.45" customHeight="1" x14ac:dyDescent="0.2">
      <c r="A273" s="831">
        <v>21</v>
      </c>
      <c r="B273" s="832" t="s">
        <v>3242</v>
      </c>
      <c r="C273" s="832" t="s">
        <v>3248</v>
      </c>
      <c r="D273" s="833" t="s">
        <v>5567</v>
      </c>
      <c r="E273" s="834" t="s">
        <v>3267</v>
      </c>
      <c r="F273" s="832" t="s">
        <v>3243</v>
      </c>
      <c r="G273" s="832" t="s">
        <v>3353</v>
      </c>
      <c r="H273" s="832" t="s">
        <v>594</v>
      </c>
      <c r="I273" s="832" t="s">
        <v>3357</v>
      </c>
      <c r="J273" s="832" t="s">
        <v>3355</v>
      </c>
      <c r="K273" s="832" t="s">
        <v>1220</v>
      </c>
      <c r="L273" s="835">
        <v>0</v>
      </c>
      <c r="M273" s="835">
        <v>0</v>
      </c>
      <c r="N273" s="832">
        <v>8</v>
      </c>
      <c r="O273" s="836">
        <v>3.5</v>
      </c>
      <c r="P273" s="835">
        <v>0</v>
      </c>
      <c r="Q273" s="837"/>
      <c r="R273" s="832">
        <v>6</v>
      </c>
      <c r="S273" s="837">
        <v>0.75</v>
      </c>
      <c r="T273" s="836">
        <v>2</v>
      </c>
      <c r="U273" s="838">
        <v>0.5714285714285714</v>
      </c>
    </row>
    <row r="274" spans="1:21" ht="14.45" customHeight="1" x14ac:dyDescent="0.2">
      <c r="A274" s="831">
        <v>21</v>
      </c>
      <c r="B274" s="832" t="s">
        <v>3242</v>
      </c>
      <c r="C274" s="832" t="s">
        <v>3248</v>
      </c>
      <c r="D274" s="833" t="s">
        <v>5567</v>
      </c>
      <c r="E274" s="834" t="s">
        <v>3267</v>
      </c>
      <c r="F274" s="832" t="s">
        <v>3243</v>
      </c>
      <c r="G274" s="832" t="s">
        <v>3353</v>
      </c>
      <c r="H274" s="832" t="s">
        <v>594</v>
      </c>
      <c r="I274" s="832" t="s">
        <v>3788</v>
      </c>
      <c r="J274" s="832" t="s">
        <v>3355</v>
      </c>
      <c r="K274" s="832" t="s">
        <v>3789</v>
      </c>
      <c r="L274" s="835">
        <v>0</v>
      </c>
      <c r="M274" s="835">
        <v>0</v>
      </c>
      <c r="N274" s="832">
        <v>1</v>
      </c>
      <c r="O274" s="836">
        <v>0.5</v>
      </c>
      <c r="P274" s="835">
        <v>0</v>
      </c>
      <c r="Q274" s="837"/>
      <c r="R274" s="832">
        <v>1</v>
      </c>
      <c r="S274" s="837">
        <v>1</v>
      </c>
      <c r="T274" s="836">
        <v>0.5</v>
      </c>
      <c r="U274" s="838">
        <v>1</v>
      </c>
    </row>
    <row r="275" spans="1:21" ht="14.45" customHeight="1" x14ac:dyDescent="0.2">
      <c r="A275" s="831">
        <v>21</v>
      </c>
      <c r="B275" s="832" t="s">
        <v>3242</v>
      </c>
      <c r="C275" s="832" t="s">
        <v>3248</v>
      </c>
      <c r="D275" s="833" t="s">
        <v>5567</v>
      </c>
      <c r="E275" s="834" t="s">
        <v>3267</v>
      </c>
      <c r="F275" s="832" t="s">
        <v>3243</v>
      </c>
      <c r="G275" s="832" t="s">
        <v>3353</v>
      </c>
      <c r="H275" s="832" t="s">
        <v>594</v>
      </c>
      <c r="I275" s="832" t="s">
        <v>3790</v>
      </c>
      <c r="J275" s="832" t="s">
        <v>3355</v>
      </c>
      <c r="K275" s="832" t="s">
        <v>3789</v>
      </c>
      <c r="L275" s="835">
        <v>0</v>
      </c>
      <c r="M275" s="835">
        <v>0</v>
      </c>
      <c r="N275" s="832">
        <v>1</v>
      </c>
      <c r="O275" s="836">
        <v>0.5</v>
      </c>
      <c r="P275" s="835">
        <v>0</v>
      </c>
      <c r="Q275" s="837"/>
      <c r="R275" s="832">
        <v>1</v>
      </c>
      <c r="S275" s="837">
        <v>1</v>
      </c>
      <c r="T275" s="836">
        <v>0.5</v>
      </c>
      <c r="U275" s="838">
        <v>1</v>
      </c>
    </row>
    <row r="276" spans="1:21" ht="14.45" customHeight="1" x14ac:dyDescent="0.2">
      <c r="A276" s="831">
        <v>21</v>
      </c>
      <c r="B276" s="832" t="s">
        <v>3242</v>
      </c>
      <c r="C276" s="832" t="s">
        <v>3248</v>
      </c>
      <c r="D276" s="833" t="s">
        <v>5567</v>
      </c>
      <c r="E276" s="834" t="s">
        <v>3267</v>
      </c>
      <c r="F276" s="832" t="s">
        <v>3243</v>
      </c>
      <c r="G276" s="832" t="s">
        <v>3358</v>
      </c>
      <c r="H276" s="832" t="s">
        <v>655</v>
      </c>
      <c r="I276" s="832" t="s">
        <v>2877</v>
      </c>
      <c r="J276" s="832" t="s">
        <v>2875</v>
      </c>
      <c r="K276" s="832" t="s">
        <v>2878</v>
      </c>
      <c r="L276" s="835">
        <v>1131.06</v>
      </c>
      <c r="M276" s="835">
        <v>5655.2999999999993</v>
      </c>
      <c r="N276" s="832">
        <v>5</v>
      </c>
      <c r="O276" s="836">
        <v>2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5" customHeight="1" x14ac:dyDescent="0.2">
      <c r="A277" s="831">
        <v>21</v>
      </c>
      <c r="B277" s="832" t="s">
        <v>3242</v>
      </c>
      <c r="C277" s="832" t="s">
        <v>3248</v>
      </c>
      <c r="D277" s="833" t="s">
        <v>5567</v>
      </c>
      <c r="E277" s="834" t="s">
        <v>3267</v>
      </c>
      <c r="F277" s="832" t="s">
        <v>3243</v>
      </c>
      <c r="G277" s="832" t="s">
        <v>3358</v>
      </c>
      <c r="H277" s="832" t="s">
        <v>594</v>
      </c>
      <c r="I277" s="832" t="s">
        <v>3791</v>
      </c>
      <c r="J277" s="832" t="s">
        <v>3792</v>
      </c>
      <c r="K277" s="832" t="s">
        <v>3793</v>
      </c>
      <c r="L277" s="835">
        <v>1508.08</v>
      </c>
      <c r="M277" s="835">
        <v>15080.8</v>
      </c>
      <c r="N277" s="832">
        <v>10</v>
      </c>
      <c r="O277" s="836">
        <v>2.5</v>
      </c>
      <c r="P277" s="835">
        <v>15080.8</v>
      </c>
      <c r="Q277" s="837">
        <v>1</v>
      </c>
      <c r="R277" s="832">
        <v>10</v>
      </c>
      <c r="S277" s="837">
        <v>1</v>
      </c>
      <c r="T277" s="836">
        <v>2.5</v>
      </c>
      <c r="U277" s="838">
        <v>1</v>
      </c>
    </row>
    <row r="278" spans="1:21" ht="14.45" customHeight="1" x14ac:dyDescent="0.2">
      <c r="A278" s="831">
        <v>21</v>
      </c>
      <c r="B278" s="832" t="s">
        <v>3242</v>
      </c>
      <c r="C278" s="832" t="s">
        <v>3248</v>
      </c>
      <c r="D278" s="833" t="s">
        <v>5567</v>
      </c>
      <c r="E278" s="834" t="s">
        <v>3267</v>
      </c>
      <c r="F278" s="832" t="s">
        <v>3243</v>
      </c>
      <c r="G278" s="832" t="s">
        <v>3361</v>
      </c>
      <c r="H278" s="832" t="s">
        <v>655</v>
      </c>
      <c r="I278" s="832" t="s">
        <v>2988</v>
      </c>
      <c r="J278" s="832" t="s">
        <v>1653</v>
      </c>
      <c r="K278" s="832" t="s">
        <v>769</v>
      </c>
      <c r="L278" s="835">
        <v>58.77</v>
      </c>
      <c r="M278" s="835">
        <v>176.31</v>
      </c>
      <c r="N278" s="832">
        <v>3</v>
      </c>
      <c r="O278" s="836">
        <v>1</v>
      </c>
      <c r="P278" s="835">
        <v>58.77</v>
      </c>
      <c r="Q278" s="837">
        <v>0.33333333333333337</v>
      </c>
      <c r="R278" s="832">
        <v>1</v>
      </c>
      <c r="S278" s="837">
        <v>0.33333333333333331</v>
      </c>
      <c r="T278" s="836">
        <v>0.5</v>
      </c>
      <c r="U278" s="838">
        <v>0.5</v>
      </c>
    </row>
    <row r="279" spans="1:21" ht="14.45" customHeight="1" x14ac:dyDescent="0.2">
      <c r="A279" s="831">
        <v>21</v>
      </c>
      <c r="B279" s="832" t="s">
        <v>3242</v>
      </c>
      <c r="C279" s="832" t="s">
        <v>3248</v>
      </c>
      <c r="D279" s="833" t="s">
        <v>5567</v>
      </c>
      <c r="E279" s="834" t="s">
        <v>3267</v>
      </c>
      <c r="F279" s="832" t="s">
        <v>3243</v>
      </c>
      <c r="G279" s="832" t="s">
        <v>3362</v>
      </c>
      <c r="H279" s="832" t="s">
        <v>594</v>
      </c>
      <c r="I279" s="832" t="s">
        <v>3363</v>
      </c>
      <c r="J279" s="832" t="s">
        <v>3364</v>
      </c>
      <c r="K279" s="832" t="s">
        <v>1760</v>
      </c>
      <c r="L279" s="835">
        <v>78.33</v>
      </c>
      <c r="M279" s="835">
        <v>234.99</v>
      </c>
      <c r="N279" s="832">
        <v>3</v>
      </c>
      <c r="O279" s="836">
        <v>2</v>
      </c>
      <c r="P279" s="835">
        <v>234.99</v>
      </c>
      <c r="Q279" s="837">
        <v>1</v>
      </c>
      <c r="R279" s="832">
        <v>3</v>
      </c>
      <c r="S279" s="837">
        <v>1</v>
      </c>
      <c r="T279" s="836">
        <v>2</v>
      </c>
      <c r="U279" s="838">
        <v>1</v>
      </c>
    </row>
    <row r="280" spans="1:21" ht="14.45" customHeight="1" x14ac:dyDescent="0.2">
      <c r="A280" s="831">
        <v>21</v>
      </c>
      <c r="B280" s="832" t="s">
        <v>3242</v>
      </c>
      <c r="C280" s="832" t="s">
        <v>3248</v>
      </c>
      <c r="D280" s="833" t="s">
        <v>5567</v>
      </c>
      <c r="E280" s="834" t="s">
        <v>3267</v>
      </c>
      <c r="F280" s="832" t="s">
        <v>3243</v>
      </c>
      <c r="G280" s="832" t="s">
        <v>3365</v>
      </c>
      <c r="H280" s="832" t="s">
        <v>655</v>
      </c>
      <c r="I280" s="832" t="s">
        <v>3366</v>
      </c>
      <c r="J280" s="832" t="s">
        <v>831</v>
      </c>
      <c r="K280" s="832" t="s">
        <v>769</v>
      </c>
      <c r="L280" s="835">
        <v>65.989999999999995</v>
      </c>
      <c r="M280" s="835">
        <v>329.94999999999993</v>
      </c>
      <c r="N280" s="832">
        <v>5</v>
      </c>
      <c r="O280" s="836">
        <v>2</v>
      </c>
      <c r="P280" s="835">
        <v>329.94999999999993</v>
      </c>
      <c r="Q280" s="837">
        <v>1</v>
      </c>
      <c r="R280" s="832">
        <v>5</v>
      </c>
      <c r="S280" s="837">
        <v>1</v>
      </c>
      <c r="T280" s="836">
        <v>2</v>
      </c>
      <c r="U280" s="838">
        <v>1</v>
      </c>
    </row>
    <row r="281" spans="1:21" ht="14.45" customHeight="1" x14ac:dyDescent="0.2">
      <c r="A281" s="831">
        <v>21</v>
      </c>
      <c r="B281" s="832" t="s">
        <v>3242</v>
      </c>
      <c r="C281" s="832" t="s">
        <v>3248</v>
      </c>
      <c r="D281" s="833" t="s">
        <v>5567</v>
      </c>
      <c r="E281" s="834" t="s">
        <v>3267</v>
      </c>
      <c r="F281" s="832" t="s">
        <v>3243</v>
      </c>
      <c r="G281" s="832" t="s">
        <v>3365</v>
      </c>
      <c r="H281" s="832" t="s">
        <v>594</v>
      </c>
      <c r="I281" s="832" t="s">
        <v>3794</v>
      </c>
      <c r="J281" s="832" t="s">
        <v>829</v>
      </c>
      <c r="K281" s="832" t="s">
        <v>769</v>
      </c>
      <c r="L281" s="835">
        <v>65.989999999999995</v>
      </c>
      <c r="M281" s="835">
        <v>197.96999999999997</v>
      </c>
      <c r="N281" s="832">
        <v>3</v>
      </c>
      <c r="O281" s="836">
        <v>1.5</v>
      </c>
      <c r="P281" s="835">
        <v>65.989999999999995</v>
      </c>
      <c r="Q281" s="837">
        <v>0.33333333333333337</v>
      </c>
      <c r="R281" s="832">
        <v>1</v>
      </c>
      <c r="S281" s="837">
        <v>0.33333333333333331</v>
      </c>
      <c r="T281" s="836">
        <v>0.5</v>
      </c>
      <c r="U281" s="838">
        <v>0.33333333333333331</v>
      </c>
    </row>
    <row r="282" spans="1:21" ht="14.45" customHeight="1" x14ac:dyDescent="0.2">
      <c r="A282" s="831">
        <v>21</v>
      </c>
      <c r="B282" s="832" t="s">
        <v>3242</v>
      </c>
      <c r="C282" s="832" t="s">
        <v>3248</v>
      </c>
      <c r="D282" s="833" t="s">
        <v>5567</v>
      </c>
      <c r="E282" s="834" t="s">
        <v>3267</v>
      </c>
      <c r="F282" s="832" t="s">
        <v>3243</v>
      </c>
      <c r="G282" s="832" t="s">
        <v>3375</v>
      </c>
      <c r="H282" s="832" t="s">
        <v>594</v>
      </c>
      <c r="I282" s="832" t="s">
        <v>3376</v>
      </c>
      <c r="J282" s="832" t="s">
        <v>1014</v>
      </c>
      <c r="K282" s="832" t="s">
        <v>3377</v>
      </c>
      <c r="L282" s="835">
        <v>236.03</v>
      </c>
      <c r="M282" s="835">
        <v>25491.239999999998</v>
      </c>
      <c r="N282" s="832">
        <v>108</v>
      </c>
      <c r="O282" s="836">
        <v>69.5</v>
      </c>
      <c r="P282" s="835">
        <v>19118.429999999997</v>
      </c>
      <c r="Q282" s="837">
        <v>0.74999999999999989</v>
      </c>
      <c r="R282" s="832">
        <v>81</v>
      </c>
      <c r="S282" s="837">
        <v>0.75</v>
      </c>
      <c r="T282" s="836">
        <v>50.5</v>
      </c>
      <c r="U282" s="838">
        <v>0.72661870503597126</v>
      </c>
    </row>
    <row r="283" spans="1:21" ht="14.45" customHeight="1" x14ac:dyDescent="0.2">
      <c r="A283" s="831">
        <v>21</v>
      </c>
      <c r="B283" s="832" t="s">
        <v>3242</v>
      </c>
      <c r="C283" s="832" t="s">
        <v>3248</v>
      </c>
      <c r="D283" s="833" t="s">
        <v>5567</v>
      </c>
      <c r="E283" s="834" t="s">
        <v>3267</v>
      </c>
      <c r="F283" s="832" t="s">
        <v>3243</v>
      </c>
      <c r="G283" s="832" t="s">
        <v>3375</v>
      </c>
      <c r="H283" s="832" t="s">
        <v>594</v>
      </c>
      <c r="I283" s="832" t="s">
        <v>3378</v>
      </c>
      <c r="J283" s="832" t="s">
        <v>1014</v>
      </c>
      <c r="K283" s="832" t="s">
        <v>1421</v>
      </c>
      <c r="L283" s="835">
        <v>516</v>
      </c>
      <c r="M283" s="835">
        <v>4644</v>
      </c>
      <c r="N283" s="832">
        <v>9</v>
      </c>
      <c r="O283" s="836">
        <v>6</v>
      </c>
      <c r="P283" s="835">
        <v>4128</v>
      </c>
      <c r="Q283" s="837">
        <v>0.88888888888888884</v>
      </c>
      <c r="R283" s="832">
        <v>8</v>
      </c>
      <c r="S283" s="837">
        <v>0.88888888888888884</v>
      </c>
      <c r="T283" s="836">
        <v>5</v>
      </c>
      <c r="U283" s="838">
        <v>0.83333333333333337</v>
      </c>
    </row>
    <row r="284" spans="1:21" ht="14.45" customHeight="1" x14ac:dyDescent="0.2">
      <c r="A284" s="831">
        <v>21</v>
      </c>
      <c r="B284" s="832" t="s">
        <v>3242</v>
      </c>
      <c r="C284" s="832" t="s">
        <v>3248</v>
      </c>
      <c r="D284" s="833" t="s">
        <v>5567</v>
      </c>
      <c r="E284" s="834" t="s">
        <v>3267</v>
      </c>
      <c r="F284" s="832" t="s">
        <v>3243</v>
      </c>
      <c r="G284" s="832" t="s">
        <v>3795</v>
      </c>
      <c r="H284" s="832" t="s">
        <v>594</v>
      </c>
      <c r="I284" s="832" t="s">
        <v>3796</v>
      </c>
      <c r="J284" s="832" t="s">
        <v>893</v>
      </c>
      <c r="K284" s="832" t="s">
        <v>3797</v>
      </c>
      <c r="L284" s="835">
        <v>37.61</v>
      </c>
      <c r="M284" s="835">
        <v>75.22</v>
      </c>
      <c r="N284" s="832">
        <v>2</v>
      </c>
      <c r="O284" s="836">
        <v>0.5</v>
      </c>
      <c r="P284" s="835">
        <v>75.22</v>
      </c>
      <c r="Q284" s="837">
        <v>1</v>
      </c>
      <c r="R284" s="832">
        <v>2</v>
      </c>
      <c r="S284" s="837">
        <v>1</v>
      </c>
      <c r="T284" s="836">
        <v>0.5</v>
      </c>
      <c r="U284" s="838">
        <v>1</v>
      </c>
    </row>
    <row r="285" spans="1:21" ht="14.45" customHeight="1" x14ac:dyDescent="0.2">
      <c r="A285" s="831">
        <v>21</v>
      </c>
      <c r="B285" s="832" t="s">
        <v>3242</v>
      </c>
      <c r="C285" s="832" t="s">
        <v>3248</v>
      </c>
      <c r="D285" s="833" t="s">
        <v>5567</v>
      </c>
      <c r="E285" s="834" t="s">
        <v>3267</v>
      </c>
      <c r="F285" s="832" t="s">
        <v>3243</v>
      </c>
      <c r="G285" s="832" t="s">
        <v>3795</v>
      </c>
      <c r="H285" s="832" t="s">
        <v>594</v>
      </c>
      <c r="I285" s="832" t="s">
        <v>3798</v>
      </c>
      <c r="J285" s="832" t="s">
        <v>893</v>
      </c>
      <c r="K285" s="832" t="s">
        <v>3799</v>
      </c>
      <c r="L285" s="835">
        <v>37.61</v>
      </c>
      <c r="M285" s="835">
        <v>75.22</v>
      </c>
      <c r="N285" s="832">
        <v>2</v>
      </c>
      <c r="O285" s="836">
        <v>1</v>
      </c>
      <c r="P285" s="835">
        <v>75.22</v>
      </c>
      <c r="Q285" s="837">
        <v>1</v>
      </c>
      <c r="R285" s="832">
        <v>2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21</v>
      </c>
      <c r="B286" s="832" t="s">
        <v>3242</v>
      </c>
      <c r="C286" s="832" t="s">
        <v>3248</v>
      </c>
      <c r="D286" s="833" t="s">
        <v>5567</v>
      </c>
      <c r="E286" s="834" t="s">
        <v>3267</v>
      </c>
      <c r="F286" s="832" t="s">
        <v>3243</v>
      </c>
      <c r="G286" s="832" t="s">
        <v>3800</v>
      </c>
      <c r="H286" s="832" t="s">
        <v>594</v>
      </c>
      <c r="I286" s="832" t="s">
        <v>3801</v>
      </c>
      <c r="J286" s="832" t="s">
        <v>3802</v>
      </c>
      <c r="K286" s="832" t="s">
        <v>3803</v>
      </c>
      <c r="L286" s="835">
        <v>23.72</v>
      </c>
      <c r="M286" s="835">
        <v>23.72</v>
      </c>
      <c r="N286" s="832">
        <v>1</v>
      </c>
      <c r="O286" s="836">
        <v>1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5" customHeight="1" x14ac:dyDescent="0.2">
      <c r="A287" s="831">
        <v>21</v>
      </c>
      <c r="B287" s="832" t="s">
        <v>3242</v>
      </c>
      <c r="C287" s="832" t="s">
        <v>3248</v>
      </c>
      <c r="D287" s="833" t="s">
        <v>5567</v>
      </c>
      <c r="E287" s="834" t="s">
        <v>3267</v>
      </c>
      <c r="F287" s="832" t="s">
        <v>3243</v>
      </c>
      <c r="G287" s="832" t="s">
        <v>3379</v>
      </c>
      <c r="H287" s="832" t="s">
        <v>594</v>
      </c>
      <c r="I287" s="832" t="s">
        <v>3804</v>
      </c>
      <c r="J287" s="832" t="s">
        <v>3805</v>
      </c>
      <c r="K287" s="832" t="s">
        <v>3806</v>
      </c>
      <c r="L287" s="835">
        <v>52.87</v>
      </c>
      <c r="M287" s="835">
        <v>105.74</v>
      </c>
      <c r="N287" s="832">
        <v>2</v>
      </c>
      <c r="O287" s="836">
        <v>0.5</v>
      </c>
      <c r="P287" s="835">
        <v>105.74</v>
      </c>
      <c r="Q287" s="837">
        <v>1</v>
      </c>
      <c r="R287" s="832">
        <v>2</v>
      </c>
      <c r="S287" s="837">
        <v>1</v>
      </c>
      <c r="T287" s="836">
        <v>0.5</v>
      </c>
      <c r="U287" s="838">
        <v>1</v>
      </c>
    </row>
    <row r="288" spans="1:21" ht="14.45" customHeight="1" x14ac:dyDescent="0.2">
      <c r="A288" s="831">
        <v>21</v>
      </c>
      <c r="B288" s="832" t="s">
        <v>3242</v>
      </c>
      <c r="C288" s="832" t="s">
        <v>3248</v>
      </c>
      <c r="D288" s="833" t="s">
        <v>5567</v>
      </c>
      <c r="E288" s="834" t="s">
        <v>3267</v>
      </c>
      <c r="F288" s="832" t="s">
        <v>3243</v>
      </c>
      <c r="G288" s="832" t="s">
        <v>3379</v>
      </c>
      <c r="H288" s="832" t="s">
        <v>594</v>
      </c>
      <c r="I288" s="832" t="s">
        <v>3807</v>
      </c>
      <c r="J288" s="832" t="s">
        <v>896</v>
      </c>
      <c r="K288" s="832" t="s">
        <v>3808</v>
      </c>
      <c r="L288" s="835">
        <v>117.47</v>
      </c>
      <c r="M288" s="835">
        <v>117.47</v>
      </c>
      <c r="N288" s="832">
        <v>1</v>
      </c>
      <c r="O288" s="836">
        <v>1</v>
      </c>
      <c r="P288" s="835">
        <v>117.47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5" customHeight="1" x14ac:dyDescent="0.2">
      <c r="A289" s="831">
        <v>21</v>
      </c>
      <c r="B289" s="832" t="s">
        <v>3242</v>
      </c>
      <c r="C289" s="832" t="s">
        <v>3248</v>
      </c>
      <c r="D289" s="833" t="s">
        <v>5567</v>
      </c>
      <c r="E289" s="834" t="s">
        <v>3267</v>
      </c>
      <c r="F289" s="832" t="s">
        <v>3243</v>
      </c>
      <c r="G289" s="832" t="s">
        <v>3379</v>
      </c>
      <c r="H289" s="832" t="s">
        <v>594</v>
      </c>
      <c r="I289" s="832" t="s">
        <v>3386</v>
      </c>
      <c r="J289" s="832" t="s">
        <v>3387</v>
      </c>
      <c r="K289" s="832" t="s">
        <v>3388</v>
      </c>
      <c r="L289" s="835">
        <v>58.74</v>
      </c>
      <c r="M289" s="835">
        <v>58.74</v>
      </c>
      <c r="N289" s="832">
        <v>1</v>
      </c>
      <c r="O289" s="836">
        <v>1</v>
      </c>
      <c r="P289" s="835">
        <v>58.74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5" customHeight="1" x14ac:dyDescent="0.2">
      <c r="A290" s="831">
        <v>21</v>
      </c>
      <c r="B290" s="832" t="s">
        <v>3242</v>
      </c>
      <c r="C290" s="832" t="s">
        <v>3248</v>
      </c>
      <c r="D290" s="833" t="s">
        <v>5567</v>
      </c>
      <c r="E290" s="834" t="s">
        <v>3267</v>
      </c>
      <c r="F290" s="832" t="s">
        <v>3243</v>
      </c>
      <c r="G290" s="832" t="s">
        <v>3379</v>
      </c>
      <c r="H290" s="832" t="s">
        <v>594</v>
      </c>
      <c r="I290" s="832" t="s">
        <v>3389</v>
      </c>
      <c r="J290" s="832" t="s">
        <v>3387</v>
      </c>
      <c r="K290" s="832" t="s">
        <v>3390</v>
      </c>
      <c r="L290" s="835">
        <v>117.47</v>
      </c>
      <c r="M290" s="835">
        <v>234.94</v>
      </c>
      <c r="N290" s="832">
        <v>2</v>
      </c>
      <c r="O290" s="836">
        <v>1.5</v>
      </c>
      <c r="P290" s="835">
        <v>234.94</v>
      </c>
      <c r="Q290" s="837">
        <v>1</v>
      </c>
      <c r="R290" s="832">
        <v>2</v>
      </c>
      <c r="S290" s="837">
        <v>1</v>
      </c>
      <c r="T290" s="836">
        <v>1.5</v>
      </c>
      <c r="U290" s="838">
        <v>1</v>
      </c>
    </row>
    <row r="291" spans="1:21" ht="14.45" customHeight="1" x14ac:dyDescent="0.2">
      <c r="A291" s="831">
        <v>21</v>
      </c>
      <c r="B291" s="832" t="s">
        <v>3242</v>
      </c>
      <c r="C291" s="832" t="s">
        <v>3248</v>
      </c>
      <c r="D291" s="833" t="s">
        <v>5567</v>
      </c>
      <c r="E291" s="834" t="s">
        <v>3267</v>
      </c>
      <c r="F291" s="832" t="s">
        <v>3243</v>
      </c>
      <c r="G291" s="832" t="s">
        <v>3379</v>
      </c>
      <c r="H291" s="832" t="s">
        <v>594</v>
      </c>
      <c r="I291" s="832" t="s">
        <v>3809</v>
      </c>
      <c r="J291" s="832" t="s">
        <v>3381</v>
      </c>
      <c r="K291" s="832" t="s">
        <v>3810</v>
      </c>
      <c r="L291" s="835">
        <v>35.25</v>
      </c>
      <c r="M291" s="835">
        <v>35.25</v>
      </c>
      <c r="N291" s="832">
        <v>1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5" customHeight="1" x14ac:dyDescent="0.2">
      <c r="A292" s="831">
        <v>21</v>
      </c>
      <c r="B292" s="832" t="s">
        <v>3242</v>
      </c>
      <c r="C292" s="832" t="s">
        <v>3248</v>
      </c>
      <c r="D292" s="833" t="s">
        <v>5567</v>
      </c>
      <c r="E292" s="834" t="s">
        <v>3267</v>
      </c>
      <c r="F292" s="832" t="s">
        <v>3243</v>
      </c>
      <c r="G292" s="832" t="s">
        <v>3391</v>
      </c>
      <c r="H292" s="832" t="s">
        <v>594</v>
      </c>
      <c r="I292" s="832" t="s">
        <v>3392</v>
      </c>
      <c r="J292" s="832" t="s">
        <v>877</v>
      </c>
      <c r="K292" s="832" t="s">
        <v>3393</v>
      </c>
      <c r="L292" s="835">
        <v>91.11</v>
      </c>
      <c r="M292" s="835">
        <v>455.54999999999995</v>
      </c>
      <c r="N292" s="832">
        <v>5</v>
      </c>
      <c r="O292" s="836">
        <v>3.5</v>
      </c>
      <c r="P292" s="835">
        <v>455.54999999999995</v>
      </c>
      <c r="Q292" s="837">
        <v>1</v>
      </c>
      <c r="R292" s="832">
        <v>5</v>
      </c>
      <c r="S292" s="837">
        <v>1</v>
      </c>
      <c r="T292" s="836">
        <v>3.5</v>
      </c>
      <c r="U292" s="838">
        <v>1</v>
      </c>
    </row>
    <row r="293" spans="1:21" ht="14.45" customHeight="1" x14ac:dyDescent="0.2">
      <c r="A293" s="831">
        <v>21</v>
      </c>
      <c r="B293" s="832" t="s">
        <v>3242</v>
      </c>
      <c r="C293" s="832" t="s">
        <v>3248</v>
      </c>
      <c r="D293" s="833" t="s">
        <v>5567</v>
      </c>
      <c r="E293" s="834" t="s">
        <v>3267</v>
      </c>
      <c r="F293" s="832" t="s">
        <v>3243</v>
      </c>
      <c r="G293" s="832" t="s">
        <v>3391</v>
      </c>
      <c r="H293" s="832" t="s">
        <v>594</v>
      </c>
      <c r="I293" s="832" t="s">
        <v>3811</v>
      </c>
      <c r="J293" s="832" t="s">
        <v>877</v>
      </c>
      <c r="K293" s="832" t="s">
        <v>3812</v>
      </c>
      <c r="L293" s="835">
        <v>45.56</v>
      </c>
      <c r="M293" s="835">
        <v>91.12</v>
      </c>
      <c r="N293" s="832">
        <v>2</v>
      </c>
      <c r="O293" s="836">
        <v>1.5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21</v>
      </c>
      <c r="B294" s="832" t="s">
        <v>3242</v>
      </c>
      <c r="C294" s="832" t="s">
        <v>3248</v>
      </c>
      <c r="D294" s="833" t="s">
        <v>5567</v>
      </c>
      <c r="E294" s="834" t="s">
        <v>3267</v>
      </c>
      <c r="F294" s="832" t="s">
        <v>3243</v>
      </c>
      <c r="G294" s="832" t="s">
        <v>3391</v>
      </c>
      <c r="H294" s="832" t="s">
        <v>594</v>
      </c>
      <c r="I294" s="832" t="s">
        <v>3813</v>
      </c>
      <c r="J294" s="832" t="s">
        <v>877</v>
      </c>
      <c r="K294" s="832" t="s">
        <v>3814</v>
      </c>
      <c r="L294" s="835">
        <v>182.22</v>
      </c>
      <c r="M294" s="835">
        <v>364.44</v>
      </c>
      <c r="N294" s="832">
        <v>2</v>
      </c>
      <c r="O294" s="836">
        <v>1</v>
      </c>
      <c r="P294" s="835">
        <v>364.44</v>
      </c>
      <c r="Q294" s="837">
        <v>1</v>
      </c>
      <c r="R294" s="832">
        <v>2</v>
      </c>
      <c r="S294" s="837">
        <v>1</v>
      </c>
      <c r="T294" s="836">
        <v>1</v>
      </c>
      <c r="U294" s="838">
        <v>1</v>
      </c>
    </row>
    <row r="295" spans="1:21" ht="14.45" customHeight="1" x14ac:dyDescent="0.2">
      <c r="A295" s="831">
        <v>21</v>
      </c>
      <c r="B295" s="832" t="s">
        <v>3242</v>
      </c>
      <c r="C295" s="832" t="s">
        <v>3248</v>
      </c>
      <c r="D295" s="833" t="s">
        <v>5567</v>
      </c>
      <c r="E295" s="834" t="s">
        <v>3267</v>
      </c>
      <c r="F295" s="832" t="s">
        <v>3243</v>
      </c>
      <c r="G295" s="832" t="s">
        <v>3391</v>
      </c>
      <c r="H295" s="832" t="s">
        <v>594</v>
      </c>
      <c r="I295" s="832" t="s">
        <v>3815</v>
      </c>
      <c r="J295" s="832" t="s">
        <v>877</v>
      </c>
      <c r="K295" s="832" t="s">
        <v>3393</v>
      </c>
      <c r="L295" s="835">
        <v>91.11</v>
      </c>
      <c r="M295" s="835">
        <v>364.44</v>
      </c>
      <c r="N295" s="832">
        <v>4</v>
      </c>
      <c r="O295" s="836">
        <v>1.5</v>
      </c>
      <c r="P295" s="835">
        <v>364.44</v>
      </c>
      <c r="Q295" s="837">
        <v>1</v>
      </c>
      <c r="R295" s="832">
        <v>4</v>
      </c>
      <c r="S295" s="837">
        <v>1</v>
      </c>
      <c r="T295" s="836">
        <v>1.5</v>
      </c>
      <c r="U295" s="838">
        <v>1</v>
      </c>
    </row>
    <row r="296" spans="1:21" ht="14.45" customHeight="1" x14ac:dyDescent="0.2">
      <c r="A296" s="831">
        <v>21</v>
      </c>
      <c r="B296" s="832" t="s">
        <v>3242</v>
      </c>
      <c r="C296" s="832" t="s">
        <v>3248</v>
      </c>
      <c r="D296" s="833" t="s">
        <v>5567</v>
      </c>
      <c r="E296" s="834" t="s">
        <v>3267</v>
      </c>
      <c r="F296" s="832" t="s">
        <v>3243</v>
      </c>
      <c r="G296" s="832" t="s">
        <v>3391</v>
      </c>
      <c r="H296" s="832" t="s">
        <v>594</v>
      </c>
      <c r="I296" s="832" t="s">
        <v>3816</v>
      </c>
      <c r="J296" s="832" t="s">
        <v>877</v>
      </c>
      <c r="K296" s="832" t="s">
        <v>3814</v>
      </c>
      <c r="L296" s="835">
        <v>182.22</v>
      </c>
      <c r="M296" s="835">
        <v>364.44</v>
      </c>
      <c r="N296" s="832">
        <v>2</v>
      </c>
      <c r="O296" s="836">
        <v>1</v>
      </c>
      <c r="P296" s="835">
        <v>364.44</v>
      </c>
      <c r="Q296" s="837">
        <v>1</v>
      </c>
      <c r="R296" s="832">
        <v>2</v>
      </c>
      <c r="S296" s="837">
        <v>1</v>
      </c>
      <c r="T296" s="836">
        <v>1</v>
      </c>
      <c r="U296" s="838">
        <v>1</v>
      </c>
    </row>
    <row r="297" spans="1:21" ht="14.45" customHeight="1" x14ac:dyDescent="0.2">
      <c r="A297" s="831">
        <v>21</v>
      </c>
      <c r="B297" s="832" t="s">
        <v>3242</v>
      </c>
      <c r="C297" s="832" t="s">
        <v>3248</v>
      </c>
      <c r="D297" s="833" t="s">
        <v>5567</v>
      </c>
      <c r="E297" s="834" t="s">
        <v>3267</v>
      </c>
      <c r="F297" s="832" t="s">
        <v>3243</v>
      </c>
      <c r="G297" s="832" t="s">
        <v>3391</v>
      </c>
      <c r="H297" s="832" t="s">
        <v>594</v>
      </c>
      <c r="I297" s="832" t="s">
        <v>3817</v>
      </c>
      <c r="J297" s="832" t="s">
        <v>877</v>
      </c>
      <c r="K297" s="832" t="s">
        <v>3818</v>
      </c>
      <c r="L297" s="835">
        <v>273.33</v>
      </c>
      <c r="M297" s="835">
        <v>1093.32</v>
      </c>
      <c r="N297" s="832">
        <v>4</v>
      </c>
      <c r="O297" s="836">
        <v>2.5</v>
      </c>
      <c r="P297" s="835">
        <v>819.99</v>
      </c>
      <c r="Q297" s="837">
        <v>0.75</v>
      </c>
      <c r="R297" s="832">
        <v>3</v>
      </c>
      <c r="S297" s="837">
        <v>0.75</v>
      </c>
      <c r="T297" s="836">
        <v>2</v>
      </c>
      <c r="U297" s="838">
        <v>0.8</v>
      </c>
    </row>
    <row r="298" spans="1:21" ht="14.45" customHeight="1" x14ac:dyDescent="0.2">
      <c r="A298" s="831">
        <v>21</v>
      </c>
      <c r="B298" s="832" t="s">
        <v>3242</v>
      </c>
      <c r="C298" s="832" t="s">
        <v>3248</v>
      </c>
      <c r="D298" s="833" t="s">
        <v>5567</v>
      </c>
      <c r="E298" s="834" t="s">
        <v>3267</v>
      </c>
      <c r="F298" s="832" t="s">
        <v>3243</v>
      </c>
      <c r="G298" s="832" t="s">
        <v>3394</v>
      </c>
      <c r="H298" s="832" t="s">
        <v>594</v>
      </c>
      <c r="I298" s="832" t="s">
        <v>3395</v>
      </c>
      <c r="J298" s="832" t="s">
        <v>1432</v>
      </c>
      <c r="K298" s="832" t="s">
        <v>3396</v>
      </c>
      <c r="L298" s="835">
        <v>29.13</v>
      </c>
      <c r="M298" s="835">
        <v>58.26</v>
      </c>
      <c r="N298" s="832">
        <v>2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5" customHeight="1" x14ac:dyDescent="0.2">
      <c r="A299" s="831">
        <v>21</v>
      </c>
      <c r="B299" s="832" t="s">
        <v>3242</v>
      </c>
      <c r="C299" s="832" t="s">
        <v>3248</v>
      </c>
      <c r="D299" s="833" t="s">
        <v>5567</v>
      </c>
      <c r="E299" s="834" t="s">
        <v>3267</v>
      </c>
      <c r="F299" s="832" t="s">
        <v>3243</v>
      </c>
      <c r="G299" s="832" t="s">
        <v>3394</v>
      </c>
      <c r="H299" s="832" t="s">
        <v>594</v>
      </c>
      <c r="I299" s="832" t="s">
        <v>3395</v>
      </c>
      <c r="J299" s="832" t="s">
        <v>1432</v>
      </c>
      <c r="K299" s="832" t="s">
        <v>3396</v>
      </c>
      <c r="L299" s="835">
        <v>24.68</v>
      </c>
      <c r="M299" s="835">
        <v>49.36</v>
      </c>
      <c r="N299" s="832">
        <v>2</v>
      </c>
      <c r="O299" s="836">
        <v>0.5</v>
      </c>
      <c r="P299" s="835">
        <v>49.36</v>
      </c>
      <c r="Q299" s="837">
        <v>1</v>
      </c>
      <c r="R299" s="832">
        <v>2</v>
      </c>
      <c r="S299" s="837">
        <v>1</v>
      </c>
      <c r="T299" s="836">
        <v>0.5</v>
      </c>
      <c r="U299" s="838">
        <v>1</v>
      </c>
    </row>
    <row r="300" spans="1:21" ht="14.45" customHeight="1" x14ac:dyDescent="0.2">
      <c r="A300" s="831">
        <v>21</v>
      </c>
      <c r="B300" s="832" t="s">
        <v>3242</v>
      </c>
      <c r="C300" s="832" t="s">
        <v>3248</v>
      </c>
      <c r="D300" s="833" t="s">
        <v>5567</v>
      </c>
      <c r="E300" s="834" t="s">
        <v>3267</v>
      </c>
      <c r="F300" s="832" t="s">
        <v>3243</v>
      </c>
      <c r="G300" s="832" t="s">
        <v>3819</v>
      </c>
      <c r="H300" s="832" t="s">
        <v>594</v>
      </c>
      <c r="I300" s="832" t="s">
        <v>3820</v>
      </c>
      <c r="J300" s="832" t="s">
        <v>3821</v>
      </c>
      <c r="K300" s="832" t="s">
        <v>3822</v>
      </c>
      <c r="L300" s="835">
        <v>88.31</v>
      </c>
      <c r="M300" s="835">
        <v>88.31</v>
      </c>
      <c r="N300" s="832">
        <v>1</v>
      </c>
      <c r="O300" s="836">
        <v>1</v>
      </c>
      <c r="P300" s="835">
        <v>88.31</v>
      </c>
      <c r="Q300" s="837">
        <v>1</v>
      </c>
      <c r="R300" s="832">
        <v>1</v>
      </c>
      <c r="S300" s="837">
        <v>1</v>
      </c>
      <c r="T300" s="836">
        <v>1</v>
      </c>
      <c r="U300" s="838">
        <v>1</v>
      </c>
    </row>
    <row r="301" spans="1:21" ht="14.45" customHeight="1" x14ac:dyDescent="0.2">
      <c r="A301" s="831">
        <v>21</v>
      </c>
      <c r="B301" s="832" t="s">
        <v>3242</v>
      </c>
      <c r="C301" s="832" t="s">
        <v>3248</v>
      </c>
      <c r="D301" s="833" t="s">
        <v>5567</v>
      </c>
      <c r="E301" s="834" t="s">
        <v>3267</v>
      </c>
      <c r="F301" s="832" t="s">
        <v>3243</v>
      </c>
      <c r="G301" s="832" t="s">
        <v>3408</v>
      </c>
      <c r="H301" s="832" t="s">
        <v>594</v>
      </c>
      <c r="I301" s="832" t="s">
        <v>3823</v>
      </c>
      <c r="J301" s="832" t="s">
        <v>963</v>
      </c>
      <c r="K301" s="832" t="s">
        <v>3824</v>
      </c>
      <c r="L301" s="835">
        <v>159.16999999999999</v>
      </c>
      <c r="M301" s="835">
        <v>477.51</v>
      </c>
      <c r="N301" s="832">
        <v>3</v>
      </c>
      <c r="O301" s="836">
        <v>2.5</v>
      </c>
      <c r="P301" s="835">
        <v>318.33999999999997</v>
      </c>
      <c r="Q301" s="837">
        <v>0.66666666666666663</v>
      </c>
      <c r="R301" s="832">
        <v>2</v>
      </c>
      <c r="S301" s="837">
        <v>0.66666666666666663</v>
      </c>
      <c r="T301" s="836">
        <v>1.5</v>
      </c>
      <c r="U301" s="838">
        <v>0.6</v>
      </c>
    </row>
    <row r="302" spans="1:21" ht="14.45" customHeight="1" x14ac:dyDescent="0.2">
      <c r="A302" s="831">
        <v>21</v>
      </c>
      <c r="B302" s="832" t="s">
        <v>3242</v>
      </c>
      <c r="C302" s="832" t="s">
        <v>3248</v>
      </c>
      <c r="D302" s="833" t="s">
        <v>5567</v>
      </c>
      <c r="E302" s="834" t="s">
        <v>3267</v>
      </c>
      <c r="F302" s="832" t="s">
        <v>3243</v>
      </c>
      <c r="G302" s="832" t="s">
        <v>3408</v>
      </c>
      <c r="H302" s="832" t="s">
        <v>594</v>
      </c>
      <c r="I302" s="832" t="s">
        <v>3409</v>
      </c>
      <c r="J302" s="832" t="s">
        <v>963</v>
      </c>
      <c r="K302" s="832" t="s">
        <v>3410</v>
      </c>
      <c r="L302" s="835">
        <v>477.5</v>
      </c>
      <c r="M302" s="835">
        <v>477.5</v>
      </c>
      <c r="N302" s="832">
        <v>1</v>
      </c>
      <c r="O302" s="836">
        <v>0.5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21</v>
      </c>
      <c r="B303" s="832" t="s">
        <v>3242</v>
      </c>
      <c r="C303" s="832" t="s">
        <v>3248</v>
      </c>
      <c r="D303" s="833" t="s">
        <v>5567</v>
      </c>
      <c r="E303" s="834" t="s">
        <v>3267</v>
      </c>
      <c r="F303" s="832" t="s">
        <v>3243</v>
      </c>
      <c r="G303" s="832" t="s">
        <v>3414</v>
      </c>
      <c r="H303" s="832" t="s">
        <v>655</v>
      </c>
      <c r="I303" s="832" t="s">
        <v>3825</v>
      </c>
      <c r="J303" s="832" t="s">
        <v>3826</v>
      </c>
      <c r="K303" s="832" t="s">
        <v>3417</v>
      </c>
      <c r="L303" s="835">
        <v>550.39</v>
      </c>
      <c r="M303" s="835">
        <v>7705.46</v>
      </c>
      <c r="N303" s="832">
        <v>14</v>
      </c>
      <c r="O303" s="836">
        <v>5</v>
      </c>
      <c r="P303" s="835">
        <v>1651.17</v>
      </c>
      <c r="Q303" s="837">
        <v>0.2142857142857143</v>
      </c>
      <c r="R303" s="832">
        <v>3</v>
      </c>
      <c r="S303" s="837">
        <v>0.21428571428571427</v>
      </c>
      <c r="T303" s="836">
        <v>1</v>
      </c>
      <c r="U303" s="838">
        <v>0.2</v>
      </c>
    </row>
    <row r="304" spans="1:21" ht="14.45" customHeight="1" x14ac:dyDescent="0.2">
      <c r="A304" s="831">
        <v>21</v>
      </c>
      <c r="B304" s="832" t="s">
        <v>3242</v>
      </c>
      <c r="C304" s="832" t="s">
        <v>3248</v>
      </c>
      <c r="D304" s="833" t="s">
        <v>5567</v>
      </c>
      <c r="E304" s="834" t="s">
        <v>3267</v>
      </c>
      <c r="F304" s="832" t="s">
        <v>3243</v>
      </c>
      <c r="G304" s="832" t="s">
        <v>3414</v>
      </c>
      <c r="H304" s="832" t="s">
        <v>594</v>
      </c>
      <c r="I304" s="832" t="s">
        <v>3415</v>
      </c>
      <c r="J304" s="832" t="s">
        <v>3416</v>
      </c>
      <c r="K304" s="832" t="s">
        <v>3417</v>
      </c>
      <c r="L304" s="835">
        <v>550.39</v>
      </c>
      <c r="M304" s="835">
        <v>11007.800000000001</v>
      </c>
      <c r="N304" s="832">
        <v>20</v>
      </c>
      <c r="O304" s="836">
        <v>6.5</v>
      </c>
      <c r="P304" s="835">
        <v>9907.02</v>
      </c>
      <c r="Q304" s="837">
        <v>0.89999999999999991</v>
      </c>
      <c r="R304" s="832">
        <v>18</v>
      </c>
      <c r="S304" s="837">
        <v>0.9</v>
      </c>
      <c r="T304" s="836">
        <v>5.5</v>
      </c>
      <c r="U304" s="838">
        <v>0.84615384615384615</v>
      </c>
    </row>
    <row r="305" spans="1:21" ht="14.45" customHeight="1" x14ac:dyDescent="0.2">
      <c r="A305" s="831">
        <v>21</v>
      </c>
      <c r="B305" s="832" t="s">
        <v>3242</v>
      </c>
      <c r="C305" s="832" t="s">
        <v>3248</v>
      </c>
      <c r="D305" s="833" t="s">
        <v>5567</v>
      </c>
      <c r="E305" s="834" t="s">
        <v>3267</v>
      </c>
      <c r="F305" s="832" t="s">
        <v>3243</v>
      </c>
      <c r="G305" s="832" t="s">
        <v>3414</v>
      </c>
      <c r="H305" s="832" t="s">
        <v>594</v>
      </c>
      <c r="I305" s="832" t="s">
        <v>3418</v>
      </c>
      <c r="J305" s="832" t="s">
        <v>3416</v>
      </c>
      <c r="K305" s="832" t="s">
        <v>3417</v>
      </c>
      <c r="L305" s="835">
        <v>550.39</v>
      </c>
      <c r="M305" s="835">
        <v>1651.17</v>
      </c>
      <c r="N305" s="832">
        <v>3</v>
      </c>
      <c r="O305" s="836">
        <v>1</v>
      </c>
      <c r="P305" s="835">
        <v>1651.17</v>
      </c>
      <c r="Q305" s="837">
        <v>1</v>
      </c>
      <c r="R305" s="832">
        <v>3</v>
      </c>
      <c r="S305" s="837">
        <v>1</v>
      </c>
      <c r="T305" s="836">
        <v>1</v>
      </c>
      <c r="U305" s="838">
        <v>1</v>
      </c>
    </row>
    <row r="306" spans="1:21" ht="14.45" customHeight="1" x14ac:dyDescent="0.2">
      <c r="A306" s="831">
        <v>21</v>
      </c>
      <c r="B306" s="832" t="s">
        <v>3242</v>
      </c>
      <c r="C306" s="832" t="s">
        <v>3248</v>
      </c>
      <c r="D306" s="833" t="s">
        <v>5567</v>
      </c>
      <c r="E306" s="834" t="s">
        <v>3267</v>
      </c>
      <c r="F306" s="832" t="s">
        <v>3243</v>
      </c>
      <c r="G306" s="832" t="s">
        <v>3419</v>
      </c>
      <c r="H306" s="832" t="s">
        <v>594</v>
      </c>
      <c r="I306" s="832" t="s">
        <v>3827</v>
      </c>
      <c r="J306" s="832" t="s">
        <v>3421</v>
      </c>
      <c r="K306" s="832" t="s">
        <v>3828</v>
      </c>
      <c r="L306" s="835">
        <v>62.18</v>
      </c>
      <c r="M306" s="835">
        <v>62.18</v>
      </c>
      <c r="N306" s="832">
        <v>1</v>
      </c>
      <c r="O306" s="836">
        <v>1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21</v>
      </c>
      <c r="B307" s="832" t="s">
        <v>3242</v>
      </c>
      <c r="C307" s="832" t="s">
        <v>3248</v>
      </c>
      <c r="D307" s="833" t="s">
        <v>5567</v>
      </c>
      <c r="E307" s="834" t="s">
        <v>3267</v>
      </c>
      <c r="F307" s="832" t="s">
        <v>3243</v>
      </c>
      <c r="G307" s="832" t="s">
        <v>3299</v>
      </c>
      <c r="H307" s="832" t="s">
        <v>655</v>
      </c>
      <c r="I307" s="832" t="s">
        <v>2867</v>
      </c>
      <c r="J307" s="832" t="s">
        <v>2868</v>
      </c>
      <c r="K307" s="832" t="s">
        <v>2869</v>
      </c>
      <c r="L307" s="835">
        <v>5322.08</v>
      </c>
      <c r="M307" s="835">
        <v>90475.360000000015</v>
      </c>
      <c r="N307" s="832">
        <v>17</v>
      </c>
      <c r="O307" s="836">
        <v>12.5</v>
      </c>
      <c r="P307" s="835">
        <v>74509.12000000001</v>
      </c>
      <c r="Q307" s="837">
        <v>0.82352941176470584</v>
      </c>
      <c r="R307" s="832">
        <v>14</v>
      </c>
      <c r="S307" s="837">
        <v>0.82352941176470584</v>
      </c>
      <c r="T307" s="836">
        <v>11</v>
      </c>
      <c r="U307" s="838">
        <v>0.88</v>
      </c>
    </row>
    <row r="308" spans="1:21" ht="14.45" customHeight="1" x14ac:dyDescent="0.2">
      <c r="A308" s="831">
        <v>21</v>
      </c>
      <c r="B308" s="832" t="s">
        <v>3242</v>
      </c>
      <c r="C308" s="832" t="s">
        <v>3248</v>
      </c>
      <c r="D308" s="833" t="s">
        <v>5567</v>
      </c>
      <c r="E308" s="834" t="s">
        <v>3267</v>
      </c>
      <c r="F308" s="832" t="s">
        <v>3243</v>
      </c>
      <c r="G308" s="832" t="s">
        <v>3299</v>
      </c>
      <c r="H308" s="832" t="s">
        <v>655</v>
      </c>
      <c r="I308" s="832" t="s">
        <v>3300</v>
      </c>
      <c r="J308" s="832" t="s">
        <v>2868</v>
      </c>
      <c r="K308" s="832" t="s">
        <v>3301</v>
      </c>
      <c r="L308" s="835">
        <v>5322.08</v>
      </c>
      <c r="M308" s="835">
        <v>106441.60000000001</v>
      </c>
      <c r="N308" s="832">
        <v>20</v>
      </c>
      <c r="O308" s="836">
        <v>4.5</v>
      </c>
      <c r="P308" s="835">
        <v>106441.60000000001</v>
      </c>
      <c r="Q308" s="837">
        <v>1</v>
      </c>
      <c r="R308" s="832">
        <v>20</v>
      </c>
      <c r="S308" s="837">
        <v>1</v>
      </c>
      <c r="T308" s="836">
        <v>4.5</v>
      </c>
      <c r="U308" s="838">
        <v>1</v>
      </c>
    </row>
    <row r="309" spans="1:21" ht="14.45" customHeight="1" x14ac:dyDescent="0.2">
      <c r="A309" s="831">
        <v>21</v>
      </c>
      <c r="B309" s="832" t="s">
        <v>3242</v>
      </c>
      <c r="C309" s="832" t="s">
        <v>3248</v>
      </c>
      <c r="D309" s="833" t="s">
        <v>5567</v>
      </c>
      <c r="E309" s="834" t="s">
        <v>3267</v>
      </c>
      <c r="F309" s="832" t="s">
        <v>3243</v>
      </c>
      <c r="G309" s="832" t="s">
        <v>3299</v>
      </c>
      <c r="H309" s="832" t="s">
        <v>655</v>
      </c>
      <c r="I309" s="832" t="s">
        <v>3423</v>
      </c>
      <c r="J309" s="832" t="s">
        <v>2871</v>
      </c>
      <c r="K309" s="832" t="s">
        <v>3424</v>
      </c>
      <c r="L309" s="835">
        <v>1938.97</v>
      </c>
      <c r="M309" s="835">
        <v>11633.82</v>
      </c>
      <c r="N309" s="832">
        <v>6</v>
      </c>
      <c r="O309" s="836">
        <v>1.5</v>
      </c>
      <c r="P309" s="835">
        <v>11633.82</v>
      </c>
      <c r="Q309" s="837">
        <v>1</v>
      </c>
      <c r="R309" s="832">
        <v>6</v>
      </c>
      <c r="S309" s="837">
        <v>1</v>
      </c>
      <c r="T309" s="836">
        <v>1.5</v>
      </c>
      <c r="U309" s="838">
        <v>1</v>
      </c>
    </row>
    <row r="310" spans="1:21" ht="14.45" customHeight="1" x14ac:dyDescent="0.2">
      <c r="A310" s="831">
        <v>21</v>
      </c>
      <c r="B310" s="832" t="s">
        <v>3242</v>
      </c>
      <c r="C310" s="832" t="s">
        <v>3248</v>
      </c>
      <c r="D310" s="833" t="s">
        <v>5567</v>
      </c>
      <c r="E310" s="834" t="s">
        <v>3267</v>
      </c>
      <c r="F310" s="832" t="s">
        <v>3243</v>
      </c>
      <c r="G310" s="832" t="s">
        <v>3299</v>
      </c>
      <c r="H310" s="832" t="s">
        <v>655</v>
      </c>
      <c r="I310" s="832" t="s">
        <v>2870</v>
      </c>
      <c r="J310" s="832" t="s">
        <v>2871</v>
      </c>
      <c r="K310" s="832" t="s">
        <v>2872</v>
      </c>
      <c r="L310" s="835">
        <v>484.75</v>
      </c>
      <c r="M310" s="835">
        <v>3878</v>
      </c>
      <c r="N310" s="832">
        <v>8</v>
      </c>
      <c r="O310" s="836">
        <v>3</v>
      </c>
      <c r="P310" s="835">
        <v>969.5</v>
      </c>
      <c r="Q310" s="837">
        <v>0.25</v>
      </c>
      <c r="R310" s="832">
        <v>2</v>
      </c>
      <c r="S310" s="837">
        <v>0.25</v>
      </c>
      <c r="T310" s="836">
        <v>1</v>
      </c>
      <c r="U310" s="838">
        <v>0.33333333333333331</v>
      </c>
    </row>
    <row r="311" spans="1:21" ht="14.45" customHeight="1" x14ac:dyDescent="0.2">
      <c r="A311" s="831">
        <v>21</v>
      </c>
      <c r="B311" s="832" t="s">
        <v>3242</v>
      </c>
      <c r="C311" s="832" t="s">
        <v>3248</v>
      </c>
      <c r="D311" s="833" t="s">
        <v>5567</v>
      </c>
      <c r="E311" s="834" t="s">
        <v>3267</v>
      </c>
      <c r="F311" s="832" t="s">
        <v>3243</v>
      </c>
      <c r="G311" s="832" t="s">
        <v>3299</v>
      </c>
      <c r="H311" s="832" t="s">
        <v>655</v>
      </c>
      <c r="I311" s="832" t="s">
        <v>3427</v>
      </c>
      <c r="J311" s="832" t="s">
        <v>2871</v>
      </c>
      <c r="K311" s="832" t="s">
        <v>3428</v>
      </c>
      <c r="L311" s="835">
        <v>969.48</v>
      </c>
      <c r="M311" s="835">
        <v>1938.96</v>
      </c>
      <c r="N311" s="832">
        <v>2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21</v>
      </c>
      <c r="B312" s="832" t="s">
        <v>3242</v>
      </c>
      <c r="C312" s="832" t="s">
        <v>3248</v>
      </c>
      <c r="D312" s="833" t="s">
        <v>5567</v>
      </c>
      <c r="E312" s="834" t="s">
        <v>3267</v>
      </c>
      <c r="F312" s="832" t="s">
        <v>3243</v>
      </c>
      <c r="G312" s="832" t="s">
        <v>3299</v>
      </c>
      <c r="H312" s="832" t="s">
        <v>655</v>
      </c>
      <c r="I312" s="832" t="s">
        <v>2863</v>
      </c>
      <c r="J312" s="832" t="s">
        <v>2859</v>
      </c>
      <c r="K312" s="832" t="s">
        <v>2864</v>
      </c>
      <c r="L312" s="835">
        <v>484.75</v>
      </c>
      <c r="M312" s="835">
        <v>24722.25</v>
      </c>
      <c r="N312" s="832">
        <v>51</v>
      </c>
      <c r="O312" s="836">
        <v>13.5</v>
      </c>
      <c r="P312" s="835">
        <v>22783.25</v>
      </c>
      <c r="Q312" s="837">
        <v>0.92156862745098034</v>
      </c>
      <c r="R312" s="832">
        <v>47</v>
      </c>
      <c r="S312" s="837">
        <v>0.92156862745098034</v>
      </c>
      <c r="T312" s="836">
        <v>11.5</v>
      </c>
      <c r="U312" s="838">
        <v>0.85185185185185186</v>
      </c>
    </row>
    <row r="313" spans="1:21" ht="14.45" customHeight="1" x14ac:dyDescent="0.2">
      <c r="A313" s="831">
        <v>21</v>
      </c>
      <c r="B313" s="832" t="s">
        <v>3242</v>
      </c>
      <c r="C313" s="832" t="s">
        <v>3248</v>
      </c>
      <c r="D313" s="833" t="s">
        <v>5567</v>
      </c>
      <c r="E313" s="834" t="s">
        <v>3267</v>
      </c>
      <c r="F313" s="832" t="s">
        <v>3243</v>
      </c>
      <c r="G313" s="832" t="s">
        <v>3299</v>
      </c>
      <c r="H313" s="832" t="s">
        <v>655</v>
      </c>
      <c r="I313" s="832" t="s">
        <v>3829</v>
      </c>
      <c r="J313" s="832" t="s">
        <v>2868</v>
      </c>
      <c r="K313" s="832" t="s">
        <v>3830</v>
      </c>
      <c r="L313" s="835">
        <v>5322.08</v>
      </c>
      <c r="M313" s="835">
        <v>21288.32</v>
      </c>
      <c r="N313" s="832">
        <v>4</v>
      </c>
      <c r="O313" s="836">
        <v>2</v>
      </c>
      <c r="P313" s="835">
        <v>21288.32</v>
      </c>
      <c r="Q313" s="837">
        <v>1</v>
      </c>
      <c r="R313" s="832">
        <v>4</v>
      </c>
      <c r="S313" s="837">
        <v>1</v>
      </c>
      <c r="T313" s="836">
        <v>2</v>
      </c>
      <c r="U313" s="838">
        <v>1</v>
      </c>
    </row>
    <row r="314" spans="1:21" ht="14.45" customHeight="1" x14ac:dyDescent="0.2">
      <c r="A314" s="831">
        <v>21</v>
      </c>
      <c r="B314" s="832" t="s">
        <v>3242</v>
      </c>
      <c r="C314" s="832" t="s">
        <v>3248</v>
      </c>
      <c r="D314" s="833" t="s">
        <v>5567</v>
      </c>
      <c r="E314" s="834" t="s">
        <v>3267</v>
      </c>
      <c r="F314" s="832" t="s">
        <v>3243</v>
      </c>
      <c r="G314" s="832" t="s">
        <v>3299</v>
      </c>
      <c r="H314" s="832" t="s">
        <v>655</v>
      </c>
      <c r="I314" s="832" t="s">
        <v>2865</v>
      </c>
      <c r="J314" s="832" t="s">
        <v>2859</v>
      </c>
      <c r="K314" s="832" t="s">
        <v>2866</v>
      </c>
      <c r="L314" s="835">
        <v>969.48</v>
      </c>
      <c r="M314" s="835">
        <v>66894.12000000001</v>
      </c>
      <c r="N314" s="832">
        <v>69</v>
      </c>
      <c r="O314" s="836">
        <v>19.5</v>
      </c>
      <c r="P314" s="835">
        <v>58168.80000000001</v>
      </c>
      <c r="Q314" s="837">
        <v>0.86956521739130432</v>
      </c>
      <c r="R314" s="832">
        <v>60</v>
      </c>
      <c r="S314" s="837">
        <v>0.86956521739130432</v>
      </c>
      <c r="T314" s="836">
        <v>16.5</v>
      </c>
      <c r="U314" s="838">
        <v>0.84615384615384615</v>
      </c>
    </row>
    <row r="315" spans="1:21" ht="14.45" customHeight="1" x14ac:dyDescent="0.2">
      <c r="A315" s="831">
        <v>21</v>
      </c>
      <c r="B315" s="832" t="s">
        <v>3242</v>
      </c>
      <c r="C315" s="832" t="s">
        <v>3248</v>
      </c>
      <c r="D315" s="833" t="s">
        <v>5567</v>
      </c>
      <c r="E315" s="834" t="s">
        <v>3267</v>
      </c>
      <c r="F315" s="832" t="s">
        <v>3243</v>
      </c>
      <c r="G315" s="832" t="s">
        <v>3299</v>
      </c>
      <c r="H315" s="832" t="s">
        <v>655</v>
      </c>
      <c r="I315" s="832" t="s">
        <v>2858</v>
      </c>
      <c r="J315" s="832" t="s">
        <v>2859</v>
      </c>
      <c r="K315" s="832" t="s">
        <v>2860</v>
      </c>
      <c r="L315" s="835">
        <v>1938.97</v>
      </c>
      <c r="M315" s="835">
        <v>13572.79</v>
      </c>
      <c r="N315" s="832">
        <v>7</v>
      </c>
      <c r="O315" s="836">
        <v>1.5</v>
      </c>
      <c r="P315" s="835">
        <v>13572.79</v>
      </c>
      <c r="Q315" s="837">
        <v>1</v>
      </c>
      <c r="R315" s="832">
        <v>7</v>
      </c>
      <c r="S315" s="837">
        <v>1</v>
      </c>
      <c r="T315" s="836">
        <v>1.5</v>
      </c>
      <c r="U315" s="838">
        <v>1</v>
      </c>
    </row>
    <row r="316" spans="1:21" ht="14.45" customHeight="1" x14ac:dyDescent="0.2">
      <c r="A316" s="831">
        <v>21</v>
      </c>
      <c r="B316" s="832" t="s">
        <v>3242</v>
      </c>
      <c r="C316" s="832" t="s">
        <v>3248</v>
      </c>
      <c r="D316" s="833" t="s">
        <v>5567</v>
      </c>
      <c r="E316" s="834" t="s">
        <v>3267</v>
      </c>
      <c r="F316" s="832" t="s">
        <v>3243</v>
      </c>
      <c r="G316" s="832" t="s">
        <v>3299</v>
      </c>
      <c r="H316" s="832" t="s">
        <v>655</v>
      </c>
      <c r="I316" s="832" t="s">
        <v>3432</v>
      </c>
      <c r="J316" s="832" t="s">
        <v>2859</v>
      </c>
      <c r="K316" s="832" t="s">
        <v>3433</v>
      </c>
      <c r="L316" s="835">
        <v>242.37</v>
      </c>
      <c r="M316" s="835">
        <v>12845.61</v>
      </c>
      <c r="N316" s="832">
        <v>53</v>
      </c>
      <c r="O316" s="836">
        <v>20</v>
      </c>
      <c r="P316" s="835">
        <v>12845.61</v>
      </c>
      <c r="Q316" s="837">
        <v>1</v>
      </c>
      <c r="R316" s="832">
        <v>53</v>
      </c>
      <c r="S316" s="837">
        <v>1</v>
      </c>
      <c r="T316" s="836">
        <v>20</v>
      </c>
      <c r="U316" s="838">
        <v>1</v>
      </c>
    </row>
    <row r="317" spans="1:21" ht="14.45" customHeight="1" x14ac:dyDescent="0.2">
      <c r="A317" s="831">
        <v>21</v>
      </c>
      <c r="B317" s="832" t="s">
        <v>3242</v>
      </c>
      <c r="C317" s="832" t="s">
        <v>3248</v>
      </c>
      <c r="D317" s="833" t="s">
        <v>5567</v>
      </c>
      <c r="E317" s="834" t="s">
        <v>3267</v>
      </c>
      <c r="F317" s="832" t="s">
        <v>3243</v>
      </c>
      <c r="G317" s="832" t="s">
        <v>3299</v>
      </c>
      <c r="H317" s="832" t="s">
        <v>655</v>
      </c>
      <c r="I317" s="832" t="s">
        <v>3434</v>
      </c>
      <c r="J317" s="832" t="s">
        <v>2868</v>
      </c>
      <c r="K317" s="832" t="s">
        <v>3435</v>
      </c>
      <c r="L317" s="835">
        <v>5322.08</v>
      </c>
      <c r="M317" s="835">
        <v>79831.200000000012</v>
      </c>
      <c r="N317" s="832">
        <v>15</v>
      </c>
      <c r="O317" s="836">
        <v>7</v>
      </c>
      <c r="P317" s="835">
        <v>79831.200000000012</v>
      </c>
      <c r="Q317" s="837">
        <v>1</v>
      </c>
      <c r="R317" s="832">
        <v>15</v>
      </c>
      <c r="S317" s="837">
        <v>1</v>
      </c>
      <c r="T317" s="836">
        <v>7</v>
      </c>
      <c r="U317" s="838">
        <v>1</v>
      </c>
    </row>
    <row r="318" spans="1:21" ht="14.45" customHeight="1" x14ac:dyDescent="0.2">
      <c r="A318" s="831">
        <v>21</v>
      </c>
      <c r="B318" s="832" t="s">
        <v>3242</v>
      </c>
      <c r="C318" s="832" t="s">
        <v>3248</v>
      </c>
      <c r="D318" s="833" t="s">
        <v>5567</v>
      </c>
      <c r="E318" s="834" t="s">
        <v>3267</v>
      </c>
      <c r="F318" s="832" t="s">
        <v>3243</v>
      </c>
      <c r="G318" s="832" t="s">
        <v>3299</v>
      </c>
      <c r="H318" s="832" t="s">
        <v>655</v>
      </c>
      <c r="I318" s="832" t="s">
        <v>2861</v>
      </c>
      <c r="J318" s="832" t="s">
        <v>2859</v>
      </c>
      <c r="K318" s="832" t="s">
        <v>2862</v>
      </c>
      <c r="L318" s="835">
        <v>1454.23</v>
      </c>
      <c r="M318" s="835">
        <v>27630.370000000003</v>
      </c>
      <c r="N318" s="832">
        <v>19</v>
      </c>
      <c r="O318" s="836">
        <v>5.5</v>
      </c>
      <c r="P318" s="835">
        <v>23267.68</v>
      </c>
      <c r="Q318" s="837">
        <v>0.84210526315789469</v>
      </c>
      <c r="R318" s="832">
        <v>16</v>
      </c>
      <c r="S318" s="837">
        <v>0.84210526315789469</v>
      </c>
      <c r="T318" s="836">
        <v>4.5</v>
      </c>
      <c r="U318" s="838">
        <v>0.81818181818181823</v>
      </c>
    </row>
    <row r="319" spans="1:21" ht="14.45" customHeight="1" x14ac:dyDescent="0.2">
      <c r="A319" s="831">
        <v>21</v>
      </c>
      <c r="B319" s="832" t="s">
        <v>3242</v>
      </c>
      <c r="C319" s="832" t="s">
        <v>3248</v>
      </c>
      <c r="D319" s="833" t="s">
        <v>5567</v>
      </c>
      <c r="E319" s="834" t="s">
        <v>3267</v>
      </c>
      <c r="F319" s="832" t="s">
        <v>3243</v>
      </c>
      <c r="G319" s="832" t="s">
        <v>3299</v>
      </c>
      <c r="H319" s="832" t="s">
        <v>594</v>
      </c>
      <c r="I319" s="832" t="s">
        <v>3831</v>
      </c>
      <c r="J319" s="832" t="s">
        <v>3832</v>
      </c>
      <c r="K319" s="832" t="s">
        <v>3833</v>
      </c>
      <c r="L319" s="835">
        <v>4967.28</v>
      </c>
      <c r="M319" s="835">
        <v>59607.359999999993</v>
      </c>
      <c r="N319" s="832">
        <v>12</v>
      </c>
      <c r="O319" s="836">
        <v>8</v>
      </c>
      <c r="P319" s="835">
        <v>54640.079999999994</v>
      </c>
      <c r="Q319" s="837">
        <v>0.91666666666666663</v>
      </c>
      <c r="R319" s="832">
        <v>11</v>
      </c>
      <c r="S319" s="837">
        <v>0.91666666666666663</v>
      </c>
      <c r="T319" s="836">
        <v>7</v>
      </c>
      <c r="U319" s="838">
        <v>0.875</v>
      </c>
    </row>
    <row r="320" spans="1:21" ht="14.45" customHeight="1" x14ac:dyDescent="0.2">
      <c r="A320" s="831">
        <v>21</v>
      </c>
      <c r="B320" s="832" t="s">
        <v>3242</v>
      </c>
      <c r="C320" s="832" t="s">
        <v>3248</v>
      </c>
      <c r="D320" s="833" t="s">
        <v>5567</v>
      </c>
      <c r="E320" s="834" t="s">
        <v>3267</v>
      </c>
      <c r="F320" s="832" t="s">
        <v>3243</v>
      </c>
      <c r="G320" s="832" t="s">
        <v>3299</v>
      </c>
      <c r="H320" s="832" t="s">
        <v>594</v>
      </c>
      <c r="I320" s="832" t="s">
        <v>3834</v>
      </c>
      <c r="J320" s="832" t="s">
        <v>3832</v>
      </c>
      <c r="K320" s="832" t="s">
        <v>3835</v>
      </c>
      <c r="L320" s="835">
        <v>4967.28</v>
      </c>
      <c r="M320" s="835">
        <v>24836.400000000001</v>
      </c>
      <c r="N320" s="832">
        <v>5</v>
      </c>
      <c r="O320" s="836">
        <v>2.5</v>
      </c>
      <c r="P320" s="835">
        <v>24836.400000000001</v>
      </c>
      <c r="Q320" s="837">
        <v>1</v>
      </c>
      <c r="R320" s="832">
        <v>5</v>
      </c>
      <c r="S320" s="837">
        <v>1</v>
      </c>
      <c r="T320" s="836">
        <v>2.5</v>
      </c>
      <c r="U320" s="838">
        <v>1</v>
      </c>
    </row>
    <row r="321" spans="1:21" ht="14.45" customHeight="1" x14ac:dyDescent="0.2">
      <c r="A321" s="831">
        <v>21</v>
      </c>
      <c r="B321" s="832" t="s">
        <v>3242</v>
      </c>
      <c r="C321" s="832" t="s">
        <v>3248</v>
      </c>
      <c r="D321" s="833" t="s">
        <v>5567</v>
      </c>
      <c r="E321" s="834" t="s">
        <v>3267</v>
      </c>
      <c r="F321" s="832" t="s">
        <v>3243</v>
      </c>
      <c r="G321" s="832" t="s">
        <v>3437</v>
      </c>
      <c r="H321" s="832" t="s">
        <v>655</v>
      </c>
      <c r="I321" s="832" t="s">
        <v>2594</v>
      </c>
      <c r="J321" s="832" t="s">
        <v>1030</v>
      </c>
      <c r="K321" s="832" t="s">
        <v>2595</v>
      </c>
      <c r="L321" s="835">
        <v>42.51</v>
      </c>
      <c r="M321" s="835">
        <v>85.02</v>
      </c>
      <c r="N321" s="832">
        <v>2</v>
      </c>
      <c r="O321" s="836">
        <v>1.5</v>
      </c>
      <c r="P321" s="835">
        <v>42.51</v>
      </c>
      <c r="Q321" s="837">
        <v>0.5</v>
      </c>
      <c r="R321" s="832">
        <v>1</v>
      </c>
      <c r="S321" s="837">
        <v>0.5</v>
      </c>
      <c r="T321" s="836">
        <v>0.5</v>
      </c>
      <c r="U321" s="838">
        <v>0.33333333333333331</v>
      </c>
    </row>
    <row r="322" spans="1:21" ht="14.45" customHeight="1" x14ac:dyDescent="0.2">
      <c r="A322" s="831">
        <v>21</v>
      </c>
      <c r="B322" s="832" t="s">
        <v>3242</v>
      </c>
      <c r="C322" s="832" t="s">
        <v>3248</v>
      </c>
      <c r="D322" s="833" t="s">
        <v>5567</v>
      </c>
      <c r="E322" s="834" t="s">
        <v>3267</v>
      </c>
      <c r="F322" s="832" t="s">
        <v>3243</v>
      </c>
      <c r="G322" s="832" t="s">
        <v>3437</v>
      </c>
      <c r="H322" s="832" t="s">
        <v>594</v>
      </c>
      <c r="I322" s="832" t="s">
        <v>3836</v>
      </c>
      <c r="J322" s="832" t="s">
        <v>3837</v>
      </c>
      <c r="K322" s="832" t="s">
        <v>2595</v>
      </c>
      <c r="L322" s="835">
        <v>42.51</v>
      </c>
      <c r="M322" s="835">
        <v>127.53</v>
      </c>
      <c r="N322" s="832">
        <v>3</v>
      </c>
      <c r="O322" s="836">
        <v>1.5</v>
      </c>
      <c r="P322" s="835">
        <v>85.02</v>
      </c>
      <c r="Q322" s="837">
        <v>0.66666666666666663</v>
      </c>
      <c r="R322" s="832">
        <v>2</v>
      </c>
      <c r="S322" s="837">
        <v>0.66666666666666663</v>
      </c>
      <c r="T322" s="836">
        <v>1</v>
      </c>
      <c r="U322" s="838">
        <v>0.66666666666666663</v>
      </c>
    </row>
    <row r="323" spans="1:21" ht="14.45" customHeight="1" x14ac:dyDescent="0.2">
      <c r="A323" s="831">
        <v>21</v>
      </c>
      <c r="B323" s="832" t="s">
        <v>3242</v>
      </c>
      <c r="C323" s="832" t="s">
        <v>3248</v>
      </c>
      <c r="D323" s="833" t="s">
        <v>5567</v>
      </c>
      <c r="E323" s="834" t="s">
        <v>3267</v>
      </c>
      <c r="F323" s="832" t="s">
        <v>3243</v>
      </c>
      <c r="G323" s="832" t="s">
        <v>3438</v>
      </c>
      <c r="H323" s="832" t="s">
        <v>655</v>
      </c>
      <c r="I323" s="832" t="s">
        <v>3439</v>
      </c>
      <c r="J323" s="832" t="s">
        <v>2911</v>
      </c>
      <c r="K323" s="832" t="s">
        <v>3440</v>
      </c>
      <c r="L323" s="835">
        <v>339.47</v>
      </c>
      <c r="M323" s="835">
        <v>1018.4100000000001</v>
      </c>
      <c r="N323" s="832">
        <v>3</v>
      </c>
      <c r="O323" s="836">
        <v>0.5</v>
      </c>
      <c r="P323" s="835">
        <v>1018.4100000000001</v>
      </c>
      <c r="Q323" s="837">
        <v>1</v>
      </c>
      <c r="R323" s="832">
        <v>3</v>
      </c>
      <c r="S323" s="837">
        <v>1</v>
      </c>
      <c r="T323" s="836">
        <v>0.5</v>
      </c>
      <c r="U323" s="838">
        <v>1</v>
      </c>
    </row>
    <row r="324" spans="1:21" ht="14.45" customHeight="1" x14ac:dyDescent="0.2">
      <c r="A324" s="831">
        <v>21</v>
      </c>
      <c r="B324" s="832" t="s">
        <v>3242</v>
      </c>
      <c r="C324" s="832" t="s">
        <v>3248</v>
      </c>
      <c r="D324" s="833" t="s">
        <v>5567</v>
      </c>
      <c r="E324" s="834" t="s">
        <v>3267</v>
      </c>
      <c r="F324" s="832" t="s">
        <v>3243</v>
      </c>
      <c r="G324" s="832" t="s">
        <v>3438</v>
      </c>
      <c r="H324" s="832" t="s">
        <v>594</v>
      </c>
      <c r="I324" s="832" t="s">
        <v>3838</v>
      </c>
      <c r="J324" s="832" t="s">
        <v>2911</v>
      </c>
      <c r="K324" s="832" t="s">
        <v>3839</v>
      </c>
      <c r="L324" s="835">
        <v>22.64</v>
      </c>
      <c r="M324" s="835">
        <v>67.92</v>
      </c>
      <c r="N324" s="832">
        <v>3</v>
      </c>
      <c r="O324" s="836">
        <v>0.5</v>
      </c>
      <c r="P324" s="835">
        <v>67.92</v>
      </c>
      <c r="Q324" s="837">
        <v>1</v>
      </c>
      <c r="R324" s="832">
        <v>3</v>
      </c>
      <c r="S324" s="837">
        <v>1</v>
      </c>
      <c r="T324" s="836">
        <v>0.5</v>
      </c>
      <c r="U324" s="838">
        <v>1</v>
      </c>
    </row>
    <row r="325" spans="1:21" ht="14.45" customHeight="1" x14ac:dyDescent="0.2">
      <c r="A325" s="831">
        <v>21</v>
      </c>
      <c r="B325" s="832" t="s">
        <v>3242</v>
      </c>
      <c r="C325" s="832" t="s">
        <v>3248</v>
      </c>
      <c r="D325" s="833" t="s">
        <v>5567</v>
      </c>
      <c r="E325" s="834" t="s">
        <v>3267</v>
      </c>
      <c r="F325" s="832" t="s">
        <v>3243</v>
      </c>
      <c r="G325" s="832" t="s">
        <v>3438</v>
      </c>
      <c r="H325" s="832" t="s">
        <v>655</v>
      </c>
      <c r="I325" s="832" t="s">
        <v>2910</v>
      </c>
      <c r="J325" s="832" t="s">
        <v>2911</v>
      </c>
      <c r="K325" s="832" t="s">
        <v>2912</v>
      </c>
      <c r="L325" s="835">
        <v>113.16</v>
      </c>
      <c r="M325" s="835">
        <v>113.16</v>
      </c>
      <c r="N325" s="832">
        <v>1</v>
      </c>
      <c r="O325" s="836">
        <v>0.5</v>
      </c>
      <c r="P325" s="835">
        <v>113.16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5" customHeight="1" x14ac:dyDescent="0.2">
      <c r="A326" s="831">
        <v>21</v>
      </c>
      <c r="B326" s="832" t="s">
        <v>3242</v>
      </c>
      <c r="C326" s="832" t="s">
        <v>3248</v>
      </c>
      <c r="D326" s="833" t="s">
        <v>5567</v>
      </c>
      <c r="E326" s="834" t="s">
        <v>3267</v>
      </c>
      <c r="F326" s="832" t="s">
        <v>3243</v>
      </c>
      <c r="G326" s="832" t="s">
        <v>3438</v>
      </c>
      <c r="H326" s="832" t="s">
        <v>655</v>
      </c>
      <c r="I326" s="832" t="s">
        <v>2913</v>
      </c>
      <c r="J326" s="832" t="s">
        <v>2911</v>
      </c>
      <c r="K326" s="832" t="s">
        <v>2914</v>
      </c>
      <c r="L326" s="835">
        <v>169.73</v>
      </c>
      <c r="M326" s="835">
        <v>339.46</v>
      </c>
      <c r="N326" s="832">
        <v>2</v>
      </c>
      <c r="O326" s="836">
        <v>1.5</v>
      </c>
      <c r="P326" s="835">
        <v>339.46</v>
      </c>
      <c r="Q326" s="837">
        <v>1</v>
      </c>
      <c r="R326" s="832">
        <v>2</v>
      </c>
      <c r="S326" s="837">
        <v>1</v>
      </c>
      <c r="T326" s="836">
        <v>1.5</v>
      </c>
      <c r="U326" s="838">
        <v>1</v>
      </c>
    </row>
    <row r="327" spans="1:21" ht="14.45" customHeight="1" x14ac:dyDescent="0.2">
      <c r="A327" s="831">
        <v>21</v>
      </c>
      <c r="B327" s="832" t="s">
        <v>3242</v>
      </c>
      <c r="C327" s="832" t="s">
        <v>3248</v>
      </c>
      <c r="D327" s="833" t="s">
        <v>5567</v>
      </c>
      <c r="E327" s="834" t="s">
        <v>3267</v>
      </c>
      <c r="F327" s="832" t="s">
        <v>3243</v>
      </c>
      <c r="G327" s="832" t="s">
        <v>3438</v>
      </c>
      <c r="H327" s="832" t="s">
        <v>655</v>
      </c>
      <c r="I327" s="832" t="s">
        <v>2915</v>
      </c>
      <c r="J327" s="832" t="s">
        <v>2911</v>
      </c>
      <c r="K327" s="832" t="s">
        <v>2916</v>
      </c>
      <c r="L327" s="835">
        <v>339.47</v>
      </c>
      <c r="M327" s="835">
        <v>2376.29</v>
      </c>
      <c r="N327" s="832">
        <v>7</v>
      </c>
      <c r="O327" s="836">
        <v>4</v>
      </c>
      <c r="P327" s="835">
        <v>2376.29</v>
      </c>
      <c r="Q327" s="837">
        <v>1</v>
      </c>
      <c r="R327" s="832">
        <v>7</v>
      </c>
      <c r="S327" s="837">
        <v>1</v>
      </c>
      <c r="T327" s="836">
        <v>4</v>
      </c>
      <c r="U327" s="838">
        <v>1</v>
      </c>
    </row>
    <row r="328" spans="1:21" ht="14.45" customHeight="1" x14ac:dyDescent="0.2">
      <c r="A328" s="831">
        <v>21</v>
      </c>
      <c r="B328" s="832" t="s">
        <v>3242</v>
      </c>
      <c r="C328" s="832" t="s">
        <v>3248</v>
      </c>
      <c r="D328" s="833" t="s">
        <v>5567</v>
      </c>
      <c r="E328" s="834" t="s">
        <v>3267</v>
      </c>
      <c r="F328" s="832" t="s">
        <v>3243</v>
      </c>
      <c r="G328" s="832" t="s">
        <v>1074</v>
      </c>
      <c r="H328" s="832" t="s">
        <v>594</v>
      </c>
      <c r="I328" s="832" t="s">
        <v>3840</v>
      </c>
      <c r="J328" s="832" t="s">
        <v>3841</v>
      </c>
      <c r="K328" s="832" t="s">
        <v>3842</v>
      </c>
      <c r="L328" s="835">
        <v>13.73</v>
      </c>
      <c r="M328" s="835">
        <v>54.92</v>
      </c>
      <c r="N328" s="832">
        <v>4</v>
      </c>
      <c r="O328" s="836">
        <v>2</v>
      </c>
      <c r="P328" s="835">
        <v>54.92</v>
      </c>
      <c r="Q328" s="837">
        <v>1</v>
      </c>
      <c r="R328" s="832">
        <v>4</v>
      </c>
      <c r="S328" s="837">
        <v>1</v>
      </c>
      <c r="T328" s="836">
        <v>2</v>
      </c>
      <c r="U328" s="838">
        <v>1</v>
      </c>
    </row>
    <row r="329" spans="1:21" ht="14.45" customHeight="1" x14ac:dyDescent="0.2">
      <c r="A329" s="831">
        <v>21</v>
      </c>
      <c r="B329" s="832" t="s">
        <v>3242</v>
      </c>
      <c r="C329" s="832" t="s">
        <v>3248</v>
      </c>
      <c r="D329" s="833" t="s">
        <v>5567</v>
      </c>
      <c r="E329" s="834" t="s">
        <v>3267</v>
      </c>
      <c r="F329" s="832" t="s">
        <v>3243</v>
      </c>
      <c r="G329" s="832" t="s">
        <v>3843</v>
      </c>
      <c r="H329" s="832" t="s">
        <v>594</v>
      </c>
      <c r="I329" s="832" t="s">
        <v>3844</v>
      </c>
      <c r="J329" s="832" t="s">
        <v>3845</v>
      </c>
      <c r="K329" s="832" t="s">
        <v>3846</v>
      </c>
      <c r="L329" s="835">
        <v>0</v>
      </c>
      <c r="M329" s="835">
        <v>0</v>
      </c>
      <c r="N329" s="832">
        <v>1</v>
      </c>
      <c r="O329" s="836">
        <v>1</v>
      </c>
      <c r="P329" s="835">
        <v>0</v>
      </c>
      <c r="Q329" s="837"/>
      <c r="R329" s="832">
        <v>1</v>
      </c>
      <c r="S329" s="837">
        <v>1</v>
      </c>
      <c r="T329" s="836">
        <v>1</v>
      </c>
      <c r="U329" s="838">
        <v>1</v>
      </c>
    </row>
    <row r="330" spans="1:21" ht="14.45" customHeight="1" x14ac:dyDescent="0.2">
      <c r="A330" s="831">
        <v>21</v>
      </c>
      <c r="B330" s="832" t="s">
        <v>3242</v>
      </c>
      <c r="C330" s="832" t="s">
        <v>3248</v>
      </c>
      <c r="D330" s="833" t="s">
        <v>5567</v>
      </c>
      <c r="E330" s="834" t="s">
        <v>3267</v>
      </c>
      <c r="F330" s="832" t="s">
        <v>3243</v>
      </c>
      <c r="G330" s="832" t="s">
        <v>3847</v>
      </c>
      <c r="H330" s="832" t="s">
        <v>594</v>
      </c>
      <c r="I330" s="832" t="s">
        <v>3848</v>
      </c>
      <c r="J330" s="832" t="s">
        <v>1631</v>
      </c>
      <c r="K330" s="832" t="s">
        <v>3849</v>
      </c>
      <c r="L330" s="835">
        <v>94.7</v>
      </c>
      <c r="M330" s="835">
        <v>94.7</v>
      </c>
      <c r="N330" s="832">
        <v>1</v>
      </c>
      <c r="O330" s="836">
        <v>0.5</v>
      </c>
      <c r="P330" s="835">
        <v>94.7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21</v>
      </c>
      <c r="B331" s="832" t="s">
        <v>3242</v>
      </c>
      <c r="C331" s="832" t="s">
        <v>3248</v>
      </c>
      <c r="D331" s="833" t="s">
        <v>5567</v>
      </c>
      <c r="E331" s="834" t="s">
        <v>3267</v>
      </c>
      <c r="F331" s="832" t="s">
        <v>3243</v>
      </c>
      <c r="G331" s="832" t="s">
        <v>3456</v>
      </c>
      <c r="H331" s="832" t="s">
        <v>594</v>
      </c>
      <c r="I331" s="832" t="s">
        <v>3458</v>
      </c>
      <c r="J331" s="832" t="s">
        <v>3459</v>
      </c>
      <c r="K331" s="832" t="s">
        <v>3460</v>
      </c>
      <c r="L331" s="835">
        <v>35.25</v>
      </c>
      <c r="M331" s="835">
        <v>35.25</v>
      </c>
      <c r="N331" s="832">
        <v>1</v>
      </c>
      <c r="O331" s="836">
        <v>1</v>
      </c>
      <c r="P331" s="835">
        <v>35.25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5" customHeight="1" x14ac:dyDescent="0.2">
      <c r="A332" s="831">
        <v>21</v>
      </c>
      <c r="B332" s="832" t="s">
        <v>3242</v>
      </c>
      <c r="C332" s="832" t="s">
        <v>3248</v>
      </c>
      <c r="D332" s="833" t="s">
        <v>5567</v>
      </c>
      <c r="E332" s="834" t="s">
        <v>3267</v>
      </c>
      <c r="F332" s="832" t="s">
        <v>3243</v>
      </c>
      <c r="G332" s="832" t="s">
        <v>3456</v>
      </c>
      <c r="H332" s="832" t="s">
        <v>594</v>
      </c>
      <c r="I332" s="832" t="s">
        <v>3850</v>
      </c>
      <c r="J332" s="832" t="s">
        <v>3851</v>
      </c>
      <c r="K332" s="832" t="s">
        <v>3852</v>
      </c>
      <c r="L332" s="835">
        <v>117.47</v>
      </c>
      <c r="M332" s="835">
        <v>117.47</v>
      </c>
      <c r="N332" s="832">
        <v>1</v>
      </c>
      <c r="O332" s="836">
        <v>1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5" customHeight="1" x14ac:dyDescent="0.2">
      <c r="A333" s="831">
        <v>21</v>
      </c>
      <c r="B333" s="832" t="s">
        <v>3242</v>
      </c>
      <c r="C333" s="832" t="s">
        <v>3248</v>
      </c>
      <c r="D333" s="833" t="s">
        <v>5567</v>
      </c>
      <c r="E333" s="834" t="s">
        <v>3267</v>
      </c>
      <c r="F333" s="832" t="s">
        <v>3243</v>
      </c>
      <c r="G333" s="832" t="s">
        <v>3466</v>
      </c>
      <c r="H333" s="832" t="s">
        <v>594</v>
      </c>
      <c r="I333" s="832" t="s">
        <v>3467</v>
      </c>
      <c r="J333" s="832" t="s">
        <v>1770</v>
      </c>
      <c r="K333" s="832" t="s">
        <v>3468</v>
      </c>
      <c r="L333" s="835">
        <v>48.09</v>
      </c>
      <c r="M333" s="835">
        <v>144.27000000000001</v>
      </c>
      <c r="N333" s="832">
        <v>3</v>
      </c>
      <c r="O333" s="836">
        <v>1</v>
      </c>
      <c r="P333" s="835">
        <v>144.27000000000001</v>
      </c>
      <c r="Q333" s="837">
        <v>1</v>
      </c>
      <c r="R333" s="832">
        <v>3</v>
      </c>
      <c r="S333" s="837">
        <v>1</v>
      </c>
      <c r="T333" s="836">
        <v>1</v>
      </c>
      <c r="U333" s="838">
        <v>1</v>
      </c>
    </row>
    <row r="334" spans="1:21" ht="14.45" customHeight="1" x14ac:dyDescent="0.2">
      <c r="A334" s="831">
        <v>21</v>
      </c>
      <c r="B334" s="832" t="s">
        <v>3242</v>
      </c>
      <c r="C334" s="832" t="s">
        <v>3248</v>
      </c>
      <c r="D334" s="833" t="s">
        <v>5567</v>
      </c>
      <c r="E334" s="834" t="s">
        <v>3267</v>
      </c>
      <c r="F334" s="832" t="s">
        <v>3243</v>
      </c>
      <c r="G334" s="832" t="s">
        <v>3466</v>
      </c>
      <c r="H334" s="832" t="s">
        <v>594</v>
      </c>
      <c r="I334" s="832" t="s">
        <v>3467</v>
      </c>
      <c r="J334" s="832" t="s">
        <v>1770</v>
      </c>
      <c r="K334" s="832" t="s">
        <v>3468</v>
      </c>
      <c r="L334" s="835">
        <v>42.14</v>
      </c>
      <c r="M334" s="835">
        <v>126.42</v>
      </c>
      <c r="N334" s="832">
        <v>3</v>
      </c>
      <c r="O334" s="836">
        <v>2</v>
      </c>
      <c r="P334" s="835">
        <v>126.42</v>
      </c>
      <c r="Q334" s="837">
        <v>1</v>
      </c>
      <c r="R334" s="832">
        <v>3</v>
      </c>
      <c r="S334" s="837">
        <v>1</v>
      </c>
      <c r="T334" s="836">
        <v>2</v>
      </c>
      <c r="U334" s="838">
        <v>1</v>
      </c>
    </row>
    <row r="335" spans="1:21" ht="14.45" customHeight="1" x14ac:dyDescent="0.2">
      <c r="A335" s="831">
        <v>21</v>
      </c>
      <c r="B335" s="832" t="s">
        <v>3242</v>
      </c>
      <c r="C335" s="832" t="s">
        <v>3248</v>
      </c>
      <c r="D335" s="833" t="s">
        <v>5567</v>
      </c>
      <c r="E335" s="834" t="s">
        <v>3267</v>
      </c>
      <c r="F335" s="832" t="s">
        <v>3243</v>
      </c>
      <c r="G335" s="832" t="s">
        <v>3466</v>
      </c>
      <c r="H335" s="832" t="s">
        <v>594</v>
      </c>
      <c r="I335" s="832" t="s">
        <v>3853</v>
      </c>
      <c r="J335" s="832" t="s">
        <v>3854</v>
      </c>
      <c r="K335" s="832" t="s">
        <v>3855</v>
      </c>
      <c r="L335" s="835">
        <v>89.91</v>
      </c>
      <c r="M335" s="835">
        <v>539.45999999999992</v>
      </c>
      <c r="N335" s="832">
        <v>6</v>
      </c>
      <c r="O335" s="836">
        <v>5.5</v>
      </c>
      <c r="P335" s="835">
        <v>449.54999999999995</v>
      </c>
      <c r="Q335" s="837">
        <v>0.83333333333333337</v>
      </c>
      <c r="R335" s="832">
        <v>5</v>
      </c>
      <c r="S335" s="837">
        <v>0.83333333333333337</v>
      </c>
      <c r="T335" s="836">
        <v>4.5</v>
      </c>
      <c r="U335" s="838">
        <v>0.81818181818181823</v>
      </c>
    </row>
    <row r="336" spans="1:21" ht="14.45" customHeight="1" x14ac:dyDescent="0.2">
      <c r="A336" s="831">
        <v>21</v>
      </c>
      <c r="B336" s="832" t="s">
        <v>3242</v>
      </c>
      <c r="C336" s="832" t="s">
        <v>3248</v>
      </c>
      <c r="D336" s="833" t="s">
        <v>5567</v>
      </c>
      <c r="E336" s="834" t="s">
        <v>3267</v>
      </c>
      <c r="F336" s="832" t="s">
        <v>3243</v>
      </c>
      <c r="G336" s="832" t="s">
        <v>3469</v>
      </c>
      <c r="H336" s="832" t="s">
        <v>594</v>
      </c>
      <c r="I336" s="832" t="s">
        <v>3470</v>
      </c>
      <c r="J336" s="832" t="s">
        <v>907</v>
      </c>
      <c r="K336" s="832" t="s">
        <v>3471</v>
      </c>
      <c r="L336" s="835">
        <v>27.28</v>
      </c>
      <c r="M336" s="835">
        <v>136.4</v>
      </c>
      <c r="N336" s="832">
        <v>5</v>
      </c>
      <c r="O336" s="836">
        <v>3</v>
      </c>
      <c r="P336" s="835">
        <v>54.56</v>
      </c>
      <c r="Q336" s="837">
        <v>0.4</v>
      </c>
      <c r="R336" s="832">
        <v>2</v>
      </c>
      <c r="S336" s="837">
        <v>0.4</v>
      </c>
      <c r="T336" s="836">
        <v>1</v>
      </c>
      <c r="U336" s="838">
        <v>0.33333333333333331</v>
      </c>
    </row>
    <row r="337" spans="1:21" ht="14.45" customHeight="1" x14ac:dyDescent="0.2">
      <c r="A337" s="831">
        <v>21</v>
      </c>
      <c r="B337" s="832" t="s">
        <v>3242</v>
      </c>
      <c r="C337" s="832" t="s">
        <v>3248</v>
      </c>
      <c r="D337" s="833" t="s">
        <v>5567</v>
      </c>
      <c r="E337" s="834" t="s">
        <v>3267</v>
      </c>
      <c r="F337" s="832" t="s">
        <v>3243</v>
      </c>
      <c r="G337" s="832" t="s">
        <v>3477</v>
      </c>
      <c r="H337" s="832" t="s">
        <v>655</v>
      </c>
      <c r="I337" s="832" t="s">
        <v>3478</v>
      </c>
      <c r="J337" s="832" t="s">
        <v>3479</v>
      </c>
      <c r="K337" s="832" t="s">
        <v>3480</v>
      </c>
      <c r="L337" s="835">
        <v>3689.11</v>
      </c>
      <c r="M337" s="835">
        <v>11067.33</v>
      </c>
      <c r="N337" s="832">
        <v>3</v>
      </c>
      <c r="O337" s="836">
        <v>2.5</v>
      </c>
      <c r="P337" s="835">
        <v>3689.11</v>
      </c>
      <c r="Q337" s="837">
        <v>0.33333333333333337</v>
      </c>
      <c r="R337" s="832">
        <v>1</v>
      </c>
      <c r="S337" s="837">
        <v>0.33333333333333331</v>
      </c>
      <c r="T337" s="836">
        <v>0.5</v>
      </c>
      <c r="U337" s="838">
        <v>0.2</v>
      </c>
    </row>
    <row r="338" spans="1:21" ht="14.45" customHeight="1" x14ac:dyDescent="0.2">
      <c r="A338" s="831">
        <v>21</v>
      </c>
      <c r="B338" s="832" t="s">
        <v>3242</v>
      </c>
      <c r="C338" s="832" t="s">
        <v>3248</v>
      </c>
      <c r="D338" s="833" t="s">
        <v>5567</v>
      </c>
      <c r="E338" s="834" t="s">
        <v>3267</v>
      </c>
      <c r="F338" s="832" t="s">
        <v>3243</v>
      </c>
      <c r="G338" s="832" t="s">
        <v>3477</v>
      </c>
      <c r="H338" s="832" t="s">
        <v>655</v>
      </c>
      <c r="I338" s="832" t="s">
        <v>3478</v>
      </c>
      <c r="J338" s="832" t="s">
        <v>3479</v>
      </c>
      <c r="K338" s="832" t="s">
        <v>3480</v>
      </c>
      <c r="L338" s="835">
        <v>1651.16</v>
      </c>
      <c r="M338" s="835">
        <v>21465.08</v>
      </c>
      <c r="N338" s="832">
        <v>13</v>
      </c>
      <c r="O338" s="836">
        <v>10.5</v>
      </c>
      <c r="P338" s="835">
        <v>13209.28</v>
      </c>
      <c r="Q338" s="837">
        <v>0.61538461538461542</v>
      </c>
      <c r="R338" s="832">
        <v>8</v>
      </c>
      <c r="S338" s="837">
        <v>0.61538461538461542</v>
      </c>
      <c r="T338" s="836">
        <v>6.5</v>
      </c>
      <c r="U338" s="838">
        <v>0.61904761904761907</v>
      </c>
    </row>
    <row r="339" spans="1:21" ht="14.45" customHeight="1" x14ac:dyDescent="0.2">
      <c r="A339" s="831">
        <v>21</v>
      </c>
      <c r="B339" s="832" t="s">
        <v>3242</v>
      </c>
      <c r="C339" s="832" t="s">
        <v>3248</v>
      </c>
      <c r="D339" s="833" t="s">
        <v>5567</v>
      </c>
      <c r="E339" s="834" t="s">
        <v>3267</v>
      </c>
      <c r="F339" s="832" t="s">
        <v>3243</v>
      </c>
      <c r="G339" s="832" t="s">
        <v>3856</v>
      </c>
      <c r="H339" s="832" t="s">
        <v>594</v>
      </c>
      <c r="I339" s="832" t="s">
        <v>3857</v>
      </c>
      <c r="J339" s="832" t="s">
        <v>3858</v>
      </c>
      <c r="K339" s="832" t="s">
        <v>3859</v>
      </c>
      <c r="L339" s="835">
        <v>111.72</v>
      </c>
      <c r="M339" s="835">
        <v>1005.48</v>
      </c>
      <c r="N339" s="832">
        <v>9</v>
      </c>
      <c r="O339" s="836">
        <v>6.5</v>
      </c>
      <c r="P339" s="835">
        <v>670.32</v>
      </c>
      <c r="Q339" s="837">
        <v>0.66666666666666674</v>
      </c>
      <c r="R339" s="832">
        <v>6</v>
      </c>
      <c r="S339" s="837">
        <v>0.66666666666666663</v>
      </c>
      <c r="T339" s="836">
        <v>4.5</v>
      </c>
      <c r="U339" s="838">
        <v>0.69230769230769229</v>
      </c>
    </row>
    <row r="340" spans="1:21" ht="14.45" customHeight="1" x14ac:dyDescent="0.2">
      <c r="A340" s="831">
        <v>21</v>
      </c>
      <c r="B340" s="832" t="s">
        <v>3242</v>
      </c>
      <c r="C340" s="832" t="s">
        <v>3248</v>
      </c>
      <c r="D340" s="833" t="s">
        <v>5567</v>
      </c>
      <c r="E340" s="834" t="s">
        <v>3267</v>
      </c>
      <c r="F340" s="832" t="s">
        <v>3243</v>
      </c>
      <c r="G340" s="832" t="s">
        <v>3856</v>
      </c>
      <c r="H340" s="832" t="s">
        <v>594</v>
      </c>
      <c r="I340" s="832" t="s">
        <v>3860</v>
      </c>
      <c r="J340" s="832" t="s">
        <v>3858</v>
      </c>
      <c r="K340" s="832" t="s">
        <v>3859</v>
      </c>
      <c r="L340" s="835">
        <v>111.72</v>
      </c>
      <c r="M340" s="835">
        <v>223.44</v>
      </c>
      <c r="N340" s="832">
        <v>2</v>
      </c>
      <c r="O340" s="836">
        <v>0.5</v>
      </c>
      <c r="P340" s="835">
        <v>223.44</v>
      </c>
      <c r="Q340" s="837">
        <v>1</v>
      </c>
      <c r="R340" s="832">
        <v>2</v>
      </c>
      <c r="S340" s="837">
        <v>1</v>
      </c>
      <c r="T340" s="836">
        <v>0.5</v>
      </c>
      <c r="U340" s="838">
        <v>1</v>
      </c>
    </row>
    <row r="341" spans="1:21" ht="14.45" customHeight="1" x14ac:dyDescent="0.2">
      <c r="A341" s="831">
        <v>21</v>
      </c>
      <c r="B341" s="832" t="s">
        <v>3242</v>
      </c>
      <c r="C341" s="832" t="s">
        <v>3248</v>
      </c>
      <c r="D341" s="833" t="s">
        <v>5567</v>
      </c>
      <c r="E341" s="834" t="s">
        <v>3267</v>
      </c>
      <c r="F341" s="832" t="s">
        <v>3243</v>
      </c>
      <c r="G341" s="832" t="s">
        <v>3487</v>
      </c>
      <c r="H341" s="832" t="s">
        <v>594</v>
      </c>
      <c r="I341" s="832" t="s">
        <v>3861</v>
      </c>
      <c r="J341" s="832" t="s">
        <v>3489</v>
      </c>
      <c r="K341" s="832" t="s">
        <v>3862</v>
      </c>
      <c r="L341" s="835">
        <v>24.37</v>
      </c>
      <c r="M341" s="835">
        <v>24.37</v>
      </c>
      <c r="N341" s="832">
        <v>1</v>
      </c>
      <c r="O341" s="836">
        <v>0.5</v>
      </c>
      <c r="P341" s="835">
        <v>24.37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5" customHeight="1" x14ac:dyDescent="0.2">
      <c r="A342" s="831">
        <v>21</v>
      </c>
      <c r="B342" s="832" t="s">
        <v>3242</v>
      </c>
      <c r="C342" s="832" t="s">
        <v>3248</v>
      </c>
      <c r="D342" s="833" t="s">
        <v>5567</v>
      </c>
      <c r="E342" s="834" t="s">
        <v>3267</v>
      </c>
      <c r="F342" s="832" t="s">
        <v>3243</v>
      </c>
      <c r="G342" s="832" t="s">
        <v>3863</v>
      </c>
      <c r="H342" s="832" t="s">
        <v>594</v>
      </c>
      <c r="I342" s="832" t="s">
        <v>3864</v>
      </c>
      <c r="J342" s="832" t="s">
        <v>3865</v>
      </c>
      <c r="K342" s="832" t="s">
        <v>3866</v>
      </c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5" customHeight="1" x14ac:dyDescent="0.2">
      <c r="A343" s="831">
        <v>21</v>
      </c>
      <c r="B343" s="832" t="s">
        <v>3242</v>
      </c>
      <c r="C343" s="832" t="s">
        <v>3248</v>
      </c>
      <c r="D343" s="833" t="s">
        <v>5567</v>
      </c>
      <c r="E343" s="834" t="s">
        <v>3267</v>
      </c>
      <c r="F343" s="832" t="s">
        <v>3243</v>
      </c>
      <c r="G343" s="832" t="s">
        <v>3490</v>
      </c>
      <c r="H343" s="832" t="s">
        <v>594</v>
      </c>
      <c r="I343" s="832" t="s">
        <v>3867</v>
      </c>
      <c r="J343" s="832" t="s">
        <v>836</v>
      </c>
      <c r="K343" s="832" t="s">
        <v>837</v>
      </c>
      <c r="L343" s="835">
        <v>38.5</v>
      </c>
      <c r="M343" s="835">
        <v>462</v>
      </c>
      <c r="N343" s="832">
        <v>12</v>
      </c>
      <c r="O343" s="836">
        <v>4.5</v>
      </c>
      <c r="P343" s="835">
        <v>462</v>
      </c>
      <c r="Q343" s="837">
        <v>1</v>
      </c>
      <c r="R343" s="832">
        <v>12</v>
      </c>
      <c r="S343" s="837">
        <v>1</v>
      </c>
      <c r="T343" s="836">
        <v>4.5</v>
      </c>
      <c r="U343" s="838">
        <v>1</v>
      </c>
    </row>
    <row r="344" spans="1:21" ht="14.45" customHeight="1" x14ac:dyDescent="0.2">
      <c r="A344" s="831">
        <v>21</v>
      </c>
      <c r="B344" s="832" t="s">
        <v>3242</v>
      </c>
      <c r="C344" s="832" t="s">
        <v>3248</v>
      </c>
      <c r="D344" s="833" t="s">
        <v>5567</v>
      </c>
      <c r="E344" s="834" t="s">
        <v>3267</v>
      </c>
      <c r="F344" s="832" t="s">
        <v>3243</v>
      </c>
      <c r="G344" s="832" t="s">
        <v>3490</v>
      </c>
      <c r="H344" s="832" t="s">
        <v>594</v>
      </c>
      <c r="I344" s="832" t="s">
        <v>3868</v>
      </c>
      <c r="J344" s="832" t="s">
        <v>836</v>
      </c>
      <c r="K344" s="832" t="s">
        <v>3492</v>
      </c>
      <c r="L344" s="835">
        <v>73.989999999999995</v>
      </c>
      <c r="M344" s="835">
        <v>147.97999999999999</v>
      </c>
      <c r="N344" s="832">
        <v>2</v>
      </c>
      <c r="O344" s="836">
        <v>0.5</v>
      </c>
      <c r="P344" s="835">
        <v>147.97999999999999</v>
      </c>
      <c r="Q344" s="837">
        <v>1</v>
      </c>
      <c r="R344" s="832">
        <v>2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21</v>
      </c>
      <c r="B345" s="832" t="s">
        <v>3242</v>
      </c>
      <c r="C345" s="832" t="s">
        <v>3248</v>
      </c>
      <c r="D345" s="833" t="s">
        <v>5567</v>
      </c>
      <c r="E345" s="834" t="s">
        <v>3267</v>
      </c>
      <c r="F345" s="832" t="s">
        <v>3243</v>
      </c>
      <c r="G345" s="832" t="s">
        <v>3490</v>
      </c>
      <c r="H345" s="832" t="s">
        <v>594</v>
      </c>
      <c r="I345" s="832" t="s">
        <v>3869</v>
      </c>
      <c r="J345" s="832" t="s">
        <v>836</v>
      </c>
      <c r="K345" s="832" t="s">
        <v>837</v>
      </c>
      <c r="L345" s="835">
        <v>38.5</v>
      </c>
      <c r="M345" s="835">
        <v>192.5</v>
      </c>
      <c r="N345" s="832">
        <v>5</v>
      </c>
      <c r="O345" s="836">
        <v>0.5</v>
      </c>
      <c r="P345" s="835">
        <v>192.5</v>
      </c>
      <c r="Q345" s="837">
        <v>1</v>
      </c>
      <c r="R345" s="832">
        <v>5</v>
      </c>
      <c r="S345" s="837">
        <v>1</v>
      </c>
      <c r="T345" s="836">
        <v>0.5</v>
      </c>
      <c r="U345" s="838">
        <v>1</v>
      </c>
    </row>
    <row r="346" spans="1:21" ht="14.45" customHeight="1" x14ac:dyDescent="0.2">
      <c r="A346" s="831">
        <v>21</v>
      </c>
      <c r="B346" s="832" t="s">
        <v>3242</v>
      </c>
      <c r="C346" s="832" t="s">
        <v>3248</v>
      </c>
      <c r="D346" s="833" t="s">
        <v>5567</v>
      </c>
      <c r="E346" s="834" t="s">
        <v>3267</v>
      </c>
      <c r="F346" s="832" t="s">
        <v>3243</v>
      </c>
      <c r="G346" s="832" t="s">
        <v>3870</v>
      </c>
      <c r="H346" s="832" t="s">
        <v>594</v>
      </c>
      <c r="I346" s="832" t="s">
        <v>3871</v>
      </c>
      <c r="J346" s="832" t="s">
        <v>1802</v>
      </c>
      <c r="K346" s="832" t="s">
        <v>3872</v>
      </c>
      <c r="L346" s="835">
        <v>61.97</v>
      </c>
      <c r="M346" s="835">
        <v>61.97</v>
      </c>
      <c r="N346" s="832">
        <v>1</v>
      </c>
      <c r="O346" s="836">
        <v>1</v>
      </c>
      <c r="P346" s="835">
        <v>61.97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5" customHeight="1" x14ac:dyDescent="0.2">
      <c r="A347" s="831">
        <v>21</v>
      </c>
      <c r="B347" s="832" t="s">
        <v>3242</v>
      </c>
      <c r="C347" s="832" t="s">
        <v>3248</v>
      </c>
      <c r="D347" s="833" t="s">
        <v>5567</v>
      </c>
      <c r="E347" s="834" t="s">
        <v>3267</v>
      </c>
      <c r="F347" s="832" t="s">
        <v>3243</v>
      </c>
      <c r="G347" s="832" t="s">
        <v>3493</v>
      </c>
      <c r="H347" s="832" t="s">
        <v>594</v>
      </c>
      <c r="I347" s="832" t="s">
        <v>3873</v>
      </c>
      <c r="J347" s="832" t="s">
        <v>3874</v>
      </c>
      <c r="K347" s="832" t="s">
        <v>3875</v>
      </c>
      <c r="L347" s="835">
        <v>52.75</v>
      </c>
      <c r="M347" s="835">
        <v>52.75</v>
      </c>
      <c r="N347" s="832">
        <v>1</v>
      </c>
      <c r="O347" s="836">
        <v>0.5</v>
      </c>
      <c r="P347" s="835">
        <v>52.75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21</v>
      </c>
      <c r="B348" s="832" t="s">
        <v>3242</v>
      </c>
      <c r="C348" s="832" t="s">
        <v>3248</v>
      </c>
      <c r="D348" s="833" t="s">
        <v>5567</v>
      </c>
      <c r="E348" s="834" t="s">
        <v>3267</v>
      </c>
      <c r="F348" s="832" t="s">
        <v>3243</v>
      </c>
      <c r="G348" s="832" t="s">
        <v>3497</v>
      </c>
      <c r="H348" s="832" t="s">
        <v>594</v>
      </c>
      <c r="I348" s="832" t="s">
        <v>3876</v>
      </c>
      <c r="J348" s="832" t="s">
        <v>1385</v>
      </c>
      <c r="K348" s="832" t="s">
        <v>3499</v>
      </c>
      <c r="L348" s="835">
        <v>163.54</v>
      </c>
      <c r="M348" s="835">
        <v>327.08</v>
      </c>
      <c r="N348" s="832">
        <v>2</v>
      </c>
      <c r="O348" s="836">
        <v>0.5</v>
      </c>
      <c r="P348" s="835">
        <v>327.08</v>
      </c>
      <c r="Q348" s="837">
        <v>1</v>
      </c>
      <c r="R348" s="832">
        <v>2</v>
      </c>
      <c r="S348" s="837">
        <v>1</v>
      </c>
      <c r="T348" s="836">
        <v>0.5</v>
      </c>
      <c r="U348" s="838">
        <v>1</v>
      </c>
    </row>
    <row r="349" spans="1:21" ht="14.45" customHeight="1" x14ac:dyDescent="0.2">
      <c r="A349" s="831">
        <v>21</v>
      </c>
      <c r="B349" s="832" t="s">
        <v>3242</v>
      </c>
      <c r="C349" s="832" t="s">
        <v>3248</v>
      </c>
      <c r="D349" s="833" t="s">
        <v>5567</v>
      </c>
      <c r="E349" s="834" t="s">
        <v>3267</v>
      </c>
      <c r="F349" s="832" t="s">
        <v>3243</v>
      </c>
      <c r="G349" s="832" t="s">
        <v>3497</v>
      </c>
      <c r="H349" s="832" t="s">
        <v>594</v>
      </c>
      <c r="I349" s="832" t="s">
        <v>3498</v>
      </c>
      <c r="J349" s="832" t="s">
        <v>1385</v>
      </c>
      <c r="K349" s="832" t="s">
        <v>3499</v>
      </c>
      <c r="L349" s="835">
        <v>163.54</v>
      </c>
      <c r="M349" s="835">
        <v>654.16</v>
      </c>
      <c r="N349" s="832">
        <v>4</v>
      </c>
      <c r="O349" s="836">
        <v>1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5" customHeight="1" x14ac:dyDescent="0.2">
      <c r="A350" s="831">
        <v>21</v>
      </c>
      <c r="B350" s="832" t="s">
        <v>3242</v>
      </c>
      <c r="C350" s="832" t="s">
        <v>3248</v>
      </c>
      <c r="D350" s="833" t="s">
        <v>5567</v>
      </c>
      <c r="E350" s="834" t="s">
        <v>3267</v>
      </c>
      <c r="F350" s="832" t="s">
        <v>3243</v>
      </c>
      <c r="G350" s="832" t="s">
        <v>3500</v>
      </c>
      <c r="H350" s="832" t="s">
        <v>594</v>
      </c>
      <c r="I350" s="832" t="s">
        <v>3877</v>
      </c>
      <c r="J350" s="832" t="s">
        <v>3878</v>
      </c>
      <c r="K350" s="832" t="s">
        <v>2957</v>
      </c>
      <c r="L350" s="835">
        <v>2950.43</v>
      </c>
      <c r="M350" s="835">
        <v>8851.2899999999991</v>
      </c>
      <c r="N350" s="832">
        <v>3</v>
      </c>
      <c r="O350" s="836">
        <v>0.5</v>
      </c>
      <c r="P350" s="835">
        <v>8851.2899999999991</v>
      </c>
      <c r="Q350" s="837">
        <v>1</v>
      </c>
      <c r="R350" s="832">
        <v>3</v>
      </c>
      <c r="S350" s="837">
        <v>1</v>
      </c>
      <c r="T350" s="836">
        <v>0.5</v>
      </c>
      <c r="U350" s="838">
        <v>1</v>
      </c>
    </row>
    <row r="351" spans="1:21" ht="14.45" customHeight="1" x14ac:dyDescent="0.2">
      <c r="A351" s="831">
        <v>21</v>
      </c>
      <c r="B351" s="832" t="s">
        <v>3242</v>
      </c>
      <c r="C351" s="832" t="s">
        <v>3248</v>
      </c>
      <c r="D351" s="833" t="s">
        <v>5567</v>
      </c>
      <c r="E351" s="834" t="s">
        <v>3267</v>
      </c>
      <c r="F351" s="832" t="s">
        <v>3243</v>
      </c>
      <c r="G351" s="832" t="s">
        <v>3500</v>
      </c>
      <c r="H351" s="832" t="s">
        <v>655</v>
      </c>
      <c r="I351" s="832" t="s">
        <v>3501</v>
      </c>
      <c r="J351" s="832" t="s">
        <v>3502</v>
      </c>
      <c r="K351" s="832" t="s">
        <v>3503</v>
      </c>
      <c r="L351" s="835">
        <v>3161.18</v>
      </c>
      <c r="M351" s="835">
        <v>28450.619999999995</v>
      </c>
      <c r="N351" s="832">
        <v>9</v>
      </c>
      <c r="O351" s="836">
        <v>3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21</v>
      </c>
      <c r="B352" s="832" t="s">
        <v>3242</v>
      </c>
      <c r="C352" s="832" t="s">
        <v>3248</v>
      </c>
      <c r="D352" s="833" t="s">
        <v>5567</v>
      </c>
      <c r="E352" s="834" t="s">
        <v>3267</v>
      </c>
      <c r="F352" s="832" t="s">
        <v>3243</v>
      </c>
      <c r="G352" s="832" t="s">
        <v>3504</v>
      </c>
      <c r="H352" s="832" t="s">
        <v>594</v>
      </c>
      <c r="I352" s="832" t="s">
        <v>3505</v>
      </c>
      <c r="J352" s="832" t="s">
        <v>3506</v>
      </c>
      <c r="K352" s="832" t="s">
        <v>3507</v>
      </c>
      <c r="L352" s="835">
        <v>88.76</v>
      </c>
      <c r="M352" s="835">
        <v>177.52</v>
      </c>
      <c r="N352" s="832">
        <v>2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21</v>
      </c>
      <c r="B353" s="832" t="s">
        <v>3242</v>
      </c>
      <c r="C353" s="832" t="s">
        <v>3248</v>
      </c>
      <c r="D353" s="833" t="s">
        <v>5567</v>
      </c>
      <c r="E353" s="834" t="s">
        <v>3267</v>
      </c>
      <c r="F353" s="832" t="s">
        <v>3243</v>
      </c>
      <c r="G353" s="832" t="s">
        <v>3879</v>
      </c>
      <c r="H353" s="832" t="s">
        <v>594</v>
      </c>
      <c r="I353" s="832" t="s">
        <v>3880</v>
      </c>
      <c r="J353" s="832" t="s">
        <v>982</v>
      </c>
      <c r="K353" s="832" t="s">
        <v>1346</v>
      </c>
      <c r="L353" s="835">
        <v>163.54</v>
      </c>
      <c r="M353" s="835">
        <v>2616.64</v>
      </c>
      <c r="N353" s="832">
        <v>16</v>
      </c>
      <c r="O353" s="836">
        <v>3</v>
      </c>
      <c r="P353" s="835">
        <v>327.08</v>
      </c>
      <c r="Q353" s="837">
        <v>0.125</v>
      </c>
      <c r="R353" s="832">
        <v>2</v>
      </c>
      <c r="S353" s="837">
        <v>0.125</v>
      </c>
      <c r="T353" s="836">
        <v>0.5</v>
      </c>
      <c r="U353" s="838">
        <v>0.16666666666666666</v>
      </c>
    </row>
    <row r="354" spans="1:21" ht="14.45" customHeight="1" x14ac:dyDescent="0.2">
      <c r="A354" s="831">
        <v>21</v>
      </c>
      <c r="B354" s="832" t="s">
        <v>3242</v>
      </c>
      <c r="C354" s="832" t="s">
        <v>3248</v>
      </c>
      <c r="D354" s="833" t="s">
        <v>5567</v>
      </c>
      <c r="E354" s="834" t="s">
        <v>3267</v>
      </c>
      <c r="F354" s="832" t="s">
        <v>3243</v>
      </c>
      <c r="G354" s="832" t="s">
        <v>3881</v>
      </c>
      <c r="H354" s="832" t="s">
        <v>655</v>
      </c>
      <c r="I354" s="832" t="s">
        <v>3882</v>
      </c>
      <c r="J354" s="832" t="s">
        <v>3883</v>
      </c>
      <c r="K354" s="832" t="s">
        <v>3884</v>
      </c>
      <c r="L354" s="835">
        <v>219.78</v>
      </c>
      <c r="M354" s="835">
        <v>439.56</v>
      </c>
      <c r="N354" s="832">
        <v>2</v>
      </c>
      <c r="O354" s="836">
        <v>2</v>
      </c>
      <c r="P354" s="835">
        <v>439.56</v>
      </c>
      <c r="Q354" s="837">
        <v>1</v>
      </c>
      <c r="R354" s="832">
        <v>2</v>
      </c>
      <c r="S354" s="837">
        <v>1</v>
      </c>
      <c r="T354" s="836">
        <v>2</v>
      </c>
      <c r="U354" s="838">
        <v>1</v>
      </c>
    </row>
    <row r="355" spans="1:21" ht="14.45" customHeight="1" x14ac:dyDescent="0.2">
      <c r="A355" s="831">
        <v>21</v>
      </c>
      <c r="B355" s="832" t="s">
        <v>3242</v>
      </c>
      <c r="C355" s="832" t="s">
        <v>3248</v>
      </c>
      <c r="D355" s="833" t="s">
        <v>5567</v>
      </c>
      <c r="E355" s="834" t="s">
        <v>3267</v>
      </c>
      <c r="F355" s="832" t="s">
        <v>3243</v>
      </c>
      <c r="G355" s="832" t="s">
        <v>3885</v>
      </c>
      <c r="H355" s="832" t="s">
        <v>655</v>
      </c>
      <c r="I355" s="832" t="s">
        <v>3886</v>
      </c>
      <c r="J355" s="832" t="s">
        <v>2514</v>
      </c>
      <c r="K355" s="832" t="s">
        <v>3887</v>
      </c>
      <c r="L355" s="835">
        <v>32.25</v>
      </c>
      <c r="M355" s="835">
        <v>64.5</v>
      </c>
      <c r="N355" s="832">
        <v>2</v>
      </c>
      <c r="O355" s="836">
        <v>1</v>
      </c>
      <c r="P355" s="835">
        <v>64.5</v>
      </c>
      <c r="Q355" s="837">
        <v>1</v>
      </c>
      <c r="R355" s="832">
        <v>2</v>
      </c>
      <c r="S355" s="837">
        <v>1</v>
      </c>
      <c r="T355" s="836">
        <v>1</v>
      </c>
      <c r="U355" s="838">
        <v>1</v>
      </c>
    </row>
    <row r="356" spans="1:21" ht="14.45" customHeight="1" x14ac:dyDescent="0.2">
      <c r="A356" s="831">
        <v>21</v>
      </c>
      <c r="B356" s="832" t="s">
        <v>3242</v>
      </c>
      <c r="C356" s="832" t="s">
        <v>3248</v>
      </c>
      <c r="D356" s="833" t="s">
        <v>5567</v>
      </c>
      <c r="E356" s="834" t="s">
        <v>3267</v>
      </c>
      <c r="F356" s="832" t="s">
        <v>3243</v>
      </c>
      <c r="G356" s="832" t="s">
        <v>3888</v>
      </c>
      <c r="H356" s="832" t="s">
        <v>594</v>
      </c>
      <c r="I356" s="832" t="s">
        <v>3889</v>
      </c>
      <c r="J356" s="832" t="s">
        <v>3890</v>
      </c>
      <c r="K356" s="832" t="s">
        <v>2914</v>
      </c>
      <c r="L356" s="835">
        <v>0</v>
      </c>
      <c r="M356" s="835">
        <v>0</v>
      </c>
      <c r="N356" s="832">
        <v>1</v>
      </c>
      <c r="O356" s="836">
        <v>0.5</v>
      </c>
      <c r="P356" s="835">
        <v>0</v>
      </c>
      <c r="Q356" s="837"/>
      <c r="R356" s="832">
        <v>1</v>
      </c>
      <c r="S356" s="837">
        <v>1</v>
      </c>
      <c r="T356" s="836">
        <v>0.5</v>
      </c>
      <c r="U356" s="838">
        <v>1</v>
      </c>
    </row>
    <row r="357" spans="1:21" ht="14.45" customHeight="1" x14ac:dyDescent="0.2">
      <c r="A357" s="831">
        <v>21</v>
      </c>
      <c r="B357" s="832" t="s">
        <v>3242</v>
      </c>
      <c r="C357" s="832" t="s">
        <v>3248</v>
      </c>
      <c r="D357" s="833" t="s">
        <v>5567</v>
      </c>
      <c r="E357" s="834" t="s">
        <v>3267</v>
      </c>
      <c r="F357" s="832" t="s">
        <v>3243</v>
      </c>
      <c r="G357" s="832" t="s">
        <v>3508</v>
      </c>
      <c r="H357" s="832" t="s">
        <v>594</v>
      </c>
      <c r="I357" s="832" t="s">
        <v>3891</v>
      </c>
      <c r="J357" s="832" t="s">
        <v>3510</v>
      </c>
      <c r="K357" s="832" t="s">
        <v>773</v>
      </c>
      <c r="L357" s="835">
        <v>550.39</v>
      </c>
      <c r="M357" s="835">
        <v>33573.790000000008</v>
      </c>
      <c r="N357" s="832">
        <v>61</v>
      </c>
      <c r="O357" s="836">
        <v>18</v>
      </c>
      <c r="P357" s="835">
        <v>17612.480000000003</v>
      </c>
      <c r="Q357" s="837">
        <v>0.52459016393442615</v>
      </c>
      <c r="R357" s="832">
        <v>32</v>
      </c>
      <c r="S357" s="837">
        <v>0.52459016393442626</v>
      </c>
      <c r="T357" s="836">
        <v>8.5</v>
      </c>
      <c r="U357" s="838">
        <v>0.47222222222222221</v>
      </c>
    </row>
    <row r="358" spans="1:21" ht="14.45" customHeight="1" x14ac:dyDescent="0.2">
      <c r="A358" s="831">
        <v>21</v>
      </c>
      <c r="B358" s="832" t="s">
        <v>3242</v>
      </c>
      <c r="C358" s="832" t="s">
        <v>3248</v>
      </c>
      <c r="D358" s="833" t="s">
        <v>5567</v>
      </c>
      <c r="E358" s="834" t="s">
        <v>3267</v>
      </c>
      <c r="F358" s="832" t="s">
        <v>3243</v>
      </c>
      <c r="G358" s="832" t="s">
        <v>3508</v>
      </c>
      <c r="H358" s="832" t="s">
        <v>655</v>
      </c>
      <c r="I358" s="832" t="s">
        <v>2827</v>
      </c>
      <c r="J358" s="832" t="s">
        <v>2828</v>
      </c>
      <c r="K358" s="832" t="s">
        <v>773</v>
      </c>
      <c r="L358" s="835">
        <v>550.39</v>
      </c>
      <c r="M358" s="835">
        <v>327482.05000000045</v>
      </c>
      <c r="N358" s="832">
        <v>595</v>
      </c>
      <c r="O358" s="836">
        <v>198</v>
      </c>
      <c r="P358" s="835">
        <v>216853.66000000053</v>
      </c>
      <c r="Q358" s="837">
        <v>0.66218487394958048</v>
      </c>
      <c r="R358" s="832">
        <v>394</v>
      </c>
      <c r="S358" s="837">
        <v>0.66218487394957981</v>
      </c>
      <c r="T358" s="836">
        <v>130</v>
      </c>
      <c r="U358" s="838">
        <v>0.65656565656565657</v>
      </c>
    </row>
    <row r="359" spans="1:21" ht="14.45" customHeight="1" x14ac:dyDescent="0.2">
      <c r="A359" s="831">
        <v>21</v>
      </c>
      <c r="B359" s="832" t="s">
        <v>3242</v>
      </c>
      <c r="C359" s="832" t="s">
        <v>3248</v>
      </c>
      <c r="D359" s="833" t="s">
        <v>5567</v>
      </c>
      <c r="E359" s="834" t="s">
        <v>3267</v>
      </c>
      <c r="F359" s="832" t="s">
        <v>3243</v>
      </c>
      <c r="G359" s="832" t="s">
        <v>3508</v>
      </c>
      <c r="H359" s="832" t="s">
        <v>594</v>
      </c>
      <c r="I359" s="832" t="s">
        <v>3892</v>
      </c>
      <c r="J359" s="832" t="s">
        <v>3893</v>
      </c>
      <c r="K359" s="832" t="s">
        <v>773</v>
      </c>
      <c r="L359" s="835">
        <v>550.39</v>
      </c>
      <c r="M359" s="835">
        <v>1100.78</v>
      </c>
      <c r="N359" s="832">
        <v>2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5" customHeight="1" x14ac:dyDescent="0.2">
      <c r="A360" s="831">
        <v>21</v>
      </c>
      <c r="B360" s="832" t="s">
        <v>3242</v>
      </c>
      <c r="C360" s="832" t="s">
        <v>3248</v>
      </c>
      <c r="D360" s="833" t="s">
        <v>5567</v>
      </c>
      <c r="E360" s="834" t="s">
        <v>3267</v>
      </c>
      <c r="F360" s="832" t="s">
        <v>3243</v>
      </c>
      <c r="G360" s="832" t="s">
        <v>3894</v>
      </c>
      <c r="H360" s="832" t="s">
        <v>594</v>
      </c>
      <c r="I360" s="832" t="s">
        <v>3895</v>
      </c>
      <c r="J360" s="832" t="s">
        <v>3896</v>
      </c>
      <c r="K360" s="832" t="s">
        <v>2994</v>
      </c>
      <c r="L360" s="835">
        <v>58.77</v>
      </c>
      <c r="M360" s="835">
        <v>117.54</v>
      </c>
      <c r="N360" s="832">
        <v>2</v>
      </c>
      <c r="O360" s="836">
        <v>1</v>
      </c>
      <c r="P360" s="835">
        <v>117.54</v>
      </c>
      <c r="Q360" s="837">
        <v>1</v>
      </c>
      <c r="R360" s="832">
        <v>2</v>
      </c>
      <c r="S360" s="837">
        <v>1</v>
      </c>
      <c r="T360" s="836">
        <v>1</v>
      </c>
      <c r="U360" s="838">
        <v>1</v>
      </c>
    </row>
    <row r="361" spans="1:21" ht="14.45" customHeight="1" x14ac:dyDescent="0.2">
      <c r="A361" s="831">
        <v>21</v>
      </c>
      <c r="B361" s="832" t="s">
        <v>3242</v>
      </c>
      <c r="C361" s="832" t="s">
        <v>3248</v>
      </c>
      <c r="D361" s="833" t="s">
        <v>5567</v>
      </c>
      <c r="E361" s="834" t="s">
        <v>3267</v>
      </c>
      <c r="F361" s="832" t="s">
        <v>3243</v>
      </c>
      <c r="G361" s="832" t="s">
        <v>3894</v>
      </c>
      <c r="H361" s="832" t="s">
        <v>594</v>
      </c>
      <c r="I361" s="832" t="s">
        <v>3897</v>
      </c>
      <c r="J361" s="832" t="s">
        <v>1646</v>
      </c>
      <c r="K361" s="832" t="s">
        <v>3141</v>
      </c>
      <c r="L361" s="835">
        <v>54.85</v>
      </c>
      <c r="M361" s="835">
        <v>54.85</v>
      </c>
      <c r="N361" s="832">
        <v>1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21</v>
      </c>
      <c r="B362" s="832" t="s">
        <v>3242</v>
      </c>
      <c r="C362" s="832" t="s">
        <v>3248</v>
      </c>
      <c r="D362" s="833" t="s">
        <v>5567</v>
      </c>
      <c r="E362" s="834" t="s">
        <v>3267</v>
      </c>
      <c r="F362" s="832" t="s">
        <v>3243</v>
      </c>
      <c r="G362" s="832" t="s">
        <v>3894</v>
      </c>
      <c r="H362" s="832" t="s">
        <v>594</v>
      </c>
      <c r="I362" s="832" t="s">
        <v>3898</v>
      </c>
      <c r="J362" s="832" t="s">
        <v>1646</v>
      </c>
      <c r="K362" s="832" t="s">
        <v>3899</v>
      </c>
      <c r="L362" s="835">
        <v>0</v>
      </c>
      <c r="M362" s="835">
        <v>0</v>
      </c>
      <c r="N362" s="832">
        <v>1</v>
      </c>
      <c r="O362" s="836">
        <v>1</v>
      </c>
      <c r="P362" s="835"/>
      <c r="Q362" s="837"/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21</v>
      </c>
      <c r="B363" s="832" t="s">
        <v>3242</v>
      </c>
      <c r="C363" s="832" t="s">
        <v>3248</v>
      </c>
      <c r="D363" s="833" t="s">
        <v>5567</v>
      </c>
      <c r="E363" s="834" t="s">
        <v>3267</v>
      </c>
      <c r="F363" s="832" t="s">
        <v>3243</v>
      </c>
      <c r="G363" s="832" t="s">
        <v>3512</v>
      </c>
      <c r="H363" s="832" t="s">
        <v>594</v>
      </c>
      <c r="I363" s="832" t="s">
        <v>3513</v>
      </c>
      <c r="J363" s="832" t="s">
        <v>3514</v>
      </c>
      <c r="K363" s="832" t="s">
        <v>3515</v>
      </c>
      <c r="L363" s="835">
        <v>0</v>
      </c>
      <c r="M363" s="835">
        <v>0</v>
      </c>
      <c r="N363" s="832">
        <v>3</v>
      </c>
      <c r="O363" s="836">
        <v>3</v>
      </c>
      <c r="P363" s="835">
        <v>0</v>
      </c>
      <c r="Q363" s="837"/>
      <c r="R363" s="832">
        <v>1</v>
      </c>
      <c r="S363" s="837">
        <v>0.33333333333333331</v>
      </c>
      <c r="T363" s="836">
        <v>1</v>
      </c>
      <c r="U363" s="838">
        <v>0.33333333333333331</v>
      </c>
    </row>
    <row r="364" spans="1:21" ht="14.45" customHeight="1" x14ac:dyDescent="0.2">
      <c r="A364" s="831">
        <v>21</v>
      </c>
      <c r="B364" s="832" t="s">
        <v>3242</v>
      </c>
      <c r="C364" s="832" t="s">
        <v>3248</v>
      </c>
      <c r="D364" s="833" t="s">
        <v>5567</v>
      </c>
      <c r="E364" s="834" t="s">
        <v>3267</v>
      </c>
      <c r="F364" s="832" t="s">
        <v>3243</v>
      </c>
      <c r="G364" s="832" t="s">
        <v>3520</v>
      </c>
      <c r="H364" s="832" t="s">
        <v>594</v>
      </c>
      <c r="I364" s="832" t="s">
        <v>3900</v>
      </c>
      <c r="J364" s="832" t="s">
        <v>1249</v>
      </c>
      <c r="K364" s="832" t="s">
        <v>3901</v>
      </c>
      <c r="L364" s="835">
        <v>0</v>
      </c>
      <c r="M364" s="835">
        <v>0</v>
      </c>
      <c r="N364" s="832">
        <v>1</v>
      </c>
      <c r="O364" s="836">
        <v>0.5</v>
      </c>
      <c r="P364" s="835">
        <v>0</v>
      </c>
      <c r="Q364" s="837"/>
      <c r="R364" s="832">
        <v>1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21</v>
      </c>
      <c r="B365" s="832" t="s">
        <v>3242</v>
      </c>
      <c r="C365" s="832" t="s">
        <v>3248</v>
      </c>
      <c r="D365" s="833" t="s">
        <v>5567</v>
      </c>
      <c r="E365" s="834" t="s">
        <v>3267</v>
      </c>
      <c r="F365" s="832" t="s">
        <v>3243</v>
      </c>
      <c r="G365" s="832" t="s">
        <v>3902</v>
      </c>
      <c r="H365" s="832" t="s">
        <v>594</v>
      </c>
      <c r="I365" s="832" t="s">
        <v>3903</v>
      </c>
      <c r="J365" s="832" t="s">
        <v>3904</v>
      </c>
      <c r="K365" s="832" t="s">
        <v>3905</v>
      </c>
      <c r="L365" s="835">
        <v>727.03</v>
      </c>
      <c r="M365" s="835">
        <v>8724.36</v>
      </c>
      <c r="N365" s="832">
        <v>12</v>
      </c>
      <c r="O365" s="836">
        <v>5.5</v>
      </c>
      <c r="P365" s="835">
        <v>5089.21</v>
      </c>
      <c r="Q365" s="837">
        <v>0.58333333333333326</v>
      </c>
      <c r="R365" s="832">
        <v>7</v>
      </c>
      <c r="S365" s="837">
        <v>0.58333333333333337</v>
      </c>
      <c r="T365" s="836">
        <v>4</v>
      </c>
      <c r="U365" s="838">
        <v>0.72727272727272729</v>
      </c>
    </row>
    <row r="366" spans="1:21" ht="14.45" customHeight="1" x14ac:dyDescent="0.2">
      <c r="A366" s="831">
        <v>21</v>
      </c>
      <c r="B366" s="832" t="s">
        <v>3242</v>
      </c>
      <c r="C366" s="832" t="s">
        <v>3248</v>
      </c>
      <c r="D366" s="833" t="s">
        <v>5567</v>
      </c>
      <c r="E366" s="834" t="s">
        <v>3267</v>
      </c>
      <c r="F366" s="832" t="s">
        <v>3243</v>
      </c>
      <c r="G366" s="832" t="s">
        <v>3313</v>
      </c>
      <c r="H366" s="832" t="s">
        <v>594</v>
      </c>
      <c r="I366" s="832" t="s">
        <v>3527</v>
      </c>
      <c r="J366" s="832" t="s">
        <v>870</v>
      </c>
      <c r="K366" s="832" t="s">
        <v>3528</v>
      </c>
      <c r="L366" s="835">
        <v>53.57</v>
      </c>
      <c r="M366" s="835">
        <v>2785.6400000000003</v>
      </c>
      <c r="N366" s="832">
        <v>52</v>
      </c>
      <c r="O366" s="836">
        <v>24</v>
      </c>
      <c r="P366" s="835">
        <v>1982.0900000000004</v>
      </c>
      <c r="Q366" s="837">
        <v>0.71153846153846156</v>
      </c>
      <c r="R366" s="832">
        <v>37</v>
      </c>
      <c r="S366" s="837">
        <v>0.71153846153846156</v>
      </c>
      <c r="T366" s="836">
        <v>16</v>
      </c>
      <c r="U366" s="838">
        <v>0.66666666666666663</v>
      </c>
    </row>
    <row r="367" spans="1:21" ht="14.45" customHeight="1" x14ac:dyDescent="0.2">
      <c r="A367" s="831">
        <v>21</v>
      </c>
      <c r="B367" s="832" t="s">
        <v>3242</v>
      </c>
      <c r="C367" s="832" t="s">
        <v>3248</v>
      </c>
      <c r="D367" s="833" t="s">
        <v>5567</v>
      </c>
      <c r="E367" s="834" t="s">
        <v>3267</v>
      </c>
      <c r="F367" s="832" t="s">
        <v>3243</v>
      </c>
      <c r="G367" s="832" t="s">
        <v>3529</v>
      </c>
      <c r="H367" s="832" t="s">
        <v>655</v>
      </c>
      <c r="I367" s="832" t="s">
        <v>3906</v>
      </c>
      <c r="J367" s="832" t="s">
        <v>750</v>
      </c>
      <c r="K367" s="832" t="s">
        <v>751</v>
      </c>
      <c r="L367" s="835">
        <v>70.23</v>
      </c>
      <c r="M367" s="835">
        <v>70.23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21</v>
      </c>
      <c r="B368" s="832" t="s">
        <v>3242</v>
      </c>
      <c r="C368" s="832" t="s">
        <v>3248</v>
      </c>
      <c r="D368" s="833" t="s">
        <v>5567</v>
      </c>
      <c r="E368" s="834" t="s">
        <v>3267</v>
      </c>
      <c r="F368" s="832" t="s">
        <v>3243</v>
      </c>
      <c r="G368" s="832" t="s">
        <v>3529</v>
      </c>
      <c r="H368" s="832" t="s">
        <v>655</v>
      </c>
      <c r="I368" s="832" t="s">
        <v>3907</v>
      </c>
      <c r="J368" s="832" t="s">
        <v>3908</v>
      </c>
      <c r="K368" s="832" t="s">
        <v>2844</v>
      </c>
      <c r="L368" s="835">
        <v>54.98</v>
      </c>
      <c r="M368" s="835">
        <v>54.98</v>
      </c>
      <c r="N368" s="832">
        <v>1</v>
      </c>
      <c r="O368" s="836">
        <v>0.5</v>
      </c>
      <c r="P368" s="835">
        <v>54.98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5" customHeight="1" x14ac:dyDescent="0.2">
      <c r="A369" s="831">
        <v>21</v>
      </c>
      <c r="B369" s="832" t="s">
        <v>3242</v>
      </c>
      <c r="C369" s="832" t="s">
        <v>3248</v>
      </c>
      <c r="D369" s="833" t="s">
        <v>5567</v>
      </c>
      <c r="E369" s="834" t="s">
        <v>3267</v>
      </c>
      <c r="F369" s="832" t="s">
        <v>3243</v>
      </c>
      <c r="G369" s="832" t="s">
        <v>3909</v>
      </c>
      <c r="H369" s="832" t="s">
        <v>594</v>
      </c>
      <c r="I369" s="832" t="s">
        <v>2940</v>
      </c>
      <c r="J369" s="832" t="s">
        <v>2941</v>
      </c>
      <c r="K369" s="832" t="s">
        <v>2942</v>
      </c>
      <c r="L369" s="835">
        <v>0</v>
      </c>
      <c r="M369" s="835">
        <v>0</v>
      </c>
      <c r="N369" s="832">
        <v>2</v>
      </c>
      <c r="O369" s="836">
        <v>0.5</v>
      </c>
      <c r="P369" s="835"/>
      <c r="Q369" s="837"/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21</v>
      </c>
      <c r="B370" s="832" t="s">
        <v>3242</v>
      </c>
      <c r="C370" s="832" t="s">
        <v>3248</v>
      </c>
      <c r="D370" s="833" t="s">
        <v>5567</v>
      </c>
      <c r="E370" s="834" t="s">
        <v>3267</v>
      </c>
      <c r="F370" s="832" t="s">
        <v>3243</v>
      </c>
      <c r="G370" s="832" t="s">
        <v>3909</v>
      </c>
      <c r="H370" s="832" t="s">
        <v>655</v>
      </c>
      <c r="I370" s="832" t="s">
        <v>2943</v>
      </c>
      <c r="J370" s="832" t="s">
        <v>2938</v>
      </c>
      <c r="K370" s="832" t="s">
        <v>2944</v>
      </c>
      <c r="L370" s="835">
        <v>938.69</v>
      </c>
      <c r="M370" s="835">
        <v>938.69</v>
      </c>
      <c r="N370" s="832">
        <v>1</v>
      </c>
      <c r="O370" s="836">
        <v>1</v>
      </c>
      <c r="P370" s="835">
        <v>938.69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5" customHeight="1" x14ac:dyDescent="0.2">
      <c r="A371" s="831">
        <v>21</v>
      </c>
      <c r="B371" s="832" t="s">
        <v>3242</v>
      </c>
      <c r="C371" s="832" t="s">
        <v>3248</v>
      </c>
      <c r="D371" s="833" t="s">
        <v>5567</v>
      </c>
      <c r="E371" s="834" t="s">
        <v>3267</v>
      </c>
      <c r="F371" s="832" t="s">
        <v>3243</v>
      </c>
      <c r="G371" s="832" t="s">
        <v>3910</v>
      </c>
      <c r="H371" s="832" t="s">
        <v>655</v>
      </c>
      <c r="I371" s="832" t="s">
        <v>2959</v>
      </c>
      <c r="J371" s="832" t="s">
        <v>2960</v>
      </c>
      <c r="K371" s="832" t="s">
        <v>2961</v>
      </c>
      <c r="L371" s="835">
        <v>161.06</v>
      </c>
      <c r="M371" s="835">
        <v>322.12</v>
      </c>
      <c r="N371" s="832">
        <v>2</v>
      </c>
      <c r="O371" s="836">
        <v>1</v>
      </c>
      <c r="P371" s="835">
        <v>322.12</v>
      </c>
      <c r="Q371" s="837">
        <v>1</v>
      </c>
      <c r="R371" s="832">
        <v>2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21</v>
      </c>
      <c r="B372" s="832" t="s">
        <v>3242</v>
      </c>
      <c r="C372" s="832" t="s">
        <v>3248</v>
      </c>
      <c r="D372" s="833" t="s">
        <v>5567</v>
      </c>
      <c r="E372" s="834" t="s">
        <v>3267</v>
      </c>
      <c r="F372" s="832" t="s">
        <v>3243</v>
      </c>
      <c r="G372" s="832" t="s">
        <v>3910</v>
      </c>
      <c r="H372" s="832" t="s">
        <v>594</v>
      </c>
      <c r="I372" s="832" t="s">
        <v>3911</v>
      </c>
      <c r="J372" s="832" t="s">
        <v>2010</v>
      </c>
      <c r="K372" s="832" t="s">
        <v>2961</v>
      </c>
      <c r="L372" s="835">
        <v>161.06</v>
      </c>
      <c r="M372" s="835">
        <v>161.06</v>
      </c>
      <c r="N372" s="832">
        <v>1</v>
      </c>
      <c r="O372" s="836">
        <v>1</v>
      </c>
      <c r="P372" s="835">
        <v>161.06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5" customHeight="1" x14ac:dyDescent="0.2">
      <c r="A373" s="831">
        <v>21</v>
      </c>
      <c r="B373" s="832" t="s">
        <v>3242</v>
      </c>
      <c r="C373" s="832" t="s">
        <v>3248</v>
      </c>
      <c r="D373" s="833" t="s">
        <v>5567</v>
      </c>
      <c r="E373" s="834" t="s">
        <v>3267</v>
      </c>
      <c r="F373" s="832" t="s">
        <v>3243</v>
      </c>
      <c r="G373" s="832" t="s">
        <v>3292</v>
      </c>
      <c r="H373" s="832" t="s">
        <v>655</v>
      </c>
      <c r="I373" s="832" t="s">
        <v>2557</v>
      </c>
      <c r="J373" s="832" t="s">
        <v>1023</v>
      </c>
      <c r="K373" s="832" t="s">
        <v>2558</v>
      </c>
      <c r="L373" s="835">
        <v>2309.36</v>
      </c>
      <c r="M373" s="835">
        <v>13856.16</v>
      </c>
      <c r="N373" s="832">
        <v>6</v>
      </c>
      <c r="O373" s="836">
        <v>1.5</v>
      </c>
      <c r="P373" s="835">
        <v>13856.16</v>
      </c>
      <c r="Q373" s="837">
        <v>1</v>
      </c>
      <c r="R373" s="832">
        <v>6</v>
      </c>
      <c r="S373" s="837">
        <v>1</v>
      </c>
      <c r="T373" s="836">
        <v>1.5</v>
      </c>
      <c r="U373" s="838">
        <v>1</v>
      </c>
    </row>
    <row r="374" spans="1:21" ht="14.45" customHeight="1" x14ac:dyDescent="0.2">
      <c r="A374" s="831">
        <v>21</v>
      </c>
      <c r="B374" s="832" t="s">
        <v>3242</v>
      </c>
      <c r="C374" s="832" t="s">
        <v>3248</v>
      </c>
      <c r="D374" s="833" t="s">
        <v>5567</v>
      </c>
      <c r="E374" s="834" t="s">
        <v>3267</v>
      </c>
      <c r="F374" s="832" t="s">
        <v>3243</v>
      </c>
      <c r="G374" s="832" t="s">
        <v>3292</v>
      </c>
      <c r="H374" s="832" t="s">
        <v>655</v>
      </c>
      <c r="I374" s="832" t="s">
        <v>2553</v>
      </c>
      <c r="J374" s="832" t="s">
        <v>1023</v>
      </c>
      <c r="K374" s="832" t="s">
        <v>2554</v>
      </c>
      <c r="L374" s="835">
        <v>1385.62</v>
      </c>
      <c r="M374" s="835">
        <v>44339.839999999997</v>
      </c>
      <c r="N374" s="832">
        <v>32</v>
      </c>
      <c r="O374" s="836">
        <v>8</v>
      </c>
      <c r="P374" s="835">
        <v>40182.979999999996</v>
      </c>
      <c r="Q374" s="837">
        <v>0.90625</v>
      </c>
      <c r="R374" s="832">
        <v>29</v>
      </c>
      <c r="S374" s="837">
        <v>0.90625</v>
      </c>
      <c r="T374" s="836">
        <v>7</v>
      </c>
      <c r="U374" s="838">
        <v>0.875</v>
      </c>
    </row>
    <row r="375" spans="1:21" ht="14.45" customHeight="1" x14ac:dyDescent="0.2">
      <c r="A375" s="831">
        <v>21</v>
      </c>
      <c r="B375" s="832" t="s">
        <v>3242</v>
      </c>
      <c r="C375" s="832" t="s">
        <v>3248</v>
      </c>
      <c r="D375" s="833" t="s">
        <v>5567</v>
      </c>
      <c r="E375" s="834" t="s">
        <v>3267</v>
      </c>
      <c r="F375" s="832" t="s">
        <v>3243</v>
      </c>
      <c r="G375" s="832" t="s">
        <v>3292</v>
      </c>
      <c r="H375" s="832" t="s">
        <v>655</v>
      </c>
      <c r="I375" s="832" t="s">
        <v>2559</v>
      </c>
      <c r="J375" s="832" t="s">
        <v>1020</v>
      </c>
      <c r="K375" s="832" t="s">
        <v>2560</v>
      </c>
      <c r="L375" s="835">
        <v>736.33</v>
      </c>
      <c r="M375" s="835">
        <v>15462.93</v>
      </c>
      <c r="N375" s="832">
        <v>21</v>
      </c>
      <c r="O375" s="836">
        <v>6</v>
      </c>
      <c r="P375" s="835">
        <v>11044.95</v>
      </c>
      <c r="Q375" s="837">
        <v>0.7142857142857143</v>
      </c>
      <c r="R375" s="832">
        <v>15</v>
      </c>
      <c r="S375" s="837">
        <v>0.7142857142857143</v>
      </c>
      <c r="T375" s="836">
        <v>4.5</v>
      </c>
      <c r="U375" s="838">
        <v>0.75</v>
      </c>
    </row>
    <row r="376" spans="1:21" ht="14.45" customHeight="1" x14ac:dyDescent="0.2">
      <c r="A376" s="831">
        <v>21</v>
      </c>
      <c r="B376" s="832" t="s">
        <v>3242</v>
      </c>
      <c r="C376" s="832" t="s">
        <v>3248</v>
      </c>
      <c r="D376" s="833" t="s">
        <v>5567</v>
      </c>
      <c r="E376" s="834" t="s">
        <v>3267</v>
      </c>
      <c r="F376" s="832" t="s">
        <v>3243</v>
      </c>
      <c r="G376" s="832" t="s">
        <v>3292</v>
      </c>
      <c r="H376" s="832" t="s">
        <v>655</v>
      </c>
      <c r="I376" s="832" t="s">
        <v>3538</v>
      </c>
      <c r="J376" s="832" t="s">
        <v>1020</v>
      </c>
      <c r="K376" s="832" t="s">
        <v>3539</v>
      </c>
      <c r="L376" s="835">
        <v>490.89</v>
      </c>
      <c r="M376" s="835">
        <v>1472.67</v>
      </c>
      <c r="N376" s="832">
        <v>3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5" customHeight="1" x14ac:dyDescent="0.2">
      <c r="A377" s="831">
        <v>21</v>
      </c>
      <c r="B377" s="832" t="s">
        <v>3242</v>
      </c>
      <c r="C377" s="832" t="s">
        <v>3248</v>
      </c>
      <c r="D377" s="833" t="s">
        <v>5567</v>
      </c>
      <c r="E377" s="834" t="s">
        <v>3267</v>
      </c>
      <c r="F377" s="832" t="s">
        <v>3243</v>
      </c>
      <c r="G377" s="832" t="s">
        <v>3292</v>
      </c>
      <c r="H377" s="832" t="s">
        <v>655</v>
      </c>
      <c r="I377" s="832" t="s">
        <v>2555</v>
      </c>
      <c r="J377" s="832" t="s">
        <v>1023</v>
      </c>
      <c r="K377" s="832" t="s">
        <v>2556</v>
      </c>
      <c r="L377" s="835">
        <v>1847.49</v>
      </c>
      <c r="M377" s="835">
        <v>12932.43</v>
      </c>
      <c r="N377" s="832">
        <v>7</v>
      </c>
      <c r="O377" s="836">
        <v>2.5</v>
      </c>
      <c r="P377" s="835">
        <v>11084.94</v>
      </c>
      <c r="Q377" s="837">
        <v>0.85714285714285721</v>
      </c>
      <c r="R377" s="832">
        <v>6</v>
      </c>
      <c r="S377" s="837">
        <v>0.8571428571428571</v>
      </c>
      <c r="T377" s="836">
        <v>1.5</v>
      </c>
      <c r="U377" s="838">
        <v>0.6</v>
      </c>
    </row>
    <row r="378" spans="1:21" ht="14.45" customHeight="1" x14ac:dyDescent="0.2">
      <c r="A378" s="831">
        <v>21</v>
      </c>
      <c r="B378" s="832" t="s">
        <v>3242</v>
      </c>
      <c r="C378" s="832" t="s">
        <v>3248</v>
      </c>
      <c r="D378" s="833" t="s">
        <v>5567</v>
      </c>
      <c r="E378" s="834" t="s">
        <v>3267</v>
      </c>
      <c r="F378" s="832" t="s">
        <v>3243</v>
      </c>
      <c r="G378" s="832" t="s">
        <v>3292</v>
      </c>
      <c r="H378" s="832" t="s">
        <v>655</v>
      </c>
      <c r="I378" s="832" t="s">
        <v>2561</v>
      </c>
      <c r="J378" s="832" t="s">
        <v>1020</v>
      </c>
      <c r="K378" s="832" t="s">
        <v>2562</v>
      </c>
      <c r="L378" s="835">
        <v>1154.68</v>
      </c>
      <c r="M378" s="835">
        <v>6928.08</v>
      </c>
      <c r="N378" s="832">
        <v>6</v>
      </c>
      <c r="O378" s="836">
        <v>0.5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21</v>
      </c>
      <c r="B379" s="832" t="s">
        <v>3242</v>
      </c>
      <c r="C379" s="832" t="s">
        <v>3248</v>
      </c>
      <c r="D379" s="833" t="s">
        <v>5567</v>
      </c>
      <c r="E379" s="834" t="s">
        <v>3267</v>
      </c>
      <c r="F379" s="832" t="s">
        <v>3243</v>
      </c>
      <c r="G379" s="832" t="s">
        <v>3292</v>
      </c>
      <c r="H379" s="832" t="s">
        <v>655</v>
      </c>
      <c r="I379" s="832" t="s">
        <v>3540</v>
      </c>
      <c r="J379" s="832" t="s">
        <v>1023</v>
      </c>
      <c r="K379" s="832" t="s">
        <v>3541</v>
      </c>
      <c r="L379" s="835">
        <v>277.12</v>
      </c>
      <c r="M379" s="835">
        <v>554.24</v>
      </c>
      <c r="N379" s="832">
        <v>2</v>
      </c>
      <c r="O379" s="836">
        <v>1</v>
      </c>
      <c r="P379" s="835">
        <v>554.24</v>
      </c>
      <c r="Q379" s="837">
        <v>1</v>
      </c>
      <c r="R379" s="832">
        <v>2</v>
      </c>
      <c r="S379" s="837">
        <v>1</v>
      </c>
      <c r="T379" s="836">
        <v>1</v>
      </c>
      <c r="U379" s="838">
        <v>1</v>
      </c>
    </row>
    <row r="380" spans="1:21" ht="14.45" customHeight="1" x14ac:dyDescent="0.2">
      <c r="A380" s="831">
        <v>21</v>
      </c>
      <c r="B380" s="832" t="s">
        <v>3242</v>
      </c>
      <c r="C380" s="832" t="s">
        <v>3248</v>
      </c>
      <c r="D380" s="833" t="s">
        <v>5567</v>
      </c>
      <c r="E380" s="834" t="s">
        <v>3267</v>
      </c>
      <c r="F380" s="832" t="s">
        <v>3243</v>
      </c>
      <c r="G380" s="832" t="s">
        <v>3292</v>
      </c>
      <c r="H380" s="832" t="s">
        <v>655</v>
      </c>
      <c r="I380" s="832" t="s">
        <v>3039</v>
      </c>
      <c r="J380" s="832" t="s">
        <v>1020</v>
      </c>
      <c r="K380" s="832" t="s">
        <v>3040</v>
      </c>
      <c r="L380" s="835">
        <v>923.74</v>
      </c>
      <c r="M380" s="835">
        <v>32330.899999999998</v>
      </c>
      <c r="N380" s="832">
        <v>35</v>
      </c>
      <c r="O380" s="836">
        <v>5</v>
      </c>
      <c r="P380" s="835">
        <v>32330.899999999998</v>
      </c>
      <c r="Q380" s="837">
        <v>1</v>
      </c>
      <c r="R380" s="832">
        <v>35</v>
      </c>
      <c r="S380" s="837">
        <v>1</v>
      </c>
      <c r="T380" s="836">
        <v>5</v>
      </c>
      <c r="U380" s="838">
        <v>1</v>
      </c>
    </row>
    <row r="381" spans="1:21" ht="14.45" customHeight="1" x14ac:dyDescent="0.2">
      <c r="A381" s="831">
        <v>21</v>
      </c>
      <c r="B381" s="832" t="s">
        <v>3242</v>
      </c>
      <c r="C381" s="832" t="s">
        <v>3248</v>
      </c>
      <c r="D381" s="833" t="s">
        <v>5567</v>
      </c>
      <c r="E381" s="834" t="s">
        <v>3267</v>
      </c>
      <c r="F381" s="832" t="s">
        <v>3243</v>
      </c>
      <c r="G381" s="832" t="s">
        <v>3546</v>
      </c>
      <c r="H381" s="832" t="s">
        <v>594</v>
      </c>
      <c r="I381" s="832" t="s">
        <v>3547</v>
      </c>
      <c r="J381" s="832" t="s">
        <v>732</v>
      </c>
      <c r="K381" s="832" t="s">
        <v>676</v>
      </c>
      <c r="L381" s="835">
        <v>35.25</v>
      </c>
      <c r="M381" s="835">
        <v>1233.75</v>
      </c>
      <c r="N381" s="832">
        <v>35</v>
      </c>
      <c r="O381" s="836">
        <v>16.5</v>
      </c>
      <c r="P381" s="835">
        <v>775.5</v>
      </c>
      <c r="Q381" s="837">
        <v>0.62857142857142856</v>
      </c>
      <c r="R381" s="832">
        <v>22</v>
      </c>
      <c r="S381" s="837">
        <v>0.62857142857142856</v>
      </c>
      <c r="T381" s="836">
        <v>10.5</v>
      </c>
      <c r="U381" s="838">
        <v>0.63636363636363635</v>
      </c>
    </row>
    <row r="382" spans="1:21" ht="14.45" customHeight="1" x14ac:dyDescent="0.2">
      <c r="A382" s="831">
        <v>21</v>
      </c>
      <c r="B382" s="832" t="s">
        <v>3242</v>
      </c>
      <c r="C382" s="832" t="s">
        <v>3248</v>
      </c>
      <c r="D382" s="833" t="s">
        <v>5567</v>
      </c>
      <c r="E382" s="834" t="s">
        <v>3267</v>
      </c>
      <c r="F382" s="832" t="s">
        <v>3243</v>
      </c>
      <c r="G382" s="832" t="s">
        <v>3546</v>
      </c>
      <c r="H382" s="832" t="s">
        <v>594</v>
      </c>
      <c r="I382" s="832" t="s">
        <v>3912</v>
      </c>
      <c r="J382" s="832" t="s">
        <v>732</v>
      </c>
      <c r="K382" s="832" t="s">
        <v>3913</v>
      </c>
      <c r="L382" s="835">
        <v>35.25</v>
      </c>
      <c r="M382" s="835">
        <v>634.5</v>
      </c>
      <c r="N382" s="832">
        <v>18</v>
      </c>
      <c r="O382" s="836">
        <v>11.5</v>
      </c>
      <c r="P382" s="835">
        <v>458.25</v>
      </c>
      <c r="Q382" s="837">
        <v>0.72222222222222221</v>
      </c>
      <c r="R382" s="832">
        <v>13</v>
      </c>
      <c r="S382" s="837">
        <v>0.72222222222222221</v>
      </c>
      <c r="T382" s="836">
        <v>8</v>
      </c>
      <c r="U382" s="838">
        <v>0.69565217391304346</v>
      </c>
    </row>
    <row r="383" spans="1:21" ht="14.45" customHeight="1" x14ac:dyDescent="0.2">
      <c r="A383" s="831">
        <v>21</v>
      </c>
      <c r="B383" s="832" t="s">
        <v>3242</v>
      </c>
      <c r="C383" s="832" t="s">
        <v>3248</v>
      </c>
      <c r="D383" s="833" t="s">
        <v>5567</v>
      </c>
      <c r="E383" s="834" t="s">
        <v>3267</v>
      </c>
      <c r="F383" s="832" t="s">
        <v>3243</v>
      </c>
      <c r="G383" s="832" t="s">
        <v>3546</v>
      </c>
      <c r="H383" s="832" t="s">
        <v>594</v>
      </c>
      <c r="I383" s="832" t="s">
        <v>3914</v>
      </c>
      <c r="J383" s="832" t="s">
        <v>1336</v>
      </c>
      <c r="K383" s="832" t="s">
        <v>3915</v>
      </c>
      <c r="L383" s="835">
        <v>35.25</v>
      </c>
      <c r="M383" s="835">
        <v>528.75</v>
      </c>
      <c r="N383" s="832">
        <v>15</v>
      </c>
      <c r="O383" s="836">
        <v>8</v>
      </c>
      <c r="P383" s="835">
        <v>282</v>
      </c>
      <c r="Q383" s="837">
        <v>0.53333333333333333</v>
      </c>
      <c r="R383" s="832">
        <v>8</v>
      </c>
      <c r="S383" s="837">
        <v>0.53333333333333333</v>
      </c>
      <c r="T383" s="836">
        <v>3.5</v>
      </c>
      <c r="U383" s="838">
        <v>0.4375</v>
      </c>
    </row>
    <row r="384" spans="1:21" ht="14.45" customHeight="1" x14ac:dyDescent="0.2">
      <c r="A384" s="831">
        <v>21</v>
      </c>
      <c r="B384" s="832" t="s">
        <v>3242</v>
      </c>
      <c r="C384" s="832" t="s">
        <v>3248</v>
      </c>
      <c r="D384" s="833" t="s">
        <v>5567</v>
      </c>
      <c r="E384" s="834" t="s">
        <v>3267</v>
      </c>
      <c r="F384" s="832" t="s">
        <v>3243</v>
      </c>
      <c r="G384" s="832" t="s">
        <v>3546</v>
      </c>
      <c r="H384" s="832" t="s">
        <v>594</v>
      </c>
      <c r="I384" s="832" t="s">
        <v>3916</v>
      </c>
      <c r="J384" s="832" t="s">
        <v>732</v>
      </c>
      <c r="K384" s="832" t="s">
        <v>3917</v>
      </c>
      <c r="L384" s="835">
        <v>17.62</v>
      </c>
      <c r="M384" s="835">
        <v>17.62</v>
      </c>
      <c r="N384" s="832">
        <v>1</v>
      </c>
      <c r="O384" s="836">
        <v>1</v>
      </c>
      <c r="P384" s="835">
        <v>17.62</v>
      </c>
      <c r="Q384" s="837">
        <v>1</v>
      </c>
      <c r="R384" s="832">
        <v>1</v>
      </c>
      <c r="S384" s="837">
        <v>1</v>
      </c>
      <c r="T384" s="836">
        <v>1</v>
      </c>
      <c r="U384" s="838">
        <v>1</v>
      </c>
    </row>
    <row r="385" spans="1:21" ht="14.45" customHeight="1" x14ac:dyDescent="0.2">
      <c r="A385" s="831">
        <v>21</v>
      </c>
      <c r="B385" s="832" t="s">
        <v>3242</v>
      </c>
      <c r="C385" s="832" t="s">
        <v>3248</v>
      </c>
      <c r="D385" s="833" t="s">
        <v>5567</v>
      </c>
      <c r="E385" s="834" t="s">
        <v>3267</v>
      </c>
      <c r="F385" s="832" t="s">
        <v>3243</v>
      </c>
      <c r="G385" s="832" t="s">
        <v>3918</v>
      </c>
      <c r="H385" s="832" t="s">
        <v>594</v>
      </c>
      <c r="I385" s="832" t="s">
        <v>3919</v>
      </c>
      <c r="J385" s="832" t="s">
        <v>3920</v>
      </c>
      <c r="K385" s="832" t="s">
        <v>3921</v>
      </c>
      <c r="L385" s="835">
        <v>75.739999999999995</v>
      </c>
      <c r="M385" s="835">
        <v>75.739999999999995</v>
      </c>
      <c r="N385" s="832">
        <v>1</v>
      </c>
      <c r="O385" s="836">
        <v>1</v>
      </c>
      <c r="P385" s="835">
        <v>75.739999999999995</v>
      </c>
      <c r="Q385" s="837">
        <v>1</v>
      </c>
      <c r="R385" s="832">
        <v>1</v>
      </c>
      <c r="S385" s="837">
        <v>1</v>
      </c>
      <c r="T385" s="836">
        <v>1</v>
      </c>
      <c r="U385" s="838">
        <v>1</v>
      </c>
    </row>
    <row r="386" spans="1:21" ht="14.45" customHeight="1" x14ac:dyDescent="0.2">
      <c r="A386" s="831">
        <v>21</v>
      </c>
      <c r="B386" s="832" t="s">
        <v>3242</v>
      </c>
      <c r="C386" s="832" t="s">
        <v>3248</v>
      </c>
      <c r="D386" s="833" t="s">
        <v>5567</v>
      </c>
      <c r="E386" s="834" t="s">
        <v>3267</v>
      </c>
      <c r="F386" s="832" t="s">
        <v>3243</v>
      </c>
      <c r="G386" s="832" t="s">
        <v>3922</v>
      </c>
      <c r="H386" s="832" t="s">
        <v>594</v>
      </c>
      <c r="I386" s="832" t="s">
        <v>3923</v>
      </c>
      <c r="J386" s="832" t="s">
        <v>3924</v>
      </c>
      <c r="K386" s="832" t="s">
        <v>3925</v>
      </c>
      <c r="L386" s="835">
        <v>168.9</v>
      </c>
      <c r="M386" s="835">
        <v>337.8</v>
      </c>
      <c r="N386" s="832">
        <v>2</v>
      </c>
      <c r="O386" s="836">
        <v>1</v>
      </c>
      <c r="P386" s="835">
        <v>337.8</v>
      </c>
      <c r="Q386" s="837">
        <v>1</v>
      </c>
      <c r="R386" s="832">
        <v>2</v>
      </c>
      <c r="S386" s="837">
        <v>1</v>
      </c>
      <c r="T386" s="836">
        <v>1</v>
      </c>
      <c r="U386" s="838">
        <v>1</v>
      </c>
    </row>
    <row r="387" spans="1:21" ht="14.45" customHeight="1" x14ac:dyDescent="0.2">
      <c r="A387" s="831">
        <v>21</v>
      </c>
      <c r="B387" s="832" t="s">
        <v>3242</v>
      </c>
      <c r="C387" s="832" t="s">
        <v>3248</v>
      </c>
      <c r="D387" s="833" t="s">
        <v>5567</v>
      </c>
      <c r="E387" s="834" t="s">
        <v>3267</v>
      </c>
      <c r="F387" s="832" t="s">
        <v>3243</v>
      </c>
      <c r="G387" s="832" t="s">
        <v>3551</v>
      </c>
      <c r="H387" s="832" t="s">
        <v>594</v>
      </c>
      <c r="I387" s="832" t="s">
        <v>3926</v>
      </c>
      <c r="J387" s="832" t="s">
        <v>1078</v>
      </c>
      <c r="K387" s="832" t="s">
        <v>3927</v>
      </c>
      <c r="L387" s="835">
        <v>32.25</v>
      </c>
      <c r="M387" s="835">
        <v>32.25</v>
      </c>
      <c r="N387" s="832">
        <v>1</v>
      </c>
      <c r="O387" s="836">
        <v>1</v>
      </c>
      <c r="P387" s="835">
        <v>32.25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21</v>
      </c>
      <c r="B388" s="832" t="s">
        <v>3242</v>
      </c>
      <c r="C388" s="832" t="s">
        <v>3248</v>
      </c>
      <c r="D388" s="833" t="s">
        <v>5567</v>
      </c>
      <c r="E388" s="834" t="s">
        <v>3267</v>
      </c>
      <c r="F388" s="832" t="s">
        <v>3243</v>
      </c>
      <c r="G388" s="832" t="s">
        <v>3551</v>
      </c>
      <c r="H388" s="832" t="s">
        <v>594</v>
      </c>
      <c r="I388" s="832" t="s">
        <v>3928</v>
      </c>
      <c r="J388" s="832" t="s">
        <v>1078</v>
      </c>
      <c r="K388" s="832" t="s">
        <v>3929</v>
      </c>
      <c r="L388" s="835">
        <v>103.67</v>
      </c>
      <c r="M388" s="835">
        <v>1347.71</v>
      </c>
      <c r="N388" s="832">
        <v>13</v>
      </c>
      <c r="O388" s="836">
        <v>9.5</v>
      </c>
      <c r="P388" s="835">
        <v>829.3599999999999</v>
      </c>
      <c r="Q388" s="837">
        <v>0.61538461538461531</v>
      </c>
      <c r="R388" s="832">
        <v>8</v>
      </c>
      <c r="S388" s="837">
        <v>0.61538461538461542</v>
      </c>
      <c r="T388" s="836">
        <v>5.5</v>
      </c>
      <c r="U388" s="838">
        <v>0.57894736842105265</v>
      </c>
    </row>
    <row r="389" spans="1:21" ht="14.45" customHeight="1" x14ac:dyDescent="0.2">
      <c r="A389" s="831">
        <v>21</v>
      </c>
      <c r="B389" s="832" t="s">
        <v>3242</v>
      </c>
      <c r="C389" s="832" t="s">
        <v>3248</v>
      </c>
      <c r="D389" s="833" t="s">
        <v>5567</v>
      </c>
      <c r="E389" s="834" t="s">
        <v>3267</v>
      </c>
      <c r="F389" s="832" t="s">
        <v>3243</v>
      </c>
      <c r="G389" s="832" t="s">
        <v>3551</v>
      </c>
      <c r="H389" s="832" t="s">
        <v>594</v>
      </c>
      <c r="I389" s="832" t="s">
        <v>3930</v>
      </c>
      <c r="J389" s="832" t="s">
        <v>1078</v>
      </c>
      <c r="K389" s="832" t="s">
        <v>3556</v>
      </c>
      <c r="L389" s="835">
        <v>32.25</v>
      </c>
      <c r="M389" s="835">
        <v>258</v>
      </c>
      <c r="N389" s="832">
        <v>8</v>
      </c>
      <c r="O389" s="836">
        <v>6</v>
      </c>
      <c r="P389" s="835">
        <v>258</v>
      </c>
      <c r="Q389" s="837">
        <v>1</v>
      </c>
      <c r="R389" s="832">
        <v>8</v>
      </c>
      <c r="S389" s="837">
        <v>1</v>
      </c>
      <c r="T389" s="836">
        <v>6</v>
      </c>
      <c r="U389" s="838">
        <v>1</v>
      </c>
    </row>
    <row r="390" spans="1:21" ht="14.45" customHeight="1" x14ac:dyDescent="0.2">
      <c r="A390" s="831">
        <v>21</v>
      </c>
      <c r="B390" s="832" t="s">
        <v>3242</v>
      </c>
      <c r="C390" s="832" t="s">
        <v>3248</v>
      </c>
      <c r="D390" s="833" t="s">
        <v>5567</v>
      </c>
      <c r="E390" s="834" t="s">
        <v>3267</v>
      </c>
      <c r="F390" s="832" t="s">
        <v>3243</v>
      </c>
      <c r="G390" s="832" t="s">
        <v>3551</v>
      </c>
      <c r="H390" s="832" t="s">
        <v>594</v>
      </c>
      <c r="I390" s="832" t="s">
        <v>3553</v>
      </c>
      <c r="J390" s="832" t="s">
        <v>1078</v>
      </c>
      <c r="K390" s="832" t="s">
        <v>3554</v>
      </c>
      <c r="L390" s="835">
        <v>103.67</v>
      </c>
      <c r="M390" s="835">
        <v>3524.7800000000007</v>
      </c>
      <c r="N390" s="832">
        <v>34</v>
      </c>
      <c r="O390" s="836">
        <v>23.5</v>
      </c>
      <c r="P390" s="835">
        <v>2280.7400000000007</v>
      </c>
      <c r="Q390" s="837">
        <v>0.6470588235294118</v>
      </c>
      <c r="R390" s="832">
        <v>22</v>
      </c>
      <c r="S390" s="837">
        <v>0.6470588235294118</v>
      </c>
      <c r="T390" s="836">
        <v>15</v>
      </c>
      <c r="U390" s="838">
        <v>0.63829787234042556</v>
      </c>
    </row>
    <row r="391" spans="1:21" ht="14.45" customHeight="1" x14ac:dyDescent="0.2">
      <c r="A391" s="831">
        <v>21</v>
      </c>
      <c r="B391" s="832" t="s">
        <v>3242</v>
      </c>
      <c r="C391" s="832" t="s">
        <v>3248</v>
      </c>
      <c r="D391" s="833" t="s">
        <v>5567</v>
      </c>
      <c r="E391" s="834" t="s">
        <v>3267</v>
      </c>
      <c r="F391" s="832" t="s">
        <v>3243</v>
      </c>
      <c r="G391" s="832" t="s">
        <v>3551</v>
      </c>
      <c r="H391" s="832" t="s">
        <v>594</v>
      </c>
      <c r="I391" s="832" t="s">
        <v>3931</v>
      </c>
      <c r="J391" s="832" t="s">
        <v>1078</v>
      </c>
      <c r="K391" s="832" t="s">
        <v>3554</v>
      </c>
      <c r="L391" s="835">
        <v>103.67</v>
      </c>
      <c r="M391" s="835">
        <v>103.67</v>
      </c>
      <c r="N391" s="832">
        <v>1</v>
      </c>
      <c r="O391" s="836">
        <v>0.5</v>
      </c>
      <c r="P391" s="835">
        <v>103.67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21</v>
      </c>
      <c r="B392" s="832" t="s">
        <v>3242</v>
      </c>
      <c r="C392" s="832" t="s">
        <v>3248</v>
      </c>
      <c r="D392" s="833" t="s">
        <v>5567</v>
      </c>
      <c r="E392" s="834" t="s">
        <v>3267</v>
      </c>
      <c r="F392" s="832" t="s">
        <v>3243</v>
      </c>
      <c r="G392" s="832" t="s">
        <v>3551</v>
      </c>
      <c r="H392" s="832" t="s">
        <v>594</v>
      </c>
      <c r="I392" s="832" t="s">
        <v>3932</v>
      </c>
      <c r="J392" s="832" t="s">
        <v>3933</v>
      </c>
      <c r="K392" s="832" t="s">
        <v>3559</v>
      </c>
      <c r="L392" s="835">
        <v>205.84</v>
      </c>
      <c r="M392" s="835">
        <v>205.84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5" customHeight="1" x14ac:dyDescent="0.2">
      <c r="A393" s="831">
        <v>21</v>
      </c>
      <c r="B393" s="832" t="s">
        <v>3242</v>
      </c>
      <c r="C393" s="832" t="s">
        <v>3248</v>
      </c>
      <c r="D393" s="833" t="s">
        <v>5567</v>
      </c>
      <c r="E393" s="834" t="s">
        <v>3267</v>
      </c>
      <c r="F393" s="832" t="s">
        <v>3243</v>
      </c>
      <c r="G393" s="832" t="s">
        <v>3293</v>
      </c>
      <c r="H393" s="832" t="s">
        <v>655</v>
      </c>
      <c r="I393" s="832" t="s">
        <v>2521</v>
      </c>
      <c r="J393" s="832" t="s">
        <v>1349</v>
      </c>
      <c r="K393" s="832" t="s">
        <v>2522</v>
      </c>
      <c r="L393" s="835">
        <v>453.18</v>
      </c>
      <c r="M393" s="835">
        <v>453.18</v>
      </c>
      <c r="N393" s="832">
        <v>1</v>
      </c>
      <c r="O393" s="836">
        <v>0.5</v>
      </c>
      <c r="P393" s="835">
        <v>453.18</v>
      </c>
      <c r="Q393" s="837">
        <v>1</v>
      </c>
      <c r="R393" s="832">
        <v>1</v>
      </c>
      <c r="S393" s="837">
        <v>1</v>
      </c>
      <c r="T393" s="836">
        <v>0.5</v>
      </c>
      <c r="U393" s="838">
        <v>1</v>
      </c>
    </row>
    <row r="394" spans="1:21" ht="14.45" customHeight="1" x14ac:dyDescent="0.2">
      <c r="A394" s="831">
        <v>21</v>
      </c>
      <c r="B394" s="832" t="s">
        <v>3242</v>
      </c>
      <c r="C394" s="832" t="s">
        <v>3248</v>
      </c>
      <c r="D394" s="833" t="s">
        <v>5567</v>
      </c>
      <c r="E394" s="834" t="s">
        <v>3267</v>
      </c>
      <c r="F394" s="832" t="s">
        <v>3243</v>
      </c>
      <c r="G394" s="832" t="s">
        <v>3293</v>
      </c>
      <c r="H394" s="832" t="s">
        <v>594</v>
      </c>
      <c r="I394" s="832" t="s">
        <v>3295</v>
      </c>
      <c r="J394" s="832" t="s">
        <v>1349</v>
      </c>
      <c r="K394" s="832" t="s">
        <v>2522</v>
      </c>
      <c r="L394" s="835">
        <v>453.18</v>
      </c>
      <c r="M394" s="835">
        <v>43958.460000000021</v>
      </c>
      <c r="N394" s="832">
        <v>97</v>
      </c>
      <c r="O394" s="836">
        <v>64.5</v>
      </c>
      <c r="P394" s="835">
        <v>32628.960000000014</v>
      </c>
      <c r="Q394" s="837">
        <v>0.74226804123711332</v>
      </c>
      <c r="R394" s="832">
        <v>72</v>
      </c>
      <c r="S394" s="837">
        <v>0.74226804123711343</v>
      </c>
      <c r="T394" s="836">
        <v>47.5</v>
      </c>
      <c r="U394" s="838">
        <v>0.73643410852713176</v>
      </c>
    </row>
    <row r="395" spans="1:21" ht="14.45" customHeight="1" x14ac:dyDescent="0.2">
      <c r="A395" s="831">
        <v>21</v>
      </c>
      <c r="B395" s="832" t="s">
        <v>3242</v>
      </c>
      <c r="C395" s="832" t="s">
        <v>3248</v>
      </c>
      <c r="D395" s="833" t="s">
        <v>5567</v>
      </c>
      <c r="E395" s="834" t="s">
        <v>3267</v>
      </c>
      <c r="F395" s="832" t="s">
        <v>3243</v>
      </c>
      <c r="G395" s="832" t="s">
        <v>3293</v>
      </c>
      <c r="H395" s="832" t="s">
        <v>594</v>
      </c>
      <c r="I395" s="832" t="s">
        <v>3934</v>
      </c>
      <c r="J395" s="832" t="s">
        <v>3566</v>
      </c>
      <c r="K395" s="832" t="s">
        <v>2522</v>
      </c>
      <c r="L395" s="835">
        <v>453.18</v>
      </c>
      <c r="M395" s="835">
        <v>906.36</v>
      </c>
      <c r="N395" s="832">
        <v>2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5" customHeight="1" x14ac:dyDescent="0.2">
      <c r="A396" s="831">
        <v>21</v>
      </c>
      <c r="B396" s="832" t="s">
        <v>3242</v>
      </c>
      <c r="C396" s="832" t="s">
        <v>3248</v>
      </c>
      <c r="D396" s="833" t="s">
        <v>5567</v>
      </c>
      <c r="E396" s="834" t="s">
        <v>3267</v>
      </c>
      <c r="F396" s="832" t="s">
        <v>3243</v>
      </c>
      <c r="G396" s="832" t="s">
        <v>3935</v>
      </c>
      <c r="H396" s="832" t="s">
        <v>594</v>
      </c>
      <c r="I396" s="832" t="s">
        <v>3936</v>
      </c>
      <c r="J396" s="832" t="s">
        <v>3937</v>
      </c>
      <c r="K396" s="832" t="s">
        <v>3799</v>
      </c>
      <c r="L396" s="835">
        <v>18.809999999999999</v>
      </c>
      <c r="M396" s="835">
        <v>75.239999999999995</v>
      </c>
      <c r="N396" s="832">
        <v>4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21</v>
      </c>
      <c r="B397" s="832" t="s">
        <v>3242</v>
      </c>
      <c r="C397" s="832" t="s">
        <v>3248</v>
      </c>
      <c r="D397" s="833" t="s">
        <v>5567</v>
      </c>
      <c r="E397" s="834" t="s">
        <v>3267</v>
      </c>
      <c r="F397" s="832" t="s">
        <v>3243</v>
      </c>
      <c r="G397" s="832" t="s">
        <v>3305</v>
      </c>
      <c r="H397" s="832" t="s">
        <v>655</v>
      </c>
      <c r="I397" s="832" t="s">
        <v>3568</v>
      </c>
      <c r="J397" s="832" t="s">
        <v>2851</v>
      </c>
      <c r="K397" s="832" t="s">
        <v>3569</v>
      </c>
      <c r="L397" s="835">
        <v>2038.93</v>
      </c>
      <c r="M397" s="835">
        <v>28545.02</v>
      </c>
      <c r="N397" s="832">
        <v>14</v>
      </c>
      <c r="O397" s="836">
        <v>5</v>
      </c>
      <c r="P397" s="835">
        <v>28545.02</v>
      </c>
      <c r="Q397" s="837">
        <v>1</v>
      </c>
      <c r="R397" s="832">
        <v>14</v>
      </c>
      <c r="S397" s="837">
        <v>1</v>
      </c>
      <c r="T397" s="836">
        <v>5</v>
      </c>
      <c r="U397" s="838">
        <v>1</v>
      </c>
    </row>
    <row r="398" spans="1:21" ht="14.45" customHeight="1" x14ac:dyDescent="0.2">
      <c r="A398" s="831">
        <v>21</v>
      </c>
      <c r="B398" s="832" t="s">
        <v>3242</v>
      </c>
      <c r="C398" s="832" t="s">
        <v>3248</v>
      </c>
      <c r="D398" s="833" t="s">
        <v>5567</v>
      </c>
      <c r="E398" s="834" t="s">
        <v>3267</v>
      </c>
      <c r="F398" s="832" t="s">
        <v>3243</v>
      </c>
      <c r="G398" s="832" t="s">
        <v>3305</v>
      </c>
      <c r="H398" s="832" t="s">
        <v>655</v>
      </c>
      <c r="I398" s="832" t="s">
        <v>2850</v>
      </c>
      <c r="J398" s="832" t="s">
        <v>2851</v>
      </c>
      <c r="K398" s="832" t="s">
        <v>2852</v>
      </c>
      <c r="L398" s="835">
        <v>355.79</v>
      </c>
      <c r="M398" s="835">
        <v>8538.9600000000009</v>
      </c>
      <c r="N398" s="832">
        <v>24</v>
      </c>
      <c r="O398" s="836">
        <v>7.5</v>
      </c>
      <c r="P398" s="835">
        <v>8183.17</v>
      </c>
      <c r="Q398" s="837">
        <v>0.95833333333333326</v>
      </c>
      <c r="R398" s="832">
        <v>23</v>
      </c>
      <c r="S398" s="837">
        <v>0.95833333333333337</v>
      </c>
      <c r="T398" s="836">
        <v>6.5</v>
      </c>
      <c r="U398" s="838">
        <v>0.8666666666666667</v>
      </c>
    </row>
    <row r="399" spans="1:21" ht="14.45" customHeight="1" x14ac:dyDescent="0.2">
      <c r="A399" s="831">
        <v>21</v>
      </c>
      <c r="B399" s="832" t="s">
        <v>3242</v>
      </c>
      <c r="C399" s="832" t="s">
        <v>3248</v>
      </c>
      <c r="D399" s="833" t="s">
        <v>5567</v>
      </c>
      <c r="E399" s="834" t="s">
        <v>3267</v>
      </c>
      <c r="F399" s="832" t="s">
        <v>3243</v>
      </c>
      <c r="G399" s="832" t="s">
        <v>3305</v>
      </c>
      <c r="H399" s="832" t="s">
        <v>655</v>
      </c>
      <c r="I399" s="832" t="s">
        <v>2853</v>
      </c>
      <c r="J399" s="832" t="s">
        <v>2851</v>
      </c>
      <c r="K399" s="832" t="s">
        <v>2854</v>
      </c>
      <c r="L399" s="835">
        <v>552.64</v>
      </c>
      <c r="M399" s="835">
        <v>9947.5199999999986</v>
      </c>
      <c r="N399" s="832">
        <v>18</v>
      </c>
      <c r="O399" s="836">
        <v>5.5</v>
      </c>
      <c r="P399" s="835">
        <v>9947.5199999999986</v>
      </c>
      <c r="Q399" s="837">
        <v>1</v>
      </c>
      <c r="R399" s="832">
        <v>18</v>
      </c>
      <c r="S399" s="837">
        <v>1</v>
      </c>
      <c r="T399" s="836">
        <v>5.5</v>
      </c>
      <c r="U399" s="838">
        <v>1</v>
      </c>
    </row>
    <row r="400" spans="1:21" ht="14.45" customHeight="1" x14ac:dyDescent="0.2">
      <c r="A400" s="831">
        <v>21</v>
      </c>
      <c r="B400" s="832" t="s">
        <v>3242</v>
      </c>
      <c r="C400" s="832" t="s">
        <v>3248</v>
      </c>
      <c r="D400" s="833" t="s">
        <v>5567</v>
      </c>
      <c r="E400" s="834" t="s">
        <v>3267</v>
      </c>
      <c r="F400" s="832" t="s">
        <v>3243</v>
      </c>
      <c r="G400" s="832" t="s">
        <v>3305</v>
      </c>
      <c r="H400" s="832" t="s">
        <v>655</v>
      </c>
      <c r="I400" s="832" t="s">
        <v>2855</v>
      </c>
      <c r="J400" s="832" t="s">
        <v>2851</v>
      </c>
      <c r="K400" s="832" t="s">
        <v>2856</v>
      </c>
      <c r="L400" s="835">
        <v>1019.46</v>
      </c>
      <c r="M400" s="835">
        <v>14272.440000000002</v>
      </c>
      <c r="N400" s="832">
        <v>14</v>
      </c>
      <c r="O400" s="836">
        <v>4.5</v>
      </c>
      <c r="P400" s="835">
        <v>14272.440000000002</v>
      </c>
      <c r="Q400" s="837">
        <v>1</v>
      </c>
      <c r="R400" s="832">
        <v>14</v>
      </c>
      <c r="S400" s="837">
        <v>1</v>
      </c>
      <c r="T400" s="836">
        <v>4.5</v>
      </c>
      <c r="U400" s="838">
        <v>1</v>
      </c>
    </row>
    <row r="401" spans="1:21" ht="14.45" customHeight="1" x14ac:dyDescent="0.2">
      <c r="A401" s="831">
        <v>21</v>
      </c>
      <c r="B401" s="832" t="s">
        <v>3242</v>
      </c>
      <c r="C401" s="832" t="s">
        <v>3248</v>
      </c>
      <c r="D401" s="833" t="s">
        <v>5567</v>
      </c>
      <c r="E401" s="834" t="s">
        <v>3267</v>
      </c>
      <c r="F401" s="832" t="s">
        <v>3243</v>
      </c>
      <c r="G401" s="832" t="s">
        <v>3305</v>
      </c>
      <c r="H401" s="832" t="s">
        <v>594</v>
      </c>
      <c r="I401" s="832" t="s">
        <v>3938</v>
      </c>
      <c r="J401" s="832" t="s">
        <v>3939</v>
      </c>
      <c r="K401" s="832" t="s">
        <v>3940</v>
      </c>
      <c r="L401" s="835">
        <v>355.79</v>
      </c>
      <c r="M401" s="835">
        <v>355.79</v>
      </c>
      <c r="N401" s="832">
        <v>1</v>
      </c>
      <c r="O401" s="836">
        <v>1</v>
      </c>
      <c r="P401" s="835">
        <v>355.79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5" customHeight="1" x14ac:dyDescent="0.2">
      <c r="A402" s="831">
        <v>21</v>
      </c>
      <c r="B402" s="832" t="s">
        <v>3242</v>
      </c>
      <c r="C402" s="832" t="s">
        <v>3248</v>
      </c>
      <c r="D402" s="833" t="s">
        <v>5567</v>
      </c>
      <c r="E402" s="834" t="s">
        <v>3267</v>
      </c>
      <c r="F402" s="832" t="s">
        <v>3243</v>
      </c>
      <c r="G402" s="832" t="s">
        <v>3305</v>
      </c>
      <c r="H402" s="832" t="s">
        <v>594</v>
      </c>
      <c r="I402" s="832" t="s">
        <v>3941</v>
      </c>
      <c r="J402" s="832" t="s">
        <v>3942</v>
      </c>
      <c r="K402" s="832" t="s">
        <v>3943</v>
      </c>
      <c r="L402" s="835">
        <v>0</v>
      </c>
      <c r="M402" s="835">
        <v>0</v>
      </c>
      <c r="N402" s="832">
        <v>1</v>
      </c>
      <c r="O402" s="836">
        <v>0.5</v>
      </c>
      <c r="P402" s="835">
        <v>0</v>
      </c>
      <c r="Q402" s="837"/>
      <c r="R402" s="832">
        <v>1</v>
      </c>
      <c r="S402" s="837">
        <v>1</v>
      </c>
      <c r="T402" s="836">
        <v>0.5</v>
      </c>
      <c r="U402" s="838">
        <v>1</v>
      </c>
    </row>
    <row r="403" spans="1:21" ht="14.45" customHeight="1" x14ac:dyDescent="0.2">
      <c r="A403" s="831">
        <v>21</v>
      </c>
      <c r="B403" s="832" t="s">
        <v>3242</v>
      </c>
      <c r="C403" s="832" t="s">
        <v>3248</v>
      </c>
      <c r="D403" s="833" t="s">
        <v>5567</v>
      </c>
      <c r="E403" s="834" t="s">
        <v>3267</v>
      </c>
      <c r="F403" s="832" t="s">
        <v>3243</v>
      </c>
      <c r="G403" s="832" t="s">
        <v>3305</v>
      </c>
      <c r="H403" s="832" t="s">
        <v>594</v>
      </c>
      <c r="I403" s="832" t="s">
        <v>3306</v>
      </c>
      <c r="J403" s="832" t="s">
        <v>3307</v>
      </c>
      <c r="K403" s="832" t="s">
        <v>3308</v>
      </c>
      <c r="L403" s="835">
        <v>177.89</v>
      </c>
      <c r="M403" s="835">
        <v>533.66999999999996</v>
      </c>
      <c r="N403" s="832">
        <v>3</v>
      </c>
      <c r="O403" s="836">
        <v>1</v>
      </c>
      <c r="P403" s="835">
        <v>533.66999999999996</v>
      </c>
      <c r="Q403" s="837">
        <v>1</v>
      </c>
      <c r="R403" s="832">
        <v>3</v>
      </c>
      <c r="S403" s="837">
        <v>1</v>
      </c>
      <c r="T403" s="836">
        <v>1</v>
      </c>
      <c r="U403" s="838">
        <v>1</v>
      </c>
    </row>
    <row r="404" spans="1:21" ht="14.45" customHeight="1" x14ac:dyDescent="0.2">
      <c r="A404" s="831">
        <v>21</v>
      </c>
      <c r="B404" s="832" t="s">
        <v>3242</v>
      </c>
      <c r="C404" s="832" t="s">
        <v>3248</v>
      </c>
      <c r="D404" s="833" t="s">
        <v>5567</v>
      </c>
      <c r="E404" s="834" t="s">
        <v>3267</v>
      </c>
      <c r="F404" s="832" t="s">
        <v>3243</v>
      </c>
      <c r="G404" s="832" t="s">
        <v>3944</v>
      </c>
      <c r="H404" s="832" t="s">
        <v>594</v>
      </c>
      <c r="I404" s="832" t="s">
        <v>3945</v>
      </c>
      <c r="J404" s="832" t="s">
        <v>3946</v>
      </c>
      <c r="K404" s="832" t="s">
        <v>3947</v>
      </c>
      <c r="L404" s="835">
        <v>453.18</v>
      </c>
      <c r="M404" s="835">
        <v>453.18</v>
      </c>
      <c r="N404" s="832">
        <v>1</v>
      </c>
      <c r="O404" s="836">
        <v>1</v>
      </c>
      <c r="P404" s="835">
        <v>453.18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5" customHeight="1" x14ac:dyDescent="0.2">
      <c r="A405" s="831">
        <v>21</v>
      </c>
      <c r="B405" s="832" t="s">
        <v>3242</v>
      </c>
      <c r="C405" s="832" t="s">
        <v>3248</v>
      </c>
      <c r="D405" s="833" t="s">
        <v>5567</v>
      </c>
      <c r="E405" s="834" t="s">
        <v>3267</v>
      </c>
      <c r="F405" s="832" t="s">
        <v>3243</v>
      </c>
      <c r="G405" s="832" t="s">
        <v>3570</v>
      </c>
      <c r="H405" s="832" t="s">
        <v>594</v>
      </c>
      <c r="I405" s="832" t="s">
        <v>3948</v>
      </c>
      <c r="J405" s="832" t="s">
        <v>3949</v>
      </c>
      <c r="K405" s="832" t="s">
        <v>3950</v>
      </c>
      <c r="L405" s="835">
        <v>32.25</v>
      </c>
      <c r="M405" s="835">
        <v>64.5</v>
      </c>
      <c r="N405" s="832">
        <v>2</v>
      </c>
      <c r="O405" s="836">
        <v>1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5" customHeight="1" x14ac:dyDescent="0.2">
      <c r="A406" s="831">
        <v>21</v>
      </c>
      <c r="B406" s="832" t="s">
        <v>3242</v>
      </c>
      <c r="C406" s="832" t="s">
        <v>3248</v>
      </c>
      <c r="D406" s="833" t="s">
        <v>5567</v>
      </c>
      <c r="E406" s="834" t="s">
        <v>3267</v>
      </c>
      <c r="F406" s="832" t="s">
        <v>3243</v>
      </c>
      <c r="G406" s="832" t="s">
        <v>3570</v>
      </c>
      <c r="H406" s="832" t="s">
        <v>594</v>
      </c>
      <c r="I406" s="832" t="s">
        <v>3951</v>
      </c>
      <c r="J406" s="832" t="s">
        <v>3949</v>
      </c>
      <c r="K406" s="832" t="s">
        <v>3952</v>
      </c>
      <c r="L406" s="835">
        <v>96.75</v>
      </c>
      <c r="M406" s="835">
        <v>96.75</v>
      </c>
      <c r="N406" s="832">
        <v>1</v>
      </c>
      <c r="O406" s="836">
        <v>1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5" customHeight="1" x14ac:dyDescent="0.2">
      <c r="A407" s="831">
        <v>21</v>
      </c>
      <c r="B407" s="832" t="s">
        <v>3242</v>
      </c>
      <c r="C407" s="832" t="s">
        <v>3248</v>
      </c>
      <c r="D407" s="833" t="s">
        <v>5567</v>
      </c>
      <c r="E407" s="834" t="s">
        <v>3267</v>
      </c>
      <c r="F407" s="832" t="s">
        <v>3243</v>
      </c>
      <c r="G407" s="832" t="s">
        <v>3570</v>
      </c>
      <c r="H407" s="832" t="s">
        <v>655</v>
      </c>
      <c r="I407" s="832" t="s">
        <v>2510</v>
      </c>
      <c r="J407" s="832" t="s">
        <v>842</v>
      </c>
      <c r="K407" s="832" t="s">
        <v>2511</v>
      </c>
      <c r="L407" s="835">
        <v>57.6</v>
      </c>
      <c r="M407" s="835">
        <v>691.20000000000016</v>
      </c>
      <c r="N407" s="832">
        <v>12</v>
      </c>
      <c r="O407" s="836">
        <v>8.5</v>
      </c>
      <c r="P407" s="835">
        <v>576.00000000000011</v>
      </c>
      <c r="Q407" s="837">
        <v>0.83333333333333326</v>
      </c>
      <c r="R407" s="832">
        <v>10</v>
      </c>
      <c r="S407" s="837">
        <v>0.83333333333333337</v>
      </c>
      <c r="T407" s="836">
        <v>7</v>
      </c>
      <c r="U407" s="838">
        <v>0.82352941176470584</v>
      </c>
    </row>
    <row r="408" spans="1:21" ht="14.45" customHeight="1" x14ac:dyDescent="0.2">
      <c r="A408" s="831">
        <v>21</v>
      </c>
      <c r="B408" s="832" t="s">
        <v>3242</v>
      </c>
      <c r="C408" s="832" t="s">
        <v>3248</v>
      </c>
      <c r="D408" s="833" t="s">
        <v>5567</v>
      </c>
      <c r="E408" s="834" t="s">
        <v>3267</v>
      </c>
      <c r="F408" s="832" t="s">
        <v>3243</v>
      </c>
      <c r="G408" s="832" t="s">
        <v>3570</v>
      </c>
      <c r="H408" s="832" t="s">
        <v>594</v>
      </c>
      <c r="I408" s="832" t="s">
        <v>3573</v>
      </c>
      <c r="J408" s="832" t="s">
        <v>842</v>
      </c>
      <c r="K408" s="832" t="s">
        <v>843</v>
      </c>
      <c r="L408" s="835">
        <v>115.18</v>
      </c>
      <c r="M408" s="835">
        <v>230.36</v>
      </c>
      <c r="N408" s="832">
        <v>2</v>
      </c>
      <c r="O408" s="836">
        <v>2</v>
      </c>
      <c r="P408" s="835">
        <v>230.36</v>
      </c>
      <c r="Q408" s="837">
        <v>1</v>
      </c>
      <c r="R408" s="832">
        <v>2</v>
      </c>
      <c r="S408" s="837">
        <v>1</v>
      </c>
      <c r="T408" s="836">
        <v>2</v>
      </c>
      <c r="U408" s="838">
        <v>1</v>
      </c>
    </row>
    <row r="409" spans="1:21" ht="14.45" customHeight="1" x14ac:dyDescent="0.2">
      <c r="A409" s="831">
        <v>21</v>
      </c>
      <c r="B409" s="832" t="s">
        <v>3242</v>
      </c>
      <c r="C409" s="832" t="s">
        <v>3248</v>
      </c>
      <c r="D409" s="833" t="s">
        <v>5567</v>
      </c>
      <c r="E409" s="834" t="s">
        <v>3267</v>
      </c>
      <c r="F409" s="832" t="s">
        <v>3243</v>
      </c>
      <c r="G409" s="832" t="s">
        <v>3570</v>
      </c>
      <c r="H409" s="832" t="s">
        <v>655</v>
      </c>
      <c r="I409" s="832" t="s">
        <v>2508</v>
      </c>
      <c r="J409" s="832" t="s">
        <v>842</v>
      </c>
      <c r="K409" s="832" t="s">
        <v>2509</v>
      </c>
      <c r="L409" s="835">
        <v>16.12</v>
      </c>
      <c r="M409" s="835">
        <v>48.36</v>
      </c>
      <c r="N409" s="832">
        <v>3</v>
      </c>
      <c r="O409" s="836">
        <v>1</v>
      </c>
      <c r="P409" s="835">
        <v>16.12</v>
      </c>
      <c r="Q409" s="837">
        <v>0.33333333333333337</v>
      </c>
      <c r="R409" s="832">
        <v>1</v>
      </c>
      <c r="S409" s="837">
        <v>0.33333333333333331</v>
      </c>
      <c r="T409" s="836">
        <v>0.5</v>
      </c>
      <c r="U409" s="838">
        <v>0.5</v>
      </c>
    </row>
    <row r="410" spans="1:21" ht="14.45" customHeight="1" x14ac:dyDescent="0.2">
      <c r="A410" s="831">
        <v>21</v>
      </c>
      <c r="B410" s="832" t="s">
        <v>3242</v>
      </c>
      <c r="C410" s="832" t="s">
        <v>3248</v>
      </c>
      <c r="D410" s="833" t="s">
        <v>5567</v>
      </c>
      <c r="E410" s="834" t="s">
        <v>3267</v>
      </c>
      <c r="F410" s="832" t="s">
        <v>3243</v>
      </c>
      <c r="G410" s="832" t="s">
        <v>3570</v>
      </c>
      <c r="H410" s="832" t="s">
        <v>594</v>
      </c>
      <c r="I410" s="832" t="s">
        <v>3953</v>
      </c>
      <c r="J410" s="832" t="s">
        <v>3954</v>
      </c>
      <c r="K410" s="832" t="s">
        <v>3955</v>
      </c>
      <c r="L410" s="835">
        <v>115.18</v>
      </c>
      <c r="M410" s="835">
        <v>115.18</v>
      </c>
      <c r="N410" s="832">
        <v>1</v>
      </c>
      <c r="O410" s="836">
        <v>0.5</v>
      </c>
      <c r="P410" s="835">
        <v>115.18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5" customHeight="1" x14ac:dyDescent="0.2">
      <c r="A411" s="831">
        <v>21</v>
      </c>
      <c r="B411" s="832" t="s">
        <v>3242</v>
      </c>
      <c r="C411" s="832" t="s">
        <v>3248</v>
      </c>
      <c r="D411" s="833" t="s">
        <v>5567</v>
      </c>
      <c r="E411" s="834" t="s">
        <v>3267</v>
      </c>
      <c r="F411" s="832" t="s">
        <v>3243</v>
      </c>
      <c r="G411" s="832" t="s">
        <v>3570</v>
      </c>
      <c r="H411" s="832" t="s">
        <v>594</v>
      </c>
      <c r="I411" s="832" t="s">
        <v>3956</v>
      </c>
      <c r="J411" s="832" t="s">
        <v>842</v>
      </c>
      <c r="K411" s="832" t="s">
        <v>3957</v>
      </c>
      <c r="L411" s="835">
        <v>103.67</v>
      </c>
      <c r="M411" s="835">
        <v>103.67</v>
      </c>
      <c r="N411" s="832">
        <v>1</v>
      </c>
      <c r="O411" s="836">
        <v>0.5</v>
      </c>
      <c r="P411" s="835">
        <v>103.67</v>
      </c>
      <c r="Q411" s="837">
        <v>1</v>
      </c>
      <c r="R411" s="832">
        <v>1</v>
      </c>
      <c r="S411" s="837">
        <v>1</v>
      </c>
      <c r="T411" s="836">
        <v>0.5</v>
      </c>
      <c r="U411" s="838">
        <v>1</v>
      </c>
    </row>
    <row r="412" spans="1:21" ht="14.45" customHeight="1" x14ac:dyDescent="0.2">
      <c r="A412" s="831">
        <v>21</v>
      </c>
      <c r="B412" s="832" t="s">
        <v>3242</v>
      </c>
      <c r="C412" s="832" t="s">
        <v>3248</v>
      </c>
      <c r="D412" s="833" t="s">
        <v>5567</v>
      </c>
      <c r="E412" s="834" t="s">
        <v>3267</v>
      </c>
      <c r="F412" s="832" t="s">
        <v>3243</v>
      </c>
      <c r="G412" s="832" t="s">
        <v>3582</v>
      </c>
      <c r="H412" s="832" t="s">
        <v>655</v>
      </c>
      <c r="I412" s="832" t="s">
        <v>2659</v>
      </c>
      <c r="J412" s="832" t="s">
        <v>1427</v>
      </c>
      <c r="K412" s="832" t="s">
        <v>775</v>
      </c>
      <c r="L412" s="835">
        <v>47.7</v>
      </c>
      <c r="M412" s="835">
        <v>333.90000000000003</v>
      </c>
      <c r="N412" s="832">
        <v>7</v>
      </c>
      <c r="O412" s="836">
        <v>1.5</v>
      </c>
      <c r="P412" s="835">
        <v>333.90000000000003</v>
      </c>
      <c r="Q412" s="837">
        <v>1</v>
      </c>
      <c r="R412" s="832">
        <v>7</v>
      </c>
      <c r="S412" s="837">
        <v>1</v>
      </c>
      <c r="T412" s="836">
        <v>1.5</v>
      </c>
      <c r="U412" s="838">
        <v>1</v>
      </c>
    </row>
    <row r="413" spans="1:21" ht="14.45" customHeight="1" x14ac:dyDescent="0.2">
      <c r="A413" s="831">
        <v>21</v>
      </c>
      <c r="B413" s="832" t="s">
        <v>3242</v>
      </c>
      <c r="C413" s="832" t="s">
        <v>3248</v>
      </c>
      <c r="D413" s="833" t="s">
        <v>5567</v>
      </c>
      <c r="E413" s="834" t="s">
        <v>3267</v>
      </c>
      <c r="F413" s="832" t="s">
        <v>3243</v>
      </c>
      <c r="G413" s="832" t="s">
        <v>3585</v>
      </c>
      <c r="H413" s="832" t="s">
        <v>655</v>
      </c>
      <c r="I413" s="832" t="s">
        <v>2672</v>
      </c>
      <c r="J413" s="832" t="s">
        <v>2673</v>
      </c>
      <c r="K413" s="832" t="s">
        <v>2674</v>
      </c>
      <c r="L413" s="835">
        <v>117.46</v>
      </c>
      <c r="M413" s="835">
        <v>117.46</v>
      </c>
      <c r="N413" s="832">
        <v>1</v>
      </c>
      <c r="O413" s="836">
        <v>0.5</v>
      </c>
      <c r="P413" s="835">
        <v>117.46</v>
      </c>
      <c r="Q413" s="837">
        <v>1</v>
      </c>
      <c r="R413" s="832">
        <v>1</v>
      </c>
      <c r="S413" s="837">
        <v>1</v>
      </c>
      <c r="T413" s="836">
        <v>0.5</v>
      </c>
      <c r="U413" s="838">
        <v>1</v>
      </c>
    </row>
    <row r="414" spans="1:21" ht="14.45" customHeight="1" x14ac:dyDescent="0.2">
      <c r="A414" s="831">
        <v>21</v>
      </c>
      <c r="B414" s="832" t="s">
        <v>3242</v>
      </c>
      <c r="C414" s="832" t="s">
        <v>3248</v>
      </c>
      <c r="D414" s="833" t="s">
        <v>5567</v>
      </c>
      <c r="E414" s="834" t="s">
        <v>3267</v>
      </c>
      <c r="F414" s="832" t="s">
        <v>3243</v>
      </c>
      <c r="G414" s="832" t="s">
        <v>3590</v>
      </c>
      <c r="H414" s="832" t="s">
        <v>594</v>
      </c>
      <c r="I414" s="832" t="s">
        <v>3958</v>
      </c>
      <c r="J414" s="832" t="s">
        <v>3592</v>
      </c>
      <c r="K414" s="832" t="s">
        <v>3959</v>
      </c>
      <c r="L414" s="835">
        <v>145.72999999999999</v>
      </c>
      <c r="M414" s="835">
        <v>145.72999999999999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21</v>
      </c>
      <c r="B415" s="832" t="s">
        <v>3242</v>
      </c>
      <c r="C415" s="832" t="s">
        <v>3248</v>
      </c>
      <c r="D415" s="833" t="s">
        <v>5567</v>
      </c>
      <c r="E415" s="834" t="s">
        <v>3267</v>
      </c>
      <c r="F415" s="832" t="s">
        <v>3243</v>
      </c>
      <c r="G415" s="832" t="s">
        <v>3594</v>
      </c>
      <c r="H415" s="832" t="s">
        <v>594</v>
      </c>
      <c r="I415" s="832" t="s">
        <v>3595</v>
      </c>
      <c r="J415" s="832" t="s">
        <v>668</v>
      </c>
      <c r="K415" s="832" t="s">
        <v>3596</v>
      </c>
      <c r="L415" s="835">
        <v>108.44</v>
      </c>
      <c r="M415" s="835">
        <v>1518.16</v>
      </c>
      <c r="N415" s="832">
        <v>14</v>
      </c>
      <c r="O415" s="836">
        <v>8</v>
      </c>
      <c r="P415" s="835">
        <v>1084.4000000000001</v>
      </c>
      <c r="Q415" s="837">
        <v>0.7142857142857143</v>
      </c>
      <c r="R415" s="832">
        <v>10</v>
      </c>
      <c r="S415" s="837">
        <v>0.7142857142857143</v>
      </c>
      <c r="T415" s="836">
        <v>4.5</v>
      </c>
      <c r="U415" s="838">
        <v>0.5625</v>
      </c>
    </row>
    <row r="416" spans="1:21" ht="14.45" customHeight="1" x14ac:dyDescent="0.2">
      <c r="A416" s="831">
        <v>21</v>
      </c>
      <c r="B416" s="832" t="s">
        <v>3242</v>
      </c>
      <c r="C416" s="832" t="s">
        <v>3248</v>
      </c>
      <c r="D416" s="833" t="s">
        <v>5567</v>
      </c>
      <c r="E416" s="834" t="s">
        <v>3267</v>
      </c>
      <c r="F416" s="832" t="s">
        <v>3243</v>
      </c>
      <c r="G416" s="832" t="s">
        <v>3594</v>
      </c>
      <c r="H416" s="832" t="s">
        <v>594</v>
      </c>
      <c r="I416" s="832" t="s">
        <v>3595</v>
      </c>
      <c r="J416" s="832" t="s">
        <v>668</v>
      </c>
      <c r="K416" s="832" t="s">
        <v>3596</v>
      </c>
      <c r="L416" s="835">
        <v>127.91</v>
      </c>
      <c r="M416" s="835">
        <v>3965.21</v>
      </c>
      <c r="N416" s="832">
        <v>31</v>
      </c>
      <c r="O416" s="836">
        <v>20</v>
      </c>
      <c r="P416" s="835">
        <v>2430.2900000000004</v>
      </c>
      <c r="Q416" s="837">
        <v>0.61290322580645173</v>
      </c>
      <c r="R416" s="832">
        <v>19</v>
      </c>
      <c r="S416" s="837">
        <v>0.61290322580645162</v>
      </c>
      <c r="T416" s="836">
        <v>13</v>
      </c>
      <c r="U416" s="838">
        <v>0.65</v>
      </c>
    </row>
    <row r="417" spans="1:21" ht="14.45" customHeight="1" x14ac:dyDescent="0.2">
      <c r="A417" s="831">
        <v>21</v>
      </c>
      <c r="B417" s="832" t="s">
        <v>3242</v>
      </c>
      <c r="C417" s="832" t="s">
        <v>3248</v>
      </c>
      <c r="D417" s="833" t="s">
        <v>5567</v>
      </c>
      <c r="E417" s="834" t="s">
        <v>3267</v>
      </c>
      <c r="F417" s="832" t="s">
        <v>3243</v>
      </c>
      <c r="G417" s="832" t="s">
        <v>3597</v>
      </c>
      <c r="H417" s="832" t="s">
        <v>594</v>
      </c>
      <c r="I417" s="832" t="s">
        <v>3598</v>
      </c>
      <c r="J417" s="832" t="s">
        <v>3599</v>
      </c>
      <c r="K417" s="832" t="s">
        <v>3600</v>
      </c>
      <c r="L417" s="835">
        <v>21.92</v>
      </c>
      <c r="M417" s="835">
        <v>1687.84</v>
      </c>
      <c r="N417" s="832">
        <v>77</v>
      </c>
      <c r="O417" s="836">
        <v>23.5</v>
      </c>
      <c r="P417" s="835">
        <v>832.96</v>
      </c>
      <c r="Q417" s="837">
        <v>0.49350649350649356</v>
      </c>
      <c r="R417" s="832">
        <v>38</v>
      </c>
      <c r="S417" s="837">
        <v>0.4935064935064935</v>
      </c>
      <c r="T417" s="836">
        <v>11.5</v>
      </c>
      <c r="U417" s="838">
        <v>0.48936170212765956</v>
      </c>
    </row>
    <row r="418" spans="1:21" ht="14.45" customHeight="1" x14ac:dyDescent="0.2">
      <c r="A418" s="831">
        <v>21</v>
      </c>
      <c r="B418" s="832" t="s">
        <v>3242</v>
      </c>
      <c r="C418" s="832" t="s">
        <v>3248</v>
      </c>
      <c r="D418" s="833" t="s">
        <v>5567</v>
      </c>
      <c r="E418" s="834" t="s">
        <v>3267</v>
      </c>
      <c r="F418" s="832" t="s">
        <v>3243</v>
      </c>
      <c r="G418" s="832" t="s">
        <v>3597</v>
      </c>
      <c r="H418" s="832" t="s">
        <v>594</v>
      </c>
      <c r="I418" s="832" t="s">
        <v>3601</v>
      </c>
      <c r="J418" s="832" t="s">
        <v>3599</v>
      </c>
      <c r="K418" s="832" t="s">
        <v>1886</v>
      </c>
      <c r="L418" s="835">
        <v>87.67</v>
      </c>
      <c r="M418" s="835">
        <v>526.02</v>
      </c>
      <c r="N418" s="832">
        <v>6</v>
      </c>
      <c r="O418" s="836">
        <v>3.5</v>
      </c>
      <c r="P418" s="835">
        <v>175.34</v>
      </c>
      <c r="Q418" s="837">
        <v>0.33333333333333337</v>
      </c>
      <c r="R418" s="832">
        <v>2</v>
      </c>
      <c r="S418" s="837">
        <v>0.33333333333333331</v>
      </c>
      <c r="T418" s="836">
        <v>1</v>
      </c>
      <c r="U418" s="838">
        <v>0.2857142857142857</v>
      </c>
    </row>
    <row r="419" spans="1:21" ht="14.45" customHeight="1" x14ac:dyDescent="0.2">
      <c r="A419" s="831">
        <v>21</v>
      </c>
      <c r="B419" s="832" t="s">
        <v>3242</v>
      </c>
      <c r="C419" s="832" t="s">
        <v>3248</v>
      </c>
      <c r="D419" s="833" t="s">
        <v>5567</v>
      </c>
      <c r="E419" s="834" t="s">
        <v>3267</v>
      </c>
      <c r="F419" s="832" t="s">
        <v>3243</v>
      </c>
      <c r="G419" s="832" t="s">
        <v>3602</v>
      </c>
      <c r="H419" s="832" t="s">
        <v>594</v>
      </c>
      <c r="I419" s="832" t="s">
        <v>3960</v>
      </c>
      <c r="J419" s="832" t="s">
        <v>1416</v>
      </c>
      <c r="K419" s="832" t="s">
        <v>1419</v>
      </c>
      <c r="L419" s="835">
        <v>338.58</v>
      </c>
      <c r="M419" s="835">
        <v>677.16</v>
      </c>
      <c r="N419" s="832">
        <v>2</v>
      </c>
      <c r="O419" s="836">
        <v>0.5</v>
      </c>
      <c r="P419" s="835">
        <v>677.16</v>
      </c>
      <c r="Q419" s="837">
        <v>1</v>
      </c>
      <c r="R419" s="832">
        <v>2</v>
      </c>
      <c r="S419" s="837">
        <v>1</v>
      </c>
      <c r="T419" s="836">
        <v>0.5</v>
      </c>
      <c r="U419" s="838">
        <v>1</v>
      </c>
    </row>
    <row r="420" spans="1:21" ht="14.45" customHeight="1" x14ac:dyDescent="0.2">
      <c r="A420" s="831">
        <v>21</v>
      </c>
      <c r="B420" s="832" t="s">
        <v>3242</v>
      </c>
      <c r="C420" s="832" t="s">
        <v>3248</v>
      </c>
      <c r="D420" s="833" t="s">
        <v>5567</v>
      </c>
      <c r="E420" s="834" t="s">
        <v>3267</v>
      </c>
      <c r="F420" s="832" t="s">
        <v>3243</v>
      </c>
      <c r="G420" s="832" t="s">
        <v>3602</v>
      </c>
      <c r="H420" s="832" t="s">
        <v>655</v>
      </c>
      <c r="I420" s="832" t="s">
        <v>3136</v>
      </c>
      <c r="J420" s="832" t="s">
        <v>1416</v>
      </c>
      <c r="K420" s="832" t="s">
        <v>2055</v>
      </c>
      <c r="L420" s="835">
        <v>1286.6199999999999</v>
      </c>
      <c r="M420" s="835">
        <v>1286.6199999999999</v>
      </c>
      <c r="N420" s="832">
        <v>1</v>
      </c>
      <c r="O420" s="836">
        <v>1</v>
      </c>
      <c r="P420" s="835">
        <v>1286.6199999999999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5" customHeight="1" x14ac:dyDescent="0.2">
      <c r="A421" s="831">
        <v>21</v>
      </c>
      <c r="B421" s="832" t="s">
        <v>3242</v>
      </c>
      <c r="C421" s="832" t="s">
        <v>3248</v>
      </c>
      <c r="D421" s="833" t="s">
        <v>5567</v>
      </c>
      <c r="E421" s="834" t="s">
        <v>3267</v>
      </c>
      <c r="F421" s="832" t="s">
        <v>3243</v>
      </c>
      <c r="G421" s="832" t="s">
        <v>3602</v>
      </c>
      <c r="H421" s="832" t="s">
        <v>594</v>
      </c>
      <c r="I421" s="832" t="s">
        <v>3961</v>
      </c>
      <c r="J421" s="832" t="s">
        <v>3962</v>
      </c>
      <c r="K421" s="832" t="s">
        <v>3963</v>
      </c>
      <c r="L421" s="835">
        <v>169.29</v>
      </c>
      <c r="M421" s="835">
        <v>507.87</v>
      </c>
      <c r="N421" s="832">
        <v>3</v>
      </c>
      <c r="O421" s="836">
        <v>1</v>
      </c>
      <c r="P421" s="835">
        <v>507.87</v>
      </c>
      <c r="Q421" s="837">
        <v>1</v>
      </c>
      <c r="R421" s="832">
        <v>3</v>
      </c>
      <c r="S421" s="837">
        <v>1</v>
      </c>
      <c r="T421" s="836">
        <v>1</v>
      </c>
      <c r="U421" s="838">
        <v>1</v>
      </c>
    </row>
    <row r="422" spans="1:21" ht="14.45" customHeight="1" x14ac:dyDescent="0.2">
      <c r="A422" s="831">
        <v>21</v>
      </c>
      <c r="B422" s="832" t="s">
        <v>3242</v>
      </c>
      <c r="C422" s="832" t="s">
        <v>3248</v>
      </c>
      <c r="D422" s="833" t="s">
        <v>5567</v>
      </c>
      <c r="E422" s="834" t="s">
        <v>3267</v>
      </c>
      <c r="F422" s="832" t="s">
        <v>3243</v>
      </c>
      <c r="G422" s="832" t="s">
        <v>3602</v>
      </c>
      <c r="H422" s="832" t="s">
        <v>655</v>
      </c>
      <c r="I422" s="832" t="s">
        <v>2922</v>
      </c>
      <c r="J422" s="832" t="s">
        <v>1416</v>
      </c>
      <c r="K422" s="832" t="s">
        <v>1417</v>
      </c>
      <c r="L422" s="835">
        <v>2573.2199999999998</v>
      </c>
      <c r="M422" s="835">
        <v>2573.2199999999998</v>
      </c>
      <c r="N422" s="832">
        <v>1</v>
      </c>
      <c r="O422" s="836">
        <v>1</v>
      </c>
      <c r="P422" s="835">
        <v>2573.2199999999998</v>
      </c>
      <c r="Q422" s="837">
        <v>1</v>
      </c>
      <c r="R422" s="832">
        <v>1</v>
      </c>
      <c r="S422" s="837">
        <v>1</v>
      </c>
      <c r="T422" s="836">
        <v>1</v>
      </c>
      <c r="U422" s="838">
        <v>1</v>
      </c>
    </row>
    <row r="423" spans="1:21" ht="14.45" customHeight="1" x14ac:dyDescent="0.2">
      <c r="A423" s="831">
        <v>21</v>
      </c>
      <c r="B423" s="832" t="s">
        <v>3242</v>
      </c>
      <c r="C423" s="832" t="s">
        <v>3248</v>
      </c>
      <c r="D423" s="833" t="s">
        <v>5567</v>
      </c>
      <c r="E423" s="834" t="s">
        <v>3267</v>
      </c>
      <c r="F423" s="832" t="s">
        <v>3243</v>
      </c>
      <c r="G423" s="832" t="s">
        <v>3602</v>
      </c>
      <c r="H423" s="832" t="s">
        <v>594</v>
      </c>
      <c r="I423" s="832" t="s">
        <v>3964</v>
      </c>
      <c r="J423" s="832" t="s">
        <v>3965</v>
      </c>
      <c r="K423" s="832" t="s">
        <v>3963</v>
      </c>
      <c r="L423" s="835">
        <v>1286.19</v>
      </c>
      <c r="M423" s="835">
        <v>2572.38</v>
      </c>
      <c r="N423" s="832">
        <v>2</v>
      </c>
      <c r="O423" s="836">
        <v>0.5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21</v>
      </c>
      <c r="B424" s="832" t="s">
        <v>3242</v>
      </c>
      <c r="C424" s="832" t="s">
        <v>3248</v>
      </c>
      <c r="D424" s="833" t="s">
        <v>5567</v>
      </c>
      <c r="E424" s="834" t="s">
        <v>3267</v>
      </c>
      <c r="F424" s="832" t="s">
        <v>3243</v>
      </c>
      <c r="G424" s="832" t="s">
        <v>3966</v>
      </c>
      <c r="H424" s="832" t="s">
        <v>594</v>
      </c>
      <c r="I424" s="832" t="s">
        <v>3967</v>
      </c>
      <c r="J424" s="832" t="s">
        <v>3968</v>
      </c>
      <c r="K424" s="832" t="s">
        <v>3969</v>
      </c>
      <c r="L424" s="835">
        <v>0</v>
      </c>
      <c r="M424" s="835">
        <v>0</v>
      </c>
      <c r="N424" s="832">
        <v>1</v>
      </c>
      <c r="O424" s="836">
        <v>1</v>
      </c>
      <c r="P424" s="835">
        <v>0</v>
      </c>
      <c r="Q424" s="837"/>
      <c r="R424" s="832">
        <v>1</v>
      </c>
      <c r="S424" s="837">
        <v>1</v>
      </c>
      <c r="T424" s="836">
        <v>1</v>
      </c>
      <c r="U424" s="838">
        <v>1</v>
      </c>
    </row>
    <row r="425" spans="1:21" ht="14.45" customHeight="1" x14ac:dyDescent="0.2">
      <c r="A425" s="831">
        <v>21</v>
      </c>
      <c r="B425" s="832" t="s">
        <v>3242</v>
      </c>
      <c r="C425" s="832" t="s">
        <v>3248</v>
      </c>
      <c r="D425" s="833" t="s">
        <v>5567</v>
      </c>
      <c r="E425" s="834" t="s">
        <v>3267</v>
      </c>
      <c r="F425" s="832" t="s">
        <v>3243</v>
      </c>
      <c r="G425" s="832" t="s">
        <v>3296</v>
      </c>
      <c r="H425" s="832" t="s">
        <v>655</v>
      </c>
      <c r="I425" s="832" t="s">
        <v>2886</v>
      </c>
      <c r="J425" s="832" t="s">
        <v>1345</v>
      </c>
      <c r="K425" s="832" t="s">
        <v>1346</v>
      </c>
      <c r="L425" s="835">
        <v>0</v>
      </c>
      <c r="M425" s="835">
        <v>0</v>
      </c>
      <c r="N425" s="832">
        <v>31</v>
      </c>
      <c r="O425" s="836">
        <v>12</v>
      </c>
      <c r="P425" s="835">
        <v>0</v>
      </c>
      <c r="Q425" s="837"/>
      <c r="R425" s="832">
        <v>20</v>
      </c>
      <c r="S425" s="837">
        <v>0.64516129032258063</v>
      </c>
      <c r="T425" s="836">
        <v>6</v>
      </c>
      <c r="U425" s="838">
        <v>0.5</v>
      </c>
    </row>
    <row r="426" spans="1:21" ht="14.45" customHeight="1" x14ac:dyDescent="0.2">
      <c r="A426" s="831">
        <v>21</v>
      </c>
      <c r="B426" s="832" t="s">
        <v>3242</v>
      </c>
      <c r="C426" s="832" t="s">
        <v>3248</v>
      </c>
      <c r="D426" s="833" t="s">
        <v>5567</v>
      </c>
      <c r="E426" s="834" t="s">
        <v>3267</v>
      </c>
      <c r="F426" s="832" t="s">
        <v>3243</v>
      </c>
      <c r="G426" s="832" t="s">
        <v>3296</v>
      </c>
      <c r="H426" s="832" t="s">
        <v>594</v>
      </c>
      <c r="I426" s="832" t="s">
        <v>3608</v>
      </c>
      <c r="J426" s="832" t="s">
        <v>1273</v>
      </c>
      <c r="K426" s="832" t="s">
        <v>3609</v>
      </c>
      <c r="L426" s="835">
        <v>227.69</v>
      </c>
      <c r="M426" s="835">
        <v>1138.45</v>
      </c>
      <c r="N426" s="832">
        <v>5</v>
      </c>
      <c r="O426" s="836">
        <v>3</v>
      </c>
      <c r="P426" s="835">
        <v>910.76</v>
      </c>
      <c r="Q426" s="837">
        <v>0.79999999999999993</v>
      </c>
      <c r="R426" s="832">
        <v>4</v>
      </c>
      <c r="S426" s="837">
        <v>0.8</v>
      </c>
      <c r="T426" s="836">
        <v>2</v>
      </c>
      <c r="U426" s="838">
        <v>0.66666666666666663</v>
      </c>
    </row>
    <row r="427" spans="1:21" ht="14.45" customHeight="1" x14ac:dyDescent="0.2">
      <c r="A427" s="831">
        <v>21</v>
      </c>
      <c r="B427" s="832" t="s">
        <v>3242</v>
      </c>
      <c r="C427" s="832" t="s">
        <v>3248</v>
      </c>
      <c r="D427" s="833" t="s">
        <v>5567</v>
      </c>
      <c r="E427" s="834" t="s">
        <v>3267</v>
      </c>
      <c r="F427" s="832" t="s">
        <v>3243</v>
      </c>
      <c r="G427" s="832" t="s">
        <v>3296</v>
      </c>
      <c r="H427" s="832" t="s">
        <v>594</v>
      </c>
      <c r="I427" s="832" t="s">
        <v>3970</v>
      </c>
      <c r="J427" s="832" t="s">
        <v>1273</v>
      </c>
      <c r="K427" s="832" t="s">
        <v>3971</v>
      </c>
      <c r="L427" s="835">
        <v>45.53</v>
      </c>
      <c r="M427" s="835">
        <v>136.59</v>
      </c>
      <c r="N427" s="832">
        <v>3</v>
      </c>
      <c r="O427" s="836">
        <v>0.5</v>
      </c>
      <c r="P427" s="835">
        <v>136.59</v>
      </c>
      <c r="Q427" s="837">
        <v>1</v>
      </c>
      <c r="R427" s="832">
        <v>3</v>
      </c>
      <c r="S427" s="837">
        <v>1</v>
      </c>
      <c r="T427" s="836">
        <v>0.5</v>
      </c>
      <c r="U427" s="838">
        <v>1</v>
      </c>
    </row>
    <row r="428" spans="1:21" ht="14.45" customHeight="1" x14ac:dyDescent="0.2">
      <c r="A428" s="831">
        <v>21</v>
      </c>
      <c r="B428" s="832" t="s">
        <v>3242</v>
      </c>
      <c r="C428" s="832" t="s">
        <v>3248</v>
      </c>
      <c r="D428" s="833" t="s">
        <v>5567</v>
      </c>
      <c r="E428" s="834" t="s">
        <v>3267</v>
      </c>
      <c r="F428" s="832" t="s">
        <v>3243</v>
      </c>
      <c r="G428" s="832" t="s">
        <v>3614</v>
      </c>
      <c r="H428" s="832" t="s">
        <v>594</v>
      </c>
      <c r="I428" s="832" t="s">
        <v>3615</v>
      </c>
      <c r="J428" s="832" t="s">
        <v>1622</v>
      </c>
      <c r="K428" s="832" t="s">
        <v>3339</v>
      </c>
      <c r="L428" s="835">
        <v>210.38</v>
      </c>
      <c r="M428" s="835">
        <v>210.38</v>
      </c>
      <c r="N428" s="832">
        <v>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5" customHeight="1" x14ac:dyDescent="0.2">
      <c r="A429" s="831">
        <v>21</v>
      </c>
      <c r="B429" s="832" t="s">
        <v>3242</v>
      </c>
      <c r="C429" s="832" t="s">
        <v>3248</v>
      </c>
      <c r="D429" s="833" t="s">
        <v>5567</v>
      </c>
      <c r="E429" s="834" t="s">
        <v>3267</v>
      </c>
      <c r="F429" s="832" t="s">
        <v>3243</v>
      </c>
      <c r="G429" s="832" t="s">
        <v>3614</v>
      </c>
      <c r="H429" s="832" t="s">
        <v>594</v>
      </c>
      <c r="I429" s="832" t="s">
        <v>3616</v>
      </c>
      <c r="J429" s="832" t="s">
        <v>1622</v>
      </c>
      <c r="K429" s="832" t="s">
        <v>1952</v>
      </c>
      <c r="L429" s="835">
        <v>42.08</v>
      </c>
      <c r="M429" s="835">
        <v>294.56</v>
      </c>
      <c r="N429" s="832">
        <v>7</v>
      </c>
      <c r="O429" s="836">
        <v>2</v>
      </c>
      <c r="P429" s="835">
        <v>168.32</v>
      </c>
      <c r="Q429" s="837">
        <v>0.5714285714285714</v>
      </c>
      <c r="R429" s="832">
        <v>4</v>
      </c>
      <c r="S429" s="837">
        <v>0.5714285714285714</v>
      </c>
      <c r="T429" s="836">
        <v>1</v>
      </c>
      <c r="U429" s="838">
        <v>0.5</v>
      </c>
    </row>
    <row r="430" spans="1:21" ht="14.45" customHeight="1" x14ac:dyDescent="0.2">
      <c r="A430" s="831">
        <v>21</v>
      </c>
      <c r="B430" s="832" t="s">
        <v>3242</v>
      </c>
      <c r="C430" s="832" t="s">
        <v>3248</v>
      </c>
      <c r="D430" s="833" t="s">
        <v>5567</v>
      </c>
      <c r="E430" s="834" t="s">
        <v>3267</v>
      </c>
      <c r="F430" s="832" t="s">
        <v>3243</v>
      </c>
      <c r="G430" s="832" t="s">
        <v>3621</v>
      </c>
      <c r="H430" s="832" t="s">
        <v>655</v>
      </c>
      <c r="I430" s="832" t="s">
        <v>3622</v>
      </c>
      <c r="J430" s="832" t="s">
        <v>3623</v>
      </c>
      <c r="K430" s="832" t="s">
        <v>3624</v>
      </c>
      <c r="L430" s="835">
        <v>502.31</v>
      </c>
      <c r="M430" s="835">
        <v>82881.149999999965</v>
      </c>
      <c r="N430" s="832">
        <v>165</v>
      </c>
      <c r="O430" s="836">
        <v>155</v>
      </c>
      <c r="P430" s="835">
        <v>54249.479999999938</v>
      </c>
      <c r="Q430" s="837">
        <v>0.6545454545454541</v>
      </c>
      <c r="R430" s="832">
        <v>108</v>
      </c>
      <c r="S430" s="837">
        <v>0.65454545454545454</v>
      </c>
      <c r="T430" s="836">
        <v>100</v>
      </c>
      <c r="U430" s="838">
        <v>0.64516129032258063</v>
      </c>
    </row>
    <row r="431" spans="1:21" ht="14.45" customHeight="1" x14ac:dyDescent="0.2">
      <c r="A431" s="831">
        <v>21</v>
      </c>
      <c r="B431" s="832" t="s">
        <v>3242</v>
      </c>
      <c r="C431" s="832" t="s">
        <v>3248</v>
      </c>
      <c r="D431" s="833" t="s">
        <v>5567</v>
      </c>
      <c r="E431" s="834" t="s">
        <v>3267</v>
      </c>
      <c r="F431" s="832" t="s">
        <v>3243</v>
      </c>
      <c r="G431" s="832" t="s">
        <v>3621</v>
      </c>
      <c r="H431" s="832" t="s">
        <v>594</v>
      </c>
      <c r="I431" s="832" t="s">
        <v>3625</v>
      </c>
      <c r="J431" s="832" t="s">
        <v>3621</v>
      </c>
      <c r="K431" s="832" t="s">
        <v>3068</v>
      </c>
      <c r="L431" s="835">
        <v>150.69999999999999</v>
      </c>
      <c r="M431" s="835">
        <v>150.69999999999999</v>
      </c>
      <c r="N431" s="832">
        <v>1</v>
      </c>
      <c r="O431" s="836">
        <v>1</v>
      </c>
      <c r="P431" s="835">
        <v>150.69999999999999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5" customHeight="1" x14ac:dyDescent="0.2">
      <c r="A432" s="831">
        <v>21</v>
      </c>
      <c r="B432" s="832" t="s">
        <v>3242</v>
      </c>
      <c r="C432" s="832" t="s">
        <v>3248</v>
      </c>
      <c r="D432" s="833" t="s">
        <v>5567</v>
      </c>
      <c r="E432" s="834" t="s">
        <v>3267</v>
      </c>
      <c r="F432" s="832" t="s">
        <v>3243</v>
      </c>
      <c r="G432" s="832" t="s">
        <v>3626</v>
      </c>
      <c r="H432" s="832" t="s">
        <v>655</v>
      </c>
      <c r="I432" s="832" t="s">
        <v>2698</v>
      </c>
      <c r="J432" s="832" t="s">
        <v>1011</v>
      </c>
      <c r="K432" s="832" t="s">
        <v>2699</v>
      </c>
      <c r="L432" s="835">
        <v>100.1</v>
      </c>
      <c r="M432" s="835">
        <v>300.29999999999995</v>
      </c>
      <c r="N432" s="832">
        <v>3</v>
      </c>
      <c r="O432" s="836">
        <v>1</v>
      </c>
      <c r="P432" s="835">
        <v>300.29999999999995</v>
      </c>
      <c r="Q432" s="837">
        <v>1</v>
      </c>
      <c r="R432" s="832">
        <v>3</v>
      </c>
      <c r="S432" s="837">
        <v>1</v>
      </c>
      <c r="T432" s="836">
        <v>1</v>
      </c>
      <c r="U432" s="838">
        <v>1</v>
      </c>
    </row>
    <row r="433" spans="1:21" ht="14.45" customHeight="1" x14ac:dyDescent="0.2">
      <c r="A433" s="831">
        <v>21</v>
      </c>
      <c r="B433" s="832" t="s">
        <v>3242</v>
      </c>
      <c r="C433" s="832" t="s">
        <v>3248</v>
      </c>
      <c r="D433" s="833" t="s">
        <v>5567</v>
      </c>
      <c r="E433" s="834" t="s">
        <v>3267</v>
      </c>
      <c r="F433" s="832" t="s">
        <v>3243</v>
      </c>
      <c r="G433" s="832" t="s">
        <v>3972</v>
      </c>
      <c r="H433" s="832" t="s">
        <v>594</v>
      </c>
      <c r="I433" s="832" t="s">
        <v>3973</v>
      </c>
      <c r="J433" s="832" t="s">
        <v>3974</v>
      </c>
      <c r="K433" s="832" t="s">
        <v>3975</v>
      </c>
      <c r="L433" s="835">
        <v>73.83</v>
      </c>
      <c r="M433" s="835">
        <v>73.83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5" customHeight="1" x14ac:dyDescent="0.2">
      <c r="A434" s="831">
        <v>21</v>
      </c>
      <c r="B434" s="832" t="s">
        <v>3242</v>
      </c>
      <c r="C434" s="832" t="s">
        <v>3248</v>
      </c>
      <c r="D434" s="833" t="s">
        <v>5567</v>
      </c>
      <c r="E434" s="834" t="s">
        <v>3267</v>
      </c>
      <c r="F434" s="832" t="s">
        <v>3243</v>
      </c>
      <c r="G434" s="832" t="s">
        <v>3637</v>
      </c>
      <c r="H434" s="832" t="s">
        <v>594</v>
      </c>
      <c r="I434" s="832" t="s">
        <v>3640</v>
      </c>
      <c r="J434" s="832" t="s">
        <v>1559</v>
      </c>
      <c r="K434" s="832" t="s">
        <v>3641</v>
      </c>
      <c r="L434" s="835">
        <v>55.16</v>
      </c>
      <c r="M434" s="835">
        <v>220.64</v>
      </c>
      <c r="N434" s="832">
        <v>4</v>
      </c>
      <c r="O434" s="836">
        <v>3</v>
      </c>
      <c r="P434" s="835">
        <v>165.48</v>
      </c>
      <c r="Q434" s="837">
        <v>0.75</v>
      </c>
      <c r="R434" s="832">
        <v>3</v>
      </c>
      <c r="S434" s="837">
        <v>0.75</v>
      </c>
      <c r="T434" s="836">
        <v>2.5</v>
      </c>
      <c r="U434" s="838">
        <v>0.83333333333333337</v>
      </c>
    </row>
    <row r="435" spans="1:21" ht="14.45" customHeight="1" x14ac:dyDescent="0.2">
      <c r="A435" s="831">
        <v>21</v>
      </c>
      <c r="B435" s="832" t="s">
        <v>3242</v>
      </c>
      <c r="C435" s="832" t="s">
        <v>3248</v>
      </c>
      <c r="D435" s="833" t="s">
        <v>5567</v>
      </c>
      <c r="E435" s="834" t="s">
        <v>3267</v>
      </c>
      <c r="F435" s="832" t="s">
        <v>3243</v>
      </c>
      <c r="G435" s="832" t="s">
        <v>3976</v>
      </c>
      <c r="H435" s="832" t="s">
        <v>594</v>
      </c>
      <c r="I435" s="832" t="s">
        <v>3977</v>
      </c>
      <c r="J435" s="832" t="s">
        <v>1554</v>
      </c>
      <c r="K435" s="832" t="s">
        <v>2844</v>
      </c>
      <c r="L435" s="835">
        <v>122.73</v>
      </c>
      <c r="M435" s="835">
        <v>122.73</v>
      </c>
      <c r="N435" s="832">
        <v>1</v>
      </c>
      <c r="O435" s="836">
        <v>0.5</v>
      </c>
      <c r="P435" s="835">
        <v>122.73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5" customHeight="1" x14ac:dyDescent="0.2">
      <c r="A436" s="831">
        <v>21</v>
      </c>
      <c r="B436" s="832" t="s">
        <v>3242</v>
      </c>
      <c r="C436" s="832" t="s">
        <v>3248</v>
      </c>
      <c r="D436" s="833" t="s">
        <v>5567</v>
      </c>
      <c r="E436" s="834" t="s">
        <v>3267</v>
      </c>
      <c r="F436" s="832" t="s">
        <v>3243</v>
      </c>
      <c r="G436" s="832" t="s">
        <v>3645</v>
      </c>
      <c r="H436" s="832" t="s">
        <v>594</v>
      </c>
      <c r="I436" s="832" t="s">
        <v>3978</v>
      </c>
      <c r="J436" s="832" t="s">
        <v>1568</v>
      </c>
      <c r="K436" s="832" t="s">
        <v>3808</v>
      </c>
      <c r="L436" s="835">
        <v>156.61000000000001</v>
      </c>
      <c r="M436" s="835">
        <v>313.22000000000003</v>
      </c>
      <c r="N436" s="832">
        <v>2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21</v>
      </c>
      <c r="B437" s="832" t="s">
        <v>3242</v>
      </c>
      <c r="C437" s="832" t="s">
        <v>3248</v>
      </c>
      <c r="D437" s="833" t="s">
        <v>5567</v>
      </c>
      <c r="E437" s="834" t="s">
        <v>3267</v>
      </c>
      <c r="F437" s="832" t="s">
        <v>3243</v>
      </c>
      <c r="G437" s="832" t="s">
        <v>3645</v>
      </c>
      <c r="H437" s="832" t="s">
        <v>594</v>
      </c>
      <c r="I437" s="832" t="s">
        <v>3979</v>
      </c>
      <c r="J437" s="832" t="s">
        <v>3662</v>
      </c>
      <c r="K437" s="832" t="s">
        <v>3980</v>
      </c>
      <c r="L437" s="835">
        <v>140.94999999999999</v>
      </c>
      <c r="M437" s="835">
        <v>422.84999999999997</v>
      </c>
      <c r="N437" s="832">
        <v>3</v>
      </c>
      <c r="O437" s="836">
        <v>0.5</v>
      </c>
      <c r="P437" s="835">
        <v>422.84999999999997</v>
      </c>
      <c r="Q437" s="837">
        <v>1</v>
      </c>
      <c r="R437" s="832">
        <v>3</v>
      </c>
      <c r="S437" s="837">
        <v>1</v>
      </c>
      <c r="T437" s="836">
        <v>0.5</v>
      </c>
      <c r="U437" s="838">
        <v>1</v>
      </c>
    </row>
    <row r="438" spans="1:21" ht="14.45" customHeight="1" x14ac:dyDescent="0.2">
      <c r="A438" s="831">
        <v>21</v>
      </c>
      <c r="B438" s="832" t="s">
        <v>3242</v>
      </c>
      <c r="C438" s="832" t="s">
        <v>3248</v>
      </c>
      <c r="D438" s="833" t="s">
        <v>5567</v>
      </c>
      <c r="E438" s="834" t="s">
        <v>3267</v>
      </c>
      <c r="F438" s="832" t="s">
        <v>3243</v>
      </c>
      <c r="G438" s="832" t="s">
        <v>3981</v>
      </c>
      <c r="H438" s="832" t="s">
        <v>594</v>
      </c>
      <c r="I438" s="832" t="s">
        <v>3982</v>
      </c>
      <c r="J438" s="832" t="s">
        <v>3983</v>
      </c>
      <c r="K438" s="832" t="s">
        <v>3984</v>
      </c>
      <c r="L438" s="835">
        <v>65.989999999999995</v>
      </c>
      <c r="M438" s="835">
        <v>131.97999999999999</v>
      </c>
      <c r="N438" s="832">
        <v>2</v>
      </c>
      <c r="O438" s="836">
        <v>1.5</v>
      </c>
      <c r="P438" s="835">
        <v>131.97999999999999</v>
      </c>
      <c r="Q438" s="837">
        <v>1</v>
      </c>
      <c r="R438" s="832">
        <v>2</v>
      </c>
      <c r="S438" s="837">
        <v>1</v>
      </c>
      <c r="T438" s="836">
        <v>1.5</v>
      </c>
      <c r="U438" s="838">
        <v>1</v>
      </c>
    </row>
    <row r="439" spans="1:21" ht="14.45" customHeight="1" x14ac:dyDescent="0.2">
      <c r="A439" s="831">
        <v>21</v>
      </c>
      <c r="B439" s="832" t="s">
        <v>3242</v>
      </c>
      <c r="C439" s="832" t="s">
        <v>3248</v>
      </c>
      <c r="D439" s="833" t="s">
        <v>5567</v>
      </c>
      <c r="E439" s="834" t="s">
        <v>3267</v>
      </c>
      <c r="F439" s="832" t="s">
        <v>3243</v>
      </c>
      <c r="G439" s="832" t="s">
        <v>3985</v>
      </c>
      <c r="H439" s="832" t="s">
        <v>594</v>
      </c>
      <c r="I439" s="832" t="s">
        <v>3986</v>
      </c>
      <c r="J439" s="832" t="s">
        <v>3987</v>
      </c>
      <c r="K439" s="832" t="s">
        <v>3988</v>
      </c>
      <c r="L439" s="835">
        <v>25.12</v>
      </c>
      <c r="M439" s="835">
        <v>25.12</v>
      </c>
      <c r="N439" s="832">
        <v>1</v>
      </c>
      <c r="O439" s="836">
        <v>0.5</v>
      </c>
      <c r="P439" s="835">
        <v>25.12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5" customHeight="1" x14ac:dyDescent="0.2">
      <c r="A440" s="831">
        <v>21</v>
      </c>
      <c r="B440" s="832" t="s">
        <v>3242</v>
      </c>
      <c r="C440" s="832" t="s">
        <v>3248</v>
      </c>
      <c r="D440" s="833" t="s">
        <v>5567</v>
      </c>
      <c r="E440" s="834" t="s">
        <v>3267</v>
      </c>
      <c r="F440" s="832" t="s">
        <v>3243</v>
      </c>
      <c r="G440" s="832" t="s">
        <v>3668</v>
      </c>
      <c r="H440" s="832" t="s">
        <v>594</v>
      </c>
      <c r="I440" s="832" t="s">
        <v>3669</v>
      </c>
      <c r="J440" s="832" t="s">
        <v>801</v>
      </c>
      <c r="K440" s="832" t="s">
        <v>3670</v>
      </c>
      <c r="L440" s="835">
        <v>311.02</v>
      </c>
      <c r="M440" s="835">
        <v>1866.12</v>
      </c>
      <c r="N440" s="832">
        <v>6</v>
      </c>
      <c r="O440" s="836">
        <v>2.5</v>
      </c>
      <c r="P440" s="835">
        <v>1555.1</v>
      </c>
      <c r="Q440" s="837">
        <v>0.83333333333333337</v>
      </c>
      <c r="R440" s="832">
        <v>5</v>
      </c>
      <c r="S440" s="837">
        <v>0.83333333333333337</v>
      </c>
      <c r="T440" s="836">
        <v>2</v>
      </c>
      <c r="U440" s="838">
        <v>0.8</v>
      </c>
    </row>
    <row r="441" spans="1:21" ht="14.45" customHeight="1" x14ac:dyDescent="0.2">
      <c r="A441" s="831">
        <v>21</v>
      </c>
      <c r="B441" s="832" t="s">
        <v>3242</v>
      </c>
      <c r="C441" s="832" t="s">
        <v>3248</v>
      </c>
      <c r="D441" s="833" t="s">
        <v>5567</v>
      </c>
      <c r="E441" s="834" t="s">
        <v>3267</v>
      </c>
      <c r="F441" s="832" t="s">
        <v>3243</v>
      </c>
      <c r="G441" s="832" t="s">
        <v>3668</v>
      </c>
      <c r="H441" s="832" t="s">
        <v>594</v>
      </c>
      <c r="I441" s="832" t="s">
        <v>3989</v>
      </c>
      <c r="J441" s="832" t="s">
        <v>3990</v>
      </c>
      <c r="K441" s="832" t="s">
        <v>3991</v>
      </c>
      <c r="L441" s="835">
        <v>177.92</v>
      </c>
      <c r="M441" s="835">
        <v>2490.88</v>
      </c>
      <c r="N441" s="832">
        <v>14</v>
      </c>
      <c r="O441" s="836">
        <v>5</v>
      </c>
      <c r="P441" s="835">
        <v>2312.96</v>
      </c>
      <c r="Q441" s="837">
        <v>0.92857142857142849</v>
      </c>
      <c r="R441" s="832">
        <v>13</v>
      </c>
      <c r="S441" s="837">
        <v>0.9285714285714286</v>
      </c>
      <c r="T441" s="836">
        <v>4</v>
      </c>
      <c r="U441" s="838">
        <v>0.8</v>
      </c>
    </row>
    <row r="442" spans="1:21" ht="14.45" customHeight="1" x14ac:dyDescent="0.2">
      <c r="A442" s="831">
        <v>21</v>
      </c>
      <c r="B442" s="832" t="s">
        <v>3242</v>
      </c>
      <c r="C442" s="832" t="s">
        <v>3248</v>
      </c>
      <c r="D442" s="833" t="s">
        <v>5567</v>
      </c>
      <c r="E442" s="834" t="s">
        <v>3267</v>
      </c>
      <c r="F442" s="832" t="s">
        <v>3243</v>
      </c>
      <c r="G442" s="832" t="s">
        <v>3668</v>
      </c>
      <c r="H442" s="832" t="s">
        <v>594</v>
      </c>
      <c r="I442" s="832" t="s">
        <v>3671</v>
      </c>
      <c r="J442" s="832" t="s">
        <v>785</v>
      </c>
      <c r="K442" s="832" t="s">
        <v>3672</v>
      </c>
      <c r="L442" s="835">
        <v>0</v>
      </c>
      <c r="M442" s="835">
        <v>0</v>
      </c>
      <c r="N442" s="832">
        <v>4</v>
      </c>
      <c r="O442" s="836">
        <v>1.5</v>
      </c>
      <c r="P442" s="835">
        <v>0</v>
      </c>
      <c r="Q442" s="837"/>
      <c r="R442" s="832">
        <v>2</v>
      </c>
      <c r="S442" s="837">
        <v>0.5</v>
      </c>
      <c r="T442" s="836">
        <v>0.5</v>
      </c>
      <c r="U442" s="838">
        <v>0.33333333333333331</v>
      </c>
    </row>
    <row r="443" spans="1:21" ht="14.45" customHeight="1" x14ac:dyDescent="0.2">
      <c r="A443" s="831">
        <v>21</v>
      </c>
      <c r="B443" s="832" t="s">
        <v>3242</v>
      </c>
      <c r="C443" s="832" t="s">
        <v>3248</v>
      </c>
      <c r="D443" s="833" t="s">
        <v>5567</v>
      </c>
      <c r="E443" s="834" t="s">
        <v>3267</v>
      </c>
      <c r="F443" s="832" t="s">
        <v>3243</v>
      </c>
      <c r="G443" s="832" t="s">
        <v>3992</v>
      </c>
      <c r="H443" s="832" t="s">
        <v>655</v>
      </c>
      <c r="I443" s="832" t="s">
        <v>3993</v>
      </c>
      <c r="J443" s="832" t="s">
        <v>2964</v>
      </c>
      <c r="K443" s="832" t="s">
        <v>1617</v>
      </c>
      <c r="L443" s="835">
        <v>80.53</v>
      </c>
      <c r="M443" s="835">
        <v>161.06</v>
      </c>
      <c r="N443" s="832">
        <v>2</v>
      </c>
      <c r="O443" s="836">
        <v>1</v>
      </c>
      <c r="P443" s="835">
        <v>161.06</v>
      </c>
      <c r="Q443" s="837">
        <v>1</v>
      </c>
      <c r="R443" s="832">
        <v>2</v>
      </c>
      <c r="S443" s="837">
        <v>1</v>
      </c>
      <c r="T443" s="836">
        <v>1</v>
      </c>
      <c r="U443" s="838">
        <v>1</v>
      </c>
    </row>
    <row r="444" spans="1:21" ht="14.45" customHeight="1" x14ac:dyDescent="0.2">
      <c r="A444" s="831">
        <v>21</v>
      </c>
      <c r="B444" s="832" t="s">
        <v>3242</v>
      </c>
      <c r="C444" s="832" t="s">
        <v>3248</v>
      </c>
      <c r="D444" s="833" t="s">
        <v>5567</v>
      </c>
      <c r="E444" s="834" t="s">
        <v>3267</v>
      </c>
      <c r="F444" s="832" t="s">
        <v>3243</v>
      </c>
      <c r="G444" s="832" t="s">
        <v>3994</v>
      </c>
      <c r="H444" s="832" t="s">
        <v>594</v>
      </c>
      <c r="I444" s="832" t="s">
        <v>3995</v>
      </c>
      <c r="J444" s="832" t="s">
        <v>3996</v>
      </c>
      <c r="K444" s="832" t="s">
        <v>3997</v>
      </c>
      <c r="L444" s="835">
        <v>510.41</v>
      </c>
      <c r="M444" s="835">
        <v>12249.839999999998</v>
      </c>
      <c r="N444" s="832">
        <v>24</v>
      </c>
      <c r="O444" s="836">
        <v>8</v>
      </c>
      <c r="P444" s="835">
        <v>12249.839999999998</v>
      </c>
      <c r="Q444" s="837">
        <v>1</v>
      </c>
      <c r="R444" s="832">
        <v>24</v>
      </c>
      <c r="S444" s="837">
        <v>1</v>
      </c>
      <c r="T444" s="836">
        <v>8</v>
      </c>
      <c r="U444" s="838">
        <v>1</v>
      </c>
    </row>
    <row r="445" spans="1:21" ht="14.45" customHeight="1" x14ac:dyDescent="0.2">
      <c r="A445" s="831">
        <v>21</v>
      </c>
      <c r="B445" s="832" t="s">
        <v>3242</v>
      </c>
      <c r="C445" s="832" t="s">
        <v>3248</v>
      </c>
      <c r="D445" s="833" t="s">
        <v>5567</v>
      </c>
      <c r="E445" s="834" t="s">
        <v>3267</v>
      </c>
      <c r="F445" s="832" t="s">
        <v>3243</v>
      </c>
      <c r="G445" s="832" t="s">
        <v>3673</v>
      </c>
      <c r="H445" s="832" t="s">
        <v>594</v>
      </c>
      <c r="I445" s="832" t="s">
        <v>2947</v>
      </c>
      <c r="J445" s="832" t="s">
        <v>1662</v>
      </c>
      <c r="K445" s="832" t="s">
        <v>2948</v>
      </c>
      <c r="L445" s="835">
        <v>0</v>
      </c>
      <c r="M445" s="835">
        <v>0</v>
      </c>
      <c r="N445" s="832">
        <v>10</v>
      </c>
      <c r="O445" s="836">
        <v>4.5</v>
      </c>
      <c r="P445" s="835">
        <v>0</v>
      </c>
      <c r="Q445" s="837"/>
      <c r="R445" s="832">
        <v>5</v>
      </c>
      <c r="S445" s="837">
        <v>0.5</v>
      </c>
      <c r="T445" s="836">
        <v>2</v>
      </c>
      <c r="U445" s="838">
        <v>0.44444444444444442</v>
      </c>
    </row>
    <row r="446" spans="1:21" ht="14.45" customHeight="1" x14ac:dyDescent="0.2">
      <c r="A446" s="831">
        <v>21</v>
      </c>
      <c r="B446" s="832" t="s">
        <v>3242</v>
      </c>
      <c r="C446" s="832" t="s">
        <v>3248</v>
      </c>
      <c r="D446" s="833" t="s">
        <v>5567</v>
      </c>
      <c r="E446" s="834" t="s">
        <v>3267</v>
      </c>
      <c r="F446" s="832" t="s">
        <v>3243</v>
      </c>
      <c r="G446" s="832" t="s">
        <v>3673</v>
      </c>
      <c r="H446" s="832" t="s">
        <v>594</v>
      </c>
      <c r="I446" s="832" t="s">
        <v>3676</v>
      </c>
      <c r="J446" s="832" t="s">
        <v>1662</v>
      </c>
      <c r="K446" s="832" t="s">
        <v>2948</v>
      </c>
      <c r="L446" s="835">
        <v>0</v>
      </c>
      <c r="M446" s="835">
        <v>0</v>
      </c>
      <c r="N446" s="832">
        <v>4</v>
      </c>
      <c r="O446" s="836">
        <v>3</v>
      </c>
      <c r="P446" s="835">
        <v>0</v>
      </c>
      <c r="Q446" s="837"/>
      <c r="R446" s="832">
        <v>4</v>
      </c>
      <c r="S446" s="837">
        <v>1</v>
      </c>
      <c r="T446" s="836">
        <v>3</v>
      </c>
      <c r="U446" s="838">
        <v>1</v>
      </c>
    </row>
    <row r="447" spans="1:21" ht="14.45" customHeight="1" x14ac:dyDescent="0.2">
      <c r="A447" s="831">
        <v>21</v>
      </c>
      <c r="B447" s="832" t="s">
        <v>3242</v>
      </c>
      <c r="C447" s="832" t="s">
        <v>3248</v>
      </c>
      <c r="D447" s="833" t="s">
        <v>5567</v>
      </c>
      <c r="E447" s="834" t="s">
        <v>3267</v>
      </c>
      <c r="F447" s="832" t="s">
        <v>3243</v>
      </c>
      <c r="G447" s="832" t="s">
        <v>3673</v>
      </c>
      <c r="H447" s="832" t="s">
        <v>594</v>
      </c>
      <c r="I447" s="832" t="s">
        <v>2949</v>
      </c>
      <c r="J447" s="832" t="s">
        <v>1662</v>
      </c>
      <c r="K447" s="832" t="s">
        <v>2950</v>
      </c>
      <c r="L447" s="835">
        <v>0</v>
      </c>
      <c r="M447" s="835">
        <v>0</v>
      </c>
      <c r="N447" s="832">
        <v>11</v>
      </c>
      <c r="O447" s="836">
        <v>9</v>
      </c>
      <c r="P447" s="835">
        <v>0</v>
      </c>
      <c r="Q447" s="837"/>
      <c r="R447" s="832">
        <v>9</v>
      </c>
      <c r="S447" s="837">
        <v>0.81818181818181823</v>
      </c>
      <c r="T447" s="836">
        <v>7.5</v>
      </c>
      <c r="U447" s="838">
        <v>0.83333333333333337</v>
      </c>
    </row>
    <row r="448" spans="1:21" ht="14.45" customHeight="1" x14ac:dyDescent="0.2">
      <c r="A448" s="831">
        <v>21</v>
      </c>
      <c r="B448" s="832" t="s">
        <v>3242</v>
      </c>
      <c r="C448" s="832" t="s">
        <v>3248</v>
      </c>
      <c r="D448" s="833" t="s">
        <v>5567</v>
      </c>
      <c r="E448" s="834" t="s">
        <v>3267</v>
      </c>
      <c r="F448" s="832" t="s">
        <v>3243</v>
      </c>
      <c r="G448" s="832" t="s">
        <v>3673</v>
      </c>
      <c r="H448" s="832" t="s">
        <v>594</v>
      </c>
      <c r="I448" s="832" t="s">
        <v>3998</v>
      </c>
      <c r="J448" s="832" t="s">
        <v>3999</v>
      </c>
      <c r="K448" s="832" t="s">
        <v>2948</v>
      </c>
      <c r="L448" s="835">
        <v>0</v>
      </c>
      <c r="M448" s="835">
        <v>0</v>
      </c>
      <c r="N448" s="832">
        <v>2</v>
      </c>
      <c r="O448" s="836">
        <v>0.5</v>
      </c>
      <c r="P448" s="835">
        <v>0</v>
      </c>
      <c r="Q448" s="837"/>
      <c r="R448" s="832">
        <v>2</v>
      </c>
      <c r="S448" s="837">
        <v>1</v>
      </c>
      <c r="T448" s="836">
        <v>0.5</v>
      </c>
      <c r="U448" s="838">
        <v>1</v>
      </c>
    </row>
    <row r="449" spans="1:21" ht="14.45" customHeight="1" x14ac:dyDescent="0.2">
      <c r="A449" s="831">
        <v>21</v>
      </c>
      <c r="B449" s="832" t="s">
        <v>3242</v>
      </c>
      <c r="C449" s="832" t="s">
        <v>3248</v>
      </c>
      <c r="D449" s="833" t="s">
        <v>5567</v>
      </c>
      <c r="E449" s="834" t="s">
        <v>3267</v>
      </c>
      <c r="F449" s="832" t="s">
        <v>3243</v>
      </c>
      <c r="G449" s="832" t="s">
        <v>3673</v>
      </c>
      <c r="H449" s="832" t="s">
        <v>594</v>
      </c>
      <c r="I449" s="832" t="s">
        <v>4000</v>
      </c>
      <c r="J449" s="832" t="s">
        <v>3999</v>
      </c>
      <c r="K449" s="832" t="s">
        <v>2950</v>
      </c>
      <c r="L449" s="835">
        <v>0</v>
      </c>
      <c r="M449" s="835">
        <v>0</v>
      </c>
      <c r="N449" s="832">
        <v>1</v>
      </c>
      <c r="O449" s="836">
        <v>0.5</v>
      </c>
      <c r="P449" s="835"/>
      <c r="Q449" s="837"/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21</v>
      </c>
      <c r="B450" s="832" t="s">
        <v>3242</v>
      </c>
      <c r="C450" s="832" t="s">
        <v>3248</v>
      </c>
      <c r="D450" s="833" t="s">
        <v>5567</v>
      </c>
      <c r="E450" s="834" t="s">
        <v>3267</v>
      </c>
      <c r="F450" s="832" t="s">
        <v>3243</v>
      </c>
      <c r="G450" s="832" t="s">
        <v>3673</v>
      </c>
      <c r="H450" s="832" t="s">
        <v>594</v>
      </c>
      <c r="I450" s="832" t="s">
        <v>4001</v>
      </c>
      <c r="J450" s="832" t="s">
        <v>3678</v>
      </c>
      <c r="K450" s="832" t="s">
        <v>2948</v>
      </c>
      <c r="L450" s="835">
        <v>0</v>
      </c>
      <c r="M450" s="835">
        <v>0</v>
      </c>
      <c r="N450" s="832">
        <v>2</v>
      </c>
      <c r="O450" s="836">
        <v>1</v>
      </c>
      <c r="P450" s="835"/>
      <c r="Q450" s="837"/>
      <c r="R450" s="832"/>
      <c r="S450" s="837">
        <v>0</v>
      </c>
      <c r="T450" s="836"/>
      <c r="U450" s="838">
        <v>0</v>
      </c>
    </row>
    <row r="451" spans="1:21" ht="14.45" customHeight="1" x14ac:dyDescent="0.2">
      <c r="A451" s="831">
        <v>21</v>
      </c>
      <c r="B451" s="832" t="s">
        <v>3242</v>
      </c>
      <c r="C451" s="832" t="s">
        <v>3248</v>
      </c>
      <c r="D451" s="833" t="s">
        <v>5567</v>
      </c>
      <c r="E451" s="834" t="s">
        <v>3267</v>
      </c>
      <c r="F451" s="832" t="s">
        <v>3243</v>
      </c>
      <c r="G451" s="832" t="s">
        <v>3673</v>
      </c>
      <c r="H451" s="832" t="s">
        <v>594</v>
      </c>
      <c r="I451" s="832" t="s">
        <v>4002</v>
      </c>
      <c r="J451" s="832" t="s">
        <v>3680</v>
      </c>
      <c r="K451" s="832" t="s">
        <v>2948</v>
      </c>
      <c r="L451" s="835">
        <v>0</v>
      </c>
      <c r="M451" s="835">
        <v>0</v>
      </c>
      <c r="N451" s="832">
        <v>3</v>
      </c>
      <c r="O451" s="836">
        <v>1</v>
      </c>
      <c r="P451" s="835">
        <v>0</v>
      </c>
      <c r="Q451" s="837"/>
      <c r="R451" s="832">
        <v>3</v>
      </c>
      <c r="S451" s="837">
        <v>1</v>
      </c>
      <c r="T451" s="836">
        <v>1</v>
      </c>
      <c r="U451" s="838">
        <v>1</v>
      </c>
    </row>
    <row r="452" spans="1:21" ht="14.45" customHeight="1" x14ac:dyDescent="0.2">
      <c r="A452" s="831">
        <v>21</v>
      </c>
      <c r="B452" s="832" t="s">
        <v>3242</v>
      </c>
      <c r="C452" s="832" t="s">
        <v>3248</v>
      </c>
      <c r="D452" s="833" t="s">
        <v>5567</v>
      </c>
      <c r="E452" s="834" t="s">
        <v>3267</v>
      </c>
      <c r="F452" s="832" t="s">
        <v>3243</v>
      </c>
      <c r="G452" s="832" t="s">
        <v>3673</v>
      </c>
      <c r="H452" s="832" t="s">
        <v>594</v>
      </c>
      <c r="I452" s="832" t="s">
        <v>3682</v>
      </c>
      <c r="J452" s="832" t="s">
        <v>3683</v>
      </c>
      <c r="K452" s="832" t="s">
        <v>3148</v>
      </c>
      <c r="L452" s="835">
        <v>0</v>
      </c>
      <c r="M452" s="835">
        <v>0</v>
      </c>
      <c r="N452" s="832">
        <v>5</v>
      </c>
      <c r="O452" s="836">
        <v>2</v>
      </c>
      <c r="P452" s="835">
        <v>0</v>
      </c>
      <c r="Q452" s="837"/>
      <c r="R452" s="832">
        <v>5</v>
      </c>
      <c r="S452" s="837">
        <v>1</v>
      </c>
      <c r="T452" s="836">
        <v>2</v>
      </c>
      <c r="U452" s="838">
        <v>1</v>
      </c>
    </row>
    <row r="453" spans="1:21" ht="14.45" customHeight="1" x14ac:dyDescent="0.2">
      <c r="A453" s="831">
        <v>21</v>
      </c>
      <c r="B453" s="832" t="s">
        <v>3242</v>
      </c>
      <c r="C453" s="832" t="s">
        <v>3248</v>
      </c>
      <c r="D453" s="833" t="s">
        <v>5567</v>
      </c>
      <c r="E453" s="834" t="s">
        <v>3267</v>
      </c>
      <c r="F453" s="832" t="s">
        <v>3243</v>
      </c>
      <c r="G453" s="832" t="s">
        <v>3673</v>
      </c>
      <c r="H453" s="832" t="s">
        <v>655</v>
      </c>
      <c r="I453" s="832" t="s">
        <v>3142</v>
      </c>
      <c r="J453" s="832" t="s">
        <v>1662</v>
      </c>
      <c r="K453" s="832" t="s">
        <v>2950</v>
      </c>
      <c r="L453" s="835">
        <v>0</v>
      </c>
      <c r="M453" s="835">
        <v>0</v>
      </c>
      <c r="N453" s="832">
        <v>1</v>
      </c>
      <c r="O453" s="836">
        <v>0.5</v>
      </c>
      <c r="P453" s="835">
        <v>0</v>
      </c>
      <c r="Q453" s="837"/>
      <c r="R453" s="832">
        <v>1</v>
      </c>
      <c r="S453" s="837">
        <v>1</v>
      </c>
      <c r="T453" s="836">
        <v>0.5</v>
      </c>
      <c r="U453" s="838">
        <v>1</v>
      </c>
    </row>
    <row r="454" spans="1:21" ht="14.45" customHeight="1" x14ac:dyDescent="0.2">
      <c r="A454" s="831">
        <v>21</v>
      </c>
      <c r="B454" s="832" t="s">
        <v>3242</v>
      </c>
      <c r="C454" s="832" t="s">
        <v>3248</v>
      </c>
      <c r="D454" s="833" t="s">
        <v>5567</v>
      </c>
      <c r="E454" s="834" t="s">
        <v>3267</v>
      </c>
      <c r="F454" s="832" t="s">
        <v>3243</v>
      </c>
      <c r="G454" s="832" t="s">
        <v>3673</v>
      </c>
      <c r="H454" s="832" t="s">
        <v>655</v>
      </c>
      <c r="I454" s="832" t="s">
        <v>2951</v>
      </c>
      <c r="J454" s="832" t="s">
        <v>1662</v>
      </c>
      <c r="K454" s="832" t="s">
        <v>2948</v>
      </c>
      <c r="L454" s="835">
        <v>0</v>
      </c>
      <c r="M454" s="835">
        <v>0</v>
      </c>
      <c r="N454" s="832">
        <v>19</v>
      </c>
      <c r="O454" s="836">
        <v>9</v>
      </c>
      <c r="P454" s="835">
        <v>0</v>
      </c>
      <c r="Q454" s="837"/>
      <c r="R454" s="832">
        <v>15</v>
      </c>
      <c r="S454" s="837">
        <v>0.78947368421052633</v>
      </c>
      <c r="T454" s="836">
        <v>7</v>
      </c>
      <c r="U454" s="838">
        <v>0.77777777777777779</v>
      </c>
    </row>
    <row r="455" spans="1:21" ht="14.45" customHeight="1" x14ac:dyDescent="0.2">
      <c r="A455" s="831">
        <v>21</v>
      </c>
      <c r="B455" s="832" t="s">
        <v>3242</v>
      </c>
      <c r="C455" s="832" t="s">
        <v>3248</v>
      </c>
      <c r="D455" s="833" t="s">
        <v>5567</v>
      </c>
      <c r="E455" s="834" t="s">
        <v>3267</v>
      </c>
      <c r="F455" s="832" t="s">
        <v>3243</v>
      </c>
      <c r="G455" s="832" t="s">
        <v>4003</v>
      </c>
      <c r="H455" s="832" t="s">
        <v>594</v>
      </c>
      <c r="I455" s="832" t="s">
        <v>4004</v>
      </c>
      <c r="J455" s="832" t="s">
        <v>4005</v>
      </c>
      <c r="K455" s="832" t="s">
        <v>4006</v>
      </c>
      <c r="L455" s="835">
        <v>0</v>
      </c>
      <c r="M455" s="835">
        <v>0</v>
      </c>
      <c r="N455" s="832">
        <v>2</v>
      </c>
      <c r="O455" s="836">
        <v>1.5</v>
      </c>
      <c r="P455" s="835">
        <v>0</v>
      </c>
      <c r="Q455" s="837"/>
      <c r="R455" s="832">
        <v>1</v>
      </c>
      <c r="S455" s="837">
        <v>0.5</v>
      </c>
      <c r="T455" s="836">
        <v>0.5</v>
      </c>
      <c r="U455" s="838">
        <v>0.33333333333333331</v>
      </c>
    </row>
    <row r="456" spans="1:21" ht="14.45" customHeight="1" x14ac:dyDescent="0.2">
      <c r="A456" s="831">
        <v>21</v>
      </c>
      <c r="B456" s="832" t="s">
        <v>3242</v>
      </c>
      <c r="C456" s="832" t="s">
        <v>3248</v>
      </c>
      <c r="D456" s="833" t="s">
        <v>5567</v>
      </c>
      <c r="E456" s="834" t="s">
        <v>3267</v>
      </c>
      <c r="F456" s="832" t="s">
        <v>3243</v>
      </c>
      <c r="G456" s="832" t="s">
        <v>3687</v>
      </c>
      <c r="H456" s="832" t="s">
        <v>655</v>
      </c>
      <c r="I456" s="832" t="s">
        <v>3688</v>
      </c>
      <c r="J456" s="832" t="s">
        <v>2518</v>
      </c>
      <c r="K456" s="832" t="s">
        <v>3689</v>
      </c>
      <c r="L456" s="835">
        <v>414.07</v>
      </c>
      <c r="M456" s="835">
        <v>828.14</v>
      </c>
      <c r="N456" s="832">
        <v>2</v>
      </c>
      <c r="O456" s="836">
        <v>1</v>
      </c>
      <c r="P456" s="835">
        <v>828.14</v>
      </c>
      <c r="Q456" s="837">
        <v>1</v>
      </c>
      <c r="R456" s="832">
        <v>2</v>
      </c>
      <c r="S456" s="837">
        <v>1</v>
      </c>
      <c r="T456" s="836">
        <v>1</v>
      </c>
      <c r="U456" s="838">
        <v>1</v>
      </c>
    </row>
    <row r="457" spans="1:21" ht="14.45" customHeight="1" x14ac:dyDescent="0.2">
      <c r="A457" s="831">
        <v>21</v>
      </c>
      <c r="B457" s="832" t="s">
        <v>3242</v>
      </c>
      <c r="C457" s="832" t="s">
        <v>3248</v>
      </c>
      <c r="D457" s="833" t="s">
        <v>5567</v>
      </c>
      <c r="E457" s="834" t="s">
        <v>3267</v>
      </c>
      <c r="F457" s="832" t="s">
        <v>3243</v>
      </c>
      <c r="G457" s="832" t="s">
        <v>3687</v>
      </c>
      <c r="H457" s="832" t="s">
        <v>594</v>
      </c>
      <c r="I457" s="832" t="s">
        <v>4007</v>
      </c>
      <c r="J457" s="832" t="s">
        <v>4008</v>
      </c>
      <c r="K457" s="832" t="s">
        <v>4009</v>
      </c>
      <c r="L457" s="835">
        <v>414.07</v>
      </c>
      <c r="M457" s="835">
        <v>414.07</v>
      </c>
      <c r="N457" s="832">
        <v>1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5" customHeight="1" x14ac:dyDescent="0.2">
      <c r="A458" s="831">
        <v>21</v>
      </c>
      <c r="B458" s="832" t="s">
        <v>3242</v>
      </c>
      <c r="C458" s="832" t="s">
        <v>3248</v>
      </c>
      <c r="D458" s="833" t="s">
        <v>5567</v>
      </c>
      <c r="E458" s="834" t="s">
        <v>3267</v>
      </c>
      <c r="F458" s="832" t="s">
        <v>3243</v>
      </c>
      <c r="G458" s="832" t="s">
        <v>3687</v>
      </c>
      <c r="H458" s="832" t="s">
        <v>594</v>
      </c>
      <c r="I458" s="832" t="s">
        <v>4010</v>
      </c>
      <c r="J458" s="832" t="s">
        <v>4011</v>
      </c>
      <c r="K458" s="832" t="s">
        <v>4012</v>
      </c>
      <c r="L458" s="835">
        <v>414.07</v>
      </c>
      <c r="M458" s="835">
        <v>414.07</v>
      </c>
      <c r="N458" s="832">
        <v>1</v>
      </c>
      <c r="O458" s="836">
        <v>0.5</v>
      </c>
      <c r="P458" s="835">
        <v>414.07</v>
      </c>
      <c r="Q458" s="837">
        <v>1</v>
      </c>
      <c r="R458" s="832">
        <v>1</v>
      </c>
      <c r="S458" s="837">
        <v>1</v>
      </c>
      <c r="T458" s="836">
        <v>0.5</v>
      </c>
      <c r="U458" s="838">
        <v>1</v>
      </c>
    </row>
    <row r="459" spans="1:21" ht="14.45" customHeight="1" x14ac:dyDescent="0.2">
      <c r="A459" s="831">
        <v>21</v>
      </c>
      <c r="B459" s="832" t="s">
        <v>3242</v>
      </c>
      <c r="C459" s="832" t="s">
        <v>3248</v>
      </c>
      <c r="D459" s="833" t="s">
        <v>5567</v>
      </c>
      <c r="E459" s="834" t="s">
        <v>3267</v>
      </c>
      <c r="F459" s="832" t="s">
        <v>3243</v>
      </c>
      <c r="G459" s="832" t="s">
        <v>3309</v>
      </c>
      <c r="H459" s="832" t="s">
        <v>594</v>
      </c>
      <c r="I459" s="832" t="s">
        <v>4013</v>
      </c>
      <c r="J459" s="832" t="s">
        <v>3693</v>
      </c>
      <c r="K459" s="832" t="s">
        <v>4014</v>
      </c>
      <c r="L459" s="835">
        <v>99.94</v>
      </c>
      <c r="M459" s="835">
        <v>599.64</v>
      </c>
      <c r="N459" s="832">
        <v>6</v>
      </c>
      <c r="O459" s="836">
        <v>1.5</v>
      </c>
      <c r="P459" s="835">
        <v>299.82</v>
      </c>
      <c r="Q459" s="837">
        <v>0.5</v>
      </c>
      <c r="R459" s="832">
        <v>3</v>
      </c>
      <c r="S459" s="837">
        <v>0.5</v>
      </c>
      <c r="T459" s="836">
        <v>1</v>
      </c>
      <c r="U459" s="838">
        <v>0.66666666666666663</v>
      </c>
    </row>
    <row r="460" spans="1:21" ht="14.45" customHeight="1" x14ac:dyDescent="0.2">
      <c r="A460" s="831">
        <v>21</v>
      </c>
      <c r="B460" s="832" t="s">
        <v>3242</v>
      </c>
      <c r="C460" s="832" t="s">
        <v>3248</v>
      </c>
      <c r="D460" s="833" t="s">
        <v>5567</v>
      </c>
      <c r="E460" s="834" t="s">
        <v>3267</v>
      </c>
      <c r="F460" s="832" t="s">
        <v>3243</v>
      </c>
      <c r="G460" s="832" t="s">
        <v>3309</v>
      </c>
      <c r="H460" s="832" t="s">
        <v>594</v>
      </c>
      <c r="I460" s="832" t="s">
        <v>4015</v>
      </c>
      <c r="J460" s="832" t="s">
        <v>4016</v>
      </c>
      <c r="K460" s="832" t="s">
        <v>4017</v>
      </c>
      <c r="L460" s="835">
        <v>99.94</v>
      </c>
      <c r="M460" s="835">
        <v>99.94</v>
      </c>
      <c r="N460" s="832">
        <v>1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21</v>
      </c>
      <c r="B461" s="832" t="s">
        <v>3242</v>
      </c>
      <c r="C461" s="832" t="s">
        <v>3248</v>
      </c>
      <c r="D461" s="833" t="s">
        <v>5567</v>
      </c>
      <c r="E461" s="834" t="s">
        <v>3267</v>
      </c>
      <c r="F461" s="832" t="s">
        <v>3243</v>
      </c>
      <c r="G461" s="832" t="s">
        <v>3309</v>
      </c>
      <c r="H461" s="832" t="s">
        <v>594</v>
      </c>
      <c r="I461" s="832" t="s">
        <v>3310</v>
      </c>
      <c r="J461" s="832" t="s">
        <v>1648</v>
      </c>
      <c r="K461" s="832" t="s">
        <v>3311</v>
      </c>
      <c r="L461" s="835">
        <v>50.32</v>
      </c>
      <c r="M461" s="835">
        <v>2365.0400000000004</v>
      </c>
      <c r="N461" s="832">
        <v>47</v>
      </c>
      <c r="O461" s="836">
        <v>20.5</v>
      </c>
      <c r="P461" s="835">
        <v>1610.2400000000002</v>
      </c>
      <c r="Q461" s="837">
        <v>0.68085106382978722</v>
      </c>
      <c r="R461" s="832">
        <v>32</v>
      </c>
      <c r="S461" s="837">
        <v>0.68085106382978722</v>
      </c>
      <c r="T461" s="836">
        <v>10.5</v>
      </c>
      <c r="U461" s="838">
        <v>0.51219512195121952</v>
      </c>
    </row>
    <row r="462" spans="1:21" ht="14.45" customHeight="1" x14ac:dyDescent="0.2">
      <c r="A462" s="831">
        <v>21</v>
      </c>
      <c r="B462" s="832" t="s">
        <v>3242</v>
      </c>
      <c r="C462" s="832" t="s">
        <v>3248</v>
      </c>
      <c r="D462" s="833" t="s">
        <v>5567</v>
      </c>
      <c r="E462" s="834" t="s">
        <v>3267</v>
      </c>
      <c r="F462" s="832" t="s">
        <v>3243</v>
      </c>
      <c r="G462" s="832" t="s">
        <v>3696</v>
      </c>
      <c r="H462" s="832" t="s">
        <v>594</v>
      </c>
      <c r="I462" s="832" t="s">
        <v>3697</v>
      </c>
      <c r="J462" s="832" t="s">
        <v>662</v>
      </c>
      <c r="K462" s="832" t="s">
        <v>663</v>
      </c>
      <c r="L462" s="835">
        <v>2086.5500000000002</v>
      </c>
      <c r="M462" s="835">
        <v>43817.549999999996</v>
      </c>
      <c r="N462" s="832">
        <v>21</v>
      </c>
      <c r="O462" s="836">
        <v>14.5</v>
      </c>
      <c r="P462" s="835">
        <v>39644.449999999997</v>
      </c>
      <c r="Q462" s="837">
        <v>0.90476190476190477</v>
      </c>
      <c r="R462" s="832">
        <v>19</v>
      </c>
      <c r="S462" s="837">
        <v>0.90476190476190477</v>
      </c>
      <c r="T462" s="836">
        <v>13</v>
      </c>
      <c r="U462" s="838">
        <v>0.89655172413793105</v>
      </c>
    </row>
    <row r="463" spans="1:21" ht="14.45" customHeight="1" x14ac:dyDescent="0.2">
      <c r="A463" s="831">
        <v>21</v>
      </c>
      <c r="B463" s="832" t="s">
        <v>3242</v>
      </c>
      <c r="C463" s="832" t="s">
        <v>3248</v>
      </c>
      <c r="D463" s="833" t="s">
        <v>5567</v>
      </c>
      <c r="E463" s="834" t="s">
        <v>3267</v>
      </c>
      <c r="F463" s="832" t="s">
        <v>3243</v>
      </c>
      <c r="G463" s="832" t="s">
        <v>3698</v>
      </c>
      <c r="H463" s="832" t="s">
        <v>655</v>
      </c>
      <c r="I463" s="832" t="s">
        <v>3111</v>
      </c>
      <c r="J463" s="832" t="s">
        <v>1735</v>
      </c>
      <c r="K463" s="832" t="s">
        <v>3112</v>
      </c>
      <c r="L463" s="835">
        <v>154.36000000000001</v>
      </c>
      <c r="M463" s="835">
        <v>154.36000000000001</v>
      </c>
      <c r="N463" s="832">
        <v>1</v>
      </c>
      <c r="O463" s="836">
        <v>1</v>
      </c>
      <c r="P463" s="835">
        <v>154.36000000000001</v>
      </c>
      <c r="Q463" s="837">
        <v>1</v>
      </c>
      <c r="R463" s="832">
        <v>1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21</v>
      </c>
      <c r="B464" s="832" t="s">
        <v>3242</v>
      </c>
      <c r="C464" s="832" t="s">
        <v>3248</v>
      </c>
      <c r="D464" s="833" t="s">
        <v>5567</v>
      </c>
      <c r="E464" s="834" t="s">
        <v>3267</v>
      </c>
      <c r="F464" s="832" t="s">
        <v>3243</v>
      </c>
      <c r="G464" s="832" t="s">
        <v>3698</v>
      </c>
      <c r="H464" s="832" t="s">
        <v>594</v>
      </c>
      <c r="I464" s="832" t="s">
        <v>4018</v>
      </c>
      <c r="J464" s="832" t="s">
        <v>1735</v>
      </c>
      <c r="K464" s="832" t="s">
        <v>3700</v>
      </c>
      <c r="L464" s="835">
        <v>225.06</v>
      </c>
      <c r="M464" s="835">
        <v>225.06</v>
      </c>
      <c r="N464" s="832">
        <v>1</v>
      </c>
      <c r="O464" s="836">
        <v>1</v>
      </c>
      <c r="P464" s="835">
        <v>225.06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5" customHeight="1" x14ac:dyDescent="0.2">
      <c r="A465" s="831">
        <v>21</v>
      </c>
      <c r="B465" s="832" t="s">
        <v>3242</v>
      </c>
      <c r="C465" s="832" t="s">
        <v>3248</v>
      </c>
      <c r="D465" s="833" t="s">
        <v>5567</v>
      </c>
      <c r="E465" s="834" t="s">
        <v>3267</v>
      </c>
      <c r="F465" s="832" t="s">
        <v>3243</v>
      </c>
      <c r="G465" s="832" t="s">
        <v>3701</v>
      </c>
      <c r="H465" s="832" t="s">
        <v>594</v>
      </c>
      <c r="I465" s="832" t="s">
        <v>4019</v>
      </c>
      <c r="J465" s="832" t="s">
        <v>4020</v>
      </c>
      <c r="K465" s="832" t="s">
        <v>4021</v>
      </c>
      <c r="L465" s="835">
        <v>240.7</v>
      </c>
      <c r="M465" s="835">
        <v>240.7</v>
      </c>
      <c r="N465" s="832">
        <v>1</v>
      </c>
      <c r="O465" s="836">
        <v>1</v>
      </c>
      <c r="P465" s="835">
        <v>240.7</v>
      </c>
      <c r="Q465" s="837">
        <v>1</v>
      </c>
      <c r="R465" s="832">
        <v>1</v>
      </c>
      <c r="S465" s="837">
        <v>1</v>
      </c>
      <c r="T465" s="836">
        <v>1</v>
      </c>
      <c r="U465" s="838">
        <v>1</v>
      </c>
    </row>
    <row r="466" spans="1:21" ht="14.45" customHeight="1" x14ac:dyDescent="0.2">
      <c r="A466" s="831">
        <v>21</v>
      </c>
      <c r="B466" s="832" t="s">
        <v>3242</v>
      </c>
      <c r="C466" s="832" t="s">
        <v>3248</v>
      </c>
      <c r="D466" s="833" t="s">
        <v>5567</v>
      </c>
      <c r="E466" s="834" t="s">
        <v>3267</v>
      </c>
      <c r="F466" s="832" t="s">
        <v>3243</v>
      </c>
      <c r="G466" s="832" t="s">
        <v>3701</v>
      </c>
      <c r="H466" s="832" t="s">
        <v>594</v>
      </c>
      <c r="I466" s="832" t="s">
        <v>3702</v>
      </c>
      <c r="J466" s="832" t="s">
        <v>1192</v>
      </c>
      <c r="K466" s="832" t="s">
        <v>1193</v>
      </c>
      <c r="L466" s="835">
        <v>374.79</v>
      </c>
      <c r="M466" s="835">
        <v>749.58</v>
      </c>
      <c r="N466" s="832">
        <v>2</v>
      </c>
      <c r="O466" s="836">
        <v>0.5</v>
      </c>
      <c r="P466" s="835">
        <v>749.58</v>
      </c>
      <c r="Q466" s="837">
        <v>1</v>
      </c>
      <c r="R466" s="832">
        <v>2</v>
      </c>
      <c r="S466" s="837">
        <v>1</v>
      </c>
      <c r="T466" s="836">
        <v>0.5</v>
      </c>
      <c r="U466" s="838">
        <v>1</v>
      </c>
    </row>
    <row r="467" spans="1:21" ht="14.45" customHeight="1" x14ac:dyDescent="0.2">
      <c r="A467" s="831">
        <v>21</v>
      </c>
      <c r="B467" s="832" t="s">
        <v>3242</v>
      </c>
      <c r="C467" s="832" t="s">
        <v>3248</v>
      </c>
      <c r="D467" s="833" t="s">
        <v>5567</v>
      </c>
      <c r="E467" s="834" t="s">
        <v>3267</v>
      </c>
      <c r="F467" s="832" t="s">
        <v>3243</v>
      </c>
      <c r="G467" s="832" t="s">
        <v>3701</v>
      </c>
      <c r="H467" s="832" t="s">
        <v>594</v>
      </c>
      <c r="I467" s="832" t="s">
        <v>3703</v>
      </c>
      <c r="J467" s="832" t="s">
        <v>1192</v>
      </c>
      <c r="K467" s="832" t="s">
        <v>1193</v>
      </c>
      <c r="L467" s="835">
        <v>374.79</v>
      </c>
      <c r="M467" s="835">
        <v>2248.7400000000002</v>
      </c>
      <c r="N467" s="832">
        <v>6</v>
      </c>
      <c r="O467" s="836">
        <v>0.5</v>
      </c>
      <c r="P467" s="835">
        <v>2248.7400000000002</v>
      </c>
      <c r="Q467" s="837">
        <v>1</v>
      </c>
      <c r="R467" s="832">
        <v>6</v>
      </c>
      <c r="S467" s="837">
        <v>1</v>
      </c>
      <c r="T467" s="836">
        <v>0.5</v>
      </c>
      <c r="U467" s="838">
        <v>1</v>
      </c>
    </row>
    <row r="468" spans="1:21" ht="14.45" customHeight="1" x14ac:dyDescent="0.2">
      <c r="A468" s="831">
        <v>21</v>
      </c>
      <c r="B468" s="832" t="s">
        <v>3242</v>
      </c>
      <c r="C468" s="832" t="s">
        <v>3248</v>
      </c>
      <c r="D468" s="833" t="s">
        <v>5567</v>
      </c>
      <c r="E468" s="834" t="s">
        <v>3267</v>
      </c>
      <c r="F468" s="832" t="s">
        <v>3243</v>
      </c>
      <c r="G468" s="832" t="s">
        <v>4022</v>
      </c>
      <c r="H468" s="832" t="s">
        <v>594</v>
      </c>
      <c r="I468" s="832" t="s">
        <v>4023</v>
      </c>
      <c r="J468" s="832" t="s">
        <v>4024</v>
      </c>
      <c r="K468" s="832" t="s">
        <v>4025</v>
      </c>
      <c r="L468" s="835">
        <v>1391.97</v>
      </c>
      <c r="M468" s="835">
        <v>1391.97</v>
      </c>
      <c r="N468" s="832">
        <v>1</v>
      </c>
      <c r="O468" s="836">
        <v>1</v>
      </c>
      <c r="P468" s="835">
        <v>1391.97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5" customHeight="1" x14ac:dyDescent="0.2">
      <c r="A469" s="831">
        <v>21</v>
      </c>
      <c r="B469" s="832" t="s">
        <v>3242</v>
      </c>
      <c r="C469" s="832" t="s">
        <v>3248</v>
      </c>
      <c r="D469" s="833" t="s">
        <v>5567</v>
      </c>
      <c r="E469" s="834" t="s">
        <v>3267</v>
      </c>
      <c r="F469" s="832" t="s">
        <v>3243</v>
      </c>
      <c r="G469" s="832" t="s">
        <v>3704</v>
      </c>
      <c r="H469" s="832" t="s">
        <v>655</v>
      </c>
      <c r="I469" s="832" t="s">
        <v>4026</v>
      </c>
      <c r="J469" s="832" t="s">
        <v>2721</v>
      </c>
      <c r="K469" s="832" t="s">
        <v>4027</v>
      </c>
      <c r="L469" s="835">
        <v>74.08</v>
      </c>
      <c r="M469" s="835">
        <v>74.08</v>
      </c>
      <c r="N469" s="832">
        <v>1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5" customHeight="1" x14ac:dyDescent="0.2">
      <c r="A470" s="831">
        <v>21</v>
      </c>
      <c r="B470" s="832" t="s">
        <v>3242</v>
      </c>
      <c r="C470" s="832" t="s">
        <v>3248</v>
      </c>
      <c r="D470" s="833" t="s">
        <v>5567</v>
      </c>
      <c r="E470" s="834" t="s">
        <v>3267</v>
      </c>
      <c r="F470" s="832" t="s">
        <v>3243</v>
      </c>
      <c r="G470" s="832" t="s">
        <v>3704</v>
      </c>
      <c r="H470" s="832" t="s">
        <v>655</v>
      </c>
      <c r="I470" s="832" t="s">
        <v>3109</v>
      </c>
      <c r="J470" s="832" t="s">
        <v>2721</v>
      </c>
      <c r="K470" s="832" t="s">
        <v>3110</v>
      </c>
      <c r="L470" s="835">
        <v>63.14</v>
      </c>
      <c r="M470" s="835">
        <v>252.56</v>
      </c>
      <c r="N470" s="832">
        <v>4</v>
      </c>
      <c r="O470" s="836">
        <v>2.5</v>
      </c>
      <c r="P470" s="835">
        <v>189.42000000000002</v>
      </c>
      <c r="Q470" s="837">
        <v>0.75000000000000011</v>
      </c>
      <c r="R470" s="832">
        <v>3</v>
      </c>
      <c r="S470" s="837">
        <v>0.75</v>
      </c>
      <c r="T470" s="836">
        <v>1.5</v>
      </c>
      <c r="U470" s="838">
        <v>0.6</v>
      </c>
    </row>
    <row r="471" spans="1:21" ht="14.45" customHeight="1" x14ac:dyDescent="0.2">
      <c r="A471" s="831">
        <v>21</v>
      </c>
      <c r="B471" s="832" t="s">
        <v>3242</v>
      </c>
      <c r="C471" s="832" t="s">
        <v>3248</v>
      </c>
      <c r="D471" s="833" t="s">
        <v>5567</v>
      </c>
      <c r="E471" s="834" t="s">
        <v>3267</v>
      </c>
      <c r="F471" s="832" t="s">
        <v>3243</v>
      </c>
      <c r="G471" s="832" t="s">
        <v>3704</v>
      </c>
      <c r="H471" s="832" t="s">
        <v>655</v>
      </c>
      <c r="I471" s="832" t="s">
        <v>4028</v>
      </c>
      <c r="J471" s="832" t="s">
        <v>2721</v>
      </c>
      <c r="K471" s="832" t="s">
        <v>4029</v>
      </c>
      <c r="L471" s="835">
        <v>105.23</v>
      </c>
      <c r="M471" s="835">
        <v>105.23</v>
      </c>
      <c r="N471" s="832">
        <v>1</v>
      </c>
      <c r="O471" s="836">
        <v>0.5</v>
      </c>
      <c r="P471" s="835">
        <v>105.23</v>
      </c>
      <c r="Q471" s="837">
        <v>1</v>
      </c>
      <c r="R471" s="832">
        <v>1</v>
      </c>
      <c r="S471" s="837">
        <v>1</v>
      </c>
      <c r="T471" s="836">
        <v>0.5</v>
      </c>
      <c r="U471" s="838">
        <v>1</v>
      </c>
    </row>
    <row r="472" spans="1:21" ht="14.45" customHeight="1" x14ac:dyDescent="0.2">
      <c r="A472" s="831">
        <v>21</v>
      </c>
      <c r="B472" s="832" t="s">
        <v>3242</v>
      </c>
      <c r="C472" s="832" t="s">
        <v>3248</v>
      </c>
      <c r="D472" s="833" t="s">
        <v>5567</v>
      </c>
      <c r="E472" s="834" t="s">
        <v>3267</v>
      </c>
      <c r="F472" s="832" t="s">
        <v>3243</v>
      </c>
      <c r="G472" s="832" t="s">
        <v>3704</v>
      </c>
      <c r="H472" s="832" t="s">
        <v>655</v>
      </c>
      <c r="I472" s="832" t="s">
        <v>2720</v>
      </c>
      <c r="J472" s="832" t="s">
        <v>2721</v>
      </c>
      <c r="K472" s="832" t="s">
        <v>2722</v>
      </c>
      <c r="L472" s="835">
        <v>49.08</v>
      </c>
      <c r="M472" s="835">
        <v>49.08</v>
      </c>
      <c r="N472" s="832">
        <v>1</v>
      </c>
      <c r="O472" s="836">
        <v>1</v>
      </c>
      <c r="P472" s="835">
        <v>49.08</v>
      </c>
      <c r="Q472" s="837">
        <v>1</v>
      </c>
      <c r="R472" s="832">
        <v>1</v>
      </c>
      <c r="S472" s="837">
        <v>1</v>
      </c>
      <c r="T472" s="836">
        <v>1</v>
      </c>
      <c r="U472" s="838">
        <v>1</v>
      </c>
    </row>
    <row r="473" spans="1:21" ht="14.45" customHeight="1" x14ac:dyDescent="0.2">
      <c r="A473" s="831">
        <v>21</v>
      </c>
      <c r="B473" s="832" t="s">
        <v>3242</v>
      </c>
      <c r="C473" s="832" t="s">
        <v>3248</v>
      </c>
      <c r="D473" s="833" t="s">
        <v>5567</v>
      </c>
      <c r="E473" s="834" t="s">
        <v>3267</v>
      </c>
      <c r="F473" s="832" t="s">
        <v>3243</v>
      </c>
      <c r="G473" s="832" t="s">
        <v>3704</v>
      </c>
      <c r="H473" s="832" t="s">
        <v>655</v>
      </c>
      <c r="I473" s="832" t="s">
        <v>4030</v>
      </c>
      <c r="J473" s="832" t="s">
        <v>2721</v>
      </c>
      <c r="K473" s="832" t="s">
        <v>4031</v>
      </c>
      <c r="L473" s="835">
        <v>84.18</v>
      </c>
      <c r="M473" s="835">
        <v>168.36</v>
      </c>
      <c r="N473" s="832">
        <v>2</v>
      </c>
      <c r="O473" s="836">
        <v>1</v>
      </c>
      <c r="P473" s="835">
        <v>168.36</v>
      </c>
      <c r="Q473" s="837">
        <v>1</v>
      </c>
      <c r="R473" s="832">
        <v>2</v>
      </c>
      <c r="S473" s="837">
        <v>1</v>
      </c>
      <c r="T473" s="836">
        <v>1</v>
      </c>
      <c r="U473" s="838">
        <v>1</v>
      </c>
    </row>
    <row r="474" spans="1:21" ht="14.45" customHeight="1" x14ac:dyDescent="0.2">
      <c r="A474" s="831">
        <v>21</v>
      </c>
      <c r="B474" s="832" t="s">
        <v>3242</v>
      </c>
      <c r="C474" s="832" t="s">
        <v>3248</v>
      </c>
      <c r="D474" s="833" t="s">
        <v>5567</v>
      </c>
      <c r="E474" s="834" t="s">
        <v>3267</v>
      </c>
      <c r="F474" s="832" t="s">
        <v>3243</v>
      </c>
      <c r="G474" s="832" t="s">
        <v>3705</v>
      </c>
      <c r="H474" s="832" t="s">
        <v>594</v>
      </c>
      <c r="I474" s="832" t="s">
        <v>3706</v>
      </c>
      <c r="J474" s="832" t="s">
        <v>3707</v>
      </c>
      <c r="K474" s="832" t="s">
        <v>3708</v>
      </c>
      <c r="L474" s="835">
        <v>0</v>
      </c>
      <c r="M474" s="835">
        <v>0</v>
      </c>
      <c r="N474" s="832">
        <v>2</v>
      </c>
      <c r="O474" s="836">
        <v>0.5</v>
      </c>
      <c r="P474" s="835">
        <v>0</v>
      </c>
      <c r="Q474" s="837"/>
      <c r="R474" s="832">
        <v>2</v>
      </c>
      <c r="S474" s="837">
        <v>1</v>
      </c>
      <c r="T474" s="836">
        <v>0.5</v>
      </c>
      <c r="U474" s="838">
        <v>1</v>
      </c>
    </row>
    <row r="475" spans="1:21" ht="14.45" customHeight="1" x14ac:dyDescent="0.2">
      <c r="A475" s="831">
        <v>21</v>
      </c>
      <c r="B475" s="832" t="s">
        <v>3242</v>
      </c>
      <c r="C475" s="832" t="s">
        <v>3248</v>
      </c>
      <c r="D475" s="833" t="s">
        <v>5567</v>
      </c>
      <c r="E475" s="834" t="s">
        <v>3267</v>
      </c>
      <c r="F475" s="832" t="s">
        <v>3243</v>
      </c>
      <c r="G475" s="832" t="s">
        <v>4032</v>
      </c>
      <c r="H475" s="832" t="s">
        <v>594</v>
      </c>
      <c r="I475" s="832" t="s">
        <v>4033</v>
      </c>
      <c r="J475" s="832" t="s">
        <v>4034</v>
      </c>
      <c r="K475" s="832" t="s">
        <v>4035</v>
      </c>
      <c r="L475" s="835">
        <v>79.069999999999993</v>
      </c>
      <c r="M475" s="835">
        <v>79.069999999999993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21</v>
      </c>
      <c r="B476" s="832" t="s">
        <v>3242</v>
      </c>
      <c r="C476" s="832" t="s">
        <v>3248</v>
      </c>
      <c r="D476" s="833" t="s">
        <v>5567</v>
      </c>
      <c r="E476" s="834" t="s">
        <v>3267</v>
      </c>
      <c r="F476" s="832" t="s">
        <v>3243</v>
      </c>
      <c r="G476" s="832" t="s">
        <v>3312</v>
      </c>
      <c r="H476" s="832" t="s">
        <v>655</v>
      </c>
      <c r="I476" s="832" t="s">
        <v>4036</v>
      </c>
      <c r="J476" s="832" t="s">
        <v>1715</v>
      </c>
      <c r="K476" s="832" t="s">
        <v>4037</v>
      </c>
      <c r="L476" s="835">
        <v>1451.04</v>
      </c>
      <c r="M476" s="835">
        <v>1451.04</v>
      </c>
      <c r="N476" s="832">
        <v>1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5" customHeight="1" x14ac:dyDescent="0.2">
      <c r="A477" s="831">
        <v>21</v>
      </c>
      <c r="B477" s="832" t="s">
        <v>3242</v>
      </c>
      <c r="C477" s="832" t="s">
        <v>3248</v>
      </c>
      <c r="D477" s="833" t="s">
        <v>5567</v>
      </c>
      <c r="E477" s="834" t="s">
        <v>3267</v>
      </c>
      <c r="F477" s="832" t="s">
        <v>3243</v>
      </c>
      <c r="G477" s="832" t="s">
        <v>3312</v>
      </c>
      <c r="H477" s="832" t="s">
        <v>655</v>
      </c>
      <c r="I477" s="832" t="s">
        <v>3165</v>
      </c>
      <c r="J477" s="832" t="s">
        <v>3166</v>
      </c>
      <c r="K477" s="832" t="s">
        <v>2157</v>
      </c>
      <c r="L477" s="835">
        <v>194.26</v>
      </c>
      <c r="M477" s="835">
        <v>971.3</v>
      </c>
      <c r="N477" s="832">
        <v>5</v>
      </c>
      <c r="O477" s="836">
        <v>1</v>
      </c>
      <c r="P477" s="835">
        <v>971.3</v>
      </c>
      <c r="Q477" s="837">
        <v>1</v>
      </c>
      <c r="R477" s="832">
        <v>5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21</v>
      </c>
      <c r="B478" s="832" t="s">
        <v>3242</v>
      </c>
      <c r="C478" s="832" t="s">
        <v>3248</v>
      </c>
      <c r="D478" s="833" t="s">
        <v>5567</v>
      </c>
      <c r="E478" s="834" t="s">
        <v>3267</v>
      </c>
      <c r="F478" s="832" t="s">
        <v>3243</v>
      </c>
      <c r="G478" s="832" t="s">
        <v>3297</v>
      </c>
      <c r="H478" s="832" t="s">
        <v>594</v>
      </c>
      <c r="I478" s="832" t="s">
        <v>3298</v>
      </c>
      <c r="J478" s="832" t="s">
        <v>1256</v>
      </c>
      <c r="K478" s="832" t="s">
        <v>1257</v>
      </c>
      <c r="L478" s="835">
        <v>107.27</v>
      </c>
      <c r="M478" s="835">
        <v>19952.220000000023</v>
      </c>
      <c r="N478" s="832">
        <v>186</v>
      </c>
      <c r="O478" s="836">
        <v>89.5</v>
      </c>
      <c r="P478" s="835">
        <v>14374.180000000022</v>
      </c>
      <c r="Q478" s="837">
        <v>0.72043010752688197</v>
      </c>
      <c r="R478" s="832">
        <v>134</v>
      </c>
      <c r="S478" s="837">
        <v>0.72043010752688175</v>
      </c>
      <c r="T478" s="836">
        <v>62</v>
      </c>
      <c r="U478" s="838">
        <v>0.69273743016759781</v>
      </c>
    </row>
    <row r="479" spans="1:21" ht="14.45" customHeight="1" x14ac:dyDescent="0.2">
      <c r="A479" s="831">
        <v>21</v>
      </c>
      <c r="B479" s="832" t="s">
        <v>3242</v>
      </c>
      <c r="C479" s="832" t="s">
        <v>3248</v>
      </c>
      <c r="D479" s="833" t="s">
        <v>5567</v>
      </c>
      <c r="E479" s="834" t="s">
        <v>3267</v>
      </c>
      <c r="F479" s="832" t="s">
        <v>3244</v>
      </c>
      <c r="G479" s="832" t="s">
        <v>3315</v>
      </c>
      <c r="H479" s="832" t="s">
        <v>594</v>
      </c>
      <c r="I479" s="832" t="s">
        <v>3724</v>
      </c>
      <c r="J479" s="832" t="s">
        <v>3317</v>
      </c>
      <c r="K479" s="832"/>
      <c r="L479" s="835">
        <v>0</v>
      </c>
      <c r="M479" s="835">
        <v>0</v>
      </c>
      <c r="N479" s="832">
        <v>5</v>
      </c>
      <c r="O479" s="836">
        <v>5</v>
      </c>
      <c r="P479" s="835">
        <v>0</v>
      </c>
      <c r="Q479" s="837"/>
      <c r="R479" s="832">
        <v>5</v>
      </c>
      <c r="S479" s="837">
        <v>1</v>
      </c>
      <c r="T479" s="836">
        <v>5</v>
      </c>
      <c r="U479" s="838">
        <v>1</v>
      </c>
    </row>
    <row r="480" spans="1:21" ht="14.45" customHeight="1" x14ac:dyDescent="0.2">
      <c r="A480" s="831">
        <v>21</v>
      </c>
      <c r="B480" s="832" t="s">
        <v>3242</v>
      </c>
      <c r="C480" s="832" t="s">
        <v>3248</v>
      </c>
      <c r="D480" s="833" t="s">
        <v>5567</v>
      </c>
      <c r="E480" s="834" t="s">
        <v>3267</v>
      </c>
      <c r="F480" s="832" t="s">
        <v>3245</v>
      </c>
      <c r="G480" s="832" t="s">
        <v>3315</v>
      </c>
      <c r="H480" s="832" t="s">
        <v>594</v>
      </c>
      <c r="I480" s="832" t="s">
        <v>3735</v>
      </c>
      <c r="J480" s="832" t="s">
        <v>3736</v>
      </c>
      <c r="K480" s="832" t="s">
        <v>3737</v>
      </c>
      <c r="L480" s="835">
        <v>1800</v>
      </c>
      <c r="M480" s="835">
        <v>1800</v>
      </c>
      <c r="N480" s="832">
        <v>1</v>
      </c>
      <c r="O480" s="836">
        <v>1</v>
      </c>
      <c r="P480" s="835">
        <v>1800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5" customHeight="1" x14ac:dyDescent="0.2">
      <c r="A481" s="831">
        <v>21</v>
      </c>
      <c r="B481" s="832" t="s">
        <v>3242</v>
      </c>
      <c r="C481" s="832" t="s">
        <v>3248</v>
      </c>
      <c r="D481" s="833" t="s">
        <v>5567</v>
      </c>
      <c r="E481" s="834" t="s">
        <v>3267</v>
      </c>
      <c r="F481" s="832" t="s">
        <v>3245</v>
      </c>
      <c r="G481" s="832" t="s">
        <v>3728</v>
      </c>
      <c r="H481" s="832" t="s">
        <v>594</v>
      </c>
      <c r="I481" s="832" t="s">
        <v>4038</v>
      </c>
      <c r="J481" s="832" t="s">
        <v>4039</v>
      </c>
      <c r="K481" s="832" t="s">
        <v>4040</v>
      </c>
      <c r="L481" s="835">
        <v>173.96</v>
      </c>
      <c r="M481" s="835">
        <v>173.96</v>
      </c>
      <c r="N481" s="832">
        <v>1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21</v>
      </c>
      <c r="B482" s="832" t="s">
        <v>3242</v>
      </c>
      <c r="C482" s="832" t="s">
        <v>3248</v>
      </c>
      <c r="D482" s="833" t="s">
        <v>5567</v>
      </c>
      <c r="E482" s="834" t="s">
        <v>3267</v>
      </c>
      <c r="F482" s="832" t="s">
        <v>3245</v>
      </c>
      <c r="G482" s="832" t="s">
        <v>3728</v>
      </c>
      <c r="H482" s="832" t="s">
        <v>594</v>
      </c>
      <c r="I482" s="832" t="s">
        <v>4041</v>
      </c>
      <c r="J482" s="832" t="s">
        <v>4042</v>
      </c>
      <c r="K482" s="832" t="s">
        <v>4043</v>
      </c>
      <c r="L482" s="835">
        <v>535.17999999999995</v>
      </c>
      <c r="M482" s="835">
        <v>2140.7199999999998</v>
      </c>
      <c r="N482" s="832">
        <v>4</v>
      </c>
      <c r="O482" s="836">
        <v>2</v>
      </c>
      <c r="P482" s="835">
        <v>1605.54</v>
      </c>
      <c r="Q482" s="837">
        <v>0.75</v>
      </c>
      <c r="R482" s="832">
        <v>3</v>
      </c>
      <c r="S482" s="837">
        <v>0.75</v>
      </c>
      <c r="T482" s="836">
        <v>1</v>
      </c>
      <c r="U482" s="838">
        <v>0.5</v>
      </c>
    </row>
    <row r="483" spans="1:21" ht="14.45" customHeight="1" x14ac:dyDescent="0.2">
      <c r="A483" s="831">
        <v>21</v>
      </c>
      <c r="B483" s="832" t="s">
        <v>3242</v>
      </c>
      <c r="C483" s="832" t="s">
        <v>3248</v>
      </c>
      <c r="D483" s="833" t="s">
        <v>5567</v>
      </c>
      <c r="E483" s="834" t="s">
        <v>3267</v>
      </c>
      <c r="F483" s="832" t="s">
        <v>3245</v>
      </c>
      <c r="G483" s="832" t="s">
        <v>3728</v>
      </c>
      <c r="H483" s="832" t="s">
        <v>594</v>
      </c>
      <c r="I483" s="832" t="s">
        <v>4044</v>
      </c>
      <c r="J483" s="832" t="s">
        <v>4045</v>
      </c>
      <c r="K483" s="832" t="s">
        <v>4046</v>
      </c>
      <c r="L483" s="835">
        <v>187.58</v>
      </c>
      <c r="M483" s="835">
        <v>562.74</v>
      </c>
      <c r="N483" s="832">
        <v>3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5" customHeight="1" x14ac:dyDescent="0.2">
      <c r="A484" s="831">
        <v>21</v>
      </c>
      <c r="B484" s="832" t="s">
        <v>3242</v>
      </c>
      <c r="C484" s="832" t="s">
        <v>3248</v>
      </c>
      <c r="D484" s="833" t="s">
        <v>5567</v>
      </c>
      <c r="E484" s="834" t="s">
        <v>3267</v>
      </c>
      <c r="F484" s="832" t="s">
        <v>3245</v>
      </c>
      <c r="G484" s="832" t="s">
        <v>3728</v>
      </c>
      <c r="H484" s="832" t="s">
        <v>594</v>
      </c>
      <c r="I484" s="832" t="s">
        <v>4047</v>
      </c>
      <c r="J484" s="832" t="s">
        <v>4048</v>
      </c>
      <c r="K484" s="832" t="s">
        <v>4049</v>
      </c>
      <c r="L484" s="835">
        <v>426.75</v>
      </c>
      <c r="M484" s="835">
        <v>426.75</v>
      </c>
      <c r="N484" s="832">
        <v>1</v>
      </c>
      <c r="O484" s="836">
        <v>1</v>
      </c>
      <c r="P484" s="835">
        <v>426.75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5" customHeight="1" x14ac:dyDescent="0.2">
      <c r="A485" s="831">
        <v>21</v>
      </c>
      <c r="B485" s="832" t="s">
        <v>3242</v>
      </c>
      <c r="C485" s="832" t="s">
        <v>3248</v>
      </c>
      <c r="D485" s="833" t="s">
        <v>5567</v>
      </c>
      <c r="E485" s="834" t="s">
        <v>3267</v>
      </c>
      <c r="F485" s="832" t="s">
        <v>3245</v>
      </c>
      <c r="G485" s="832" t="s">
        <v>3728</v>
      </c>
      <c r="H485" s="832" t="s">
        <v>594</v>
      </c>
      <c r="I485" s="832" t="s">
        <v>4050</v>
      </c>
      <c r="J485" s="832" t="s">
        <v>4051</v>
      </c>
      <c r="K485" s="832" t="s">
        <v>4052</v>
      </c>
      <c r="L485" s="835">
        <v>1600</v>
      </c>
      <c r="M485" s="835">
        <v>4800</v>
      </c>
      <c r="N485" s="832">
        <v>3</v>
      </c>
      <c r="O485" s="836">
        <v>1</v>
      </c>
      <c r="P485" s="835">
        <v>4800</v>
      </c>
      <c r="Q485" s="837">
        <v>1</v>
      </c>
      <c r="R485" s="832">
        <v>3</v>
      </c>
      <c r="S485" s="837">
        <v>1</v>
      </c>
      <c r="T485" s="836">
        <v>1</v>
      </c>
      <c r="U485" s="838">
        <v>1</v>
      </c>
    </row>
    <row r="486" spans="1:21" ht="14.45" customHeight="1" x14ac:dyDescent="0.2">
      <c r="A486" s="831">
        <v>21</v>
      </c>
      <c r="B486" s="832" t="s">
        <v>3242</v>
      </c>
      <c r="C486" s="832" t="s">
        <v>3248</v>
      </c>
      <c r="D486" s="833" t="s">
        <v>5567</v>
      </c>
      <c r="E486" s="834" t="s">
        <v>3267</v>
      </c>
      <c r="F486" s="832" t="s">
        <v>3245</v>
      </c>
      <c r="G486" s="832" t="s">
        <v>3728</v>
      </c>
      <c r="H486" s="832" t="s">
        <v>594</v>
      </c>
      <c r="I486" s="832" t="s">
        <v>4053</v>
      </c>
      <c r="J486" s="832" t="s">
        <v>4054</v>
      </c>
      <c r="K486" s="832" t="s">
        <v>4055</v>
      </c>
      <c r="L486" s="835">
        <v>282.75</v>
      </c>
      <c r="M486" s="835">
        <v>282.75</v>
      </c>
      <c r="N486" s="832">
        <v>1</v>
      </c>
      <c r="O486" s="836">
        <v>1</v>
      </c>
      <c r="P486" s="835">
        <v>282.75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21</v>
      </c>
      <c r="B487" s="832" t="s">
        <v>3242</v>
      </c>
      <c r="C487" s="832" t="s">
        <v>3248</v>
      </c>
      <c r="D487" s="833" t="s">
        <v>5567</v>
      </c>
      <c r="E487" s="834" t="s">
        <v>3267</v>
      </c>
      <c r="F487" s="832" t="s">
        <v>3245</v>
      </c>
      <c r="G487" s="832" t="s">
        <v>3734</v>
      </c>
      <c r="H487" s="832" t="s">
        <v>594</v>
      </c>
      <c r="I487" s="832" t="s">
        <v>3735</v>
      </c>
      <c r="J487" s="832" t="s">
        <v>3736</v>
      </c>
      <c r="K487" s="832" t="s">
        <v>3737</v>
      </c>
      <c r="L487" s="835">
        <v>1800</v>
      </c>
      <c r="M487" s="835">
        <v>3600</v>
      </c>
      <c r="N487" s="832">
        <v>2</v>
      </c>
      <c r="O487" s="836">
        <v>2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5" customHeight="1" x14ac:dyDescent="0.2">
      <c r="A488" s="831">
        <v>21</v>
      </c>
      <c r="B488" s="832" t="s">
        <v>3242</v>
      </c>
      <c r="C488" s="832" t="s">
        <v>3248</v>
      </c>
      <c r="D488" s="833" t="s">
        <v>5567</v>
      </c>
      <c r="E488" s="834" t="s">
        <v>3267</v>
      </c>
      <c r="F488" s="832" t="s">
        <v>3245</v>
      </c>
      <c r="G488" s="832" t="s">
        <v>3734</v>
      </c>
      <c r="H488" s="832" t="s">
        <v>594</v>
      </c>
      <c r="I488" s="832" t="s">
        <v>4056</v>
      </c>
      <c r="J488" s="832" t="s">
        <v>4057</v>
      </c>
      <c r="K488" s="832" t="s">
        <v>4058</v>
      </c>
      <c r="L488" s="835">
        <v>1300</v>
      </c>
      <c r="M488" s="835">
        <v>1300</v>
      </c>
      <c r="N488" s="832">
        <v>1</v>
      </c>
      <c r="O488" s="836">
        <v>1</v>
      </c>
      <c r="P488" s="835">
        <v>1300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5" customHeight="1" x14ac:dyDescent="0.2">
      <c r="A489" s="831">
        <v>21</v>
      </c>
      <c r="B489" s="832" t="s">
        <v>3242</v>
      </c>
      <c r="C489" s="832" t="s">
        <v>3248</v>
      </c>
      <c r="D489" s="833" t="s">
        <v>5567</v>
      </c>
      <c r="E489" s="834" t="s">
        <v>3267</v>
      </c>
      <c r="F489" s="832" t="s">
        <v>3245</v>
      </c>
      <c r="G489" s="832" t="s">
        <v>3734</v>
      </c>
      <c r="H489" s="832" t="s">
        <v>594</v>
      </c>
      <c r="I489" s="832" t="s">
        <v>4059</v>
      </c>
      <c r="J489" s="832" t="s">
        <v>4060</v>
      </c>
      <c r="K489" s="832" t="s">
        <v>4061</v>
      </c>
      <c r="L489" s="835">
        <v>1800</v>
      </c>
      <c r="M489" s="835">
        <v>1800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21</v>
      </c>
      <c r="B490" s="832" t="s">
        <v>3242</v>
      </c>
      <c r="C490" s="832" t="s">
        <v>3248</v>
      </c>
      <c r="D490" s="833" t="s">
        <v>5567</v>
      </c>
      <c r="E490" s="834" t="s">
        <v>3267</v>
      </c>
      <c r="F490" s="832" t="s">
        <v>3245</v>
      </c>
      <c r="G490" s="832" t="s">
        <v>3734</v>
      </c>
      <c r="H490" s="832" t="s">
        <v>594</v>
      </c>
      <c r="I490" s="832" t="s">
        <v>3741</v>
      </c>
      <c r="J490" s="832" t="s">
        <v>3742</v>
      </c>
      <c r="K490" s="832" t="s">
        <v>3743</v>
      </c>
      <c r="L490" s="835">
        <v>1800</v>
      </c>
      <c r="M490" s="835">
        <v>12600</v>
      </c>
      <c r="N490" s="832">
        <v>7</v>
      </c>
      <c r="O490" s="836">
        <v>6</v>
      </c>
      <c r="P490" s="835">
        <v>5400</v>
      </c>
      <c r="Q490" s="837">
        <v>0.42857142857142855</v>
      </c>
      <c r="R490" s="832">
        <v>3</v>
      </c>
      <c r="S490" s="837">
        <v>0.42857142857142855</v>
      </c>
      <c r="T490" s="836">
        <v>3</v>
      </c>
      <c r="U490" s="838">
        <v>0.5</v>
      </c>
    </row>
    <row r="491" spans="1:21" ht="14.45" customHeight="1" x14ac:dyDescent="0.2">
      <c r="A491" s="831">
        <v>21</v>
      </c>
      <c r="B491" s="832" t="s">
        <v>3242</v>
      </c>
      <c r="C491" s="832" t="s">
        <v>3248</v>
      </c>
      <c r="D491" s="833" t="s">
        <v>5567</v>
      </c>
      <c r="E491" s="834" t="s">
        <v>3267</v>
      </c>
      <c r="F491" s="832" t="s">
        <v>3245</v>
      </c>
      <c r="G491" s="832" t="s">
        <v>3747</v>
      </c>
      <c r="H491" s="832" t="s">
        <v>594</v>
      </c>
      <c r="I491" s="832" t="s">
        <v>3748</v>
      </c>
      <c r="J491" s="832" t="s">
        <v>3749</v>
      </c>
      <c r="K491" s="832" t="s">
        <v>3750</v>
      </c>
      <c r="L491" s="835">
        <v>1267.1199999999999</v>
      </c>
      <c r="M491" s="835">
        <v>2534.2399999999998</v>
      </c>
      <c r="N491" s="832">
        <v>2</v>
      </c>
      <c r="O491" s="836">
        <v>2</v>
      </c>
      <c r="P491" s="835">
        <v>2534.2399999999998</v>
      </c>
      <c r="Q491" s="837">
        <v>1</v>
      </c>
      <c r="R491" s="832">
        <v>2</v>
      </c>
      <c r="S491" s="837">
        <v>1</v>
      </c>
      <c r="T491" s="836">
        <v>2</v>
      </c>
      <c r="U491" s="838">
        <v>1</v>
      </c>
    </row>
    <row r="492" spans="1:21" ht="14.45" customHeight="1" x14ac:dyDescent="0.2">
      <c r="A492" s="831">
        <v>21</v>
      </c>
      <c r="B492" s="832" t="s">
        <v>3242</v>
      </c>
      <c r="C492" s="832" t="s">
        <v>3248</v>
      </c>
      <c r="D492" s="833" t="s">
        <v>5567</v>
      </c>
      <c r="E492" s="834" t="s">
        <v>3267</v>
      </c>
      <c r="F492" s="832" t="s">
        <v>3245</v>
      </c>
      <c r="G492" s="832" t="s">
        <v>3747</v>
      </c>
      <c r="H492" s="832" t="s">
        <v>594</v>
      </c>
      <c r="I492" s="832" t="s">
        <v>3751</v>
      </c>
      <c r="J492" s="832" t="s">
        <v>3317</v>
      </c>
      <c r="K492" s="832"/>
      <c r="L492" s="835">
        <v>1000</v>
      </c>
      <c r="M492" s="835">
        <v>1000</v>
      </c>
      <c r="N492" s="832">
        <v>1</v>
      </c>
      <c r="O492" s="836">
        <v>1</v>
      </c>
      <c r="P492" s="835">
        <v>1000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5" customHeight="1" x14ac:dyDescent="0.2">
      <c r="A493" s="831">
        <v>21</v>
      </c>
      <c r="B493" s="832" t="s">
        <v>3242</v>
      </c>
      <c r="C493" s="832" t="s">
        <v>3248</v>
      </c>
      <c r="D493" s="833" t="s">
        <v>5567</v>
      </c>
      <c r="E493" s="834" t="s">
        <v>3267</v>
      </c>
      <c r="F493" s="832" t="s">
        <v>3245</v>
      </c>
      <c r="G493" s="832" t="s">
        <v>3747</v>
      </c>
      <c r="H493" s="832" t="s">
        <v>594</v>
      </c>
      <c r="I493" s="832" t="s">
        <v>3751</v>
      </c>
      <c r="J493" s="832" t="s">
        <v>4062</v>
      </c>
      <c r="K493" s="832" t="s">
        <v>4063</v>
      </c>
      <c r="L493" s="835">
        <v>1000</v>
      </c>
      <c r="M493" s="835">
        <v>6000</v>
      </c>
      <c r="N493" s="832">
        <v>6</v>
      </c>
      <c r="O493" s="836">
        <v>6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5" customHeight="1" x14ac:dyDescent="0.2">
      <c r="A494" s="831">
        <v>21</v>
      </c>
      <c r="B494" s="832" t="s">
        <v>3242</v>
      </c>
      <c r="C494" s="832" t="s">
        <v>3248</v>
      </c>
      <c r="D494" s="833" t="s">
        <v>5567</v>
      </c>
      <c r="E494" s="834" t="s">
        <v>3270</v>
      </c>
      <c r="F494" s="832" t="s">
        <v>3244</v>
      </c>
      <c r="G494" s="832" t="s">
        <v>3315</v>
      </c>
      <c r="H494" s="832" t="s">
        <v>594</v>
      </c>
      <c r="I494" s="832" t="s">
        <v>3724</v>
      </c>
      <c r="J494" s="832" t="s">
        <v>3317</v>
      </c>
      <c r="K494" s="832"/>
      <c r="L494" s="835">
        <v>0</v>
      </c>
      <c r="M494" s="835">
        <v>0</v>
      </c>
      <c r="N494" s="832">
        <v>1</v>
      </c>
      <c r="O494" s="836">
        <v>1</v>
      </c>
      <c r="P494" s="835">
        <v>0</v>
      </c>
      <c r="Q494" s="837"/>
      <c r="R494" s="832">
        <v>1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21</v>
      </c>
      <c r="B495" s="832" t="s">
        <v>3242</v>
      </c>
      <c r="C495" s="832" t="s">
        <v>3248</v>
      </c>
      <c r="D495" s="833" t="s">
        <v>5567</v>
      </c>
      <c r="E495" s="834" t="s">
        <v>3271</v>
      </c>
      <c r="F495" s="832" t="s">
        <v>3243</v>
      </c>
      <c r="G495" s="832" t="s">
        <v>3752</v>
      </c>
      <c r="H495" s="832" t="s">
        <v>594</v>
      </c>
      <c r="I495" s="832" t="s">
        <v>3753</v>
      </c>
      <c r="J495" s="832" t="s">
        <v>3754</v>
      </c>
      <c r="K495" s="832" t="s">
        <v>3755</v>
      </c>
      <c r="L495" s="835">
        <v>70.48</v>
      </c>
      <c r="M495" s="835">
        <v>211.44</v>
      </c>
      <c r="N495" s="832">
        <v>3</v>
      </c>
      <c r="O495" s="836">
        <v>2.5</v>
      </c>
      <c r="P495" s="835">
        <v>211.44</v>
      </c>
      <c r="Q495" s="837">
        <v>1</v>
      </c>
      <c r="R495" s="832">
        <v>3</v>
      </c>
      <c r="S495" s="837">
        <v>1</v>
      </c>
      <c r="T495" s="836">
        <v>2.5</v>
      </c>
      <c r="U495" s="838">
        <v>1</v>
      </c>
    </row>
    <row r="496" spans="1:21" ht="14.45" customHeight="1" x14ac:dyDescent="0.2">
      <c r="A496" s="831">
        <v>21</v>
      </c>
      <c r="B496" s="832" t="s">
        <v>3242</v>
      </c>
      <c r="C496" s="832" t="s">
        <v>3248</v>
      </c>
      <c r="D496" s="833" t="s">
        <v>5567</v>
      </c>
      <c r="E496" s="834" t="s">
        <v>3271</v>
      </c>
      <c r="F496" s="832" t="s">
        <v>3243</v>
      </c>
      <c r="G496" s="832" t="s">
        <v>3752</v>
      </c>
      <c r="H496" s="832" t="s">
        <v>594</v>
      </c>
      <c r="I496" s="832" t="s">
        <v>4064</v>
      </c>
      <c r="J496" s="832" t="s">
        <v>3754</v>
      </c>
      <c r="K496" s="832" t="s">
        <v>4065</v>
      </c>
      <c r="L496" s="835">
        <v>0</v>
      </c>
      <c r="M496" s="835">
        <v>0</v>
      </c>
      <c r="N496" s="832">
        <v>1</v>
      </c>
      <c r="O496" s="836">
        <v>0.5</v>
      </c>
      <c r="P496" s="835"/>
      <c r="Q496" s="837"/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21</v>
      </c>
      <c r="B497" s="832" t="s">
        <v>3242</v>
      </c>
      <c r="C497" s="832" t="s">
        <v>3248</v>
      </c>
      <c r="D497" s="833" t="s">
        <v>5567</v>
      </c>
      <c r="E497" s="834" t="s">
        <v>3271</v>
      </c>
      <c r="F497" s="832" t="s">
        <v>3243</v>
      </c>
      <c r="G497" s="832" t="s">
        <v>3318</v>
      </c>
      <c r="H497" s="832" t="s">
        <v>655</v>
      </c>
      <c r="I497" s="832" t="s">
        <v>2837</v>
      </c>
      <c r="J497" s="832" t="s">
        <v>675</v>
      </c>
      <c r="K497" s="832" t="s">
        <v>672</v>
      </c>
      <c r="L497" s="835">
        <v>72.55</v>
      </c>
      <c r="M497" s="835">
        <v>435.29999999999995</v>
      </c>
      <c r="N497" s="832">
        <v>6</v>
      </c>
      <c r="O497" s="836">
        <v>3.5</v>
      </c>
      <c r="P497" s="835">
        <v>217.64999999999998</v>
      </c>
      <c r="Q497" s="837">
        <v>0.5</v>
      </c>
      <c r="R497" s="832">
        <v>3</v>
      </c>
      <c r="S497" s="837">
        <v>0.5</v>
      </c>
      <c r="T497" s="836">
        <v>2</v>
      </c>
      <c r="U497" s="838">
        <v>0.5714285714285714</v>
      </c>
    </row>
    <row r="498" spans="1:21" ht="14.45" customHeight="1" x14ac:dyDescent="0.2">
      <c r="A498" s="831">
        <v>21</v>
      </c>
      <c r="B498" s="832" t="s">
        <v>3242</v>
      </c>
      <c r="C498" s="832" t="s">
        <v>3248</v>
      </c>
      <c r="D498" s="833" t="s">
        <v>5567</v>
      </c>
      <c r="E498" s="834" t="s">
        <v>3271</v>
      </c>
      <c r="F498" s="832" t="s">
        <v>3243</v>
      </c>
      <c r="G498" s="832" t="s">
        <v>3318</v>
      </c>
      <c r="H498" s="832" t="s">
        <v>655</v>
      </c>
      <c r="I498" s="832" t="s">
        <v>2836</v>
      </c>
      <c r="J498" s="832" t="s">
        <v>675</v>
      </c>
      <c r="K498" s="832" t="s">
        <v>676</v>
      </c>
      <c r="L498" s="835">
        <v>21.76</v>
      </c>
      <c r="M498" s="835">
        <v>130.56</v>
      </c>
      <c r="N498" s="832">
        <v>6</v>
      </c>
      <c r="O498" s="836">
        <v>3.5</v>
      </c>
      <c r="P498" s="835">
        <v>65.28</v>
      </c>
      <c r="Q498" s="837">
        <v>0.5</v>
      </c>
      <c r="R498" s="832">
        <v>3</v>
      </c>
      <c r="S498" s="837">
        <v>0.5</v>
      </c>
      <c r="T498" s="836">
        <v>1.5</v>
      </c>
      <c r="U498" s="838">
        <v>0.42857142857142855</v>
      </c>
    </row>
    <row r="499" spans="1:21" ht="14.45" customHeight="1" x14ac:dyDescent="0.2">
      <c r="A499" s="831">
        <v>21</v>
      </c>
      <c r="B499" s="832" t="s">
        <v>3242</v>
      </c>
      <c r="C499" s="832" t="s">
        <v>3248</v>
      </c>
      <c r="D499" s="833" t="s">
        <v>5567</v>
      </c>
      <c r="E499" s="834" t="s">
        <v>3271</v>
      </c>
      <c r="F499" s="832" t="s">
        <v>3243</v>
      </c>
      <c r="G499" s="832" t="s">
        <v>3318</v>
      </c>
      <c r="H499" s="832" t="s">
        <v>594</v>
      </c>
      <c r="I499" s="832" t="s">
        <v>4066</v>
      </c>
      <c r="J499" s="832" t="s">
        <v>670</v>
      </c>
      <c r="K499" s="832" t="s">
        <v>672</v>
      </c>
      <c r="L499" s="835">
        <v>72.55</v>
      </c>
      <c r="M499" s="835">
        <v>72.55</v>
      </c>
      <c r="N499" s="832">
        <v>1</v>
      </c>
      <c r="O499" s="836">
        <v>1</v>
      </c>
      <c r="P499" s="835">
        <v>72.55</v>
      </c>
      <c r="Q499" s="837">
        <v>1</v>
      </c>
      <c r="R499" s="832">
        <v>1</v>
      </c>
      <c r="S499" s="837">
        <v>1</v>
      </c>
      <c r="T499" s="836">
        <v>1</v>
      </c>
      <c r="U499" s="838">
        <v>1</v>
      </c>
    </row>
    <row r="500" spans="1:21" ht="14.45" customHeight="1" x14ac:dyDescent="0.2">
      <c r="A500" s="831">
        <v>21</v>
      </c>
      <c r="B500" s="832" t="s">
        <v>3242</v>
      </c>
      <c r="C500" s="832" t="s">
        <v>3248</v>
      </c>
      <c r="D500" s="833" t="s">
        <v>5567</v>
      </c>
      <c r="E500" s="834" t="s">
        <v>3271</v>
      </c>
      <c r="F500" s="832" t="s">
        <v>3243</v>
      </c>
      <c r="G500" s="832" t="s">
        <v>3321</v>
      </c>
      <c r="H500" s="832" t="s">
        <v>655</v>
      </c>
      <c r="I500" s="832" t="s">
        <v>2931</v>
      </c>
      <c r="J500" s="832" t="s">
        <v>2932</v>
      </c>
      <c r="K500" s="832" t="s">
        <v>2933</v>
      </c>
      <c r="L500" s="835">
        <v>9.4</v>
      </c>
      <c r="M500" s="835">
        <v>9.4</v>
      </c>
      <c r="N500" s="832">
        <v>1</v>
      </c>
      <c r="O500" s="836">
        <v>1</v>
      </c>
      <c r="P500" s="835">
        <v>9.4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21</v>
      </c>
      <c r="B501" s="832" t="s">
        <v>3242</v>
      </c>
      <c r="C501" s="832" t="s">
        <v>3248</v>
      </c>
      <c r="D501" s="833" t="s">
        <v>5567</v>
      </c>
      <c r="E501" s="834" t="s">
        <v>3271</v>
      </c>
      <c r="F501" s="832" t="s">
        <v>3243</v>
      </c>
      <c r="G501" s="832" t="s">
        <v>3321</v>
      </c>
      <c r="H501" s="832" t="s">
        <v>655</v>
      </c>
      <c r="I501" s="832" t="s">
        <v>2934</v>
      </c>
      <c r="J501" s="832" t="s">
        <v>2932</v>
      </c>
      <c r="K501" s="832" t="s">
        <v>2935</v>
      </c>
      <c r="L501" s="835">
        <v>4.7</v>
      </c>
      <c r="M501" s="835">
        <v>9.4</v>
      </c>
      <c r="N501" s="832">
        <v>2</v>
      </c>
      <c r="O501" s="836">
        <v>2</v>
      </c>
      <c r="P501" s="835">
        <v>4.7</v>
      </c>
      <c r="Q501" s="837">
        <v>0.5</v>
      </c>
      <c r="R501" s="832">
        <v>1</v>
      </c>
      <c r="S501" s="837">
        <v>0.5</v>
      </c>
      <c r="T501" s="836">
        <v>1</v>
      </c>
      <c r="U501" s="838">
        <v>0.5</v>
      </c>
    </row>
    <row r="502" spans="1:21" ht="14.45" customHeight="1" x14ac:dyDescent="0.2">
      <c r="A502" s="831">
        <v>21</v>
      </c>
      <c r="B502" s="832" t="s">
        <v>3242</v>
      </c>
      <c r="C502" s="832" t="s">
        <v>3248</v>
      </c>
      <c r="D502" s="833" t="s">
        <v>5567</v>
      </c>
      <c r="E502" s="834" t="s">
        <v>3271</v>
      </c>
      <c r="F502" s="832" t="s">
        <v>3243</v>
      </c>
      <c r="G502" s="832" t="s">
        <v>3327</v>
      </c>
      <c r="H502" s="832" t="s">
        <v>594</v>
      </c>
      <c r="I502" s="832" t="s">
        <v>4067</v>
      </c>
      <c r="J502" s="832" t="s">
        <v>4068</v>
      </c>
      <c r="K502" s="832" t="s">
        <v>3765</v>
      </c>
      <c r="L502" s="835">
        <v>513.70000000000005</v>
      </c>
      <c r="M502" s="835">
        <v>3082.2000000000003</v>
      </c>
      <c r="N502" s="832">
        <v>6</v>
      </c>
      <c r="O502" s="836">
        <v>1.5</v>
      </c>
      <c r="P502" s="835">
        <v>3082.2000000000003</v>
      </c>
      <c r="Q502" s="837">
        <v>1</v>
      </c>
      <c r="R502" s="832">
        <v>6</v>
      </c>
      <c r="S502" s="837">
        <v>1</v>
      </c>
      <c r="T502" s="836">
        <v>1.5</v>
      </c>
      <c r="U502" s="838">
        <v>1</v>
      </c>
    </row>
    <row r="503" spans="1:21" ht="14.45" customHeight="1" x14ac:dyDescent="0.2">
      <c r="A503" s="831">
        <v>21</v>
      </c>
      <c r="B503" s="832" t="s">
        <v>3242</v>
      </c>
      <c r="C503" s="832" t="s">
        <v>3248</v>
      </c>
      <c r="D503" s="833" t="s">
        <v>5567</v>
      </c>
      <c r="E503" s="834" t="s">
        <v>3271</v>
      </c>
      <c r="F503" s="832" t="s">
        <v>3243</v>
      </c>
      <c r="G503" s="832" t="s">
        <v>3327</v>
      </c>
      <c r="H503" s="832" t="s">
        <v>594</v>
      </c>
      <c r="I503" s="832" t="s">
        <v>3328</v>
      </c>
      <c r="J503" s="832" t="s">
        <v>3329</v>
      </c>
      <c r="K503" s="832" t="s">
        <v>3330</v>
      </c>
      <c r="L503" s="835">
        <v>550.39</v>
      </c>
      <c r="M503" s="835">
        <v>8255.85</v>
      </c>
      <c r="N503" s="832">
        <v>15</v>
      </c>
      <c r="O503" s="836">
        <v>5</v>
      </c>
      <c r="P503" s="835">
        <v>8255.85</v>
      </c>
      <c r="Q503" s="837">
        <v>1</v>
      </c>
      <c r="R503" s="832">
        <v>15</v>
      </c>
      <c r="S503" s="837">
        <v>1</v>
      </c>
      <c r="T503" s="836">
        <v>5</v>
      </c>
      <c r="U503" s="838">
        <v>1</v>
      </c>
    </row>
    <row r="504" spans="1:21" ht="14.45" customHeight="1" x14ac:dyDescent="0.2">
      <c r="A504" s="831">
        <v>21</v>
      </c>
      <c r="B504" s="832" t="s">
        <v>3242</v>
      </c>
      <c r="C504" s="832" t="s">
        <v>3248</v>
      </c>
      <c r="D504" s="833" t="s">
        <v>5567</v>
      </c>
      <c r="E504" s="834" t="s">
        <v>3271</v>
      </c>
      <c r="F504" s="832" t="s">
        <v>3243</v>
      </c>
      <c r="G504" s="832" t="s">
        <v>3327</v>
      </c>
      <c r="H504" s="832" t="s">
        <v>594</v>
      </c>
      <c r="I504" s="832" t="s">
        <v>3766</v>
      </c>
      <c r="J504" s="832" t="s">
        <v>3767</v>
      </c>
      <c r="K504" s="832" t="s">
        <v>3330</v>
      </c>
      <c r="L504" s="835">
        <v>550.39</v>
      </c>
      <c r="M504" s="835">
        <v>21465.21</v>
      </c>
      <c r="N504" s="832">
        <v>39</v>
      </c>
      <c r="O504" s="836">
        <v>11.5</v>
      </c>
      <c r="P504" s="835">
        <v>16511.7</v>
      </c>
      <c r="Q504" s="837">
        <v>0.76923076923076927</v>
      </c>
      <c r="R504" s="832">
        <v>30</v>
      </c>
      <c r="S504" s="837">
        <v>0.76923076923076927</v>
      </c>
      <c r="T504" s="836">
        <v>8.5</v>
      </c>
      <c r="U504" s="838">
        <v>0.73913043478260865</v>
      </c>
    </row>
    <row r="505" spans="1:21" ht="14.45" customHeight="1" x14ac:dyDescent="0.2">
      <c r="A505" s="831">
        <v>21</v>
      </c>
      <c r="B505" s="832" t="s">
        <v>3242</v>
      </c>
      <c r="C505" s="832" t="s">
        <v>3248</v>
      </c>
      <c r="D505" s="833" t="s">
        <v>5567</v>
      </c>
      <c r="E505" s="834" t="s">
        <v>3271</v>
      </c>
      <c r="F505" s="832" t="s">
        <v>3243</v>
      </c>
      <c r="G505" s="832" t="s">
        <v>3327</v>
      </c>
      <c r="H505" s="832" t="s">
        <v>594</v>
      </c>
      <c r="I505" s="832" t="s">
        <v>3768</v>
      </c>
      <c r="J505" s="832" t="s">
        <v>3769</v>
      </c>
      <c r="K505" s="832" t="s">
        <v>3330</v>
      </c>
      <c r="L505" s="835">
        <v>550.39</v>
      </c>
      <c r="M505" s="835">
        <v>11558.19</v>
      </c>
      <c r="N505" s="832">
        <v>21</v>
      </c>
      <c r="O505" s="836">
        <v>7</v>
      </c>
      <c r="P505" s="835">
        <v>8255.85</v>
      </c>
      <c r="Q505" s="837">
        <v>0.7142857142857143</v>
      </c>
      <c r="R505" s="832">
        <v>15</v>
      </c>
      <c r="S505" s="837">
        <v>0.7142857142857143</v>
      </c>
      <c r="T505" s="836">
        <v>5</v>
      </c>
      <c r="U505" s="838">
        <v>0.7142857142857143</v>
      </c>
    </row>
    <row r="506" spans="1:21" ht="14.45" customHeight="1" x14ac:dyDescent="0.2">
      <c r="A506" s="831">
        <v>21</v>
      </c>
      <c r="B506" s="832" t="s">
        <v>3242</v>
      </c>
      <c r="C506" s="832" t="s">
        <v>3248</v>
      </c>
      <c r="D506" s="833" t="s">
        <v>5567</v>
      </c>
      <c r="E506" s="834" t="s">
        <v>3271</v>
      </c>
      <c r="F506" s="832" t="s">
        <v>3243</v>
      </c>
      <c r="G506" s="832" t="s">
        <v>3333</v>
      </c>
      <c r="H506" s="832" t="s">
        <v>655</v>
      </c>
      <c r="I506" s="832" t="s">
        <v>3334</v>
      </c>
      <c r="J506" s="832" t="s">
        <v>3335</v>
      </c>
      <c r="K506" s="832" t="s">
        <v>3034</v>
      </c>
      <c r="L506" s="835">
        <v>1561.54</v>
      </c>
      <c r="M506" s="835">
        <v>4684.62</v>
      </c>
      <c r="N506" s="832">
        <v>3</v>
      </c>
      <c r="O506" s="836">
        <v>0.5</v>
      </c>
      <c r="P506" s="835">
        <v>4684.62</v>
      </c>
      <c r="Q506" s="837">
        <v>1</v>
      </c>
      <c r="R506" s="832">
        <v>3</v>
      </c>
      <c r="S506" s="837">
        <v>1</v>
      </c>
      <c r="T506" s="836">
        <v>0.5</v>
      </c>
      <c r="U506" s="838">
        <v>1</v>
      </c>
    </row>
    <row r="507" spans="1:21" ht="14.45" customHeight="1" x14ac:dyDescent="0.2">
      <c r="A507" s="831">
        <v>21</v>
      </c>
      <c r="B507" s="832" t="s">
        <v>3242</v>
      </c>
      <c r="C507" s="832" t="s">
        <v>3248</v>
      </c>
      <c r="D507" s="833" t="s">
        <v>5567</v>
      </c>
      <c r="E507" s="834" t="s">
        <v>3271</v>
      </c>
      <c r="F507" s="832" t="s">
        <v>3243</v>
      </c>
      <c r="G507" s="832" t="s">
        <v>3771</v>
      </c>
      <c r="H507" s="832" t="s">
        <v>594</v>
      </c>
      <c r="I507" s="832" t="s">
        <v>4069</v>
      </c>
      <c r="J507" s="832" t="s">
        <v>2690</v>
      </c>
      <c r="K507" s="832" t="s">
        <v>771</v>
      </c>
      <c r="L507" s="835">
        <v>155.30000000000001</v>
      </c>
      <c r="M507" s="835">
        <v>310.60000000000002</v>
      </c>
      <c r="N507" s="832">
        <v>2</v>
      </c>
      <c r="O507" s="836">
        <v>1.5</v>
      </c>
      <c r="P507" s="835">
        <v>310.60000000000002</v>
      </c>
      <c r="Q507" s="837">
        <v>1</v>
      </c>
      <c r="R507" s="832">
        <v>2</v>
      </c>
      <c r="S507" s="837">
        <v>1</v>
      </c>
      <c r="T507" s="836">
        <v>1.5</v>
      </c>
      <c r="U507" s="838">
        <v>1</v>
      </c>
    </row>
    <row r="508" spans="1:21" ht="14.45" customHeight="1" x14ac:dyDescent="0.2">
      <c r="A508" s="831">
        <v>21</v>
      </c>
      <c r="B508" s="832" t="s">
        <v>3242</v>
      </c>
      <c r="C508" s="832" t="s">
        <v>3248</v>
      </c>
      <c r="D508" s="833" t="s">
        <v>5567</v>
      </c>
      <c r="E508" s="834" t="s">
        <v>3271</v>
      </c>
      <c r="F508" s="832" t="s">
        <v>3243</v>
      </c>
      <c r="G508" s="832" t="s">
        <v>3771</v>
      </c>
      <c r="H508" s="832" t="s">
        <v>594</v>
      </c>
      <c r="I508" s="832" t="s">
        <v>4069</v>
      </c>
      <c r="J508" s="832" t="s">
        <v>2690</v>
      </c>
      <c r="K508" s="832" t="s">
        <v>771</v>
      </c>
      <c r="L508" s="835">
        <v>196.2</v>
      </c>
      <c r="M508" s="835">
        <v>196.2</v>
      </c>
      <c r="N508" s="832">
        <v>1</v>
      </c>
      <c r="O508" s="836">
        <v>0.5</v>
      </c>
      <c r="P508" s="835">
        <v>196.2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5" customHeight="1" x14ac:dyDescent="0.2">
      <c r="A509" s="831">
        <v>21</v>
      </c>
      <c r="B509" s="832" t="s">
        <v>3242</v>
      </c>
      <c r="C509" s="832" t="s">
        <v>3248</v>
      </c>
      <c r="D509" s="833" t="s">
        <v>5567</v>
      </c>
      <c r="E509" s="834" t="s">
        <v>3271</v>
      </c>
      <c r="F509" s="832" t="s">
        <v>3243</v>
      </c>
      <c r="G509" s="832" t="s">
        <v>3776</v>
      </c>
      <c r="H509" s="832" t="s">
        <v>594</v>
      </c>
      <c r="I509" s="832" t="s">
        <v>3777</v>
      </c>
      <c r="J509" s="832" t="s">
        <v>739</v>
      </c>
      <c r="K509" s="832" t="s">
        <v>3778</v>
      </c>
      <c r="L509" s="835">
        <v>46.03</v>
      </c>
      <c r="M509" s="835">
        <v>92.06</v>
      </c>
      <c r="N509" s="832">
        <v>2</v>
      </c>
      <c r="O509" s="836">
        <v>2</v>
      </c>
      <c r="P509" s="835">
        <v>46.03</v>
      </c>
      <c r="Q509" s="837">
        <v>0.5</v>
      </c>
      <c r="R509" s="832">
        <v>1</v>
      </c>
      <c r="S509" s="837">
        <v>0.5</v>
      </c>
      <c r="T509" s="836">
        <v>1</v>
      </c>
      <c r="U509" s="838">
        <v>0.5</v>
      </c>
    </row>
    <row r="510" spans="1:21" ht="14.45" customHeight="1" x14ac:dyDescent="0.2">
      <c r="A510" s="831">
        <v>21</v>
      </c>
      <c r="B510" s="832" t="s">
        <v>3242</v>
      </c>
      <c r="C510" s="832" t="s">
        <v>3248</v>
      </c>
      <c r="D510" s="833" t="s">
        <v>5567</v>
      </c>
      <c r="E510" s="834" t="s">
        <v>3271</v>
      </c>
      <c r="F510" s="832" t="s">
        <v>3243</v>
      </c>
      <c r="G510" s="832" t="s">
        <v>3779</v>
      </c>
      <c r="H510" s="832" t="s">
        <v>655</v>
      </c>
      <c r="I510" s="832" t="s">
        <v>2631</v>
      </c>
      <c r="J510" s="832" t="s">
        <v>2632</v>
      </c>
      <c r="K510" s="832" t="s">
        <v>2633</v>
      </c>
      <c r="L510" s="835">
        <v>65.540000000000006</v>
      </c>
      <c r="M510" s="835">
        <v>65.540000000000006</v>
      </c>
      <c r="N510" s="832">
        <v>1</v>
      </c>
      <c r="O510" s="836">
        <v>0.5</v>
      </c>
      <c r="P510" s="835">
        <v>65.540000000000006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5" customHeight="1" x14ac:dyDescent="0.2">
      <c r="A511" s="831">
        <v>21</v>
      </c>
      <c r="B511" s="832" t="s">
        <v>3242</v>
      </c>
      <c r="C511" s="832" t="s">
        <v>3248</v>
      </c>
      <c r="D511" s="833" t="s">
        <v>5567</v>
      </c>
      <c r="E511" s="834" t="s">
        <v>3271</v>
      </c>
      <c r="F511" s="832" t="s">
        <v>3243</v>
      </c>
      <c r="G511" s="832" t="s">
        <v>3353</v>
      </c>
      <c r="H511" s="832" t="s">
        <v>594</v>
      </c>
      <c r="I511" s="832" t="s">
        <v>3354</v>
      </c>
      <c r="J511" s="832" t="s">
        <v>3355</v>
      </c>
      <c r="K511" s="832" t="s">
        <v>3356</v>
      </c>
      <c r="L511" s="835">
        <v>0</v>
      </c>
      <c r="M511" s="835">
        <v>0</v>
      </c>
      <c r="N511" s="832">
        <v>10</v>
      </c>
      <c r="O511" s="836">
        <v>6</v>
      </c>
      <c r="P511" s="835">
        <v>0</v>
      </c>
      <c r="Q511" s="837"/>
      <c r="R511" s="832">
        <v>10</v>
      </c>
      <c r="S511" s="837">
        <v>1</v>
      </c>
      <c r="T511" s="836">
        <v>6</v>
      </c>
      <c r="U511" s="838">
        <v>1</v>
      </c>
    </row>
    <row r="512" spans="1:21" ht="14.45" customHeight="1" x14ac:dyDescent="0.2">
      <c r="A512" s="831">
        <v>21</v>
      </c>
      <c r="B512" s="832" t="s">
        <v>3242</v>
      </c>
      <c r="C512" s="832" t="s">
        <v>3248</v>
      </c>
      <c r="D512" s="833" t="s">
        <v>5567</v>
      </c>
      <c r="E512" s="834" t="s">
        <v>3271</v>
      </c>
      <c r="F512" s="832" t="s">
        <v>3243</v>
      </c>
      <c r="G512" s="832" t="s">
        <v>4070</v>
      </c>
      <c r="H512" s="832" t="s">
        <v>594</v>
      </c>
      <c r="I512" s="832" t="s">
        <v>4071</v>
      </c>
      <c r="J512" s="832" t="s">
        <v>4072</v>
      </c>
      <c r="K512" s="832" t="s">
        <v>4073</v>
      </c>
      <c r="L512" s="835">
        <v>254.37</v>
      </c>
      <c r="M512" s="835">
        <v>254.37</v>
      </c>
      <c r="N512" s="832">
        <v>1</v>
      </c>
      <c r="O512" s="836">
        <v>1</v>
      </c>
      <c r="P512" s="835">
        <v>254.37</v>
      </c>
      <c r="Q512" s="837">
        <v>1</v>
      </c>
      <c r="R512" s="832">
        <v>1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21</v>
      </c>
      <c r="B513" s="832" t="s">
        <v>3242</v>
      </c>
      <c r="C513" s="832" t="s">
        <v>3248</v>
      </c>
      <c r="D513" s="833" t="s">
        <v>5567</v>
      </c>
      <c r="E513" s="834" t="s">
        <v>3271</v>
      </c>
      <c r="F513" s="832" t="s">
        <v>3243</v>
      </c>
      <c r="G513" s="832" t="s">
        <v>4070</v>
      </c>
      <c r="H513" s="832" t="s">
        <v>594</v>
      </c>
      <c r="I513" s="832" t="s">
        <v>4071</v>
      </c>
      <c r="J513" s="832" t="s">
        <v>4072</v>
      </c>
      <c r="K513" s="832" t="s">
        <v>4073</v>
      </c>
      <c r="L513" s="835">
        <v>110.37</v>
      </c>
      <c r="M513" s="835">
        <v>441.48</v>
      </c>
      <c r="N513" s="832">
        <v>4</v>
      </c>
      <c r="O513" s="836">
        <v>1.5</v>
      </c>
      <c r="P513" s="835">
        <v>441.48</v>
      </c>
      <c r="Q513" s="837">
        <v>1</v>
      </c>
      <c r="R513" s="832">
        <v>4</v>
      </c>
      <c r="S513" s="837">
        <v>1</v>
      </c>
      <c r="T513" s="836">
        <v>1.5</v>
      </c>
      <c r="U513" s="838">
        <v>1</v>
      </c>
    </row>
    <row r="514" spans="1:21" ht="14.45" customHeight="1" x14ac:dyDescent="0.2">
      <c r="A514" s="831">
        <v>21</v>
      </c>
      <c r="B514" s="832" t="s">
        <v>3242</v>
      </c>
      <c r="C514" s="832" t="s">
        <v>3248</v>
      </c>
      <c r="D514" s="833" t="s">
        <v>5567</v>
      </c>
      <c r="E514" s="834" t="s">
        <v>3271</v>
      </c>
      <c r="F514" s="832" t="s">
        <v>3243</v>
      </c>
      <c r="G514" s="832" t="s">
        <v>4070</v>
      </c>
      <c r="H514" s="832" t="s">
        <v>594</v>
      </c>
      <c r="I514" s="832" t="s">
        <v>4074</v>
      </c>
      <c r="J514" s="832" t="s">
        <v>4072</v>
      </c>
      <c r="K514" s="832" t="s">
        <v>4075</v>
      </c>
      <c r="L514" s="835">
        <v>508.75</v>
      </c>
      <c r="M514" s="835">
        <v>508.75</v>
      </c>
      <c r="N514" s="832">
        <v>1</v>
      </c>
      <c r="O514" s="836">
        <v>0.5</v>
      </c>
      <c r="P514" s="835">
        <v>508.75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5" customHeight="1" x14ac:dyDescent="0.2">
      <c r="A515" s="831">
        <v>21</v>
      </c>
      <c r="B515" s="832" t="s">
        <v>3242</v>
      </c>
      <c r="C515" s="832" t="s">
        <v>3248</v>
      </c>
      <c r="D515" s="833" t="s">
        <v>5567</v>
      </c>
      <c r="E515" s="834" t="s">
        <v>3271</v>
      </c>
      <c r="F515" s="832" t="s">
        <v>3243</v>
      </c>
      <c r="G515" s="832" t="s">
        <v>4076</v>
      </c>
      <c r="H515" s="832" t="s">
        <v>594</v>
      </c>
      <c r="I515" s="832" t="s">
        <v>4077</v>
      </c>
      <c r="J515" s="832" t="s">
        <v>4078</v>
      </c>
      <c r="K515" s="832" t="s">
        <v>4079</v>
      </c>
      <c r="L515" s="835">
        <v>29.39</v>
      </c>
      <c r="M515" s="835">
        <v>58.78</v>
      </c>
      <c r="N515" s="832">
        <v>2</v>
      </c>
      <c r="O515" s="836">
        <v>1.5</v>
      </c>
      <c r="P515" s="835">
        <v>58.78</v>
      </c>
      <c r="Q515" s="837">
        <v>1</v>
      </c>
      <c r="R515" s="832">
        <v>2</v>
      </c>
      <c r="S515" s="837">
        <v>1</v>
      </c>
      <c r="T515" s="836">
        <v>1.5</v>
      </c>
      <c r="U515" s="838">
        <v>1</v>
      </c>
    </row>
    <row r="516" spans="1:21" ht="14.45" customHeight="1" x14ac:dyDescent="0.2">
      <c r="A516" s="831">
        <v>21</v>
      </c>
      <c r="B516" s="832" t="s">
        <v>3242</v>
      </c>
      <c r="C516" s="832" t="s">
        <v>3248</v>
      </c>
      <c r="D516" s="833" t="s">
        <v>5567</v>
      </c>
      <c r="E516" s="834" t="s">
        <v>3271</v>
      </c>
      <c r="F516" s="832" t="s">
        <v>3243</v>
      </c>
      <c r="G516" s="832" t="s">
        <v>4076</v>
      </c>
      <c r="H516" s="832" t="s">
        <v>655</v>
      </c>
      <c r="I516" s="832" t="s">
        <v>2992</v>
      </c>
      <c r="J516" s="832" t="s">
        <v>2993</v>
      </c>
      <c r="K516" s="832" t="s">
        <v>2994</v>
      </c>
      <c r="L516" s="835">
        <v>58.77</v>
      </c>
      <c r="M516" s="835">
        <v>117.54</v>
      </c>
      <c r="N516" s="832">
        <v>2</v>
      </c>
      <c r="O516" s="836">
        <v>1.5</v>
      </c>
      <c r="P516" s="835">
        <v>58.77</v>
      </c>
      <c r="Q516" s="837">
        <v>0.5</v>
      </c>
      <c r="R516" s="832">
        <v>1</v>
      </c>
      <c r="S516" s="837">
        <v>0.5</v>
      </c>
      <c r="T516" s="836">
        <v>0.5</v>
      </c>
      <c r="U516" s="838">
        <v>0.33333333333333331</v>
      </c>
    </row>
    <row r="517" spans="1:21" ht="14.45" customHeight="1" x14ac:dyDescent="0.2">
      <c r="A517" s="831">
        <v>21</v>
      </c>
      <c r="B517" s="832" t="s">
        <v>3242</v>
      </c>
      <c r="C517" s="832" t="s">
        <v>3248</v>
      </c>
      <c r="D517" s="833" t="s">
        <v>5567</v>
      </c>
      <c r="E517" s="834" t="s">
        <v>3271</v>
      </c>
      <c r="F517" s="832" t="s">
        <v>3243</v>
      </c>
      <c r="G517" s="832" t="s">
        <v>4080</v>
      </c>
      <c r="H517" s="832" t="s">
        <v>594</v>
      </c>
      <c r="I517" s="832" t="s">
        <v>4081</v>
      </c>
      <c r="J517" s="832" t="s">
        <v>4082</v>
      </c>
      <c r="K517" s="832" t="s">
        <v>4083</v>
      </c>
      <c r="L517" s="835">
        <v>0</v>
      </c>
      <c r="M517" s="835">
        <v>0</v>
      </c>
      <c r="N517" s="832">
        <v>1</v>
      </c>
      <c r="O517" s="836">
        <v>1</v>
      </c>
      <c r="P517" s="835">
        <v>0</v>
      </c>
      <c r="Q517" s="837"/>
      <c r="R517" s="832">
        <v>1</v>
      </c>
      <c r="S517" s="837">
        <v>1</v>
      </c>
      <c r="T517" s="836">
        <v>1</v>
      </c>
      <c r="U517" s="838">
        <v>1</v>
      </c>
    </row>
    <row r="518" spans="1:21" ht="14.45" customHeight="1" x14ac:dyDescent="0.2">
      <c r="A518" s="831">
        <v>21</v>
      </c>
      <c r="B518" s="832" t="s">
        <v>3242</v>
      </c>
      <c r="C518" s="832" t="s">
        <v>3248</v>
      </c>
      <c r="D518" s="833" t="s">
        <v>5567</v>
      </c>
      <c r="E518" s="834" t="s">
        <v>3271</v>
      </c>
      <c r="F518" s="832" t="s">
        <v>3243</v>
      </c>
      <c r="G518" s="832" t="s">
        <v>3375</v>
      </c>
      <c r="H518" s="832" t="s">
        <v>594</v>
      </c>
      <c r="I518" s="832" t="s">
        <v>3376</v>
      </c>
      <c r="J518" s="832" t="s">
        <v>1014</v>
      </c>
      <c r="K518" s="832" t="s">
        <v>3377</v>
      </c>
      <c r="L518" s="835">
        <v>236.03</v>
      </c>
      <c r="M518" s="835">
        <v>1416.18</v>
      </c>
      <c r="N518" s="832">
        <v>6</v>
      </c>
      <c r="O518" s="836">
        <v>3</v>
      </c>
      <c r="P518" s="835">
        <v>708.09</v>
      </c>
      <c r="Q518" s="837">
        <v>0.5</v>
      </c>
      <c r="R518" s="832">
        <v>3</v>
      </c>
      <c r="S518" s="837">
        <v>0.5</v>
      </c>
      <c r="T518" s="836">
        <v>2.5</v>
      </c>
      <c r="U518" s="838">
        <v>0.83333333333333337</v>
      </c>
    </row>
    <row r="519" spans="1:21" ht="14.45" customHeight="1" x14ac:dyDescent="0.2">
      <c r="A519" s="831">
        <v>21</v>
      </c>
      <c r="B519" s="832" t="s">
        <v>3242</v>
      </c>
      <c r="C519" s="832" t="s">
        <v>3248</v>
      </c>
      <c r="D519" s="833" t="s">
        <v>5567</v>
      </c>
      <c r="E519" s="834" t="s">
        <v>3271</v>
      </c>
      <c r="F519" s="832" t="s">
        <v>3243</v>
      </c>
      <c r="G519" s="832" t="s">
        <v>3375</v>
      </c>
      <c r="H519" s="832" t="s">
        <v>594</v>
      </c>
      <c r="I519" s="832" t="s">
        <v>4084</v>
      </c>
      <c r="J519" s="832" t="s">
        <v>1014</v>
      </c>
      <c r="K519" s="832" t="s">
        <v>4085</v>
      </c>
      <c r="L519" s="835">
        <v>1719.99</v>
      </c>
      <c r="M519" s="835">
        <v>1719.99</v>
      </c>
      <c r="N519" s="832">
        <v>1</v>
      </c>
      <c r="O519" s="836">
        <v>1</v>
      </c>
      <c r="P519" s="835">
        <v>1719.99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5" customHeight="1" x14ac:dyDescent="0.2">
      <c r="A520" s="831">
        <v>21</v>
      </c>
      <c r="B520" s="832" t="s">
        <v>3242</v>
      </c>
      <c r="C520" s="832" t="s">
        <v>3248</v>
      </c>
      <c r="D520" s="833" t="s">
        <v>5567</v>
      </c>
      <c r="E520" s="834" t="s">
        <v>3271</v>
      </c>
      <c r="F520" s="832" t="s">
        <v>3243</v>
      </c>
      <c r="G520" s="832" t="s">
        <v>3379</v>
      </c>
      <c r="H520" s="832" t="s">
        <v>594</v>
      </c>
      <c r="I520" s="832" t="s">
        <v>3804</v>
      </c>
      <c r="J520" s="832" t="s">
        <v>3805</v>
      </c>
      <c r="K520" s="832" t="s">
        <v>3806</v>
      </c>
      <c r="L520" s="835">
        <v>52.87</v>
      </c>
      <c r="M520" s="835">
        <v>52.87</v>
      </c>
      <c r="N520" s="832">
        <v>1</v>
      </c>
      <c r="O520" s="836">
        <v>1</v>
      </c>
      <c r="P520" s="835">
        <v>52.87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5" customHeight="1" x14ac:dyDescent="0.2">
      <c r="A521" s="831">
        <v>21</v>
      </c>
      <c r="B521" s="832" t="s">
        <v>3242</v>
      </c>
      <c r="C521" s="832" t="s">
        <v>3248</v>
      </c>
      <c r="D521" s="833" t="s">
        <v>5567</v>
      </c>
      <c r="E521" s="834" t="s">
        <v>3271</v>
      </c>
      <c r="F521" s="832" t="s">
        <v>3243</v>
      </c>
      <c r="G521" s="832" t="s">
        <v>3379</v>
      </c>
      <c r="H521" s="832" t="s">
        <v>594</v>
      </c>
      <c r="I521" s="832" t="s">
        <v>4086</v>
      </c>
      <c r="J521" s="832" t="s">
        <v>916</v>
      </c>
      <c r="K521" s="832" t="s">
        <v>4087</v>
      </c>
      <c r="L521" s="835">
        <v>46.99</v>
      </c>
      <c r="M521" s="835">
        <v>187.96</v>
      </c>
      <c r="N521" s="832">
        <v>4</v>
      </c>
      <c r="O521" s="836">
        <v>1.5</v>
      </c>
      <c r="P521" s="835">
        <v>187.96</v>
      </c>
      <c r="Q521" s="837">
        <v>1</v>
      </c>
      <c r="R521" s="832">
        <v>4</v>
      </c>
      <c r="S521" s="837">
        <v>1</v>
      </c>
      <c r="T521" s="836">
        <v>1.5</v>
      </c>
      <c r="U521" s="838">
        <v>1</v>
      </c>
    </row>
    <row r="522" spans="1:21" ht="14.45" customHeight="1" x14ac:dyDescent="0.2">
      <c r="A522" s="831">
        <v>21</v>
      </c>
      <c r="B522" s="832" t="s">
        <v>3242</v>
      </c>
      <c r="C522" s="832" t="s">
        <v>3248</v>
      </c>
      <c r="D522" s="833" t="s">
        <v>5567</v>
      </c>
      <c r="E522" s="834" t="s">
        <v>3271</v>
      </c>
      <c r="F522" s="832" t="s">
        <v>3243</v>
      </c>
      <c r="G522" s="832" t="s">
        <v>3391</v>
      </c>
      <c r="H522" s="832" t="s">
        <v>594</v>
      </c>
      <c r="I522" s="832" t="s">
        <v>3392</v>
      </c>
      <c r="J522" s="832" t="s">
        <v>877</v>
      </c>
      <c r="K522" s="832" t="s">
        <v>3393</v>
      </c>
      <c r="L522" s="835">
        <v>91.11</v>
      </c>
      <c r="M522" s="835">
        <v>637.77</v>
      </c>
      <c r="N522" s="832">
        <v>7</v>
      </c>
      <c r="O522" s="836">
        <v>5.5</v>
      </c>
      <c r="P522" s="835">
        <v>455.55</v>
      </c>
      <c r="Q522" s="837">
        <v>0.7142857142857143</v>
      </c>
      <c r="R522" s="832">
        <v>5</v>
      </c>
      <c r="S522" s="837">
        <v>0.7142857142857143</v>
      </c>
      <c r="T522" s="836">
        <v>3.5</v>
      </c>
      <c r="U522" s="838">
        <v>0.63636363636363635</v>
      </c>
    </row>
    <row r="523" spans="1:21" ht="14.45" customHeight="1" x14ac:dyDescent="0.2">
      <c r="A523" s="831">
        <v>21</v>
      </c>
      <c r="B523" s="832" t="s">
        <v>3242</v>
      </c>
      <c r="C523" s="832" t="s">
        <v>3248</v>
      </c>
      <c r="D523" s="833" t="s">
        <v>5567</v>
      </c>
      <c r="E523" s="834" t="s">
        <v>3271</v>
      </c>
      <c r="F523" s="832" t="s">
        <v>3243</v>
      </c>
      <c r="G523" s="832" t="s">
        <v>3391</v>
      </c>
      <c r="H523" s="832" t="s">
        <v>594</v>
      </c>
      <c r="I523" s="832" t="s">
        <v>3816</v>
      </c>
      <c r="J523" s="832" t="s">
        <v>877</v>
      </c>
      <c r="K523" s="832" t="s">
        <v>3814</v>
      </c>
      <c r="L523" s="835">
        <v>182.22</v>
      </c>
      <c r="M523" s="835">
        <v>182.22</v>
      </c>
      <c r="N523" s="832">
        <v>1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5" customHeight="1" x14ac:dyDescent="0.2">
      <c r="A524" s="831">
        <v>21</v>
      </c>
      <c r="B524" s="832" t="s">
        <v>3242</v>
      </c>
      <c r="C524" s="832" t="s">
        <v>3248</v>
      </c>
      <c r="D524" s="833" t="s">
        <v>5567</v>
      </c>
      <c r="E524" s="834" t="s">
        <v>3271</v>
      </c>
      <c r="F524" s="832" t="s">
        <v>3243</v>
      </c>
      <c r="G524" s="832" t="s">
        <v>3391</v>
      </c>
      <c r="H524" s="832" t="s">
        <v>594</v>
      </c>
      <c r="I524" s="832" t="s">
        <v>4088</v>
      </c>
      <c r="J524" s="832" t="s">
        <v>877</v>
      </c>
      <c r="K524" s="832" t="s">
        <v>4089</v>
      </c>
      <c r="L524" s="835">
        <v>273.33</v>
      </c>
      <c r="M524" s="835">
        <v>1366.6499999999999</v>
      </c>
      <c r="N524" s="832">
        <v>5</v>
      </c>
      <c r="O524" s="836">
        <v>3</v>
      </c>
      <c r="P524" s="835">
        <v>1366.6499999999999</v>
      </c>
      <c r="Q524" s="837">
        <v>1</v>
      </c>
      <c r="R524" s="832">
        <v>5</v>
      </c>
      <c r="S524" s="837">
        <v>1</v>
      </c>
      <c r="T524" s="836">
        <v>3</v>
      </c>
      <c r="U524" s="838">
        <v>1</v>
      </c>
    </row>
    <row r="525" spans="1:21" ht="14.45" customHeight="1" x14ac:dyDescent="0.2">
      <c r="A525" s="831">
        <v>21</v>
      </c>
      <c r="B525" s="832" t="s">
        <v>3242</v>
      </c>
      <c r="C525" s="832" t="s">
        <v>3248</v>
      </c>
      <c r="D525" s="833" t="s">
        <v>5567</v>
      </c>
      <c r="E525" s="834" t="s">
        <v>3271</v>
      </c>
      <c r="F525" s="832" t="s">
        <v>3243</v>
      </c>
      <c r="G525" s="832" t="s">
        <v>3391</v>
      </c>
      <c r="H525" s="832" t="s">
        <v>594</v>
      </c>
      <c r="I525" s="832" t="s">
        <v>3817</v>
      </c>
      <c r="J525" s="832" t="s">
        <v>877</v>
      </c>
      <c r="K525" s="832" t="s">
        <v>3818</v>
      </c>
      <c r="L525" s="835">
        <v>273.33</v>
      </c>
      <c r="M525" s="835">
        <v>546.66</v>
      </c>
      <c r="N525" s="832">
        <v>2</v>
      </c>
      <c r="O525" s="836">
        <v>1.5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21</v>
      </c>
      <c r="B526" s="832" t="s">
        <v>3242</v>
      </c>
      <c r="C526" s="832" t="s">
        <v>3248</v>
      </c>
      <c r="D526" s="833" t="s">
        <v>5567</v>
      </c>
      <c r="E526" s="834" t="s">
        <v>3271</v>
      </c>
      <c r="F526" s="832" t="s">
        <v>3243</v>
      </c>
      <c r="G526" s="832" t="s">
        <v>3414</v>
      </c>
      <c r="H526" s="832" t="s">
        <v>655</v>
      </c>
      <c r="I526" s="832" t="s">
        <v>3825</v>
      </c>
      <c r="J526" s="832" t="s">
        <v>3826</v>
      </c>
      <c r="K526" s="832" t="s">
        <v>3417</v>
      </c>
      <c r="L526" s="835">
        <v>550.39</v>
      </c>
      <c r="M526" s="835">
        <v>1651.17</v>
      </c>
      <c r="N526" s="832">
        <v>3</v>
      </c>
      <c r="O526" s="836">
        <v>0.5</v>
      </c>
      <c r="P526" s="835">
        <v>1651.17</v>
      </c>
      <c r="Q526" s="837">
        <v>1</v>
      </c>
      <c r="R526" s="832">
        <v>3</v>
      </c>
      <c r="S526" s="837">
        <v>1</v>
      </c>
      <c r="T526" s="836">
        <v>0.5</v>
      </c>
      <c r="U526" s="838">
        <v>1</v>
      </c>
    </row>
    <row r="527" spans="1:21" ht="14.45" customHeight="1" x14ac:dyDescent="0.2">
      <c r="A527" s="831">
        <v>21</v>
      </c>
      <c r="B527" s="832" t="s">
        <v>3242</v>
      </c>
      <c r="C527" s="832" t="s">
        <v>3248</v>
      </c>
      <c r="D527" s="833" t="s">
        <v>5567</v>
      </c>
      <c r="E527" s="834" t="s">
        <v>3271</v>
      </c>
      <c r="F527" s="832" t="s">
        <v>3243</v>
      </c>
      <c r="G527" s="832" t="s">
        <v>3414</v>
      </c>
      <c r="H527" s="832" t="s">
        <v>594</v>
      </c>
      <c r="I527" s="832" t="s">
        <v>3415</v>
      </c>
      <c r="J527" s="832" t="s">
        <v>3416</v>
      </c>
      <c r="K527" s="832" t="s">
        <v>3417</v>
      </c>
      <c r="L527" s="835">
        <v>550.39</v>
      </c>
      <c r="M527" s="835">
        <v>18162.870000000003</v>
      </c>
      <c r="N527" s="832">
        <v>33</v>
      </c>
      <c r="O527" s="836">
        <v>11</v>
      </c>
      <c r="P527" s="835">
        <v>14860.53</v>
      </c>
      <c r="Q527" s="837">
        <v>0.81818181818181812</v>
      </c>
      <c r="R527" s="832">
        <v>27</v>
      </c>
      <c r="S527" s="837">
        <v>0.81818181818181823</v>
      </c>
      <c r="T527" s="836">
        <v>9</v>
      </c>
      <c r="U527" s="838">
        <v>0.81818181818181823</v>
      </c>
    </row>
    <row r="528" spans="1:21" ht="14.45" customHeight="1" x14ac:dyDescent="0.2">
      <c r="A528" s="831">
        <v>21</v>
      </c>
      <c r="B528" s="832" t="s">
        <v>3242</v>
      </c>
      <c r="C528" s="832" t="s">
        <v>3248</v>
      </c>
      <c r="D528" s="833" t="s">
        <v>5567</v>
      </c>
      <c r="E528" s="834" t="s">
        <v>3271</v>
      </c>
      <c r="F528" s="832" t="s">
        <v>3243</v>
      </c>
      <c r="G528" s="832" t="s">
        <v>3299</v>
      </c>
      <c r="H528" s="832" t="s">
        <v>655</v>
      </c>
      <c r="I528" s="832" t="s">
        <v>3423</v>
      </c>
      <c r="J528" s="832" t="s">
        <v>2871</v>
      </c>
      <c r="K528" s="832" t="s">
        <v>3424</v>
      </c>
      <c r="L528" s="835">
        <v>1938.97</v>
      </c>
      <c r="M528" s="835">
        <v>1938.97</v>
      </c>
      <c r="N528" s="832">
        <v>1</v>
      </c>
      <c r="O528" s="836">
        <v>1</v>
      </c>
      <c r="P528" s="835">
        <v>1938.97</v>
      </c>
      <c r="Q528" s="837">
        <v>1</v>
      </c>
      <c r="R528" s="832">
        <v>1</v>
      </c>
      <c r="S528" s="837">
        <v>1</v>
      </c>
      <c r="T528" s="836">
        <v>1</v>
      </c>
      <c r="U528" s="838">
        <v>1</v>
      </c>
    </row>
    <row r="529" spans="1:21" ht="14.45" customHeight="1" x14ac:dyDescent="0.2">
      <c r="A529" s="831">
        <v>21</v>
      </c>
      <c r="B529" s="832" t="s">
        <v>3242</v>
      </c>
      <c r="C529" s="832" t="s">
        <v>3248</v>
      </c>
      <c r="D529" s="833" t="s">
        <v>5567</v>
      </c>
      <c r="E529" s="834" t="s">
        <v>3271</v>
      </c>
      <c r="F529" s="832" t="s">
        <v>3243</v>
      </c>
      <c r="G529" s="832" t="s">
        <v>3299</v>
      </c>
      <c r="H529" s="832" t="s">
        <v>655</v>
      </c>
      <c r="I529" s="832" t="s">
        <v>2870</v>
      </c>
      <c r="J529" s="832" t="s">
        <v>2871</v>
      </c>
      <c r="K529" s="832" t="s">
        <v>2872</v>
      </c>
      <c r="L529" s="835">
        <v>484.75</v>
      </c>
      <c r="M529" s="835">
        <v>969.5</v>
      </c>
      <c r="N529" s="832">
        <v>2</v>
      </c>
      <c r="O529" s="836">
        <v>1</v>
      </c>
      <c r="P529" s="835">
        <v>969.5</v>
      </c>
      <c r="Q529" s="837">
        <v>1</v>
      </c>
      <c r="R529" s="832">
        <v>2</v>
      </c>
      <c r="S529" s="837">
        <v>1</v>
      </c>
      <c r="T529" s="836">
        <v>1</v>
      </c>
      <c r="U529" s="838">
        <v>1</v>
      </c>
    </row>
    <row r="530" spans="1:21" ht="14.45" customHeight="1" x14ac:dyDescent="0.2">
      <c r="A530" s="831">
        <v>21</v>
      </c>
      <c r="B530" s="832" t="s">
        <v>3242</v>
      </c>
      <c r="C530" s="832" t="s">
        <v>3248</v>
      </c>
      <c r="D530" s="833" t="s">
        <v>5567</v>
      </c>
      <c r="E530" s="834" t="s">
        <v>3271</v>
      </c>
      <c r="F530" s="832" t="s">
        <v>3243</v>
      </c>
      <c r="G530" s="832" t="s">
        <v>3299</v>
      </c>
      <c r="H530" s="832" t="s">
        <v>655</v>
      </c>
      <c r="I530" s="832" t="s">
        <v>3427</v>
      </c>
      <c r="J530" s="832" t="s">
        <v>2871</v>
      </c>
      <c r="K530" s="832" t="s">
        <v>3428</v>
      </c>
      <c r="L530" s="835">
        <v>969.48</v>
      </c>
      <c r="M530" s="835">
        <v>19389.599999999999</v>
      </c>
      <c r="N530" s="832">
        <v>20</v>
      </c>
      <c r="O530" s="836">
        <v>5</v>
      </c>
      <c r="P530" s="835">
        <v>19389.599999999999</v>
      </c>
      <c r="Q530" s="837">
        <v>1</v>
      </c>
      <c r="R530" s="832">
        <v>20</v>
      </c>
      <c r="S530" s="837">
        <v>1</v>
      </c>
      <c r="T530" s="836">
        <v>5</v>
      </c>
      <c r="U530" s="838">
        <v>1</v>
      </c>
    </row>
    <row r="531" spans="1:21" ht="14.45" customHeight="1" x14ac:dyDescent="0.2">
      <c r="A531" s="831">
        <v>21</v>
      </c>
      <c r="B531" s="832" t="s">
        <v>3242</v>
      </c>
      <c r="C531" s="832" t="s">
        <v>3248</v>
      </c>
      <c r="D531" s="833" t="s">
        <v>5567</v>
      </c>
      <c r="E531" s="834" t="s">
        <v>3271</v>
      </c>
      <c r="F531" s="832" t="s">
        <v>3243</v>
      </c>
      <c r="G531" s="832" t="s">
        <v>3299</v>
      </c>
      <c r="H531" s="832" t="s">
        <v>655</v>
      </c>
      <c r="I531" s="832" t="s">
        <v>2863</v>
      </c>
      <c r="J531" s="832" t="s">
        <v>2859</v>
      </c>
      <c r="K531" s="832" t="s">
        <v>2864</v>
      </c>
      <c r="L531" s="835">
        <v>484.75</v>
      </c>
      <c r="M531" s="835">
        <v>8725.5</v>
      </c>
      <c r="N531" s="832">
        <v>18</v>
      </c>
      <c r="O531" s="836">
        <v>5</v>
      </c>
      <c r="P531" s="835">
        <v>7756</v>
      </c>
      <c r="Q531" s="837">
        <v>0.88888888888888884</v>
      </c>
      <c r="R531" s="832">
        <v>16</v>
      </c>
      <c r="S531" s="837">
        <v>0.88888888888888884</v>
      </c>
      <c r="T531" s="836">
        <v>4</v>
      </c>
      <c r="U531" s="838">
        <v>0.8</v>
      </c>
    </row>
    <row r="532" spans="1:21" ht="14.45" customHeight="1" x14ac:dyDescent="0.2">
      <c r="A532" s="831">
        <v>21</v>
      </c>
      <c r="B532" s="832" t="s">
        <v>3242</v>
      </c>
      <c r="C532" s="832" t="s">
        <v>3248</v>
      </c>
      <c r="D532" s="833" t="s">
        <v>5567</v>
      </c>
      <c r="E532" s="834" t="s">
        <v>3271</v>
      </c>
      <c r="F532" s="832" t="s">
        <v>3243</v>
      </c>
      <c r="G532" s="832" t="s">
        <v>3437</v>
      </c>
      <c r="H532" s="832" t="s">
        <v>655</v>
      </c>
      <c r="I532" s="832" t="s">
        <v>2594</v>
      </c>
      <c r="J532" s="832" t="s">
        <v>1030</v>
      </c>
      <c r="K532" s="832" t="s">
        <v>2595</v>
      </c>
      <c r="L532" s="835">
        <v>42.51</v>
      </c>
      <c r="M532" s="835">
        <v>127.53</v>
      </c>
      <c r="N532" s="832">
        <v>3</v>
      </c>
      <c r="O532" s="836">
        <v>3</v>
      </c>
      <c r="P532" s="835">
        <v>127.53</v>
      </c>
      <c r="Q532" s="837">
        <v>1</v>
      </c>
      <c r="R532" s="832">
        <v>3</v>
      </c>
      <c r="S532" s="837">
        <v>1</v>
      </c>
      <c r="T532" s="836">
        <v>3</v>
      </c>
      <c r="U532" s="838">
        <v>1</v>
      </c>
    </row>
    <row r="533" spans="1:21" ht="14.45" customHeight="1" x14ac:dyDescent="0.2">
      <c r="A533" s="831">
        <v>21</v>
      </c>
      <c r="B533" s="832" t="s">
        <v>3242</v>
      </c>
      <c r="C533" s="832" t="s">
        <v>3248</v>
      </c>
      <c r="D533" s="833" t="s">
        <v>5567</v>
      </c>
      <c r="E533" s="834" t="s">
        <v>3271</v>
      </c>
      <c r="F533" s="832" t="s">
        <v>3243</v>
      </c>
      <c r="G533" s="832" t="s">
        <v>3437</v>
      </c>
      <c r="H533" s="832" t="s">
        <v>655</v>
      </c>
      <c r="I533" s="832" t="s">
        <v>2596</v>
      </c>
      <c r="J533" s="832" t="s">
        <v>1030</v>
      </c>
      <c r="K533" s="832" t="s">
        <v>2597</v>
      </c>
      <c r="L533" s="835">
        <v>85.02</v>
      </c>
      <c r="M533" s="835">
        <v>170.04</v>
      </c>
      <c r="N533" s="832">
        <v>2</v>
      </c>
      <c r="O533" s="836">
        <v>1.5</v>
      </c>
      <c r="P533" s="835">
        <v>85.02</v>
      </c>
      <c r="Q533" s="837">
        <v>0.5</v>
      </c>
      <c r="R533" s="832">
        <v>1</v>
      </c>
      <c r="S533" s="837">
        <v>0.5</v>
      </c>
      <c r="T533" s="836">
        <v>0.5</v>
      </c>
      <c r="U533" s="838">
        <v>0.33333333333333331</v>
      </c>
    </row>
    <row r="534" spans="1:21" ht="14.45" customHeight="1" x14ac:dyDescent="0.2">
      <c r="A534" s="831">
        <v>21</v>
      </c>
      <c r="B534" s="832" t="s">
        <v>3242</v>
      </c>
      <c r="C534" s="832" t="s">
        <v>3248</v>
      </c>
      <c r="D534" s="833" t="s">
        <v>5567</v>
      </c>
      <c r="E534" s="834" t="s">
        <v>3271</v>
      </c>
      <c r="F534" s="832" t="s">
        <v>3243</v>
      </c>
      <c r="G534" s="832" t="s">
        <v>3437</v>
      </c>
      <c r="H534" s="832" t="s">
        <v>655</v>
      </c>
      <c r="I534" s="832" t="s">
        <v>4090</v>
      </c>
      <c r="J534" s="832" t="s">
        <v>1025</v>
      </c>
      <c r="K534" s="832" t="s">
        <v>4091</v>
      </c>
      <c r="L534" s="835">
        <v>58.97</v>
      </c>
      <c r="M534" s="835">
        <v>294.85000000000002</v>
      </c>
      <c r="N534" s="832">
        <v>5</v>
      </c>
      <c r="O534" s="836">
        <v>2</v>
      </c>
      <c r="P534" s="835">
        <v>294.85000000000002</v>
      </c>
      <c r="Q534" s="837">
        <v>1</v>
      </c>
      <c r="R534" s="832">
        <v>5</v>
      </c>
      <c r="S534" s="837">
        <v>1</v>
      </c>
      <c r="T534" s="836">
        <v>2</v>
      </c>
      <c r="U534" s="838">
        <v>1</v>
      </c>
    </row>
    <row r="535" spans="1:21" ht="14.45" customHeight="1" x14ac:dyDescent="0.2">
      <c r="A535" s="831">
        <v>21</v>
      </c>
      <c r="B535" s="832" t="s">
        <v>3242</v>
      </c>
      <c r="C535" s="832" t="s">
        <v>3248</v>
      </c>
      <c r="D535" s="833" t="s">
        <v>5567</v>
      </c>
      <c r="E535" s="834" t="s">
        <v>3271</v>
      </c>
      <c r="F535" s="832" t="s">
        <v>3243</v>
      </c>
      <c r="G535" s="832" t="s">
        <v>3437</v>
      </c>
      <c r="H535" s="832" t="s">
        <v>655</v>
      </c>
      <c r="I535" s="832" t="s">
        <v>2598</v>
      </c>
      <c r="J535" s="832" t="s">
        <v>1025</v>
      </c>
      <c r="K535" s="832" t="s">
        <v>2599</v>
      </c>
      <c r="L535" s="835">
        <v>98.29</v>
      </c>
      <c r="M535" s="835">
        <v>98.29</v>
      </c>
      <c r="N535" s="832">
        <v>1</v>
      </c>
      <c r="O535" s="836">
        <v>1</v>
      </c>
      <c r="P535" s="835">
        <v>98.29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5" customHeight="1" x14ac:dyDescent="0.2">
      <c r="A536" s="831">
        <v>21</v>
      </c>
      <c r="B536" s="832" t="s">
        <v>3242</v>
      </c>
      <c r="C536" s="832" t="s">
        <v>3248</v>
      </c>
      <c r="D536" s="833" t="s">
        <v>5567</v>
      </c>
      <c r="E536" s="834" t="s">
        <v>3271</v>
      </c>
      <c r="F536" s="832" t="s">
        <v>3243</v>
      </c>
      <c r="G536" s="832" t="s">
        <v>3437</v>
      </c>
      <c r="H536" s="832" t="s">
        <v>655</v>
      </c>
      <c r="I536" s="832" t="s">
        <v>2600</v>
      </c>
      <c r="J536" s="832" t="s">
        <v>1025</v>
      </c>
      <c r="K536" s="832" t="s">
        <v>2601</v>
      </c>
      <c r="L536" s="835">
        <v>196.56</v>
      </c>
      <c r="M536" s="835">
        <v>786.24</v>
      </c>
      <c r="N536" s="832">
        <v>4</v>
      </c>
      <c r="O536" s="836">
        <v>3</v>
      </c>
      <c r="P536" s="835">
        <v>589.68000000000006</v>
      </c>
      <c r="Q536" s="837">
        <v>0.75000000000000011</v>
      </c>
      <c r="R536" s="832">
        <v>3</v>
      </c>
      <c r="S536" s="837">
        <v>0.75</v>
      </c>
      <c r="T536" s="836">
        <v>2</v>
      </c>
      <c r="U536" s="838">
        <v>0.66666666666666663</v>
      </c>
    </row>
    <row r="537" spans="1:21" ht="14.45" customHeight="1" x14ac:dyDescent="0.2">
      <c r="A537" s="831">
        <v>21</v>
      </c>
      <c r="B537" s="832" t="s">
        <v>3242</v>
      </c>
      <c r="C537" s="832" t="s">
        <v>3248</v>
      </c>
      <c r="D537" s="833" t="s">
        <v>5567</v>
      </c>
      <c r="E537" s="834" t="s">
        <v>3271</v>
      </c>
      <c r="F537" s="832" t="s">
        <v>3243</v>
      </c>
      <c r="G537" s="832" t="s">
        <v>4092</v>
      </c>
      <c r="H537" s="832" t="s">
        <v>594</v>
      </c>
      <c r="I537" s="832" t="s">
        <v>4093</v>
      </c>
      <c r="J537" s="832" t="s">
        <v>1288</v>
      </c>
      <c r="K537" s="832" t="s">
        <v>4094</v>
      </c>
      <c r="L537" s="835">
        <v>50.64</v>
      </c>
      <c r="M537" s="835">
        <v>50.64</v>
      </c>
      <c r="N537" s="832">
        <v>1</v>
      </c>
      <c r="O537" s="836">
        <v>1</v>
      </c>
      <c r="P537" s="835">
        <v>50.64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5" customHeight="1" x14ac:dyDescent="0.2">
      <c r="A538" s="831">
        <v>21</v>
      </c>
      <c r="B538" s="832" t="s">
        <v>3242</v>
      </c>
      <c r="C538" s="832" t="s">
        <v>3248</v>
      </c>
      <c r="D538" s="833" t="s">
        <v>5567</v>
      </c>
      <c r="E538" s="834" t="s">
        <v>3271</v>
      </c>
      <c r="F538" s="832" t="s">
        <v>3243</v>
      </c>
      <c r="G538" s="832" t="s">
        <v>3451</v>
      </c>
      <c r="H538" s="832" t="s">
        <v>594</v>
      </c>
      <c r="I538" s="832" t="s">
        <v>3454</v>
      </c>
      <c r="J538" s="832" t="s">
        <v>1163</v>
      </c>
      <c r="K538" s="832" t="s">
        <v>3455</v>
      </c>
      <c r="L538" s="835">
        <v>45.03</v>
      </c>
      <c r="M538" s="835">
        <v>900.59999999999991</v>
      </c>
      <c r="N538" s="832">
        <v>20</v>
      </c>
      <c r="O538" s="836">
        <v>9.5</v>
      </c>
      <c r="P538" s="835">
        <v>540.3599999999999</v>
      </c>
      <c r="Q538" s="837">
        <v>0.6</v>
      </c>
      <c r="R538" s="832">
        <v>12</v>
      </c>
      <c r="S538" s="837">
        <v>0.6</v>
      </c>
      <c r="T538" s="836">
        <v>6.5</v>
      </c>
      <c r="U538" s="838">
        <v>0.68421052631578949</v>
      </c>
    </row>
    <row r="539" spans="1:21" ht="14.45" customHeight="1" x14ac:dyDescent="0.2">
      <c r="A539" s="831">
        <v>21</v>
      </c>
      <c r="B539" s="832" t="s">
        <v>3242</v>
      </c>
      <c r="C539" s="832" t="s">
        <v>3248</v>
      </c>
      <c r="D539" s="833" t="s">
        <v>5567</v>
      </c>
      <c r="E539" s="834" t="s">
        <v>3271</v>
      </c>
      <c r="F539" s="832" t="s">
        <v>3243</v>
      </c>
      <c r="G539" s="832" t="s">
        <v>3847</v>
      </c>
      <c r="H539" s="832" t="s">
        <v>594</v>
      </c>
      <c r="I539" s="832" t="s">
        <v>4095</v>
      </c>
      <c r="J539" s="832" t="s">
        <v>1631</v>
      </c>
      <c r="K539" s="832" t="s">
        <v>4096</v>
      </c>
      <c r="L539" s="835">
        <v>94.7</v>
      </c>
      <c r="M539" s="835">
        <v>1041.7</v>
      </c>
      <c r="N539" s="832">
        <v>11</v>
      </c>
      <c r="O539" s="836">
        <v>6.5</v>
      </c>
      <c r="P539" s="835">
        <v>947.00000000000011</v>
      </c>
      <c r="Q539" s="837">
        <v>0.90909090909090917</v>
      </c>
      <c r="R539" s="832">
        <v>10</v>
      </c>
      <c r="S539" s="837">
        <v>0.90909090909090906</v>
      </c>
      <c r="T539" s="836">
        <v>6</v>
      </c>
      <c r="U539" s="838">
        <v>0.92307692307692313</v>
      </c>
    </row>
    <row r="540" spans="1:21" ht="14.45" customHeight="1" x14ac:dyDescent="0.2">
      <c r="A540" s="831">
        <v>21</v>
      </c>
      <c r="B540" s="832" t="s">
        <v>3242</v>
      </c>
      <c r="C540" s="832" t="s">
        <v>3248</v>
      </c>
      <c r="D540" s="833" t="s">
        <v>5567</v>
      </c>
      <c r="E540" s="834" t="s">
        <v>3271</v>
      </c>
      <c r="F540" s="832" t="s">
        <v>3243</v>
      </c>
      <c r="G540" s="832" t="s">
        <v>3456</v>
      </c>
      <c r="H540" s="832" t="s">
        <v>594</v>
      </c>
      <c r="I540" s="832" t="s">
        <v>4097</v>
      </c>
      <c r="J540" s="832" t="s">
        <v>3459</v>
      </c>
      <c r="K540" s="832" t="s">
        <v>3460</v>
      </c>
      <c r="L540" s="835">
        <v>35.25</v>
      </c>
      <c r="M540" s="835">
        <v>70.5</v>
      </c>
      <c r="N540" s="832">
        <v>2</v>
      </c>
      <c r="O540" s="836">
        <v>1</v>
      </c>
      <c r="P540" s="835">
        <v>70.5</v>
      </c>
      <c r="Q540" s="837">
        <v>1</v>
      </c>
      <c r="R540" s="832">
        <v>2</v>
      </c>
      <c r="S540" s="837">
        <v>1</v>
      </c>
      <c r="T540" s="836">
        <v>1</v>
      </c>
      <c r="U540" s="838">
        <v>1</v>
      </c>
    </row>
    <row r="541" spans="1:21" ht="14.45" customHeight="1" x14ac:dyDescent="0.2">
      <c r="A541" s="831">
        <v>21</v>
      </c>
      <c r="B541" s="832" t="s">
        <v>3242</v>
      </c>
      <c r="C541" s="832" t="s">
        <v>3248</v>
      </c>
      <c r="D541" s="833" t="s">
        <v>5567</v>
      </c>
      <c r="E541" s="834" t="s">
        <v>3271</v>
      </c>
      <c r="F541" s="832" t="s">
        <v>3243</v>
      </c>
      <c r="G541" s="832" t="s">
        <v>3456</v>
      </c>
      <c r="H541" s="832" t="s">
        <v>594</v>
      </c>
      <c r="I541" s="832" t="s">
        <v>4098</v>
      </c>
      <c r="J541" s="832" t="s">
        <v>4099</v>
      </c>
      <c r="K541" s="832" t="s">
        <v>4100</v>
      </c>
      <c r="L541" s="835">
        <v>0</v>
      </c>
      <c r="M541" s="835">
        <v>0</v>
      </c>
      <c r="N541" s="832">
        <v>1</v>
      </c>
      <c r="O541" s="836">
        <v>1</v>
      </c>
      <c r="P541" s="835"/>
      <c r="Q541" s="837"/>
      <c r="R541" s="832"/>
      <c r="S541" s="837">
        <v>0</v>
      </c>
      <c r="T541" s="836"/>
      <c r="U541" s="838">
        <v>0</v>
      </c>
    </row>
    <row r="542" spans="1:21" ht="14.45" customHeight="1" x14ac:dyDescent="0.2">
      <c r="A542" s="831">
        <v>21</v>
      </c>
      <c r="B542" s="832" t="s">
        <v>3242</v>
      </c>
      <c r="C542" s="832" t="s">
        <v>3248</v>
      </c>
      <c r="D542" s="833" t="s">
        <v>5567</v>
      </c>
      <c r="E542" s="834" t="s">
        <v>3271</v>
      </c>
      <c r="F542" s="832" t="s">
        <v>3243</v>
      </c>
      <c r="G542" s="832" t="s">
        <v>3456</v>
      </c>
      <c r="H542" s="832" t="s">
        <v>594</v>
      </c>
      <c r="I542" s="832" t="s">
        <v>3458</v>
      </c>
      <c r="J542" s="832" t="s">
        <v>3459</v>
      </c>
      <c r="K542" s="832" t="s">
        <v>3460</v>
      </c>
      <c r="L542" s="835">
        <v>35.25</v>
      </c>
      <c r="M542" s="835">
        <v>35.25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5" customHeight="1" x14ac:dyDescent="0.2">
      <c r="A543" s="831">
        <v>21</v>
      </c>
      <c r="B543" s="832" t="s">
        <v>3242</v>
      </c>
      <c r="C543" s="832" t="s">
        <v>3248</v>
      </c>
      <c r="D543" s="833" t="s">
        <v>5567</v>
      </c>
      <c r="E543" s="834" t="s">
        <v>3271</v>
      </c>
      <c r="F543" s="832" t="s">
        <v>3243</v>
      </c>
      <c r="G543" s="832" t="s">
        <v>4101</v>
      </c>
      <c r="H543" s="832" t="s">
        <v>594</v>
      </c>
      <c r="I543" s="832" t="s">
        <v>4102</v>
      </c>
      <c r="J543" s="832" t="s">
        <v>4103</v>
      </c>
      <c r="K543" s="832" t="s">
        <v>4104</v>
      </c>
      <c r="L543" s="835">
        <v>45.89</v>
      </c>
      <c r="M543" s="835">
        <v>137.67000000000002</v>
      </c>
      <c r="N543" s="832">
        <v>3</v>
      </c>
      <c r="O543" s="836">
        <v>1.5</v>
      </c>
      <c r="P543" s="835">
        <v>91.78</v>
      </c>
      <c r="Q543" s="837">
        <v>0.66666666666666663</v>
      </c>
      <c r="R543" s="832">
        <v>2</v>
      </c>
      <c r="S543" s="837">
        <v>0.66666666666666663</v>
      </c>
      <c r="T543" s="836">
        <v>0.5</v>
      </c>
      <c r="U543" s="838">
        <v>0.33333333333333331</v>
      </c>
    </row>
    <row r="544" spans="1:21" ht="14.45" customHeight="1" x14ac:dyDescent="0.2">
      <c r="A544" s="831">
        <v>21</v>
      </c>
      <c r="B544" s="832" t="s">
        <v>3242</v>
      </c>
      <c r="C544" s="832" t="s">
        <v>3248</v>
      </c>
      <c r="D544" s="833" t="s">
        <v>5567</v>
      </c>
      <c r="E544" s="834" t="s">
        <v>3271</v>
      </c>
      <c r="F544" s="832" t="s">
        <v>3243</v>
      </c>
      <c r="G544" s="832" t="s">
        <v>4101</v>
      </c>
      <c r="H544" s="832" t="s">
        <v>594</v>
      </c>
      <c r="I544" s="832" t="s">
        <v>4105</v>
      </c>
      <c r="J544" s="832" t="s">
        <v>4103</v>
      </c>
      <c r="K544" s="832" t="s">
        <v>4106</v>
      </c>
      <c r="L544" s="835">
        <v>91.78</v>
      </c>
      <c r="M544" s="835">
        <v>275.34000000000003</v>
      </c>
      <c r="N544" s="832">
        <v>3</v>
      </c>
      <c r="O544" s="836">
        <v>1.5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5" customHeight="1" x14ac:dyDescent="0.2">
      <c r="A545" s="831">
        <v>21</v>
      </c>
      <c r="B545" s="832" t="s">
        <v>3242</v>
      </c>
      <c r="C545" s="832" t="s">
        <v>3248</v>
      </c>
      <c r="D545" s="833" t="s">
        <v>5567</v>
      </c>
      <c r="E545" s="834" t="s">
        <v>3271</v>
      </c>
      <c r="F545" s="832" t="s">
        <v>3243</v>
      </c>
      <c r="G545" s="832" t="s">
        <v>3466</v>
      </c>
      <c r="H545" s="832" t="s">
        <v>594</v>
      </c>
      <c r="I545" s="832" t="s">
        <v>3467</v>
      </c>
      <c r="J545" s="832" t="s">
        <v>1770</v>
      </c>
      <c r="K545" s="832" t="s">
        <v>3468</v>
      </c>
      <c r="L545" s="835">
        <v>48.09</v>
      </c>
      <c r="M545" s="835">
        <v>48.09</v>
      </c>
      <c r="N545" s="832">
        <v>1</v>
      </c>
      <c r="O545" s="836">
        <v>1</v>
      </c>
      <c r="P545" s="835">
        <v>48.09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21</v>
      </c>
      <c r="B546" s="832" t="s">
        <v>3242</v>
      </c>
      <c r="C546" s="832" t="s">
        <v>3248</v>
      </c>
      <c r="D546" s="833" t="s">
        <v>5567</v>
      </c>
      <c r="E546" s="834" t="s">
        <v>3271</v>
      </c>
      <c r="F546" s="832" t="s">
        <v>3243</v>
      </c>
      <c r="G546" s="832" t="s">
        <v>3466</v>
      </c>
      <c r="H546" s="832" t="s">
        <v>594</v>
      </c>
      <c r="I546" s="832" t="s">
        <v>3467</v>
      </c>
      <c r="J546" s="832" t="s">
        <v>1770</v>
      </c>
      <c r="K546" s="832" t="s">
        <v>3468</v>
      </c>
      <c r="L546" s="835">
        <v>42.14</v>
      </c>
      <c r="M546" s="835">
        <v>84.28</v>
      </c>
      <c r="N546" s="832">
        <v>2</v>
      </c>
      <c r="O546" s="836">
        <v>1.5</v>
      </c>
      <c r="P546" s="835">
        <v>42.14</v>
      </c>
      <c r="Q546" s="837">
        <v>0.5</v>
      </c>
      <c r="R546" s="832">
        <v>1</v>
      </c>
      <c r="S546" s="837">
        <v>0.5</v>
      </c>
      <c r="T546" s="836">
        <v>0.5</v>
      </c>
      <c r="U546" s="838">
        <v>0.33333333333333331</v>
      </c>
    </row>
    <row r="547" spans="1:21" ht="14.45" customHeight="1" x14ac:dyDescent="0.2">
      <c r="A547" s="831">
        <v>21</v>
      </c>
      <c r="B547" s="832" t="s">
        <v>3242</v>
      </c>
      <c r="C547" s="832" t="s">
        <v>3248</v>
      </c>
      <c r="D547" s="833" t="s">
        <v>5567</v>
      </c>
      <c r="E547" s="834" t="s">
        <v>3271</v>
      </c>
      <c r="F547" s="832" t="s">
        <v>3243</v>
      </c>
      <c r="G547" s="832" t="s">
        <v>3466</v>
      </c>
      <c r="H547" s="832" t="s">
        <v>594</v>
      </c>
      <c r="I547" s="832" t="s">
        <v>4107</v>
      </c>
      <c r="J547" s="832" t="s">
        <v>1770</v>
      </c>
      <c r="K547" s="832" t="s">
        <v>4108</v>
      </c>
      <c r="L547" s="835">
        <v>64.36</v>
      </c>
      <c r="M547" s="835">
        <v>128.72</v>
      </c>
      <c r="N547" s="832">
        <v>2</v>
      </c>
      <c r="O547" s="836">
        <v>1.5</v>
      </c>
      <c r="P547" s="835">
        <v>64.36</v>
      </c>
      <c r="Q547" s="837">
        <v>0.5</v>
      </c>
      <c r="R547" s="832">
        <v>1</v>
      </c>
      <c r="S547" s="837">
        <v>0.5</v>
      </c>
      <c r="T547" s="836">
        <v>0.5</v>
      </c>
      <c r="U547" s="838">
        <v>0.33333333333333331</v>
      </c>
    </row>
    <row r="548" spans="1:21" ht="14.45" customHeight="1" x14ac:dyDescent="0.2">
      <c r="A548" s="831">
        <v>21</v>
      </c>
      <c r="B548" s="832" t="s">
        <v>3242</v>
      </c>
      <c r="C548" s="832" t="s">
        <v>3248</v>
      </c>
      <c r="D548" s="833" t="s">
        <v>5567</v>
      </c>
      <c r="E548" s="834" t="s">
        <v>3271</v>
      </c>
      <c r="F548" s="832" t="s">
        <v>3243</v>
      </c>
      <c r="G548" s="832" t="s">
        <v>3477</v>
      </c>
      <c r="H548" s="832" t="s">
        <v>655</v>
      </c>
      <c r="I548" s="832" t="s">
        <v>3478</v>
      </c>
      <c r="J548" s="832" t="s">
        <v>3479</v>
      </c>
      <c r="K548" s="832" t="s">
        <v>3480</v>
      </c>
      <c r="L548" s="835">
        <v>3689.11</v>
      </c>
      <c r="M548" s="835">
        <v>29512.880000000001</v>
      </c>
      <c r="N548" s="832">
        <v>8</v>
      </c>
      <c r="O548" s="836">
        <v>7</v>
      </c>
      <c r="P548" s="835">
        <v>29512.880000000001</v>
      </c>
      <c r="Q548" s="837">
        <v>1</v>
      </c>
      <c r="R548" s="832">
        <v>8</v>
      </c>
      <c r="S548" s="837">
        <v>1</v>
      </c>
      <c r="T548" s="836">
        <v>7</v>
      </c>
      <c r="U548" s="838">
        <v>1</v>
      </c>
    </row>
    <row r="549" spans="1:21" ht="14.45" customHeight="1" x14ac:dyDescent="0.2">
      <c r="A549" s="831">
        <v>21</v>
      </c>
      <c r="B549" s="832" t="s">
        <v>3242</v>
      </c>
      <c r="C549" s="832" t="s">
        <v>3248</v>
      </c>
      <c r="D549" s="833" t="s">
        <v>5567</v>
      </c>
      <c r="E549" s="834" t="s">
        <v>3271</v>
      </c>
      <c r="F549" s="832" t="s">
        <v>3243</v>
      </c>
      <c r="G549" s="832" t="s">
        <v>3477</v>
      </c>
      <c r="H549" s="832" t="s">
        <v>655</v>
      </c>
      <c r="I549" s="832" t="s">
        <v>3478</v>
      </c>
      <c r="J549" s="832" t="s">
        <v>3479</v>
      </c>
      <c r="K549" s="832" t="s">
        <v>3480</v>
      </c>
      <c r="L549" s="835">
        <v>1651.16</v>
      </c>
      <c r="M549" s="835">
        <v>34674.36</v>
      </c>
      <c r="N549" s="832">
        <v>21</v>
      </c>
      <c r="O549" s="836">
        <v>17</v>
      </c>
      <c r="P549" s="835">
        <v>34674.36</v>
      </c>
      <c r="Q549" s="837">
        <v>1</v>
      </c>
      <c r="R549" s="832">
        <v>21</v>
      </c>
      <c r="S549" s="837">
        <v>1</v>
      </c>
      <c r="T549" s="836">
        <v>17</v>
      </c>
      <c r="U549" s="838">
        <v>1</v>
      </c>
    </row>
    <row r="550" spans="1:21" ht="14.45" customHeight="1" x14ac:dyDescent="0.2">
      <c r="A550" s="831">
        <v>21</v>
      </c>
      <c r="B550" s="832" t="s">
        <v>3242</v>
      </c>
      <c r="C550" s="832" t="s">
        <v>3248</v>
      </c>
      <c r="D550" s="833" t="s">
        <v>5567</v>
      </c>
      <c r="E550" s="834" t="s">
        <v>3271</v>
      </c>
      <c r="F550" s="832" t="s">
        <v>3243</v>
      </c>
      <c r="G550" s="832" t="s">
        <v>3477</v>
      </c>
      <c r="H550" s="832" t="s">
        <v>655</v>
      </c>
      <c r="I550" s="832" t="s">
        <v>3481</v>
      </c>
      <c r="J550" s="832" t="s">
        <v>3479</v>
      </c>
      <c r="K550" s="832" t="s">
        <v>3482</v>
      </c>
      <c r="L550" s="835">
        <v>247.67</v>
      </c>
      <c r="M550" s="835">
        <v>1238.3499999999999</v>
      </c>
      <c r="N550" s="832">
        <v>5</v>
      </c>
      <c r="O550" s="836">
        <v>3</v>
      </c>
      <c r="P550" s="835">
        <v>1238.3499999999999</v>
      </c>
      <c r="Q550" s="837">
        <v>1</v>
      </c>
      <c r="R550" s="832">
        <v>5</v>
      </c>
      <c r="S550" s="837">
        <v>1</v>
      </c>
      <c r="T550" s="836">
        <v>3</v>
      </c>
      <c r="U550" s="838">
        <v>1</v>
      </c>
    </row>
    <row r="551" spans="1:21" ht="14.45" customHeight="1" x14ac:dyDescent="0.2">
      <c r="A551" s="831">
        <v>21</v>
      </c>
      <c r="B551" s="832" t="s">
        <v>3242</v>
      </c>
      <c r="C551" s="832" t="s">
        <v>3248</v>
      </c>
      <c r="D551" s="833" t="s">
        <v>5567</v>
      </c>
      <c r="E551" s="834" t="s">
        <v>3271</v>
      </c>
      <c r="F551" s="832" t="s">
        <v>3243</v>
      </c>
      <c r="G551" s="832" t="s">
        <v>3856</v>
      </c>
      <c r="H551" s="832" t="s">
        <v>594</v>
      </c>
      <c r="I551" s="832" t="s">
        <v>3857</v>
      </c>
      <c r="J551" s="832" t="s">
        <v>3858</v>
      </c>
      <c r="K551" s="832" t="s">
        <v>3859</v>
      </c>
      <c r="L551" s="835">
        <v>111.72</v>
      </c>
      <c r="M551" s="835">
        <v>111.72</v>
      </c>
      <c r="N551" s="832">
        <v>1</v>
      </c>
      <c r="O551" s="836">
        <v>1</v>
      </c>
      <c r="P551" s="835">
        <v>111.72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5" customHeight="1" x14ac:dyDescent="0.2">
      <c r="A552" s="831">
        <v>21</v>
      </c>
      <c r="B552" s="832" t="s">
        <v>3242</v>
      </c>
      <c r="C552" s="832" t="s">
        <v>3248</v>
      </c>
      <c r="D552" s="833" t="s">
        <v>5567</v>
      </c>
      <c r="E552" s="834" t="s">
        <v>3271</v>
      </c>
      <c r="F552" s="832" t="s">
        <v>3243</v>
      </c>
      <c r="G552" s="832" t="s">
        <v>3490</v>
      </c>
      <c r="H552" s="832" t="s">
        <v>594</v>
      </c>
      <c r="I552" s="832" t="s">
        <v>3867</v>
      </c>
      <c r="J552" s="832" t="s">
        <v>836</v>
      </c>
      <c r="K552" s="832" t="s">
        <v>837</v>
      </c>
      <c r="L552" s="835">
        <v>38.5</v>
      </c>
      <c r="M552" s="835">
        <v>38.5</v>
      </c>
      <c r="N552" s="832">
        <v>1</v>
      </c>
      <c r="O552" s="836">
        <v>0.5</v>
      </c>
      <c r="P552" s="835">
        <v>38.5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5" customHeight="1" x14ac:dyDescent="0.2">
      <c r="A553" s="831">
        <v>21</v>
      </c>
      <c r="B553" s="832" t="s">
        <v>3242</v>
      </c>
      <c r="C553" s="832" t="s">
        <v>3248</v>
      </c>
      <c r="D553" s="833" t="s">
        <v>5567</v>
      </c>
      <c r="E553" s="834" t="s">
        <v>3271</v>
      </c>
      <c r="F553" s="832" t="s">
        <v>3243</v>
      </c>
      <c r="G553" s="832" t="s">
        <v>3490</v>
      </c>
      <c r="H553" s="832" t="s">
        <v>594</v>
      </c>
      <c r="I553" s="832" t="s">
        <v>3868</v>
      </c>
      <c r="J553" s="832" t="s">
        <v>836</v>
      </c>
      <c r="K553" s="832" t="s">
        <v>3492</v>
      </c>
      <c r="L553" s="835">
        <v>73.989999999999995</v>
      </c>
      <c r="M553" s="835">
        <v>73.989999999999995</v>
      </c>
      <c r="N553" s="832">
        <v>1</v>
      </c>
      <c r="O553" s="836">
        <v>1</v>
      </c>
      <c r="P553" s="835">
        <v>73.989999999999995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5" customHeight="1" x14ac:dyDescent="0.2">
      <c r="A554" s="831">
        <v>21</v>
      </c>
      <c r="B554" s="832" t="s">
        <v>3242</v>
      </c>
      <c r="C554" s="832" t="s">
        <v>3248</v>
      </c>
      <c r="D554" s="833" t="s">
        <v>5567</v>
      </c>
      <c r="E554" s="834" t="s">
        <v>3271</v>
      </c>
      <c r="F554" s="832" t="s">
        <v>3243</v>
      </c>
      <c r="G554" s="832" t="s">
        <v>4109</v>
      </c>
      <c r="H554" s="832" t="s">
        <v>594</v>
      </c>
      <c r="I554" s="832" t="s">
        <v>4110</v>
      </c>
      <c r="J554" s="832" t="s">
        <v>4111</v>
      </c>
      <c r="K554" s="832" t="s">
        <v>4112</v>
      </c>
      <c r="L554" s="835">
        <v>619.6</v>
      </c>
      <c r="M554" s="835">
        <v>1239.2</v>
      </c>
      <c r="N554" s="832">
        <v>2</v>
      </c>
      <c r="O554" s="836">
        <v>1.5</v>
      </c>
      <c r="P554" s="835">
        <v>1239.2</v>
      </c>
      <c r="Q554" s="837">
        <v>1</v>
      </c>
      <c r="R554" s="832">
        <v>2</v>
      </c>
      <c r="S554" s="837">
        <v>1</v>
      </c>
      <c r="T554" s="836">
        <v>1.5</v>
      </c>
      <c r="U554" s="838">
        <v>1</v>
      </c>
    </row>
    <row r="555" spans="1:21" ht="14.45" customHeight="1" x14ac:dyDescent="0.2">
      <c r="A555" s="831">
        <v>21</v>
      </c>
      <c r="B555" s="832" t="s">
        <v>3242</v>
      </c>
      <c r="C555" s="832" t="s">
        <v>3248</v>
      </c>
      <c r="D555" s="833" t="s">
        <v>5567</v>
      </c>
      <c r="E555" s="834" t="s">
        <v>3271</v>
      </c>
      <c r="F555" s="832" t="s">
        <v>3243</v>
      </c>
      <c r="G555" s="832" t="s">
        <v>3508</v>
      </c>
      <c r="H555" s="832" t="s">
        <v>594</v>
      </c>
      <c r="I555" s="832" t="s">
        <v>3509</v>
      </c>
      <c r="J555" s="832" t="s">
        <v>3510</v>
      </c>
      <c r="K555" s="832" t="s">
        <v>3511</v>
      </c>
      <c r="L555" s="835">
        <v>550.39</v>
      </c>
      <c r="M555" s="835">
        <v>14860.53</v>
      </c>
      <c r="N555" s="832">
        <v>27</v>
      </c>
      <c r="O555" s="836">
        <v>9</v>
      </c>
      <c r="P555" s="835">
        <v>14860.53</v>
      </c>
      <c r="Q555" s="837">
        <v>1</v>
      </c>
      <c r="R555" s="832">
        <v>27</v>
      </c>
      <c r="S555" s="837">
        <v>1</v>
      </c>
      <c r="T555" s="836">
        <v>9</v>
      </c>
      <c r="U555" s="838">
        <v>1</v>
      </c>
    </row>
    <row r="556" spans="1:21" ht="14.45" customHeight="1" x14ac:dyDescent="0.2">
      <c r="A556" s="831">
        <v>21</v>
      </c>
      <c r="B556" s="832" t="s">
        <v>3242</v>
      </c>
      <c r="C556" s="832" t="s">
        <v>3248</v>
      </c>
      <c r="D556" s="833" t="s">
        <v>5567</v>
      </c>
      <c r="E556" s="834" t="s">
        <v>3271</v>
      </c>
      <c r="F556" s="832" t="s">
        <v>3243</v>
      </c>
      <c r="G556" s="832" t="s">
        <v>3508</v>
      </c>
      <c r="H556" s="832" t="s">
        <v>594</v>
      </c>
      <c r="I556" s="832" t="s">
        <v>3891</v>
      </c>
      <c r="J556" s="832" t="s">
        <v>3510</v>
      </c>
      <c r="K556" s="832" t="s">
        <v>773</v>
      </c>
      <c r="L556" s="835">
        <v>550.39</v>
      </c>
      <c r="M556" s="835">
        <v>4953.51</v>
      </c>
      <c r="N556" s="832">
        <v>9</v>
      </c>
      <c r="O556" s="836">
        <v>3</v>
      </c>
      <c r="P556" s="835">
        <v>4953.51</v>
      </c>
      <c r="Q556" s="837">
        <v>1</v>
      </c>
      <c r="R556" s="832">
        <v>9</v>
      </c>
      <c r="S556" s="837">
        <v>1</v>
      </c>
      <c r="T556" s="836">
        <v>3</v>
      </c>
      <c r="U556" s="838">
        <v>1</v>
      </c>
    </row>
    <row r="557" spans="1:21" ht="14.45" customHeight="1" x14ac:dyDescent="0.2">
      <c r="A557" s="831">
        <v>21</v>
      </c>
      <c r="B557" s="832" t="s">
        <v>3242</v>
      </c>
      <c r="C557" s="832" t="s">
        <v>3248</v>
      </c>
      <c r="D557" s="833" t="s">
        <v>5567</v>
      </c>
      <c r="E557" s="834" t="s">
        <v>3271</v>
      </c>
      <c r="F557" s="832" t="s">
        <v>3243</v>
      </c>
      <c r="G557" s="832" t="s">
        <v>3508</v>
      </c>
      <c r="H557" s="832" t="s">
        <v>655</v>
      </c>
      <c r="I557" s="832" t="s">
        <v>2827</v>
      </c>
      <c r="J557" s="832" t="s">
        <v>2828</v>
      </c>
      <c r="K557" s="832" t="s">
        <v>773</v>
      </c>
      <c r="L557" s="835">
        <v>550.39</v>
      </c>
      <c r="M557" s="835">
        <v>727615.57999999984</v>
      </c>
      <c r="N557" s="832">
        <v>1322</v>
      </c>
      <c r="O557" s="836">
        <v>438</v>
      </c>
      <c r="P557" s="835">
        <v>571304.81999999972</v>
      </c>
      <c r="Q557" s="837">
        <v>0.78517397881996953</v>
      </c>
      <c r="R557" s="832">
        <v>1038</v>
      </c>
      <c r="S557" s="837">
        <v>0.78517397881996975</v>
      </c>
      <c r="T557" s="836">
        <v>344.5</v>
      </c>
      <c r="U557" s="838">
        <v>0.7865296803652968</v>
      </c>
    </row>
    <row r="558" spans="1:21" ht="14.45" customHeight="1" x14ac:dyDescent="0.2">
      <c r="A558" s="831">
        <v>21</v>
      </c>
      <c r="B558" s="832" t="s">
        <v>3242</v>
      </c>
      <c r="C558" s="832" t="s">
        <v>3248</v>
      </c>
      <c r="D558" s="833" t="s">
        <v>5567</v>
      </c>
      <c r="E558" s="834" t="s">
        <v>3271</v>
      </c>
      <c r="F558" s="832" t="s">
        <v>3243</v>
      </c>
      <c r="G558" s="832" t="s">
        <v>3512</v>
      </c>
      <c r="H558" s="832" t="s">
        <v>594</v>
      </c>
      <c r="I558" s="832" t="s">
        <v>4113</v>
      </c>
      <c r="J558" s="832" t="s">
        <v>3514</v>
      </c>
      <c r="K558" s="832" t="s">
        <v>4114</v>
      </c>
      <c r="L558" s="835">
        <v>0</v>
      </c>
      <c r="M558" s="835">
        <v>0</v>
      </c>
      <c r="N558" s="832">
        <v>1</v>
      </c>
      <c r="O558" s="836">
        <v>1</v>
      </c>
      <c r="P558" s="835">
        <v>0</v>
      </c>
      <c r="Q558" s="837"/>
      <c r="R558" s="832">
        <v>1</v>
      </c>
      <c r="S558" s="837">
        <v>1</v>
      </c>
      <c r="T558" s="836">
        <v>1</v>
      </c>
      <c r="U558" s="838">
        <v>1</v>
      </c>
    </row>
    <row r="559" spans="1:21" ht="14.45" customHeight="1" x14ac:dyDescent="0.2">
      <c r="A559" s="831">
        <v>21</v>
      </c>
      <c r="B559" s="832" t="s">
        <v>3242</v>
      </c>
      <c r="C559" s="832" t="s">
        <v>3248</v>
      </c>
      <c r="D559" s="833" t="s">
        <v>5567</v>
      </c>
      <c r="E559" s="834" t="s">
        <v>3271</v>
      </c>
      <c r="F559" s="832" t="s">
        <v>3243</v>
      </c>
      <c r="G559" s="832" t="s">
        <v>3524</v>
      </c>
      <c r="H559" s="832" t="s">
        <v>594</v>
      </c>
      <c r="I559" s="832" t="s">
        <v>3525</v>
      </c>
      <c r="J559" s="832" t="s">
        <v>1016</v>
      </c>
      <c r="K559" s="832" t="s">
        <v>3526</v>
      </c>
      <c r="L559" s="835">
        <v>248.55</v>
      </c>
      <c r="M559" s="835">
        <v>745.65000000000009</v>
      </c>
      <c r="N559" s="832">
        <v>3</v>
      </c>
      <c r="O559" s="836">
        <v>3</v>
      </c>
      <c r="P559" s="835">
        <v>248.55</v>
      </c>
      <c r="Q559" s="837">
        <v>0.33333333333333331</v>
      </c>
      <c r="R559" s="832">
        <v>1</v>
      </c>
      <c r="S559" s="837">
        <v>0.33333333333333331</v>
      </c>
      <c r="T559" s="836">
        <v>1</v>
      </c>
      <c r="U559" s="838">
        <v>0.33333333333333331</v>
      </c>
    </row>
    <row r="560" spans="1:21" ht="14.45" customHeight="1" x14ac:dyDescent="0.2">
      <c r="A560" s="831">
        <v>21</v>
      </c>
      <c r="B560" s="832" t="s">
        <v>3242</v>
      </c>
      <c r="C560" s="832" t="s">
        <v>3248</v>
      </c>
      <c r="D560" s="833" t="s">
        <v>5567</v>
      </c>
      <c r="E560" s="834" t="s">
        <v>3271</v>
      </c>
      <c r="F560" s="832" t="s">
        <v>3243</v>
      </c>
      <c r="G560" s="832" t="s">
        <v>3902</v>
      </c>
      <c r="H560" s="832" t="s">
        <v>594</v>
      </c>
      <c r="I560" s="832" t="s">
        <v>3903</v>
      </c>
      <c r="J560" s="832" t="s">
        <v>3904</v>
      </c>
      <c r="K560" s="832" t="s">
        <v>3905</v>
      </c>
      <c r="L560" s="835">
        <v>727.03</v>
      </c>
      <c r="M560" s="835">
        <v>11632.480000000001</v>
      </c>
      <c r="N560" s="832">
        <v>16</v>
      </c>
      <c r="O560" s="836">
        <v>8</v>
      </c>
      <c r="P560" s="835">
        <v>9451.3900000000012</v>
      </c>
      <c r="Q560" s="837">
        <v>0.8125</v>
      </c>
      <c r="R560" s="832">
        <v>13</v>
      </c>
      <c r="S560" s="837">
        <v>0.8125</v>
      </c>
      <c r="T560" s="836">
        <v>6</v>
      </c>
      <c r="U560" s="838">
        <v>0.75</v>
      </c>
    </row>
    <row r="561" spans="1:21" ht="14.45" customHeight="1" x14ac:dyDescent="0.2">
      <c r="A561" s="831">
        <v>21</v>
      </c>
      <c r="B561" s="832" t="s">
        <v>3242</v>
      </c>
      <c r="C561" s="832" t="s">
        <v>3248</v>
      </c>
      <c r="D561" s="833" t="s">
        <v>5567</v>
      </c>
      <c r="E561" s="834" t="s">
        <v>3271</v>
      </c>
      <c r="F561" s="832" t="s">
        <v>3243</v>
      </c>
      <c r="G561" s="832" t="s">
        <v>4115</v>
      </c>
      <c r="H561" s="832" t="s">
        <v>655</v>
      </c>
      <c r="I561" s="832" t="s">
        <v>4116</v>
      </c>
      <c r="J561" s="832" t="s">
        <v>4117</v>
      </c>
      <c r="K561" s="832" t="s">
        <v>4118</v>
      </c>
      <c r="L561" s="835">
        <v>70.48</v>
      </c>
      <c r="M561" s="835">
        <v>140.96</v>
      </c>
      <c r="N561" s="832">
        <v>2</v>
      </c>
      <c r="O561" s="836">
        <v>2</v>
      </c>
      <c r="P561" s="835">
        <v>70.48</v>
      </c>
      <c r="Q561" s="837">
        <v>0.5</v>
      </c>
      <c r="R561" s="832">
        <v>1</v>
      </c>
      <c r="S561" s="837">
        <v>0.5</v>
      </c>
      <c r="T561" s="836">
        <v>1</v>
      </c>
      <c r="U561" s="838">
        <v>0.5</v>
      </c>
    </row>
    <row r="562" spans="1:21" ht="14.45" customHeight="1" x14ac:dyDescent="0.2">
      <c r="A562" s="831">
        <v>21</v>
      </c>
      <c r="B562" s="832" t="s">
        <v>3242</v>
      </c>
      <c r="C562" s="832" t="s">
        <v>3248</v>
      </c>
      <c r="D562" s="833" t="s">
        <v>5567</v>
      </c>
      <c r="E562" s="834" t="s">
        <v>3271</v>
      </c>
      <c r="F562" s="832" t="s">
        <v>3243</v>
      </c>
      <c r="G562" s="832" t="s">
        <v>4115</v>
      </c>
      <c r="H562" s="832" t="s">
        <v>655</v>
      </c>
      <c r="I562" s="832" t="s">
        <v>4119</v>
      </c>
      <c r="J562" s="832" t="s">
        <v>4117</v>
      </c>
      <c r="K562" s="832" t="s">
        <v>4120</v>
      </c>
      <c r="L562" s="835">
        <v>46.99</v>
      </c>
      <c r="M562" s="835">
        <v>46.99</v>
      </c>
      <c r="N562" s="832">
        <v>1</v>
      </c>
      <c r="O562" s="836">
        <v>1</v>
      </c>
      <c r="P562" s="835">
        <v>46.99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21</v>
      </c>
      <c r="B563" s="832" t="s">
        <v>3242</v>
      </c>
      <c r="C563" s="832" t="s">
        <v>3248</v>
      </c>
      <c r="D563" s="833" t="s">
        <v>5567</v>
      </c>
      <c r="E563" s="834" t="s">
        <v>3271</v>
      </c>
      <c r="F563" s="832" t="s">
        <v>3243</v>
      </c>
      <c r="G563" s="832" t="s">
        <v>3313</v>
      </c>
      <c r="H563" s="832" t="s">
        <v>594</v>
      </c>
      <c r="I563" s="832" t="s">
        <v>3527</v>
      </c>
      <c r="J563" s="832" t="s">
        <v>870</v>
      </c>
      <c r="K563" s="832" t="s">
        <v>3528</v>
      </c>
      <c r="L563" s="835">
        <v>53.57</v>
      </c>
      <c r="M563" s="835">
        <v>160.71</v>
      </c>
      <c r="N563" s="832">
        <v>3</v>
      </c>
      <c r="O563" s="836">
        <v>2</v>
      </c>
      <c r="P563" s="835">
        <v>160.71</v>
      </c>
      <c r="Q563" s="837">
        <v>1</v>
      </c>
      <c r="R563" s="832">
        <v>3</v>
      </c>
      <c r="S563" s="837">
        <v>1</v>
      </c>
      <c r="T563" s="836">
        <v>2</v>
      </c>
      <c r="U563" s="838">
        <v>1</v>
      </c>
    </row>
    <row r="564" spans="1:21" ht="14.45" customHeight="1" x14ac:dyDescent="0.2">
      <c r="A564" s="831">
        <v>21</v>
      </c>
      <c r="B564" s="832" t="s">
        <v>3242</v>
      </c>
      <c r="C564" s="832" t="s">
        <v>3248</v>
      </c>
      <c r="D564" s="833" t="s">
        <v>5567</v>
      </c>
      <c r="E564" s="834" t="s">
        <v>3271</v>
      </c>
      <c r="F564" s="832" t="s">
        <v>3243</v>
      </c>
      <c r="G564" s="832" t="s">
        <v>4121</v>
      </c>
      <c r="H564" s="832" t="s">
        <v>594</v>
      </c>
      <c r="I564" s="832" t="s">
        <v>4122</v>
      </c>
      <c r="J564" s="832" t="s">
        <v>4123</v>
      </c>
      <c r="K564" s="832" t="s">
        <v>4124</v>
      </c>
      <c r="L564" s="835">
        <v>128.55000000000001</v>
      </c>
      <c r="M564" s="835">
        <v>257.10000000000002</v>
      </c>
      <c r="N564" s="832">
        <v>2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5" customHeight="1" x14ac:dyDescent="0.2">
      <c r="A565" s="831">
        <v>21</v>
      </c>
      <c r="B565" s="832" t="s">
        <v>3242</v>
      </c>
      <c r="C565" s="832" t="s">
        <v>3248</v>
      </c>
      <c r="D565" s="833" t="s">
        <v>5567</v>
      </c>
      <c r="E565" s="834" t="s">
        <v>3271</v>
      </c>
      <c r="F565" s="832" t="s">
        <v>3243</v>
      </c>
      <c r="G565" s="832" t="s">
        <v>3292</v>
      </c>
      <c r="H565" s="832" t="s">
        <v>655</v>
      </c>
      <c r="I565" s="832" t="s">
        <v>2553</v>
      </c>
      <c r="J565" s="832" t="s">
        <v>1023</v>
      </c>
      <c r="K565" s="832" t="s">
        <v>2554</v>
      </c>
      <c r="L565" s="835">
        <v>1385.62</v>
      </c>
      <c r="M565" s="835">
        <v>5542.48</v>
      </c>
      <c r="N565" s="832">
        <v>4</v>
      </c>
      <c r="O565" s="836">
        <v>2</v>
      </c>
      <c r="P565" s="835">
        <v>5542.48</v>
      </c>
      <c r="Q565" s="837">
        <v>1</v>
      </c>
      <c r="R565" s="832">
        <v>4</v>
      </c>
      <c r="S565" s="837">
        <v>1</v>
      </c>
      <c r="T565" s="836">
        <v>2</v>
      </c>
      <c r="U565" s="838">
        <v>1</v>
      </c>
    </row>
    <row r="566" spans="1:21" ht="14.45" customHeight="1" x14ac:dyDescent="0.2">
      <c r="A566" s="831">
        <v>21</v>
      </c>
      <c r="B566" s="832" t="s">
        <v>3242</v>
      </c>
      <c r="C566" s="832" t="s">
        <v>3248</v>
      </c>
      <c r="D566" s="833" t="s">
        <v>5567</v>
      </c>
      <c r="E566" s="834" t="s">
        <v>3271</v>
      </c>
      <c r="F566" s="832" t="s">
        <v>3243</v>
      </c>
      <c r="G566" s="832" t="s">
        <v>3546</v>
      </c>
      <c r="H566" s="832" t="s">
        <v>594</v>
      </c>
      <c r="I566" s="832" t="s">
        <v>4125</v>
      </c>
      <c r="J566" s="832" t="s">
        <v>732</v>
      </c>
      <c r="K566" s="832" t="s">
        <v>4126</v>
      </c>
      <c r="L566" s="835">
        <v>17.62</v>
      </c>
      <c r="M566" s="835">
        <v>17.62</v>
      </c>
      <c r="N566" s="832">
        <v>1</v>
      </c>
      <c r="O566" s="836">
        <v>1</v>
      </c>
      <c r="P566" s="835">
        <v>17.62</v>
      </c>
      <c r="Q566" s="837">
        <v>1</v>
      </c>
      <c r="R566" s="832">
        <v>1</v>
      </c>
      <c r="S566" s="837">
        <v>1</v>
      </c>
      <c r="T566" s="836">
        <v>1</v>
      </c>
      <c r="U566" s="838">
        <v>1</v>
      </c>
    </row>
    <row r="567" spans="1:21" ht="14.45" customHeight="1" x14ac:dyDescent="0.2">
      <c r="A567" s="831">
        <v>21</v>
      </c>
      <c r="B567" s="832" t="s">
        <v>3242</v>
      </c>
      <c r="C567" s="832" t="s">
        <v>3248</v>
      </c>
      <c r="D567" s="833" t="s">
        <v>5567</v>
      </c>
      <c r="E567" s="834" t="s">
        <v>3271</v>
      </c>
      <c r="F567" s="832" t="s">
        <v>3243</v>
      </c>
      <c r="G567" s="832" t="s">
        <v>3546</v>
      </c>
      <c r="H567" s="832" t="s">
        <v>594</v>
      </c>
      <c r="I567" s="832" t="s">
        <v>3912</v>
      </c>
      <c r="J567" s="832" t="s">
        <v>732</v>
      </c>
      <c r="K567" s="832" t="s">
        <v>3913</v>
      </c>
      <c r="L567" s="835">
        <v>35.25</v>
      </c>
      <c r="M567" s="835">
        <v>105.75</v>
      </c>
      <c r="N567" s="832">
        <v>3</v>
      </c>
      <c r="O567" s="836">
        <v>2.5</v>
      </c>
      <c r="P567" s="835">
        <v>70.5</v>
      </c>
      <c r="Q567" s="837">
        <v>0.66666666666666663</v>
      </c>
      <c r="R567" s="832">
        <v>2</v>
      </c>
      <c r="S567" s="837">
        <v>0.66666666666666663</v>
      </c>
      <c r="T567" s="836">
        <v>1.5</v>
      </c>
      <c r="U567" s="838">
        <v>0.6</v>
      </c>
    </row>
    <row r="568" spans="1:21" ht="14.45" customHeight="1" x14ac:dyDescent="0.2">
      <c r="A568" s="831">
        <v>21</v>
      </c>
      <c r="B568" s="832" t="s">
        <v>3242</v>
      </c>
      <c r="C568" s="832" t="s">
        <v>3248</v>
      </c>
      <c r="D568" s="833" t="s">
        <v>5567</v>
      </c>
      <c r="E568" s="834" t="s">
        <v>3271</v>
      </c>
      <c r="F568" s="832" t="s">
        <v>3243</v>
      </c>
      <c r="G568" s="832" t="s">
        <v>4127</v>
      </c>
      <c r="H568" s="832" t="s">
        <v>594</v>
      </c>
      <c r="I568" s="832" t="s">
        <v>4128</v>
      </c>
      <c r="J568" s="832" t="s">
        <v>4129</v>
      </c>
      <c r="K568" s="832" t="s">
        <v>4130</v>
      </c>
      <c r="L568" s="835">
        <v>78.33</v>
      </c>
      <c r="M568" s="835">
        <v>234.99</v>
      </c>
      <c r="N568" s="832">
        <v>3</v>
      </c>
      <c r="O568" s="836">
        <v>3</v>
      </c>
      <c r="P568" s="835">
        <v>78.33</v>
      </c>
      <c r="Q568" s="837">
        <v>0.33333333333333331</v>
      </c>
      <c r="R568" s="832">
        <v>1</v>
      </c>
      <c r="S568" s="837">
        <v>0.33333333333333331</v>
      </c>
      <c r="T568" s="836">
        <v>1</v>
      </c>
      <c r="U568" s="838">
        <v>0.33333333333333331</v>
      </c>
    </row>
    <row r="569" spans="1:21" ht="14.45" customHeight="1" x14ac:dyDescent="0.2">
      <c r="A569" s="831">
        <v>21</v>
      </c>
      <c r="B569" s="832" t="s">
        <v>3242</v>
      </c>
      <c r="C569" s="832" t="s">
        <v>3248</v>
      </c>
      <c r="D569" s="833" t="s">
        <v>5567</v>
      </c>
      <c r="E569" s="834" t="s">
        <v>3271</v>
      </c>
      <c r="F569" s="832" t="s">
        <v>3243</v>
      </c>
      <c r="G569" s="832" t="s">
        <v>3551</v>
      </c>
      <c r="H569" s="832" t="s">
        <v>594</v>
      </c>
      <c r="I569" s="832" t="s">
        <v>3930</v>
      </c>
      <c r="J569" s="832" t="s">
        <v>1078</v>
      </c>
      <c r="K569" s="832" t="s">
        <v>3556</v>
      </c>
      <c r="L569" s="835">
        <v>32.25</v>
      </c>
      <c r="M569" s="835">
        <v>64.5</v>
      </c>
      <c r="N569" s="832">
        <v>2</v>
      </c>
      <c r="O569" s="836">
        <v>1.5</v>
      </c>
      <c r="P569" s="835">
        <v>32.25</v>
      </c>
      <c r="Q569" s="837">
        <v>0.5</v>
      </c>
      <c r="R569" s="832">
        <v>1</v>
      </c>
      <c r="S569" s="837">
        <v>0.5</v>
      </c>
      <c r="T569" s="836">
        <v>1</v>
      </c>
      <c r="U569" s="838">
        <v>0.66666666666666663</v>
      </c>
    </row>
    <row r="570" spans="1:21" ht="14.45" customHeight="1" x14ac:dyDescent="0.2">
      <c r="A570" s="831">
        <v>21</v>
      </c>
      <c r="B570" s="832" t="s">
        <v>3242</v>
      </c>
      <c r="C570" s="832" t="s">
        <v>3248</v>
      </c>
      <c r="D570" s="833" t="s">
        <v>5567</v>
      </c>
      <c r="E570" s="834" t="s">
        <v>3271</v>
      </c>
      <c r="F570" s="832" t="s">
        <v>3243</v>
      </c>
      <c r="G570" s="832" t="s">
        <v>3551</v>
      </c>
      <c r="H570" s="832" t="s">
        <v>594</v>
      </c>
      <c r="I570" s="832" t="s">
        <v>3553</v>
      </c>
      <c r="J570" s="832" t="s">
        <v>1078</v>
      </c>
      <c r="K570" s="832" t="s">
        <v>3554</v>
      </c>
      <c r="L570" s="835">
        <v>103.67</v>
      </c>
      <c r="M570" s="835">
        <v>207.34</v>
      </c>
      <c r="N570" s="832">
        <v>2</v>
      </c>
      <c r="O570" s="836">
        <v>1.5</v>
      </c>
      <c r="P570" s="835">
        <v>103.67</v>
      </c>
      <c r="Q570" s="837">
        <v>0.5</v>
      </c>
      <c r="R570" s="832">
        <v>1</v>
      </c>
      <c r="S570" s="837">
        <v>0.5</v>
      </c>
      <c r="T570" s="836">
        <v>1</v>
      </c>
      <c r="U570" s="838">
        <v>0.66666666666666663</v>
      </c>
    </row>
    <row r="571" spans="1:21" ht="14.45" customHeight="1" x14ac:dyDescent="0.2">
      <c r="A571" s="831">
        <v>21</v>
      </c>
      <c r="B571" s="832" t="s">
        <v>3242</v>
      </c>
      <c r="C571" s="832" t="s">
        <v>3248</v>
      </c>
      <c r="D571" s="833" t="s">
        <v>5567</v>
      </c>
      <c r="E571" s="834" t="s">
        <v>3271</v>
      </c>
      <c r="F571" s="832" t="s">
        <v>3243</v>
      </c>
      <c r="G571" s="832" t="s">
        <v>3293</v>
      </c>
      <c r="H571" s="832" t="s">
        <v>594</v>
      </c>
      <c r="I571" s="832" t="s">
        <v>3294</v>
      </c>
      <c r="J571" s="832" t="s">
        <v>1357</v>
      </c>
      <c r="K571" s="832" t="s">
        <v>1358</v>
      </c>
      <c r="L571" s="835">
        <v>453.18</v>
      </c>
      <c r="M571" s="835">
        <v>453.18</v>
      </c>
      <c r="N571" s="832">
        <v>1</v>
      </c>
      <c r="O571" s="836">
        <v>0.5</v>
      </c>
      <c r="P571" s="835">
        <v>453.18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5" customHeight="1" x14ac:dyDescent="0.2">
      <c r="A572" s="831">
        <v>21</v>
      </c>
      <c r="B572" s="832" t="s">
        <v>3242</v>
      </c>
      <c r="C572" s="832" t="s">
        <v>3248</v>
      </c>
      <c r="D572" s="833" t="s">
        <v>5567</v>
      </c>
      <c r="E572" s="834" t="s">
        <v>3271</v>
      </c>
      <c r="F572" s="832" t="s">
        <v>3243</v>
      </c>
      <c r="G572" s="832" t="s">
        <v>3293</v>
      </c>
      <c r="H572" s="832" t="s">
        <v>594</v>
      </c>
      <c r="I572" s="832" t="s">
        <v>3295</v>
      </c>
      <c r="J572" s="832" t="s">
        <v>1349</v>
      </c>
      <c r="K572" s="832" t="s">
        <v>2522</v>
      </c>
      <c r="L572" s="835">
        <v>453.18</v>
      </c>
      <c r="M572" s="835">
        <v>11782.68</v>
      </c>
      <c r="N572" s="832">
        <v>26</v>
      </c>
      <c r="O572" s="836">
        <v>12</v>
      </c>
      <c r="P572" s="835">
        <v>10423.14</v>
      </c>
      <c r="Q572" s="837">
        <v>0.88461538461538458</v>
      </c>
      <c r="R572" s="832">
        <v>23</v>
      </c>
      <c r="S572" s="837">
        <v>0.88461538461538458</v>
      </c>
      <c r="T572" s="836">
        <v>10</v>
      </c>
      <c r="U572" s="838">
        <v>0.83333333333333337</v>
      </c>
    </row>
    <row r="573" spans="1:21" ht="14.45" customHeight="1" x14ac:dyDescent="0.2">
      <c r="A573" s="831">
        <v>21</v>
      </c>
      <c r="B573" s="832" t="s">
        <v>3242</v>
      </c>
      <c r="C573" s="832" t="s">
        <v>3248</v>
      </c>
      <c r="D573" s="833" t="s">
        <v>5567</v>
      </c>
      <c r="E573" s="834" t="s">
        <v>3271</v>
      </c>
      <c r="F573" s="832" t="s">
        <v>3243</v>
      </c>
      <c r="G573" s="832" t="s">
        <v>4131</v>
      </c>
      <c r="H573" s="832" t="s">
        <v>655</v>
      </c>
      <c r="I573" s="832" t="s">
        <v>2607</v>
      </c>
      <c r="J573" s="832" t="s">
        <v>1089</v>
      </c>
      <c r="K573" s="832" t="s">
        <v>2608</v>
      </c>
      <c r="L573" s="835">
        <v>0</v>
      </c>
      <c r="M573" s="835">
        <v>0</v>
      </c>
      <c r="N573" s="832">
        <v>1</v>
      </c>
      <c r="O573" s="836">
        <v>1</v>
      </c>
      <c r="P573" s="835"/>
      <c r="Q573" s="837"/>
      <c r="R573" s="832"/>
      <c r="S573" s="837">
        <v>0</v>
      </c>
      <c r="T573" s="836"/>
      <c r="U573" s="838">
        <v>0</v>
      </c>
    </row>
    <row r="574" spans="1:21" ht="14.45" customHeight="1" x14ac:dyDescent="0.2">
      <c r="A574" s="831">
        <v>21</v>
      </c>
      <c r="B574" s="832" t="s">
        <v>3242</v>
      </c>
      <c r="C574" s="832" t="s">
        <v>3248</v>
      </c>
      <c r="D574" s="833" t="s">
        <v>5567</v>
      </c>
      <c r="E574" s="834" t="s">
        <v>3271</v>
      </c>
      <c r="F574" s="832" t="s">
        <v>3243</v>
      </c>
      <c r="G574" s="832" t="s">
        <v>4131</v>
      </c>
      <c r="H574" s="832" t="s">
        <v>655</v>
      </c>
      <c r="I574" s="832" t="s">
        <v>2605</v>
      </c>
      <c r="J574" s="832" t="s">
        <v>1089</v>
      </c>
      <c r="K574" s="832" t="s">
        <v>2606</v>
      </c>
      <c r="L574" s="835">
        <v>0</v>
      </c>
      <c r="M574" s="835">
        <v>0</v>
      </c>
      <c r="N574" s="832">
        <v>1</v>
      </c>
      <c r="O574" s="836">
        <v>1</v>
      </c>
      <c r="P574" s="835"/>
      <c r="Q574" s="837"/>
      <c r="R574" s="832"/>
      <c r="S574" s="837">
        <v>0</v>
      </c>
      <c r="T574" s="836"/>
      <c r="U574" s="838">
        <v>0</v>
      </c>
    </row>
    <row r="575" spans="1:21" ht="14.45" customHeight="1" x14ac:dyDescent="0.2">
      <c r="A575" s="831">
        <v>21</v>
      </c>
      <c r="B575" s="832" t="s">
        <v>3242</v>
      </c>
      <c r="C575" s="832" t="s">
        <v>3248</v>
      </c>
      <c r="D575" s="833" t="s">
        <v>5567</v>
      </c>
      <c r="E575" s="834" t="s">
        <v>3271</v>
      </c>
      <c r="F575" s="832" t="s">
        <v>3243</v>
      </c>
      <c r="G575" s="832" t="s">
        <v>3570</v>
      </c>
      <c r="H575" s="832" t="s">
        <v>594</v>
      </c>
      <c r="I575" s="832" t="s">
        <v>3571</v>
      </c>
      <c r="J575" s="832" t="s">
        <v>842</v>
      </c>
      <c r="K575" s="832" t="s">
        <v>3572</v>
      </c>
      <c r="L575" s="835">
        <v>32.25</v>
      </c>
      <c r="M575" s="835">
        <v>32.25</v>
      </c>
      <c r="N575" s="832">
        <v>1</v>
      </c>
      <c r="O575" s="836">
        <v>1</v>
      </c>
      <c r="P575" s="835">
        <v>32.25</v>
      </c>
      <c r="Q575" s="837">
        <v>1</v>
      </c>
      <c r="R575" s="832">
        <v>1</v>
      </c>
      <c r="S575" s="837">
        <v>1</v>
      </c>
      <c r="T575" s="836">
        <v>1</v>
      </c>
      <c r="U575" s="838">
        <v>1</v>
      </c>
    </row>
    <row r="576" spans="1:21" ht="14.45" customHeight="1" x14ac:dyDescent="0.2">
      <c r="A576" s="831">
        <v>21</v>
      </c>
      <c r="B576" s="832" t="s">
        <v>3242</v>
      </c>
      <c r="C576" s="832" t="s">
        <v>3248</v>
      </c>
      <c r="D576" s="833" t="s">
        <v>5567</v>
      </c>
      <c r="E576" s="834" t="s">
        <v>3271</v>
      </c>
      <c r="F576" s="832" t="s">
        <v>3243</v>
      </c>
      <c r="G576" s="832" t="s">
        <v>3570</v>
      </c>
      <c r="H576" s="832" t="s">
        <v>594</v>
      </c>
      <c r="I576" s="832" t="s">
        <v>3573</v>
      </c>
      <c r="J576" s="832" t="s">
        <v>842</v>
      </c>
      <c r="K576" s="832" t="s">
        <v>843</v>
      </c>
      <c r="L576" s="835">
        <v>115.18</v>
      </c>
      <c r="M576" s="835">
        <v>115.18</v>
      </c>
      <c r="N576" s="832">
        <v>1</v>
      </c>
      <c r="O576" s="836">
        <v>0.5</v>
      </c>
      <c r="P576" s="835">
        <v>115.18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5" customHeight="1" x14ac:dyDescent="0.2">
      <c r="A577" s="831">
        <v>21</v>
      </c>
      <c r="B577" s="832" t="s">
        <v>3242</v>
      </c>
      <c r="C577" s="832" t="s">
        <v>3248</v>
      </c>
      <c r="D577" s="833" t="s">
        <v>5567</v>
      </c>
      <c r="E577" s="834" t="s">
        <v>3271</v>
      </c>
      <c r="F577" s="832" t="s">
        <v>3243</v>
      </c>
      <c r="G577" s="832" t="s">
        <v>3585</v>
      </c>
      <c r="H577" s="832" t="s">
        <v>655</v>
      </c>
      <c r="I577" s="832" t="s">
        <v>4132</v>
      </c>
      <c r="J577" s="832" t="s">
        <v>3073</v>
      </c>
      <c r="K577" s="832" t="s">
        <v>4133</v>
      </c>
      <c r="L577" s="835">
        <v>236.36</v>
      </c>
      <c r="M577" s="835">
        <v>709.08</v>
      </c>
      <c r="N577" s="832">
        <v>3</v>
      </c>
      <c r="O577" s="836">
        <v>2.5</v>
      </c>
      <c r="P577" s="835">
        <v>709.08</v>
      </c>
      <c r="Q577" s="837">
        <v>1</v>
      </c>
      <c r="R577" s="832">
        <v>3</v>
      </c>
      <c r="S577" s="837">
        <v>1</v>
      </c>
      <c r="T577" s="836">
        <v>2.5</v>
      </c>
      <c r="U577" s="838">
        <v>1</v>
      </c>
    </row>
    <row r="578" spans="1:21" ht="14.45" customHeight="1" x14ac:dyDescent="0.2">
      <c r="A578" s="831">
        <v>21</v>
      </c>
      <c r="B578" s="832" t="s">
        <v>3242</v>
      </c>
      <c r="C578" s="832" t="s">
        <v>3248</v>
      </c>
      <c r="D578" s="833" t="s">
        <v>5567</v>
      </c>
      <c r="E578" s="834" t="s">
        <v>3271</v>
      </c>
      <c r="F578" s="832" t="s">
        <v>3243</v>
      </c>
      <c r="G578" s="832" t="s">
        <v>3597</v>
      </c>
      <c r="H578" s="832" t="s">
        <v>594</v>
      </c>
      <c r="I578" s="832" t="s">
        <v>3598</v>
      </c>
      <c r="J578" s="832" t="s">
        <v>3599</v>
      </c>
      <c r="K578" s="832" t="s">
        <v>3600</v>
      </c>
      <c r="L578" s="835">
        <v>21.92</v>
      </c>
      <c r="M578" s="835">
        <v>197.28000000000003</v>
      </c>
      <c r="N578" s="832">
        <v>9</v>
      </c>
      <c r="O578" s="836">
        <v>4.5</v>
      </c>
      <c r="P578" s="835">
        <v>21.92</v>
      </c>
      <c r="Q578" s="837">
        <v>0.1111111111111111</v>
      </c>
      <c r="R578" s="832">
        <v>1</v>
      </c>
      <c r="S578" s="837">
        <v>0.1111111111111111</v>
      </c>
      <c r="T578" s="836">
        <v>0.5</v>
      </c>
      <c r="U578" s="838">
        <v>0.1111111111111111</v>
      </c>
    </row>
    <row r="579" spans="1:21" ht="14.45" customHeight="1" x14ac:dyDescent="0.2">
      <c r="A579" s="831">
        <v>21</v>
      </c>
      <c r="B579" s="832" t="s">
        <v>3242</v>
      </c>
      <c r="C579" s="832" t="s">
        <v>3248</v>
      </c>
      <c r="D579" s="833" t="s">
        <v>5567</v>
      </c>
      <c r="E579" s="834" t="s">
        <v>3271</v>
      </c>
      <c r="F579" s="832" t="s">
        <v>3243</v>
      </c>
      <c r="G579" s="832" t="s">
        <v>4134</v>
      </c>
      <c r="H579" s="832" t="s">
        <v>655</v>
      </c>
      <c r="I579" s="832" t="s">
        <v>4135</v>
      </c>
      <c r="J579" s="832" t="s">
        <v>2664</v>
      </c>
      <c r="K579" s="832" t="s">
        <v>4136</v>
      </c>
      <c r="L579" s="835">
        <v>158.99</v>
      </c>
      <c r="M579" s="835">
        <v>317.98</v>
      </c>
      <c r="N579" s="832">
        <v>2</v>
      </c>
      <c r="O579" s="836">
        <v>1.5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5" customHeight="1" x14ac:dyDescent="0.2">
      <c r="A580" s="831">
        <v>21</v>
      </c>
      <c r="B580" s="832" t="s">
        <v>3242</v>
      </c>
      <c r="C580" s="832" t="s">
        <v>3248</v>
      </c>
      <c r="D580" s="833" t="s">
        <v>5567</v>
      </c>
      <c r="E580" s="834" t="s">
        <v>3271</v>
      </c>
      <c r="F580" s="832" t="s">
        <v>3243</v>
      </c>
      <c r="G580" s="832" t="s">
        <v>4137</v>
      </c>
      <c r="H580" s="832" t="s">
        <v>594</v>
      </c>
      <c r="I580" s="832" t="s">
        <v>4138</v>
      </c>
      <c r="J580" s="832" t="s">
        <v>4139</v>
      </c>
      <c r="K580" s="832" t="s">
        <v>4140</v>
      </c>
      <c r="L580" s="835">
        <v>316.33</v>
      </c>
      <c r="M580" s="835">
        <v>316.33</v>
      </c>
      <c r="N580" s="832">
        <v>1</v>
      </c>
      <c r="O580" s="836">
        <v>0.5</v>
      </c>
      <c r="P580" s="835">
        <v>316.33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5" customHeight="1" x14ac:dyDescent="0.2">
      <c r="A581" s="831">
        <v>21</v>
      </c>
      <c r="B581" s="832" t="s">
        <v>3242</v>
      </c>
      <c r="C581" s="832" t="s">
        <v>3248</v>
      </c>
      <c r="D581" s="833" t="s">
        <v>5567</v>
      </c>
      <c r="E581" s="834" t="s">
        <v>3271</v>
      </c>
      <c r="F581" s="832" t="s">
        <v>3243</v>
      </c>
      <c r="G581" s="832" t="s">
        <v>4141</v>
      </c>
      <c r="H581" s="832" t="s">
        <v>594</v>
      </c>
      <c r="I581" s="832" t="s">
        <v>4142</v>
      </c>
      <c r="J581" s="832" t="s">
        <v>1499</v>
      </c>
      <c r="K581" s="832" t="s">
        <v>4143</v>
      </c>
      <c r="L581" s="835">
        <v>128.69999999999999</v>
      </c>
      <c r="M581" s="835">
        <v>1158.3</v>
      </c>
      <c r="N581" s="832">
        <v>9</v>
      </c>
      <c r="O581" s="836">
        <v>6.5</v>
      </c>
      <c r="P581" s="835">
        <v>386.09999999999997</v>
      </c>
      <c r="Q581" s="837">
        <v>0.33333333333333331</v>
      </c>
      <c r="R581" s="832">
        <v>3</v>
      </c>
      <c r="S581" s="837">
        <v>0.33333333333333331</v>
      </c>
      <c r="T581" s="836">
        <v>1.5</v>
      </c>
      <c r="U581" s="838">
        <v>0.23076923076923078</v>
      </c>
    </row>
    <row r="582" spans="1:21" ht="14.45" customHeight="1" x14ac:dyDescent="0.2">
      <c r="A582" s="831">
        <v>21</v>
      </c>
      <c r="B582" s="832" t="s">
        <v>3242</v>
      </c>
      <c r="C582" s="832" t="s">
        <v>3248</v>
      </c>
      <c r="D582" s="833" t="s">
        <v>5567</v>
      </c>
      <c r="E582" s="834" t="s">
        <v>3271</v>
      </c>
      <c r="F582" s="832" t="s">
        <v>3243</v>
      </c>
      <c r="G582" s="832" t="s">
        <v>3296</v>
      </c>
      <c r="H582" s="832" t="s">
        <v>655</v>
      </c>
      <c r="I582" s="832" t="s">
        <v>2886</v>
      </c>
      <c r="J582" s="832" t="s">
        <v>1345</v>
      </c>
      <c r="K582" s="832" t="s">
        <v>1346</v>
      </c>
      <c r="L582" s="835">
        <v>0</v>
      </c>
      <c r="M582" s="835">
        <v>0</v>
      </c>
      <c r="N582" s="832">
        <v>7</v>
      </c>
      <c r="O582" s="836">
        <v>4</v>
      </c>
      <c r="P582" s="835">
        <v>0</v>
      </c>
      <c r="Q582" s="837"/>
      <c r="R582" s="832">
        <v>5</v>
      </c>
      <c r="S582" s="837">
        <v>0.7142857142857143</v>
      </c>
      <c r="T582" s="836">
        <v>3</v>
      </c>
      <c r="U582" s="838">
        <v>0.75</v>
      </c>
    </row>
    <row r="583" spans="1:21" ht="14.45" customHeight="1" x14ac:dyDescent="0.2">
      <c r="A583" s="831">
        <v>21</v>
      </c>
      <c r="B583" s="832" t="s">
        <v>3242</v>
      </c>
      <c r="C583" s="832" t="s">
        <v>3248</v>
      </c>
      <c r="D583" s="833" t="s">
        <v>5567</v>
      </c>
      <c r="E583" s="834" t="s">
        <v>3271</v>
      </c>
      <c r="F583" s="832" t="s">
        <v>3243</v>
      </c>
      <c r="G583" s="832" t="s">
        <v>3614</v>
      </c>
      <c r="H583" s="832" t="s">
        <v>594</v>
      </c>
      <c r="I583" s="832" t="s">
        <v>3616</v>
      </c>
      <c r="J583" s="832" t="s">
        <v>1622</v>
      </c>
      <c r="K583" s="832" t="s">
        <v>1952</v>
      </c>
      <c r="L583" s="835">
        <v>42.08</v>
      </c>
      <c r="M583" s="835">
        <v>42.08</v>
      </c>
      <c r="N583" s="832">
        <v>1</v>
      </c>
      <c r="O583" s="836">
        <v>0.5</v>
      </c>
      <c r="P583" s="835">
        <v>42.08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21</v>
      </c>
      <c r="B584" s="832" t="s">
        <v>3242</v>
      </c>
      <c r="C584" s="832" t="s">
        <v>3248</v>
      </c>
      <c r="D584" s="833" t="s">
        <v>5567</v>
      </c>
      <c r="E584" s="834" t="s">
        <v>3271</v>
      </c>
      <c r="F584" s="832" t="s">
        <v>3243</v>
      </c>
      <c r="G584" s="832" t="s">
        <v>4144</v>
      </c>
      <c r="H584" s="832" t="s">
        <v>655</v>
      </c>
      <c r="I584" s="832" t="s">
        <v>4145</v>
      </c>
      <c r="J584" s="832" t="s">
        <v>4146</v>
      </c>
      <c r="K584" s="832" t="s">
        <v>2628</v>
      </c>
      <c r="L584" s="835">
        <v>72.58</v>
      </c>
      <c r="M584" s="835">
        <v>217.74</v>
      </c>
      <c r="N584" s="832">
        <v>3</v>
      </c>
      <c r="O584" s="836">
        <v>0.5</v>
      </c>
      <c r="P584" s="835">
        <v>217.74</v>
      </c>
      <c r="Q584" s="837">
        <v>1</v>
      </c>
      <c r="R584" s="832">
        <v>3</v>
      </c>
      <c r="S584" s="837">
        <v>1</v>
      </c>
      <c r="T584" s="836">
        <v>0.5</v>
      </c>
      <c r="U584" s="838">
        <v>1</v>
      </c>
    </row>
    <row r="585" spans="1:21" ht="14.45" customHeight="1" x14ac:dyDescent="0.2">
      <c r="A585" s="831">
        <v>21</v>
      </c>
      <c r="B585" s="832" t="s">
        <v>3242</v>
      </c>
      <c r="C585" s="832" t="s">
        <v>3248</v>
      </c>
      <c r="D585" s="833" t="s">
        <v>5567</v>
      </c>
      <c r="E585" s="834" t="s">
        <v>3271</v>
      </c>
      <c r="F585" s="832" t="s">
        <v>3243</v>
      </c>
      <c r="G585" s="832" t="s">
        <v>3621</v>
      </c>
      <c r="H585" s="832" t="s">
        <v>655</v>
      </c>
      <c r="I585" s="832" t="s">
        <v>3622</v>
      </c>
      <c r="J585" s="832" t="s">
        <v>3623</v>
      </c>
      <c r="K585" s="832" t="s">
        <v>3624</v>
      </c>
      <c r="L585" s="835">
        <v>502.31</v>
      </c>
      <c r="M585" s="835">
        <v>136126.00999999975</v>
      </c>
      <c r="N585" s="832">
        <v>271</v>
      </c>
      <c r="O585" s="836">
        <v>267.5</v>
      </c>
      <c r="P585" s="835">
        <v>84890.389999999796</v>
      </c>
      <c r="Q585" s="837">
        <v>0.62361623616236128</v>
      </c>
      <c r="R585" s="832">
        <v>169</v>
      </c>
      <c r="S585" s="837">
        <v>0.62361623616236161</v>
      </c>
      <c r="T585" s="836">
        <v>166.5</v>
      </c>
      <c r="U585" s="838">
        <v>0.6224299065420561</v>
      </c>
    </row>
    <row r="586" spans="1:21" ht="14.45" customHeight="1" x14ac:dyDescent="0.2">
      <c r="A586" s="831">
        <v>21</v>
      </c>
      <c r="B586" s="832" t="s">
        <v>3242</v>
      </c>
      <c r="C586" s="832" t="s">
        <v>3248</v>
      </c>
      <c r="D586" s="833" t="s">
        <v>5567</v>
      </c>
      <c r="E586" s="834" t="s">
        <v>3271</v>
      </c>
      <c r="F586" s="832" t="s">
        <v>3243</v>
      </c>
      <c r="G586" s="832" t="s">
        <v>3668</v>
      </c>
      <c r="H586" s="832" t="s">
        <v>594</v>
      </c>
      <c r="I586" s="832" t="s">
        <v>3669</v>
      </c>
      <c r="J586" s="832" t="s">
        <v>801</v>
      </c>
      <c r="K586" s="832" t="s">
        <v>3670</v>
      </c>
      <c r="L586" s="835">
        <v>311.02</v>
      </c>
      <c r="M586" s="835">
        <v>40743.620000000039</v>
      </c>
      <c r="N586" s="832">
        <v>131</v>
      </c>
      <c r="O586" s="836">
        <v>120.5</v>
      </c>
      <c r="P586" s="835">
        <v>28924.860000000033</v>
      </c>
      <c r="Q586" s="837">
        <v>0.70992366412213759</v>
      </c>
      <c r="R586" s="832">
        <v>93</v>
      </c>
      <c r="S586" s="837">
        <v>0.70992366412213737</v>
      </c>
      <c r="T586" s="836">
        <v>84</v>
      </c>
      <c r="U586" s="838">
        <v>0.69709543568464727</v>
      </c>
    </row>
    <row r="587" spans="1:21" ht="14.45" customHeight="1" x14ac:dyDescent="0.2">
      <c r="A587" s="831">
        <v>21</v>
      </c>
      <c r="B587" s="832" t="s">
        <v>3242</v>
      </c>
      <c r="C587" s="832" t="s">
        <v>3248</v>
      </c>
      <c r="D587" s="833" t="s">
        <v>5567</v>
      </c>
      <c r="E587" s="834" t="s">
        <v>3271</v>
      </c>
      <c r="F587" s="832" t="s">
        <v>3243</v>
      </c>
      <c r="G587" s="832" t="s">
        <v>3668</v>
      </c>
      <c r="H587" s="832" t="s">
        <v>594</v>
      </c>
      <c r="I587" s="832" t="s">
        <v>3989</v>
      </c>
      <c r="J587" s="832" t="s">
        <v>3990</v>
      </c>
      <c r="K587" s="832" t="s">
        <v>3991</v>
      </c>
      <c r="L587" s="835">
        <v>177.92</v>
      </c>
      <c r="M587" s="835">
        <v>14233.600000000002</v>
      </c>
      <c r="N587" s="832">
        <v>80</v>
      </c>
      <c r="O587" s="836">
        <v>71</v>
      </c>
      <c r="P587" s="835">
        <v>9963.5200000000023</v>
      </c>
      <c r="Q587" s="837">
        <v>0.70000000000000007</v>
      </c>
      <c r="R587" s="832">
        <v>56</v>
      </c>
      <c r="S587" s="837">
        <v>0.7</v>
      </c>
      <c r="T587" s="836">
        <v>51</v>
      </c>
      <c r="U587" s="838">
        <v>0.71830985915492962</v>
      </c>
    </row>
    <row r="588" spans="1:21" ht="14.45" customHeight="1" x14ac:dyDescent="0.2">
      <c r="A588" s="831">
        <v>21</v>
      </c>
      <c r="B588" s="832" t="s">
        <v>3242</v>
      </c>
      <c r="C588" s="832" t="s">
        <v>3248</v>
      </c>
      <c r="D588" s="833" t="s">
        <v>5567</v>
      </c>
      <c r="E588" s="834" t="s">
        <v>3271</v>
      </c>
      <c r="F588" s="832" t="s">
        <v>3243</v>
      </c>
      <c r="G588" s="832" t="s">
        <v>3994</v>
      </c>
      <c r="H588" s="832" t="s">
        <v>594</v>
      </c>
      <c r="I588" s="832" t="s">
        <v>4147</v>
      </c>
      <c r="J588" s="832" t="s">
        <v>3996</v>
      </c>
      <c r="K588" s="832" t="s">
        <v>4148</v>
      </c>
      <c r="L588" s="835">
        <v>340.27</v>
      </c>
      <c r="M588" s="835">
        <v>39131.049999999996</v>
      </c>
      <c r="N588" s="832">
        <v>115</v>
      </c>
      <c r="O588" s="836">
        <v>11</v>
      </c>
      <c r="P588" s="835">
        <v>39131.049999999996</v>
      </c>
      <c r="Q588" s="837">
        <v>1</v>
      </c>
      <c r="R588" s="832">
        <v>115</v>
      </c>
      <c r="S588" s="837">
        <v>1</v>
      </c>
      <c r="T588" s="836">
        <v>11</v>
      </c>
      <c r="U588" s="838">
        <v>1</v>
      </c>
    </row>
    <row r="589" spans="1:21" ht="14.45" customHeight="1" x14ac:dyDescent="0.2">
      <c r="A589" s="831">
        <v>21</v>
      </c>
      <c r="B589" s="832" t="s">
        <v>3242</v>
      </c>
      <c r="C589" s="832" t="s">
        <v>3248</v>
      </c>
      <c r="D589" s="833" t="s">
        <v>5567</v>
      </c>
      <c r="E589" s="834" t="s">
        <v>3271</v>
      </c>
      <c r="F589" s="832" t="s">
        <v>3243</v>
      </c>
      <c r="G589" s="832" t="s">
        <v>3994</v>
      </c>
      <c r="H589" s="832" t="s">
        <v>594</v>
      </c>
      <c r="I589" s="832" t="s">
        <v>3995</v>
      </c>
      <c r="J589" s="832" t="s">
        <v>3996</v>
      </c>
      <c r="K589" s="832" t="s">
        <v>3997</v>
      </c>
      <c r="L589" s="835">
        <v>510.41</v>
      </c>
      <c r="M589" s="835">
        <v>16843.53</v>
      </c>
      <c r="N589" s="832">
        <v>33</v>
      </c>
      <c r="O589" s="836">
        <v>7</v>
      </c>
      <c r="P589" s="835">
        <v>16843.53</v>
      </c>
      <c r="Q589" s="837">
        <v>1</v>
      </c>
      <c r="R589" s="832">
        <v>33</v>
      </c>
      <c r="S589" s="837">
        <v>1</v>
      </c>
      <c r="T589" s="836">
        <v>7</v>
      </c>
      <c r="U589" s="838">
        <v>1</v>
      </c>
    </row>
    <row r="590" spans="1:21" ht="14.45" customHeight="1" x14ac:dyDescent="0.2">
      <c r="A590" s="831">
        <v>21</v>
      </c>
      <c r="B590" s="832" t="s">
        <v>3242</v>
      </c>
      <c r="C590" s="832" t="s">
        <v>3248</v>
      </c>
      <c r="D590" s="833" t="s">
        <v>5567</v>
      </c>
      <c r="E590" s="834" t="s">
        <v>3271</v>
      </c>
      <c r="F590" s="832" t="s">
        <v>3243</v>
      </c>
      <c r="G590" s="832" t="s">
        <v>4149</v>
      </c>
      <c r="H590" s="832" t="s">
        <v>655</v>
      </c>
      <c r="I590" s="832" t="s">
        <v>4150</v>
      </c>
      <c r="J590" s="832" t="s">
        <v>819</v>
      </c>
      <c r="K590" s="832" t="s">
        <v>2649</v>
      </c>
      <c r="L590" s="835">
        <v>0</v>
      </c>
      <c r="M590" s="835">
        <v>0</v>
      </c>
      <c r="N590" s="832">
        <v>14</v>
      </c>
      <c r="O590" s="836">
        <v>13</v>
      </c>
      <c r="P590" s="835">
        <v>0</v>
      </c>
      <c r="Q590" s="837"/>
      <c r="R590" s="832">
        <v>7</v>
      </c>
      <c r="S590" s="837">
        <v>0.5</v>
      </c>
      <c r="T590" s="836">
        <v>6</v>
      </c>
      <c r="U590" s="838">
        <v>0.46153846153846156</v>
      </c>
    </row>
    <row r="591" spans="1:21" ht="14.45" customHeight="1" x14ac:dyDescent="0.2">
      <c r="A591" s="831">
        <v>21</v>
      </c>
      <c r="B591" s="832" t="s">
        <v>3242</v>
      </c>
      <c r="C591" s="832" t="s">
        <v>3248</v>
      </c>
      <c r="D591" s="833" t="s">
        <v>5567</v>
      </c>
      <c r="E591" s="834" t="s">
        <v>3271</v>
      </c>
      <c r="F591" s="832" t="s">
        <v>3243</v>
      </c>
      <c r="G591" s="832" t="s">
        <v>4149</v>
      </c>
      <c r="H591" s="832" t="s">
        <v>594</v>
      </c>
      <c r="I591" s="832" t="s">
        <v>4151</v>
      </c>
      <c r="J591" s="832" t="s">
        <v>819</v>
      </c>
      <c r="K591" s="832" t="s">
        <v>2649</v>
      </c>
      <c r="L591" s="835">
        <v>0</v>
      </c>
      <c r="M591" s="835">
        <v>0</v>
      </c>
      <c r="N591" s="832">
        <v>1</v>
      </c>
      <c r="O591" s="836">
        <v>1</v>
      </c>
      <c r="P591" s="835">
        <v>0</v>
      </c>
      <c r="Q591" s="837"/>
      <c r="R591" s="832">
        <v>1</v>
      </c>
      <c r="S591" s="837">
        <v>1</v>
      </c>
      <c r="T591" s="836">
        <v>1</v>
      </c>
      <c r="U591" s="838">
        <v>1</v>
      </c>
    </row>
    <row r="592" spans="1:21" ht="14.45" customHeight="1" x14ac:dyDescent="0.2">
      <c r="A592" s="831">
        <v>21</v>
      </c>
      <c r="B592" s="832" t="s">
        <v>3242</v>
      </c>
      <c r="C592" s="832" t="s">
        <v>3248</v>
      </c>
      <c r="D592" s="833" t="s">
        <v>5567</v>
      </c>
      <c r="E592" s="834" t="s">
        <v>3271</v>
      </c>
      <c r="F592" s="832" t="s">
        <v>3243</v>
      </c>
      <c r="G592" s="832" t="s">
        <v>4149</v>
      </c>
      <c r="H592" s="832" t="s">
        <v>594</v>
      </c>
      <c r="I592" s="832" t="s">
        <v>4152</v>
      </c>
      <c r="J592" s="832" t="s">
        <v>819</v>
      </c>
      <c r="K592" s="832" t="s">
        <v>2649</v>
      </c>
      <c r="L592" s="835">
        <v>0</v>
      </c>
      <c r="M592" s="835">
        <v>0</v>
      </c>
      <c r="N592" s="832">
        <v>1</v>
      </c>
      <c r="O592" s="836">
        <v>0.5</v>
      </c>
      <c r="P592" s="835"/>
      <c r="Q592" s="837"/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21</v>
      </c>
      <c r="B593" s="832" t="s">
        <v>3242</v>
      </c>
      <c r="C593" s="832" t="s">
        <v>3248</v>
      </c>
      <c r="D593" s="833" t="s">
        <v>5567</v>
      </c>
      <c r="E593" s="834" t="s">
        <v>3271</v>
      </c>
      <c r="F593" s="832" t="s">
        <v>3243</v>
      </c>
      <c r="G593" s="832" t="s">
        <v>3673</v>
      </c>
      <c r="H593" s="832" t="s">
        <v>594</v>
      </c>
      <c r="I593" s="832" t="s">
        <v>3676</v>
      </c>
      <c r="J593" s="832" t="s">
        <v>1662</v>
      </c>
      <c r="K593" s="832" t="s">
        <v>2948</v>
      </c>
      <c r="L593" s="835">
        <v>0</v>
      </c>
      <c r="M593" s="835">
        <v>0</v>
      </c>
      <c r="N593" s="832">
        <v>2</v>
      </c>
      <c r="O593" s="836">
        <v>2</v>
      </c>
      <c r="P593" s="835">
        <v>0</v>
      </c>
      <c r="Q593" s="837"/>
      <c r="R593" s="832">
        <v>2</v>
      </c>
      <c r="S593" s="837">
        <v>1</v>
      </c>
      <c r="T593" s="836">
        <v>2</v>
      </c>
      <c r="U593" s="838">
        <v>1</v>
      </c>
    </row>
    <row r="594" spans="1:21" ht="14.45" customHeight="1" x14ac:dyDescent="0.2">
      <c r="A594" s="831">
        <v>21</v>
      </c>
      <c r="B594" s="832" t="s">
        <v>3242</v>
      </c>
      <c r="C594" s="832" t="s">
        <v>3248</v>
      </c>
      <c r="D594" s="833" t="s">
        <v>5567</v>
      </c>
      <c r="E594" s="834" t="s">
        <v>3271</v>
      </c>
      <c r="F594" s="832" t="s">
        <v>3243</v>
      </c>
      <c r="G594" s="832" t="s">
        <v>3673</v>
      </c>
      <c r="H594" s="832" t="s">
        <v>594</v>
      </c>
      <c r="I594" s="832" t="s">
        <v>2949</v>
      </c>
      <c r="J594" s="832" t="s">
        <v>1662</v>
      </c>
      <c r="K594" s="832" t="s">
        <v>2950</v>
      </c>
      <c r="L594" s="835">
        <v>0</v>
      </c>
      <c r="M594" s="835">
        <v>0</v>
      </c>
      <c r="N594" s="832">
        <v>10</v>
      </c>
      <c r="O594" s="836">
        <v>8.5</v>
      </c>
      <c r="P594" s="835">
        <v>0</v>
      </c>
      <c r="Q594" s="837"/>
      <c r="R594" s="832">
        <v>9</v>
      </c>
      <c r="S594" s="837">
        <v>0.9</v>
      </c>
      <c r="T594" s="836">
        <v>7.5</v>
      </c>
      <c r="U594" s="838">
        <v>0.88235294117647056</v>
      </c>
    </row>
    <row r="595" spans="1:21" ht="14.45" customHeight="1" x14ac:dyDescent="0.2">
      <c r="A595" s="831">
        <v>21</v>
      </c>
      <c r="B595" s="832" t="s">
        <v>3242</v>
      </c>
      <c r="C595" s="832" t="s">
        <v>3248</v>
      </c>
      <c r="D595" s="833" t="s">
        <v>5567</v>
      </c>
      <c r="E595" s="834" t="s">
        <v>3271</v>
      </c>
      <c r="F595" s="832" t="s">
        <v>3243</v>
      </c>
      <c r="G595" s="832" t="s">
        <v>3673</v>
      </c>
      <c r="H595" s="832" t="s">
        <v>594</v>
      </c>
      <c r="I595" s="832" t="s">
        <v>4153</v>
      </c>
      <c r="J595" s="832" t="s">
        <v>3683</v>
      </c>
      <c r="K595" s="832" t="s">
        <v>3202</v>
      </c>
      <c r="L595" s="835">
        <v>0</v>
      </c>
      <c r="M595" s="835">
        <v>0</v>
      </c>
      <c r="N595" s="832">
        <v>1</v>
      </c>
      <c r="O595" s="836">
        <v>1</v>
      </c>
      <c r="P595" s="835">
        <v>0</v>
      </c>
      <c r="Q595" s="837"/>
      <c r="R595" s="832">
        <v>1</v>
      </c>
      <c r="S595" s="837">
        <v>1</v>
      </c>
      <c r="T595" s="836">
        <v>1</v>
      </c>
      <c r="U595" s="838">
        <v>1</v>
      </c>
    </row>
    <row r="596" spans="1:21" ht="14.45" customHeight="1" x14ac:dyDescent="0.2">
      <c r="A596" s="831">
        <v>21</v>
      </c>
      <c r="B596" s="832" t="s">
        <v>3242</v>
      </c>
      <c r="C596" s="832" t="s">
        <v>3248</v>
      </c>
      <c r="D596" s="833" t="s">
        <v>5567</v>
      </c>
      <c r="E596" s="834" t="s">
        <v>3271</v>
      </c>
      <c r="F596" s="832" t="s">
        <v>3243</v>
      </c>
      <c r="G596" s="832" t="s">
        <v>3673</v>
      </c>
      <c r="H596" s="832" t="s">
        <v>594</v>
      </c>
      <c r="I596" s="832" t="s">
        <v>3677</v>
      </c>
      <c r="J596" s="832" t="s">
        <v>3678</v>
      </c>
      <c r="K596" s="832" t="s">
        <v>771</v>
      </c>
      <c r="L596" s="835">
        <v>0</v>
      </c>
      <c r="M596" s="835">
        <v>0</v>
      </c>
      <c r="N596" s="832">
        <v>1</v>
      </c>
      <c r="O596" s="836">
        <v>1</v>
      </c>
      <c r="P596" s="835">
        <v>0</v>
      </c>
      <c r="Q596" s="837"/>
      <c r="R596" s="832">
        <v>1</v>
      </c>
      <c r="S596" s="837">
        <v>1</v>
      </c>
      <c r="T596" s="836">
        <v>1</v>
      </c>
      <c r="U596" s="838">
        <v>1</v>
      </c>
    </row>
    <row r="597" spans="1:21" ht="14.45" customHeight="1" x14ac:dyDescent="0.2">
      <c r="A597" s="831">
        <v>21</v>
      </c>
      <c r="B597" s="832" t="s">
        <v>3242</v>
      </c>
      <c r="C597" s="832" t="s">
        <v>3248</v>
      </c>
      <c r="D597" s="833" t="s">
        <v>5567</v>
      </c>
      <c r="E597" s="834" t="s">
        <v>3271</v>
      </c>
      <c r="F597" s="832" t="s">
        <v>3243</v>
      </c>
      <c r="G597" s="832" t="s">
        <v>3673</v>
      </c>
      <c r="H597" s="832" t="s">
        <v>594</v>
      </c>
      <c r="I597" s="832" t="s">
        <v>3682</v>
      </c>
      <c r="J597" s="832" t="s">
        <v>3683</v>
      </c>
      <c r="K597" s="832" t="s">
        <v>3148</v>
      </c>
      <c r="L597" s="835">
        <v>0</v>
      </c>
      <c r="M597" s="835">
        <v>0</v>
      </c>
      <c r="N597" s="832">
        <v>1</v>
      </c>
      <c r="O597" s="836">
        <v>1</v>
      </c>
      <c r="P597" s="835"/>
      <c r="Q597" s="837"/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21</v>
      </c>
      <c r="B598" s="832" t="s">
        <v>3242</v>
      </c>
      <c r="C598" s="832" t="s">
        <v>3248</v>
      </c>
      <c r="D598" s="833" t="s">
        <v>5567</v>
      </c>
      <c r="E598" s="834" t="s">
        <v>3271</v>
      </c>
      <c r="F598" s="832" t="s">
        <v>3243</v>
      </c>
      <c r="G598" s="832" t="s">
        <v>3673</v>
      </c>
      <c r="H598" s="832" t="s">
        <v>655</v>
      </c>
      <c r="I598" s="832" t="s">
        <v>3142</v>
      </c>
      <c r="J598" s="832" t="s">
        <v>1662</v>
      </c>
      <c r="K598" s="832" t="s">
        <v>2950</v>
      </c>
      <c r="L598" s="835">
        <v>0</v>
      </c>
      <c r="M598" s="835">
        <v>0</v>
      </c>
      <c r="N598" s="832">
        <v>6</v>
      </c>
      <c r="O598" s="836">
        <v>5.5</v>
      </c>
      <c r="P598" s="835">
        <v>0</v>
      </c>
      <c r="Q598" s="837"/>
      <c r="R598" s="832">
        <v>6</v>
      </c>
      <c r="S598" s="837">
        <v>1</v>
      </c>
      <c r="T598" s="836">
        <v>5.5</v>
      </c>
      <c r="U598" s="838">
        <v>1</v>
      </c>
    </row>
    <row r="599" spans="1:21" ht="14.45" customHeight="1" x14ac:dyDescent="0.2">
      <c r="A599" s="831">
        <v>21</v>
      </c>
      <c r="B599" s="832" t="s">
        <v>3242</v>
      </c>
      <c r="C599" s="832" t="s">
        <v>3248</v>
      </c>
      <c r="D599" s="833" t="s">
        <v>5567</v>
      </c>
      <c r="E599" s="834" t="s">
        <v>3271</v>
      </c>
      <c r="F599" s="832" t="s">
        <v>3243</v>
      </c>
      <c r="G599" s="832" t="s">
        <v>3673</v>
      </c>
      <c r="H599" s="832" t="s">
        <v>655</v>
      </c>
      <c r="I599" s="832" t="s">
        <v>2951</v>
      </c>
      <c r="J599" s="832" t="s">
        <v>1662</v>
      </c>
      <c r="K599" s="832" t="s">
        <v>2948</v>
      </c>
      <c r="L599" s="835">
        <v>0</v>
      </c>
      <c r="M599" s="835">
        <v>0</v>
      </c>
      <c r="N599" s="832">
        <v>2</v>
      </c>
      <c r="O599" s="836">
        <v>2</v>
      </c>
      <c r="P599" s="835">
        <v>0</v>
      </c>
      <c r="Q599" s="837"/>
      <c r="R599" s="832">
        <v>2</v>
      </c>
      <c r="S599" s="837">
        <v>1</v>
      </c>
      <c r="T599" s="836">
        <v>2</v>
      </c>
      <c r="U599" s="838">
        <v>1</v>
      </c>
    </row>
    <row r="600" spans="1:21" ht="14.45" customHeight="1" x14ac:dyDescent="0.2">
      <c r="A600" s="831">
        <v>21</v>
      </c>
      <c r="B600" s="832" t="s">
        <v>3242</v>
      </c>
      <c r="C600" s="832" t="s">
        <v>3248</v>
      </c>
      <c r="D600" s="833" t="s">
        <v>5567</v>
      </c>
      <c r="E600" s="834" t="s">
        <v>3271</v>
      </c>
      <c r="F600" s="832" t="s">
        <v>3243</v>
      </c>
      <c r="G600" s="832" t="s">
        <v>4154</v>
      </c>
      <c r="H600" s="832" t="s">
        <v>594</v>
      </c>
      <c r="I600" s="832" t="s">
        <v>4155</v>
      </c>
      <c r="J600" s="832" t="s">
        <v>4156</v>
      </c>
      <c r="K600" s="832" t="s">
        <v>4157</v>
      </c>
      <c r="L600" s="835">
        <v>55.54</v>
      </c>
      <c r="M600" s="835">
        <v>55.54</v>
      </c>
      <c r="N600" s="832">
        <v>1</v>
      </c>
      <c r="O600" s="836">
        <v>1</v>
      </c>
      <c r="P600" s="835">
        <v>55.54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5" customHeight="1" x14ac:dyDescent="0.2">
      <c r="A601" s="831">
        <v>21</v>
      </c>
      <c r="B601" s="832" t="s">
        <v>3242</v>
      </c>
      <c r="C601" s="832" t="s">
        <v>3248</v>
      </c>
      <c r="D601" s="833" t="s">
        <v>5567</v>
      </c>
      <c r="E601" s="834" t="s">
        <v>3271</v>
      </c>
      <c r="F601" s="832" t="s">
        <v>3243</v>
      </c>
      <c r="G601" s="832" t="s">
        <v>4158</v>
      </c>
      <c r="H601" s="832" t="s">
        <v>594</v>
      </c>
      <c r="I601" s="832" t="s">
        <v>4159</v>
      </c>
      <c r="J601" s="832" t="s">
        <v>4160</v>
      </c>
      <c r="K601" s="832" t="s">
        <v>4161</v>
      </c>
      <c r="L601" s="835">
        <v>53.09</v>
      </c>
      <c r="M601" s="835">
        <v>106.18</v>
      </c>
      <c r="N601" s="832">
        <v>2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5" customHeight="1" x14ac:dyDescent="0.2">
      <c r="A602" s="831">
        <v>21</v>
      </c>
      <c r="B602" s="832" t="s">
        <v>3242</v>
      </c>
      <c r="C602" s="832" t="s">
        <v>3248</v>
      </c>
      <c r="D602" s="833" t="s">
        <v>5567</v>
      </c>
      <c r="E602" s="834" t="s">
        <v>3271</v>
      </c>
      <c r="F602" s="832" t="s">
        <v>3243</v>
      </c>
      <c r="G602" s="832" t="s">
        <v>3309</v>
      </c>
      <c r="H602" s="832" t="s">
        <v>594</v>
      </c>
      <c r="I602" s="832" t="s">
        <v>4013</v>
      </c>
      <c r="J602" s="832" t="s">
        <v>3693</v>
      </c>
      <c r="K602" s="832" t="s">
        <v>4014</v>
      </c>
      <c r="L602" s="835">
        <v>99.94</v>
      </c>
      <c r="M602" s="835">
        <v>199.88</v>
      </c>
      <c r="N602" s="832">
        <v>2</v>
      </c>
      <c r="O602" s="836">
        <v>0.5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5" customHeight="1" x14ac:dyDescent="0.2">
      <c r="A603" s="831">
        <v>21</v>
      </c>
      <c r="B603" s="832" t="s">
        <v>3242</v>
      </c>
      <c r="C603" s="832" t="s">
        <v>3248</v>
      </c>
      <c r="D603" s="833" t="s">
        <v>5567</v>
      </c>
      <c r="E603" s="834" t="s">
        <v>3271</v>
      </c>
      <c r="F603" s="832" t="s">
        <v>3243</v>
      </c>
      <c r="G603" s="832" t="s">
        <v>3309</v>
      </c>
      <c r="H603" s="832" t="s">
        <v>594</v>
      </c>
      <c r="I603" s="832" t="s">
        <v>4162</v>
      </c>
      <c r="J603" s="832" t="s">
        <v>3693</v>
      </c>
      <c r="K603" s="832" t="s">
        <v>4163</v>
      </c>
      <c r="L603" s="835">
        <v>299.83999999999997</v>
      </c>
      <c r="M603" s="835">
        <v>899.52</v>
      </c>
      <c r="N603" s="832">
        <v>3</v>
      </c>
      <c r="O603" s="836">
        <v>3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21</v>
      </c>
      <c r="B604" s="832" t="s">
        <v>3242</v>
      </c>
      <c r="C604" s="832" t="s">
        <v>3248</v>
      </c>
      <c r="D604" s="833" t="s">
        <v>5567</v>
      </c>
      <c r="E604" s="834" t="s">
        <v>3271</v>
      </c>
      <c r="F604" s="832" t="s">
        <v>3243</v>
      </c>
      <c r="G604" s="832" t="s">
        <v>3696</v>
      </c>
      <c r="H604" s="832" t="s">
        <v>594</v>
      </c>
      <c r="I604" s="832" t="s">
        <v>3697</v>
      </c>
      <c r="J604" s="832" t="s">
        <v>662</v>
      </c>
      <c r="K604" s="832" t="s">
        <v>663</v>
      </c>
      <c r="L604" s="835">
        <v>2086.5500000000002</v>
      </c>
      <c r="M604" s="835">
        <v>4173.1000000000004</v>
      </c>
      <c r="N604" s="832">
        <v>2</v>
      </c>
      <c r="O604" s="836">
        <v>2</v>
      </c>
      <c r="P604" s="835">
        <v>4173.1000000000004</v>
      </c>
      <c r="Q604" s="837">
        <v>1</v>
      </c>
      <c r="R604" s="832">
        <v>2</v>
      </c>
      <c r="S604" s="837">
        <v>1</v>
      </c>
      <c r="T604" s="836">
        <v>2</v>
      </c>
      <c r="U604" s="838">
        <v>1</v>
      </c>
    </row>
    <row r="605" spans="1:21" ht="14.45" customHeight="1" x14ac:dyDescent="0.2">
      <c r="A605" s="831">
        <v>21</v>
      </c>
      <c r="B605" s="832" t="s">
        <v>3242</v>
      </c>
      <c r="C605" s="832" t="s">
        <v>3248</v>
      </c>
      <c r="D605" s="833" t="s">
        <v>5567</v>
      </c>
      <c r="E605" s="834" t="s">
        <v>3271</v>
      </c>
      <c r="F605" s="832" t="s">
        <v>3243</v>
      </c>
      <c r="G605" s="832" t="s">
        <v>3698</v>
      </c>
      <c r="H605" s="832" t="s">
        <v>655</v>
      </c>
      <c r="I605" s="832" t="s">
        <v>3111</v>
      </c>
      <c r="J605" s="832" t="s">
        <v>1735</v>
      </c>
      <c r="K605" s="832" t="s">
        <v>3112</v>
      </c>
      <c r="L605" s="835">
        <v>154.36000000000001</v>
      </c>
      <c r="M605" s="835">
        <v>308.72000000000003</v>
      </c>
      <c r="N605" s="832">
        <v>2</v>
      </c>
      <c r="O605" s="836">
        <v>2</v>
      </c>
      <c r="P605" s="835">
        <v>308.72000000000003</v>
      </c>
      <c r="Q605" s="837">
        <v>1</v>
      </c>
      <c r="R605" s="832">
        <v>2</v>
      </c>
      <c r="S605" s="837">
        <v>1</v>
      </c>
      <c r="T605" s="836">
        <v>2</v>
      </c>
      <c r="U605" s="838">
        <v>1</v>
      </c>
    </row>
    <row r="606" spans="1:21" ht="14.45" customHeight="1" x14ac:dyDescent="0.2">
      <c r="A606" s="831">
        <v>21</v>
      </c>
      <c r="B606" s="832" t="s">
        <v>3242</v>
      </c>
      <c r="C606" s="832" t="s">
        <v>3248</v>
      </c>
      <c r="D606" s="833" t="s">
        <v>5567</v>
      </c>
      <c r="E606" s="834" t="s">
        <v>3271</v>
      </c>
      <c r="F606" s="832" t="s">
        <v>3243</v>
      </c>
      <c r="G606" s="832" t="s">
        <v>3698</v>
      </c>
      <c r="H606" s="832" t="s">
        <v>594</v>
      </c>
      <c r="I606" s="832" t="s">
        <v>4018</v>
      </c>
      <c r="J606" s="832" t="s">
        <v>1735</v>
      </c>
      <c r="K606" s="832" t="s">
        <v>3700</v>
      </c>
      <c r="L606" s="835">
        <v>225.06</v>
      </c>
      <c r="M606" s="835">
        <v>225.06</v>
      </c>
      <c r="N606" s="832">
        <v>1</v>
      </c>
      <c r="O606" s="836">
        <v>0.5</v>
      </c>
      <c r="P606" s="835">
        <v>225.06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5" customHeight="1" x14ac:dyDescent="0.2">
      <c r="A607" s="831">
        <v>21</v>
      </c>
      <c r="B607" s="832" t="s">
        <v>3242</v>
      </c>
      <c r="C607" s="832" t="s">
        <v>3248</v>
      </c>
      <c r="D607" s="833" t="s">
        <v>5567</v>
      </c>
      <c r="E607" s="834" t="s">
        <v>3271</v>
      </c>
      <c r="F607" s="832" t="s">
        <v>3243</v>
      </c>
      <c r="G607" s="832" t="s">
        <v>3701</v>
      </c>
      <c r="H607" s="832" t="s">
        <v>594</v>
      </c>
      <c r="I607" s="832" t="s">
        <v>3702</v>
      </c>
      <c r="J607" s="832" t="s">
        <v>1192</v>
      </c>
      <c r="K607" s="832" t="s">
        <v>1193</v>
      </c>
      <c r="L607" s="835">
        <v>374.79</v>
      </c>
      <c r="M607" s="835">
        <v>749.58</v>
      </c>
      <c r="N607" s="832">
        <v>2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5" customHeight="1" x14ac:dyDescent="0.2">
      <c r="A608" s="831">
        <v>21</v>
      </c>
      <c r="B608" s="832" t="s">
        <v>3242</v>
      </c>
      <c r="C608" s="832" t="s">
        <v>3248</v>
      </c>
      <c r="D608" s="833" t="s">
        <v>5567</v>
      </c>
      <c r="E608" s="834" t="s">
        <v>3271</v>
      </c>
      <c r="F608" s="832" t="s">
        <v>3243</v>
      </c>
      <c r="G608" s="832" t="s">
        <v>3297</v>
      </c>
      <c r="H608" s="832" t="s">
        <v>594</v>
      </c>
      <c r="I608" s="832" t="s">
        <v>3298</v>
      </c>
      <c r="J608" s="832" t="s">
        <v>1256</v>
      </c>
      <c r="K608" s="832" t="s">
        <v>1257</v>
      </c>
      <c r="L608" s="835">
        <v>107.27</v>
      </c>
      <c r="M608" s="835">
        <v>10297.920000000006</v>
      </c>
      <c r="N608" s="832">
        <v>96</v>
      </c>
      <c r="O608" s="836">
        <v>66.5</v>
      </c>
      <c r="P608" s="835">
        <v>6758.0100000000066</v>
      </c>
      <c r="Q608" s="837">
        <v>0.65625000000000033</v>
      </c>
      <c r="R608" s="832">
        <v>63</v>
      </c>
      <c r="S608" s="837">
        <v>0.65625</v>
      </c>
      <c r="T608" s="836">
        <v>42.5</v>
      </c>
      <c r="U608" s="838">
        <v>0.63909774436090228</v>
      </c>
    </row>
    <row r="609" spans="1:21" ht="14.45" customHeight="1" x14ac:dyDescent="0.2">
      <c r="A609" s="831">
        <v>21</v>
      </c>
      <c r="B609" s="832" t="s">
        <v>3242</v>
      </c>
      <c r="C609" s="832" t="s">
        <v>3248</v>
      </c>
      <c r="D609" s="833" t="s">
        <v>5567</v>
      </c>
      <c r="E609" s="834" t="s">
        <v>3271</v>
      </c>
      <c r="F609" s="832" t="s">
        <v>3244</v>
      </c>
      <c r="G609" s="832" t="s">
        <v>3315</v>
      </c>
      <c r="H609" s="832" t="s">
        <v>594</v>
      </c>
      <c r="I609" s="832" t="s">
        <v>4164</v>
      </c>
      <c r="J609" s="832" t="s">
        <v>3317</v>
      </c>
      <c r="K609" s="832"/>
      <c r="L609" s="835">
        <v>0</v>
      </c>
      <c r="M609" s="835">
        <v>0</v>
      </c>
      <c r="N609" s="832">
        <v>67</v>
      </c>
      <c r="O609" s="836">
        <v>67</v>
      </c>
      <c r="P609" s="835">
        <v>0</v>
      </c>
      <c r="Q609" s="837"/>
      <c r="R609" s="832">
        <v>63</v>
      </c>
      <c r="S609" s="837">
        <v>0.94029850746268662</v>
      </c>
      <c r="T609" s="836">
        <v>63</v>
      </c>
      <c r="U609" s="838">
        <v>0.94029850746268662</v>
      </c>
    </row>
    <row r="610" spans="1:21" ht="14.45" customHeight="1" x14ac:dyDescent="0.2">
      <c r="A610" s="831">
        <v>21</v>
      </c>
      <c r="B610" s="832" t="s">
        <v>3242</v>
      </c>
      <c r="C610" s="832" t="s">
        <v>3248</v>
      </c>
      <c r="D610" s="833" t="s">
        <v>5567</v>
      </c>
      <c r="E610" s="834" t="s">
        <v>3271</v>
      </c>
      <c r="F610" s="832" t="s">
        <v>3245</v>
      </c>
      <c r="G610" s="832" t="s">
        <v>3315</v>
      </c>
      <c r="H610" s="832" t="s">
        <v>594</v>
      </c>
      <c r="I610" s="832" t="s">
        <v>3735</v>
      </c>
      <c r="J610" s="832" t="s">
        <v>3736</v>
      </c>
      <c r="K610" s="832" t="s">
        <v>3737</v>
      </c>
      <c r="L610" s="835">
        <v>1800</v>
      </c>
      <c r="M610" s="835">
        <v>27000</v>
      </c>
      <c r="N610" s="832">
        <v>15</v>
      </c>
      <c r="O610" s="836">
        <v>15</v>
      </c>
      <c r="P610" s="835">
        <v>7200</v>
      </c>
      <c r="Q610" s="837">
        <v>0.26666666666666666</v>
      </c>
      <c r="R610" s="832">
        <v>4</v>
      </c>
      <c r="S610" s="837">
        <v>0.26666666666666666</v>
      </c>
      <c r="T610" s="836">
        <v>4</v>
      </c>
      <c r="U610" s="838">
        <v>0.26666666666666666</v>
      </c>
    </row>
    <row r="611" spans="1:21" ht="14.45" customHeight="1" x14ac:dyDescent="0.2">
      <c r="A611" s="831">
        <v>21</v>
      </c>
      <c r="B611" s="832" t="s">
        <v>3242</v>
      </c>
      <c r="C611" s="832" t="s">
        <v>3248</v>
      </c>
      <c r="D611" s="833" t="s">
        <v>5567</v>
      </c>
      <c r="E611" s="834" t="s">
        <v>3271</v>
      </c>
      <c r="F611" s="832" t="s">
        <v>3245</v>
      </c>
      <c r="G611" s="832" t="s">
        <v>3315</v>
      </c>
      <c r="H611" s="832" t="s">
        <v>594</v>
      </c>
      <c r="I611" s="832" t="s">
        <v>4165</v>
      </c>
      <c r="J611" s="832" t="s">
        <v>4166</v>
      </c>
      <c r="K611" s="832" t="s">
        <v>4167</v>
      </c>
      <c r="L611" s="835">
        <v>1800</v>
      </c>
      <c r="M611" s="835">
        <v>1800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21</v>
      </c>
      <c r="B612" s="832" t="s">
        <v>3242</v>
      </c>
      <c r="C612" s="832" t="s">
        <v>3248</v>
      </c>
      <c r="D612" s="833" t="s">
        <v>5567</v>
      </c>
      <c r="E612" s="834" t="s">
        <v>3271</v>
      </c>
      <c r="F612" s="832" t="s">
        <v>3245</v>
      </c>
      <c r="G612" s="832" t="s">
        <v>3734</v>
      </c>
      <c r="H612" s="832" t="s">
        <v>594</v>
      </c>
      <c r="I612" s="832" t="s">
        <v>3735</v>
      </c>
      <c r="J612" s="832" t="s">
        <v>3736</v>
      </c>
      <c r="K612" s="832" t="s">
        <v>3737</v>
      </c>
      <c r="L612" s="835">
        <v>1800</v>
      </c>
      <c r="M612" s="835">
        <v>122400</v>
      </c>
      <c r="N612" s="832">
        <v>68</v>
      </c>
      <c r="O612" s="836">
        <v>65</v>
      </c>
      <c r="P612" s="835">
        <v>59400</v>
      </c>
      <c r="Q612" s="837">
        <v>0.48529411764705882</v>
      </c>
      <c r="R612" s="832">
        <v>33</v>
      </c>
      <c r="S612" s="837">
        <v>0.48529411764705882</v>
      </c>
      <c r="T612" s="836">
        <v>31</v>
      </c>
      <c r="U612" s="838">
        <v>0.47692307692307695</v>
      </c>
    </row>
    <row r="613" spans="1:21" ht="14.45" customHeight="1" x14ac:dyDescent="0.2">
      <c r="A613" s="831">
        <v>21</v>
      </c>
      <c r="B613" s="832" t="s">
        <v>3242</v>
      </c>
      <c r="C613" s="832" t="s">
        <v>3248</v>
      </c>
      <c r="D613" s="833" t="s">
        <v>5567</v>
      </c>
      <c r="E613" s="834" t="s">
        <v>3271</v>
      </c>
      <c r="F613" s="832" t="s">
        <v>3245</v>
      </c>
      <c r="G613" s="832" t="s">
        <v>3734</v>
      </c>
      <c r="H613" s="832" t="s">
        <v>594</v>
      </c>
      <c r="I613" s="832" t="s">
        <v>4168</v>
      </c>
      <c r="J613" s="832" t="s">
        <v>4169</v>
      </c>
      <c r="K613" s="832" t="s">
        <v>4170</v>
      </c>
      <c r="L613" s="835">
        <v>3000</v>
      </c>
      <c r="M613" s="835">
        <v>3000</v>
      </c>
      <c r="N613" s="832">
        <v>1</v>
      </c>
      <c r="O613" s="836">
        <v>1</v>
      </c>
      <c r="P613" s="835">
        <v>3000</v>
      </c>
      <c r="Q613" s="837">
        <v>1</v>
      </c>
      <c r="R613" s="832">
        <v>1</v>
      </c>
      <c r="S613" s="837">
        <v>1</v>
      </c>
      <c r="T613" s="836">
        <v>1</v>
      </c>
      <c r="U613" s="838">
        <v>1</v>
      </c>
    </row>
    <row r="614" spans="1:21" ht="14.45" customHeight="1" x14ac:dyDescent="0.2">
      <c r="A614" s="831">
        <v>21</v>
      </c>
      <c r="B614" s="832" t="s">
        <v>3242</v>
      </c>
      <c r="C614" s="832" t="s">
        <v>3248</v>
      </c>
      <c r="D614" s="833" t="s">
        <v>5567</v>
      </c>
      <c r="E614" s="834" t="s">
        <v>3271</v>
      </c>
      <c r="F614" s="832" t="s">
        <v>3245</v>
      </c>
      <c r="G614" s="832" t="s">
        <v>3734</v>
      </c>
      <c r="H614" s="832" t="s">
        <v>594</v>
      </c>
      <c r="I614" s="832" t="s">
        <v>4165</v>
      </c>
      <c r="J614" s="832" t="s">
        <v>4166</v>
      </c>
      <c r="K614" s="832" t="s">
        <v>4167</v>
      </c>
      <c r="L614" s="835">
        <v>1800</v>
      </c>
      <c r="M614" s="835">
        <v>1800</v>
      </c>
      <c r="N614" s="832">
        <v>1</v>
      </c>
      <c r="O614" s="836">
        <v>1</v>
      </c>
      <c r="P614" s="835">
        <v>1800</v>
      </c>
      <c r="Q614" s="837">
        <v>1</v>
      </c>
      <c r="R614" s="832">
        <v>1</v>
      </c>
      <c r="S614" s="837">
        <v>1</v>
      </c>
      <c r="T614" s="836">
        <v>1</v>
      </c>
      <c r="U614" s="838">
        <v>1</v>
      </c>
    </row>
    <row r="615" spans="1:21" ht="14.45" customHeight="1" x14ac:dyDescent="0.2">
      <c r="A615" s="831">
        <v>21</v>
      </c>
      <c r="B615" s="832" t="s">
        <v>3242</v>
      </c>
      <c r="C615" s="832" t="s">
        <v>3248</v>
      </c>
      <c r="D615" s="833" t="s">
        <v>5567</v>
      </c>
      <c r="E615" s="834" t="s">
        <v>3271</v>
      </c>
      <c r="F615" s="832" t="s">
        <v>3245</v>
      </c>
      <c r="G615" s="832" t="s">
        <v>3734</v>
      </c>
      <c r="H615" s="832" t="s">
        <v>594</v>
      </c>
      <c r="I615" s="832" t="s">
        <v>4171</v>
      </c>
      <c r="J615" s="832" t="s">
        <v>4166</v>
      </c>
      <c r="K615" s="832" t="s">
        <v>4172</v>
      </c>
      <c r="L615" s="835">
        <v>1800</v>
      </c>
      <c r="M615" s="835">
        <v>3600</v>
      </c>
      <c r="N615" s="832">
        <v>2</v>
      </c>
      <c r="O615" s="836">
        <v>2</v>
      </c>
      <c r="P615" s="835">
        <v>1800</v>
      </c>
      <c r="Q615" s="837">
        <v>0.5</v>
      </c>
      <c r="R615" s="832">
        <v>1</v>
      </c>
      <c r="S615" s="837">
        <v>0.5</v>
      </c>
      <c r="T615" s="836">
        <v>1</v>
      </c>
      <c r="U615" s="838">
        <v>0.5</v>
      </c>
    </row>
    <row r="616" spans="1:21" ht="14.45" customHeight="1" x14ac:dyDescent="0.2">
      <c r="A616" s="831">
        <v>21</v>
      </c>
      <c r="B616" s="832" t="s">
        <v>3242</v>
      </c>
      <c r="C616" s="832" t="s">
        <v>3248</v>
      </c>
      <c r="D616" s="833" t="s">
        <v>5567</v>
      </c>
      <c r="E616" s="834" t="s">
        <v>3271</v>
      </c>
      <c r="F616" s="832" t="s">
        <v>3245</v>
      </c>
      <c r="G616" s="832" t="s">
        <v>3734</v>
      </c>
      <c r="H616" s="832" t="s">
        <v>594</v>
      </c>
      <c r="I616" s="832" t="s">
        <v>4173</v>
      </c>
      <c r="J616" s="832" t="s">
        <v>3317</v>
      </c>
      <c r="K616" s="832"/>
      <c r="L616" s="835">
        <v>1800</v>
      </c>
      <c r="M616" s="835">
        <v>1800</v>
      </c>
      <c r="N616" s="832">
        <v>1</v>
      </c>
      <c r="O616" s="836">
        <v>1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5" customHeight="1" x14ac:dyDescent="0.2">
      <c r="A617" s="831">
        <v>21</v>
      </c>
      <c r="B617" s="832" t="s">
        <v>3242</v>
      </c>
      <c r="C617" s="832" t="s">
        <v>3248</v>
      </c>
      <c r="D617" s="833" t="s">
        <v>5567</v>
      </c>
      <c r="E617" s="834" t="s">
        <v>3271</v>
      </c>
      <c r="F617" s="832" t="s">
        <v>3245</v>
      </c>
      <c r="G617" s="832" t="s">
        <v>3734</v>
      </c>
      <c r="H617" s="832" t="s">
        <v>594</v>
      </c>
      <c r="I617" s="832" t="s">
        <v>4174</v>
      </c>
      <c r="J617" s="832" t="s">
        <v>4175</v>
      </c>
      <c r="K617" s="832" t="s">
        <v>4176</v>
      </c>
      <c r="L617" s="835">
        <v>3000</v>
      </c>
      <c r="M617" s="835">
        <v>3000</v>
      </c>
      <c r="N617" s="832">
        <v>1</v>
      </c>
      <c r="O617" s="836">
        <v>1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21</v>
      </c>
      <c r="B618" s="832" t="s">
        <v>3242</v>
      </c>
      <c r="C618" s="832" t="s">
        <v>3248</v>
      </c>
      <c r="D618" s="833" t="s">
        <v>5567</v>
      </c>
      <c r="E618" s="834" t="s">
        <v>3271</v>
      </c>
      <c r="F618" s="832" t="s">
        <v>3245</v>
      </c>
      <c r="G618" s="832" t="s">
        <v>3747</v>
      </c>
      <c r="H618" s="832" t="s">
        <v>594</v>
      </c>
      <c r="I618" s="832" t="s">
        <v>3751</v>
      </c>
      <c r="J618" s="832" t="s">
        <v>3317</v>
      </c>
      <c r="K618" s="832"/>
      <c r="L618" s="835">
        <v>1000</v>
      </c>
      <c r="M618" s="835">
        <v>1000</v>
      </c>
      <c r="N618" s="832">
        <v>1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5" customHeight="1" x14ac:dyDescent="0.2">
      <c r="A619" s="831">
        <v>21</v>
      </c>
      <c r="B619" s="832" t="s">
        <v>3242</v>
      </c>
      <c r="C619" s="832" t="s">
        <v>3248</v>
      </c>
      <c r="D619" s="833" t="s">
        <v>5567</v>
      </c>
      <c r="E619" s="834" t="s">
        <v>3273</v>
      </c>
      <c r="F619" s="832" t="s">
        <v>3243</v>
      </c>
      <c r="G619" s="832" t="s">
        <v>3752</v>
      </c>
      <c r="H619" s="832" t="s">
        <v>594</v>
      </c>
      <c r="I619" s="832" t="s">
        <v>4177</v>
      </c>
      <c r="J619" s="832" t="s">
        <v>3754</v>
      </c>
      <c r="K619" s="832" t="s">
        <v>4178</v>
      </c>
      <c r="L619" s="835">
        <v>23.49</v>
      </c>
      <c r="M619" s="835">
        <v>117.44999999999999</v>
      </c>
      <c r="N619" s="832">
        <v>5</v>
      </c>
      <c r="O619" s="836">
        <v>2</v>
      </c>
      <c r="P619" s="835">
        <v>23.49</v>
      </c>
      <c r="Q619" s="837">
        <v>0.2</v>
      </c>
      <c r="R619" s="832">
        <v>1</v>
      </c>
      <c r="S619" s="837">
        <v>0.2</v>
      </c>
      <c r="T619" s="836">
        <v>0.5</v>
      </c>
      <c r="U619" s="838">
        <v>0.25</v>
      </c>
    </row>
    <row r="620" spans="1:21" ht="14.45" customHeight="1" x14ac:dyDescent="0.2">
      <c r="A620" s="831">
        <v>21</v>
      </c>
      <c r="B620" s="832" t="s">
        <v>3242</v>
      </c>
      <c r="C620" s="832" t="s">
        <v>3248</v>
      </c>
      <c r="D620" s="833" t="s">
        <v>5567</v>
      </c>
      <c r="E620" s="834" t="s">
        <v>3273</v>
      </c>
      <c r="F620" s="832" t="s">
        <v>3243</v>
      </c>
      <c r="G620" s="832" t="s">
        <v>3752</v>
      </c>
      <c r="H620" s="832" t="s">
        <v>594</v>
      </c>
      <c r="I620" s="832" t="s">
        <v>3753</v>
      </c>
      <c r="J620" s="832" t="s">
        <v>3754</v>
      </c>
      <c r="K620" s="832" t="s">
        <v>3755</v>
      </c>
      <c r="L620" s="835">
        <v>70.48</v>
      </c>
      <c r="M620" s="835">
        <v>352.4</v>
      </c>
      <c r="N620" s="832">
        <v>5</v>
      </c>
      <c r="O620" s="836">
        <v>3</v>
      </c>
      <c r="P620" s="835">
        <v>211.44</v>
      </c>
      <c r="Q620" s="837">
        <v>0.6</v>
      </c>
      <c r="R620" s="832">
        <v>3</v>
      </c>
      <c r="S620" s="837">
        <v>0.6</v>
      </c>
      <c r="T620" s="836">
        <v>1</v>
      </c>
      <c r="U620" s="838">
        <v>0.33333333333333331</v>
      </c>
    </row>
    <row r="621" spans="1:21" ht="14.45" customHeight="1" x14ac:dyDescent="0.2">
      <c r="A621" s="831">
        <v>21</v>
      </c>
      <c r="B621" s="832" t="s">
        <v>3242</v>
      </c>
      <c r="C621" s="832" t="s">
        <v>3248</v>
      </c>
      <c r="D621" s="833" t="s">
        <v>5567</v>
      </c>
      <c r="E621" s="834" t="s">
        <v>3273</v>
      </c>
      <c r="F621" s="832" t="s">
        <v>3243</v>
      </c>
      <c r="G621" s="832" t="s">
        <v>3752</v>
      </c>
      <c r="H621" s="832" t="s">
        <v>594</v>
      </c>
      <c r="I621" s="832" t="s">
        <v>4064</v>
      </c>
      <c r="J621" s="832" t="s">
        <v>3754</v>
      </c>
      <c r="K621" s="832" t="s">
        <v>4065</v>
      </c>
      <c r="L621" s="835">
        <v>0</v>
      </c>
      <c r="M621" s="835">
        <v>0</v>
      </c>
      <c r="N621" s="832">
        <v>7</v>
      </c>
      <c r="O621" s="836">
        <v>2.5</v>
      </c>
      <c r="P621" s="835">
        <v>0</v>
      </c>
      <c r="Q621" s="837"/>
      <c r="R621" s="832">
        <v>7</v>
      </c>
      <c r="S621" s="837">
        <v>1</v>
      </c>
      <c r="T621" s="836">
        <v>2.5</v>
      </c>
      <c r="U621" s="838">
        <v>1</v>
      </c>
    </row>
    <row r="622" spans="1:21" ht="14.45" customHeight="1" x14ac:dyDescent="0.2">
      <c r="A622" s="831">
        <v>21</v>
      </c>
      <c r="B622" s="832" t="s">
        <v>3242</v>
      </c>
      <c r="C622" s="832" t="s">
        <v>3248</v>
      </c>
      <c r="D622" s="833" t="s">
        <v>5567</v>
      </c>
      <c r="E622" s="834" t="s">
        <v>3273</v>
      </c>
      <c r="F622" s="832" t="s">
        <v>3243</v>
      </c>
      <c r="G622" s="832" t="s">
        <v>4179</v>
      </c>
      <c r="H622" s="832" t="s">
        <v>594</v>
      </c>
      <c r="I622" s="832" t="s">
        <v>4180</v>
      </c>
      <c r="J622" s="832" t="s">
        <v>4181</v>
      </c>
      <c r="K622" s="832" t="s">
        <v>4182</v>
      </c>
      <c r="L622" s="835">
        <v>0</v>
      </c>
      <c r="M622" s="835">
        <v>0</v>
      </c>
      <c r="N622" s="832">
        <v>5</v>
      </c>
      <c r="O622" s="836">
        <v>1.5</v>
      </c>
      <c r="P622" s="835">
        <v>0</v>
      </c>
      <c r="Q622" s="837"/>
      <c r="R622" s="832">
        <v>4</v>
      </c>
      <c r="S622" s="837">
        <v>0.8</v>
      </c>
      <c r="T622" s="836">
        <v>1</v>
      </c>
      <c r="U622" s="838">
        <v>0.66666666666666663</v>
      </c>
    </row>
    <row r="623" spans="1:21" ht="14.45" customHeight="1" x14ac:dyDescent="0.2">
      <c r="A623" s="831">
        <v>21</v>
      </c>
      <c r="B623" s="832" t="s">
        <v>3242</v>
      </c>
      <c r="C623" s="832" t="s">
        <v>3248</v>
      </c>
      <c r="D623" s="833" t="s">
        <v>5567</v>
      </c>
      <c r="E623" s="834" t="s">
        <v>3273</v>
      </c>
      <c r="F623" s="832" t="s">
        <v>3243</v>
      </c>
      <c r="G623" s="832" t="s">
        <v>3318</v>
      </c>
      <c r="H623" s="832" t="s">
        <v>594</v>
      </c>
      <c r="I623" s="832" t="s">
        <v>4183</v>
      </c>
      <c r="J623" s="832" t="s">
        <v>4184</v>
      </c>
      <c r="K623" s="832" t="s">
        <v>4185</v>
      </c>
      <c r="L623" s="835">
        <v>121.75</v>
      </c>
      <c r="M623" s="835">
        <v>121.75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5" customHeight="1" x14ac:dyDescent="0.2">
      <c r="A624" s="831">
        <v>21</v>
      </c>
      <c r="B624" s="832" t="s">
        <v>3242</v>
      </c>
      <c r="C624" s="832" t="s">
        <v>3248</v>
      </c>
      <c r="D624" s="833" t="s">
        <v>5567</v>
      </c>
      <c r="E624" s="834" t="s">
        <v>3273</v>
      </c>
      <c r="F624" s="832" t="s">
        <v>3243</v>
      </c>
      <c r="G624" s="832" t="s">
        <v>3318</v>
      </c>
      <c r="H624" s="832" t="s">
        <v>655</v>
      </c>
      <c r="I624" s="832" t="s">
        <v>2837</v>
      </c>
      <c r="J624" s="832" t="s">
        <v>675</v>
      </c>
      <c r="K624" s="832" t="s">
        <v>672</v>
      </c>
      <c r="L624" s="835">
        <v>72.55</v>
      </c>
      <c r="M624" s="835">
        <v>943.14999999999986</v>
      </c>
      <c r="N624" s="832">
        <v>13</v>
      </c>
      <c r="O624" s="836">
        <v>9.5</v>
      </c>
      <c r="P624" s="835">
        <v>725.49999999999989</v>
      </c>
      <c r="Q624" s="837">
        <v>0.76923076923076927</v>
      </c>
      <c r="R624" s="832">
        <v>10</v>
      </c>
      <c r="S624" s="837">
        <v>0.76923076923076927</v>
      </c>
      <c r="T624" s="836">
        <v>7.5</v>
      </c>
      <c r="U624" s="838">
        <v>0.78947368421052633</v>
      </c>
    </row>
    <row r="625" spans="1:21" ht="14.45" customHeight="1" x14ac:dyDescent="0.2">
      <c r="A625" s="831">
        <v>21</v>
      </c>
      <c r="B625" s="832" t="s">
        <v>3242</v>
      </c>
      <c r="C625" s="832" t="s">
        <v>3248</v>
      </c>
      <c r="D625" s="833" t="s">
        <v>5567</v>
      </c>
      <c r="E625" s="834" t="s">
        <v>3273</v>
      </c>
      <c r="F625" s="832" t="s">
        <v>3243</v>
      </c>
      <c r="G625" s="832" t="s">
        <v>3318</v>
      </c>
      <c r="H625" s="832" t="s">
        <v>655</v>
      </c>
      <c r="I625" s="832" t="s">
        <v>2836</v>
      </c>
      <c r="J625" s="832" t="s">
        <v>675</v>
      </c>
      <c r="K625" s="832" t="s">
        <v>676</v>
      </c>
      <c r="L625" s="835">
        <v>21.76</v>
      </c>
      <c r="M625" s="835">
        <v>87.04</v>
      </c>
      <c r="N625" s="832">
        <v>4</v>
      </c>
      <c r="O625" s="836">
        <v>3</v>
      </c>
      <c r="P625" s="835">
        <v>65.28</v>
      </c>
      <c r="Q625" s="837">
        <v>0.75</v>
      </c>
      <c r="R625" s="832">
        <v>3</v>
      </c>
      <c r="S625" s="837">
        <v>0.75</v>
      </c>
      <c r="T625" s="836">
        <v>2.5</v>
      </c>
      <c r="U625" s="838">
        <v>0.83333333333333337</v>
      </c>
    </row>
    <row r="626" spans="1:21" ht="14.45" customHeight="1" x14ac:dyDescent="0.2">
      <c r="A626" s="831">
        <v>21</v>
      </c>
      <c r="B626" s="832" t="s">
        <v>3242</v>
      </c>
      <c r="C626" s="832" t="s">
        <v>3248</v>
      </c>
      <c r="D626" s="833" t="s">
        <v>5567</v>
      </c>
      <c r="E626" s="834" t="s">
        <v>3273</v>
      </c>
      <c r="F626" s="832" t="s">
        <v>3243</v>
      </c>
      <c r="G626" s="832" t="s">
        <v>3318</v>
      </c>
      <c r="H626" s="832" t="s">
        <v>655</v>
      </c>
      <c r="I626" s="832" t="s">
        <v>2838</v>
      </c>
      <c r="J626" s="832" t="s">
        <v>675</v>
      </c>
      <c r="K626" s="832" t="s">
        <v>671</v>
      </c>
      <c r="L626" s="835">
        <v>65.28</v>
      </c>
      <c r="M626" s="835">
        <v>652.79999999999995</v>
      </c>
      <c r="N626" s="832">
        <v>10</v>
      </c>
      <c r="O626" s="836">
        <v>4.5</v>
      </c>
      <c r="P626" s="835">
        <v>652.79999999999995</v>
      </c>
      <c r="Q626" s="837">
        <v>1</v>
      </c>
      <c r="R626" s="832">
        <v>10</v>
      </c>
      <c r="S626" s="837">
        <v>1</v>
      </c>
      <c r="T626" s="836">
        <v>4.5</v>
      </c>
      <c r="U626" s="838">
        <v>1</v>
      </c>
    </row>
    <row r="627" spans="1:21" ht="14.45" customHeight="1" x14ac:dyDescent="0.2">
      <c r="A627" s="831">
        <v>21</v>
      </c>
      <c r="B627" s="832" t="s">
        <v>3242</v>
      </c>
      <c r="C627" s="832" t="s">
        <v>3248</v>
      </c>
      <c r="D627" s="833" t="s">
        <v>5567</v>
      </c>
      <c r="E627" s="834" t="s">
        <v>3273</v>
      </c>
      <c r="F627" s="832" t="s">
        <v>3243</v>
      </c>
      <c r="G627" s="832" t="s">
        <v>3321</v>
      </c>
      <c r="H627" s="832" t="s">
        <v>655</v>
      </c>
      <c r="I627" s="832" t="s">
        <v>2931</v>
      </c>
      <c r="J627" s="832" t="s">
        <v>2932</v>
      </c>
      <c r="K627" s="832" t="s">
        <v>2933</v>
      </c>
      <c r="L627" s="835">
        <v>23.4</v>
      </c>
      <c r="M627" s="835">
        <v>70.199999999999989</v>
      </c>
      <c r="N627" s="832">
        <v>3</v>
      </c>
      <c r="O627" s="836">
        <v>1</v>
      </c>
      <c r="P627" s="835">
        <v>70.199999999999989</v>
      </c>
      <c r="Q627" s="837">
        <v>1</v>
      </c>
      <c r="R627" s="832">
        <v>3</v>
      </c>
      <c r="S627" s="837">
        <v>1</v>
      </c>
      <c r="T627" s="836">
        <v>1</v>
      </c>
      <c r="U627" s="838">
        <v>1</v>
      </c>
    </row>
    <row r="628" spans="1:21" ht="14.45" customHeight="1" x14ac:dyDescent="0.2">
      <c r="A628" s="831">
        <v>21</v>
      </c>
      <c r="B628" s="832" t="s">
        <v>3242</v>
      </c>
      <c r="C628" s="832" t="s">
        <v>3248</v>
      </c>
      <c r="D628" s="833" t="s">
        <v>5567</v>
      </c>
      <c r="E628" s="834" t="s">
        <v>3273</v>
      </c>
      <c r="F628" s="832" t="s">
        <v>3243</v>
      </c>
      <c r="G628" s="832" t="s">
        <v>3321</v>
      </c>
      <c r="H628" s="832" t="s">
        <v>655</v>
      </c>
      <c r="I628" s="832" t="s">
        <v>2931</v>
      </c>
      <c r="J628" s="832" t="s">
        <v>2932</v>
      </c>
      <c r="K628" s="832" t="s">
        <v>2933</v>
      </c>
      <c r="L628" s="835">
        <v>9.4</v>
      </c>
      <c r="M628" s="835">
        <v>37.6</v>
      </c>
      <c r="N628" s="832">
        <v>4</v>
      </c>
      <c r="O628" s="836">
        <v>3</v>
      </c>
      <c r="P628" s="835">
        <v>28.200000000000003</v>
      </c>
      <c r="Q628" s="837">
        <v>0.75</v>
      </c>
      <c r="R628" s="832">
        <v>3</v>
      </c>
      <c r="S628" s="837">
        <v>0.75</v>
      </c>
      <c r="T628" s="836">
        <v>2.5</v>
      </c>
      <c r="U628" s="838">
        <v>0.83333333333333337</v>
      </c>
    </row>
    <row r="629" spans="1:21" ht="14.45" customHeight="1" x14ac:dyDescent="0.2">
      <c r="A629" s="831">
        <v>21</v>
      </c>
      <c r="B629" s="832" t="s">
        <v>3242</v>
      </c>
      <c r="C629" s="832" t="s">
        <v>3248</v>
      </c>
      <c r="D629" s="833" t="s">
        <v>5567</v>
      </c>
      <c r="E629" s="834" t="s">
        <v>3273</v>
      </c>
      <c r="F629" s="832" t="s">
        <v>3243</v>
      </c>
      <c r="G629" s="832" t="s">
        <v>3321</v>
      </c>
      <c r="H629" s="832" t="s">
        <v>655</v>
      </c>
      <c r="I629" s="832" t="s">
        <v>4186</v>
      </c>
      <c r="J629" s="832" t="s">
        <v>2932</v>
      </c>
      <c r="K629" s="832" t="s">
        <v>4187</v>
      </c>
      <c r="L629" s="835">
        <v>18.809999999999999</v>
      </c>
      <c r="M629" s="835">
        <v>18.809999999999999</v>
      </c>
      <c r="N629" s="832">
        <v>1</v>
      </c>
      <c r="O629" s="836">
        <v>0.5</v>
      </c>
      <c r="P629" s="835">
        <v>18.809999999999999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5" customHeight="1" x14ac:dyDescent="0.2">
      <c r="A630" s="831">
        <v>21</v>
      </c>
      <c r="B630" s="832" t="s">
        <v>3242</v>
      </c>
      <c r="C630" s="832" t="s">
        <v>3248</v>
      </c>
      <c r="D630" s="833" t="s">
        <v>5567</v>
      </c>
      <c r="E630" s="834" t="s">
        <v>3273</v>
      </c>
      <c r="F630" s="832" t="s">
        <v>3243</v>
      </c>
      <c r="G630" s="832" t="s">
        <v>3325</v>
      </c>
      <c r="H630" s="832" t="s">
        <v>655</v>
      </c>
      <c r="I630" s="832" t="s">
        <v>2648</v>
      </c>
      <c r="J630" s="832" t="s">
        <v>2646</v>
      </c>
      <c r="K630" s="832" t="s">
        <v>2649</v>
      </c>
      <c r="L630" s="835">
        <v>186.55</v>
      </c>
      <c r="M630" s="835">
        <v>186.55</v>
      </c>
      <c r="N630" s="832">
        <v>1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5" customHeight="1" x14ac:dyDescent="0.2">
      <c r="A631" s="831">
        <v>21</v>
      </c>
      <c r="B631" s="832" t="s">
        <v>3242</v>
      </c>
      <c r="C631" s="832" t="s">
        <v>3248</v>
      </c>
      <c r="D631" s="833" t="s">
        <v>5567</v>
      </c>
      <c r="E631" s="834" t="s">
        <v>3273</v>
      </c>
      <c r="F631" s="832" t="s">
        <v>3243</v>
      </c>
      <c r="G631" s="832" t="s">
        <v>3325</v>
      </c>
      <c r="H631" s="832" t="s">
        <v>655</v>
      </c>
      <c r="I631" s="832" t="s">
        <v>2650</v>
      </c>
      <c r="J631" s="832" t="s">
        <v>2646</v>
      </c>
      <c r="K631" s="832" t="s">
        <v>2651</v>
      </c>
      <c r="L631" s="835">
        <v>31.09</v>
      </c>
      <c r="M631" s="835">
        <v>559.61999999999989</v>
      </c>
      <c r="N631" s="832">
        <v>18</v>
      </c>
      <c r="O631" s="836">
        <v>7.5</v>
      </c>
      <c r="P631" s="835">
        <v>248.71999999999997</v>
      </c>
      <c r="Q631" s="837">
        <v>0.44444444444444448</v>
      </c>
      <c r="R631" s="832">
        <v>8</v>
      </c>
      <c r="S631" s="837">
        <v>0.44444444444444442</v>
      </c>
      <c r="T631" s="836">
        <v>3.5</v>
      </c>
      <c r="U631" s="838">
        <v>0.46666666666666667</v>
      </c>
    </row>
    <row r="632" spans="1:21" ht="14.45" customHeight="1" x14ac:dyDescent="0.2">
      <c r="A632" s="831">
        <v>21</v>
      </c>
      <c r="B632" s="832" t="s">
        <v>3242</v>
      </c>
      <c r="C632" s="832" t="s">
        <v>3248</v>
      </c>
      <c r="D632" s="833" t="s">
        <v>5567</v>
      </c>
      <c r="E632" s="834" t="s">
        <v>3273</v>
      </c>
      <c r="F632" s="832" t="s">
        <v>3243</v>
      </c>
      <c r="G632" s="832" t="s">
        <v>3325</v>
      </c>
      <c r="H632" s="832" t="s">
        <v>594</v>
      </c>
      <c r="I632" s="832" t="s">
        <v>3326</v>
      </c>
      <c r="J632" s="832" t="s">
        <v>2646</v>
      </c>
      <c r="K632" s="832" t="s">
        <v>2647</v>
      </c>
      <c r="L632" s="835">
        <v>93.27</v>
      </c>
      <c r="M632" s="835">
        <v>93.27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5" customHeight="1" x14ac:dyDescent="0.2">
      <c r="A633" s="831">
        <v>21</v>
      </c>
      <c r="B633" s="832" t="s">
        <v>3242</v>
      </c>
      <c r="C633" s="832" t="s">
        <v>3248</v>
      </c>
      <c r="D633" s="833" t="s">
        <v>5567</v>
      </c>
      <c r="E633" s="834" t="s">
        <v>3273</v>
      </c>
      <c r="F633" s="832" t="s">
        <v>3243</v>
      </c>
      <c r="G633" s="832" t="s">
        <v>3327</v>
      </c>
      <c r="H633" s="832" t="s">
        <v>594</v>
      </c>
      <c r="I633" s="832" t="s">
        <v>4067</v>
      </c>
      <c r="J633" s="832" t="s">
        <v>4068</v>
      </c>
      <c r="K633" s="832" t="s">
        <v>3765</v>
      </c>
      <c r="L633" s="835">
        <v>513.70000000000005</v>
      </c>
      <c r="M633" s="835">
        <v>4623.3</v>
      </c>
      <c r="N633" s="832">
        <v>9</v>
      </c>
      <c r="O633" s="836">
        <v>3</v>
      </c>
      <c r="P633" s="835">
        <v>4623.3</v>
      </c>
      <c r="Q633" s="837">
        <v>1</v>
      </c>
      <c r="R633" s="832">
        <v>9</v>
      </c>
      <c r="S633" s="837">
        <v>1</v>
      </c>
      <c r="T633" s="836">
        <v>3</v>
      </c>
      <c r="U633" s="838">
        <v>1</v>
      </c>
    </row>
    <row r="634" spans="1:21" ht="14.45" customHeight="1" x14ac:dyDescent="0.2">
      <c r="A634" s="831">
        <v>21</v>
      </c>
      <c r="B634" s="832" t="s">
        <v>3242</v>
      </c>
      <c r="C634" s="832" t="s">
        <v>3248</v>
      </c>
      <c r="D634" s="833" t="s">
        <v>5567</v>
      </c>
      <c r="E634" s="834" t="s">
        <v>3273</v>
      </c>
      <c r="F634" s="832" t="s">
        <v>3243</v>
      </c>
      <c r="G634" s="832" t="s">
        <v>3770</v>
      </c>
      <c r="H634" s="832" t="s">
        <v>655</v>
      </c>
      <c r="I634" s="832" t="s">
        <v>2531</v>
      </c>
      <c r="J634" s="832" t="s">
        <v>1454</v>
      </c>
      <c r="K634" s="832" t="s">
        <v>2532</v>
      </c>
      <c r="L634" s="835">
        <v>0</v>
      </c>
      <c r="M634" s="835">
        <v>0</v>
      </c>
      <c r="N634" s="832">
        <v>1</v>
      </c>
      <c r="O634" s="836">
        <v>1</v>
      </c>
      <c r="P634" s="835">
        <v>0</v>
      </c>
      <c r="Q634" s="837"/>
      <c r="R634" s="832">
        <v>1</v>
      </c>
      <c r="S634" s="837">
        <v>1</v>
      </c>
      <c r="T634" s="836">
        <v>1</v>
      </c>
      <c r="U634" s="838">
        <v>1</v>
      </c>
    </row>
    <row r="635" spans="1:21" ht="14.45" customHeight="1" x14ac:dyDescent="0.2">
      <c r="A635" s="831">
        <v>21</v>
      </c>
      <c r="B635" s="832" t="s">
        <v>3242</v>
      </c>
      <c r="C635" s="832" t="s">
        <v>3248</v>
      </c>
      <c r="D635" s="833" t="s">
        <v>5567</v>
      </c>
      <c r="E635" s="834" t="s">
        <v>3273</v>
      </c>
      <c r="F635" s="832" t="s">
        <v>3243</v>
      </c>
      <c r="G635" s="832" t="s">
        <v>3771</v>
      </c>
      <c r="H635" s="832" t="s">
        <v>655</v>
      </c>
      <c r="I635" s="832" t="s">
        <v>2695</v>
      </c>
      <c r="J635" s="832" t="s">
        <v>2693</v>
      </c>
      <c r="K635" s="832" t="s">
        <v>2696</v>
      </c>
      <c r="L635" s="835">
        <v>93.18</v>
      </c>
      <c r="M635" s="835">
        <v>93.18</v>
      </c>
      <c r="N635" s="832">
        <v>1</v>
      </c>
      <c r="O635" s="836">
        <v>1</v>
      </c>
      <c r="P635" s="835">
        <v>93.18</v>
      </c>
      <c r="Q635" s="837">
        <v>1</v>
      </c>
      <c r="R635" s="832">
        <v>1</v>
      </c>
      <c r="S635" s="837">
        <v>1</v>
      </c>
      <c r="T635" s="836">
        <v>1</v>
      </c>
      <c r="U635" s="838">
        <v>1</v>
      </c>
    </row>
    <row r="636" spans="1:21" ht="14.45" customHeight="1" x14ac:dyDescent="0.2">
      <c r="A636" s="831">
        <v>21</v>
      </c>
      <c r="B636" s="832" t="s">
        <v>3242</v>
      </c>
      <c r="C636" s="832" t="s">
        <v>3248</v>
      </c>
      <c r="D636" s="833" t="s">
        <v>5567</v>
      </c>
      <c r="E636" s="834" t="s">
        <v>3273</v>
      </c>
      <c r="F636" s="832" t="s">
        <v>3243</v>
      </c>
      <c r="G636" s="832" t="s">
        <v>4188</v>
      </c>
      <c r="H636" s="832" t="s">
        <v>594</v>
      </c>
      <c r="I636" s="832" t="s">
        <v>4189</v>
      </c>
      <c r="J636" s="832" t="s">
        <v>1531</v>
      </c>
      <c r="K636" s="832" t="s">
        <v>1532</v>
      </c>
      <c r="L636" s="835">
        <v>0</v>
      </c>
      <c r="M636" s="835">
        <v>0</v>
      </c>
      <c r="N636" s="832">
        <v>1</v>
      </c>
      <c r="O636" s="836">
        <v>1</v>
      </c>
      <c r="P636" s="835"/>
      <c r="Q636" s="837"/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21</v>
      </c>
      <c r="B637" s="832" t="s">
        <v>3242</v>
      </c>
      <c r="C637" s="832" t="s">
        <v>3248</v>
      </c>
      <c r="D637" s="833" t="s">
        <v>5567</v>
      </c>
      <c r="E637" s="834" t="s">
        <v>3273</v>
      </c>
      <c r="F637" s="832" t="s">
        <v>3243</v>
      </c>
      <c r="G637" s="832" t="s">
        <v>3776</v>
      </c>
      <c r="H637" s="832" t="s">
        <v>594</v>
      </c>
      <c r="I637" s="832" t="s">
        <v>3777</v>
      </c>
      <c r="J637" s="832" t="s">
        <v>739</v>
      </c>
      <c r="K637" s="832" t="s">
        <v>3778</v>
      </c>
      <c r="L637" s="835">
        <v>46.03</v>
      </c>
      <c r="M637" s="835">
        <v>46.03</v>
      </c>
      <c r="N637" s="832">
        <v>1</v>
      </c>
      <c r="O637" s="836">
        <v>0.5</v>
      </c>
      <c r="P637" s="835">
        <v>46.03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5" customHeight="1" x14ac:dyDescent="0.2">
      <c r="A638" s="831">
        <v>21</v>
      </c>
      <c r="B638" s="832" t="s">
        <v>3242</v>
      </c>
      <c r="C638" s="832" t="s">
        <v>3248</v>
      </c>
      <c r="D638" s="833" t="s">
        <v>5567</v>
      </c>
      <c r="E638" s="834" t="s">
        <v>3273</v>
      </c>
      <c r="F638" s="832" t="s">
        <v>3243</v>
      </c>
      <c r="G638" s="832" t="s">
        <v>4190</v>
      </c>
      <c r="H638" s="832" t="s">
        <v>594</v>
      </c>
      <c r="I638" s="832" t="s">
        <v>4191</v>
      </c>
      <c r="J638" s="832" t="s">
        <v>4192</v>
      </c>
      <c r="K638" s="832" t="s">
        <v>4193</v>
      </c>
      <c r="L638" s="835">
        <v>86.02</v>
      </c>
      <c r="M638" s="835">
        <v>3268.7599999999998</v>
      </c>
      <c r="N638" s="832">
        <v>38</v>
      </c>
      <c r="O638" s="836">
        <v>23</v>
      </c>
      <c r="P638" s="835">
        <v>2580.6</v>
      </c>
      <c r="Q638" s="837">
        <v>0.78947368421052633</v>
      </c>
      <c r="R638" s="832">
        <v>30</v>
      </c>
      <c r="S638" s="837">
        <v>0.78947368421052633</v>
      </c>
      <c r="T638" s="836">
        <v>18.5</v>
      </c>
      <c r="U638" s="838">
        <v>0.80434782608695654</v>
      </c>
    </row>
    <row r="639" spans="1:21" ht="14.45" customHeight="1" x14ac:dyDescent="0.2">
      <c r="A639" s="831">
        <v>21</v>
      </c>
      <c r="B639" s="832" t="s">
        <v>3242</v>
      </c>
      <c r="C639" s="832" t="s">
        <v>3248</v>
      </c>
      <c r="D639" s="833" t="s">
        <v>5567</v>
      </c>
      <c r="E639" s="834" t="s">
        <v>3273</v>
      </c>
      <c r="F639" s="832" t="s">
        <v>3243</v>
      </c>
      <c r="G639" s="832" t="s">
        <v>4190</v>
      </c>
      <c r="H639" s="832" t="s">
        <v>594</v>
      </c>
      <c r="I639" s="832" t="s">
        <v>4194</v>
      </c>
      <c r="J639" s="832" t="s">
        <v>4192</v>
      </c>
      <c r="K639" s="832" t="s">
        <v>4195</v>
      </c>
      <c r="L639" s="835">
        <v>86.02</v>
      </c>
      <c r="M639" s="835">
        <v>258.06</v>
      </c>
      <c r="N639" s="832">
        <v>3</v>
      </c>
      <c r="O639" s="836">
        <v>2</v>
      </c>
      <c r="P639" s="835">
        <v>258.06</v>
      </c>
      <c r="Q639" s="837">
        <v>1</v>
      </c>
      <c r="R639" s="832">
        <v>3</v>
      </c>
      <c r="S639" s="837">
        <v>1</v>
      </c>
      <c r="T639" s="836">
        <v>2</v>
      </c>
      <c r="U639" s="838">
        <v>1</v>
      </c>
    </row>
    <row r="640" spans="1:21" ht="14.45" customHeight="1" x14ac:dyDescent="0.2">
      <c r="A640" s="831">
        <v>21</v>
      </c>
      <c r="B640" s="832" t="s">
        <v>3242</v>
      </c>
      <c r="C640" s="832" t="s">
        <v>3248</v>
      </c>
      <c r="D640" s="833" t="s">
        <v>5567</v>
      </c>
      <c r="E640" s="834" t="s">
        <v>3273</v>
      </c>
      <c r="F640" s="832" t="s">
        <v>3243</v>
      </c>
      <c r="G640" s="832" t="s">
        <v>3353</v>
      </c>
      <c r="H640" s="832" t="s">
        <v>594</v>
      </c>
      <c r="I640" s="832" t="s">
        <v>3354</v>
      </c>
      <c r="J640" s="832" t="s">
        <v>3355</v>
      </c>
      <c r="K640" s="832" t="s">
        <v>3356</v>
      </c>
      <c r="L640" s="835">
        <v>0</v>
      </c>
      <c r="M640" s="835">
        <v>0</v>
      </c>
      <c r="N640" s="832">
        <v>17</v>
      </c>
      <c r="O640" s="836">
        <v>13</v>
      </c>
      <c r="P640" s="835">
        <v>0</v>
      </c>
      <c r="Q640" s="837"/>
      <c r="R640" s="832">
        <v>9</v>
      </c>
      <c r="S640" s="837">
        <v>0.52941176470588236</v>
      </c>
      <c r="T640" s="836">
        <v>7</v>
      </c>
      <c r="U640" s="838">
        <v>0.53846153846153844</v>
      </c>
    </row>
    <row r="641" spans="1:21" ht="14.45" customHeight="1" x14ac:dyDescent="0.2">
      <c r="A641" s="831">
        <v>21</v>
      </c>
      <c r="B641" s="832" t="s">
        <v>3242</v>
      </c>
      <c r="C641" s="832" t="s">
        <v>3248</v>
      </c>
      <c r="D641" s="833" t="s">
        <v>5567</v>
      </c>
      <c r="E641" s="834" t="s">
        <v>3273</v>
      </c>
      <c r="F641" s="832" t="s">
        <v>3243</v>
      </c>
      <c r="G641" s="832" t="s">
        <v>3353</v>
      </c>
      <c r="H641" s="832" t="s">
        <v>594</v>
      </c>
      <c r="I641" s="832" t="s">
        <v>3790</v>
      </c>
      <c r="J641" s="832" t="s">
        <v>3355</v>
      </c>
      <c r="K641" s="832" t="s">
        <v>3789</v>
      </c>
      <c r="L641" s="835">
        <v>0</v>
      </c>
      <c r="M641" s="835">
        <v>0</v>
      </c>
      <c r="N641" s="832">
        <v>1</v>
      </c>
      <c r="O641" s="836">
        <v>1</v>
      </c>
      <c r="P641" s="835">
        <v>0</v>
      </c>
      <c r="Q641" s="837"/>
      <c r="R641" s="832">
        <v>1</v>
      </c>
      <c r="S641" s="837">
        <v>1</v>
      </c>
      <c r="T641" s="836">
        <v>1</v>
      </c>
      <c r="U641" s="838">
        <v>1</v>
      </c>
    </row>
    <row r="642" spans="1:21" ht="14.45" customHeight="1" x14ac:dyDescent="0.2">
      <c r="A642" s="831">
        <v>21</v>
      </c>
      <c r="B642" s="832" t="s">
        <v>3242</v>
      </c>
      <c r="C642" s="832" t="s">
        <v>3248</v>
      </c>
      <c r="D642" s="833" t="s">
        <v>5567</v>
      </c>
      <c r="E642" s="834" t="s">
        <v>3273</v>
      </c>
      <c r="F642" s="832" t="s">
        <v>3243</v>
      </c>
      <c r="G642" s="832" t="s">
        <v>3361</v>
      </c>
      <c r="H642" s="832" t="s">
        <v>655</v>
      </c>
      <c r="I642" s="832" t="s">
        <v>2986</v>
      </c>
      <c r="J642" s="832" t="s">
        <v>1653</v>
      </c>
      <c r="K642" s="832" t="s">
        <v>2987</v>
      </c>
      <c r="L642" s="835">
        <v>117.55</v>
      </c>
      <c r="M642" s="835">
        <v>1175.5</v>
      </c>
      <c r="N642" s="832">
        <v>10</v>
      </c>
      <c r="O642" s="836">
        <v>7.5</v>
      </c>
      <c r="P642" s="835">
        <v>822.84999999999991</v>
      </c>
      <c r="Q642" s="837">
        <v>0.7</v>
      </c>
      <c r="R642" s="832">
        <v>7</v>
      </c>
      <c r="S642" s="837">
        <v>0.7</v>
      </c>
      <c r="T642" s="836">
        <v>5.5</v>
      </c>
      <c r="U642" s="838">
        <v>0.73333333333333328</v>
      </c>
    </row>
    <row r="643" spans="1:21" ht="14.45" customHeight="1" x14ac:dyDescent="0.2">
      <c r="A643" s="831">
        <v>21</v>
      </c>
      <c r="B643" s="832" t="s">
        <v>3242</v>
      </c>
      <c r="C643" s="832" t="s">
        <v>3248</v>
      </c>
      <c r="D643" s="833" t="s">
        <v>5567</v>
      </c>
      <c r="E643" s="834" t="s">
        <v>3273</v>
      </c>
      <c r="F643" s="832" t="s">
        <v>3243</v>
      </c>
      <c r="G643" s="832" t="s">
        <v>3361</v>
      </c>
      <c r="H643" s="832" t="s">
        <v>655</v>
      </c>
      <c r="I643" s="832" t="s">
        <v>4196</v>
      </c>
      <c r="J643" s="832" t="s">
        <v>1653</v>
      </c>
      <c r="K643" s="832" t="s">
        <v>4197</v>
      </c>
      <c r="L643" s="835">
        <v>176.32</v>
      </c>
      <c r="M643" s="835">
        <v>176.32</v>
      </c>
      <c r="N643" s="832">
        <v>1</v>
      </c>
      <c r="O643" s="836">
        <v>0.5</v>
      </c>
      <c r="P643" s="835">
        <v>176.32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5" customHeight="1" x14ac:dyDescent="0.2">
      <c r="A644" s="831">
        <v>21</v>
      </c>
      <c r="B644" s="832" t="s">
        <v>3242</v>
      </c>
      <c r="C644" s="832" t="s">
        <v>3248</v>
      </c>
      <c r="D644" s="833" t="s">
        <v>5567</v>
      </c>
      <c r="E644" s="834" t="s">
        <v>3273</v>
      </c>
      <c r="F644" s="832" t="s">
        <v>3243</v>
      </c>
      <c r="G644" s="832" t="s">
        <v>4198</v>
      </c>
      <c r="H644" s="832" t="s">
        <v>594</v>
      </c>
      <c r="I644" s="832" t="s">
        <v>4199</v>
      </c>
      <c r="J644" s="832" t="s">
        <v>4200</v>
      </c>
      <c r="K644" s="832" t="s">
        <v>4201</v>
      </c>
      <c r="L644" s="835">
        <v>4213.57</v>
      </c>
      <c r="M644" s="835">
        <v>134834.23999999999</v>
      </c>
      <c r="N644" s="832">
        <v>32</v>
      </c>
      <c r="O644" s="836">
        <v>3.5</v>
      </c>
      <c r="P644" s="835">
        <v>122193.52999999998</v>
      </c>
      <c r="Q644" s="837">
        <v>0.90625</v>
      </c>
      <c r="R644" s="832">
        <v>29</v>
      </c>
      <c r="S644" s="837">
        <v>0.90625</v>
      </c>
      <c r="T644" s="836">
        <v>2.5</v>
      </c>
      <c r="U644" s="838">
        <v>0.7142857142857143</v>
      </c>
    </row>
    <row r="645" spans="1:21" ht="14.45" customHeight="1" x14ac:dyDescent="0.2">
      <c r="A645" s="831">
        <v>21</v>
      </c>
      <c r="B645" s="832" t="s">
        <v>3242</v>
      </c>
      <c r="C645" s="832" t="s">
        <v>3248</v>
      </c>
      <c r="D645" s="833" t="s">
        <v>5567</v>
      </c>
      <c r="E645" s="834" t="s">
        <v>3273</v>
      </c>
      <c r="F645" s="832" t="s">
        <v>3243</v>
      </c>
      <c r="G645" s="832" t="s">
        <v>3362</v>
      </c>
      <c r="H645" s="832" t="s">
        <v>594</v>
      </c>
      <c r="I645" s="832" t="s">
        <v>4202</v>
      </c>
      <c r="J645" s="832" t="s">
        <v>4203</v>
      </c>
      <c r="K645" s="832" t="s">
        <v>2738</v>
      </c>
      <c r="L645" s="835">
        <v>39.17</v>
      </c>
      <c r="M645" s="835">
        <v>78.34</v>
      </c>
      <c r="N645" s="832">
        <v>2</v>
      </c>
      <c r="O645" s="836">
        <v>1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5" customHeight="1" x14ac:dyDescent="0.2">
      <c r="A646" s="831">
        <v>21</v>
      </c>
      <c r="B646" s="832" t="s">
        <v>3242</v>
      </c>
      <c r="C646" s="832" t="s">
        <v>3248</v>
      </c>
      <c r="D646" s="833" t="s">
        <v>5567</v>
      </c>
      <c r="E646" s="834" t="s">
        <v>3273</v>
      </c>
      <c r="F646" s="832" t="s">
        <v>3243</v>
      </c>
      <c r="G646" s="832" t="s">
        <v>3365</v>
      </c>
      <c r="H646" s="832" t="s">
        <v>655</v>
      </c>
      <c r="I646" s="832" t="s">
        <v>3366</v>
      </c>
      <c r="J646" s="832" t="s">
        <v>831</v>
      </c>
      <c r="K646" s="832" t="s">
        <v>769</v>
      </c>
      <c r="L646" s="835">
        <v>65.989999999999995</v>
      </c>
      <c r="M646" s="835">
        <v>461.92999999999995</v>
      </c>
      <c r="N646" s="832">
        <v>7</v>
      </c>
      <c r="O646" s="836">
        <v>2.5</v>
      </c>
      <c r="P646" s="835">
        <v>461.92999999999995</v>
      </c>
      <c r="Q646" s="837">
        <v>1</v>
      </c>
      <c r="R646" s="832">
        <v>7</v>
      </c>
      <c r="S646" s="837">
        <v>1</v>
      </c>
      <c r="T646" s="836">
        <v>2.5</v>
      </c>
      <c r="U646" s="838">
        <v>1</v>
      </c>
    </row>
    <row r="647" spans="1:21" ht="14.45" customHeight="1" x14ac:dyDescent="0.2">
      <c r="A647" s="831">
        <v>21</v>
      </c>
      <c r="B647" s="832" t="s">
        <v>3242</v>
      </c>
      <c r="C647" s="832" t="s">
        <v>3248</v>
      </c>
      <c r="D647" s="833" t="s">
        <v>5567</v>
      </c>
      <c r="E647" s="834" t="s">
        <v>3273</v>
      </c>
      <c r="F647" s="832" t="s">
        <v>3243</v>
      </c>
      <c r="G647" s="832" t="s">
        <v>3365</v>
      </c>
      <c r="H647" s="832" t="s">
        <v>655</v>
      </c>
      <c r="I647" s="832" t="s">
        <v>3367</v>
      </c>
      <c r="J647" s="832" t="s">
        <v>832</v>
      </c>
      <c r="K647" s="832" t="s">
        <v>833</v>
      </c>
      <c r="L647" s="835">
        <v>132</v>
      </c>
      <c r="M647" s="835">
        <v>660</v>
      </c>
      <c r="N647" s="832">
        <v>5</v>
      </c>
      <c r="O647" s="836">
        <v>2.5</v>
      </c>
      <c r="P647" s="835">
        <v>264</v>
      </c>
      <c r="Q647" s="837">
        <v>0.4</v>
      </c>
      <c r="R647" s="832">
        <v>2</v>
      </c>
      <c r="S647" s="837">
        <v>0.4</v>
      </c>
      <c r="T647" s="836">
        <v>0.5</v>
      </c>
      <c r="U647" s="838">
        <v>0.2</v>
      </c>
    </row>
    <row r="648" spans="1:21" ht="14.45" customHeight="1" x14ac:dyDescent="0.2">
      <c r="A648" s="831">
        <v>21</v>
      </c>
      <c r="B648" s="832" t="s">
        <v>3242</v>
      </c>
      <c r="C648" s="832" t="s">
        <v>3248</v>
      </c>
      <c r="D648" s="833" t="s">
        <v>5567</v>
      </c>
      <c r="E648" s="834" t="s">
        <v>3273</v>
      </c>
      <c r="F648" s="832" t="s">
        <v>3243</v>
      </c>
      <c r="G648" s="832" t="s">
        <v>3365</v>
      </c>
      <c r="H648" s="832" t="s">
        <v>594</v>
      </c>
      <c r="I648" s="832" t="s">
        <v>3794</v>
      </c>
      <c r="J648" s="832" t="s">
        <v>829</v>
      </c>
      <c r="K648" s="832" t="s">
        <v>769</v>
      </c>
      <c r="L648" s="835">
        <v>65.989999999999995</v>
      </c>
      <c r="M648" s="835">
        <v>263.95999999999998</v>
      </c>
      <c r="N648" s="832">
        <v>4</v>
      </c>
      <c r="O648" s="836">
        <v>1</v>
      </c>
      <c r="P648" s="835">
        <v>197.96999999999997</v>
      </c>
      <c r="Q648" s="837">
        <v>0.75</v>
      </c>
      <c r="R648" s="832">
        <v>3</v>
      </c>
      <c r="S648" s="837">
        <v>0.75</v>
      </c>
      <c r="T648" s="836">
        <v>0.5</v>
      </c>
      <c r="U648" s="838">
        <v>0.5</v>
      </c>
    </row>
    <row r="649" spans="1:21" ht="14.45" customHeight="1" x14ac:dyDescent="0.2">
      <c r="A649" s="831">
        <v>21</v>
      </c>
      <c r="B649" s="832" t="s">
        <v>3242</v>
      </c>
      <c r="C649" s="832" t="s">
        <v>3248</v>
      </c>
      <c r="D649" s="833" t="s">
        <v>5567</v>
      </c>
      <c r="E649" s="834" t="s">
        <v>3273</v>
      </c>
      <c r="F649" s="832" t="s">
        <v>3243</v>
      </c>
      <c r="G649" s="832" t="s">
        <v>3371</v>
      </c>
      <c r="H649" s="832" t="s">
        <v>594</v>
      </c>
      <c r="I649" s="832" t="s">
        <v>3372</v>
      </c>
      <c r="J649" s="832" t="s">
        <v>3373</v>
      </c>
      <c r="K649" s="832" t="s">
        <v>3374</v>
      </c>
      <c r="L649" s="835">
        <v>0</v>
      </c>
      <c r="M649" s="835">
        <v>0</v>
      </c>
      <c r="N649" s="832">
        <v>8</v>
      </c>
      <c r="O649" s="836">
        <v>7.5</v>
      </c>
      <c r="P649" s="835">
        <v>0</v>
      </c>
      <c r="Q649" s="837"/>
      <c r="R649" s="832">
        <v>5</v>
      </c>
      <c r="S649" s="837">
        <v>0.625</v>
      </c>
      <c r="T649" s="836">
        <v>4.5</v>
      </c>
      <c r="U649" s="838">
        <v>0.6</v>
      </c>
    </row>
    <row r="650" spans="1:21" ht="14.45" customHeight="1" x14ac:dyDescent="0.2">
      <c r="A650" s="831">
        <v>21</v>
      </c>
      <c r="B650" s="832" t="s">
        <v>3242</v>
      </c>
      <c r="C650" s="832" t="s">
        <v>3248</v>
      </c>
      <c r="D650" s="833" t="s">
        <v>5567</v>
      </c>
      <c r="E650" s="834" t="s">
        <v>3273</v>
      </c>
      <c r="F650" s="832" t="s">
        <v>3243</v>
      </c>
      <c r="G650" s="832" t="s">
        <v>4076</v>
      </c>
      <c r="H650" s="832" t="s">
        <v>594</v>
      </c>
      <c r="I650" s="832" t="s">
        <v>4204</v>
      </c>
      <c r="J650" s="832" t="s">
        <v>4205</v>
      </c>
      <c r="K650" s="832" t="s">
        <v>775</v>
      </c>
      <c r="L650" s="835">
        <v>58.77</v>
      </c>
      <c r="M650" s="835">
        <v>117.54</v>
      </c>
      <c r="N650" s="832">
        <v>2</v>
      </c>
      <c r="O650" s="836">
        <v>1.5</v>
      </c>
      <c r="P650" s="835">
        <v>117.54</v>
      </c>
      <c r="Q650" s="837">
        <v>1</v>
      </c>
      <c r="R650" s="832">
        <v>2</v>
      </c>
      <c r="S650" s="837">
        <v>1</v>
      </c>
      <c r="T650" s="836">
        <v>1.5</v>
      </c>
      <c r="U650" s="838">
        <v>1</v>
      </c>
    </row>
    <row r="651" spans="1:21" ht="14.45" customHeight="1" x14ac:dyDescent="0.2">
      <c r="A651" s="831">
        <v>21</v>
      </c>
      <c r="B651" s="832" t="s">
        <v>3242</v>
      </c>
      <c r="C651" s="832" t="s">
        <v>3248</v>
      </c>
      <c r="D651" s="833" t="s">
        <v>5567</v>
      </c>
      <c r="E651" s="834" t="s">
        <v>3273</v>
      </c>
      <c r="F651" s="832" t="s">
        <v>3243</v>
      </c>
      <c r="G651" s="832" t="s">
        <v>4076</v>
      </c>
      <c r="H651" s="832" t="s">
        <v>594</v>
      </c>
      <c r="I651" s="832" t="s">
        <v>4206</v>
      </c>
      <c r="J651" s="832" t="s">
        <v>4205</v>
      </c>
      <c r="K651" s="832" t="s">
        <v>4207</v>
      </c>
      <c r="L651" s="835">
        <v>176.32</v>
      </c>
      <c r="M651" s="835">
        <v>176.32</v>
      </c>
      <c r="N651" s="832">
        <v>1</v>
      </c>
      <c r="O651" s="836">
        <v>1</v>
      </c>
      <c r="P651" s="835">
        <v>176.32</v>
      </c>
      <c r="Q651" s="837">
        <v>1</v>
      </c>
      <c r="R651" s="832">
        <v>1</v>
      </c>
      <c r="S651" s="837">
        <v>1</v>
      </c>
      <c r="T651" s="836">
        <v>1</v>
      </c>
      <c r="U651" s="838">
        <v>1</v>
      </c>
    </row>
    <row r="652" spans="1:21" ht="14.45" customHeight="1" x14ac:dyDescent="0.2">
      <c r="A652" s="831">
        <v>21</v>
      </c>
      <c r="B652" s="832" t="s">
        <v>3242</v>
      </c>
      <c r="C652" s="832" t="s">
        <v>3248</v>
      </c>
      <c r="D652" s="833" t="s">
        <v>5567</v>
      </c>
      <c r="E652" s="834" t="s">
        <v>3273</v>
      </c>
      <c r="F652" s="832" t="s">
        <v>3243</v>
      </c>
      <c r="G652" s="832" t="s">
        <v>4076</v>
      </c>
      <c r="H652" s="832" t="s">
        <v>594</v>
      </c>
      <c r="I652" s="832" t="s">
        <v>4077</v>
      </c>
      <c r="J652" s="832" t="s">
        <v>4078</v>
      </c>
      <c r="K652" s="832" t="s">
        <v>4079</v>
      </c>
      <c r="L652" s="835">
        <v>29.39</v>
      </c>
      <c r="M652" s="835">
        <v>117.56</v>
      </c>
      <c r="N652" s="832">
        <v>4</v>
      </c>
      <c r="O652" s="836">
        <v>3.5</v>
      </c>
      <c r="P652" s="835">
        <v>117.56</v>
      </c>
      <c r="Q652" s="837">
        <v>1</v>
      </c>
      <c r="R652" s="832">
        <v>4</v>
      </c>
      <c r="S652" s="837">
        <v>1</v>
      </c>
      <c r="T652" s="836">
        <v>3.5</v>
      </c>
      <c r="U652" s="838">
        <v>1</v>
      </c>
    </row>
    <row r="653" spans="1:21" ht="14.45" customHeight="1" x14ac:dyDescent="0.2">
      <c r="A653" s="831">
        <v>21</v>
      </c>
      <c r="B653" s="832" t="s">
        <v>3242</v>
      </c>
      <c r="C653" s="832" t="s">
        <v>3248</v>
      </c>
      <c r="D653" s="833" t="s">
        <v>5567</v>
      </c>
      <c r="E653" s="834" t="s">
        <v>3273</v>
      </c>
      <c r="F653" s="832" t="s">
        <v>3243</v>
      </c>
      <c r="G653" s="832" t="s">
        <v>4076</v>
      </c>
      <c r="H653" s="832" t="s">
        <v>594</v>
      </c>
      <c r="I653" s="832" t="s">
        <v>4208</v>
      </c>
      <c r="J653" s="832" t="s">
        <v>4078</v>
      </c>
      <c r="K653" s="832" t="s">
        <v>4209</v>
      </c>
      <c r="L653" s="835">
        <v>58.77</v>
      </c>
      <c r="M653" s="835">
        <v>176.31</v>
      </c>
      <c r="N653" s="832">
        <v>3</v>
      </c>
      <c r="O653" s="836">
        <v>2</v>
      </c>
      <c r="P653" s="835">
        <v>58.77</v>
      </c>
      <c r="Q653" s="837">
        <v>0.33333333333333337</v>
      </c>
      <c r="R653" s="832">
        <v>1</v>
      </c>
      <c r="S653" s="837">
        <v>0.33333333333333331</v>
      </c>
      <c r="T653" s="836">
        <v>0.5</v>
      </c>
      <c r="U653" s="838">
        <v>0.25</v>
      </c>
    </row>
    <row r="654" spans="1:21" ht="14.45" customHeight="1" x14ac:dyDescent="0.2">
      <c r="A654" s="831">
        <v>21</v>
      </c>
      <c r="B654" s="832" t="s">
        <v>3242</v>
      </c>
      <c r="C654" s="832" t="s">
        <v>3248</v>
      </c>
      <c r="D654" s="833" t="s">
        <v>5567</v>
      </c>
      <c r="E654" s="834" t="s">
        <v>3273</v>
      </c>
      <c r="F654" s="832" t="s">
        <v>3243</v>
      </c>
      <c r="G654" s="832" t="s">
        <v>4076</v>
      </c>
      <c r="H654" s="832" t="s">
        <v>655</v>
      </c>
      <c r="I654" s="832" t="s">
        <v>2992</v>
      </c>
      <c r="J654" s="832" t="s">
        <v>2993</v>
      </c>
      <c r="K654" s="832" t="s">
        <v>2994</v>
      </c>
      <c r="L654" s="835">
        <v>58.77</v>
      </c>
      <c r="M654" s="835">
        <v>117.54</v>
      </c>
      <c r="N654" s="832">
        <v>2</v>
      </c>
      <c r="O654" s="836">
        <v>1.5</v>
      </c>
      <c r="P654" s="835">
        <v>117.54</v>
      </c>
      <c r="Q654" s="837">
        <v>1</v>
      </c>
      <c r="R654" s="832">
        <v>2</v>
      </c>
      <c r="S654" s="837">
        <v>1</v>
      </c>
      <c r="T654" s="836">
        <v>1.5</v>
      </c>
      <c r="U654" s="838">
        <v>1</v>
      </c>
    </row>
    <row r="655" spans="1:21" ht="14.45" customHeight="1" x14ac:dyDescent="0.2">
      <c r="A655" s="831">
        <v>21</v>
      </c>
      <c r="B655" s="832" t="s">
        <v>3242</v>
      </c>
      <c r="C655" s="832" t="s">
        <v>3248</v>
      </c>
      <c r="D655" s="833" t="s">
        <v>5567</v>
      </c>
      <c r="E655" s="834" t="s">
        <v>3273</v>
      </c>
      <c r="F655" s="832" t="s">
        <v>3243</v>
      </c>
      <c r="G655" s="832" t="s">
        <v>4076</v>
      </c>
      <c r="H655" s="832" t="s">
        <v>655</v>
      </c>
      <c r="I655" s="832" t="s">
        <v>4210</v>
      </c>
      <c r="J655" s="832" t="s">
        <v>2993</v>
      </c>
      <c r="K655" s="832" t="s">
        <v>4211</v>
      </c>
      <c r="L655" s="835">
        <v>176.32</v>
      </c>
      <c r="M655" s="835">
        <v>352.64</v>
      </c>
      <c r="N655" s="832">
        <v>2</v>
      </c>
      <c r="O655" s="836">
        <v>1</v>
      </c>
      <c r="P655" s="835">
        <v>176.32</v>
      </c>
      <c r="Q655" s="837">
        <v>0.5</v>
      </c>
      <c r="R655" s="832">
        <v>1</v>
      </c>
      <c r="S655" s="837">
        <v>0.5</v>
      </c>
      <c r="T655" s="836">
        <v>0.5</v>
      </c>
      <c r="U655" s="838">
        <v>0.5</v>
      </c>
    </row>
    <row r="656" spans="1:21" ht="14.45" customHeight="1" x14ac:dyDescent="0.2">
      <c r="A656" s="831">
        <v>21</v>
      </c>
      <c r="B656" s="832" t="s">
        <v>3242</v>
      </c>
      <c r="C656" s="832" t="s">
        <v>3248</v>
      </c>
      <c r="D656" s="833" t="s">
        <v>5567</v>
      </c>
      <c r="E656" s="834" t="s">
        <v>3273</v>
      </c>
      <c r="F656" s="832" t="s">
        <v>3243</v>
      </c>
      <c r="G656" s="832" t="s">
        <v>4076</v>
      </c>
      <c r="H656" s="832" t="s">
        <v>655</v>
      </c>
      <c r="I656" s="832" t="s">
        <v>4212</v>
      </c>
      <c r="J656" s="832" t="s">
        <v>2993</v>
      </c>
      <c r="K656" s="832" t="s">
        <v>4213</v>
      </c>
      <c r="L656" s="835">
        <v>19.59</v>
      </c>
      <c r="M656" s="835">
        <v>19.59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5" customHeight="1" x14ac:dyDescent="0.2">
      <c r="A657" s="831">
        <v>21</v>
      </c>
      <c r="B657" s="832" t="s">
        <v>3242</v>
      </c>
      <c r="C657" s="832" t="s">
        <v>3248</v>
      </c>
      <c r="D657" s="833" t="s">
        <v>5567</v>
      </c>
      <c r="E657" s="834" t="s">
        <v>3273</v>
      </c>
      <c r="F657" s="832" t="s">
        <v>3243</v>
      </c>
      <c r="G657" s="832" t="s">
        <v>3375</v>
      </c>
      <c r="H657" s="832" t="s">
        <v>594</v>
      </c>
      <c r="I657" s="832" t="s">
        <v>3376</v>
      </c>
      <c r="J657" s="832" t="s">
        <v>1014</v>
      </c>
      <c r="K657" s="832" t="s">
        <v>3377</v>
      </c>
      <c r="L657" s="835">
        <v>236.03</v>
      </c>
      <c r="M657" s="835">
        <v>19590.490000000005</v>
      </c>
      <c r="N657" s="832">
        <v>83</v>
      </c>
      <c r="O657" s="836">
        <v>62</v>
      </c>
      <c r="P657" s="835">
        <v>18882.400000000005</v>
      </c>
      <c r="Q657" s="837">
        <v>0.96385542168674698</v>
      </c>
      <c r="R657" s="832">
        <v>80</v>
      </c>
      <c r="S657" s="837">
        <v>0.96385542168674698</v>
      </c>
      <c r="T657" s="836">
        <v>60</v>
      </c>
      <c r="U657" s="838">
        <v>0.967741935483871</v>
      </c>
    </row>
    <row r="658" spans="1:21" ht="14.45" customHeight="1" x14ac:dyDescent="0.2">
      <c r="A658" s="831">
        <v>21</v>
      </c>
      <c r="B658" s="832" t="s">
        <v>3242</v>
      </c>
      <c r="C658" s="832" t="s">
        <v>3248</v>
      </c>
      <c r="D658" s="833" t="s">
        <v>5567</v>
      </c>
      <c r="E658" s="834" t="s">
        <v>3273</v>
      </c>
      <c r="F658" s="832" t="s">
        <v>3243</v>
      </c>
      <c r="G658" s="832" t="s">
        <v>3375</v>
      </c>
      <c r="H658" s="832" t="s">
        <v>594</v>
      </c>
      <c r="I658" s="832" t="s">
        <v>3378</v>
      </c>
      <c r="J658" s="832" t="s">
        <v>1014</v>
      </c>
      <c r="K658" s="832" t="s">
        <v>1421</v>
      </c>
      <c r="L658" s="835">
        <v>516</v>
      </c>
      <c r="M658" s="835">
        <v>1548</v>
      </c>
      <c r="N658" s="832">
        <v>3</v>
      </c>
      <c r="O658" s="836">
        <v>2.5</v>
      </c>
      <c r="P658" s="835">
        <v>1548</v>
      </c>
      <c r="Q658" s="837">
        <v>1</v>
      </c>
      <c r="R658" s="832">
        <v>3</v>
      </c>
      <c r="S658" s="837">
        <v>1</v>
      </c>
      <c r="T658" s="836">
        <v>2.5</v>
      </c>
      <c r="U658" s="838">
        <v>1</v>
      </c>
    </row>
    <row r="659" spans="1:21" ht="14.45" customHeight="1" x14ac:dyDescent="0.2">
      <c r="A659" s="831">
        <v>21</v>
      </c>
      <c r="B659" s="832" t="s">
        <v>3242</v>
      </c>
      <c r="C659" s="832" t="s">
        <v>3248</v>
      </c>
      <c r="D659" s="833" t="s">
        <v>5567</v>
      </c>
      <c r="E659" s="834" t="s">
        <v>3273</v>
      </c>
      <c r="F659" s="832" t="s">
        <v>3243</v>
      </c>
      <c r="G659" s="832" t="s">
        <v>3795</v>
      </c>
      <c r="H659" s="832" t="s">
        <v>594</v>
      </c>
      <c r="I659" s="832" t="s">
        <v>4214</v>
      </c>
      <c r="J659" s="832" t="s">
        <v>893</v>
      </c>
      <c r="K659" s="832" t="s">
        <v>4215</v>
      </c>
      <c r="L659" s="835">
        <v>46.81</v>
      </c>
      <c r="M659" s="835">
        <v>46.81</v>
      </c>
      <c r="N659" s="832">
        <v>1</v>
      </c>
      <c r="O659" s="836">
        <v>1</v>
      </c>
      <c r="P659" s="835">
        <v>46.81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5" customHeight="1" x14ac:dyDescent="0.2">
      <c r="A660" s="831">
        <v>21</v>
      </c>
      <c r="B660" s="832" t="s">
        <v>3242</v>
      </c>
      <c r="C660" s="832" t="s">
        <v>3248</v>
      </c>
      <c r="D660" s="833" t="s">
        <v>5567</v>
      </c>
      <c r="E660" s="834" t="s">
        <v>3273</v>
      </c>
      <c r="F660" s="832" t="s">
        <v>3243</v>
      </c>
      <c r="G660" s="832" t="s">
        <v>3379</v>
      </c>
      <c r="H660" s="832" t="s">
        <v>594</v>
      </c>
      <c r="I660" s="832" t="s">
        <v>3383</v>
      </c>
      <c r="J660" s="832" t="s">
        <v>3384</v>
      </c>
      <c r="K660" s="832" t="s">
        <v>3385</v>
      </c>
      <c r="L660" s="835">
        <v>35.25</v>
      </c>
      <c r="M660" s="835">
        <v>528.75</v>
      </c>
      <c r="N660" s="832">
        <v>15</v>
      </c>
      <c r="O660" s="836">
        <v>6</v>
      </c>
      <c r="P660" s="835">
        <v>528.75</v>
      </c>
      <c r="Q660" s="837">
        <v>1</v>
      </c>
      <c r="R660" s="832">
        <v>15</v>
      </c>
      <c r="S660" s="837">
        <v>1</v>
      </c>
      <c r="T660" s="836">
        <v>6</v>
      </c>
      <c r="U660" s="838">
        <v>1</v>
      </c>
    </row>
    <row r="661" spans="1:21" ht="14.45" customHeight="1" x14ac:dyDescent="0.2">
      <c r="A661" s="831">
        <v>21</v>
      </c>
      <c r="B661" s="832" t="s">
        <v>3242</v>
      </c>
      <c r="C661" s="832" t="s">
        <v>3248</v>
      </c>
      <c r="D661" s="833" t="s">
        <v>5567</v>
      </c>
      <c r="E661" s="834" t="s">
        <v>3273</v>
      </c>
      <c r="F661" s="832" t="s">
        <v>3243</v>
      </c>
      <c r="G661" s="832" t="s">
        <v>3379</v>
      </c>
      <c r="H661" s="832" t="s">
        <v>594</v>
      </c>
      <c r="I661" s="832" t="s">
        <v>3386</v>
      </c>
      <c r="J661" s="832" t="s">
        <v>3387</v>
      </c>
      <c r="K661" s="832" t="s">
        <v>3388</v>
      </c>
      <c r="L661" s="835">
        <v>58.74</v>
      </c>
      <c r="M661" s="835">
        <v>117.48</v>
      </c>
      <c r="N661" s="832">
        <v>2</v>
      </c>
      <c r="O661" s="836">
        <v>0.5</v>
      </c>
      <c r="P661" s="835">
        <v>117.48</v>
      </c>
      <c r="Q661" s="837">
        <v>1</v>
      </c>
      <c r="R661" s="832">
        <v>2</v>
      </c>
      <c r="S661" s="837">
        <v>1</v>
      </c>
      <c r="T661" s="836">
        <v>0.5</v>
      </c>
      <c r="U661" s="838">
        <v>1</v>
      </c>
    </row>
    <row r="662" spans="1:21" ht="14.45" customHeight="1" x14ac:dyDescent="0.2">
      <c r="A662" s="831">
        <v>21</v>
      </c>
      <c r="B662" s="832" t="s">
        <v>3242</v>
      </c>
      <c r="C662" s="832" t="s">
        <v>3248</v>
      </c>
      <c r="D662" s="833" t="s">
        <v>5567</v>
      </c>
      <c r="E662" s="834" t="s">
        <v>3273</v>
      </c>
      <c r="F662" s="832" t="s">
        <v>3243</v>
      </c>
      <c r="G662" s="832" t="s">
        <v>3379</v>
      </c>
      <c r="H662" s="832" t="s">
        <v>594</v>
      </c>
      <c r="I662" s="832" t="s">
        <v>3389</v>
      </c>
      <c r="J662" s="832" t="s">
        <v>3387</v>
      </c>
      <c r="K662" s="832" t="s">
        <v>3390</v>
      </c>
      <c r="L662" s="835">
        <v>117.47</v>
      </c>
      <c r="M662" s="835">
        <v>117.47</v>
      </c>
      <c r="N662" s="832">
        <v>1</v>
      </c>
      <c r="O662" s="836">
        <v>0.5</v>
      </c>
      <c r="P662" s="835">
        <v>117.47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5" customHeight="1" x14ac:dyDescent="0.2">
      <c r="A663" s="831">
        <v>21</v>
      </c>
      <c r="B663" s="832" t="s">
        <v>3242</v>
      </c>
      <c r="C663" s="832" t="s">
        <v>3248</v>
      </c>
      <c r="D663" s="833" t="s">
        <v>5567</v>
      </c>
      <c r="E663" s="834" t="s">
        <v>3273</v>
      </c>
      <c r="F663" s="832" t="s">
        <v>3243</v>
      </c>
      <c r="G663" s="832" t="s">
        <v>3391</v>
      </c>
      <c r="H663" s="832" t="s">
        <v>594</v>
      </c>
      <c r="I663" s="832" t="s">
        <v>3392</v>
      </c>
      <c r="J663" s="832" t="s">
        <v>877</v>
      </c>
      <c r="K663" s="832" t="s">
        <v>3393</v>
      </c>
      <c r="L663" s="835">
        <v>91.11</v>
      </c>
      <c r="M663" s="835">
        <v>2004.4199999999996</v>
      </c>
      <c r="N663" s="832">
        <v>22</v>
      </c>
      <c r="O663" s="836">
        <v>9.5</v>
      </c>
      <c r="P663" s="835">
        <v>1457.7599999999998</v>
      </c>
      <c r="Q663" s="837">
        <v>0.72727272727272729</v>
      </c>
      <c r="R663" s="832">
        <v>16</v>
      </c>
      <c r="S663" s="837">
        <v>0.72727272727272729</v>
      </c>
      <c r="T663" s="836">
        <v>7</v>
      </c>
      <c r="U663" s="838">
        <v>0.73684210526315785</v>
      </c>
    </row>
    <row r="664" spans="1:21" ht="14.45" customHeight="1" x14ac:dyDescent="0.2">
      <c r="A664" s="831">
        <v>21</v>
      </c>
      <c r="B664" s="832" t="s">
        <v>3242</v>
      </c>
      <c r="C664" s="832" t="s">
        <v>3248</v>
      </c>
      <c r="D664" s="833" t="s">
        <v>5567</v>
      </c>
      <c r="E664" s="834" t="s">
        <v>3273</v>
      </c>
      <c r="F664" s="832" t="s">
        <v>3243</v>
      </c>
      <c r="G664" s="832" t="s">
        <v>3394</v>
      </c>
      <c r="H664" s="832" t="s">
        <v>594</v>
      </c>
      <c r="I664" s="832" t="s">
        <v>3395</v>
      </c>
      <c r="J664" s="832" t="s">
        <v>1432</v>
      </c>
      <c r="K664" s="832" t="s">
        <v>3396</v>
      </c>
      <c r="L664" s="835">
        <v>24.68</v>
      </c>
      <c r="M664" s="835">
        <v>74.039999999999992</v>
      </c>
      <c r="N664" s="832">
        <v>3</v>
      </c>
      <c r="O664" s="836">
        <v>0.5</v>
      </c>
      <c r="P664" s="835">
        <v>74.039999999999992</v>
      </c>
      <c r="Q664" s="837">
        <v>1</v>
      </c>
      <c r="R664" s="832">
        <v>3</v>
      </c>
      <c r="S664" s="837">
        <v>1</v>
      </c>
      <c r="T664" s="836">
        <v>0.5</v>
      </c>
      <c r="U664" s="838">
        <v>1</v>
      </c>
    </row>
    <row r="665" spans="1:21" ht="14.45" customHeight="1" x14ac:dyDescent="0.2">
      <c r="A665" s="831">
        <v>21</v>
      </c>
      <c r="B665" s="832" t="s">
        <v>3242</v>
      </c>
      <c r="C665" s="832" t="s">
        <v>3248</v>
      </c>
      <c r="D665" s="833" t="s">
        <v>5567</v>
      </c>
      <c r="E665" s="834" t="s">
        <v>3273</v>
      </c>
      <c r="F665" s="832" t="s">
        <v>3243</v>
      </c>
      <c r="G665" s="832" t="s">
        <v>3397</v>
      </c>
      <c r="H665" s="832" t="s">
        <v>594</v>
      </c>
      <c r="I665" s="832" t="s">
        <v>3401</v>
      </c>
      <c r="J665" s="832" t="s">
        <v>3402</v>
      </c>
      <c r="K665" s="832" t="s">
        <v>3403</v>
      </c>
      <c r="L665" s="835">
        <v>93.49</v>
      </c>
      <c r="M665" s="835">
        <v>10938.329999999998</v>
      </c>
      <c r="N665" s="832">
        <v>117</v>
      </c>
      <c r="O665" s="836">
        <v>27.5</v>
      </c>
      <c r="P665" s="835">
        <v>9722.9599999999973</v>
      </c>
      <c r="Q665" s="837">
        <v>0.88888888888888884</v>
      </c>
      <c r="R665" s="832">
        <v>104</v>
      </c>
      <c r="S665" s="837">
        <v>0.88888888888888884</v>
      </c>
      <c r="T665" s="836">
        <v>24</v>
      </c>
      <c r="U665" s="838">
        <v>0.87272727272727268</v>
      </c>
    </row>
    <row r="666" spans="1:21" ht="14.45" customHeight="1" x14ac:dyDescent="0.2">
      <c r="A666" s="831">
        <v>21</v>
      </c>
      <c r="B666" s="832" t="s">
        <v>3242</v>
      </c>
      <c r="C666" s="832" t="s">
        <v>3248</v>
      </c>
      <c r="D666" s="833" t="s">
        <v>5567</v>
      </c>
      <c r="E666" s="834" t="s">
        <v>3273</v>
      </c>
      <c r="F666" s="832" t="s">
        <v>3243</v>
      </c>
      <c r="G666" s="832" t="s">
        <v>4216</v>
      </c>
      <c r="H666" s="832" t="s">
        <v>594</v>
      </c>
      <c r="I666" s="832" t="s">
        <v>4217</v>
      </c>
      <c r="J666" s="832" t="s">
        <v>1343</v>
      </c>
      <c r="K666" s="832" t="s">
        <v>4218</v>
      </c>
      <c r="L666" s="835">
        <v>34.93</v>
      </c>
      <c r="M666" s="835">
        <v>104.78999999999999</v>
      </c>
      <c r="N666" s="832">
        <v>3</v>
      </c>
      <c r="O666" s="836">
        <v>0.5</v>
      </c>
      <c r="P666" s="835">
        <v>104.78999999999999</v>
      </c>
      <c r="Q666" s="837">
        <v>1</v>
      </c>
      <c r="R666" s="832">
        <v>3</v>
      </c>
      <c r="S666" s="837">
        <v>1</v>
      </c>
      <c r="T666" s="836">
        <v>0.5</v>
      </c>
      <c r="U666" s="838">
        <v>1</v>
      </c>
    </row>
    <row r="667" spans="1:21" ht="14.45" customHeight="1" x14ac:dyDescent="0.2">
      <c r="A667" s="831">
        <v>21</v>
      </c>
      <c r="B667" s="832" t="s">
        <v>3242</v>
      </c>
      <c r="C667" s="832" t="s">
        <v>3248</v>
      </c>
      <c r="D667" s="833" t="s">
        <v>5567</v>
      </c>
      <c r="E667" s="834" t="s">
        <v>3273</v>
      </c>
      <c r="F667" s="832" t="s">
        <v>3243</v>
      </c>
      <c r="G667" s="832" t="s">
        <v>4219</v>
      </c>
      <c r="H667" s="832" t="s">
        <v>594</v>
      </c>
      <c r="I667" s="832" t="s">
        <v>4220</v>
      </c>
      <c r="J667" s="832" t="s">
        <v>4221</v>
      </c>
      <c r="K667" s="832" t="s">
        <v>4222</v>
      </c>
      <c r="L667" s="835">
        <v>2.44</v>
      </c>
      <c r="M667" s="835">
        <v>7.32</v>
      </c>
      <c r="N667" s="832">
        <v>3</v>
      </c>
      <c r="O667" s="836">
        <v>1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5" customHeight="1" x14ac:dyDescent="0.2">
      <c r="A668" s="831">
        <v>21</v>
      </c>
      <c r="B668" s="832" t="s">
        <v>3242</v>
      </c>
      <c r="C668" s="832" t="s">
        <v>3248</v>
      </c>
      <c r="D668" s="833" t="s">
        <v>5567</v>
      </c>
      <c r="E668" s="834" t="s">
        <v>3273</v>
      </c>
      <c r="F668" s="832" t="s">
        <v>3243</v>
      </c>
      <c r="G668" s="832" t="s">
        <v>3408</v>
      </c>
      <c r="H668" s="832" t="s">
        <v>594</v>
      </c>
      <c r="I668" s="832" t="s">
        <v>3823</v>
      </c>
      <c r="J668" s="832" t="s">
        <v>963</v>
      </c>
      <c r="K668" s="832" t="s">
        <v>3824</v>
      </c>
      <c r="L668" s="835">
        <v>159.16999999999999</v>
      </c>
      <c r="M668" s="835">
        <v>318.33999999999997</v>
      </c>
      <c r="N668" s="832">
        <v>2</v>
      </c>
      <c r="O668" s="836">
        <v>1.5</v>
      </c>
      <c r="P668" s="835">
        <v>318.33999999999997</v>
      </c>
      <c r="Q668" s="837">
        <v>1</v>
      </c>
      <c r="R668" s="832">
        <v>2</v>
      </c>
      <c r="S668" s="837">
        <v>1</v>
      </c>
      <c r="T668" s="836">
        <v>1.5</v>
      </c>
      <c r="U668" s="838">
        <v>1</v>
      </c>
    </row>
    <row r="669" spans="1:21" ht="14.45" customHeight="1" x14ac:dyDescent="0.2">
      <c r="A669" s="831">
        <v>21</v>
      </c>
      <c r="B669" s="832" t="s">
        <v>3242</v>
      </c>
      <c r="C669" s="832" t="s">
        <v>3248</v>
      </c>
      <c r="D669" s="833" t="s">
        <v>5567</v>
      </c>
      <c r="E669" s="834" t="s">
        <v>3273</v>
      </c>
      <c r="F669" s="832" t="s">
        <v>3243</v>
      </c>
      <c r="G669" s="832" t="s">
        <v>4223</v>
      </c>
      <c r="H669" s="832" t="s">
        <v>594</v>
      </c>
      <c r="I669" s="832" t="s">
        <v>4224</v>
      </c>
      <c r="J669" s="832" t="s">
        <v>4225</v>
      </c>
      <c r="K669" s="832" t="s">
        <v>4226</v>
      </c>
      <c r="L669" s="835">
        <v>0</v>
      </c>
      <c r="M669" s="835">
        <v>0</v>
      </c>
      <c r="N669" s="832">
        <v>1</v>
      </c>
      <c r="O669" s="836">
        <v>1</v>
      </c>
      <c r="P669" s="835">
        <v>0</v>
      </c>
      <c r="Q669" s="837"/>
      <c r="R669" s="832">
        <v>1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21</v>
      </c>
      <c r="B670" s="832" t="s">
        <v>3242</v>
      </c>
      <c r="C670" s="832" t="s">
        <v>3248</v>
      </c>
      <c r="D670" s="833" t="s">
        <v>5567</v>
      </c>
      <c r="E670" s="834" t="s">
        <v>3273</v>
      </c>
      <c r="F670" s="832" t="s">
        <v>3243</v>
      </c>
      <c r="G670" s="832" t="s">
        <v>3414</v>
      </c>
      <c r="H670" s="832" t="s">
        <v>655</v>
      </c>
      <c r="I670" s="832" t="s">
        <v>3825</v>
      </c>
      <c r="J670" s="832" t="s">
        <v>3826</v>
      </c>
      <c r="K670" s="832" t="s">
        <v>3417</v>
      </c>
      <c r="L670" s="835">
        <v>550.39</v>
      </c>
      <c r="M670" s="835">
        <v>1651.17</v>
      </c>
      <c r="N670" s="832">
        <v>3</v>
      </c>
      <c r="O670" s="836">
        <v>1</v>
      </c>
      <c r="P670" s="835">
        <v>1651.17</v>
      </c>
      <c r="Q670" s="837">
        <v>1</v>
      </c>
      <c r="R670" s="832">
        <v>3</v>
      </c>
      <c r="S670" s="837">
        <v>1</v>
      </c>
      <c r="T670" s="836">
        <v>1</v>
      </c>
      <c r="U670" s="838">
        <v>1</v>
      </c>
    </row>
    <row r="671" spans="1:21" ht="14.45" customHeight="1" x14ac:dyDescent="0.2">
      <c r="A671" s="831">
        <v>21</v>
      </c>
      <c r="B671" s="832" t="s">
        <v>3242</v>
      </c>
      <c r="C671" s="832" t="s">
        <v>3248</v>
      </c>
      <c r="D671" s="833" t="s">
        <v>5567</v>
      </c>
      <c r="E671" s="834" t="s">
        <v>3273</v>
      </c>
      <c r="F671" s="832" t="s">
        <v>3243</v>
      </c>
      <c r="G671" s="832" t="s">
        <v>3414</v>
      </c>
      <c r="H671" s="832" t="s">
        <v>594</v>
      </c>
      <c r="I671" s="832" t="s">
        <v>4227</v>
      </c>
      <c r="J671" s="832" t="s">
        <v>4228</v>
      </c>
      <c r="K671" s="832" t="s">
        <v>3417</v>
      </c>
      <c r="L671" s="835">
        <v>550.39</v>
      </c>
      <c r="M671" s="835">
        <v>1651.17</v>
      </c>
      <c r="N671" s="832">
        <v>3</v>
      </c>
      <c r="O671" s="836">
        <v>0.5</v>
      </c>
      <c r="P671" s="835">
        <v>1651.17</v>
      </c>
      <c r="Q671" s="837">
        <v>1</v>
      </c>
      <c r="R671" s="832">
        <v>3</v>
      </c>
      <c r="S671" s="837">
        <v>1</v>
      </c>
      <c r="T671" s="836">
        <v>0.5</v>
      </c>
      <c r="U671" s="838">
        <v>1</v>
      </c>
    </row>
    <row r="672" spans="1:21" ht="14.45" customHeight="1" x14ac:dyDescent="0.2">
      <c r="A672" s="831">
        <v>21</v>
      </c>
      <c r="B672" s="832" t="s">
        <v>3242</v>
      </c>
      <c r="C672" s="832" t="s">
        <v>3248</v>
      </c>
      <c r="D672" s="833" t="s">
        <v>5567</v>
      </c>
      <c r="E672" s="834" t="s">
        <v>3273</v>
      </c>
      <c r="F672" s="832" t="s">
        <v>3243</v>
      </c>
      <c r="G672" s="832" t="s">
        <v>3437</v>
      </c>
      <c r="H672" s="832" t="s">
        <v>655</v>
      </c>
      <c r="I672" s="832" t="s">
        <v>2594</v>
      </c>
      <c r="J672" s="832" t="s">
        <v>1030</v>
      </c>
      <c r="K672" s="832" t="s">
        <v>2595</v>
      </c>
      <c r="L672" s="835">
        <v>42.51</v>
      </c>
      <c r="M672" s="835">
        <v>850.19999999999993</v>
      </c>
      <c r="N672" s="832">
        <v>20</v>
      </c>
      <c r="O672" s="836">
        <v>11.5</v>
      </c>
      <c r="P672" s="835">
        <v>510.11999999999995</v>
      </c>
      <c r="Q672" s="837">
        <v>0.6</v>
      </c>
      <c r="R672" s="832">
        <v>12</v>
      </c>
      <c r="S672" s="837">
        <v>0.6</v>
      </c>
      <c r="T672" s="836">
        <v>6</v>
      </c>
      <c r="U672" s="838">
        <v>0.52173913043478259</v>
      </c>
    </row>
    <row r="673" spans="1:21" ht="14.45" customHeight="1" x14ac:dyDescent="0.2">
      <c r="A673" s="831">
        <v>21</v>
      </c>
      <c r="B673" s="832" t="s">
        <v>3242</v>
      </c>
      <c r="C673" s="832" t="s">
        <v>3248</v>
      </c>
      <c r="D673" s="833" t="s">
        <v>5567</v>
      </c>
      <c r="E673" s="834" t="s">
        <v>3273</v>
      </c>
      <c r="F673" s="832" t="s">
        <v>3243</v>
      </c>
      <c r="G673" s="832" t="s">
        <v>4229</v>
      </c>
      <c r="H673" s="832" t="s">
        <v>594</v>
      </c>
      <c r="I673" s="832" t="s">
        <v>4230</v>
      </c>
      <c r="J673" s="832" t="s">
        <v>1165</v>
      </c>
      <c r="K673" s="832" t="s">
        <v>1166</v>
      </c>
      <c r="L673" s="835">
        <v>105.63</v>
      </c>
      <c r="M673" s="835">
        <v>633.78</v>
      </c>
      <c r="N673" s="832">
        <v>6</v>
      </c>
      <c r="O673" s="836">
        <v>2.5</v>
      </c>
      <c r="P673" s="835">
        <v>528.15</v>
      </c>
      <c r="Q673" s="837">
        <v>0.83333333333333337</v>
      </c>
      <c r="R673" s="832">
        <v>5</v>
      </c>
      <c r="S673" s="837">
        <v>0.83333333333333337</v>
      </c>
      <c r="T673" s="836">
        <v>1.5</v>
      </c>
      <c r="U673" s="838">
        <v>0.6</v>
      </c>
    </row>
    <row r="674" spans="1:21" ht="14.45" customHeight="1" x14ac:dyDescent="0.2">
      <c r="A674" s="831">
        <v>21</v>
      </c>
      <c r="B674" s="832" t="s">
        <v>3242</v>
      </c>
      <c r="C674" s="832" t="s">
        <v>3248</v>
      </c>
      <c r="D674" s="833" t="s">
        <v>5567</v>
      </c>
      <c r="E674" s="834" t="s">
        <v>3273</v>
      </c>
      <c r="F674" s="832" t="s">
        <v>3243</v>
      </c>
      <c r="G674" s="832" t="s">
        <v>3438</v>
      </c>
      <c r="H674" s="832" t="s">
        <v>655</v>
      </c>
      <c r="I674" s="832" t="s">
        <v>2910</v>
      </c>
      <c r="J674" s="832" t="s">
        <v>2911</v>
      </c>
      <c r="K674" s="832" t="s">
        <v>2912</v>
      </c>
      <c r="L674" s="835">
        <v>113.16</v>
      </c>
      <c r="M674" s="835">
        <v>113.16</v>
      </c>
      <c r="N674" s="832">
        <v>1</v>
      </c>
      <c r="O674" s="836">
        <v>0.5</v>
      </c>
      <c r="P674" s="835">
        <v>113.16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5" customHeight="1" x14ac:dyDescent="0.2">
      <c r="A675" s="831">
        <v>21</v>
      </c>
      <c r="B675" s="832" t="s">
        <v>3242</v>
      </c>
      <c r="C675" s="832" t="s">
        <v>3248</v>
      </c>
      <c r="D675" s="833" t="s">
        <v>5567</v>
      </c>
      <c r="E675" s="834" t="s">
        <v>3273</v>
      </c>
      <c r="F675" s="832" t="s">
        <v>3243</v>
      </c>
      <c r="G675" s="832" t="s">
        <v>3438</v>
      </c>
      <c r="H675" s="832" t="s">
        <v>655</v>
      </c>
      <c r="I675" s="832" t="s">
        <v>2907</v>
      </c>
      <c r="J675" s="832" t="s">
        <v>2908</v>
      </c>
      <c r="K675" s="832" t="s">
        <v>2909</v>
      </c>
      <c r="L675" s="835">
        <v>483.4</v>
      </c>
      <c r="M675" s="835">
        <v>483.4</v>
      </c>
      <c r="N675" s="832">
        <v>1</v>
      </c>
      <c r="O675" s="836">
        <v>1</v>
      </c>
      <c r="P675" s="835">
        <v>483.4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5" customHeight="1" x14ac:dyDescent="0.2">
      <c r="A676" s="831">
        <v>21</v>
      </c>
      <c r="B676" s="832" t="s">
        <v>3242</v>
      </c>
      <c r="C676" s="832" t="s">
        <v>3248</v>
      </c>
      <c r="D676" s="833" t="s">
        <v>5567</v>
      </c>
      <c r="E676" s="834" t="s">
        <v>3273</v>
      </c>
      <c r="F676" s="832" t="s">
        <v>3243</v>
      </c>
      <c r="G676" s="832" t="s">
        <v>4231</v>
      </c>
      <c r="H676" s="832" t="s">
        <v>594</v>
      </c>
      <c r="I676" s="832" t="s">
        <v>4232</v>
      </c>
      <c r="J676" s="832" t="s">
        <v>4233</v>
      </c>
      <c r="K676" s="832" t="s">
        <v>3799</v>
      </c>
      <c r="L676" s="835">
        <v>140.72</v>
      </c>
      <c r="M676" s="835">
        <v>140.72</v>
      </c>
      <c r="N676" s="832">
        <v>1</v>
      </c>
      <c r="O676" s="836">
        <v>1</v>
      </c>
      <c r="P676" s="835">
        <v>140.72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5" customHeight="1" x14ac:dyDescent="0.2">
      <c r="A677" s="831">
        <v>21</v>
      </c>
      <c r="B677" s="832" t="s">
        <v>3242</v>
      </c>
      <c r="C677" s="832" t="s">
        <v>3248</v>
      </c>
      <c r="D677" s="833" t="s">
        <v>5567</v>
      </c>
      <c r="E677" s="834" t="s">
        <v>3273</v>
      </c>
      <c r="F677" s="832" t="s">
        <v>3243</v>
      </c>
      <c r="G677" s="832" t="s">
        <v>4231</v>
      </c>
      <c r="H677" s="832" t="s">
        <v>594</v>
      </c>
      <c r="I677" s="832" t="s">
        <v>4234</v>
      </c>
      <c r="J677" s="832" t="s">
        <v>4235</v>
      </c>
      <c r="K677" s="832" t="s">
        <v>4236</v>
      </c>
      <c r="L677" s="835">
        <v>0</v>
      </c>
      <c r="M677" s="835">
        <v>0</v>
      </c>
      <c r="N677" s="832">
        <v>11</v>
      </c>
      <c r="O677" s="836">
        <v>4.5</v>
      </c>
      <c r="P677" s="835">
        <v>0</v>
      </c>
      <c r="Q677" s="837"/>
      <c r="R677" s="832">
        <v>7</v>
      </c>
      <c r="S677" s="837">
        <v>0.63636363636363635</v>
      </c>
      <c r="T677" s="836">
        <v>3</v>
      </c>
      <c r="U677" s="838">
        <v>0.66666666666666663</v>
      </c>
    </row>
    <row r="678" spans="1:21" ht="14.45" customHeight="1" x14ac:dyDescent="0.2">
      <c r="A678" s="831">
        <v>21</v>
      </c>
      <c r="B678" s="832" t="s">
        <v>3242</v>
      </c>
      <c r="C678" s="832" t="s">
        <v>3248</v>
      </c>
      <c r="D678" s="833" t="s">
        <v>5567</v>
      </c>
      <c r="E678" s="834" t="s">
        <v>3273</v>
      </c>
      <c r="F678" s="832" t="s">
        <v>3243</v>
      </c>
      <c r="G678" s="832" t="s">
        <v>3451</v>
      </c>
      <c r="H678" s="832" t="s">
        <v>594</v>
      </c>
      <c r="I678" s="832" t="s">
        <v>3452</v>
      </c>
      <c r="J678" s="832" t="s">
        <v>1159</v>
      </c>
      <c r="K678" s="832" t="s">
        <v>3453</v>
      </c>
      <c r="L678" s="835">
        <v>75.05</v>
      </c>
      <c r="M678" s="835">
        <v>75.05</v>
      </c>
      <c r="N678" s="832">
        <v>1</v>
      </c>
      <c r="O678" s="836">
        <v>1</v>
      </c>
      <c r="P678" s="835">
        <v>75.05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5" customHeight="1" x14ac:dyDescent="0.2">
      <c r="A679" s="831">
        <v>21</v>
      </c>
      <c r="B679" s="832" t="s">
        <v>3242</v>
      </c>
      <c r="C679" s="832" t="s">
        <v>3248</v>
      </c>
      <c r="D679" s="833" t="s">
        <v>5567</v>
      </c>
      <c r="E679" s="834" t="s">
        <v>3273</v>
      </c>
      <c r="F679" s="832" t="s">
        <v>3243</v>
      </c>
      <c r="G679" s="832" t="s">
        <v>3847</v>
      </c>
      <c r="H679" s="832" t="s">
        <v>594</v>
      </c>
      <c r="I679" s="832" t="s">
        <v>4095</v>
      </c>
      <c r="J679" s="832" t="s">
        <v>1631</v>
      </c>
      <c r="K679" s="832" t="s">
        <v>4096</v>
      </c>
      <c r="L679" s="835">
        <v>94.7</v>
      </c>
      <c r="M679" s="835">
        <v>94.7</v>
      </c>
      <c r="N679" s="832">
        <v>1</v>
      </c>
      <c r="O679" s="836">
        <v>0.5</v>
      </c>
      <c r="P679" s="835">
        <v>94.7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5" customHeight="1" x14ac:dyDescent="0.2">
      <c r="A680" s="831">
        <v>21</v>
      </c>
      <c r="B680" s="832" t="s">
        <v>3242</v>
      </c>
      <c r="C680" s="832" t="s">
        <v>3248</v>
      </c>
      <c r="D680" s="833" t="s">
        <v>5567</v>
      </c>
      <c r="E680" s="834" t="s">
        <v>3273</v>
      </c>
      <c r="F680" s="832" t="s">
        <v>3243</v>
      </c>
      <c r="G680" s="832" t="s">
        <v>4101</v>
      </c>
      <c r="H680" s="832" t="s">
        <v>594</v>
      </c>
      <c r="I680" s="832" t="s">
        <v>4105</v>
      </c>
      <c r="J680" s="832" t="s">
        <v>4103</v>
      </c>
      <c r="K680" s="832" t="s">
        <v>4106</v>
      </c>
      <c r="L680" s="835">
        <v>91.78</v>
      </c>
      <c r="M680" s="835">
        <v>275.34000000000003</v>
      </c>
      <c r="N680" s="832">
        <v>3</v>
      </c>
      <c r="O680" s="836">
        <v>1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5" customHeight="1" x14ac:dyDescent="0.2">
      <c r="A681" s="831">
        <v>21</v>
      </c>
      <c r="B681" s="832" t="s">
        <v>3242</v>
      </c>
      <c r="C681" s="832" t="s">
        <v>3248</v>
      </c>
      <c r="D681" s="833" t="s">
        <v>5567</v>
      </c>
      <c r="E681" s="834" t="s">
        <v>3273</v>
      </c>
      <c r="F681" s="832" t="s">
        <v>3243</v>
      </c>
      <c r="G681" s="832" t="s">
        <v>3461</v>
      </c>
      <c r="H681" s="832" t="s">
        <v>594</v>
      </c>
      <c r="I681" s="832" t="s">
        <v>3462</v>
      </c>
      <c r="J681" s="832" t="s">
        <v>3463</v>
      </c>
      <c r="K681" s="832" t="s">
        <v>3464</v>
      </c>
      <c r="L681" s="835">
        <v>2615.92</v>
      </c>
      <c r="M681" s="835">
        <v>20927.36</v>
      </c>
      <c r="N681" s="832">
        <v>8</v>
      </c>
      <c r="O681" s="836">
        <v>2.5</v>
      </c>
      <c r="P681" s="835">
        <v>5231.84</v>
      </c>
      <c r="Q681" s="837">
        <v>0.25</v>
      </c>
      <c r="R681" s="832">
        <v>2</v>
      </c>
      <c r="S681" s="837">
        <v>0.25</v>
      </c>
      <c r="T681" s="836">
        <v>0.5</v>
      </c>
      <c r="U681" s="838">
        <v>0.2</v>
      </c>
    </row>
    <row r="682" spans="1:21" ht="14.45" customHeight="1" x14ac:dyDescent="0.2">
      <c r="A682" s="831">
        <v>21</v>
      </c>
      <c r="B682" s="832" t="s">
        <v>3242</v>
      </c>
      <c r="C682" s="832" t="s">
        <v>3248</v>
      </c>
      <c r="D682" s="833" t="s">
        <v>5567</v>
      </c>
      <c r="E682" s="834" t="s">
        <v>3273</v>
      </c>
      <c r="F682" s="832" t="s">
        <v>3243</v>
      </c>
      <c r="G682" s="832" t="s">
        <v>3461</v>
      </c>
      <c r="H682" s="832" t="s">
        <v>594</v>
      </c>
      <c r="I682" s="832" t="s">
        <v>4237</v>
      </c>
      <c r="J682" s="832" t="s">
        <v>3463</v>
      </c>
      <c r="K682" s="832" t="s">
        <v>4238</v>
      </c>
      <c r="L682" s="835">
        <v>3633.21</v>
      </c>
      <c r="M682" s="835">
        <v>36332.100000000006</v>
      </c>
      <c r="N682" s="832">
        <v>10</v>
      </c>
      <c r="O682" s="836">
        <v>3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5" customHeight="1" x14ac:dyDescent="0.2">
      <c r="A683" s="831">
        <v>21</v>
      </c>
      <c r="B683" s="832" t="s">
        <v>3242</v>
      </c>
      <c r="C683" s="832" t="s">
        <v>3248</v>
      </c>
      <c r="D683" s="833" t="s">
        <v>5567</v>
      </c>
      <c r="E683" s="834" t="s">
        <v>3273</v>
      </c>
      <c r="F683" s="832" t="s">
        <v>3243</v>
      </c>
      <c r="G683" s="832" t="s">
        <v>4239</v>
      </c>
      <c r="H683" s="832" t="s">
        <v>594</v>
      </c>
      <c r="I683" s="832" t="s">
        <v>4240</v>
      </c>
      <c r="J683" s="832" t="s">
        <v>730</v>
      </c>
      <c r="K683" s="832" t="s">
        <v>4241</v>
      </c>
      <c r="L683" s="835">
        <v>144.19</v>
      </c>
      <c r="M683" s="835">
        <v>144.19</v>
      </c>
      <c r="N683" s="832">
        <v>1</v>
      </c>
      <c r="O683" s="836">
        <v>0.5</v>
      </c>
      <c r="P683" s="835">
        <v>144.19</v>
      </c>
      <c r="Q683" s="837">
        <v>1</v>
      </c>
      <c r="R683" s="832">
        <v>1</v>
      </c>
      <c r="S683" s="837">
        <v>1</v>
      </c>
      <c r="T683" s="836">
        <v>0.5</v>
      </c>
      <c r="U683" s="838">
        <v>1</v>
      </c>
    </row>
    <row r="684" spans="1:21" ht="14.45" customHeight="1" x14ac:dyDescent="0.2">
      <c r="A684" s="831">
        <v>21</v>
      </c>
      <c r="B684" s="832" t="s">
        <v>3242</v>
      </c>
      <c r="C684" s="832" t="s">
        <v>3248</v>
      </c>
      <c r="D684" s="833" t="s">
        <v>5567</v>
      </c>
      <c r="E684" s="834" t="s">
        <v>3273</v>
      </c>
      <c r="F684" s="832" t="s">
        <v>3243</v>
      </c>
      <c r="G684" s="832" t="s">
        <v>3315</v>
      </c>
      <c r="H684" s="832" t="s">
        <v>594</v>
      </c>
      <c r="I684" s="832" t="s">
        <v>4242</v>
      </c>
      <c r="J684" s="832" t="s">
        <v>3317</v>
      </c>
      <c r="K684" s="832"/>
      <c r="L684" s="835">
        <v>0</v>
      </c>
      <c r="M684" s="835">
        <v>0</v>
      </c>
      <c r="N684" s="832">
        <v>4</v>
      </c>
      <c r="O684" s="836">
        <v>2</v>
      </c>
      <c r="P684" s="835"/>
      <c r="Q684" s="837"/>
      <c r="R684" s="832"/>
      <c r="S684" s="837">
        <v>0</v>
      </c>
      <c r="T684" s="836"/>
      <c r="U684" s="838">
        <v>0</v>
      </c>
    </row>
    <row r="685" spans="1:21" ht="14.45" customHeight="1" x14ac:dyDescent="0.2">
      <c r="A685" s="831">
        <v>21</v>
      </c>
      <c r="B685" s="832" t="s">
        <v>3242</v>
      </c>
      <c r="C685" s="832" t="s">
        <v>3248</v>
      </c>
      <c r="D685" s="833" t="s">
        <v>5567</v>
      </c>
      <c r="E685" s="834" t="s">
        <v>3273</v>
      </c>
      <c r="F685" s="832" t="s">
        <v>3243</v>
      </c>
      <c r="G685" s="832" t="s">
        <v>3466</v>
      </c>
      <c r="H685" s="832" t="s">
        <v>594</v>
      </c>
      <c r="I685" s="832" t="s">
        <v>3467</v>
      </c>
      <c r="J685" s="832" t="s">
        <v>1770</v>
      </c>
      <c r="K685" s="832" t="s">
        <v>3468</v>
      </c>
      <c r="L685" s="835">
        <v>48.09</v>
      </c>
      <c r="M685" s="835">
        <v>48.09</v>
      </c>
      <c r="N685" s="832">
        <v>1</v>
      </c>
      <c r="O685" s="836">
        <v>1</v>
      </c>
      <c r="P685" s="835">
        <v>48.09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5" customHeight="1" x14ac:dyDescent="0.2">
      <c r="A686" s="831">
        <v>21</v>
      </c>
      <c r="B686" s="832" t="s">
        <v>3242</v>
      </c>
      <c r="C686" s="832" t="s">
        <v>3248</v>
      </c>
      <c r="D686" s="833" t="s">
        <v>5567</v>
      </c>
      <c r="E686" s="834" t="s">
        <v>3273</v>
      </c>
      <c r="F686" s="832" t="s">
        <v>3243</v>
      </c>
      <c r="G686" s="832" t="s">
        <v>3466</v>
      </c>
      <c r="H686" s="832" t="s">
        <v>594</v>
      </c>
      <c r="I686" s="832" t="s">
        <v>3467</v>
      </c>
      <c r="J686" s="832" t="s">
        <v>1770</v>
      </c>
      <c r="K686" s="832" t="s">
        <v>3468</v>
      </c>
      <c r="L686" s="835">
        <v>42.14</v>
      </c>
      <c r="M686" s="835">
        <v>84.28</v>
      </c>
      <c r="N686" s="832">
        <v>2</v>
      </c>
      <c r="O686" s="836">
        <v>2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21</v>
      </c>
      <c r="B687" s="832" t="s">
        <v>3242</v>
      </c>
      <c r="C687" s="832" t="s">
        <v>3248</v>
      </c>
      <c r="D687" s="833" t="s">
        <v>5567</v>
      </c>
      <c r="E687" s="834" t="s">
        <v>3273</v>
      </c>
      <c r="F687" s="832" t="s">
        <v>3243</v>
      </c>
      <c r="G687" s="832" t="s">
        <v>3466</v>
      </c>
      <c r="H687" s="832" t="s">
        <v>594</v>
      </c>
      <c r="I687" s="832" t="s">
        <v>4107</v>
      </c>
      <c r="J687" s="832" t="s">
        <v>1770</v>
      </c>
      <c r="K687" s="832" t="s">
        <v>4108</v>
      </c>
      <c r="L687" s="835">
        <v>64.36</v>
      </c>
      <c r="M687" s="835">
        <v>193.07999999999998</v>
      </c>
      <c r="N687" s="832">
        <v>3</v>
      </c>
      <c r="O687" s="836">
        <v>1</v>
      </c>
      <c r="P687" s="835">
        <v>193.07999999999998</v>
      </c>
      <c r="Q687" s="837">
        <v>1</v>
      </c>
      <c r="R687" s="832">
        <v>3</v>
      </c>
      <c r="S687" s="837">
        <v>1</v>
      </c>
      <c r="T687" s="836">
        <v>1</v>
      </c>
      <c r="U687" s="838">
        <v>1</v>
      </c>
    </row>
    <row r="688" spans="1:21" ht="14.45" customHeight="1" x14ac:dyDescent="0.2">
      <c r="A688" s="831">
        <v>21</v>
      </c>
      <c r="B688" s="832" t="s">
        <v>3242</v>
      </c>
      <c r="C688" s="832" t="s">
        <v>3248</v>
      </c>
      <c r="D688" s="833" t="s">
        <v>5567</v>
      </c>
      <c r="E688" s="834" t="s">
        <v>3273</v>
      </c>
      <c r="F688" s="832" t="s">
        <v>3243</v>
      </c>
      <c r="G688" s="832" t="s">
        <v>3469</v>
      </c>
      <c r="H688" s="832" t="s">
        <v>594</v>
      </c>
      <c r="I688" s="832" t="s">
        <v>3470</v>
      </c>
      <c r="J688" s="832" t="s">
        <v>907</v>
      </c>
      <c r="K688" s="832" t="s">
        <v>3471</v>
      </c>
      <c r="L688" s="835">
        <v>27.28</v>
      </c>
      <c r="M688" s="835">
        <v>163.68</v>
      </c>
      <c r="N688" s="832">
        <v>6</v>
      </c>
      <c r="O688" s="836">
        <v>2</v>
      </c>
      <c r="P688" s="835">
        <v>163.68</v>
      </c>
      <c r="Q688" s="837">
        <v>1</v>
      </c>
      <c r="R688" s="832">
        <v>6</v>
      </c>
      <c r="S688" s="837">
        <v>1</v>
      </c>
      <c r="T688" s="836">
        <v>2</v>
      </c>
      <c r="U688" s="838">
        <v>1</v>
      </c>
    </row>
    <row r="689" spans="1:21" ht="14.45" customHeight="1" x14ac:dyDescent="0.2">
      <c r="A689" s="831">
        <v>21</v>
      </c>
      <c r="B689" s="832" t="s">
        <v>3242</v>
      </c>
      <c r="C689" s="832" t="s">
        <v>3248</v>
      </c>
      <c r="D689" s="833" t="s">
        <v>5567</v>
      </c>
      <c r="E689" s="834" t="s">
        <v>3273</v>
      </c>
      <c r="F689" s="832" t="s">
        <v>3243</v>
      </c>
      <c r="G689" s="832" t="s">
        <v>3477</v>
      </c>
      <c r="H689" s="832" t="s">
        <v>655</v>
      </c>
      <c r="I689" s="832" t="s">
        <v>3478</v>
      </c>
      <c r="J689" s="832" t="s">
        <v>3479</v>
      </c>
      <c r="K689" s="832" t="s">
        <v>3480</v>
      </c>
      <c r="L689" s="835">
        <v>3689.11</v>
      </c>
      <c r="M689" s="835">
        <v>66403.98</v>
      </c>
      <c r="N689" s="832">
        <v>18</v>
      </c>
      <c r="O689" s="836">
        <v>13.5</v>
      </c>
      <c r="P689" s="835">
        <v>51647.54</v>
      </c>
      <c r="Q689" s="837">
        <v>0.77777777777777779</v>
      </c>
      <c r="R689" s="832">
        <v>14</v>
      </c>
      <c r="S689" s="837">
        <v>0.77777777777777779</v>
      </c>
      <c r="T689" s="836">
        <v>10.5</v>
      </c>
      <c r="U689" s="838">
        <v>0.77777777777777779</v>
      </c>
    </row>
    <row r="690" spans="1:21" ht="14.45" customHeight="1" x14ac:dyDescent="0.2">
      <c r="A690" s="831">
        <v>21</v>
      </c>
      <c r="B690" s="832" t="s">
        <v>3242</v>
      </c>
      <c r="C690" s="832" t="s">
        <v>3248</v>
      </c>
      <c r="D690" s="833" t="s">
        <v>5567</v>
      </c>
      <c r="E690" s="834" t="s">
        <v>3273</v>
      </c>
      <c r="F690" s="832" t="s">
        <v>3243</v>
      </c>
      <c r="G690" s="832" t="s">
        <v>3477</v>
      </c>
      <c r="H690" s="832" t="s">
        <v>655</v>
      </c>
      <c r="I690" s="832" t="s">
        <v>3478</v>
      </c>
      <c r="J690" s="832" t="s">
        <v>3479</v>
      </c>
      <c r="K690" s="832" t="s">
        <v>3480</v>
      </c>
      <c r="L690" s="835">
        <v>1651.16</v>
      </c>
      <c r="M690" s="835">
        <v>100720.76000000013</v>
      </c>
      <c r="N690" s="832">
        <v>61</v>
      </c>
      <c r="O690" s="836">
        <v>48</v>
      </c>
      <c r="P690" s="835">
        <v>94116.120000000126</v>
      </c>
      <c r="Q690" s="837">
        <v>0.93442622950819676</v>
      </c>
      <c r="R690" s="832">
        <v>57</v>
      </c>
      <c r="S690" s="837">
        <v>0.93442622950819676</v>
      </c>
      <c r="T690" s="836">
        <v>44</v>
      </c>
      <c r="U690" s="838">
        <v>0.91666666666666663</v>
      </c>
    </row>
    <row r="691" spans="1:21" ht="14.45" customHeight="1" x14ac:dyDescent="0.2">
      <c r="A691" s="831">
        <v>21</v>
      </c>
      <c r="B691" s="832" t="s">
        <v>3242</v>
      </c>
      <c r="C691" s="832" t="s">
        <v>3248</v>
      </c>
      <c r="D691" s="833" t="s">
        <v>5567</v>
      </c>
      <c r="E691" s="834" t="s">
        <v>3273</v>
      </c>
      <c r="F691" s="832" t="s">
        <v>3243</v>
      </c>
      <c r="G691" s="832" t="s">
        <v>3856</v>
      </c>
      <c r="H691" s="832" t="s">
        <v>594</v>
      </c>
      <c r="I691" s="832" t="s">
        <v>3857</v>
      </c>
      <c r="J691" s="832" t="s">
        <v>3858</v>
      </c>
      <c r="K691" s="832" t="s">
        <v>3859</v>
      </c>
      <c r="L691" s="835">
        <v>111.72</v>
      </c>
      <c r="M691" s="835">
        <v>446.88</v>
      </c>
      <c r="N691" s="832">
        <v>4</v>
      </c>
      <c r="O691" s="836">
        <v>1</v>
      </c>
      <c r="P691" s="835">
        <v>223.44</v>
      </c>
      <c r="Q691" s="837">
        <v>0.5</v>
      </c>
      <c r="R691" s="832">
        <v>2</v>
      </c>
      <c r="S691" s="837">
        <v>0.5</v>
      </c>
      <c r="T691" s="836">
        <v>0.5</v>
      </c>
      <c r="U691" s="838">
        <v>0.5</v>
      </c>
    </row>
    <row r="692" spans="1:21" ht="14.45" customHeight="1" x14ac:dyDescent="0.2">
      <c r="A692" s="831">
        <v>21</v>
      </c>
      <c r="B692" s="832" t="s">
        <v>3242</v>
      </c>
      <c r="C692" s="832" t="s">
        <v>3248</v>
      </c>
      <c r="D692" s="833" t="s">
        <v>5567</v>
      </c>
      <c r="E692" s="834" t="s">
        <v>3273</v>
      </c>
      <c r="F692" s="832" t="s">
        <v>3243</v>
      </c>
      <c r="G692" s="832" t="s">
        <v>3856</v>
      </c>
      <c r="H692" s="832" t="s">
        <v>594</v>
      </c>
      <c r="I692" s="832" t="s">
        <v>3860</v>
      </c>
      <c r="J692" s="832" t="s">
        <v>3858</v>
      </c>
      <c r="K692" s="832" t="s">
        <v>3859</v>
      </c>
      <c r="L692" s="835">
        <v>111.72</v>
      </c>
      <c r="M692" s="835">
        <v>223.44</v>
      </c>
      <c r="N692" s="832">
        <v>2</v>
      </c>
      <c r="O692" s="836">
        <v>0.5</v>
      </c>
      <c r="P692" s="835">
        <v>223.44</v>
      </c>
      <c r="Q692" s="837">
        <v>1</v>
      </c>
      <c r="R692" s="832">
        <v>2</v>
      </c>
      <c r="S692" s="837">
        <v>1</v>
      </c>
      <c r="T692" s="836">
        <v>0.5</v>
      </c>
      <c r="U692" s="838">
        <v>1</v>
      </c>
    </row>
    <row r="693" spans="1:21" ht="14.45" customHeight="1" x14ac:dyDescent="0.2">
      <c r="A693" s="831">
        <v>21</v>
      </c>
      <c r="B693" s="832" t="s">
        <v>3242</v>
      </c>
      <c r="C693" s="832" t="s">
        <v>3248</v>
      </c>
      <c r="D693" s="833" t="s">
        <v>5567</v>
      </c>
      <c r="E693" s="834" t="s">
        <v>3273</v>
      </c>
      <c r="F693" s="832" t="s">
        <v>3243</v>
      </c>
      <c r="G693" s="832" t="s">
        <v>3490</v>
      </c>
      <c r="H693" s="832" t="s">
        <v>594</v>
      </c>
      <c r="I693" s="832" t="s">
        <v>3867</v>
      </c>
      <c r="J693" s="832" t="s">
        <v>836</v>
      </c>
      <c r="K693" s="832" t="s">
        <v>837</v>
      </c>
      <c r="L693" s="835">
        <v>38.5</v>
      </c>
      <c r="M693" s="835">
        <v>154</v>
      </c>
      <c r="N693" s="832">
        <v>4</v>
      </c>
      <c r="O693" s="836">
        <v>1.5</v>
      </c>
      <c r="P693" s="835">
        <v>38.5</v>
      </c>
      <c r="Q693" s="837">
        <v>0.25</v>
      </c>
      <c r="R693" s="832">
        <v>1</v>
      </c>
      <c r="S693" s="837">
        <v>0.25</v>
      </c>
      <c r="T693" s="836">
        <v>0.5</v>
      </c>
      <c r="U693" s="838">
        <v>0.33333333333333331</v>
      </c>
    </row>
    <row r="694" spans="1:21" ht="14.45" customHeight="1" x14ac:dyDescent="0.2">
      <c r="A694" s="831">
        <v>21</v>
      </c>
      <c r="B694" s="832" t="s">
        <v>3242</v>
      </c>
      <c r="C694" s="832" t="s">
        <v>3248</v>
      </c>
      <c r="D694" s="833" t="s">
        <v>5567</v>
      </c>
      <c r="E694" s="834" t="s">
        <v>3273</v>
      </c>
      <c r="F694" s="832" t="s">
        <v>3243</v>
      </c>
      <c r="G694" s="832" t="s">
        <v>3490</v>
      </c>
      <c r="H694" s="832" t="s">
        <v>594</v>
      </c>
      <c r="I694" s="832" t="s">
        <v>3869</v>
      </c>
      <c r="J694" s="832" t="s">
        <v>836</v>
      </c>
      <c r="K694" s="832" t="s">
        <v>837</v>
      </c>
      <c r="L694" s="835">
        <v>38.5</v>
      </c>
      <c r="M694" s="835">
        <v>269.5</v>
      </c>
      <c r="N694" s="832">
        <v>7</v>
      </c>
      <c r="O694" s="836">
        <v>3.5</v>
      </c>
      <c r="P694" s="835">
        <v>154</v>
      </c>
      <c r="Q694" s="837">
        <v>0.5714285714285714</v>
      </c>
      <c r="R694" s="832">
        <v>4</v>
      </c>
      <c r="S694" s="837">
        <v>0.5714285714285714</v>
      </c>
      <c r="T694" s="836">
        <v>1.5</v>
      </c>
      <c r="U694" s="838">
        <v>0.42857142857142855</v>
      </c>
    </row>
    <row r="695" spans="1:21" ht="14.45" customHeight="1" x14ac:dyDescent="0.2">
      <c r="A695" s="831">
        <v>21</v>
      </c>
      <c r="B695" s="832" t="s">
        <v>3242</v>
      </c>
      <c r="C695" s="832" t="s">
        <v>3248</v>
      </c>
      <c r="D695" s="833" t="s">
        <v>5567</v>
      </c>
      <c r="E695" s="834" t="s">
        <v>3273</v>
      </c>
      <c r="F695" s="832" t="s">
        <v>3243</v>
      </c>
      <c r="G695" s="832" t="s">
        <v>3493</v>
      </c>
      <c r="H695" s="832" t="s">
        <v>594</v>
      </c>
      <c r="I695" s="832" t="s">
        <v>4243</v>
      </c>
      <c r="J695" s="832" t="s">
        <v>690</v>
      </c>
      <c r="K695" s="832" t="s">
        <v>4244</v>
      </c>
      <c r="L695" s="835">
        <v>10.55</v>
      </c>
      <c r="M695" s="835">
        <v>10.55</v>
      </c>
      <c r="N695" s="832">
        <v>1</v>
      </c>
      <c r="O695" s="836">
        <v>1</v>
      </c>
      <c r="P695" s="835">
        <v>10.55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5" customHeight="1" x14ac:dyDescent="0.2">
      <c r="A696" s="831">
        <v>21</v>
      </c>
      <c r="B696" s="832" t="s">
        <v>3242</v>
      </c>
      <c r="C696" s="832" t="s">
        <v>3248</v>
      </c>
      <c r="D696" s="833" t="s">
        <v>5567</v>
      </c>
      <c r="E696" s="834" t="s">
        <v>3273</v>
      </c>
      <c r="F696" s="832" t="s">
        <v>3243</v>
      </c>
      <c r="G696" s="832" t="s">
        <v>3493</v>
      </c>
      <c r="H696" s="832" t="s">
        <v>594</v>
      </c>
      <c r="I696" s="832" t="s">
        <v>4245</v>
      </c>
      <c r="J696" s="832" t="s">
        <v>690</v>
      </c>
      <c r="K696" s="832" t="s">
        <v>672</v>
      </c>
      <c r="L696" s="835">
        <v>58.62</v>
      </c>
      <c r="M696" s="835">
        <v>58.62</v>
      </c>
      <c r="N696" s="832">
        <v>1</v>
      </c>
      <c r="O696" s="836">
        <v>1</v>
      </c>
      <c r="P696" s="835">
        <v>58.62</v>
      </c>
      <c r="Q696" s="837">
        <v>1</v>
      </c>
      <c r="R696" s="832">
        <v>1</v>
      </c>
      <c r="S696" s="837">
        <v>1</v>
      </c>
      <c r="T696" s="836">
        <v>1</v>
      </c>
      <c r="U696" s="838">
        <v>1</v>
      </c>
    </row>
    <row r="697" spans="1:21" ht="14.45" customHeight="1" x14ac:dyDescent="0.2">
      <c r="A697" s="831">
        <v>21</v>
      </c>
      <c r="B697" s="832" t="s">
        <v>3242</v>
      </c>
      <c r="C697" s="832" t="s">
        <v>3248</v>
      </c>
      <c r="D697" s="833" t="s">
        <v>5567</v>
      </c>
      <c r="E697" s="834" t="s">
        <v>3273</v>
      </c>
      <c r="F697" s="832" t="s">
        <v>3243</v>
      </c>
      <c r="G697" s="832" t="s">
        <v>3504</v>
      </c>
      <c r="H697" s="832" t="s">
        <v>594</v>
      </c>
      <c r="I697" s="832" t="s">
        <v>3505</v>
      </c>
      <c r="J697" s="832" t="s">
        <v>3506</v>
      </c>
      <c r="K697" s="832" t="s">
        <v>3507</v>
      </c>
      <c r="L697" s="835">
        <v>73.150000000000006</v>
      </c>
      <c r="M697" s="835">
        <v>512.04999999999995</v>
      </c>
      <c r="N697" s="832">
        <v>7</v>
      </c>
      <c r="O697" s="836">
        <v>2</v>
      </c>
      <c r="P697" s="835">
        <v>365.75</v>
      </c>
      <c r="Q697" s="837">
        <v>0.7142857142857143</v>
      </c>
      <c r="R697" s="832">
        <v>5</v>
      </c>
      <c r="S697" s="837">
        <v>0.7142857142857143</v>
      </c>
      <c r="T697" s="836">
        <v>1.5</v>
      </c>
      <c r="U697" s="838">
        <v>0.75</v>
      </c>
    </row>
    <row r="698" spans="1:21" ht="14.45" customHeight="1" x14ac:dyDescent="0.2">
      <c r="A698" s="831">
        <v>21</v>
      </c>
      <c r="B698" s="832" t="s">
        <v>3242</v>
      </c>
      <c r="C698" s="832" t="s">
        <v>3248</v>
      </c>
      <c r="D698" s="833" t="s">
        <v>5567</v>
      </c>
      <c r="E698" s="834" t="s">
        <v>3273</v>
      </c>
      <c r="F698" s="832" t="s">
        <v>3243</v>
      </c>
      <c r="G698" s="832" t="s">
        <v>3888</v>
      </c>
      <c r="H698" s="832" t="s">
        <v>594</v>
      </c>
      <c r="I698" s="832" t="s">
        <v>4246</v>
      </c>
      <c r="J698" s="832" t="s">
        <v>3890</v>
      </c>
      <c r="K698" s="832" t="s">
        <v>2916</v>
      </c>
      <c r="L698" s="835">
        <v>0</v>
      </c>
      <c r="M698" s="835">
        <v>0</v>
      </c>
      <c r="N698" s="832">
        <v>1</v>
      </c>
      <c r="O698" s="836">
        <v>0.5</v>
      </c>
      <c r="P698" s="835">
        <v>0</v>
      </c>
      <c r="Q698" s="837"/>
      <c r="R698" s="832">
        <v>1</v>
      </c>
      <c r="S698" s="837">
        <v>1</v>
      </c>
      <c r="T698" s="836">
        <v>0.5</v>
      </c>
      <c r="U698" s="838">
        <v>1</v>
      </c>
    </row>
    <row r="699" spans="1:21" ht="14.45" customHeight="1" x14ac:dyDescent="0.2">
      <c r="A699" s="831">
        <v>21</v>
      </c>
      <c r="B699" s="832" t="s">
        <v>3242</v>
      </c>
      <c r="C699" s="832" t="s">
        <v>3248</v>
      </c>
      <c r="D699" s="833" t="s">
        <v>5567</v>
      </c>
      <c r="E699" s="834" t="s">
        <v>3273</v>
      </c>
      <c r="F699" s="832" t="s">
        <v>3243</v>
      </c>
      <c r="G699" s="832" t="s">
        <v>3508</v>
      </c>
      <c r="H699" s="832" t="s">
        <v>594</v>
      </c>
      <c r="I699" s="832" t="s">
        <v>3509</v>
      </c>
      <c r="J699" s="832" t="s">
        <v>3510</v>
      </c>
      <c r="K699" s="832" t="s">
        <v>3511</v>
      </c>
      <c r="L699" s="835">
        <v>550.39</v>
      </c>
      <c r="M699" s="835">
        <v>8255.85</v>
      </c>
      <c r="N699" s="832">
        <v>15</v>
      </c>
      <c r="O699" s="836">
        <v>5</v>
      </c>
      <c r="P699" s="835">
        <v>8255.85</v>
      </c>
      <c r="Q699" s="837">
        <v>1</v>
      </c>
      <c r="R699" s="832">
        <v>15</v>
      </c>
      <c r="S699" s="837">
        <v>1</v>
      </c>
      <c r="T699" s="836">
        <v>5</v>
      </c>
      <c r="U699" s="838">
        <v>1</v>
      </c>
    </row>
    <row r="700" spans="1:21" ht="14.45" customHeight="1" x14ac:dyDescent="0.2">
      <c r="A700" s="831">
        <v>21</v>
      </c>
      <c r="B700" s="832" t="s">
        <v>3242</v>
      </c>
      <c r="C700" s="832" t="s">
        <v>3248</v>
      </c>
      <c r="D700" s="833" t="s">
        <v>5567</v>
      </c>
      <c r="E700" s="834" t="s">
        <v>3273</v>
      </c>
      <c r="F700" s="832" t="s">
        <v>3243</v>
      </c>
      <c r="G700" s="832" t="s">
        <v>3508</v>
      </c>
      <c r="H700" s="832" t="s">
        <v>594</v>
      </c>
      <c r="I700" s="832" t="s">
        <v>3891</v>
      </c>
      <c r="J700" s="832" t="s">
        <v>3510</v>
      </c>
      <c r="K700" s="832" t="s">
        <v>773</v>
      </c>
      <c r="L700" s="835">
        <v>550.39</v>
      </c>
      <c r="M700" s="835">
        <v>6604.68</v>
      </c>
      <c r="N700" s="832">
        <v>12</v>
      </c>
      <c r="O700" s="836">
        <v>4</v>
      </c>
      <c r="P700" s="835">
        <v>4953.51</v>
      </c>
      <c r="Q700" s="837">
        <v>0.75</v>
      </c>
      <c r="R700" s="832">
        <v>9</v>
      </c>
      <c r="S700" s="837">
        <v>0.75</v>
      </c>
      <c r="T700" s="836">
        <v>3</v>
      </c>
      <c r="U700" s="838">
        <v>0.75</v>
      </c>
    </row>
    <row r="701" spans="1:21" ht="14.45" customHeight="1" x14ac:dyDescent="0.2">
      <c r="A701" s="831">
        <v>21</v>
      </c>
      <c r="B701" s="832" t="s">
        <v>3242</v>
      </c>
      <c r="C701" s="832" t="s">
        <v>3248</v>
      </c>
      <c r="D701" s="833" t="s">
        <v>5567</v>
      </c>
      <c r="E701" s="834" t="s">
        <v>3273</v>
      </c>
      <c r="F701" s="832" t="s">
        <v>3243</v>
      </c>
      <c r="G701" s="832" t="s">
        <v>3508</v>
      </c>
      <c r="H701" s="832" t="s">
        <v>655</v>
      </c>
      <c r="I701" s="832" t="s">
        <v>2827</v>
      </c>
      <c r="J701" s="832" t="s">
        <v>2828</v>
      </c>
      <c r="K701" s="832" t="s">
        <v>773</v>
      </c>
      <c r="L701" s="835">
        <v>550.39</v>
      </c>
      <c r="M701" s="835">
        <v>117783.45999999993</v>
      </c>
      <c r="N701" s="832">
        <v>214</v>
      </c>
      <c r="O701" s="836">
        <v>69</v>
      </c>
      <c r="P701" s="835">
        <v>78155.379999999946</v>
      </c>
      <c r="Q701" s="837">
        <v>0.66355140186915884</v>
      </c>
      <c r="R701" s="832">
        <v>142</v>
      </c>
      <c r="S701" s="837">
        <v>0.66355140186915884</v>
      </c>
      <c r="T701" s="836">
        <v>44.5</v>
      </c>
      <c r="U701" s="838">
        <v>0.64492753623188404</v>
      </c>
    </row>
    <row r="702" spans="1:21" ht="14.45" customHeight="1" x14ac:dyDescent="0.2">
      <c r="A702" s="831">
        <v>21</v>
      </c>
      <c r="B702" s="832" t="s">
        <v>3242</v>
      </c>
      <c r="C702" s="832" t="s">
        <v>3248</v>
      </c>
      <c r="D702" s="833" t="s">
        <v>5567</v>
      </c>
      <c r="E702" s="834" t="s">
        <v>3273</v>
      </c>
      <c r="F702" s="832" t="s">
        <v>3243</v>
      </c>
      <c r="G702" s="832" t="s">
        <v>3508</v>
      </c>
      <c r="H702" s="832" t="s">
        <v>594</v>
      </c>
      <c r="I702" s="832" t="s">
        <v>4247</v>
      </c>
      <c r="J702" s="832" t="s">
        <v>4248</v>
      </c>
      <c r="K702" s="832" t="s">
        <v>773</v>
      </c>
      <c r="L702" s="835">
        <v>550.39</v>
      </c>
      <c r="M702" s="835">
        <v>1651.17</v>
      </c>
      <c r="N702" s="832">
        <v>3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5" customHeight="1" x14ac:dyDescent="0.2">
      <c r="A703" s="831">
        <v>21</v>
      </c>
      <c r="B703" s="832" t="s">
        <v>3242</v>
      </c>
      <c r="C703" s="832" t="s">
        <v>3248</v>
      </c>
      <c r="D703" s="833" t="s">
        <v>5567</v>
      </c>
      <c r="E703" s="834" t="s">
        <v>3273</v>
      </c>
      <c r="F703" s="832" t="s">
        <v>3243</v>
      </c>
      <c r="G703" s="832" t="s">
        <v>3512</v>
      </c>
      <c r="H703" s="832" t="s">
        <v>594</v>
      </c>
      <c r="I703" s="832" t="s">
        <v>4113</v>
      </c>
      <c r="J703" s="832" t="s">
        <v>3514</v>
      </c>
      <c r="K703" s="832" t="s">
        <v>4114</v>
      </c>
      <c r="L703" s="835">
        <v>0</v>
      </c>
      <c r="M703" s="835">
        <v>0</v>
      </c>
      <c r="N703" s="832">
        <v>2</v>
      </c>
      <c r="O703" s="836">
        <v>1</v>
      </c>
      <c r="P703" s="835">
        <v>0</v>
      </c>
      <c r="Q703" s="837"/>
      <c r="R703" s="832">
        <v>2</v>
      </c>
      <c r="S703" s="837">
        <v>1</v>
      </c>
      <c r="T703" s="836">
        <v>1</v>
      </c>
      <c r="U703" s="838">
        <v>1</v>
      </c>
    </row>
    <row r="704" spans="1:21" ht="14.45" customHeight="1" x14ac:dyDescent="0.2">
      <c r="A704" s="831">
        <v>21</v>
      </c>
      <c r="B704" s="832" t="s">
        <v>3242</v>
      </c>
      <c r="C704" s="832" t="s">
        <v>3248</v>
      </c>
      <c r="D704" s="833" t="s">
        <v>5567</v>
      </c>
      <c r="E704" s="834" t="s">
        <v>3273</v>
      </c>
      <c r="F704" s="832" t="s">
        <v>3243</v>
      </c>
      <c r="G704" s="832" t="s">
        <v>3512</v>
      </c>
      <c r="H704" s="832" t="s">
        <v>594</v>
      </c>
      <c r="I704" s="832" t="s">
        <v>3513</v>
      </c>
      <c r="J704" s="832" t="s">
        <v>3514</v>
      </c>
      <c r="K704" s="832" t="s">
        <v>3515</v>
      </c>
      <c r="L704" s="835">
        <v>0</v>
      </c>
      <c r="M704" s="835">
        <v>0</v>
      </c>
      <c r="N704" s="832">
        <v>2</v>
      </c>
      <c r="O704" s="836">
        <v>1.5</v>
      </c>
      <c r="P704" s="835">
        <v>0</v>
      </c>
      <c r="Q704" s="837"/>
      <c r="R704" s="832">
        <v>1</v>
      </c>
      <c r="S704" s="837">
        <v>0.5</v>
      </c>
      <c r="T704" s="836">
        <v>0.5</v>
      </c>
      <c r="U704" s="838">
        <v>0.33333333333333331</v>
      </c>
    </row>
    <row r="705" spans="1:21" ht="14.45" customHeight="1" x14ac:dyDescent="0.2">
      <c r="A705" s="831">
        <v>21</v>
      </c>
      <c r="B705" s="832" t="s">
        <v>3242</v>
      </c>
      <c r="C705" s="832" t="s">
        <v>3248</v>
      </c>
      <c r="D705" s="833" t="s">
        <v>5567</v>
      </c>
      <c r="E705" s="834" t="s">
        <v>3273</v>
      </c>
      <c r="F705" s="832" t="s">
        <v>3243</v>
      </c>
      <c r="G705" s="832" t="s">
        <v>3524</v>
      </c>
      <c r="H705" s="832" t="s">
        <v>594</v>
      </c>
      <c r="I705" s="832" t="s">
        <v>3525</v>
      </c>
      <c r="J705" s="832" t="s">
        <v>1016</v>
      </c>
      <c r="K705" s="832" t="s">
        <v>3526</v>
      </c>
      <c r="L705" s="835">
        <v>248.55</v>
      </c>
      <c r="M705" s="835">
        <v>1491.3000000000002</v>
      </c>
      <c r="N705" s="832">
        <v>6</v>
      </c>
      <c r="O705" s="836">
        <v>5.5</v>
      </c>
      <c r="P705" s="835">
        <v>745.65000000000009</v>
      </c>
      <c r="Q705" s="837">
        <v>0.5</v>
      </c>
      <c r="R705" s="832">
        <v>3</v>
      </c>
      <c r="S705" s="837">
        <v>0.5</v>
      </c>
      <c r="T705" s="836">
        <v>3</v>
      </c>
      <c r="U705" s="838">
        <v>0.54545454545454541</v>
      </c>
    </row>
    <row r="706" spans="1:21" ht="14.45" customHeight="1" x14ac:dyDescent="0.2">
      <c r="A706" s="831">
        <v>21</v>
      </c>
      <c r="B706" s="832" t="s">
        <v>3242</v>
      </c>
      <c r="C706" s="832" t="s">
        <v>3248</v>
      </c>
      <c r="D706" s="833" t="s">
        <v>5567</v>
      </c>
      <c r="E706" s="834" t="s">
        <v>3273</v>
      </c>
      <c r="F706" s="832" t="s">
        <v>3243</v>
      </c>
      <c r="G706" s="832" t="s">
        <v>4249</v>
      </c>
      <c r="H706" s="832" t="s">
        <v>594</v>
      </c>
      <c r="I706" s="832" t="s">
        <v>4250</v>
      </c>
      <c r="J706" s="832" t="s">
        <v>4251</v>
      </c>
      <c r="K706" s="832" t="s">
        <v>3050</v>
      </c>
      <c r="L706" s="835">
        <v>38.56</v>
      </c>
      <c r="M706" s="835">
        <v>77.12</v>
      </c>
      <c r="N706" s="832">
        <v>2</v>
      </c>
      <c r="O706" s="836">
        <v>1.5</v>
      </c>
      <c r="P706" s="835">
        <v>38.56</v>
      </c>
      <c r="Q706" s="837">
        <v>0.5</v>
      </c>
      <c r="R706" s="832">
        <v>1</v>
      </c>
      <c r="S706" s="837">
        <v>0.5</v>
      </c>
      <c r="T706" s="836">
        <v>0.5</v>
      </c>
      <c r="U706" s="838">
        <v>0.33333333333333331</v>
      </c>
    </row>
    <row r="707" spans="1:21" ht="14.45" customHeight="1" x14ac:dyDescent="0.2">
      <c r="A707" s="831">
        <v>21</v>
      </c>
      <c r="B707" s="832" t="s">
        <v>3242</v>
      </c>
      <c r="C707" s="832" t="s">
        <v>3248</v>
      </c>
      <c r="D707" s="833" t="s">
        <v>5567</v>
      </c>
      <c r="E707" s="834" t="s">
        <v>3273</v>
      </c>
      <c r="F707" s="832" t="s">
        <v>3243</v>
      </c>
      <c r="G707" s="832" t="s">
        <v>3902</v>
      </c>
      <c r="H707" s="832" t="s">
        <v>594</v>
      </c>
      <c r="I707" s="832" t="s">
        <v>3903</v>
      </c>
      <c r="J707" s="832" t="s">
        <v>3904</v>
      </c>
      <c r="K707" s="832" t="s">
        <v>3905</v>
      </c>
      <c r="L707" s="835">
        <v>727.03</v>
      </c>
      <c r="M707" s="835">
        <v>11632.48</v>
      </c>
      <c r="N707" s="832">
        <v>16</v>
      </c>
      <c r="O707" s="836">
        <v>6.5</v>
      </c>
      <c r="P707" s="835">
        <v>7270.2999999999993</v>
      </c>
      <c r="Q707" s="837">
        <v>0.625</v>
      </c>
      <c r="R707" s="832">
        <v>10</v>
      </c>
      <c r="S707" s="837">
        <v>0.625</v>
      </c>
      <c r="T707" s="836">
        <v>4.5</v>
      </c>
      <c r="U707" s="838">
        <v>0.69230769230769229</v>
      </c>
    </row>
    <row r="708" spans="1:21" ht="14.45" customHeight="1" x14ac:dyDescent="0.2">
      <c r="A708" s="831">
        <v>21</v>
      </c>
      <c r="B708" s="832" t="s">
        <v>3242</v>
      </c>
      <c r="C708" s="832" t="s">
        <v>3248</v>
      </c>
      <c r="D708" s="833" t="s">
        <v>5567</v>
      </c>
      <c r="E708" s="834" t="s">
        <v>3273</v>
      </c>
      <c r="F708" s="832" t="s">
        <v>3243</v>
      </c>
      <c r="G708" s="832" t="s">
        <v>3902</v>
      </c>
      <c r="H708" s="832" t="s">
        <v>594</v>
      </c>
      <c r="I708" s="832" t="s">
        <v>4252</v>
      </c>
      <c r="J708" s="832" t="s">
        <v>3904</v>
      </c>
      <c r="K708" s="832" t="s">
        <v>4253</v>
      </c>
      <c r="L708" s="835">
        <v>1454.05</v>
      </c>
      <c r="M708" s="835">
        <v>2908.1</v>
      </c>
      <c r="N708" s="832">
        <v>2</v>
      </c>
      <c r="O708" s="836">
        <v>0.5</v>
      </c>
      <c r="P708" s="835">
        <v>2908.1</v>
      </c>
      <c r="Q708" s="837">
        <v>1</v>
      </c>
      <c r="R708" s="832">
        <v>2</v>
      </c>
      <c r="S708" s="837">
        <v>1</v>
      </c>
      <c r="T708" s="836">
        <v>0.5</v>
      </c>
      <c r="U708" s="838">
        <v>1</v>
      </c>
    </row>
    <row r="709" spans="1:21" ht="14.45" customHeight="1" x14ac:dyDescent="0.2">
      <c r="A709" s="831">
        <v>21</v>
      </c>
      <c r="B709" s="832" t="s">
        <v>3242</v>
      </c>
      <c r="C709" s="832" t="s">
        <v>3248</v>
      </c>
      <c r="D709" s="833" t="s">
        <v>5567</v>
      </c>
      <c r="E709" s="834" t="s">
        <v>3273</v>
      </c>
      <c r="F709" s="832" t="s">
        <v>3243</v>
      </c>
      <c r="G709" s="832" t="s">
        <v>4254</v>
      </c>
      <c r="H709" s="832" t="s">
        <v>594</v>
      </c>
      <c r="I709" s="832" t="s">
        <v>4255</v>
      </c>
      <c r="J709" s="832" t="s">
        <v>4256</v>
      </c>
      <c r="K709" s="832" t="s">
        <v>4257</v>
      </c>
      <c r="L709" s="835">
        <v>22.82</v>
      </c>
      <c r="M709" s="835">
        <v>22.82</v>
      </c>
      <c r="N709" s="832">
        <v>1</v>
      </c>
      <c r="O709" s="836">
        <v>1</v>
      </c>
      <c r="P709" s="835">
        <v>22.82</v>
      </c>
      <c r="Q709" s="837">
        <v>1</v>
      </c>
      <c r="R709" s="832">
        <v>1</v>
      </c>
      <c r="S709" s="837">
        <v>1</v>
      </c>
      <c r="T709" s="836">
        <v>1</v>
      </c>
      <c r="U709" s="838">
        <v>1</v>
      </c>
    </row>
    <row r="710" spans="1:21" ht="14.45" customHeight="1" x14ac:dyDescent="0.2">
      <c r="A710" s="831">
        <v>21</v>
      </c>
      <c r="B710" s="832" t="s">
        <v>3242</v>
      </c>
      <c r="C710" s="832" t="s">
        <v>3248</v>
      </c>
      <c r="D710" s="833" t="s">
        <v>5567</v>
      </c>
      <c r="E710" s="834" t="s">
        <v>3273</v>
      </c>
      <c r="F710" s="832" t="s">
        <v>3243</v>
      </c>
      <c r="G710" s="832" t="s">
        <v>4254</v>
      </c>
      <c r="H710" s="832" t="s">
        <v>594</v>
      </c>
      <c r="I710" s="832" t="s">
        <v>4258</v>
      </c>
      <c r="J710" s="832" t="s">
        <v>4259</v>
      </c>
      <c r="K710" s="832" t="s">
        <v>1224</v>
      </c>
      <c r="L710" s="835">
        <v>0</v>
      </c>
      <c r="M710" s="835">
        <v>0</v>
      </c>
      <c r="N710" s="832">
        <v>1</v>
      </c>
      <c r="O710" s="836">
        <v>0.5</v>
      </c>
      <c r="P710" s="835">
        <v>0</v>
      </c>
      <c r="Q710" s="837"/>
      <c r="R710" s="832">
        <v>1</v>
      </c>
      <c r="S710" s="837">
        <v>1</v>
      </c>
      <c r="T710" s="836">
        <v>0.5</v>
      </c>
      <c r="U710" s="838">
        <v>1</v>
      </c>
    </row>
    <row r="711" spans="1:21" ht="14.45" customHeight="1" x14ac:dyDescent="0.2">
      <c r="A711" s="831">
        <v>21</v>
      </c>
      <c r="B711" s="832" t="s">
        <v>3242</v>
      </c>
      <c r="C711" s="832" t="s">
        <v>3248</v>
      </c>
      <c r="D711" s="833" t="s">
        <v>5567</v>
      </c>
      <c r="E711" s="834" t="s">
        <v>3273</v>
      </c>
      <c r="F711" s="832" t="s">
        <v>3243</v>
      </c>
      <c r="G711" s="832" t="s">
        <v>4254</v>
      </c>
      <c r="H711" s="832" t="s">
        <v>594</v>
      </c>
      <c r="I711" s="832" t="s">
        <v>4260</v>
      </c>
      <c r="J711" s="832" t="s">
        <v>4259</v>
      </c>
      <c r="K711" s="832" t="s">
        <v>4261</v>
      </c>
      <c r="L711" s="835">
        <v>0</v>
      </c>
      <c r="M711" s="835">
        <v>0</v>
      </c>
      <c r="N711" s="832">
        <v>13</v>
      </c>
      <c r="O711" s="836">
        <v>7</v>
      </c>
      <c r="P711" s="835">
        <v>0</v>
      </c>
      <c r="Q711" s="837"/>
      <c r="R711" s="832">
        <v>11</v>
      </c>
      <c r="S711" s="837">
        <v>0.84615384615384615</v>
      </c>
      <c r="T711" s="836">
        <v>5.5</v>
      </c>
      <c r="U711" s="838">
        <v>0.7857142857142857</v>
      </c>
    </row>
    <row r="712" spans="1:21" ht="14.45" customHeight="1" x14ac:dyDescent="0.2">
      <c r="A712" s="831">
        <v>21</v>
      </c>
      <c r="B712" s="832" t="s">
        <v>3242</v>
      </c>
      <c r="C712" s="832" t="s">
        <v>3248</v>
      </c>
      <c r="D712" s="833" t="s">
        <v>5567</v>
      </c>
      <c r="E712" s="834" t="s">
        <v>3273</v>
      </c>
      <c r="F712" s="832" t="s">
        <v>3243</v>
      </c>
      <c r="G712" s="832" t="s">
        <v>4262</v>
      </c>
      <c r="H712" s="832" t="s">
        <v>594</v>
      </c>
      <c r="I712" s="832" t="s">
        <v>4263</v>
      </c>
      <c r="J712" s="832" t="s">
        <v>1896</v>
      </c>
      <c r="K712" s="832" t="s">
        <v>2603</v>
      </c>
      <c r="L712" s="835">
        <v>158.76</v>
      </c>
      <c r="M712" s="835">
        <v>158.76</v>
      </c>
      <c r="N712" s="832">
        <v>1</v>
      </c>
      <c r="O712" s="836">
        <v>0.5</v>
      </c>
      <c r="P712" s="835">
        <v>158.76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21</v>
      </c>
      <c r="B713" s="832" t="s">
        <v>3242</v>
      </c>
      <c r="C713" s="832" t="s">
        <v>3248</v>
      </c>
      <c r="D713" s="833" t="s">
        <v>5567</v>
      </c>
      <c r="E713" s="834" t="s">
        <v>3273</v>
      </c>
      <c r="F713" s="832" t="s">
        <v>3243</v>
      </c>
      <c r="G713" s="832" t="s">
        <v>3313</v>
      </c>
      <c r="H713" s="832" t="s">
        <v>594</v>
      </c>
      <c r="I713" s="832" t="s">
        <v>3314</v>
      </c>
      <c r="J713" s="832" t="s">
        <v>822</v>
      </c>
      <c r="K713" s="832" t="s">
        <v>823</v>
      </c>
      <c r="L713" s="835">
        <v>66.97</v>
      </c>
      <c r="M713" s="835">
        <v>334.85</v>
      </c>
      <c r="N713" s="832">
        <v>5</v>
      </c>
      <c r="O713" s="836">
        <v>2</v>
      </c>
      <c r="P713" s="835">
        <v>334.85</v>
      </c>
      <c r="Q713" s="837">
        <v>1</v>
      </c>
      <c r="R713" s="832">
        <v>5</v>
      </c>
      <c r="S713" s="837">
        <v>1</v>
      </c>
      <c r="T713" s="836">
        <v>2</v>
      </c>
      <c r="U713" s="838">
        <v>1</v>
      </c>
    </row>
    <row r="714" spans="1:21" ht="14.45" customHeight="1" x14ac:dyDescent="0.2">
      <c r="A714" s="831">
        <v>21</v>
      </c>
      <c r="B714" s="832" t="s">
        <v>3242</v>
      </c>
      <c r="C714" s="832" t="s">
        <v>3248</v>
      </c>
      <c r="D714" s="833" t="s">
        <v>5567</v>
      </c>
      <c r="E714" s="834" t="s">
        <v>3273</v>
      </c>
      <c r="F714" s="832" t="s">
        <v>3243</v>
      </c>
      <c r="G714" s="832" t="s">
        <v>3313</v>
      </c>
      <c r="H714" s="832" t="s">
        <v>594</v>
      </c>
      <c r="I714" s="832" t="s">
        <v>3527</v>
      </c>
      <c r="J714" s="832" t="s">
        <v>870</v>
      </c>
      <c r="K714" s="832" t="s">
        <v>3528</v>
      </c>
      <c r="L714" s="835">
        <v>53.57</v>
      </c>
      <c r="M714" s="835">
        <v>8731.9099999999962</v>
      </c>
      <c r="N714" s="832">
        <v>163</v>
      </c>
      <c r="O714" s="836">
        <v>70</v>
      </c>
      <c r="P714" s="835">
        <v>7714.0799999999963</v>
      </c>
      <c r="Q714" s="837">
        <v>0.8834355828220859</v>
      </c>
      <c r="R714" s="832">
        <v>144</v>
      </c>
      <c r="S714" s="837">
        <v>0.8834355828220859</v>
      </c>
      <c r="T714" s="836">
        <v>59</v>
      </c>
      <c r="U714" s="838">
        <v>0.84285714285714286</v>
      </c>
    </row>
    <row r="715" spans="1:21" ht="14.45" customHeight="1" x14ac:dyDescent="0.2">
      <c r="A715" s="831">
        <v>21</v>
      </c>
      <c r="B715" s="832" t="s">
        <v>3242</v>
      </c>
      <c r="C715" s="832" t="s">
        <v>3248</v>
      </c>
      <c r="D715" s="833" t="s">
        <v>5567</v>
      </c>
      <c r="E715" s="834" t="s">
        <v>3273</v>
      </c>
      <c r="F715" s="832" t="s">
        <v>3243</v>
      </c>
      <c r="G715" s="832" t="s">
        <v>3529</v>
      </c>
      <c r="H715" s="832" t="s">
        <v>655</v>
      </c>
      <c r="I715" s="832" t="s">
        <v>2612</v>
      </c>
      <c r="J715" s="832" t="s">
        <v>1615</v>
      </c>
      <c r="K715" s="832" t="s">
        <v>2613</v>
      </c>
      <c r="L715" s="835">
        <v>27.49</v>
      </c>
      <c r="M715" s="835">
        <v>164.94</v>
      </c>
      <c r="N715" s="832">
        <v>6</v>
      </c>
      <c r="O715" s="836">
        <v>4</v>
      </c>
      <c r="P715" s="835">
        <v>137.44999999999999</v>
      </c>
      <c r="Q715" s="837">
        <v>0.83333333333333326</v>
      </c>
      <c r="R715" s="832">
        <v>5</v>
      </c>
      <c r="S715" s="837">
        <v>0.83333333333333337</v>
      </c>
      <c r="T715" s="836">
        <v>3</v>
      </c>
      <c r="U715" s="838">
        <v>0.75</v>
      </c>
    </row>
    <row r="716" spans="1:21" ht="14.45" customHeight="1" x14ac:dyDescent="0.2">
      <c r="A716" s="831">
        <v>21</v>
      </c>
      <c r="B716" s="832" t="s">
        <v>3242</v>
      </c>
      <c r="C716" s="832" t="s">
        <v>3248</v>
      </c>
      <c r="D716" s="833" t="s">
        <v>5567</v>
      </c>
      <c r="E716" s="834" t="s">
        <v>3273</v>
      </c>
      <c r="F716" s="832" t="s">
        <v>3243</v>
      </c>
      <c r="G716" s="832" t="s">
        <v>3529</v>
      </c>
      <c r="H716" s="832" t="s">
        <v>655</v>
      </c>
      <c r="I716" s="832" t="s">
        <v>2612</v>
      </c>
      <c r="J716" s="832" t="s">
        <v>1615</v>
      </c>
      <c r="K716" s="832" t="s">
        <v>2613</v>
      </c>
      <c r="L716" s="835">
        <v>41.32</v>
      </c>
      <c r="M716" s="835">
        <v>41.32</v>
      </c>
      <c r="N716" s="832">
        <v>1</v>
      </c>
      <c r="O716" s="836">
        <v>0.5</v>
      </c>
      <c r="P716" s="835">
        <v>41.32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5" customHeight="1" x14ac:dyDescent="0.2">
      <c r="A717" s="831">
        <v>21</v>
      </c>
      <c r="B717" s="832" t="s">
        <v>3242</v>
      </c>
      <c r="C717" s="832" t="s">
        <v>3248</v>
      </c>
      <c r="D717" s="833" t="s">
        <v>5567</v>
      </c>
      <c r="E717" s="834" t="s">
        <v>3273</v>
      </c>
      <c r="F717" s="832" t="s">
        <v>3243</v>
      </c>
      <c r="G717" s="832" t="s">
        <v>4121</v>
      </c>
      <c r="H717" s="832" t="s">
        <v>594</v>
      </c>
      <c r="I717" s="832" t="s">
        <v>4264</v>
      </c>
      <c r="J717" s="832" t="s">
        <v>1768</v>
      </c>
      <c r="K717" s="832" t="s">
        <v>4265</v>
      </c>
      <c r="L717" s="835">
        <v>34.19</v>
      </c>
      <c r="M717" s="835">
        <v>102.57</v>
      </c>
      <c r="N717" s="832">
        <v>3</v>
      </c>
      <c r="O717" s="836">
        <v>1</v>
      </c>
      <c r="P717" s="835">
        <v>102.57</v>
      </c>
      <c r="Q717" s="837">
        <v>1</v>
      </c>
      <c r="R717" s="832">
        <v>3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21</v>
      </c>
      <c r="B718" s="832" t="s">
        <v>3242</v>
      </c>
      <c r="C718" s="832" t="s">
        <v>3248</v>
      </c>
      <c r="D718" s="833" t="s">
        <v>5567</v>
      </c>
      <c r="E718" s="834" t="s">
        <v>3273</v>
      </c>
      <c r="F718" s="832" t="s">
        <v>3243</v>
      </c>
      <c r="G718" s="832" t="s">
        <v>3909</v>
      </c>
      <c r="H718" s="832" t="s">
        <v>594</v>
      </c>
      <c r="I718" s="832" t="s">
        <v>2940</v>
      </c>
      <c r="J718" s="832" t="s">
        <v>2941</v>
      </c>
      <c r="K718" s="832" t="s">
        <v>2942</v>
      </c>
      <c r="L718" s="835">
        <v>0</v>
      </c>
      <c r="M718" s="835">
        <v>0</v>
      </c>
      <c r="N718" s="832">
        <v>3</v>
      </c>
      <c r="O718" s="836">
        <v>1</v>
      </c>
      <c r="P718" s="835">
        <v>0</v>
      </c>
      <c r="Q718" s="837"/>
      <c r="R718" s="832">
        <v>3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21</v>
      </c>
      <c r="B719" s="832" t="s">
        <v>3242</v>
      </c>
      <c r="C719" s="832" t="s">
        <v>3248</v>
      </c>
      <c r="D719" s="833" t="s">
        <v>5567</v>
      </c>
      <c r="E719" s="834" t="s">
        <v>3273</v>
      </c>
      <c r="F719" s="832" t="s">
        <v>3243</v>
      </c>
      <c r="G719" s="832" t="s">
        <v>3910</v>
      </c>
      <c r="H719" s="832" t="s">
        <v>594</v>
      </c>
      <c r="I719" s="832" t="s">
        <v>4266</v>
      </c>
      <c r="J719" s="832" t="s">
        <v>4267</v>
      </c>
      <c r="K719" s="832" t="s">
        <v>4268</v>
      </c>
      <c r="L719" s="835">
        <v>80.53</v>
      </c>
      <c r="M719" s="835">
        <v>805.3</v>
      </c>
      <c r="N719" s="832">
        <v>10</v>
      </c>
      <c r="O719" s="836">
        <v>3</v>
      </c>
      <c r="P719" s="835">
        <v>563.70999999999992</v>
      </c>
      <c r="Q719" s="837">
        <v>0.7</v>
      </c>
      <c r="R719" s="832">
        <v>7</v>
      </c>
      <c r="S719" s="837">
        <v>0.7</v>
      </c>
      <c r="T719" s="836">
        <v>2.5</v>
      </c>
      <c r="U719" s="838">
        <v>0.83333333333333337</v>
      </c>
    </row>
    <row r="720" spans="1:21" ht="14.45" customHeight="1" x14ac:dyDescent="0.2">
      <c r="A720" s="831">
        <v>21</v>
      </c>
      <c r="B720" s="832" t="s">
        <v>3242</v>
      </c>
      <c r="C720" s="832" t="s">
        <v>3248</v>
      </c>
      <c r="D720" s="833" t="s">
        <v>5567</v>
      </c>
      <c r="E720" s="834" t="s">
        <v>3273</v>
      </c>
      <c r="F720" s="832" t="s">
        <v>3243</v>
      </c>
      <c r="G720" s="832" t="s">
        <v>4269</v>
      </c>
      <c r="H720" s="832" t="s">
        <v>594</v>
      </c>
      <c r="I720" s="832" t="s">
        <v>4270</v>
      </c>
      <c r="J720" s="832" t="s">
        <v>4271</v>
      </c>
      <c r="K720" s="832" t="s">
        <v>4272</v>
      </c>
      <c r="L720" s="835">
        <v>141.25</v>
      </c>
      <c r="M720" s="835">
        <v>282.5</v>
      </c>
      <c r="N720" s="832">
        <v>2</v>
      </c>
      <c r="O720" s="836">
        <v>1.5</v>
      </c>
      <c r="P720" s="835">
        <v>282.5</v>
      </c>
      <c r="Q720" s="837">
        <v>1</v>
      </c>
      <c r="R720" s="832">
        <v>2</v>
      </c>
      <c r="S720" s="837">
        <v>1</v>
      </c>
      <c r="T720" s="836">
        <v>1.5</v>
      </c>
      <c r="U720" s="838">
        <v>1</v>
      </c>
    </row>
    <row r="721" spans="1:21" ht="14.45" customHeight="1" x14ac:dyDescent="0.2">
      <c r="A721" s="831">
        <v>21</v>
      </c>
      <c r="B721" s="832" t="s">
        <v>3242</v>
      </c>
      <c r="C721" s="832" t="s">
        <v>3248</v>
      </c>
      <c r="D721" s="833" t="s">
        <v>5567</v>
      </c>
      <c r="E721" s="834" t="s">
        <v>3273</v>
      </c>
      <c r="F721" s="832" t="s">
        <v>3243</v>
      </c>
      <c r="G721" s="832" t="s">
        <v>3292</v>
      </c>
      <c r="H721" s="832" t="s">
        <v>655</v>
      </c>
      <c r="I721" s="832" t="s">
        <v>2557</v>
      </c>
      <c r="J721" s="832" t="s">
        <v>1023</v>
      </c>
      <c r="K721" s="832" t="s">
        <v>2558</v>
      </c>
      <c r="L721" s="835">
        <v>2309.36</v>
      </c>
      <c r="M721" s="835">
        <v>46187.200000000004</v>
      </c>
      <c r="N721" s="832">
        <v>20</v>
      </c>
      <c r="O721" s="836">
        <v>4.5</v>
      </c>
      <c r="P721" s="835">
        <v>39259.120000000003</v>
      </c>
      <c r="Q721" s="837">
        <v>0.85</v>
      </c>
      <c r="R721" s="832">
        <v>17</v>
      </c>
      <c r="S721" s="837">
        <v>0.85</v>
      </c>
      <c r="T721" s="836">
        <v>3.5</v>
      </c>
      <c r="U721" s="838">
        <v>0.77777777777777779</v>
      </c>
    </row>
    <row r="722" spans="1:21" ht="14.45" customHeight="1" x14ac:dyDescent="0.2">
      <c r="A722" s="831">
        <v>21</v>
      </c>
      <c r="B722" s="832" t="s">
        <v>3242</v>
      </c>
      <c r="C722" s="832" t="s">
        <v>3248</v>
      </c>
      <c r="D722" s="833" t="s">
        <v>5567</v>
      </c>
      <c r="E722" s="834" t="s">
        <v>3273</v>
      </c>
      <c r="F722" s="832" t="s">
        <v>3243</v>
      </c>
      <c r="G722" s="832" t="s">
        <v>3292</v>
      </c>
      <c r="H722" s="832" t="s">
        <v>655</v>
      </c>
      <c r="I722" s="832" t="s">
        <v>2553</v>
      </c>
      <c r="J722" s="832" t="s">
        <v>1023</v>
      </c>
      <c r="K722" s="832" t="s">
        <v>2554</v>
      </c>
      <c r="L722" s="835">
        <v>1385.62</v>
      </c>
      <c r="M722" s="835">
        <v>110849.59999999998</v>
      </c>
      <c r="N722" s="832">
        <v>80</v>
      </c>
      <c r="O722" s="836">
        <v>18.5</v>
      </c>
      <c r="P722" s="835">
        <v>88679.679999999978</v>
      </c>
      <c r="Q722" s="837">
        <v>0.79999999999999993</v>
      </c>
      <c r="R722" s="832">
        <v>64</v>
      </c>
      <c r="S722" s="837">
        <v>0.8</v>
      </c>
      <c r="T722" s="836">
        <v>15.5</v>
      </c>
      <c r="U722" s="838">
        <v>0.83783783783783783</v>
      </c>
    </row>
    <row r="723" spans="1:21" ht="14.45" customHeight="1" x14ac:dyDescent="0.2">
      <c r="A723" s="831">
        <v>21</v>
      </c>
      <c r="B723" s="832" t="s">
        <v>3242</v>
      </c>
      <c r="C723" s="832" t="s">
        <v>3248</v>
      </c>
      <c r="D723" s="833" t="s">
        <v>5567</v>
      </c>
      <c r="E723" s="834" t="s">
        <v>3273</v>
      </c>
      <c r="F723" s="832" t="s">
        <v>3243</v>
      </c>
      <c r="G723" s="832" t="s">
        <v>3292</v>
      </c>
      <c r="H723" s="832" t="s">
        <v>655</v>
      </c>
      <c r="I723" s="832" t="s">
        <v>2559</v>
      </c>
      <c r="J723" s="832" t="s">
        <v>1020</v>
      </c>
      <c r="K723" s="832" t="s">
        <v>2560</v>
      </c>
      <c r="L723" s="835">
        <v>736.33</v>
      </c>
      <c r="M723" s="835">
        <v>2208.9900000000002</v>
      </c>
      <c r="N723" s="832">
        <v>3</v>
      </c>
      <c r="O723" s="836">
        <v>0.5</v>
      </c>
      <c r="P723" s="835">
        <v>2208.9900000000002</v>
      </c>
      <c r="Q723" s="837">
        <v>1</v>
      </c>
      <c r="R723" s="832">
        <v>3</v>
      </c>
      <c r="S723" s="837">
        <v>1</v>
      </c>
      <c r="T723" s="836">
        <v>0.5</v>
      </c>
      <c r="U723" s="838">
        <v>1</v>
      </c>
    </row>
    <row r="724" spans="1:21" ht="14.45" customHeight="1" x14ac:dyDescent="0.2">
      <c r="A724" s="831">
        <v>21</v>
      </c>
      <c r="B724" s="832" t="s">
        <v>3242</v>
      </c>
      <c r="C724" s="832" t="s">
        <v>3248</v>
      </c>
      <c r="D724" s="833" t="s">
        <v>5567</v>
      </c>
      <c r="E724" s="834" t="s">
        <v>3273</v>
      </c>
      <c r="F724" s="832" t="s">
        <v>3243</v>
      </c>
      <c r="G724" s="832" t="s">
        <v>3292</v>
      </c>
      <c r="H724" s="832" t="s">
        <v>655</v>
      </c>
      <c r="I724" s="832" t="s">
        <v>3538</v>
      </c>
      <c r="J724" s="832" t="s">
        <v>1020</v>
      </c>
      <c r="K724" s="832" t="s">
        <v>3539</v>
      </c>
      <c r="L724" s="835">
        <v>490.89</v>
      </c>
      <c r="M724" s="835">
        <v>32398.739999999991</v>
      </c>
      <c r="N724" s="832">
        <v>66</v>
      </c>
      <c r="O724" s="836">
        <v>19.5</v>
      </c>
      <c r="P724" s="835">
        <v>24544.499999999993</v>
      </c>
      <c r="Q724" s="837">
        <v>0.75757575757575757</v>
      </c>
      <c r="R724" s="832">
        <v>50</v>
      </c>
      <c r="S724" s="837">
        <v>0.75757575757575757</v>
      </c>
      <c r="T724" s="836">
        <v>16</v>
      </c>
      <c r="U724" s="838">
        <v>0.82051282051282048</v>
      </c>
    </row>
    <row r="725" spans="1:21" ht="14.45" customHeight="1" x14ac:dyDescent="0.2">
      <c r="A725" s="831">
        <v>21</v>
      </c>
      <c r="B725" s="832" t="s">
        <v>3242</v>
      </c>
      <c r="C725" s="832" t="s">
        <v>3248</v>
      </c>
      <c r="D725" s="833" t="s">
        <v>5567</v>
      </c>
      <c r="E725" s="834" t="s">
        <v>3273</v>
      </c>
      <c r="F725" s="832" t="s">
        <v>3243</v>
      </c>
      <c r="G725" s="832" t="s">
        <v>3292</v>
      </c>
      <c r="H725" s="832" t="s">
        <v>655</v>
      </c>
      <c r="I725" s="832" t="s">
        <v>2555</v>
      </c>
      <c r="J725" s="832" t="s">
        <v>1023</v>
      </c>
      <c r="K725" s="832" t="s">
        <v>2556</v>
      </c>
      <c r="L725" s="835">
        <v>1847.49</v>
      </c>
      <c r="M725" s="835">
        <v>131171.79</v>
      </c>
      <c r="N725" s="832">
        <v>71</v>
      </c>
      <c r="O725" s="836">
        <v>13.5</v>
      </c>
      <c r="P725" s="835">
        <v>110849.40000000001</v>
      </c>
      <c r="Q725" s="837">
        <v>0.84507042253521125</v>
      </c>
      <c r="R725" s="832">
        <v>60</v>
      </c>
      <c r="S725" s="837">
        <v>0.84507042253521125</v>
      </c>
      <c r="T725" s="836">
        <v>11</v>
      </c>
      <c r="U725" s="838">
        <v>0.81481481481481477</v>
      </c>
    </row>
    <row r="726" spans="1:21" ht="14.45" customHeight="1" x14ac:dyDescent="0.2">
      <c r="A726" s="831">
        <v>21</v>
      </c>
      <c r="B726" s="832" t="s">
        <v>3242</v>
      </c>
      <c r="C726" s="832" t="s">
        <v>3248</v>
      </c>
      <c r="D726" s="833" t="s">
        <v>5567</v>
      </c>
      <c r="E726" s="834" t="s">
        <v>3273</v>
      </c>
      <c r="F726" s="832" t="s">
        <v>3243</v>
      </c>
      <c r="G726" s="832" t="s">
        <v>4273</v>
      </c>
      <c r="H726" s="832" t="s">
        <v>594</v>
      </c>
      <c r="I726" s="832" t="s">
        <v>4274</v>
      </c>
      <c r="J726" s="832" t="s">
        <v>4275</v>
      </c>
      <c r="K726" s="832" t="s">
        <v>758</v>
      </c>
      <c r="L726" s="835">
        <v>134.47999999999999</v>
      </c>
      <c r="M726" s="835">
        <v>134.47999999999999</v>
      </c>
      <c r="N726" s="832">
        <v>1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5" customHeight="1" x14ac:dyDescent="0.2">
      <c r="A727" s="831">
        <v>21</v>
      </c>
      <c r="B727" s="832" t="s">
        <v>3242</v>
      </c>
      <c r="C727" s="832" t="s">
        <v>3248</v>
      </c>
      <c r="D727" s="833" t="s">
        <v>5567</v>
      </c>
      <c r="E727" s="834" t="s">
        <v>3273</v>
      </c>
      <c r="F727" s="832" t="s">
        <v>3243</v>
      </c>
      <c r="G727" s="832" t="s">
        <v>4276</v>
      </c>
      <c r="H727" s="832" t="s">
        <v>594</v>
      </c>
      <c r="I727" s="832" t="s">
        <v>4277</v>
      </c>
      <c r="J727" s="832" t="s">
        <v>961</v>
      </c>
      <c r="K727" s="832" t="s">
        <v>4278</v>
      </c>
      <c r="L727" s="835">
        <v>0</v>
      </c>
      <c r="M727" s="835">
        <v>0</v>
      </c>
      <c r="N727" s="832">
        <v>2</v>
      </c>
      <c r="O727" s="836">
        <v>1</v>
      </c>
      <c r="P727" s="835">
        <v>0</v>
      </c>
      <c r="Q727" s="837"/>
      <c r="R727" s="832">
        <v>2</v>
      </c>
      <c r="S727" s="837">
        <v>1</v>
      </c>
      <c r="T727" s="836">
        <v>1</v>
      </c>
      <c r="U727" s="838">
        <v>1</v>
      </c>
    </row>
    <row r="728" spans="1:21" ht="14.45" customHeight="1" x14ac:dyDescent="0.2">
      <c r="A728" s="831">
        <v>21</v>
      </c>
      <c r="B728" s="832" t="s">
        <v>3242</v>
      </c>
      <c r="C728" s="832" t="s">
        <v>3248</v>
      </c>
      <c r="D728" s="833" t="s">
        <v>5567</v>
      </c>
      <c r="E728" s="834" t="s">
        <v>3273</v>
      </c>
      <c r="F728" s="832" t="s">
        <v>3243</v>
      </c>
      <c r="G728" s="832" t="s">
        <v>3546</v>
      </c>
      <c r="H728" s="832" t="s">
        <v>594</v>
      </c>
      <c r="I728" s="832" t="s">
        <v>3547</v>
      </c>
      <c r="J728" s="832" t="s">
        <v>732</v>
      </c>
      <c r="K728" s="832" t="s">
        <v>676</v>
      </c>
      <c r="L728" s="835">
        <v>35.25</v>
      </c>
      <c r="M728" s="835">
        <v>70.5</v>
      </c>
      <c r="N728" s="832">
        <v>2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5" customHeight="1" x14ac:dyDescent="0.2">
      <c r="A729" s="831">
        <v>21</v>
      </c>
      <c r="B729" s="832" t="s">
        <v>3242</v>
      </c>
      <c r="C729" s="832" t="s">
        <v>3248</v>
      </c>
      <c r="D729" s="833" t="s">
        <v>5567</v>
      </c>
      <c r="E729" s="834" t="s">
        <v>3273</v>
      </c>
      <c r="F729" s="832" t="s">
        <v>3243</v>
      </c>
      <c r="G729" s="832" t="s">
        <v>3922</v>
      </c>
      <c r="H729" s="832" t="s">
        <v>594</v>
      </c>
      <c r="I729" s="832" t="s">
        <v>4279</v>
      </c>
      <c r="J729" s="832" t="s">
        <v>3924</v>
      </c>
      <c r="K729" s="832" t="s">
        <v>4280</v>
      </c>
      <c r="L729" s="835">
        <v>168.9</v>
      </c>
      <c r="M729" s="835">
        <v>168.9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5" customHeight="1" x14ac:dyDescent="0.2">
      <c r="A730" s="831">
        <v>21</v>
      </c>
      <c r="B730" s="832" t="s">
        <v>3242</v>
      </c>
      <c r="C730" s="832" t="s">
        <v>3248</v>
      </c>
      <c r="D730" s="833" t="s">
        <v>5567</v>
      </c>
      <c r="E730" s="834" t="s">
        <v>3273</v>
      </c>
      <c r="F730" s="832" t="s">
        <v>3243</v>
      </c>
      <c r="G730" s="832" t="s">
        <v>3551</v>
      </c>
      <c r="H730" s="832" t="s">
        <v>594</v>
      </c>
      <c r="I730" s="832" t="s">
        <v>3926</v>
      </c>
      <c r="J730" s="832" t="s">
        <v>1078</v>
      </c>
      <c r="K730" s="832" t="s">
        <v>3927</v>
      </c>
      <c r="L730" s="835">
        <v>32.25</v>
      </c>
      <c r="M730" s="835">
        <v>96.75</v>
      </c>
      <c r="N730" s="832">
        <v>3</v>
      </c>
      <c r="O730" s="836">
        <v>2</v>
      </c>
      <c r="P730" s="835">
        <v>32.25</v>
      </c>
      <c r="Q730" s="837">
        <v>0.33333333333333331</v>
      </c>
      <c r="R730" s="832">
        <v>1</v>
      </c>
      <c r="S730" s="837">
        <v>0.33333333333333331</v>
      </c>
      <c r="T730" s="836">
        <v>0.5</v>
      </c>
      <c r="U730" s="838">
        <v>0.25</v>
      </c>
    </row>
    <row r="731" spans="1:21" ht="14.45" customHeight="1" x14ac:dyDescent="0.2">
      <c r="A731" s="831">
        <v>21</v>
      </c>
      <c r="B731" s="832" t="s">
        <v>3242</v>
      </c>
      <c r="C731" s="832" t="s">
        <v>3248</v>
      </c>
      <c r="D731" s="833" t="s">
        <v>5567</v>
      </c>
      <c r="E731" s="834" t="s">
        <v>3273</v>
      </c>
      <c r="F731" s="832" t="s">
        <v>3243</v>
      </c>
      <c r="G731" s="832" t="s">
        <v>3551</v>
      </c>
      <c r="H731" s="832" t="s">
        <v>594</v>
      </c>
      <c r="I731" s="832" t="s">
        <v>3928</v>
      </c>
      <c r="J731" s="832" t="s">
        <v>1078</v>
      </c>
      <c r="K731" s="832" t="s">
        <v>3929</v>
      </c>
      <c r="L731" s="835">
        <v>103.67</v>
      </c>
      <c r="M731" s="835">
        <v>622.02</v>
      </c>
      <c r="N731" s="832">
        <v>6</v>
      </c>
      <c r="O731" s="836">
        <v>4</v>
      </c>
      <c r="P731" s="835">
        <v>518.35</v>
      </c>
      <c r="Q731" s="837">
        <v>0.83333333333333337</v>
      </c>
      <c r="R731" s="832">
        <v>5</v>
      </c>
      <c r="S731" s="837">
        <v>0.83333333333333337</v>
      </c>
      <c r="T731" s="836">
        <v>3</v>
      </c>
      <c r="U731" s="838">
        <v>0.75</v>
      </c>
    </row>
    <row r="732" spans="1:21" ht="14.45" customHeight="1" x14ac:dyDescent="0.2">
      <c r="A732" s="831">
        <v>21</v>
      </c>
      <c r="B732" s="832" t="s">
        <v>3242</v>
      </c>
      <c r="C732" s="832" t="s">
        <v>3248</v>
      </c>
      <c r="D732" s="833" t="s">
        <v>5567</v>
      </c>
      <c r="E732" s="834" t="s">
        <v>3273</v>
      </c>
      <c r="F732" s="832" t="s">
        <v>3243</v>
      </c>
      <c r="G732" s="832" t="s">
        <v>3551</v>
      </c>
      <c r="H732" s="832" t="s">
        <v>594</v>
      </c>
      <c r="I732" s="832" t="s">
        <v>4281</v>
      </c>
      <c r="J732" s="832" t="s">
        <v>696</v>
      </c>
      <c r="K732" s="832" t="s">
        <v>3559</v>
      </c>
      <c r="L732" s="835">
        <v>115.18</v>
      </c>
      <c r="M732" s="835">
        <v>115.18</v>
      </c>
      <c r="N732" s="832">
        <v>1</v>
      </c>
      <c r="O732" s="836">
        <v>0.5</v>
      </c>
      <c r="P732" s="835">
        <v>115.18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5" customHeight="1" x14ac:dyDescent="0.2">
      <c r="A733" s="831">
        <v>21</v>
      </c>
      <c r="B733" s="832" t="s">
        <v>3242</v>
      </c>
      <c r="C733" s="832" t="s">
        <v>3248</v>
      </c>
      <c r="D733" s="833" t="s">
        <v>5567</v>
      </c>
      <c r="E733" s="834" t="s">
        <v>3273</v>
      </c>
      <c r="F733" s="832" t="s">
        <v>3243</v>
      </c>
      <c r="G733" s="832" t="s">
        <v>3551</v>
      </c>
      <c r="H733" s="832" t="s">
        <v>594</v>
      </c>
      <c r="I733" s="832" t="s">
        <v>3930</v>
      </c>
      <c r="J733" s="832" t="s">
        <v>1078</v>
      </c>
      <c r="K733" s="832" t="s">
        <v>3556</v>
      </c>
      <c r="L733" s="835">
        <v>32.25</v>
      </c>
      <c r="M733" s="835">
        <v>258</v>
      </c>
      <c r="N733" s="832">
        <v>8</v>
      </c>
      <c r="O733" s="836">
        <v>4.5</v>
      </c>
      <c r="P733" s="835">
        <v>161.25</v>
      </c>
      <c r="Q733" s="837">
        <v>0.625</v>
      </c>
      <c r="R733" s="832">
        <v>5</v>
      </c>
      <c r="S733" s="837">
        <v>0.625</v>
      </c>
      <c r="T733" s="836">
        <v>2.5</v>
      </c>
      <c r="U733" s="838">
        <v>0.55555555555555558</v>
      </c>
    </row>
    <row r="734" spans="1:21" ht="14.45" customHeight="1" x14ac:dyDescent="0.2">
      <c r="A734" s="831">
        <v>21</v>
      </c>
      <c r="B734" s="832" t="s">
        <v>3242</v>
      </c>
      <c r="C734" s="832" t="s">
        <v>3248</v>
      </c>
      <c r="D734" s="833" t="s">
        <v>5567</v>
      </c>
      <c r="E734" s="834" t="s">
        <v>3273</v>
      </c>
      <c r="F734" s="832" t="s">
        <v>3243</v>
      </c>
      <c r="G734" s="832" t="s">
        <v>3551</v>
      </c>
      <c r="H734" s="832" t="s">
        <v>594</v>
      </c>
      <c r="I734" s="832" t="s">
        <v>3553</v>
      </c>
      <c r="J734" s="832" t="s">
        <v>1078</v>
      </c>
      <c r="K734" s="832" t="s">
        <v>3554</v>
      </c>
      <c r="L734" s="835">
        <v>103.67</v>
      </c>
      <c r="M734" s="835">
        <v>829.3599999999999</v>
      </c>
      <c r="N734" s="832">
        <v>8</v>
      </c>
      <c r="O734" s="836">
        <v>6.5</v>
      </c>
      <c r="P734" s="835">
        <v>725.68999999999994</v>
      </c>
      <c r="Q734" s="837">
        <v>0.875</v>
      </c>
      <c r="R734" s="832">
        <v>7</v>
      </c>
      <c r="S734" s="837">
        <v>0.875</v>
      </c>
      <c r="T734" s="836">
        <v>5.5</v>
      </c>
      <c r="U734" s="838">
        <v>0.84615384615384615</v>
      </c>
    </row>
    <row r="735" spans="1:21" ht="14.45" customHeight="1" x14ac:dyDescent="0.2">
      <c r="A735" s="831">
        <v>21</v>
      </c>
      <c r="B735" s="832" t="s">
        <v>3242</v>
      </c>
      <c r="C735" s="832" t="s">
        <v>3248</v>
      </c>
      <c r="D735" s="833" t="s">
        <v>5567</v>
      </c>
      <c r="E735" s="834" t="s">
        <v>3273</v>
      </c>
      <c r="F735" s="832" t="s">
        <v>3243</v>
      </c>
      <c r="G735" s="832" t="s">
        <v>3551</v>
      </c>
      <c r="H735" s="832" t="s">
        <v>594</v>
      </c>
      <c r="I735" s="832" t="s">
        <v>4282</v>
      </c>
      <c r="J735" s="832" t="s">
        <v>4283</v>
      </c>
      <c r="K735" s="832" t="s">
        <v>4284</v>
      </c>
      <c r="L735" s="835">
        <v>64.5</v>
      </c>
      <c r="M735" s="835">
        <v>64.5</v>
      </c>
      <c r="N735" s="832">
        <v>1</v>
      </c>
      <c r="O735" s="836">
        <v>0.5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5" customHeight="1" x14ac:dyDescent="0.2">
      <c r="A736" s="831">
        <v>21</v>
      </c>
      <c r="B736" s="832" t="s">
        <v>3242</v>
      </c>
      <c r="C736" s="832" t="s">
        <v>3248</v>
      </c>
      <c r="D736" s="833" t="s">
        <v>5567</v>
      </c>
      <c r="E736" s="834" t="s">
        <v>3273</v>
      </c>
      <c r="F736" s="832" t="s">
        <v>3243</v>
      </c>
      <c r="G736" s="832" t="s">
        <v>3551</v>
      </c>
      <c r="H736" s="832" t="s">
        <v>594</v>
      </c>
      <c r="I736" s="832" t="s">
        <v>3931</v>
      </c>
      <c r="J736" s="832" t="s">
        <v>1078</v>
      </c>
      <c r="K736" s="832" t="s">
        <v>3554</v>
      </c>
      <c r="L736" s="835">
        <v>103.67</v>
      </c>
      <c r="M736" s="835">
        <v>1762.3899999999999</v>
      </c>
      <c r="N736" s="832">
        <v>17</v>
      </c>
      <c r="O736" s="836">
        <v>10.5</v>
      </c>
      <c r="P736" s="835">
        <v>1244.04</v>
      </c>
      <c r="Q736" s="837">
        <v>0.70588235294117652</v>
      </c>
      <c r="R736" s="832">
        <v>12</v>
      </c>
      <c r="S736" s="837">
        <v>0.70588235294117652</v>
      </c>
      <c r="T736" s="836">
        <v>7.5</v>
      </c>
      <c r="U736" s="838">
        <v>0.7142857142857143</v>
      </c>
    </row>
    <row r="737" spans="1:21" ht="14.45" customHeight="1" x14ac:dyDescent="0.2">
      <c r="A737" s="831">
        <v>21</v>
      </c>
      <c r="B737" s="832" t="s">
        <v>3242</v>
      </c>
      <c r="C737" s="832" t="s">
        <v>3248</v>
      </c>
      <c r="D737" s="833" t="s">
        <v>5567</v>
      </c>
      <c r="E737" s="834" t="s">
        <v>3273</v>
      </c>
      <c r="F737" s="832" t="s">
        <v>3243</v>
      </c>
      <c r="G737" s="832" t="s">
        <v>3551</v>
      </c>
      <c r="H737" s="832" t="s">
        <v>594</v>
      </c>
      <c r="I737" s="832" t="s">
        <v>3555</v>
      </c>
      <c r="J737" s="832" t="s">
        <v>1078</v>
      </c>
      <c r="K737" s="832" t="s">
        <v>3556</v>
      </c>
      <c r="L737" s="835">
        <v>32.25</v>
      </c>
      <c r="M737" s="835">
        <v>64.5</v>
      </c>
      <c r="N737" s="832">
        <v>2</v>
      </c>
      <c r="O737" s="836">
        <v>1</v>
      </c>
      <c r="P737" s="835">
        <v>32.25</v>
      </c>
      <c r="Q737" s="837">
        <v>0.5</v>
      </c>
      <c r="R737" s="832">
        <v>1</v>
      </c>
      <c r="S737" s="837">
        <v>0.5</v>
      </c>
      <c r="T737" s="836">
        <v>0.5</v>
      </c>
      <c r="U737" s="838">
        <v>0.5</v>
      </c>
    </row>
    <row r="738" spans="1:21" ht="14.45" customHeight="1" x14ac:dyDescent="0.2">
      <c r="A738" s="831">
        <v>21</v>
      </c>
      <c r="B738" s="832" t="s">
        <v>3242</v>
      </c>
      <c r="C738" s="832" t="s">
        <v>3248</v>
      </c>
      <c r="D738" s="833" t="s">
        <v>5567</v>
      </c>
      <c r="E738" s="834" t="s">
        <v>3273</v>
      </c>
      <c r="F738" s="832" t="s">
        <v>3243</v>
      </c>
      <c r="G738" s="832" t="s">
        <v>3551</v>
      </c>
      <c r="H738" s="832" t="s">
        <v>594</v>
      </c>
      <c r="I738" s="832" t="s">
        <v>4285</v>
      </c>
      <c r="J738" s="832" t="s">
        <v>4286</v>
      </c>
      <c r="K738" s="832" t="s">
        <v>3559</v>
      </c>
      <c r="L738" s="835">
        <v>115.18</v>
      </c>
      <c r="M738" s="835">
        <v>115.18</v>
      </c>
      <c r="N738" s="832">
        <v>1</v>
      </c>
      <c r="O738" s="836">
        <v>0.5</v>
      </c>
      <c r="P738" s="835">
        <v>115.18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5" customHeight="1" x14ac:dyDescent="0.2">
      <c r="A739" s="831">
        <v>21</v>
      </c>
      <c r="B739" s="832" t="s">
        <v>3242</v>
      </c>
      <c r="C739" s="832" t="s">
        <v>3248</v>
      </c>
      <c r="D739" s="833" t="s">
        <v>5567</v>
      </c>
      <c r="E739" s="834" t="s">
        <v>3273</v>
      </c>
      <c r="F739" s="832" t="s">
        <v>3243</v>
      </c>
      <c r="G739" s="832" t="s">
        <v>3551</v>
      </c>
      <c r="H739" s="832" t="s">
        <v>594</v>
      </c>
      <c r="I739" s="832" t="s">
        <v>4287</v>
      </c>
      <c r="J739" s="832" t="s">
        <v>4288</v>
      </c>
      <c r="K739" s="832" t="s">
        <v>3561</v>
      </c>
      <c r="L739" s="835">
        <v>34.56</v>
      </c>
      <c r="M739" s="835">
        <v>103.68</v>
      </c>
      <c r="N739" s="832">
        <v>3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5" customHeight="1" x14ac:dyDescent="0.2">
      <c r="A740" s="831">
        <v>21</v>
      </c>
      <c r="B740" s="832" t="s">
        <v>3242</v>
      </c>
      <c r="C740" s="832" t="s">
        <v>3248</v>
      </c>
      <c r="D740" s="833" t="s">
        <v>5567</v>
      </c>
      <c r="E740" s="834" t="s">
        <v>3273</v>
      </c>
      <c r="F740" s="832" t="s">
        <v>3243</v>
      </c>
      <c r="G740" s="832" t="s">
        <v>3551</v>
      </c>
      <c r="H740" s="832" t="s">
        <v>594</v>
      </c>
      <c r="I740" s="832" t="s">
        <v>4289</v>
      </c>
      <c r="J740" s="832" t="s">
        <v>4283</v>
      </c>
      <c r="K740" s="832" t="s">
        <v>4290</v>
      </c>
      <c r="L740" s="835">
        <v>64.5</v>
      </c>
      <c r="M740" s="835">
        <v>64.5</v>
      </c>
      <c r="N740" s="832">
        <v>1</v>
      </c>
      <c r="O740" s="836">
        <v>0.5</v>
      </c>
      <c r="P740" s="835">
        <v>64.5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5" customHeight="1" x14ac:dyDescent="0.2">
      <c r="A741" s="831">
        <v>21</v>
      </c>
      <c r="B741" s="832" t="s">
        <v>3242</v>
      </c>
      <c r="C741" s="832" t="s">
        <v>3248</v>
      </c>
      <c r="D741" s="833" t="s">
        <v>5567</v>
      </c>
      <c r="E741" s="834" t="s">
        <v>3273</v>
      </c>
      <c r="F741" s="832" t="s">
        <v>3243</v>
      </c>
      <c r="G741" s="832" t="s">
        <v>3551</v>
      </c>
      <c r="H741" s="832" t="s">
        <v>594</v>
      </c>
      <c r="I741" s="832" t="s">
        <v>4291</v>
      </c>
      <c r="J741" s="832" t="s">
        <v>4292</v>
      </c>
      <c r="K741" s="832" t="s">
        <v>3027</v>
      </c>
      <c r="L741" s="835">
        <v>32.25</v>
      </c>
      <c r="M741" s="835">
        <v>32.25</v>
      </c>
      <c r="N741" s="832">
        <v>1</v>
      </c>
      <c r="O741" s="836">
        <v>0.5</v>
      </c>
      <c r="P741" s="835">
        <v>32.25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5" customHeight="1" x14ac:dyDescent="0.2">
      <c r="A742" s="831">
        <v>21</v>
      </c>
      <c r="B742" s="832" t="s">
        <v>3242</v>
      </c>
      <c r="C742" s="832" t="s">
        <v>3248</v>
      </c>
      <c r="D742" s="833" t="s">
        <v>5567</v>
      </c>
      <c r="E742" s="834" t="s">
        <v>3273</v>
      </c>
      <c r="F742" s="832" t="s">
        <v>3243</v>
      </c>
      <c r="G742" s="832" t="s">
        <v>3293</v>
      </c>
      <c r="H742" s="832" t="s">
        <v>655</v>
      </c>
      <c r="I742" s="832" t="s">
        <v>2521</v>
      </c>
      <c r="J742" s="832" t="s">
        <v>1349</v>
      </c>
      <c r="K742" s="832" t="s">
        <v>2522</v>
      </c>
      <c r="L742" s="835">
        <v>453.18</v>
      </c>
      <c r="M742" s="835">
        <v>453.18</v>
      </c>
      <c r="N742" s="832">
        <v>1</v>
      </c>
      <c r="O742" s="836">
        <v>1</v>
      </c>
      <c r="P742" s="835">
        <v>453.18</v>
      </c>
      <c r="Q742" s="837">
        <v>1</v>
      </c>
      <c r="R742" s="832">
        <v>1</v>
      </c>
      <c r="S742" s="837">
        <v>1</v>
      </c>
      <c r="T742" s="836">
        <v>1</v>
      </c>
      <c r="U742" s="838">
        <v>1</v>
      </c>
    </row>
    <row r="743" spans="1:21" ht="14.45" customHeight="1" x14ac:dyDescent="0.2">
      <c r="A743" s="831">
        <v>21</v>
      </c>
      <c r="B743" s="832" t="s">
        <v>3242</v>
      </c>
      <c r="C743" s="832" t="s">
        <v>3248</v>
      </c>
      <c r="D743" s="833" t="s">
        <v>5567</v>
      </c>
      <c r="E743" s="834" t="s">
        <v>3273</v>
      </c>
      <c r="F743" s="832" t="s">
        <v>3243</v>
      </c>
      <c r="G743" s="832" t="s">
        <v>3293</v>
      </c>
      <c r="H743" s="832" t="s">
        <v>594</v>
      </c>
      <c r="I743" s="832" t="s">
        <v>3295</v>
      </c>
      <c r="J743" s="832" t="s">
        <v>1349</v>
      </c>
      <c r="K743" s="832" t="s">
        <v>2522</v>
      </c>
      <c r="L743" s="835">
        <v>453.18</v>
      </c>
      <c r="M743" s="835">
        <v>25378.080000000009</v>
      </c>
      <c r="N743" s="832">
        <v>56</v>
      </c>
      <c r="O743" s="836">
        <v>35.5</v>
      </c>
      <c r="P743" s="835">
        <v>19939.920000000009</v>
      </c>
      <c r="Q743" s="837">
        <v>0.78571428571428581</v>
      </c>
      <c r="R743" s="832">
        <v>44</v>
      </c>
      <c r="S743" s="837">
        <v>0.7857142857142857</v>
      </c>
      <c r="T743" s="836">
        <v>28</v>
      </c>
      <c r="U743" s="838">
        <v>0.78873239436619713</v>
      </c>
    </row>
    <row r="744" spans="1:21" ht="14.45" customHeight="1" x14ac:dyDescent="0.2">
      <c r="A744" s="831">
        <v>21</v>
      </c>
      <c r="B744" s="832" t="s">
        <v>3242</v>
      </c>
      <c r="C744" s="832" t="s">
        <v>3248</v>
      </c>
      <c r="D744" s="833" t="s">
        <v>5567</v>
      </c>
      <c r="E744" s="834" t="s">
        <v>3273</v>
      </c>
      <c r="F744" s="832" t="s">
        <v>3243</v>
      </c>
      <c r="G744" s="832" t="s">
        <v>3944</v>
      </c>
      <c r="H744" s="832" t="s">
        <v>594</v>
      </c>
      <c r="I744" s="832" t="s">
        <v>3945</v>
      </c>
      <c r="J744" s="832" t="s">
        <v>3946</v>
      </c>
      <c r="K744" s="832" t="s">
        <v>3947</v>
      </c>
      <c r="L744" s="835">
        <v>453.18</v>
      </c>
      <c r="M744" s="835">
        <v>64351.560000000027</v>
      </c>
      <c r="N744" s="832">
        <v>142</v>
      </c>
      <c r="O744" s="836">
        <v>30.5</v>
      </c>
      <c r="P744" s="835">
        <v>64351.560000000027</v>
      </c>
      <c r="Q744" s="837">
        <v>1</v>
      </c>
      <c r="R744" s="832">
        <v>142</v>
      </c>
      <c r="S744" s="837">
        <v>1</v>
      </c>
      <c r="T744" s="836">
        <v>30.5</v>
      </c>
      <c r="U744" s="838">
        <v>1</v>
      </c>
    </row>
    <row r="745" spans="1:21" ht="14.45" customHeight="1" x14ac:dyDescent="0.2">
      <c r="A745" s="831">
        <v>21</v>
      </c>
      <c r="B745" s="832" t="s">
        <v>3242</v>
      </c>
      <c r="C745" s="832" t="s">
        <v>3248</v>
      </c>
      <c r="D745" s="833" t="s">
        <v>5567</v>
      </c>
      <c r="E745" s="834" t="s">
        <v>3273</v>
      </c>
      <c r="F745" s="832" t="s">
        <v>3243</v>
      </c>
      <c r="G745" s="832" t="s">
        <v>3570</v>
      </c>
      <c r="H745" s="832" t="s">
        <v>594</v>
      </c>
      <c r="I745" s="832" t="s">
        <v>3571</v>
      </c>
      <c r="J745" s="832" t="s">
        <v>842</v>
      </c>
      <c r="K745" s="832" t="s">
        <v>3572</v>
      </c>
      <c r="L745" s="835">
        <v>32.25</v>
      </c>
      <c r="M745" s="835">
        <v>32.25</v>
      </c>
      <c r="N745" s="832">
        <v>1</v>
      </c>
      <c r="O745" s="836">
        <v>1</v>
      </c>
      <c r="P745" s="835">
        <v>32.25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5" customHeight="1" x14ac:dyDescent="0.2">
      <c r="A746" s="831">
        <v>21</v>
      </c>
      <c r="B746" s="832" t="s">
        <v>3242</v>
      </c>
      <c r="C746" s="832" t="s">
        <v>3248</v>
      </c>
      <c r="D746" s="833" t="s">
        <v>5567</v>
      </c>
      <c r="E746" s="834" t="s">
        <v>3273</v>
      </c>
      <c r="F746" s="832" t="s">
        <v>3243</v>
      </c>
      <c r="G746" s="832" t="s">
        <v>3570</v>
      </c>
      <c r="H746" s="832" t="s">
        <v>655</v>
      </c>
      <c r="I746" s="832" t="s">
        <v>2510</v>
      </c>
      <c r="J746" s="832" t="s">
        <v>842</v>
      </c>
      <c r="K746" s="832" t="s">
        <v>2511</v>
      </c>
      <c r="L746" s="835">
        <v>57.6</v>
      </c>
      <c r="M746" s="835">
        <v>172.8</v>
      </c>
      <c r="N746" s="832">
        <v>3</v>
      </c>
      <c r="O746" s="836">
        <v>2</v>
      </c>
      <c r="P746" s="835">
        <v>57.6</v>
      </c>
      <c r="Q746" s="837">
        <v>0.33333333333333331</v>
      </c>
      <c r="R746" s="832">
        <v>1</v>
      </c>
      <c r="S746" s="837">
        <v>0.33333333333333331</v>
      </c>
      <c r="T746" s="836">
        <v>0.5</v>
      </c>
      <c r="U746" s="838">
        <v>0.25</v>
      </c>
    </row>
    <row r="747" spans="1:21" ht="14.45" customHeight="1" x14ac:dyDescent="0.2">
      <c r="A747" s="831">
        <v>21</v>
      </c>
      <c r="B747" s="832" t="s">
        <v>3242</v>
      </c>
      <c r="C747" s="832" t="s">
        <v>3248</v>
      </c>
      <c r="D747" s="833" t="s">
        <v>5567</v>
      </c>
      <c r="E747" s="834" t="s">
        <v>3273</v>
      </c>
      <c r="F747" s="832" t="s">
        <v>3243</v>
      </c>
      <c r="G747" s="832" t="s">
        <v>3570</v>
      </c>
      <c r="H747" s="832" t="s">
        <v>594</v>
      </c>
      <c r="I747" s="832" t="s">
        <v>3573</v>
      </c>
      <c r="J747" s="832" t="s">
        <v>842</v>
      </c>
      <c r="K747" s="832" t="s">
        <v>843</v>
      </c>
      <c r="L747" s="835">
        <v>115.18</v>
      </c>
      <c r="M747" s="835">
        <v>230.36</v>
      </c>
      <c r="N747" s="832">
        <v>2</v>
      </c>
      <c r="O747" s="836">
        <v>1</v>
      </c>
      <c r="P747" s="835">
        <v>230.36</v>
      </c>
      <c r="Q747" s="837">
        <v>1</v>
      </c>
      <c r="R747" s="832">
        <v>2</v>
      </c>
      <c r="S747" s="837">
        <v>1</v>
      </c>
      <c r="T747" s="836">
        <v>1</v>
      </c>
      <c r="U747" s="838">
        <v>1</v>
      </c>
    </row>
    <row r="748" spans="1:21" ht="14.45" customHeight="1" x14ac:dyDescent="0.2">
      <c r="A748" s="831">
        <v>21</v>
      </c>
      <c r="B748" s="832" t="s">
        <v>3242</v>
      </c>
      <c r="C748" s="832" t="s">
        <v>3248</v>
      </c>
      <c r="D748" s="833" t="s">
        <v>5567</v>
      </c>
      <c r="E748" s="834" t="s">
        <v>3273</v>
      </c>
      <c r="F748" s="832" t="s">
        <v>3243</v>
      </c>
      <c r="G748" s="832" t="s">
        <v>3570</v>
      </c>
      <c r="H748" s="832" t="s">
        <v>655</v>
      </c>
      <c r="I748" s="832" t="s">
        <v>2508</v>
      </c>
      <c r="J748" s="832" t="s">
        <v>842</v>
      </c>
      <c r="K748" s="832" t="s">
        <v>2509</v>
      </c>
      <c r="L748" s="835">
        <v>16.12</v>
      </c>
      <c r="M748" s="835">
        <v>64.48</v>
      </c>
      <c r="N748" s="832">
        <v>4</v>
      </c>
      <c r="O748" s="836">
        <v>1</v>
      </c>
      <c r="P748" s="835">
        <v>48.36</v>
      </c>
      <c r="Q748" s="837">
        <v>0.75</v>
      </c>
      <c r="R748" s="832">
        <v>3</v>
      </c>
      <c r="S748" s="837">
        <v>0.75</v>
      </c>
      <c r="T748" s="836">
        <v>0.5</v>
      </c>
      <c r="U748" s="838">
        <v>0.5</v>
      </c>
    </row>
    <row r="749" spans="1:21" ht="14.45" customHeight="1" x14ac:dyDescent="0.2">
      <c r="A749" s="831">
        <v>21</v>
      </c>
      <c r="B749" s="832" t="s">
        <v>3242</v>
      </c>
      <c r="C749" s="832" t="s">
        <v>3248</v>
      </c>
      <c r="D749" s="833" t="s">
        <v>5567</v>
      </c>
      <c r="E749" s="834" t="s">
        <v>3273</v>
      </c>
      <c r="F749" s="832" t="s">
        <v>3243</v>
      </c>
      <c r="G749" s="832" t="s">
        <v>3582</v>
      </c>
      <c r="H749" s="832" t="s">
        <v>655</v>
      </c>
      <c r="I749" s="832" t="s">
        <v>2659</v>
      </c>
      <c r="J749" s="832" t="s">
        <v>1427</v>
      </c>
      <c r="K749" s="832" t="s">
        <v>775</v>
      </c>
      <c r="L749" s="835">
        <v>47.7</v>
      </c>
      <c r="M749" s="835">
        <v>47.7</v>
      </c>
      <c r="N749" s="832">
        <v>1</v>
      </c>
      <c r="O749" s="836">
        <v>1</v>
      </c>
      <c r="P749" s="835">
        <v>47.7</v>
      </c>
      <c r="Q749" s="837">
        <v>1</v>
      </c>
      <c r="R749" s="832">
        <v>1</v>
      </c>
      <c r="S749" s="837">
        <v>1</v>
      </c>
      <c r="T749" s="836">
        <v>1</v>
      </c>
      <c r="U749" s="838">
        <v>1</v>
      </c>
    </row>
    <row r="750" spans="1:21" ht="14.45" customHeight="1" x14ac:dyDescent="0.2">
      <c r="A750" s="831">
        <v>21</v>
      </c>
      <c r="B750" s="832" t="s">
        <v>3242</v>
      </c>
      <c r="C750" s="832" t="s">
        <v>3248</v>
      </c>
      <c r="D750" s="833" t="s">
        <v>5567</v>
      </c>
      <c r="E750" s="834" t="s">
        <v>3273</v>
      </c>
      <c r="F750" s="832" t="s">
        <v>3243</v>
      </c>
      <c r="G750" s="832" t="s">
        <v>3582</v>
      </c>
      <c r="H750" s="832" t="s">
        <v>655</v>
      </c>
      <c r="I750" s="832" t="s">
        <v>2660</v>
      </c>
      <c r="J750" s="832" t="s">
        <v>1427</v>
      </c>
      <c r="K750" s="832" t="s">
        <v>2661</v>
      </c>
      <c r="L750" s="835">
        <v>143.09</v>
      </c>
      <c r="M750" s="835">
        <v>143.09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5" customHeight="1" x14ac:dyDescent="0.2">
      <c r="A751" s="831">
        <v>21</v>
      </c>
      <c r="B751" s="832" t="s">
        <v>3242</v>
      </c>
      <c r="C751" s="832" t="s">
        <v>3248</v>
      </c>
      <c r="D751" s="833" t="s">
        <v>5567</v>
      </c>
      <c r="E751" s="834" t="s">
        <v>3273</v>
      </c>
      <c r="F751" s="832" t="s">
        <v>3243</v>
      </c>
      <c r="G751" s="832" t="s">
        <v>3582</v>
      </c>
      <c r="H751" s="832" t="s">
        <v>594</v>
      </c>
      <c r="I751" s="832" t="s">
        <v>4293</v>
      </c>
      <c r="J751" s="832" t="s">
        <v>1420</v>
      </c>
      <c r="K751" s="832" t="s">
        <v>1421</v>
      </c>
      <c r="L751" s="835">
        <v>47.7</v>
      </c>
      <c r="M751" s="835">
        <v>47.7</v>
      </c>
      <c r="N751" s="832">
        <v>1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5" customHeight="1" x14ac:dyDescent="0.2">
      <c r="A752" s="831">
        <v>21</v>
      </c>
      <c r="B752" s="832" t="s">
        <v>3242</v>
      </c>
      <c r="C752" s="832" t="s">
        <v>3248</v>
      </c>
      <c r="D752" s="833" t="s">
        <v>5567</v>
      </c>
      <c r="E752" s="834" t="s">
        <v>3273</v>
      </c>
      <c r="F752" s="832" t="s">
        <v>3243</v>
      </c>
      <c r="G752" s="832" t="s">
        <v>3585</v>
      </c>
      <c r="H752" s="832" t="s">
        <v>655</v>
      </c>
      <c r="I752" s="832" t="s">
        <v>4294</v>
      </c>
      <c r="J752" s="832" t="s">
        <v>2673</v>
      </c>
      <c r="K752" s="832" t="s">
        <v>4295</v>
      </c>
      <c r="L752" s="835">
        <v>614.48</v>
      </c>
      <c r="M752" s="835">
        <v>1843.44</v>
      </c>
      <c r="N752" s="832">
        <v>3</v>
      </c>
      <c r="O752" s="836">
        <v>3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5" customHeight="1" x14ac:dyDescent="0.2">
      <c r="A753" s="831">
        <v>21</v>
      </c>
      <c r="B753" s="832" t="s">
        <v>3242</v>
      </c>
      <c r="C753" s="832" t="s">
        <v>3248</v>
      </c>
      <c r="D753" s="833" t="s">
        <v>5567</v>
      </c>
      <c r="E753" s="834" t="s">
        <v>3273</v>
      </c>
      <c r="F753" s="832" t="s">
        <v>3243</v>
      </c>
      <c r="G753" s="832" t="s">
        <v>3594</v>
      </c>
      <c r="H753" s="832" t="s">
        <v>594</v>
      </c>
      <c r="I753" s="832" t="s">
        <v>3595</v>
      </c>
      <c r="J753" s="832" t="s">
        <v>668</v>
      </c>
      <c r="K753" s="832" t="s">
        <v>3596</v>
      </c>
      <c r="L753" s="835">
        <v>108.44</v>
      </c>
      <c r="M753" s="835">
        <v>650.64</v>
      </c>
      <c r="N753" s="832">
        <v>6</v>
      </c>
      <c r="O753" s="836">
        <v>2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5" customHeight="1" x14ac:dyDescent="0.2">
      <c r="A754" s="831">
        <v>21</v>
      </c>
      <c r="B754" s="832" t="s">
        <v>3242</v>
      </c>
      <c r="C754" s="832" t="s">
        <v>3248</v>
      </c>
      <c r="D754" s="833" t="s">
        <v>5567</v>
      </c>
      <c r="E754" s="834" t="s">
        <v>3273</v>
      </c>
      <c r="F754" s="832" t="s">
        <v>3243</v>
      </c>
      <c r="G754" s="832" t="s">
        <v>3594</v>
      </c>
      <c r="H754" s="832" t="s">
        <v>594</v>
      </c>
      <c r="I754" s="832" t="s">
        <v>3595</v>
      </c>
      <c r="J754" s="832" t="s">
        <v>668</v>
      </c>
      <c r="K754" s="832" t="s">
        <v>3596</v>
      </c>
      <c r="L754" s="835">
        <v>127.91</v>
      </c>
      <c r="M754" s="835">
        <v>4093.12</v>
      </c>
      <c r="N754" s="832">
        <v>32</v>
      </c>
      <c r="O754" s="836">
        <v>12.5</v>
      </c>
      <c r="P754" s="835">
        <v>2941.93</v>
      </c>
      <c r="Q754" s="837">
        <v>0.71875</v>
      </c>
      <c r="R754" s="832">
        <v>23</v>
      </c>
      <c r="S754" s="837">
        <v>0.71875</v>
      </c>
      <c r="T754" s="836">
        <v>10</v>
      </c>
      <c r="U754" s="838">
        <v>0.8</v>
      </c>
    </row>
    <row r="755" spans="1:21" ht="14.45" customHeight="1" x14ac:dyDescent="0.2">
      <c r="A755" s="831">
        <v>21</v>
      </c>
      <c r="B755" s="832" t="s">
        <v>3242</v>
      </c>
      <c r="C755" s="832" t="s">
        <v>3248</v>
      </c>
      <c r="D755" s="833" t="s">
        <v>5567</v>
      </c>
      <c r="E755" s="834" t="s">
        <v>3273</v>
      </c>
      <c r="F755" s="832" t="s">
        <v>3243</v>
      </c>
      <c r="G755" s="832" t="s">
        <v>3594</v>
      </c>
      <c r="H755" s="832" t="s">
        <v>594</v>
      </c>
      <c r="I755" s="832" t="s">
        <v>4296</v>
      </c>
      <c r="J755" s="832" t="s">
        <v>668</v>
      </c>
      <c r="K755" s="832" t="s">
        <v>4297</v>
      </c>
      <c r="L755" s="835">
        <v>52.61</v>
      </c>
      <c r="M755" s="835">
        <v>105.22</v>
      </c>
      <c r="N755" s="832">
        <v>2</v>
      </c>
      <c r="O755" s="836">
        <v>2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21</v>
      </c>
      <c r="B756" s="832" t="s">
        <v>3242</v>
      </c>
      <c r="C756" s="832" t="s">
        <v>3248</v>
      </c>
      <c r="D756" s="833" t="s">
        <v>5567</v>
      </c>
      <c r="E756" s="834" t="s">
        <v>3273</v>
      </c>
      <c r="F756" s="832" t="s">
        <v>3243</v>
      </c>
      <c r="G756" s="832" t="s">
        <v>3594</v>
      </c>
      <c r="H756" s="832" t="s">
        <v>594</v>
      </c>
      <c r="I756" s="832" t="s">
        <v>4298</v>
      </c>
      <c r="J756" s="832" t="s">
        <v>4299</v>
      </c>
      <c r="K756" s="832" t="s">
        <v>4300</v>
      </c>
      <c r="L756" s="835">
        <v>107.37</v>
      </c>
      <c r="M756" s="835">
        <v>429.48</v>
      </c>
      <c r="N756" s="832">
        <v>4</v>
      </c>
      <c r="O756" s="836">
        <v>1.5</v>
      </c>
      <c r="P756" s="835">
        <v>429.48</v>
      </c>
      <c r="Q756" s="837">
        <v>1</v>
      </c>
      <c r="R756" s="832">
        <v>4</v>
      </c>
      <c r="S756" s="837">
        <v>1</v>
      </c>
      <c r="T756" s="836">
        <v>1.5</v>
      </c>
      <c r="U756" s="838">
        <v>1</v>
      </c>
    </row>
    <row r="757" spans="1:21" ht="14.45" customHeight="1" x14ac:dyDescent="0.2">
      <c r="A757" s="831">
        <v>21</v>
      </c>
      <c r="B757" s="832" t="s">
        <v>3242</v>
      </c>
      <c r="C757" s="832" t="s">
        <v>3248</v>
      </c>
      <c r="D757" s="833" t="s">
        <v>5567</v>
      </c>
      <c r="E757" s="834" t="s">
        <v>3273</v>
      </c>
      <c r="F757" s="832" t="s">
        <v>3243</v>
      </c>
      <c r="G757" s="832" t="s">
        <v>3597</v>
      </c>
      <c r="H757" s="832" t="s">
        <v>594</v>
      </c>
      <c r="I757" s="832" t="s">
        <v>3598</v>
      </c>
      <c r="J757" s="832" t="s">
        <v>3599</v>
      </c>
      <c r="K757" s="832" t="s">
        <v>3600</v>
      </c>
      <c r="L757" s="835">
        <v>21.92</v>
      </c>
      <c r="M757" s="835">
        <v>635.68000000000006</v>
      </c>
      <c r="N757" s="832">
        <v>29</v>
      </c>
      <c r="O757" s="836">
        <v>14</v>
      </c>
      <c r="P757" s="835">
        <v>241.12000000000006</v>
      </c>
      <c r="Q757" s="837">
        <v>0.37931034482758624</v>
      </c>
      <c r="R757" s="832">
        <v>11</v>
      </c>
      <c r="S757" s="837">
        <v>0.37931034482758619</v>
      </c>
      <c r="T757" s="836">
        <v>8.5</v>
      </c>
      <c r="U757" s="838">
        <v>0.6071428571428571</v>
      </c>
    </row>
    <row r="758" spans="1:21" ht="14.45" customHeight="1" x14ac:dyDescent="0.2">
      <c r="A758" s="831">
        <v>21</v>
      </c>
      <c r="B758" s="832" t="s">
        <v>3242</v>
      </c>
      <c r="C758" s="832" t="s">
        <v>3248</v>
      </c>
      <c r="D758" s="833" t="s">
        <v>5567</v>
      </c>
      <c r="E758" s="834" t="s">
        <v>3273</v>
      </c>
      <c r="F758" s="832" t="s">
        <v>3243</v>
      </c>
      <c r="G758" s="832" t="s">
        <v>3597</v>
      </c>
      <c r="H758" s="832" t="s">
        <v>594</v>
      </c>
      <c r="I758" s="832" t="s">
        <v>3601</v>
      </c>
      <c r="J758" s="832" t="s">
        <v>3599</v>
      </c>
      <c r="K758" s="832" t="s">
        <v>1886</v>
      </c>
      <c r="L758" s="835">
        <v>87.67</v>
      </c>
      <c r="M758" s="835">
        <v>789.03</v>
      </c>
      <c r="N758" s="832">
        <v>9</v>
      </c>
      <c r="O758" s="836">
        <v>8</v>
      </c>
      <c r="P758" s="835">
        <v>263.01</v>
      </c>
      <c r="Q758" s="837">
        <v>0.33333333333333331</v>
      </c>
      <c r="R758" s="832">
        <v>3</v>
      </c>
      <c r="S758" s="837">
        <v>0.33333333333333331</v>
      </c>
      <c r="T758" s="836">
        <v>2.5</v>
      </c>
      <c r="U758" s="838">
        <v>0.3125</v>
      </c>
    </row>
    <row r="759" spans="1:21" ht="14.45" customHeight="1" x14ac:dyDescent="0.2">
      <c r="A759" s="831">
        <v>21</v>
      </c>
      <c r="B759" s="832" t="s">
        <v>3242</v>
      </c>
      <c r="C759" s="832" t="s">
        <v>3248</v>
      </c>
      <c r="D759" s="833" t="s">
        <v>5567</v>
      </c>
      <c r="E759" s="834" t="s">
        <v>3273</v>
      </c>
      <c r="F759" s="832" t="s">
        <v>3243</v>
      </c>
      <c r="G759" s="832" t="s">
        <v>4301</v>
      </c>
      <c r="H759" s="832" t="s">
        <v>594</v>
      </c>
      <c r="I759" s="832" t="s">
        <v>4302</v>
      </c>
      <c r="J759" s="832" t="s">
        <v>4303</v>
      </c>
      <c r="K759" s="832" t="s">
        <v>1886</v>
      </c>
      <c r="L759" s="835">
        <v>0</v>
      </c>
      <c r="M759" s="835">
        <v>0</v>
      </c>
      <c r="N759" s="832">
        <v>1</v>
      </c>
      <c r="O759" s="836">
        <v>1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21</v>
      </c>
      <c r="B760" s="832" t="s">
        <v>3242</v>
      </c>
      <c r="C760" s="832" t="s">
        <v>3248</v>
      </c>
      <c r="D760" s="833" t="s">
        <v>5567</v>
      </c>
      <c r="E760" s="834" t="s">
        <v>3273</v>
      </c>
      <c r="F760" s="832" t="s">
        <v>3243</v>
      </c>
      <c r="G760" s="832" t="s">
        <v>4134</v>
      </c>
      <c r="H760" s="832" t="s">
        <v>655</v>
      </c>
      <c r="I760" s="832" t="s">
        <v>2665</v>
      </c>
      <c r="J760" s="832" t="s">
        <v>2664</v>
      </c>
      <c r="K760" s="832" t="s">
        <v>2666</v>
      </c>
      <c r="L760" s="835">
        <v>10.34</v>
      </c>
      <c r="M760" s="835">
        <v>20.68</v>
      </c>
      <c r="N760" s="832">
        <v>2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5" customHeight="1" x14ac:dyDescent="0.2">
      <c r="A761" s="831">
        <v>21</v>
      </c>
      <c r="B761" s="832" t="s">
        <v>3242</v>
      </c>
      <c r="C761" s="832" t="s">
        <v>3248</v>
      </c>
      <c r="D761" s="833" t="s">
        <v>5567</v>
      </c>
      <c r="E761" s="834" t="s">
        <v>3273</v>
      </c>
      <c r="F761" s="832" t="s">
        <v>3243</v>
      </c>
      <c r="G761" s="832" t="s">
        <v>4304</v>
      </c>
      <c r="H761" s="832" t="s">
        <v>594</v>
      </c>
      <c r="I761" s="832" t="s">
        <v>4305</v>
      </c>
      <c r="J761" s="832" t="s">
        <v>1798</v>
      </c>
      <c r="K761" s="832" t="s">
        <v>4306</v>
      </c>
      <c r="L761" s="835">
        <v>453.79</v>
      </c>
      <c r="M761" s="835">
        <v>3176.53</v>
      </c>
      <c r="N761" s="832">
        <v>7</v>
      </c>
      <c r="O761" s="836">
        <v>2</v>
      </c>
      <c r="P761" s="835">
        <v>3176.53</v>
      </c>
      <c r="Q761" s="837">
        <v>1</v>
      </c>
      <c r="R761" s="832">
        <v>7</v>
      </c>
      <c r="S761" s="837">
        <v>1</v>
      </c>
      <c r="T761" s="836">
        <v>2</v>
      </c>
      <c r="U761" s="838">
        <v>1</v>
      </c>
    </row>
    <row r="762" spans="1:21" ht="14.45" customHeight="1" x14ac:dyDescent="0.2">
      <c r="A762" s="831">
        <v>21</v>
      </c>
      <c r="B762" s="832" t="s">
        <v>3242</v>
      </c>
      <c r="C762" s="832" t="s">
        <v>3248</v>
      </c>
      <c r="D762" s="833" t="s">
        <v>5567</v>
      </c>
      <c r="E762" s="834" t="s">
        <v>3273</v>
      </c>
      <c r="F762" s="832" t="s">
        <v>3243</v>
      </c>
      <c r="G762" s="832" t="s">
        <v>4141</v>
      </c>
      <c r="H762" s="832" t="s">
        <v>594</v>
      </c>
      <c r="I762" s="832" t="s">
        <v>4142</v>
      </c>
      <c r="J762" s="832" t="s">
        <v>1499</v>
      </c>
      <c r="K762" s="832" t="s">
        <v>4143</v>
      </c>
      <c r="L762" s="835">
        <v>128.69999999999999</v>
      </c>
      <c r="M762" s="835">
        <v>1415.7</v>
      </c>
      <c r="N762" s="832">
        <v>11</v>
      </c>
      <c r="O762" s="836">
        <v>7.5</v>
      </c>
      <c r="P762" s="835">
        <v>1287</v>
      </c>
      <c r="Q762" s="837">
        <v>0.90909090909090906</v>
      </c>
      <c r="R762" s="832">
        <v>10</v>
      </c>
      <c r="S762" s="837">
        <v>0.90909090909090906</v>
      </c>
      <c r="T762" s="836">
        <v>6.5</v>
      </c>
      <c r="U762" s="838">
        <v>0.8666666666666667</v>
      </c>
    </row>
    <row r="763" spans="1:21" ht="14.45" customHeight="1" x14ac:dyDescent="0.2">
      <c r="A763" s="831">
        <v>21</v>
      </c>
      <c r="B763" s="832" t="s">
        <v>3242</v>
      </c>
      <c r="C763" s="832" t="s">
        <v>3248</v>
      </c>
      <c r="D763" s="833" t="s">
        <v>5567</v>
      </c>
      <c r="E763" s="834" t="s">
        <v>3273</v>
      </c>
      <c r="F763" s="832" t="s">
        <v>3243</v>
      </c>
      <c r="G763" s="832" t="s">
        <v>4307</v>
      </c>
      <c r="H763" s="832" t="s">
        <v>594</v>
      </c>
      <c r="I763" s="832" t="s">
        <v>4308</v>
      </c>
      <c r="J763" s="832" t="s">
        <v>2090</v>
      </c>
      <c r="K763" s="832" t="s">
        <v>4309</v>
      </c>
      <c r="L763" s="835">
        <v>73.09</v>
      </c>
      <c r="M763" s="835">
        <v>219.27</v>
      </c>
      <c r="N763" s="832">
        <v>3</v>
      </c>
      <c r="O763" s="836">
        <v>0.5</v>
      </c>
      <c r="P763" s="835">
        <v>219.27</v>
      </c>
      <c r="Q763" s="837">
        <v>1</v>
      </c>
      <c r="R763" s="832">
        <v>3</v>
      </c>
      <c r="S763" s="837">
        <v>1</v>
      </c>
      <c r="T763" s="836">
        <v>0.5</v>
      </c>
      <c r="U763" s="838">
        <v>1</v>
      </c>
    </row>
    <row r="764" spans="1:21" ht="14.45" customHeight="1" x14ac:dyDescent="0.2">
      <c r="A764" s="831">
        <v>21</v>
      </c>
      <c r="B764" s="832" t="s">
        <v>3242</v>
      </c>
      <c r="C764" s="832" t="s">
        <v>3248</v>
      </c>
      <c r="D764" s="833" t="s">
        <v>5567</v>
      </c>
      <c r="E764" s="834" t="s">
        <v>3273</v>
      </c>
      <c r="F764" s="832" t="s">
        <v>3243</v>
      </c>
      <c r="G764" s="832" t="s">
        <v>3296</v>
      </c>
      <c r="H764" s="832" t="s">
        <v>655</v>
      </c>
      <c r="I764" s="832" t="s">
        <v>2886</v>
      </c>
      <c r="J764" s="832" t="s">
        <v>1345</v>
      </c>
      <c r="K764" s="832" t="s">
        <v>1346</v>
      </c>
      <c r="L764" s="835">
        <v>0</v>
      </c>
      <c r="M764" s="835">
        <v>0</v>
      </c>
      <c r="N764" s="832">
        <v>49</v>
      </c>
      <c r="O764" s="836">
        <v>17</v>
      </c>
      <c r="P764" s="835">
        <v>0</v>
      </c>
      <c r="Q764" s="837"/>
      <c r="R764" s="832">
        <v>34</v>
      </c>
      <c r="S764" s="837">
        <v>0.69387755102040816</v>
      </c>
      <c r="T764" s="836">
        <v>11</v>
      </c>
      <c r="U764" s="838">
        <v>0.6470588235294118</v>
      </c>
    </row>
    <row r="765" spans="1:21" ht="14.45" customHeight="1" x14ac:dyDescent="0.2">
      <c r="A765" s="831">
        <v>21</v>
      </c>
      <c r="B765" s="832" t="s">
        <v>3242</v>
      </c>
      <c r="C765" s="832" t="s">
        <v>3248</v>
      </c>
      <c r="D765" s="833" t="s">
        <v>5567</v>
      </c>
      <c r="E765" s="834" t="s">
        <v>3273</v>
      </c>
      <c r="F765" s="832" t="s">
        <v>3243</v>
      </c>
      <c r="G765" s="832" t="s">
        <v>3614</v>
      </c>
      <c r="H765" s="832" t="s">
        <v>594</v>
      </c>
      <c r="I765" s="832" t="s">
        <v>3615</v>
      </c>
      <c r="J765" s="832" t="s">
        <v>1622</v>
      </c>
      <c r="K765" s="832" t="s">
        <v>3339</v>
      </c>
      <c r="L765" s="835">
        <v>210.38</v>
      </c>
      <c r="M765" s="835">
        <v>2524.56</v>
      </c>
      <c r="N765" s="832">
        <v>12</v>
      </c>
      <c r="O765" s="836">
        <v>5.5</v>
      </c>
      <c r="P765" s="835">
        <v>1893.42</v>
      </c>
      <c r="Q765" s="837">
        <v>0.75</v>
      </c>
      <c r="R765" s="832">
        <v>9</v>
      </c>
      <c r="S765" s="837">
        <v>0.75</v>
      </c>
      <c r="T765" s="836">
        <v>3</v>
      </c>
      <c r="U765" s="838">
        <v>0.54545454545454541</v>
      </c>
    </row>
    <row r="766" spans="1:21" ht="14.45" customHeight="1" x14ac:dyDescent="0.2">
      <c r="A766" s="831">
        <v>21</v>
      </c>
      <c r="B766" s="832" t="s">
        <v>3242</v>
      </c>
      <c r="C766" s="832" t="s">
        <v>3248</v>
      </c>
      <c r="D766" s="833" t="s">
        <v>5567</v>
      </c>
      <c r="E766" s="834" t="s">
        <v>3273</v>
      </c>
      <c r="F766" s="832" t="s">
        <v>3243</v>
      </c>
      <c r="G766" s="832" t="s">
        <v>3614</v>
      </c>
      <c r="H766" s="832" t="s">
        <v>594</v>
      </c>
      <c r="I766" s="832" t="s">
        <v>3616</v>
      </c>
      <c r="J766" s="832" t="s">
        <v>1622</v>
      </c>
      <c r="K766" s="832" t="s">
        <v>1952</v>
      </c>
      <c r="L766" s="835">
        <v>42.08</v>
      </c>
      <c r="M766" s="835">
        <v>252.48</v>
      </c>
      <c r="N766" s="832">
        <v>6</v>
      </c>
      <c r="O766" s="836">
        <v>1.5</v>
      </c>
      <c r="P766" s="835">
        <v>252.48</v>
      </c>
      <c r="Q766" s="837">
        <v>1</v>
      </c>
      <c r="R766" s="832">
        <v>6</v>
      </c>
      <c r="S766" s="837">
        <v>1</v>
      </c>
      <c r="T766" s="836">
        <v>1.5</v>
      </c>
      <c r="U766" s="838">
        <v>1</v>
      </c>
    </row>
    <row r="767" spans="1:21" ht="14.45" customHeight="1" x14ac:dyDescent="0.2">
      <c r="A767" s="831">
        <v>21</v>
      </c>
      <c r="B767" s="832" t="s">
        <v>3242</v>
      </c>
      <c r="C767" s="832" t="s">
        <v>3248</v>
      </c>
      <c r="D767" s="833" t="s">
        <v>5567</v>
      </c>
      <c r="E767" s="834" t="s">
        <v>3273</v>
      </c>
      <c r="F767" s="832" t="s">
        <v>3243</v>
      </c>
      <c r="G767" s="832" t="s">
        <v>3617</v>
      </c>
      <c r="H767" s="832" t="s">
        <v>594</v>
      </c>
      <c r="I767" s="832" t="s">
        <v>3618</v>
      </c>
      <c r="J767" s="832" t="s">
        <v>1766</v>
      </c>
      <c r="K767" s="832" t="s">
        <v>3619</v>
      </c>
      <c r="L767" s="835">
        <v>66.88</v>
      </c>
      <c r="M767" s="835">
        <v>66.88</v>
      </c>
      <c r="N767" s="832">
        <v>1</v>
      </c>
      <c r="O767" s="836">
        <v>1</v>
      </c>
      <c r="P767" s="835">
        <v>66.88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5" customHeight="1" x14ac:dyDescent="0.2">
      <c r="A768" s="831">
        <v>21</v>
      </c>
      <c r="B768" s="832" t="s">
        <v>3242</v>
      </c>
      <c r="C768" s="832" t="s">
        <v>3248</v>
      </c>
      <c r="D768" s="833" t="s">
        <v>5567</v>
      </c>
      <c r="E768" s="834" t="s">
        <v>3273</v>
      </c>
      <c r="F768" s="832" t="s">
        <v>3243</v>
      </c>
      <c r="G768" s="832" t="s">
        <v>4310</v>
      </c>
      <c r="H768" s="832" t="s">
        <v>594</v>
      </c>
      <c r="I768" s="832" t="s">
        <v>4311</v>
      </c>
      <c r="J768" s="832" t="s">
        <v>4312</v>
      </c>
      <c r="K768" s="832" t="s">
        <v>4313</v>
      </c>
      <c r="L768" s="835">
        <v>669.66</v>
      </c>
      <c r="M768" s="835">
        <v>669.66</v>
      </c>
      <c r="N768" s="832">
        <v>1</v>
      </c>
      <c r="O768" s="836">
        <v>1</v>
      </c>
      <c r="P768" s="835">
        <v>669.66</v>
      </c>
      <c r="Q768" s="837">
        <v>1</v>
      </c>
      <c r="R768" s="832">
        <v>1</v>
      </c>
      <c r="S768" s="837">
        <v>1</v>
      </c>
      <c r="T768" s="836">
        <v>1</v>
      </c>
      <c r="U768" s="838">
        <v>1</v>
      </c>
    </row>
    <row r="769" spans="1:21" ht="14.45" customHeight="1" x14ac:dyDescent="0.2">
      <c r="A769" s="831">
        <v>21</v>
      </c>
      <c r="B769" s="832" t="s">
        <v>3242</v>
      </c>
      <c r="C769" s="832" t="s">
        <v>3248</v>
      </c>
      <c r="D769" s="833" t="s">
        <v>5567</v>
      </c>
      <c r="E769" s="834" t="s">
        <v>3273</v>
      </c>
      <c r="F769" s="832" t="s">
        <v>3243</v>
      </c>
      <c r="G769" s="832" t="s">
        <v>3621</v>
      </c>
      <c r="H769" s="832" t="s">
        <v>655</v>
      </c>
      <c r="I769" s="832" t="s">
        <v>4314</v>
      </c>
      <c r="J769" s="832" t="s">
        <v>3623</v>
      </c>
      <c r="K769" s="832" t="s">
        <v>4315</v>
      </c>
      <c r="L769" s="835">
        <v>251.16</v>
      </c>
      <c r="M769" s="835">
        <v>251.16</v>
      </c>
      <c r="N769" s="832">
        <v>1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21</v>
      </c>
      <c r="B770" s="832" t="s">
        <v>3242</v>
      </c>
      <c r="C770" s="832" t="s">
        <v>3248</v>
      </c>
      <c r="D770" s="833" t="s">
        <v>5567</v>
      </c>
      <c r="E770" s="834" t="s">
        <v>3273</v>
      </c>
      <c r="F770" s="832" t="s">
        <v>3243</v>
      </c>
      <c r="G770" s="832" t="s">
        <v>3621</v>
      </c>
      <c r="H770" s="832" t="s">
        <v>655</v>
      </c>
      <c r="I770" s="832" t="s">
        <v>3622</v>
      </c>
      <c r="J770" s="832" t="s">
        <v>3623</v>
      </c>
      <c r="K770" s="832" t="s">
        <v>3624</v>
      </c>
      <c r="L770" s="835">
        <v>502.31</v>
      </c>
      <c r="M770" s="835">
        <v>25115.499999999996</v>
      </c>
      <c r="N770" s="832">
        <v>50</v>
      </c>
      <c r="O770" s="836">
        <v>44</v>
      </c>
      <c r="P770" s="835">
        <v>16073.919999999995</v>
      </c>
      <c r="Q770" s="837">
        <v>0.6399999999999999</v>
      </c>
      <c r="R770" s="832">
        <v>32</v>
      </c>
      <c r="S770" s="837">
        <v>0.64</v>
      </c>
      <c r="T770" s="836">
        <v>27.5</v>
      </c>
      <c r="U770" s="838">
        <v>0.625</v>
      </c>
    </row>
    <row r="771" spans="1:21" ht="14.45" customHeight="1" x14ac:dyDescent="0.2">
      <c r="A771" s="831">
        <v>21</v>
      </c>
      <c r="B771" s="832" t="s">
        <v>3242</v>
      </c>
      <c r="C771" s="832" t="s">
        <v>3248</v>
      </c>
      <c r="D771" s="833" t="s">
        <v>5567</v>
      </c>
      <c r="E771" s="834" t="s">
        <v>3273</v>
      </c>
      <c r="F771" s="832" t="s">
        <v>3243</v>
      </c>
      <c r="G771" s="832" t="s">
        <v>3627</v>
      </c>
      <c r="H771" s="832" t="s">
        <v>594</v>
      </c>
      <c r="I771" s="832" t="s">
        <v>3634</v>
      </c>
      <c r="J771" s="832" t="s">
        <v>3633</v>
      </c>
      <c r="K771" s="832" t="s">
        <v>1537</v>
      </c>
      <c r="L771" s="835">
        <v>14011.21</v>
      </c>
      <c r="M771" s="835">
        <v>14011.21</v>
      </c>
      <c r="N771" s="832">
        <v>1</v>
      </c>
      <c r="O771" s="836">
        <v>0.5</v>
      </c>
      <c r="P771" s="835">
        <v>14011.21</v>
      </c>
      <c r="Q771" s="837">
        <v>1</v>
      </c>
      <c r="R771" s="832">
        <v>1</v>
      </c>
      <c r="S771" s="837">
        <v>1</v>
      </c>
      <c r="T771" s="836">
        <v>0.5</v>
      </c>
      <c r="U771" s="838">
        <v>1</v>
      </c>
    </row>
    <row r="772" spans="1:21" ht="14.45" customHeight="1" x14ac:dyDescent="0.2">
      <c r="A772" s="831">
        <v>21</v>
      </c>
      <c r="B772" s="832" t="s">
        <v>3242</v>
      </c>
      <c r="C772" s="832" t="s">
        <v>3248</v>
      </c>
      <c r="D772" s="833" t="s">
        <v>5567</v>
      </c>
      <c r="E772" s="834" t="s">
        <v>3273</v>
      </c>
      <c r="F772" s="832" t="s">
        <v>3243</v>
      </c>
      <c r="G772" s="832" t="s">
        <v>3627</v>
      </c>
      <c r="H772" s="832" t="s">
        <v>594</v>
      </c>
      <c r="I772" s="832" t="s">
        <v>3635</v>
      </c>
      <c r="J772" s="832" t="s">
        <v>3633</v>
      </c>
      <c r="K772" s="832" t="s">
        <v>1538</v>
      </c>
      <c r="L772" s="835">
        <v>10008.01</v>
      </c>
      <c r="M772" s="835">
        <v>20016.02</v>
      </c>
      <c r="N772" s="832">
        <v>2</v>
      </c>
      <c r="O772" s="836">
        <v>0.5</v>
      </c>
      <c r="P772" s="835">
        <v>20016.02</v>
      </c>
      <c r="Q772" s="837">
        <v>1</v>
      </c>
      <c r="R772" s="832">
        <v>2</v>
      </c>
      <c r="S772" s="837">
        <v>1</v>
      </c>
      <c r="T772" s="836">
        <v>0.5</v>
      </c>
      <c r="U772" s="838">
        <v>1</v>
      </c>
    </row>
    <row r="773" spans="1:21" ht="14.45" customHeight="1" x14ac:dyDescent="0.2">
      <c r="A773" s="831">
        <v>21</v>
      </c>
      <c r="B773" s="832" t="s">
        <v>3242</v>
      </c>
      <c r="C773" s="832" t="s">
        <v>3248</v>
      </c>
      <c r="D773" s="833" t="s">
        <v>5567</v>
      </c>
      <c r="E773" s="834" t="s">
        <v>3273</v>
      </c>
      <c r="F773" s="832" t="s">
        <v>3243</v>
      </c>
      <c r="G773" s="832" t="s">
        <v>3637</v>
      </c>
      <c r="H773" s="832" t="s">
        <v>594</v>
      </c>
      <c r="I773" s="832" t="s">
        <v>3640</v>
      </c>
      <c r="J773" s="832" t="s">
        <v>1559</v>
      </c>
      <c r="K773" s="832" t="s">
        <v>3641</v>
      </c>
      <c r="L773" s="835">
        <v>55.16</v>
      </c>
      <c r="M773" s="835">
        <v>165.48</v>
      </c>
      <c r="N773" s="832">
        <v>3</v>
      </c>
      <c r="O773" s="836">
        <v>2.5</v>
      </c>
      <c r="P773" s="835">
        <v>55.16</v>
      </c>
      <c r="Q773" s="837">
        <v>0.33333333333333331</v>
      </c>
      <c r="R773" s="832">
        <v>1</v>
      </c>
      <c r="S773" s="837">
        <v>0.33333333333333331</v>
      </c>
      <c r="T773" s="836">
        <v>0.5</v>
      </c>
      <c r="U773" s="838">
        <v>0.2</v>
      </c>
    </row>
    <row r="774" spans="1:21" ht="14.45" customHeight="1" x14ac:dyDescent="0.2">
      <c r="A774" s="831">
        <v>21</v>
      </c>
      <c r="B774" s="832" t="s">
        <v>3242</v>
      </c>
      <c r="C774" s="832" t="s">
        <v>3248</v>
      </c>
      <c r="D774" s="833" t="s">
        <v>5567</v>
      </c>
      <c r="E774" s="834" t="s">
        <v>3273</v>
      </c>
      <c r="F774" s="832" t="s">
        <v>3243</v>
      </c>
      <c r="G774" s="832" t="s">
        <v>4316</v>
      </c>
      <c r="H774" s="832" t="s">
        <v>594</v>
      </c>
      <c r="I774" s="832" t="s">
        <v>4317</v>
      </c>
      <c r="J774" s="832" t="s">
        <v>4318</v>
      </c>
      <c r="K774" s="832" t="s">
        <v>4319</v>
      </c>
      <c r="L774" s="835">
        <v>61.97</v>
      </c>
      <c r="M774" s="835">
        <v>61.97</v>
      </c>
      <c r="N774" s="832">
        <v>1</v>
      </c>
      <c r="O774" s="836">
        <v>0.5</v>
      </c>
      <c r="P774" s="835">
        <v>61.97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5" customHeight="1" x14ac:dyDescent="0.2">
      <c r="A775" s="831">
        <v>21</v>
      </c>
      <c r="B775" s="832" t="s">
        <v>3242</v>
      </c>
      <c r="C775" s="832" t="s">
        <v>3248</v>
      </c>
      <c r="D775" s="833" t="s">
        <v>5567</v>
      </c>
      <c r="E775" s="834" t="s">
        <v>3273</v>
      </c>
      <c r="F775" s="832" t="s">
        <v>3243</v>
      </c>
      <c r="G775" s="832" t="s">
        <v>3642</v>
      </c>
      <c r="H775" s="832" t="s">
        <v>594</v>
      </c>
      <c r="I775" s="832" t="s">
        <v>3643</v>
      </c>
      <c r="J775" s="832" t="s">
        <v>3644</v>
      </c>
      <c r="K775" s="832" t="s">
        <v>2502</v>
      </c>
      <c r="L775" s="835">
        <v>77.13</v>
      </c>
      <c r="M775" s="835">
        <v>77.13</v>
      </c>
      <c r="N775" s="832">
        <v>1</v>
      </c>
      <c r="O775" s="836">
        <v>0.5</v>
      </c>
      <c r="P775" s="835">
        <v>77.13</v>
      </c>
      <c r="Q775" s="837">
        <v>1</v>
      </c>
      <c r="R775" s="832">
        <v>1</v>
      </c>
      <c r="S775" s="837">
        <v>1</v>
      </c>
      <c r="T775" s="836">
        <v>0.5</v>
      </c>
      <c r="U775" s="838">
        <v>1</v>
      </c>
    </row>
    <row r="776" spans="1:21" ht="14.45" customHeight="1" x14ac:dyDescent="0.2">
      <c r="A776" s="831">
        <v>21</v>
      </c>
      <c r="B776" s="832" t="s">
        <v>3242</v>
      </c>
      <c r="C776" s="832" t="s">
        <v>3248</v>
      </c>
      <c r="D776" s="833" t="s">
        <v>5567</v>
      </c>
      <c r="E776" s="834" t="s">
        <v>3273</v>
      </c>
      <c r="F776" s="832" t="s">
        <v>3243</v>
      </c>
      <c r="G776" s="832" t="s">
        <v>3985</v>
      </c>
      <c r="H776" s="832" t="s">
        <v>594</v>
      </c>
      <c r="I776" s="832" t="s">
        <v>3986</v>
      </c>
      <c r="J776" s="832" t="s">
        <v>3987</v>
      </c>
      <c r="K776" s="832" t="s">
        <v>3988</v>
      </c>
      <c r="L776" s="835">
        <v>25.12</v>
      </c>
      <c r="M776" s="835">
        <v>25.12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21</v>
      </c>
      <c r="B777" s="832" t="s">
        <v>3242</v>
      </c>
      <c r="C777" s="832" t="s">
        <v>3248</v>
      </c>
      <c r="D777" s="833" t="s">
        <v>5567</v>
      </c>
      <c r="E777" s="834" t="s">
        <v>3273</v>
      </c>
      <c r="F777" s="832" t="s">
        <v>3243</v>
      </c>
      <c r="G777" s="832" t="s">
        <v>4320</v>
      </c>
      <c r="H777" s="832" t="s">
        <v>594</v>
      </c>
      <c r="I777" s="832" t="s">
        <v>4321</v>
      </c>
      <c r="J777" s="832" t="s">
        <v>941</v>
      </c>
      <c r="K777" s="832" t="s">
        <v>4322</v>
      </c>
      <c r="L777" s="835">
        <v>43.94</v>
      </c>
      <c r="M777" s="835">
        <v>43.94</v>
      </c>
      <c r="N777" s="832">
        <v>1</v>
      </c>
      <c r="O777" s="836">
        <v>1</v>
      </c>
      <c r="P777" s="835">
        <v>43.94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5" customHeight="1" x14ac:dyDescent="0.2">
      <c r="A778" s="831">
        <v>21</v>
      </c>
      <c r="B778" s="832" t="s">
        <v>3242</v>
      </c>
      <c r="C778" s="832" t="s">
        <v>3248</v>
      </c>
      <c r="D778" s="833" t="s">
        <v>5567</v>
      </c>
      <c r="E778" s="834" t="s">
        <v>3273</v>
      </c>
      <c r="F778" s="832" t="s">
        <v>3243</v>
      </c>
      <c r="G778" s="832" t="s">
        <v>3668</v>
      </c>
      <c r="H778" s="832" t="s">
        <v>594</v>
      </c>
      <c r="I778" s="832" t="s">
        <v>3669</v>
      </c>
      <c r="J778" s="832" t="s">
        <v>801</v>
      </c>
      <c r="K778" s="832" t="s">
        <v>3670</v>
      </c>
      <c r="L778" s="835">
        <v>311.02</v>
      </c>
      <c r="M778" s="835">
        <v>6531.4199999999992</v>
      </c>
      <c r="N778" s="832">
        <v>21</v>
      </c>
      <c r="O778" s="836">
        <v>13.5</v>
      </c>
      <c r="P778" s="835">
        <v>4665.2999999999993</v>
      </c>
      <c r="Q778" s="837">
        <v>0.7142857142857143</v>
      </c>
      <c r="R778" s="832">
        <v>15</v>
      </c>
      <c r="S778" s="837">
        <v>0.7142857142857143</v>
      </c>
      <c r="T778" s="836">
        <v>9</v>
      </c>
      <c r="U778" s="838">
        <v>0.66666666666666663</v>
      </c>
    </row>
    <row r="779" spans="1:21" ht="14.45" customHeight="1" x14ac:dyDescent="0.2">
      <c r="A779" s="831">
        <v>21</v>
      </c>
      <c r="B779" s="832" t="s">
        <v>3242</v>
      </c>
      <c r="C779" s="832" t="s">
        <v>3248</v>
      </c>
      <c r="D779" s="833" t="s">
        <v>5567</v>
      </c>
      <c r="E779" s="834" t="s">
        <v>3273</v>
      </c>
      <c r="F779" s="832" t="s">
        <v>3243</v>
      </c>
      <c r="G779" s="832" t="s">
        <v>3668</v>
      </c>
      <c r="H779" s="832" t="s">
        <v>594</v>
      </c>
      <c r="I779" s="832" t="s">
        <v>3989</v>
      </c>
      <c r="J779" s="832" t="s">
        <v>3990</v>
      </c>
      <c r="K779" s="832" t="s">
        <v>3991</v>
      </c>
      <c r="L779" s="835">
        <v>177.92</v>
      </c>
      <c r="M779" s="835">
        <v>2490.88</v>
      </c>
      <c r="N779" s="832">
        <v>14</v>
      </c>
      <c r="O779" s="836">
        <v>2.5</v>
      </c>
      <c r="P779" s="835">
        <v>1423.36</v>
      </c>
      <c r="Q779" s="837">
        <v>0.5714285714285714</v>
      </c>
      <c r="R779" s="832">
        <v>8</v>
      </c>
      <c r="S779" s="837">
        <v>0.5714285714285714</v>
      </c>
      <c r="T779" s="836">
        <v>1.5</v>
      </c>
      <c r="U779" s="838">
        <v>0.6</v>
      </c>
    </row>
    <row r="780" spans="1:21" ht="14.45" customHeight="1" x14ac:dyDescent="0.2">
      <c r="A780" s="831">
        <v>21</v>
      </c>
      <c r="B780" s="832" t="s">
        <v>3242</v>
      </c>
      <c r="C780" s="832" t="s">
        <v>3248</v>
      </c>
      <c r="D780" s="833" t="s">
        <v>5567</v>
      </c>
      <c r="E780" s="834" t="s">
        <v>3273</v>
      </c>
      <c r="F780" s="832" t="s">
        <v>3243</v>
      </c>
      <c r="G780" s="832" t="s">
        <v>3668</v>
      </c>
      <c r="H780" s="832" t="s">
        <v>594</v>
      </c>
      <c r="I780" s="832" t="s">
        <v>4323</v>
      </c>
      <c r="J780" s="832" t="s">
        <v>4324</v>
      </c>
      <c r="K780" s="832" t="s">
        <v>3991</v>
      </c>
      <c r="L780" s="835">
        <v>177.92</v>
      </c>
      <c r="M780" s="835">
        <v>1245.44</v>
      </c>
      <c r="N780" s="832">
        <v>7</v>
      </c>
      <c r="O780" s="836">
        <v>3.5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5" customHeight="1" x14ac:dyDescent="0.2">
      <c r="A781" s="831">
        <v>21</v>
      </c>
      <c r="B781" s="832" t="s">
        <v>3242</v>
      </c>
      <c r="C781" s="832" t="s">
        <v>3248</v>
      </c>
      <c r="D781" s="833" t="s">
        <v>5567</v>
      </c>
      <c r="E781" s="834" t="s">
        <v>3273</v>
      </c>
      <c r="F781" s="832" t="s">
        <v>3243</v>
      </c>
      <c r="G781" s="832" t="s">
        <v>3668</v>
      </c>
      <c r="H781" s="832" t="s">
        <v>594</v>
      </c>
      <c r="I781" s="832" t="s">
        <v>4325</v>
      </c>
      <c r="J781" s="832" t="s">
        <v>4326</v>
      </c>
      <c r="K781" s="832" t="s">
        <v>4327</v>
      </c>
      <c r="L781" s="835">
        <v>477.11</v>
      </c>
      <c r="M781" s="835">
        <v>477.11</v>
      </c>
      <c r="N781" s="832">
        <v>1</v>
      </c>
      <c r="O781" s="836">
        <v>0.5</v>
      </c>
      <c r="P781" s="835">
        <v>477.11</v>
      </c>
      <c r="Q781" s="837">
        <v>1</v>
      </c>
      <c r="R781" s="832">
        <v>1</v>
      </c>
      <c r="S781" s="837">
        <v>1</v>
      </c>
      <c r="T781" s="836">
        <v>0.5</v>
      </c>
      <c r="U781" s="838">
        <v>1</v>
      </c>
    </row>
    <row r="782" spans="1:21" ht="14.45" customHeight="1" x14ac:dyDescent="0.2">
      <c r="A782" s="831">
        <v>21</v>
      </c>
      <c r="B782" s="832" t="s">
        <v>3242</v>
      </c>
      <c r="C782" s="832" t="s">
        <v>3248</v>
      </c>
      <c r="D782" s="833" t="s">
        <v>5567</v>
      </c>
      <c r="E782" s="834" t="s">
        <v>3273</v>
      </c>
      <c r="F782" s="832" t="s">
        <v>3243</v>
      </c>
      <c r="G782" s="832" t="s">
        <v>1640</v>
      </c>
      <c r="H782" s="832" t="s">
        <v>655</v>
      </c>
      <c r="I782" s="832" t="s">
        <v>4328</v>
      </c>
      <c r="J782" s="832" t="s">
        <v>4329</v>
      </c>
      <c r="K782" s="832" t="s">
        <v>4330</v>
      </c>
      <c r="L782" s="835">
        <v>184.74</v>
      </c>
      <c r="M782" s="835">
        <v>369.48</v>
      </c>
      <c r="N782" s="832">
        <v>2</v>
      </c>
      <c r="O782" s="836">
        <v>1</v>
      </c>
      <c r="P782" s="835">
        <v>184.74</v>
      </c>
      <c r="Q782" s="837">
        <v>0.5</v>
      </c>
      <c r="R782" s="832">
        <v>1</v>
      </c>
      <c r="S782" s="837">
        <v>0.5</v>
      </c>
      <c r="T782" s="836">
        <v>0.5</v>
      </c>
      <c r="U782" s="838">
        <v>0.5</v>
      </c>
    </row>
    <row r="783" spans="1:21" ht="14.45" customHeight="1" x14ac:dyDescent="0.2">
      <c r="A783" s="831">
        <v>21</v>
      </c>
      <c r="B783" s="832" t="s">
        <v>3242</v>
      </c>
      <c r="C783" s="832" t="s">
        <v>3248</v>
      </c>
      <c r="D783" s="833" t="s">
        <v>5567</v>
      </c>
      <c r="E783" s="834" t="s">
        <v>3273</v>
      </c>
      <c r="F783" s="832" t="s">
        <v>3243</v>
      </c>
      <c r="G783" s="832" t="s">
        <v>3673</v>
      </c>
      <c r="H783" s="832" t="s">
        <v>594</v>
      </c>
      <c r="I783" s="832" t="s">
        <v>3676</v>
      </c>
      <c r="J783" s="832" t="s">
        <v>1662</v>
      </c>
      <c r="K783" s="832" t="s">
        <v>2948</v>
      </c>
      <c r="L783" s="835">
        <v>0</v>
      </c>
      <c r="M783" s="835">
        <v>0</v>
      </c>
      <c r="N783" s="832">
        <v>1</v>
      </c>
      <c r="O783" s="836">
        <v>1</v>
      </c>
      <c r="P783" s="835"/>
      <c r="Q783" s="837"/>
      <c r="R783" s="832"/>
      <c r="S783" s="837">
        <v>0</v>
      </c>
      <c r="T783" s="836"/>
      <c r="U783" s="838">
        <v>0</v>
      </c>
    </row>
    <row r="784" spans="1:21" ht="14.45" customHeight="1" x14ac:dyDescent="0.2">
      <c r="A784" s="831">
        <v>21</v>
      </c>
      <c r="B784" s="832" t="s">
        <v>3242</v>
      </c>
      <c r="C784" s="832" t="s">
        <v>3248</v>
      </c>
      <c r="D784" s="833" t="s">
        <v>5567</v>
      </c>
      <c r="E784" s="834" t="s">
        <v>3273</v>
      </c>
      <c r="F784" s="832" t="s">
        <v>3243</v>
      </c>
      <c r="G784" s="832" t="s">
        <v>3673</v>
      </c>
      <c r="H784" s="832" t="s">
        <v>594</v>
      </c>
      <c r="I784" s="832" t="s">
        <v>2949</v>
      </c>
      <c r="J784" s="832" t="s">
        <v>1662</v>
      </c>
      <c r="K784" s="832" t="s">
        <v>2950</v>
      </c>
      <c r="L784" s="835">
        <v>0</v>
      </c>
      <c r="M784" s="835">
        <v>0</v>
      </c>
      <c r="N784" s="832">
        <v>5</v>
      </c>
      <c r="O784" s="836">
        <v>3.5</v>
      </c>
      <c r="P784" s="835">
        <v>0</v>
      </c>
      <c r="Q784" s="837"/>
      <c r="R784" s="832">
        <v>4</v>
      </c>
      <c r="S784" s="837">
        <v>0.8</v>
      </c>
      <c r="T784" s="836">
        <v>3</v>
      </c>
      <c r="U784" s="838">
        <v>0.8571428571428571</v>
      </c>
    </row>
    <row r="785" spans="1:21" ht="14.45" customHeight="1" x14ac:dyDescent="0.2">
      <c r="A785" s="831">
        <v>21</v>
      </c>
      <c r="B785" s="832" t="s">
        <v>3242</v>
      </c>
      <c r="C785" s="832" t="s">
        <v>3248</v>
      </c>
      <c r="D785" s="833" t="s">
        <v>5567</v>
      </c>
      <c r="E785" s="834" t="s">
        <v>3273</v>
      </c>
      <c r="F785" s="832" t="s">
        <v>3243</v>
      </c>
      <c r="G785" s="832" t="s">
        <v>3673</v>
      </c>
      <c r="H785" s="832" t="s">
        <v>594</v>
      </c>
      <c r="I785" s="832" t="s">
        <v>3682</v>
      </c>
      <c r="J785" s="832" t="s">
        <v>3683</v>
      </c>
      <c r="K785" s="832" t="s">
        <v>3148</v>
      </c>
      <c r="L785" s="835">
        <v>0</v>
      </c>
      <c r="M785" s="835">
        <v>0</v>
      </c>
      <c r="N785" s="832">
        <v>1</v>
      </c>
      <c r="O785" s="836">
        <v>1</v>
      </c>
      <c r="P785" s="835">
        <v>0</v>
      </c>
      <c r="Q785" s="837"/>
      <c r="R785" s="832">
        <v>1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21</v>
      </c>
      <c r="B786" s="832" t="s">
        <v>3242</v>
      </c>
      <c r="C786" s="832" t="s">
        <v>3248</v>
      </c>
      <c r="D786" s="833" t="s">
        <v>5567</v>
      </c>
      <c r="E786" s="834" t="s">
        <v>3273</v>
      </c>
      <c r="F786" s="832" t="s">
        <v>3243</v>
      </c>
      <c r="G786" s="832" t="s">
        <v>3673</v>
      </c>
      <c r="H786" s="832" t="s">
        <v>655</v>
      </c>
      <c r="I786" s="832" t="s">
        <v>3142</v>
      </c>
      <c r="J786" s="832" t="s">
        <v>1662</v>
      </c>
      <c r="K786" s="832" t="s">
        <v>2950</v>
      </c>
      <c r="L786" s="835">
        <v>0</v>
      </c>
      <c r="M786" s="835">
        <v>0</v>
      </c>
      <c r="N786" s="832">
        <v>5</v>
      </c>
      <c r="O786" s="836">
        <v>3</v>
      </c>
      <c r="P786" s="835">
        <v>0</v>
      </c>
      <c r="Q786" s="837"/>
      <c r="R786" s="832">
        <v>5</v>
      </c>
      <c r="S786" s="837">
        <v>1</v>
      </c>
      <c r="T786" s="836">
        <v>3</v>
      </c>
      <c r="U786" s="838">
        <v>1</v>
      </c>
    </row>
    <row r="787" spans="1:21" ht="14.45" customHeight="1" x14ac:dyDescent="0.2">
      <c r="A787" s="831">
        <v>21</v>
      </c>
      <c r="B787" s="832" t="s">
        <v>3242</v>
      </c>
      <c r="C787" s="832" t="s">
        <v>3248</v>
      </c>
      <c r="D787" s="833" t="s">
        <v>5567</v>
      </c>
      <c r="E787" s="834" t="s">
        <v>3273</v>
      </c>
      <c r="F787" s="832" t="s">
        <v>3243</v>
      </c>
      <c r="G787" s="832" t="s">
        <v>3673</v>
      </c>
      <c r="H787" s="832" t="s">
        <v>655</v>
      </c>
      <c r="I787" s="832" t="s">
        <v>2951</v>
      </c>
      <c r="J787" s="832" t="s">
        <v>1662</v>
      </c>
      <c r="K787" s="832" t="s">
        <v>2948</v>
      </c>
      <c r="L787" s="835">
        <v>0</v>
      </c>
      <c r="M787" s="835">
        <v>0</v>
      </c>
      <c r="N787" s="832">
        <v>2</v>
      </c>
      <c r="O787" s="836">
        <v>2</v>
      </c>
      <c r="P787" s="835">
        <v>0</v>
      </c>
      <c r="Q787" s="837"/>
      <c r="R787" s="832">
        <v>2</v>
      </c>
      <c r="S787" s="837">
        <v>1</v>
      </c>
      <c r="T787" s="836">
        <v>2</v>
      </c>
      <c r="U787" s="838">
        <v>1</v>
      </c>
    </row>
    <row r="788" spans="1:21" ht="14.45" customHeight="1" x14ac:dyDescent="0.2">
      <c r="A788" s="831">
        <v>21</v>
      </c>
      <c r="B788" s="832" t="s">
        <v>3242</v>
      </c>
      <c r="C788" s="832" t="s">
        <v>3248</v>
      </c>
      <c r="D788" s="833" t="s">
        <v>5567</v>
      </c>
      <c r="E788" s="834" t="s">
        <v>3273</v>
      </c>
      <c r="F788" s="832" t="s">
        <v>3243</v>
      </c>
      <c r="G788" s="832" t="s">
        <v>3687</v>
      </c>
      <c r="H788" s="832" t="s">
        <v>655</v>
      </c>
      <c r="I788" s="832" t="s">
        <v>2517</v>
      </c>
      <c r="J788" s="832" t="s">
        <v>2518</v>
      </c>
      <c r="K788" s="832" t="s">
        <v>2519</v>
      </c>
      <c r="L788" s="835">
        <v>165.63</v>
      </c>
      <c r="M788" s="835">
        <v>331.26</v>
      </c>
      <c r="N788" s="832">
        <v>2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5" customHeight="1" x14ac:dyDescent="0.2">
      <c r="A789" s="831">
        <v>21</v>
      </c>
      <c r="B789" s="832" t="s">
        <v>3242</v>
      </c>
      <c r="C789" s="832" t="s">
        <v>3248</v>
      </c>
      <c r="D789" s="833" t="s">
        <v>5567</v>
      </c>
      <c r="E789" s="834" t="s">
        <v>3273</v>
      </c>
      <c r="F789" s="832" t="s">
        <v>3243</v>
      </c>
      <c r="G789" s="832" t="s">
        <v>3687</v>
      </c>
      <c r="H789" s="832" t="s">
        <v>594</v>
      </c>
      <c r="I789" s="832" t="s">
        <v>4331</v>
      </c>
      <c r="J789" s="832" t="s">
        <v>4011</v>
      </c>
      <c r="K789" s="832" t="s">
        <v>4332</v>
      </c>
      <c r="L789" s="835">
        <v>165.63</v>
      </c>
      <c r="M789" s="835">
        <v>165.63</v>
      </c>
      <c r="N789" s="832">
        <v>1</v>
      </c>
      <c r="O789" s="836">
        <v>1</v>
      </c>
      <c r="P789" s="835">
        <v>165.63</v>
      </c>
      <c r="Q789" s="837">
        <v>1</v>
      </c>
      <c r="R789" s="832">
        <v>1</v>
      </c>
      <c r="S789" s="837">
        <v>1</v>
      </c>
      <c r="T789" s="836">
        <v>1</v>
      </c>
      <c r="U789" s="838">
        <v>1</v>
      </c>
    </row>
    <row r="790" spans="1:21" ht="14.45" customHeight="1" x14ac:dyDescent="0.2">
      <c r="A790" s="831">
        <v>21</v>
      </c>
      <c r="B790" s="832" t="s">
        <v>3242</v>
      </c>
      <c r="C790" s="832" t="s">
        <v>3248</v>
      </c>
      <c r="D790" s="833" t="s">
        <v>5567</v>
      </c>
      <c r="E790" s="834" t="s">
        <v>3273</v>
      </c>
      <c r="F790" s="832" t="s">
        <v>3243</v>
      </c>
      <c r="G790" s="832" t="s">
        <v>3309</v>
      </c>
      <c r="H790" s="832" t="s">
        <v>594</v>
      </c>
      <c r="I790" s="832" t="s">
        <v>4013</v>
      </c>
      <c r="J790" s="832" t="s">
        <v>3693</v>
      </c>
      <c r="K790" s="832" t="s">
        <v>4014</v>
      </c>
      <c r="L790" s="835">
        <v>99.94</v>
      </c>
      <c r="M790" s="835">
        <v>199.88</v>
      </c>
      <c r="N790" s="832">
        <v>2</v>
      </c>
      <c r="O790" s="836">
        <v>0.5</v>
      </c>
      <c r="P790" s="835">
        <v>199.88</v>
      </c>
      <c r="Q790" s="837">
        <v>1</v>
      </c>
      <c r="R790" s="832">
        <v>2</v>
      </c>
      <c r="S790" s="837">
        <v>1</v>
      </c>
      <c r="T790" s="836">
        <v>0.5</v>
      </c>
      <c r="U790" s="838">
        <v>1</v>
      </c>
    </row>
    <row r="791" spans="1:21" ht="14.45" customHeight="1" x14ac:dyDescent="0.2">
      <c r="A791" s="831">
        <v>21</v>
      </c>
      <c r="B791" s="832" t="s">
        <v>3242</v>
      </c>
      <c r="C791" s="832" t="s">
        <v>3248</v>
      </c>
      <c r="D791" s="833" t="s">
        <v>5567</v>
      </c>
      <c r="E791" s="834" t="s">
        <v>3273</v>
      </c>
      <c r="F791" s="832" t="s">
        <v>3243</v>
      </c>
      <c r="G791" s="832" t="s">
        <v>3309</v>
      </c>
      <c r="H791" s="832" t="s">
        <v>594</v>
      </c>
      <c r="I791" s="832" t="s">
        <v>4162</v>
      </c>
      <c r="J791" s="832" t="s">
        <v>3693</v>
      </c>
      <c r="K791" s="832" t="s">
        <v>4163</v>
      </c>
      <c r="L791" s="835">
        <v>299.83999999999997</v>
      </c>
      <c r="M791" s="835">
        <v>3298.24</v>
      </c>
      <c r="N791" s="832">
        <v>11</v>
      </c>
      <c r="O791" s="836">
        <v>6.5</v>
      </c>
      <c r="P791" s="835">
        <v>2998.3999999999996</v>
      </c>
      <c r="Q791" s="837">
        <v>0.90909090909090906</v>
      </c>
      <c r="R791" s="832">
        <v>10</v>
      </c>
      <c r="S791" s="837">
        <v>0.90909090909090906</v>
      </c>
      <c r="T791" s="836">
        <v>6</v>
      </c>
      <c r="U791" s="838">
        <v>0.92307692307692313</v>
      </c>
    </row>
    <row r="792" spans="1:21" ht="14.45" customHeight="1" x14ac:dyDescent="0.2">
      <c r="A792" s="831">
        <v>21</v>
      </c>
      <c r="B792" s="832" t="s">
        <v>3242</v>
      </c>
      <c r="C792" s="832" t="s">
        <v>3248</v>
      </c>
      <c r="D792" s="833" t="s">
        <v>5567</v>
      </c>
      <c r="E792" s="834" t="s">
        <v>3273</v>
      </c>
      <c r="F792" s="832" t="s">
        <v>3243</v>
      </c>
      <c r="G792" s="832" t="s">
        <v>3309</v>
      </c>
      <c r="H792" s="832" t="s">
        <v>594</v>
      </c>
      <c r="I792" s="832" t="s">
        <v>4015</v>
      </c>
      <c r="J792" s="832" t="s">
        <v>4016</v>
      </c>
      <c r="K792" s="832" t="s">
        <v>4017</v>
      </c>
      <c r="L792" s="835">
        <v>99.94</v>
      </c>
      <c r="M792" s="835">
        <v>299.82</v>
      </c>
      <c r="N792" s="832">
        <v>3</v>
      </c>
      <c r="O792" s="836">
        <v>0.5</v>
      </c>
      <c r="P792" s="835">
        <v>299.82</v>
      </c>
      <c r="Q792" s="837">
        <v>1</v>
      </c>
      <c r="R792" s="832">
        <v>3</v>
      </c>
      <c r="S792" s="837">
        <v>1</v>
      </c>
      <c r="T792" s="836">
        <v>0.5</v>
      </c>
      <c r="U792" s="838">
        <v>1</v>
      </c>
    </row>
    <row r="793" spans="1:21" ht="14.45" customHeight="1" x14ac:dyDescent="0.2">
      <c r="A793" s="831">
        <v>21</v>
      </c>
      <c r="B793" s="832" t="s">
        <v>3242</v>
      </c>
      <c r="C793" s="832" t="s">
        <v>3248</v>
      </c>
      <c r="D793" s="833" t="s">
        <v>5567</v>
      </c>
      <c r="E793" s="834" t="s">
        <v>3273</v>
      </c>
      <c r="F793" s="832" t="s">
        <v>3243</v>
      </c>
      <c r="G793" s="832" t="s">
        <v>3309</v>
      </c>
      <c r="H793" s="832" t="s">
        <v>594</v>
      </c>
      <c r="I793" s="832" t="s">
        <v>2880</v>
      </c>
      <c r="J793" s="832" t="s">
        <v>2881</v>
      </c>
      <c r="K793" s="832" t="s">
        <v>2882</v>
      </c>
      <c r="L793" s="835">
        <v>50.32</v>
      </c>
      <c r="M793" s="835">
        <v>100.64</v>
      </c>
      <c r="N793" s="832">
        <v>2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21</v>
      </c>
      <c r="B794" s="832" t="s">
        <v>3242</v>
      </c>
      <c r="C794" s="832" t="s">
        <v>3248</v>
      </c>
      <c r="D794" s="833" t="s">
        <v>5567</v>
      </c>
      <c r="E794" s="834" t="s">
        <v>3273</v>
      </c>
      <c r="F794" s="832" t="s">
        <v>3243</v>
      </c>
      <c r="G794" s="832" t="s">
        <v>3309</v>
      </c>
      <c r="H794" s="832" t="s">
        <v>594</v>
      </c>
      <c r="I794" s="832" t="s">
        <v>3310</v>
      </c>
      <c r="J794" s="832" t="s">
        <v>1648</v>
      </c>
      <c r="K794" s="832" t="s">
        <v>3311</v>
      </c>
      <c r="L794" s="835">
        <v>50.32</v>
      </c>
      <c r="M794" s="835">
        <v>3019.2000000000007</v>
      </c>
      <c r="N794" s="832">
        <v>60</v>
      </c>
      <c r="O794" s="836">
        <v>22.5</v>
      </c>
      <c r="P794" s="835">
        <v>2465.6800000000007</v>
      </c>
      <c r="Q794" s="837">
        <v>0.81666666666666676</v>
      </c>
      <c r="R794" s="832">
        <v>49</v>
      </c>
      <c r="S794" s="837">
        <v>0.81666666666666665</v>
      </c>
      <c r="T794" s="836">
        <v>18.5</v>
      </c>
      <c r="U794" s="838">
        <v>0.82222222222222219</v>
      </c>
    </row>
    <row r="795" spans="1:21" ht="14.45" customHeight="1" x14ac:dyDescent="0.2">
      <c r="A795" s="831">
        <v>21</v>
      </c>
      <c r="B795" s="832" t="s">
        <v>3242</v>
      </c>
      <c r="C795" s="832" t="s">
        <v>3248</v>
      </c>
      <c r="D795" s="833" t="s">
        <v>5567</v>
      </c>
      <c r="E795" s="834" t="s">
        <v>3273</v>
      </c>
      <c r="F795" s="832" t="s">
        <v>3243</v>
      </c>
      <c r="G795" s="832" t="s">
        <v>3309</v>
      </c>
      <c r="H795" s="832" t="s">
        <v>594</v>
      </c>
      <c r="I795" s="832" t="s">
        <v>4333</v>
      </c>
      <c r="J795" s="832" t="s">
        <v>1648</v>
      </c>
      <c r="K795" s="832" t="s">
        <v>4334</v>
      </c>
      <c r="L795" s="835">
        <v>33.549999999999997</v>
      </c>
      <c r="M795" s="835">
        <v>100.64999999999999</v>
      </c>
      <c r="N795" s="832">
        <v>3</v>
      </c>
      <c r="O795" s="836">
        <v>1</v>
      </c>
      <c r="P795" s="835">
        <v>100.64999999999999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5" customHeight="1" x14ac:dyDescent="0.2">
      <c r="A796" s="831">
        <v>21</v>
      </c>
      <c r="B796" s="832" t="s">
        <v>3242</v>
      </c>
      <c r="C796" s="832" t="s">
        <v>3248</v>
      </c>
      <c r="D796" s="833" t="s">
        <v>5567</v>
      </c>
      <c r="E796" s="834" t="s">
        <v>3273</v>
      </c>
      <c r="F796" s="832" t="s">
        <v>3243</v>
      </c>
      <c r="G796" s="832" t="s">
        <v>3309</v>
      </c>
      <c r="H796" s="832" t="s">
        <v>594</v>
      </c>
      <c r="I796" s="832" t="s">
        <v>4335</v>
      </c>
      <c r="J796" s="832" t="s">
        <v>1648</v>
      </c>
      <c r="K796" s="832" t="s">
        <v>4336</v>
      </c>
      <c r="L796" s="835">
        <v>16.77</v>
      </c>
      <c r="M796" s="835">
        <v>16.77</v>
      </c>
      <c r="N796" s="832">
        <v>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5" customHeight="1" x14ac:dyDescent="0.2">
      <c r="A797" s="831">
        <v>21</v>
      </c>
      <c r="B797" s="832" t="s">
        <v>3242</v>
      </c>
      <c r="C797" s="832" t="s">
        <v>3248</v>
      </c>
      <c r="D797" s="833" t="s">
        <v>5567</v>
      </c>
      <c r="E797" s="834" t="s">
        <v>3273</v>
      </c>
      <c r="F797" s="832" t="s">
        <v>3243</v>
      </c>
      <c r="G797" s="832" t="s">
        <v>3309</v>
      </c>
      <c r="H797" s="832" t="s">
        <v>594</v>
      </c>
      <c r="I797" s="832" t="s">
        <v>4337</v>
      </c>
      <c r="J797" s="832" t="s">
        <v>4338</v>
      </c>
      <c r="K797" s="832" t="s">
        <v>4339</v>
      </c>
      <c r="L797" s="835">
        <v>50.32</v>
      </c>
      <c r="M797" s="835">
        <v>150.96</v>
      </c>
      <c r="N797" s="832">
        <v>3</v>
      </c>
      <c r="O797" s="836">
        <v>0.5</v>
      </c>
      <c r="P797" s="835">
        <v>150.96</v>
      </c>
      <c r="Q797" s="837">
        <v>1</v>
      </c>
      <c r="R797" s="832">
        <v>3</v>
      </c>
      <c r="S797" s="837">
        <v>1</v>
      </c>
      <c r="T797" s="836">
        <v>0.5</v>
      </c>
      <c r="U797" s="838">
        <v>1</v>
      </c>
    </row>
    <row r="798" spans="1:21" ht="14.45" customHeight="1" x14ac:dyDescent="0.2">
      <c r="A798" s="831">
        <v>21</v>
      </c>
      <c r="B798" s="832" t="s">
        <v>3242</v>
      </c>
      <c r="C798" s="832" t="s">
        <v>3248</v>
      </c>
      <c r="D798" s="833" t="s">
        <v>5567</v>
      </c>
      <c r="E798" s="834" t="s">
        <v>3273</v>
      </c>
      <c r="F798" s="832" t="s">
        <v>3243</v>
      </c>
      <c r="G798" s="832" t="s">
        <v>3696</v>
      </c>
      <c r="H798" s="832" t="s">
        <v>594</v>
      </c>
      <c r="I798" s="832" t="s">
        <v>3697</v>
      </c>
      <c r="J798" s="832" t="s">
        <v>662</v>
      </c>
      <c r="K798" s="832" t="s">
        <v>663</v>
      </c>
      <c r="L798" s="835">
        <v>2086.5500000000002</v>
      </c>
      <c r="M798" s="835">
        <v>202395.34999999998</v>
      </c>
      <c r="N798" s="832">
        <v>97</v>
      </c>
      <c r="O798" s="836">
        <v>24.5</v>
      </c>
      <c r="P798" s="835">
        <v>185702.94999999998</v>
      </c>
      <c r="Q798" s="837">
        <v>0.91752577319587636</v>
      </c>
      <c r="R798" s="832">
        <v>89</v>
      </c>
      <c r="S798" s="837">
        <v>0.91752577319587625</v>
      </c>
      <c r="T798" s="836">
        <v>22.5</v>
      </c>
      <c r="U798" s="838">
        <v>0.91836734693877553</v>
      </c>
    </row>
    <row r="799" spans="1:21" ht="14.45" customHeight="1" x14ac:dyDescent="0.2">
      <c r="A799" s="831">
        <v>21</v>
      </c>
      <c r="B799" s="832" t="s">
        <v>3242</v>
      </c>
      <c r="C799" s="832" t="s">
        <v>3248</v>
      </c>
      <c r="D799" s="833" t="s">
        <v>5567</v>
      </c>
      <c r="E799" s="834" t="s">
        <v>3273</v>
      </c>
      <c r="F799" s="832" t="s">
        <v>3243</v>
      </c>
      <c r="G799" s="832" t="s">
        <v>3698</v>
      </c>
      <c r="H799" s="832" t="s">
        <v>655</v>
      </c>
      <c r="I799" s="832" t="s">
        <v>3111</v>
      </c>
      <c r="J799" s="832" t="s">
        <v>1735</v>
      </c>
      <c r="K799" s="832" t="s">
        <v>3112</v>
      </c>
      <c r="L799" s="835">
        <v>154.36000000000001</v>
      </c>
      <c r="M799" s="835">
        <v>6483.1200000000008</v>
      </c>
      <c r="N799" s="832">
        <v>42</v>
      </c>
      <c r="O799" s="836">
        <v>20.5</v>
      </c>
      <c r="P799" s="835">
        <v>4785.1600000000008</v>
      </c>
      <c r="Q799" s="837">
        <v>0.73809523809523814</v>
      </c>
      <c r="R799" s="832">
        <v>31</v>
      </c>
      <c r="S799" s="837">
        <v>0.73809523809523814</v>
      </c>
      <c r="T799" s="836">
        <v>15</v>
      </c>
      <c r="U799" s="838">
        <v>0.73170731707317072</v>
      </c>
    </row>
    <row r="800" spans="1:21" ht="14.45" customHeight="1" x14ac:dyDescent="0.2">
      <c r="A800" s="831">
        <v>21</v>
      </c>
      <c r="B800" s="832" t="s">
        <v>3242</v>
      </c>
      <c r="C800" s="832" t="s">
        <v>3248</v>
      </c>
      <c r="D800" s="833" t="s">
        <v>5567</v>
      </c>
      <c r="E800" s="834" t="s">
        <v>3273</v>
      </c>
      <c r="F800" s="832" t="s">
        <v>3243</v>
      </c>
      <c r="G800" s="832" t="s">
        <v>3698</v>
      </c>
      <c r="H800" s="832" t="s">
        <v>594</v>
      </c>
      <c r="I800" s="832" t="s">
        <v>4018</v>
      </c>
      <c r="J800" s="832" t="s">
        <v>1735</v>
      </c>
      <c r="K800" s="832" t="s">
        <v>3700</v>
      </c>
      <c r="L800" s="835">
        <v>225.06</v>
      </c>
      <c r="M800" s="835">
        <v>225.06</v>
      </c>
      <c r="N800" s="832">
        <v>1</v>
      </c>
      <c r="O800" s="836">
        <v>1</v>
      </c>
      <c r="P800" s="835">
        <v>225.06</v>
      </c>
      <c r="Q800" s="837">
        <v>1</v>
      </c>
      <c r="R800" s="832">
        <v>1</v>
      </c>
      <c r="S800" s="837">
        <v>1</v>
      </c>
      <c r="T800" s="836">
        <v>1</v>
      </c>
      <c r="U800" s="838">
        <v>1</v>
      </c>
    </row>
    <row r="801" spans="1:21" ht="14.45" customHeight="1" x14ac:dyDescent="0.2">
      <c r="A801" s="831">
        <v>21</v>
      </c>
      <c r="B801" s="832" t="s">
        <v>3242</v>
      </c>
      <c r="C801" s="832" t="s">
        <v>3248</v>
      </c>
      <c r="D801" s="833" t="s">
        <v>5567</v>
      </c>
      <c r="E801" s="834" t="s">
        <v>3273</v>
      </c>
      <c r="F801" s="832" t="s">
        <v>3243</v>
      </c>
      <c r="G801" s="832" t="s">
        <v>3698</v>
      </c>
      <c r="H801" s="832" t="s">
        <v>594</v>
      </c>
      <c r="I801" s="832" t="s">
        <v>4340</v>
      </c>
      <c r="J801" s="832" t="s">
        <v>1735</v>
      </c>
      <c r="K801" s="832" t="s">
        <v>3112</v>
      </c>
      <c r="L801" s="835">
        <v>154.36000000000001</v>
      </c>
      <c r="M801" s="835">
        <v>308.72000000000003</v>
      </c>
      <c r="N801" s="832">
        <v>2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5" customHeight="1" x14ac:dyDescent="0.2">
      <c r="A802" s="831">
        <v>21</v>
      </c>
      <c r="B802" s="832" t="s">
        <v>3242</v>
      </c>
      <c r="C802" s="832" t="s">
        <v>3248</v>
      </c>
      <c r="D802" s="833" t="s">
        <v>5567</v>
      </c>
      <c r="E802" s="834" t="s">
        <v>3273</v>
      </c>
      <c r="F802" s="832" t="s">
        <v>3243</v>
      </c>
      <c r="G802" s="832" t="s">
        <v>3701</v>
      </c>
      <c r="H802" s="832" t="s">
        <v>594</v>
      </c>
      <c r="I802" s="832" t="s">
        <v>3702</v>
      </c>
      <c r="J802" s="832" t="s">
        <v>1192</v>
      </c>
      <c r="K802" s="832" t="s">
        <v>1193</v>
      </c>
      <c r="L802" s="835">
        <v>374.79</v>
      </c>
      <c r="M802" s="835">
        <v>67087.409999999989</v>
      </c>
      <c r="N802" s="832">
        <v>179</v>
      </c>
      <c r="O802" s="836">
        <v>22</v>
      </c>
      <c r="P802" s="835">
        <v>67087.409999999989</v>
      </c>
      <c r="Q802" s="837">
        <v>1</v>
      </c>
      <c r="R802" s="832">
        <v>179</v>
      </c>
      <c r="S802" s="837">
        <v>1</v>
      </c>
      <c r="T802" s="836">
        <v>22</v>
      </c>
      <c r="U802" s="838">
        <v>1</v>
      </c>
    </row>
    <row r="803" spans="1:21" ht="14.45" customHeight="1" x14ac:dyDescent="0.2">
      <c r="A803" s="831">
        <v>21</v>
      </c>
      <c r="B803" s="832" t="s">
        <v>3242</v>
      </c>
      <c r="C803" s="832" t="s">
        <v>3248</v>
      </c>
      <c r="D803" s="833" t="s">
        <v>5567</v>
      </c>
      <c r="E803" s="834" t="s">
        <v>3273</v>
      </c>
      <c r="F803" s="832" t="s">
        <v>3243</v>
      </c>
      <c r="G803" s="832" t="s">
        <v>3701</v>
      </c>
      <c r="H803" s="832" t="s">
        <v>594</v>
      </c>
      <c r="I803" s="832" t="s">
        <v>3703</v>
      </c>
      <c r="J803" s="832" t="s">
        <v>1192</v>
      </c>
      <c r="K803" s="832" t="s">
        <v>1193</v>
      </c>
      <c r="L803" s="835">
        <v>374.79</v>
      </c>
      <c r="M803" s="835">
        <v>29983.200000000004</v>
      </c>
      <c r="N803" s="832">
        <v>80</v>
      </c>
      <c r="O803" s="836">
        <v>11</v>
      </c>
      <c r="P803" s="835">
        <v>25485.720000000005</v>
      </c>
      <c r="Q803" s="837">
        <v>0.85000000000000009</v>
      </c>
      <c r="R803" s="832">
        <v>68</v>
      </c>
      <c r="S803" s="837">
        <v>0.85</v>
      </c>
      <c r="T803" s="836">
        <v>9.5</v>
      </c>
      <c r="U803" s="838">
        <v>0.86363636363636365</v>
      </c>
    </row>
    <row r="804" spans="1:21" ht="14.45" customHeight="1" x14ac:dyDescent="0.2">
      <c r="A804" s="831">
        <v>21</v>
      </c>
      <c r="B804" s="832" t="s">
        <v>3242</v>
      </c>
      <c r="C804" s="832" t="s">
        <v>3248</v>
      </c>
      <c r="D804" s="833" t="s">
        <v>5567</v>
      </c>
      <c r="E804" s="834" t="s">
        <v>3273</v>
      </c>
      <c r="F804" s="832" t="s">
        <v>3243</v>
      </c>
      <c r="G804" s="832" t="s">
        <v>4341</v>
      </c>
      <c r="H804" s="832" t="s">
        <v>655</v>
      </c>
      <c r="I804" s="832" t="s">
        <v>4342</v>
      </c>
      <c r="J804" s="832" t="s">
        <v>932</v>
      </c>
      <c r="K804" s="832" t="s">
        <v>4343</v>
      </c>
      <c r="L804" s="835">
        <v>0</v>
      </c>
      <c r="M804" s="835">
        <v>0</v>
      </c>
      <c r="N804" s="832">
        <v>1</v>
      </c>
      <c r="O804" s="836">
        <v>0.5</v>
      </c>
      <c r="P804" s="835">
        <v>0</v>
      </c>
      <c r="Q804" s="837"/>
      <c r="R804" s="832">
        <v>1</v>
      </c>
      <c r="S804" s="837">
        <v>1</v>
      </c>
      <c r="T804" s="836">
        <v>0.5</v>
      </c>
      <c r="U804" s="838">
        <v>1</v>
      </c>
    </row>
    <row r="805" spans="1:21" ht="14.45" customHeight="1" x14ac:dyDescent="0.2">
      <c r="A805" s="831">
        <v>21</v>
      </c>
      <c r="B805" s="832" t="s">
        <v>3242</v>
      </c>
      <c r="C805" s="832" t="s">
        <v>3248</v>
      </c>
      <c r="D805" s="833" t="s">
        <v>5567</v>
      </c>
      <c r="E805" s="834" t="s">
        <v>3273</v>
      </c>
      <c r="F805" s="832" t="s">
        <v>3243</v>
      </c>
      <c r="G805" s="832" t="s">
        <v>3704</v>
      </c>
      <c r="H805" s="832" t="s">
        <v>655</v>
      </c>
      <c r="I805" s="832" t="s">
        <v>4026</v>
      </c>
      <c r="J805" s="832" t="s">
        <v>2721</v>
      </c>
      <c r="K805" s="832" t="s">
        <v>4027</v>
      </c>
      <c r="L805" s="835">
        <v>74.08</v>
      </c>
      <c r="M805" s="835">
        <v>74.08</v>
      </c>
      <c r="N805" s="832">
        <v>1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5" customHeight="1" x14ac:dyDescent="0.2">
      <c r="A806" s="831">
        <v>21</v>
      </c>
      <c r="B806" s="832" t="s">
        <v>3242</v>
      </c>
      <c r="C806" s="832" t="s">
        <v>3248</v>
      </c>
      <c r="D806" s="833" t="s">
        <v>5567</v>
      </c>
      <c r="E806" s="834" t="s">
        <v>3273</v>
      </c>
      <c r="F806" s="832" t="s">
        <v>3243</v>
      </c>
      <c r="G806" s="832" t="s">
        <v>3704</v>
      </c>
      <c r="H806" s="832" t="s">
        <v>655</v>
      </c>
      <c r="I806" s="832" t="s">
        <v>2718</v>
      </c>
      <c r="J806" s="832" t="s">
        <v>2712</v>
      </c>
      <c r="K806" s="832" t="s">
        <v>2719</v>
      </c>
      <c r="L806" s="835">
        <v>84.18</v>
      </c>
      <c r="M806" s="835">
        <v>84.18</v>
      </c>
      <c r="N806" s="832">
        <v>1</v>
      </c>
      <c r="O806" s="836">
        <v>1</v>
      </c>
      <c r="P806" s="835">
        <v>84.18</v>
      </c>
      <c r="Q806" s="837">
        <v>1</v>
      </c>
      <c r="R806" s="832">
        <v>1</v>
      </c>
      <c r="S806" s="837">
        <v>1</v>
      </c>
      <c r="T806" s="836">
        <v>1</v>
      </c>
      <c r="U806" s="838">
        <v>1</v>
      </c>
    </row>
    <row r="807" spans="1:21" ht="14.45" customHeight="1" x14ac:dyDescent="0.2">
      <c r="A807" s="831">
        <v>21</v>
      </c>
      <c r="B807" s="832" t="s">
        <v>3242</v>
      </c>
      <c r="C807" s="832" t="s">
        <v>3248</v>
      </c>
      <c r="D807" s="833" t="s">
        <v>5567</v>
      </c>
      <c r="E807" s="834" t="s">
        <v>3273</v>
      </c>
      <c r="F807" s="832" t="s">
        <v>3243</v>
      </c>
      <c r="G807" s="832" t="s">
        <v>3704</v>
      </c>
      <c r="H807" s="832" t="s">
        <v>655</v>
      </c>
      <c r="I807" s="832" t="s">
        <v>3109</v>
      </c>
      <c r="J807" s="832" t="s">
        <v>2721</v>
      </c>
      <c r="K807" s="832" t="s">
        <v>3110</v>
      </c>
      <c r="L807" s="835">
        <v>63.14</v>
      </c>
      <c r="M807" s="835">
        <v>189.42000000000002</v>
      </c>
      <c r="N807" s="832">
        <v>3</v>
      </c>
      <c r="O807" s="836">
        <v>2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21</v>
      </c>
      <c r="B808" s="832" t="s">
        <v>3242</v>
      </c>
      <c r="C808" s="832" t="s">
        <v>3248</v>
      </c>
      <c r="D808" s="833" t="s">
        <v>5567</v>
      </c>
      <c r="E808" s="834" t="s">
        <v>3273</v>
      </c>
      <c r="F808" s="832" t="s">
        <v>3243</v>
      </c>
      <c r="G808" s="832" t="s">
        <v>3704</v>
      </c>
      <c r="H808" s="832" t="s">
        <v>655</v>
      </c>
      <c r="I808" s="832" t="s">
        <v>2720</v>
      </c>
      <c r="J808" s="832" t="s">
        <v>2721</v>
      </c>
      <c r="K808" s="832" t="s">
        <v>2722</v>
      </c>
      <c r="L808" s="835">
        <v>49.08</v>
      </c>
      <c r="M808" s="835">
        <v>49.08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21</v>
      </c>
      <c r="B809" s="832" t="s">
        <v>3242</v>
      </c>
      <c r="C809" s="832" t="s">
        <v>3248</v>
      </c>
      <c r="D809" s="833" t="s">
        <v>5567</v>
      </c>
      <c r="E809" s="834" t="s">
        <v>3273</v>
      </c>
      <c r="F809" s="832" t="s">
        <v>3243</v>
      </c>
      <c r="G809" s="832" t="s">
        <v>4344</v>
      </c>
      <c r="H809" s="832" t="s">
        <v>594</v>
      </c>
      <c r="I809" s="832" t="s">
        <v>4345</v>
      </c>
      <c r="J809" s="832" t="s">
        <v>4346</v>
      </c>
      <c r="K809" s="832" t="s">
        <v>4347</v>
      </c>
      <c r="L809" s="835">
        <v>248.55</v>
      </c>
      <c r="M809" s="835">
        <v>4473.8999999999996</v>
      </c>
      <c r="N809" s="832">
        <v>18</v>
      </c>
      <c r="O809" s="836">
        <v>18</v>
      </c>
      <c r="P809" s="835">
        <v>2734.05</v>
      </c>
      <c r="Q809" s="837">
        <v>0.61111111111111116</v>
      </c>
      <c r="R809" s="832">
        <v>11</v>
      </c>
      <c r="S809" s="837">
        <v>0.61111111111111116</v>
      </c>
      <c r="T809" s="836">
        <v>11</v>
      </c>
      <c r="U809" s="838">
        <v>0.61111111111111116</v>
      </c>
    </row>
    <row r="810" spans="1:21" ht="14.45" customHeight="1" x14ac:dyDescent="0.2">
      <c r="A810" s="831">
        <v>21</v>
      </c>
      <c r="B810" s="832" t="s">
        <v>3242</v>
      </c>
      <c r="C810" s="832" t="s">
        <v>3248</v>
      </c>
      <c r="D810" s="833" t="s">
        <v>5567</v>
      </c>
      <c r="E810" s="834" t="s">
        <v>3273</v>
      </c>
      <c r="F810" s="832" t="s">
        <v>3243</v>
      </c>
      <c r="G810" s="832" t="s">
        <v>4348</v>
      </c>
      <c r="H810" s="832" t="s">
        <v>594</v>
      </c>
      <c r="I810" s="832" t="s">
        <v>4349</v>
      </c>
      <c r="J810" s="832" t="s">
        <v>4350</v>
      </c>
      <c r="K810" s="832" t="s">
        <v>4351</v>
      </c>
      <c r="L810" s="835">
        <v>1345.89</v>
      </c>
      <c r="M810" s="835">
        <v>1345.89</v>
      </c>
      <c r="N810" s="832">
        <v>1</v>
      </c>
      <c r="O810" s="836">
        <v>1</v>
      </c>
      <c r="P810" s="835">
        <v>1345.89</v>
      </c>
      <c r="Q810" s="837">
        <v>1</v>
      </c>
      <c r="R810" s="832">
        <v>1</v>
      </c>
      <c r="S810" s="837">
        <v>1</v>
      </c>
      <c r="T810" s="836">
        <v>1</v>
      </c>
      <c r="U810" s="838">
        <v>1</v>
      </c>
    </row>
    <row r="811" spans="1:21" ht="14.45" customHeight="1" x14ac:dyDescent="0.2">
      <c r="A811" s="831">
        <v>21</v>
      </c>
      <c r="B811" s="832" t="s">
        <v>3242</v>
      </c>
      <c r="C811" s="832" t="s">
        <v>3248</v>
      </c>
      <c r="D811" s="833" t="s">
        <v>5567</v>
      </c>
      <c r="E811" s="834" t="s">
        <v>3273</v>
      </c>
      <c r="F811" s="832" t="s">
        <v>3243</v>
      </c>
      <c r="G811" s="832" t="s">
        <v>4348</v>
      </c>
      <c r="H811" s="832" t="s">
        <v>594</v>
      </c>
      <c r="I811" s="832" t="s">
        <v>4352</v>
      </c>
      <c r="J811" s="832" t="s">
        <v>4353</v>
      </c>
      <c r="K811" s="832" t="s">
        <v>4354</v>
      </c>
      <c r="L811" s="835">
        <v>672.95</v>
      </c>
      <c r="M811" s="835">
        <v>672.95</v>
      </c>
      <c r="N811" s="832">
        <v>1</v>
      </c>
      <c r="O811" s="836">
        <v>1</v>
      </c>
      <c r="P811" s="835">
        <v>672.95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5" customHeight="1" x14ac:dyDescent="0.2">
      <c r="A812" s="831">
        <v>21</v>
      </c>
      <c r="B812" s="832" t="s">
        <v>3242</v>
      </c>
      <c r="C812" s="832" t="s">
        <v>3248</v>
      </c>
      <c r="D812" s="833" t="s">
        <v>5567</v>
      </c>
      <c r="E812" s="834" t="s">
        <v>3273</v>
      </c>
      <c r="F812" s="832" t="s">
        <v>3243</v>
      </c>
      <c r="G812" s="832" t="s">
        <v>4355</v>
      </c>
      <c r="H812" s="832" t="s">
        <v>594</v>
      </c>
      <c r="I812" s="832" t="s">
        <v>4356</v>
      </c>
      <c r="J812" s="832" t="s">
        <v>4357</v>
      </c>
      <c r="K812" s="832" t="s">
        <v>4358</v>
      </c>
      <c r="L812" s="835">
        <v>0</v>
      </c>
      <c r="M812" s="835">
        <v>0</v>
      </c>
      <c r="N812" s="832">
        <v>1</v>
      </c>
      <c r="O812" s="836">
        <v>1</v>
      </c>
      <c r="P812" s="835"/>
      <c r="Q812" s="837"/>
      <c r="R812" s="832"/>
      <c r="S812" s="837">
        <v>0</v>
      </c>
      <c r="T812" s="836"/>
      <c r="U812" s="838">
        <v>0</v>
      </c>
    </row>
    <row r="813" spans="1:21" ht="14.45" customHeight="1" x14ac:dyDescent="0.2">
      <c r="A813" s="831">
        <v>21</v>
      </c>
      <c r="B813" s="832" t="s">
        <v>3242</v>
      </c>
      <c r="C813" s="832" t="s">
        <v>3248</v>
      </c>
      <c r="D813" s="833" t="s">
        <v>5567</v>
      </c>
      <c r="E813" s="834" t="s">
        <v>3273</v>
      </c>
      <c r="F813" s="832" t="s">
        <v>3243</v>
      </c>
      <c r="G813" s="832" t="s">
        <v>3312</v>
      </c>
      <c r="H813" s="832" t="s">
        <v>655</v>
      </c>
      <c r="I813" s="832" t="s">
        <v>4359</v>
      </c>
      <c r="J813" s="832" t="s">
        <v>2156</v>
      </c>
      <c r="K813" s="832" t="s">
        <v>2157</v>
      </c>
      <c r="L813" s="835">
        <v>194.26</v>
      </c>
      <c r="M813" s="835">
        <v>582.78</v>
      </c>
      <c r="N813" s="832">
        <v>3</v>
      </c>
      <c r="O813" s="836">
        <v>1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5" customHeight="1" x14ac:dyDescent="0.2">
      <c r="A814" s="831">
        <v>21</v>
      </c>
      <c r="B814" s="832" t="s">
        <v>3242</v>
      </c>
      <c r="C814" s="832" t="s">
        <v>3248</v>
      </c>
      <c r="D814" s="833" t="s">
        <v>5567</v>
      </c>
      <c r="E814" s="834" t="s">
        <v>3273</v>
      </c>
      <c r="F814" s="832" t="s">
        <v>3243</v>
      </c>
      <c r="G814" s="832" t="s">
        <v>3312</v>
      </c>
      <c r="H814" s="832" t="s">
        <v>655</v>
      </c>
      <c r="I814" s="832" t="s">
        <v>4360</v>
      </c>
      <c r="J814" s="832" t="s">
        <v>1705</v>
      </c>
      <c r="K814" s="832" t="s">
        <v>1692</v>
      </c>
      <c r="L814" s="835">
        <v>59.72</v>
      </c>
      <c r="M814" s="835">
        <v>119.44</v>
      </c>
      <c r="N814" s="832">
        <v>2</v>
      </c>
      <c r="O814" s="836">
        <v>0.5</v>
      </c>
      <c r="P814" s="835">
        <v>119.44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5" customHeight="1" x14ac:dyDescent="0.2">
      <c r="A815" s="831">
        <v>21</v>
      </c>
      <c r="B815" s="832" t="s">
        <v>3242</v>
      </c>
      <c r="C815" s="832" t="s">
        <v>3248</v>
      </c>
      <c r="D815" s="833" t="s">
        <v>5567</v>
      </c>
      <c r="E815" s="834" t="s">
        <v>3273</v>
      </c>
      <c r="F815" s="832" t="s">
        <v>3243</v>
      </c>
      <c r="G815" s="832" t="s">
        <v>3312</v>
      </c>
      <c r="H815" s="832" t="s">
        <v>655</v>
      </c>
      <c r="I815" s="832" t="s">
        <v>4361</v>
      </c>
      <c r="J815" s="832" t="s">
        <v>1704</v>
      </c>
      <c r="K815" s="832" t="s">
        <v>1692</v>
      </c>
      <c r="L815" s="835">
        <v>59.72</v>
      </c>
      <c r="M815" s="835">
        <v>895.8</v>
      </c>
      <c r="N815" s="832">
        <v>15</v>
      </c>
      <c r="O815" s="836">
        <v>2.5</v>
      </c>
      <c r="P815" s="835">
        <v>656.92</v>
      </c>
      <c r="Q815" s="837">
        <v>0.73333333333333328</v>
      </c>
      <c r="R815" s="832">
        <v>11</v>
      </c>
      <c r="S815" s="837">
        <v>0.73333333333333328</v>
      </c>
      <c r="T815" s="836">
        <v>1.5</v>
      </c>
      <c r="U815" s="838">
        <v>0.6</v>
      </c>
    </row>
    <row r="816" spans="1:21" ht="14.45" customHeight="1" x14ac:dyDescent="0.2">
      <c r="A816" s="831">
        <v>21</v>
      </c>
      <c r="B816" s="832" t="s">
        <v>3242</v>
      </c>
      <c r="C816" s="832" t="s">
        <v>3248</v>
      </c>
      <c r="D816" s="833" t="s">
        <v>5567</v>
      </c>
      <c r="E816" s="834" t="s">
        <v>3273</v>
      </c>
      <c r="F816" s="832" t="s">
        <v>3243</v>
      </c>
      <c r="G816" s="832" t="s">
        <v>3312</v>
      </c>
      <c r="H816" s="832" t="s">
        <v>655</v>
      </c>
      <c r="I816" s="832" t="s">
        <v>3165</v>
      </c>
      <c r="J816" s="832" t="s">
        <v>3166</v>
      </c>
      <c r="K816" s="832" t="s">
        <v>2157</v>
      </c>
      <c r="L816" s="835">
        <v>194.26</v>
      </c>
      <c r="M816" s="835">
        <v>43125.719999999972</v>
      </c>
      <c r="N816" s="832">
        <v>222</v>
      </c>
      <c r="O816" s="836">
        <v>65.5</v>
      </c>
      <c r="P816" s="835">
        <v>32829.939999999973</v>
      </c>
      <c r="Q816" s="837">
        <v>0.76126126126126115</v>
      </c>
      <c r="R816" s="832">
        <v>169</v>
      </c>
      <c r="S816" s="837">
        <v>0.76126126126126126</v>
      </c>
      <c r="T816" s="836">
        <v>50</v>
      </c>
      <c r="U816" s="838">
        <v>0.76335877862595425</v>
      </c>
    </row>
    <row r="817" spans="1:21" ht="14.45" customHeight="1" x14ac:dyDescent="0.2">
      <c r="A817" s="831">
        <v>21</v>
      </c>
      <c r="B817" s="832" t="s">
        <v>3242</v>
      </c>
      <c r="C817" s="832" t="s">
        <v>3248</v>
      </c>
      <c r="D817" s="833" t="s">
        <v>5567</v>
      </c>
      <c r="E817" s="834" t="s">
        <v>3273</v>
      </c>
      <c r="F817" s="832" t="s">
        <v>3243</v>
      </c>
      <c r="G817" s="832" t="s">
        <v>3312</v>
      </c>
      <c r="H817" s="832" t="s">
        <v>655</v>
      </c>
      <c r="I817" s="832" t="s">
        <v>3165</v>
      </c>
      <c r="J817" s="832" t="s">
        <v>3166</v>
      </c>
      <c r="K817" s="832" t="s">
        <v>2157</v>
      </c>
      <c r="L817" s="835">
        <v>233.96</v>
      </c>
      <c r="M817" s="835">
        <v>7720.68</v>
      </c>
      <c r="N817" s="832">
        <v>33</v>
      </c>
      <c r="O817" s="836">
        <v>11</v>
      </c>
      <c r="P817" s="835">
        <v>5615.04</v>
      </c>
      <c r="Q817" s="837">
        <v>0.72727272727272729</v>
      </c>
      <c r="R817" s="832">
        <v>24</v>
      </c>
      <c r="S817" s="837">
        <v>0.72727272727272729</v>
      </c>
      <c r="T817" s="836">
        <v>8.5</v>
      </c>
      <c r="U817" s="838">
        <v>0.77272727272727271</v>
      </c>
    </row>
    <row r="818" spans="1:21" ht="14.45" customHeight="1" x14ac:dyDescent="0.2">
      <c r="A818" s="831">
        <v>21</v>
      </c>
      <c r="B818" s="832" t="s">
        <v>3242</v>
      </c>
      <c r="C818" s="832" t="s">
        <v>3248</v>
      </c>
      <c r="D818" s="833" t="s">
        <v>5567</v>
      </c>
      <c r="E818" s="834" t="s">
        <v>3273</v>
      </c>
      <c r="F818" s="832" t="s">
        <v>3243</v>
      </c>
      <c r="G818" s="832" t="s">
        <v>3312</v>
      </c>
      <c r="H818" s="832" t="s">
        <v>655</v>
      </c>
      <c r="I818" s="832" t="s">
        <v>3020</v>
      </c>
      <c r="J818" s="832" t="s">
        <v>1705</v>
      </c>
      <c r="K818" s="832" t="s">
        <v>1689</v>
      </c>
      <c r="L818" s="835">
        <v>238.89</v>
      </c>
      <c r="M818" s="835">
        <v>1433.34</v>
      </c>
      <c r="N818" s="832">
        <v>6</v>
      </c>
      <c r="O818" s="836">
        <v>1.5</v>
      </c>
      <c r="P818" s="835">
        <v>477.78</v>
      </c>
      <c r="Q818" s="837">
        <v>0.33333333333333331</v>
      </c>
      <c r="R818" s="832">
        <v>2</v>
      </c>
      <c r="S818" s="837">
        <v>0.33333333333333331</v>
      </c>
      <c r="T818" s="836">
        <v>0.5</v>
      </c>
      <c r="U818" s="838">
        <v>0.33333333333333331</v>
      </c>
    </row>
    <row r="819" spans="1:21" ht="14.45" customHeight="1" x14ac:dyDescent="0.2">
      <c r="A819" s="831">
        <v>21</v>
      </c>
      <c r="B819" s="832" t="s">
        <v>3242</v>
      </c>
      <c r="C819" s="832" t="s">
        <v>3248</v>
      </c>
      <c r="D819" s="833" t="s">
        <v>5567</v>
      </c>
      <c r="E819" s="834" t="s">
        <v>3273</v>
      </c>
      <c r="F819" s="832" t="s">
        <v>3243</v>
      </c>
      <c r="G819" s="832" t="s">
        <v>3312</v>
      </c>
      <c r="H819" s="832" t="s">
        <v>655</v>
      </c>
      <c r="I819" s="832" t="s">
        <v>3021</v>
      </c>
      <c r="J819" s="832" t="s">
        <v>1704</v>
      </c>
      <c r="K819" s="832" t="s">
        <v>1689</v>
      </c>
      <c r="L819" s="835">
        <v>238.89</v>
      </c>
      <c r="M819" s="835">
        <v>3822.24</v>
      </c>
      <c r="N819" s="832">
        <v>16</v>
      </c>
      <c r="O819" s="836">
        <v>4.5</v>
      </c>
      <c r="P819" s="835">
        <v>2627.79</v>
      </c>
      <c r="Q819" s="837">
        <v>0.6875</v>
      </c>
      <c r="R819" s="832">
        <v>11</v>
      </c>
      <c r="S819" s="837">
        <v>0.6875</v>
      </c>
      <c r="T819" s="836">
        <v>2.5</v>
      </c>
      <c r="U819" s="838">
        <v>0.55555555555555558</v>
      </c>
    </row>
    <row r="820" spans="1:21" ht="14.45" customHeight="1" x14ac:dyDescent="0.2">
      <c r="A820" s="831">
        <v>21</v>
      </c>
      <c r="B820" s="832" t="s">
        <v>3242</v>
      </c>
      <c r="C820" s="832" t="s">
        <v>3248</v>
      </c>
      <c r="D820" s="833" t="s">
        <v>5567</v>
      </c>
      <c r="E820" s="834" t="s">
        <v>3273</v>
      </c>
      <c r="F820" s="832" t="s">
        <v>3243</v>
      </c>
      <c r="G820" s="832" t="s">
        <v>3312</v>
      </c>
      <c r="H820" s="832" t="s">
        <v>655</v>
      </c>
      <c r="I820" s="832" t="s">
        <v>3015</v>
      </c>
      <c r="J820" s="832" t="s">
        <v>1690</v>
      </c>
      <c r="K820" s="832" t="s">
        <v>1689</v>
      </c>
      <c r="L820" s="835">
        <v>87.82</v>
      </c>
      <c r="M820" s="835">
        <v>351.28</v>
      </c>
      <c r="N820" s="832">
        <v>4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5" customHeight="1" x14ac:dyDescent="0.2">
      <c r="A821" s="831">
        <v>21</v>
      </c>
      <c r="B821" s="832" t="s">
        <v>3242</v>
      </c>
      <c r="C821" s="832" t="s">
        <v>3248</v>
      </c>
      <c r="D821" s="833" t="s">
        <v>5567</v>
      </c>
      <c r="E821" s="834" t="s">
        <v>3273</v>
      </c>
      <c r="F821" s="832" t="s">
        <v>3243</v>
      </c>
      <c r="G821" s="832" t="s">
        <v>3312</v>
      </c>
      <c r="H821" s="832" t="s">
        <v>655</v>
      </c>
      <c r="I821" s="832" t="s">
        <v>4362</v>
      </c>
      <c r="J821" s="832" t="s">
        <v>4363</v>
      </c>
      <c r="K821" s="832" t="s">
        <v>1695</v>
      </c>
      <c r="L821" s="835">
        <v>129.51</v>
      </c>
      <c r="M821" s="835">
        <v>388.53</v>
      </c>
      <c r="N821" s="832">
        <v>3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5" customHeight="1" x14ac:dyDescent="0.2">
      <c r="A822" s="831">
        <v>21</v>
      </c>
      <c r="B822" s="832" t="s">
        <v>3242</v>
      </c>
      <c r="C822" s="832" t="s">
        <v>3248</v>
      </c>
      <c r="D822" s="833" t="s">
        <v>5567</v>
      </c>
      <c r="E822" s="834" t="s">
        <v>3273</v>
      </c>
      <c r="F822" s="832" t="s">
        <v>3243</v>
      </c>
      <c r="G822" s="832" t="s">
        <v>3312</v>
      </c>
      <c r="H822" s="832" t="s">
        <v>594</v>
      </c>
      <c r="I822" s="832" t="s">
        <v>4364</v>
      </c>
      <c r="J822" s="832" t="s">
        <v>4365</v>
      </c>
      <c r="K822" s="832" t="s">
        <v>4366</v>
      </c>
      <c r="L822" s="835">
        <v>263.86</v>
      </c>
      <c r="M822" s="835">
        <v>2110.88</v>
      </c>
      <c r="N822" s="832">
        <v>8</v>
      </c>
      <c r="O822" s="836">
        <v>2.5</v>
      </c>
      <c r="P822" s="835">
        <v>2110.88</v>
      </c>
      <c r="Q822" s="837">
        <v>1</v>
      </c>
      <c r="R822" s="832">
        <v>8</v>
      </c>
      <c r="S822" s="837">
        <v>1</v>
      </c>
      <c r="T822" s="836">
        <v>2.5</v>
      </c>
      <c r="U822" s="838">
        <v>1</v>
      </c>
    </row>
    <row r="823" spans="1:21" ht="14.45" customHeight="1" x14ac:dyDescent="0.2">
      <c r="A823" s="831">
        <v>21</v>
      </c>
      <c r="B823" s="832" t="s">
        <v>3242</v>
      </c>
      <c r="C823" s="832" t="s">
        <v>3248</v>
      </c>
      <c r="D823" s="833" t="s">
        <v>5567</v>
      </c>
      <c r="E823" s="834" t="s">
        <v>3273</v>
      </c>
      <c r="F823" s="832" t="s">
        <v>3243</v>
      </c>
      <c r="G823" s="832" t="s">
        <v>3312</v>
      </c>
      <c r="H823" s="832" t="s">
        <v>594</v>
      </c>
      <c r="I823" s="832" t="s">
        <v>4367</v>
      </c>
      <c r="J823" s="832" t="s">
        <v>4368</v>
      </c>
      <c r="K823" s="832" t="s">
        <v>4366</v>
      </c>
      <c r="L823" s="835">
        <v>263.86</v>
      </c>
      <c r="M823" s="835">
        <v>527.72</v>
      </c>
      <c r="N823" s="832">
        <v>2</v>
      </c>
      <c r="O823" s="836">
        <v>0.5</v>
      </c>
      <c r="P823" s="835">
        <v>527.72</v>
      </c>
      <c r="Q823" s="837">
        <v>1</v>
      </c>
      <c r="R823" s="832">
        <v>2</v>
      </c>
      <c r="S823" s="837">
        <v>1</v>
      </c>
      <c r="T823" s="836">
        <v>0.5</v>
      </c>
      <c r="U823" s="838">
        <v>1</v>
      </c>
    </row>
    <row r="824" spans="1:21" ht="14.45" customHeight="1" x14ac:dyDescent="0.2">
      <c r="A824" s="831">
        <v>21</v>
      </c>
      <c r="B824" s="832" t="s">
        <v>3242</v>
      </c>
      <c r="C824" s="832" t="s">
        <v>3248</v>
      </c>
      <c r="D824" s="833" t="s">
        <v>5567</v>
      </c>
      <c r="E824" s="834" t="s">
        <v>3273</v>
      </c>
      <c r="F824" s="832" t="s">
        <v>3243</v>
      </c>
      <c r="G824" s="832" t="s">
        <v>3312</v>
      </c>
      <c r="H824" s="832" t="s">
        <v>594</v>
      </c>
      <c r="I824" s="832" t="s">
        <v>4369</v>
      </c>
      <c r="J824" s="832" t="s">
        <v>4370</v>
      </c>
      <c r="K824" s="832" t="s">
        <v>1695</v>
      </c>
      <c r="L824" s="835">
        <v>238</v>
      </c>
      <c r="M824" s="835">
        <v>714</v>
      </c>
      <c r="N824" s="832">
        <v>3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21</v>
      </c>
      <c r="B825" s="832" t="s">
        <v>3242</v>
      </c>
      <c r="C825" s="832" t="s">
        <v>3248</v>
      </c>
      <c r="D825" s="833" t="s">
        <v>5567</v>
      </c>
      <c r="E825" s="834" t="s">
        <v>3273</v>
      </c>
      <c r="F825" s="832" t="s">
        <v>3243</v>
      </c>
      <c r="G825" s="832" t="s">
        <v>3297</v>
      </c>
      <c r="H825" s="832" t="s">
        <v>594</v>
      </c>
      <c r="I825" s="832" t="s">
        <v>3298</v>
      </c>
      <c r="J825" s="832" t="s">
        <v>1256</v>
      </c>
      <c r="K825" s="832" t="s">
        <v>1257</v>
      </c>
      <c r="L825" s="835">
        <v>107.27</v>
      </c>
      <c r="M825" s="835">
        <v>4934.42</v>
      </c>
      <c r="N825" s="832">
        <v>46</v>
      </c>
      <c r="O825" s="836">
        <v>17</v>
      </c>
      <c r="P825" s="835">
        <v>3754.45</v>
      </c>
      <c r="Q825" s="837">
        <v>0.76086956521739124</v>
      </c>
      <c r="R825" s="832">
        <v>35</v>
      </c>
      <c r="S825" s="837">
        <v>0.76086956521739135</v>
      </c>
      <c r="T825" s="836">
        <v>14</v>
      </c>
      <c r="U825" s="838">
        <v>0.82352941176470584</v>
      </c>
    </row>
    <row r="826" spans="1:21" ht="14.45" customHeight="1" x14ac:dyDescent="0.2">
      <c r="A826" s="831">
        <v>21</v>
      </c>
      <c r="B826" s="832" t="s">
        <v>3242</v>
      </c>
      <c r="C826" s="832" t="s">
        <v>3248</v>
      </c>
      <c r="D826" s="833" t="s">
        <v>5567</v>
      </c>
      <c r="E826" s="834" t="s">
        <v>3273</v>
      </c>
      <c r="F826" s="832" t="s">
        <v>3244</v>
      </c>
      <c r="G826" s="832" t="s">
        <v>3315</v>
      </c>
      <c r="H826" s="832" t="s">
        <v>594</v>
      </c>
      <c r="I826" s="832" t="s">
        <v>3724</v>
      </c>
      <c r="J826" s="832" t="s">
        <v>3317</v>
      </c>
      <c r="K826" s="832"/>
      <c r="L826" s="835">
        <v>0</v>
      </c>
      <c r="M826" s="835">
        <v>0</v>
      </c>
      <c r="N826" s="832">
        <v>48</v>
      </c>
      <c r="O826" s="836">
        <v>48</v>
      </c>
      <c r="P826" s="835">
        <v>0</v>
      </c>
      <c r="Q826" s="837"/>
      <c r="R826" s="832">
        <v>46</v>
      </c>
      <c r="S826" s="837">
        <v>0.95833333333333337</v>
      </c>
      <c r="T826" s="836">
        <v>46</v>
      </c>
      <c r="U826" s="838">
        <v>0.95833333333333337</v>
      </c>
    </row>
    <row r="827" spans="1:21" ht="14.45" customHeight="1" x14ac:dyDescent="0.2">
      <c r="A827" s="831">
        <v>21</v>
      </c>
      <c r="B827" s="832" t="s">
        <v>3242</v>
      </c>
      <c r="C827" s="832" t="s">
        <v>3248</v>
      </c>
      <c r="D827" s="833" t="s">
        <v>5567</v>
      </c>
      <c r="E827" s="834" t="s">
        <v>3273</v>
      </c>
      <c r="F827" s="832" t="s">
        <v>3244</v>
      </c>
      <c r="G827" s="832" t="s">
        <v>3315</v>
      </c>
      <c r="H827" s="832" t="s">
        <v>594</v>
      </c>
      <c r="I827" s="832" t="s">
        <v>3726</v>
      </c>
      <c r="J827" s="832" t="s">
        <v>3317</v>
      </c>
      <c r="K827" s="832"/>
      <c r="L827" s="835">
        <v>0</v>
      </c>
      <c r="M827" s="835">
        <v>0</v>
      </c>
      <c r="N827" s="832">
        <v>35</v>
      </c>
      <c r="O827" s="836">
        <v>35</v>
      </c>
      <c r="P827" s="835">
        <v>0</v>
      </c>
      <c r="Q827" s="837"/>
      <c r="R827" s="832">
        <v>29</v>
      </c>
      <c r="S827" s="837">
        <v>0.82857142857142863</v>
      </c>
      <c r="T827" s="836">
        <v>29</v>
      </c>
      <c r="U827" s="838">
        <v>0.82857142857142863</v>
      </c>
    </row>
    <row r="828" spans="1:21" ht="14.45" customHeight="1" x14ac:dyDescent="0.2">
      <c r="A828" s="831">
        <v>21</v>
      </c>
      <c r="B828" s="832" t="s">
        <v>3242</v>
      </c>
      <c r="C828" s="832" t="s">
        <v>3248</v>
      </c>
      <c r="D828" s="833" t="s">
        <v>5567</v>
      </c>
      <c r="E828" s="834" t="s">
        <v>3273</v>
      </c>
      <c r="F828" s="832" t="s">
        <v>3244</v>
      </c>
      <c r="G828" s="832" t="s">
        <v>3315</v>
      </c>
      <c r="H828" s="832" t="s">
        <v>594</v>
      </c>
      <c r="I828" s="832" t="s">
        <v>4164</v>
      </c>
      <c r="J828" s="832" t="s">
        <v>3317</v>
      </c>
      <c r="K828" s="832"/>
      <c r="L828" s="835">
        <v>0</v>
      </c>
      <c r="M828" s="835">
        <v>0</v>
      </c>
      <c r="N828" s="832">
        <v>1</v>
      </c>
      <c r="O828" s="836">
        <v>1</v>
      </c>
      <c r="P828" s="835"/>
      <c r="Q828" s="837"/>
      <c r="R828" s="832"/>
      <c r="S828" s="837">
        <v>0</v>
      </c>
      <c r="T828" s="836"/>
      <c r="U828" s="838">
        <v>0</v>
      </c>
    </row>
    <row r="829" spans="1:21" ht="14.45" customHeight="1" x14ac:dyDescent="0.2">
      <c r="A829" s="831">
        <v>21</v>
      </c>
      <c r="B829" s="832" t="s">
        <v>3242</v>
      </c>
      <c r="C829" s="832" t="s">
        <v>3248</v>
      </c>
      <c r="D829" s="833" t="s">
        <v>5567</v>
      </c>
      <c r="E829" s="834" t="s">
        <v>3273</v>
      </c>
      <c r="F829" s="832" t="s">
        <v>3244</v>
      </c>
      <c r="G829" s="832" t="s">
        <v>3315</v>
      </c>
      <c r="H829" s="832" t="s">
        <v>594</v>
      </c>
      <c r="I829" s="832" t="s">
        <v>4371</v>
      </c>
      <c r="J829" s="832" t="s">
        <v>3317</v>
      </c>
      <c r="K829" s="832"/>
      <c r="L829" s="835">
        <v>0</v>
      </c>
      <c r="M829" s="835">
        <v>0</v>
      </c>
      <c r="N829" s="832">
        <v>3</v>
      </c>
      <c r="O829" s="836">
        <v>3</v>
      </c>
      <c r="P829" s="835">
        <v>0</v>
      </c>
      <c r="Q829" s="837"/>
      <c r="R829" s="832">
        <v>2</v>
      </c>
      <c r="S829" s="837">
        <v>0.66666666666666663</v>
      </c>
      <c r="T829" s="836">
        <v>2</v>
      </c>
      <c r="U829" s="838">
        <v>0.66666666666666663</v>
      </c>
    </row>
    <row r="830" spans="1:21" ht="14.45" customHeight="1" x14ac:dyDescent="0.2">
      <c r="A830" s="831">
        <v>21</v>
      </c>
      <c r="B830" s="832" t="s">
        <v>3242</v>
      </c>
      <c r="C830" s="832" t="s">
        <v>3248</v>
      </c>
      <c r="D830" s="833" t="s">
        <v>5567</v>
      </c>
      <c r="E830" s="834" t="s">
        <v>3273</v>
      </c>
      <c r="F830" s="832" t="s">
        <v>3245</v>
      </c>
      <c r="G830" s="832" t="s">
        <v>3315</v>
      </c>
      <c r="H830" s="832" t="s">
        <v>594</v>
      </c>
      <c r="I830" s="832" t="s">
        <v>4242</v>
      </c>
      <c r="J830" s="832" t="s">
        <v>3317</v>
      </c>
      <c r="K830" s="832"/>
      <c r="L830" s="835">
        <v>0</v>
      </c>
      <c r="M830" s="835">
        <v>0</v>
      </c>
      <c r="N830" s="832">
        <v>3</v>
      </c>
      <c r="O830" s="836">
        <v>3</v>
      </c>
      <c r="P830" s="835">
        <v>0</v>
      </c>
      <c r="Q830" s="837"/>
      <c r="R830" s="832">
        <v>3</v>
      </c>
      <c r="S830" s="837">
        <v>1</v>
      </c>
      <c r="T830" s="836">
        <v>3</v>
      </c>
      <c r="U830" s="838">
        <v>1</v>
      </c>
    </row>
    <row r="831" spans="1:21" ht="14.45" customHeight="1" x14ac:dyDescent="0.2">
      <c r="A831" s="831">
        <v>21</v>
      </c>
      <c r="B831" s="832" t="s">
        <v>3242</v>
      </c>
      <c r="C831" s="832" t="s">
        <v>3248</v>
      </c>
      <c r="D831" s="833" t="s">
        <v>5567</v>
      </c>
      <c r="E831" s="834" t="s">
        <v>3273</v>
      </c>
      <c r="F831" s="832" t="s">
        <v>3245</v>
      </c>
      <c r="G831" s="832" t="s">
        <v>3734</v>
      </c>
      <c r="H831" s="832" t="s">
        <v>594</v>
      </c>
      <c r="I831" s="832" t="s">
        <v>4372</v>
      </c>
      <c r="J831" s="832" t="s">
        <v>4373</v>
      </c>
      <c r="K831" s="832" t="s">
        <v>4374</v>
      </c>
      <c r="L831" s="835">
        <v>1800</v>
      </c>
      <c r="M831" s="835">
        <v>1800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5" customHeight="1" x14ac:dyDescent="0.2">
      <c r="A832" s="831">
        <v>21</v>
      </c>
      <c r="B832" s="832" t="s">
        <v>3242</v>
      </c>
      <c r="C832" s="832" t="s">
        <v>3248</v>
      </c>
      <c r="D832" s="833" t="s">
        <v>5567</v>
      </c>
      <c r="E832" s="834" t="s">
        <v>3273</v>
      </c>
      <c r="F832" s="832" t="s">
        <v>3245</v>
      </c>
      <c r="G832" s="832" t="s">
        <v>3747</v>
      </c>
      <c r="H832" s="832" t="s">
        <v>594</v>
      </c>
      <c r="I832" s="832" t="s">
        <v>3751</v>
      </c>
      <c r="J832" s="832" t="s">
        <v>3317</v>
      </c>
      <c r="K832" s="832"/>
      <c r="L832" s="835">
        <v>1000</v>
      </c>
      <c r="M832" s="835">
        <v>3000</v>
      </c>
      <c r="N832" s="832">
        <v>3</v>
      </c>
      <c r="O832" s="836">
        <v>3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5" customHeight="1" x14ac:dyDescent="0.2">
      <c r="A833" s="831">
        <v>21</v>
      </c>
      <c r="B833" s="832" t="s">
        <v>3242</v>
      </c>
      <c r="C833" s="832" t="s">
        <v>3248</v>
      </c>
      <c r="D833" s="833" t="s">
        <v>5567</v>
      </c>
      <c r="E833" s="834" t="s">
        <v>3273</v>
      </c>
      <c r="F833" s="832" t="s">
        <v>3245</v>
      </c>
      <c r="G833" s="832" t="s">
        <v>3747</v>
      </c>
      <c r="H833" s="832" t="s">
        <v>594</v>
      </c>
      <c r="I833" s="832" t="s">
        <v>3751</v>
      </c>
      <c r="J833" s="832" t="s">
        <v>4062</v>
      </c>
      <c r="K833" s="832" t="s">
        <v>4063</v>
      </c>
      <c r="L833" s="835">
        <v>1000</v>
      </c>
      <c r="M833" s="835">
        <v>9000</v>
      </c>
      <c r="N833" s="832">
        <v>9</v>
      </c>
      <c r="O833" s="836">
        <v>9</v>
      </c>
      <c r="P833" s="835">
        <v>4000</v>
      </c>
      <c r="Q833" s="837">
        <v>0.44444444444444442</v>
      </c>
      <c r="R833" s="832">
        <v>4</v>
      </c>
      <c r="S833" s="837">
        <v>0.44444444444444442</v>
      </c>
      <c r="T833" s="836">
        <v>4</v>
      </c>
      <c r="U833" s="838">
        <v>0.44444444444444442</v>
      </c>
    </row>
    <row r="834" spans="1:21" ht="14.45" customHeight="1" x14ac:dyDescent="0.2">
      <c r="A834" s="831">
        <v>21</v>
      </c>
      <c r="B834" s="832" t="s">
        <v>3242</v>
      </c>
      <c r="C834" s="832" t="s">
        <v>3248</v>
      </c>
      <c r="D834" s="833" t="s">
        <v>5567</v>
      </c>
      <c r="E834" s="834" t="s">
        <v>3274</v>
      </c>
      <c r="F834" s="832" t="s">
        <v>3243</v>
      </c>
      <c r="G834" s="832" t="s">
        <v>3408</v>
      </c>
      <c r="H834" s="832" t="s">
        <v>594</v>
      </c>
      <c r="I834" s="832" t="s">
        <v>3823</v>
      </c>
      <c r="J834" s="832" t="s">
        <v>963</v>
      </c>
      <c r="K834" s="832" t="s">
        <v>3824</v>
      </c>
      <c r="L834" s="835">
        <v>159.16999999999999</v>
      </c>
      <c r="M834" s="835">
        <v>159.16999999999999</v>
      </c>
      <c r="N834" s="832">
        <v>1</v>
      </c>
      <c r="O834" s="836">
        <v>1</v>
      </c>
      <c r="P834" s="835">
        <v>159.16999999999999</v>
      </c>
      <c r="Q834" s="837">
        <v>1</v>
      </c>
      <c r="R834" s="832">
        <v>1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21</v>
      </c>
      <c r="B835" s="832" t="s">
        <v>3242</v>
      </c>
      <c r="C835" s="832" t="s">
        <v>3248</v>
      </c>
      <c r="D835" s="833" t="s">
        <v>5567</v>
      </c>
      <c r="E835" s="834" t="s">
        <v>3274</v>
      </c>
      <c r="F835" s="832" t="s">
        <v>3243</v>
      </c>
      <c r="G835" s="832" t="s">
        <v>3888</v>
      </c>
      <c r="H835" s="832" t="s">
        <v>594</v>
      </c>
      <c r="I835" s="832" t="s">
        <v>4375</v>
      </c>
      <c r="J835" s="832" t="s">
        <v>972</v>
      </c>
      <c r="K835" s="832" t="s">
        <v>973</v>
      </c>
      <c r="L835" s="835">
        <v>0</v>
      </c>
      <c r="M835" s="835">
        <v>0</v>
      </c>
      <c r="N835" s="832">
        <v>2</v>
      </c>
      <c r="O835" s="836">
        <v>0.5</v>
      </c>
      <c r="P835" s="835"/>
      <c r="Q835" s="837"/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21</v>
      </c>
      <c r="B836" s="832" t="s">
        <v>3242</v>
      </c>
      <c r="C836" s="832" t="s">
        <v>3248</v>
      </c>
      <c r="D836" s="833" t="s">
        <v>5567</v>
      </c>
      <c r="E836" s="834" t="s">
        <v>3274</v>
      </c>
      <c r="F836" s="832" t="s">
        <v>3243</v>
      </c>
      <c r="G836" s="832" t="s">
        <v>3981</v>
      </c>
      <c r="H836" s="832" t="s">
        <v>594</v>
      </c>
      <c r="I836" s="832" t="s">
        <v>3982</v>
      </c>
      <c r="J836" s="832" t="s">
        <v>3983</v>
      </c>
      <c r="K836" s="832" t="s">
        <v>3984</v>
      </c>
      <c r="L836" s="835">
        <v>65.989999999999995</v>
      </c>
      <c r="M836" s="835">
        <v>131.97999999999999</v>
      </c>
      <c r="N836" s="832">
        <v>2</v>
      </c>
      <c r="O836" s="836">
        <v>2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5" customHeight="1" x14ac:dyDescent="0.2">
      <c r="A837" s="831">
        <v>21</v>
      </c>
      <c r="B837" s="832" t="s">
        <v>3242</v>
      </c>
      <c r="C837" s="832" t="s">
        <v>3248</v>
      </c>
      <c r="D837" s="833" t="s">
        <v>5567</v>
      </c>
      <c r="E837" s="834" t="s">
        <v>3274</v>
      </c>
      <c r="F837" s="832" t="s">
        <v>3243</v>
      </c>
      <c r="G837" s="832" t="s">
        <v>3673</v>
      </c>
      <c r="H837" s="832" t="s">
        <v>594</v>
      </c>
      <c r="I837" s="832" t="s">
        <v>3682</v>
      </c>
      <c r="J837" s="832" t="s">
        <v>3683</v>
      </c>
      <c r="K837" s="832" t="s">
        <v>3148</v>
      </c>
      <c r="L837" s="835">
        <v>0</v>
      </c>
      <c r="M837" s="835">
        <v>0</v>
      </c>
      <c r="N837" s="832">
        <v>2</v>
      </c>
      <c r="O837" s="836">
        <v>0.5</v>
      </c>
      <c r="P837" s="835"/>
      <c r="Q837" s="837"/>
      <c r="R837" s="832"/>
      <c r="S837" s="837">
        <v>0</v>
      </c>
      <c r="T837" s="836"/>
      <c r="U837" s="838">
        <v>0</v>
      </c>
    </row>
    <row r="838" spans="1:21" ht="14.45" customHeight="1" x14ac:dyDescent="0.2">
      <c r="A838" s="831">
        <v>21</v>
      </c>
      <c r="B838" s="832" t="s">
        <v>3242</v>
      </c>
      <c r="C838" s="832" t="s">
        <v>3248</v>
      </c>
      <c r="D838" s="833" t="s">
        <v>5567</v>
      </c>
      <c r="E838" s="834" t="s">
        <v>3274</v>
      </c>
      <c r="F838" s="832" t="s">
        <v>3245</v>
      </c>
      <c r="G838" s="832" t="s">
        <v>3734</v>
      </c>
      <c r="H838" s="832" t="s">
        <v>594</v>
      </c>
      <c r="I838" s="832" t="s">
        <v>3735</v>
      </c>
      <c r="J838" s="832" t="s">
        <v>3736</v>
      </c>
      <c r="K838" s="832" t="s">
        <v>3737</v>
      </c>
      <c r="L838" s="835">
        <v>1800</v>
      </c>
      <c r="M838" s="835">
        <v>1800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5" customHeight="1" x14ac:dyDescent="0.2">
      <c r="A839" s="831">
        <v>21</v>
      </c>
      <c r="B839" s="832" t="s">
        <v>3242</v>
      </c>
      <c r="C839" s="832" t="s">
        <v>3248</v>
      </c>
      <c r="D839" s="833" t="s">
        <v>5567</v>
      </c>
      <c r="E839" s="834" t="s">
        <v>3276</v>
      </c>
      <c r="F839" s="832" t="s">
        <v>3243</v>
      </c>
      <c r="G839" s="832" t="s">
        <v>3752</v>
      </c>
      <c r="H839" s="832" t="s">
        <v>594</v>
      </c>
      <c r="I839" s="832" t="s">
        <v>3753</v>
      </c>
      <c r="J839" s="832" t="s">
        <v>3754</v>
      </c>
      <c r="K839" s="832" t="s">
        <v>3755</v>
      </c>
      <c r="L839" s="835">
        <v>70.48</v>
      </c>
      <c r="M839" s="835">
        <v>211.44</v>
      </c>
      <c r="N839" s="832">
        <v>3</v>
      </c>
      <c r="O839" s="836">
        <v>0.5</v>
      </c>
      <c r="P839" s="835">
        <v>211.44</v>
      </c>
      <c r="Q839" s="837">
        <v>1</v>
      </c>
      <c r="R839" s="832">
        <v>3</v>
      </c>
      <c r="S839" s="837">
        <v>1</v>
      </c>
      <c r="T839" s="836">
        <v>0.5</v>
      </c>
      <c r="U839" s="838">
        <v>1</v>
      </c>
    </row>
    <row r="840" spans="1:21" ht="14.45" customHeight="1" x14ac:dyDescent="0.2">
      <c r="A840" s="831">
        <v>21</v>
      </c>
      <c r="B840" s="832" t="s">
        <v>3242</v>
      </c>
      <c r="C840" s="832" t="s">
        <v>3248</v>
      </c>
      <c r="D840" s="833" t="s">
        <v>5567</v>
      </c>
      <c r="E840" s="834" t="s">
        <v>3276</v>
      </c>
      <c r="F840" s="832" t="s">
        <v>3243</v>
      </c>
      <c r="G840" s="832" t="s">
        <v>4376</v>
      </c>
      <c r="H840" s="832" t="s">
        <v>594</v>
      </c>
      <c r="I840" s="832" t="s">
        <v>4377</v>
      </c>
      <c r="J840" s="832" t="s">
        <v>3127</v>
      </c>
      <c r="K840" s="832" t="s">
        <v>4378</v>
      </c>
      <c r="L840" s="835">
        <v>263.26</v>
      </c>
      <c r="M840" s="835">
        <v>263.26</v>
      </c>
      <c r="N840" s="832">
        <v>1</v>
      </c>
      <c r="O840" s="836">
        <v>1</v>
      </c>
      <c r="P840" s="835">
        <v>263.26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21</v>
      </c>
      <c r="B841" s="832" t="s">
        <v>3242</v>
      </c>
      <c r="C841" s="832" t="s">
        <v>3248</v>
      </c>
      <c r="D841" s="833" t="s">
        <v>5567</v>
      </c>
      <c r="E841" s="834" t="s">
        <v>3276</v>
      </c>
      <c r="F841" s="832" t="s">
        <v>3243</v>
      </c>
      <c r="G841" s="832" t="s">
        <v>3318</v>
      </c>
      <c r="H841" s="832" t="s">
        <v>655</v>
      </c>
      <c r="I841" s="832" t="s">
        <v>2838</v>
      </c>
      <c r="J841" s="832" t="s">
        <v>675</v>
      </c>
      <c r="K841" s="832" t="s">
        <v>671</v>
      </c>
      <c r="L841" s="835">
        <v>65.28</v>
      </c>
      <c r="M841" s="835">
        <v>1240.32</v>
      </c>
      <c r="N841" s="832">
        <v>19</v>
      </c>
      <c r="O841" s="836">
        <v>6.5</v>
      </c>
      <c r="P841" s="835">
        <v>1044.48</v>
      </c>
      <c r="Q841" s="837">
        <v>0.8421052631578948</v>
      </c>
      <c r="R841" s="832">
        <v>16</v>
      </c>
      <c r="S841" s="837">
        <v>0.84210526315789469</v>
      </c>
      <c r="T841" s="836">
        <v>4.5</v>
      </c>
      <c r="U841" s="838">
        <v>0.69230769230769229</v>
      </c>
    </row>
    <row r="842" spans="1:21" ht="14.45" customHeight="1" x14ac:dyDescent="0.2">
      <c r="A842" s="831">
        <v>21</v>
      </c>
      <c r="B842" s="832" t="s">
        <v>3242</v>
      </c>
      <c r="C842" s="832" t="s">
        <v>3248</v>
      </c>
      <c r="D842" s="833" t="s">
        <v>5567</v>
      </c>
      <c r="E842" s="834" t="s">
        <v>3276</v>
      </c>
      <c r="F842" s="832" t="s">
        <v>3243</v>
      </c>
      <c r="G842" s="832" t="s">
        <v>4379</v>
      </c>
      <c r="H842" s="832" t="s">
        <v>594</v>
      </c>
      <c r="I842" s="832" t="s">
        <v>4380</v>
      </c>
      <c r="J842" s="832" t="s">
        <v>4381</v>
      </c>
      <c r="K842" s="832" t="s">
        <v>4382</v>
      </c>
      <c r="L842" s="835">
        <v>55.77</v>
      </c>
      <c r="M842" s="835">
        <v>334.62</v>
      </c>
      <c r="N842" s="832">
        <v>6</v>
      </c>
      <c r="O842" s="836">
        <v>1.5</v>
      </c>
      <c r="P842" s="835">
        <v>334.62</v>
      </c>
      <c r="Q842" s="837">
        <v>1</v>
      </c>
      <c r="R842" s="832">
        <v>6</v>
      </c>
      <c r="S842" s="837">
        <v>1</v>
      </c>
      <c r="T842" s="836">
        <v>1.5</v>
      </c>
      <c r="U842" s="838">
        <v>1</v>
      </c>
    </row>
    <row r="843" spans="1:21" ht="14.45" customHeight="1" x14ac:dyDescent="0.2">
      <c r="A843" s="831">
        <v>21</v>
      </c>
      <c r="B843" s="832" t="s">
        <v>3242</v>
      </c>
      <c r="C843" s="832" t="s">
        <v>3248</v>
      </c>
      <c r="D843" s="833" t="s">
        <v>5567</v>
      </c>
      <c r="E843" s="834" t="s">
        <v>3276</v>
      </c>
      <c r="F843" s="832" t="s">
        <v>3243</v>
      </c>
      <c r="G843" s="832" t="s">
        <v>3327</v>
      </c>
      <c r="H843" s="832" t="s">
        <v>655</v>
      </c>
      <c r="I843" s="832" t="s">
        <v>3764</v>
      </c>
      <c r="J843" s="832" t="s">
        <v>3329</v>
      </c>
      <c r="K843" s="832" t="s">
        <v>3765</v>
      </c>
      <c r="L843" s="835">
        <v>513.70000000000005</v>
      </c>
      <c r="M843" s="835">
        <v>1541.1000000000001</v>
      </c>
      <c r="N843" s="832">
        <v>3</v>
      </c>
      <c r="O843" s="836">
        <v>0.5</v>
      </c>
      <c r="P843" s="835">
        <v>1541.1000000000001</v>
      </c>
      <c r="Q843" s="837">
        <v>1</v>
      </c>
      <c r="R843" s="832">
        <v>3</v>
      </c>
      <c r="S843" s="837">
        <v>1</v>
      </c>
      <c r="T843" s="836">
        <v>0.5</v>
      </c>
      <c r="U843" s="838">
        <v>1</v>
      </c>
    </row>
    <row r="844" spans="1:21" ht="14.45" customHeight="1" x14ac:dyDescent="0.2">
      <c r="A844" s="831">
        <v>21</v>
      </c>
      <c r="B844" s="832" t="s">
        <v>3242</v>
      </c>
      <c r="C844" s="832" t="s">
        <v>3248</v>
      </c>
      <c r="D844" s="833" t="s">
        <v>5567</v>
      </c>
      <c r="E844" s="834" t="s">
        <v>3276</v>
      </c>
      <c r="F844" s="832" t="s">
        <v>3243</v>
      </c>
      <c r="G844" s="832" t="s">
        <v>3327</v>
      </c>
      <c r="H844" s="832" t="s">
        <v>655</v>
      </c>
      <c r="I844" s="832" t="s">
        <v>4383</v>
      </c>
      <c r="J844" s="832" t="s">
        <v>3329</v>
      </c>
      <c r="K844" s="832" t="s">
        <v>4384</v>
      </c>
      <c r="L844" s="835">
        <v>1834.64</v>
      </c>
      <c r="M844" s="835">
        <v>1834.64</v>
      </c>
      <c r="N844" s="832">
        <v>1</v>
      </c>
      <c r="O844" s="836">
        <v>0.5</v>
      </c>
      <c r="P844" s="835">
        <v>1834.64</v>
      </c>
      <c r="Q844" s="837">
        <v>1</v>
      </c>
      <c r="R844" s="832">
        <v>1</v>
      </c>
      <c r="S844" s="837">
        <v>1</v>
      </c>
      <c r="T844" s="836">
        <v>0.5</v>
      </c>
      <c r="U844" s="838">
        <v>1</v>
      </c>
    </row>
    <row r="845" spans="1:21" ht="14.45" customHeight="1" x14ac:dyDescent="0.2">
      <c r="A845" s="831">
        <v>21</v>
      </c>
      <c r="B845" s="832" t="s">
        <v>3242</v>
      </c>
      <c r="C845" s="832" t="s">
        <v>3248</v>
      </c>
      <c r="D845" s="833" t="s">
        <v>5567</v>
      </c>
      <c r="E845" s="834" t="s">
        <v>3276</v>
      </c>
      <c r="F845" s="832" t="s">
        <v>3243</v>
      </c>
      <c r="G845" s="832" t="s">
        <v>3327</v>
      </c>
      <c r="H845" s="832" t="s">
        <v>594</v>
      </c>
      <c r="I845" s="832" t="s">
        <v>3328</v>
      </c>
      <c r="J845" s="832" t="s">
        <v>3329</v>
      </c>
      <c r="K845" s="832" t="s">
        <v>3330</v>
      </c>
      <c r="L845" s="835">
        <v>550.39</v>
      </c>
      <c r="M845" s="835">
        <v>1651.17</v>
      </c>
      <c r="N845" s="832">
        <v>3</v>
      </c>
      <c r="O845" s="836">
        <v>0.5</v>
      </c>
      <c r="P845" s="835">
        <v>1651.17</v>
      </c>
      <c r="Q845" s="837">
        <v>1</v>
      </c>
      <c r="R845" s="832">
        <v>3</v>
      </c>
      <c r="S845" s="837">
        <v>1</v>
      </c>
      <c r="T845" s="836">
        <v>0.5</v>
      </c>
      <c r="U845" s="838">
        <v>1</v>
      </c>
    </row>
    <row r="846" spans="1:21" ht="14.45" customHeight="1" x14ac:dyDescent="0.2">
      <c r="A846" s="831">
        <v>21</v>
      </c>
      <c r="B846" s="832" t="s">
        <v>3242</v>
      </c>
      <c r="C846" s="832" t="s">
        <v>3248</v>
      </c>
      <c r="D846" s="833" t="s">
        <v>5567</v>
      </c>
      <c r="E846" s="834" t="s">
        <v>3276</v>
      </c>
      <c r="F846" s="832" t="s">
        <v>3243</v>
      </c>
      <c r="G846" s="832" t="s">
        <v>3327</v>
      </c>
      <c r="H846" s="832" t="s">
        <v>594</v>
      </c>
      <c r="I846" s="832" t="s">
        <v>3768</v>
      </c>
      <c r="J846" s="832" t="s">
        <v>3769</v>
      </c>
      <c r="K846" s="832" t="s">
        <v>3330</v>
      </c>
      <c r="L846" s="835">
        <v>550.39</v>
      </c>
      <c r="M846" s="835">
        <v>4953.51</v>
      </c>
      <c r="N846" s="832">
        <v>9</v>
      </c>
      <c r="O846" s="836">
        <v>2</v>
      </c>
      <c r="P846" s="835">
        <v>1651.17</v>
      </c>
      <c r="Q846" s="837">
        <v>0.33333333333333331</v>
      </c>
      <c r="R846" s="832">
        <v>3</v>
      </c>
      <c r="S846" s="837">
        <v>0.33333333333333331</v>
      </c>
      <c r="T846" s="836">
        <v>0.5</v>
      </c>
      <c r="U846" s="838">
        <v>0.25</v>
      </c>
    </row>
    <row r="847" spans="1:21" ht="14.45" customHeight="1" x14ac:dyDescent="0.2">
      <c r="A847" s="831">
        <v>21</v>
      </c>
      <c r="B847" s="832" t="s">
        <v>3242</v>
      </c>
      <c r="C847" s="832" t="s">
        <v>3248</v>
      </c>
      <c r="D847" s="833" t="s">
        <v>5567</v>
      </c>
      <c r="E847" s="834" t="s">
        <v>3276</v>
      </c>
      <c r="F847" s="832" t="s">
        <v>3243</v>
      </c>
      <c r="G847" s="832" t="s">
        <v>3333</v>
      </c>
      <c r="H847" s="832" t="s">
        <v>594</v>
      </c>
      <c r="I847" s="832" t="s">
        <v>3032</v>
      </c>
      <c r="J847" s="832" t="s">
        <v>3033</v>
      </c>
      <c r="K847" s="832" t="s">
        <v>3034</v>
      </c>
      <c r="L847" s="835">
        <v>1561.54</v>
      </c>
      <c r="M847" s="835">
        <v>89007.780000000013</v>
      </c>
      <c r="N847" s="832">
        <v>57</v>
      </c>
      <c r="O847" s="836">
        <v>11.5</v>
      </c>
      <c r="P847" s="835">
        <v>79638.540000000008</v>
      </c>
      <c r="Q847" s="837">
        <v>0.89473684210526316</v>
      </c>
      <c r="R847" s="832">
        <v>51</v>
      </c>
      <c r="S847" s="837">
        <v>0.89473684210526316</v>
      </c>
      <c r="T847" s="836">
        <v>10</v>
      </c>
      <c r="U847" s="838">
        <v>0.86956521739130432</v>
      </c>
    </row>
    <row r="848" spans="1:21" ht="14.45" customHeight="1" x14ac:dyDescent="0.2">
      <c r="A848" s="831">
        <v>21</v>
      </c>
      <c r="B848" s="832" t="s">
        <v>3242</v>
      </c>
      <c r="C848" s="832" t="s">
        <v>3248</v>
      </c>
      <c r="D848" s="833" t="s">
        <v>5567</v>
      </c>
      <c r="E848" s="834" t="s">
        <v>3276</v>
      </c>
      <c r="F848" s="832" t="s">
        <v>3243</v>
      </c>
      <c r="G848" s="832" t="s">
        <v>3333</v>
      </c>
      <c r="H848" s="832" t="s">
        <v>655</v>
      </c>
      <c r="I848" s="832" t="s">
        <v>3334</v>
      </c>
      <c r="J848" s="832" t="s">
        <v>3335</v>
      </c>
      <c r="K848" s="832" t="s">
        <v>3034</v>
      </c>
      <c r="L848" s="835">
        <v>1561.54</v>
      </c>
      <c r="M848" s="835">
        <v>31230.799999999999</v>
      </c>
      <c r="N848" s="832">
        <v>20</v>
      </c>
      <c r="O848" s="836">
        <v>3</v>
      </c>
      <c r="P848" s="835">
        <v>24984.639999999999</v>
      </c>
      <c r="Q848" s="837">
        <v>0.8</v>
      </c>
      <c r="R848" s="832">
        <v>16</v>
      </c>
      <c r="S848" s="837">
        <v>0.8</v>
      </c>
      <c r="T848" s="836">
        <v>2.5</v>
      </c>
      <c r="U848" s="838">
        <v>0.83333333333333337</v>
      </c>
    </row>
    <row r="849" spans="1:21" ht="14.45" customHeight="1" x14ac:dyDescent="0.2">
      <c r="A849" s="831">
        <v>21</v>
      </c>
      <c r="B849" s="832" t="s">
        <v>3242</v>
      </c>
      <c r="C849" s="832" t="s">
        <v>3248</v>
      </c>
      <c r="D849" s="833" t="s">
        <v>5567</v>
      </c>
      <c r="E849" s="834" t="s">
        <v>3276</v>
      </c>
      <c r="F849" s="832" t="s">
        <v>3243</v>
      </c>
      <c r="G849" s="832" t="s">
        <v>3353</v>
      </c>
      <c r="H849" s="832" t="s">
        <v>594</v>
      </c>
      <c r="I849" s="832" t="s">
        <v>3790</v>
      </c>
      <c r="J849" s="832" t="s">
        <v>3355</v>
      </c>
      <c r="K849" s="832" t="s">
        <v>3789</v>
      </c>
      <c r="L849" s="835">
        <v>0</v>
      </c>
      <c r="M849" s="835">
        <v>0</v>
      </c>
      <c r="N849" s="832">
        <v>7</v>
      </c>
      <c r="O849" s="836">
        <v>2.5</v>
      </c>
      <c r="P849" s="835">
        <v>0</v>
      </c>
      <c r="Q849" s="837"/>
      <c r="R849" s="832">
        <v>4</v>
      </c>
      <c r="S849" s="837">
        <v>0.5714285714285714</v>
      </c>
      <c r="T849" s="836">
        <v>1.5</v>
      </c>
      <c r="U849" s="838">
        <v>0.6</v>
      </c>
    </row>
    <row r="850" spans="1:21" ht="14.45" customHeight="1" x14ac:dyDescent="0.2">
      <c r="A850" s="831">
        <v>21</v>
      </c>
      <c r="B850" s="832" t="s">
        <v>3242</v>
      </c>
      <c r="C850" s="832" t="s">
        <v>3248</v>
      </c>
      <c r="D850" s="833" t="s">
        <v>5567</v>
      </c>
      <c r="E850" s="834" t="s">
        <v>3276</v>
      </c>
      <c r="F850" s="832" t="s">
        <v>3243</v>
      </c>
      <c r="G850" s="832" t="s">
        <v>4385</v>
      </c>
      <c r="H850" s="832" t="s">
        <v>594</v>
      </c>
      <c r="I850" s="832" t="s">
        <v>4386</v>
      </c>
      <c r="J850" s="832" t="s">
        <v>4387</v>
      </c>
      <c r="K850" s="832" t="s">
        <v>4388</v>
      </c>
      <c r="L850" s="835">
        <v>0</v>
      </c>
      <c r="M850" s="835">
        <v>0</v>
      </c>
      <c r="N850" s="832">
        <v>2</v>
      </c>
      <c r="O850" s="836">
        <v>1</v>
      </c>
      <c r="P850" s="835">
        <v>0</v>
      </c>
      <c r="Q850" s="837"/>
      <c r="R850" s="832">
        <v>2</v>
      </c>
      <c r="S850" s="837">
        <v>1</v>
      </c>
      <c r="T850" s="836">
        <v>1</v>
      </c>
      <c r="U850" s="838">
        <v>1</v>
      </c>
    </row>
    <row r="851" spans="1:21" ht="14.45" customHeight="1" x14ac:dyDescent="0.2">
      <c r="A851" s="831">
        <v>21</v>
      </c>
      <c r="B851" s="832" t="s">
        <v>3242</v>
      </c>
      <c r="C851" s="832" t="s">
        <v>3248</v>
      </c>
      <c r="D851" s="833" t="s">
        <v>5567</v>
      </c>
      <c r="E851" s="834" t="s">
        <v>3276</v>
      </c>
      <c r="F851" s="832" t="s">
        <v>3243</v>
      </c>
      <c r="G851" s="832" t="s">
        <v>4385</v>
      </c>
      <c r="H851" s="832" t="s">
        <v>594</v>
      </c>
      <c r="I851" s="832" t="s">
        <v>4389</v>
      </c>
      <c r="J851" s="832" t="s">
        <v>4387</v>
      </c>
      <c r="K851" s="832" t="s">
        <v>4390</v>
      </c>
      <c r="L851" s="835">
        <v>0</v>
      </c>
      <c r="M851" s="835">
        <v>0</v>
      </c>
      <c r="N851" s="832">
        <v>3</v>
      </c>
      <c r="O851" s="836">
        <v>3</v>
      </c>
      <c r="P851" s="835">
        <v>0</v>
      </c>
      <c r="Q851" s="837"/>
      <c r="R851" s="832">
        <v>1</v>
      </c>
      <c r="S851" s="837">
        <v>0.33333333333333331</v>
      </c>
      <c r="T851" s="836">
        <v>1</v>
      </c>
      <c r="U851" s="838">
        <v>0.33333333333333331</v>
      </c>
    </row>
    <row r="852" spans="1:21" ht="14.45" customHeight="1" x14ac:dyDescent="0.2">
      <c r="A852" s="831">
        <v>21</v>
      </c>
      <c r="B852" s="832" t="s">
        <v>3242</v>
      </c>
      <c r="C852" s="832" t="s">
        <v>3248</v>
      </c>
      <c r="D852" s="833" t="s">
        <v>5567</v>
      </c>
      <c r="E852" s="834" t="s">
        <v>3276</v>
      </c>
      <c r="F852" s="832" t="s">
        <v>3243</v>
      </c>
      <c r="G852" s="832" t="s">
        <v>3362</v>
      </c>
      <c r="H852" s="832" t="s">
        <v>594</v>
      </c>
      <c r="I852" s="832" t="s">
        <v>4391</v>
      </c>
      <c r="J852" s="832" t="s">
        <v>3364</v>
      </c>
      <c r="K852" s="832" t="s">
        <v>2738</v>
      </c>
      <c r="L852" s="835">
        <v>39.17</v>
      </c>
      <c r="M852" s="835">
        <v>39.17</v>
      </c>
      <c r="N852" s="832">
        <v>1</v>
      </c>
      <c r="O852" s="836">
        <v>1</v>
      </c>
      <c r="P852" s="835">
        <v>39.17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5" customHeight="1" x14ac:dyDescent="0.2">
      <c r="A853" s="831">
        <v>21</v>
      </c>
      <c r="B853" s="832" t="s">
        <v>3242</v>
      </c>
      <c r="C853" s="832" t="s">
        <v>3248</v>
      </c>
      <c r="D853" s="833" t="s">
        <v>5567</v>
      </c>
      <c r="E853" s="834" t="s">
        <v>3276</v>
      </c>
      <c r="F853" s="832" t="s">
        <v>3243</v>
      </c>
      <c r="G853" s="832" t="s">
        <v>3365</v>
      </c>
      <c r="H853" s="832" t="s">
        <v>655</v>
      </c>
      <c r="I853" s="832" t="s">
        <v>4392</v>
      </c>
      <c r="J853" s="832" t="s">
        <v>832</v>
      </c>
      <c r="K853" s="832" t="s">
        <v>830</v>
      </c>
      <c r="L853" s="835">
        <v>264</v>
      </c>
      <c r="M853" s="835">
        <v>1584</v>
      </c>
      <c r="N853" s="832">
        <v>6</v>
      </c>
      <c r="O853" s="836">
        <v>3.5</v>
      </c>
      <c r="P853" s="835">
        <v>1584</v>
      </c>
      <c r="Q853" s="837">
        <v>1</v>
      </c>
      <c r="R853" s="832">
        <v>6</v>
      </c>
      <c r="S853" s="837">
        <v>1</v>
      </c>
      <c r="T853" s="836">
        <v>3.5</v>
      </c>
      <c r="U853" s="838">
        <v>1</v>
      </c>
    </row>
    <row r="854" spans="1:21" ht="14.45" customHeight="1" x14ac:dyDescent="0.2">
      <c r="A854" s="831">
        <v>21</v>
      </c>
      <c r="B854" s="832" t="s">
        <v>3242</v>
      </c>
      <c r="C854" s="832" t="s">
        <v>3248</v>
      </c>
      <c r="D854" s="833" t="s">
        <v>5567</v>
      </c>
      <c r="E854" s="834" t="s">
        <v>3276</v>
      </c>
      <c r="F854" s="832" t="s">
        <v>3243</v>
      </c>
      <c r="G854" s="832" t="s">
        <v>3365</v>
      </c>
      <c r="H854" s="832" t="s">
        <v>655</v>
      </c>
      <c r="I854" s="832" t="s">
        <v>3366</v>
      </c>
      <c r="J854" s="832" t="s">
        <v>831</v>
      </c>
      <c r="K854" s="832" t="s">
        <v>769</v>
      </c>
      <c r="L854" s="835">
        <v>65.989999999999995</v>
      </c>
      <c r="M854" s="835">
        <v>197.96999999999997</v>
      </c>
      <c r="N854" s="832">
        <v>3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21</v>
      </c>
      <c r="B855" s="832" t="s">
        <v>3242</v>
      </c>
      <c r="C855" s="832" t="s">
        <v>3248</v>
      </c>
      <c r="D855" s="833" t="s">
        <v>5567</v>
      </c>
      <c r="E855" s="834" t="s">
        <v>3276</v>
      </c>
      <c r="F855" s="832" t="s">
        <v>3243</v>
      </c>
      <c r="G855" s="832" t="s">
        <v>3365</v>
      </c>
      <c r="H855" s="832" t="s">
        <v>594</v>
      </c>
      <c r="I855" s="832" t="s">
        <v>3794</v>
      </c>
      <c r="J855" s="832" t="s">
        <v>829</v>
      </c>
      <c r="K855" s="832" t="s">
        <v>769</v>
      </c>
      <c r="L855" s="835">
        <v>65.989999999999995</v>
      </c>
      <c r="M855" s="835">
        <v>197.96999999999997</v>
      </c>
      <c r="N855" s="832">
        <v>3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5" customHeight="1" x14ac:dyDescent="0.2">
      <c r="A856" s="831">
        <v>21</v>
      </c>
      <c r="B856" s="832" t="s">
        <v>3242</v>
      </c>
      <c r="C856" s="832" t="s">
        <v>3248</v>
      </c>
      <c r="D856" s="833" t="s">
        <v>5567</v>
      </c>
      <c r="E856" s="834" t="s">
        <v>3276</v>
      </c>
      <c r="F856" s="832" t="s">
        <v>3243</v>
      </c>
      <c r="G856" s="832" t="s">
        <v>3365</v>
      </c>
      <c r="H856" s="832" t="s">
        <v>594</v>
      </c>
      <c r="I856" s="832" t="s">
        <v>3370</v>
      </c>
      <c r="J856" s="832" t="s">
        <v>829</v>
      </c>
      <c r="K856" s="832" t="s">
        <v>830</v>
      </c>
      <c r="L856" s="835">
        <v>264</v>
      </c>
      <c r="M856" s="835">
        <v>264</v>
      </c>
      <c r="N856" s="832">
        <v>1</v>
      </c>
      <c r="O856" s="836">
        <v>0.5</v>
      </c>
      <c r="P856" s="835">
        <v>264</v>
      </c>
      <c r="Q856" s="837">
        <v>1</v>
      </c>
      <c r="R856" s="832">
        <v>1</v>
      </c>
      <c r="S856" s="837">
        <v>1</v>
      </c>
      <c r="T856" s="836">
        <v>0.5</v>
      </c>
      <c r="U856" s="838">
        <v>1</v>
      </c>
    </row>
    <row r="857" spans="1:21" ht="14.45" customHeight="1" x14ac:dyDescent="0.2">
      <c r="A857" s="831">
        <v>21</v>
      </c>
      <c r="B857" s="832" t="s">
        <v>3242</v>
      </c>
      <c r="C857" s="832" t="s">
        <v>3248</v>
      </c>
      <c r="D857" s="833" t="s">
        <v>5567</v>
      </c>
      <c r="E857" s="834" t="s">
        <v>3276</v>
      </c>
      <c r="F857" s="832" t="s">
        <v>3243</v>
      </c>
      <c r="G857" s="832" t="s">
        <v>3375</v>
      </c>
      <c r="H857" s="832" t="s">
        <v>594</v>
      </c>
      <c r="I857" s="832" t="s">
        <v>3378</v>
      </c>
      <c r="J857" s="832" t="s">
        <v>1014</v>
      </c>
      <c r="K857" s="832" t="s">
        <v>1421</v>
      </c>
      <c r="L857" s="835">
        <v>516</v>
      </c>
      <c r="M857" s="835">
        <v>11352</v>
      </c>
      <c r="N857" s="832">
        <v>22</v>
      </c>
      <c r="O857" s="836">
        <v>17</v>
      </c>
      <c r="P857" s="835">
        <v>9804</v>
      </c>
      <c r="Q857" s="837">
        <v>0.86363636363636365</v>
      </c>
      <c r="R857" s="832">
        <v>19</v>
      </c>
      <c r="S857" s="837">
        <v>0.86363636363636365</v>
      </c>
      <c r="T857" s="836">
        <v>14</v>
      </c>
      <c r="U857" s="838">
        <v>0.82352941176470584</v>
      </c>
    </row>
    <row r="858" spans="1:21" ht="14.45" customHeight="1" x14ac:dyDescent="0.2">
      <c r="A858" s="831">
        <v>21</v>
      </c>
      <c r="B858" s="832" t="s">
        <v>3242</v>
      </c>
      <c r="C858" s="832" t="s">
        <v>3248</v>
      </c>
      <c r="D858" s="833" t="s">
        <v>5567</v>
      </c>
      <c r="E858" s="834" t="s">
        <v>3276</v>
      </c>
      <c r="F858" s="832" t="s">
        <v>3243</v>
      </c>
      <c r="G858" s="832" t="s">
        <v>3375</v>
      </c>
      <c r="H858" s="832" t="s">
        <v>594</v>
      </c>
      <c r="I858" s="832" t="s">
        <v>4084</v>
      </c>
      <c r="J858" s="832" t="s">
        <v>1014</v>
      </c>
      <c r="K858" s="832" t="s">
        <v>4085</v>
      </c>
      <c r="L858" s="835">
        <v>1719.99</v>
      </c>
      <c r="M858" s="835">
        <v>10319.94</v>
      </c>
      <c r="N858" s="832">
        <v>6</v>
      </c>
      <c r="O858" s="836">
        <v>4</v>
      </c>
      <c r="P858" s="835">
        <v>8599.9500000000007</v>
      </c>
      <c r="Q858" s="837">
        <v>0.83333333333333337</v>
      </c>
      <c r="R858" s="832">
        <v>5</v>
      </c>
      <c r="S858" s="837">
        <v>0.83333333333333337</v>
      </c>
      <c r="T858" s="836">
        <v>3.5</v>
      </c>
      <c r="U858" s="838">
        <v>0.875</v>
      </c>
    </row>
    <row r="859" spans="1:21" ht="14.45" customHeight="1" x14ac:dyDescent="0.2">
      <c r="A859" s="831">
        <v>21</v>
      </c>
      <c r="B859" s="832" t="s">
        <v>3242</v>
      </c>
      <c r="C859" s="832" t="s">
        <v>3248</v>
      </c>
      <c r="D859" s="833" t="s">
        <v>5567</v>
      </c>
      <c r="E859" s="834" t="s">
        <v>3276</v>
      </c>
      <c r="F859" s="832" t="s">
        <v>3243</v>
      </c>
      <c r="G859" s="832" t="s">
        <v>3800</v>
      </c>
      <c r="H859" s="832" t="s">
        <v>594</v>
      </c>
      <c r="I859" s="832" t="s">
        <v>3801</v>
      </c>
      <c r="J859" s="832" t="s">
        <v>3802</v>
      </c>
      <c r="K859" s="832" t="s">
        <v>3803</v>
      </c>
      <c r="L859" s="835">
        <v>23.72</v>
      </c>
      <c r="M859" s="835">
        <v>47.44</v>
      </c>
      <c r="N859" s="832">
        <v>2</v>
      </c>
      <c r="O859" s="836">
        <v>0.5</v>
      </c>
      <c r="P859" s="835">
        <v>47.44</v>
      </c>
      <c r="Q859" s="837">
        <v>1</v>
      </c>
      <c r="R859" s="832">
        <v>2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21</v>
      </c>
      <c r="B860" s="832" t="s">
        <v>3242</v>
      </c>
      <c r="C860" s="832" t="s">
        <v>3248</v>
      </c>
      <c r="D860" s="833" t="s">
        <v>5567</v>
      </c>
      <c r="E860" s="834" t="s">
        <v>3276</v>
      </c>
      <c r="F860" s="832" t="s">
        <v>3243</v>
      </c>
      <c r="G860" s="832" t="s">
        <v>4393</v>
      </c>
      <c r="H860" s="832" t="s">
        <v>594</v>
      </c>
      <c r="I860" s="832" t="s">
        <v>4394</v>
      </c>
      <c r="J860" s="832" t="s">
        <v>4395</v>
      </c>
      <c r="K860" s="832" t="s">
        <v>4396</v>
      </c>
      <c r="L860" s="835">
        <v>140.94999999999999</v>
      </c>
      <c r="M860" s="835">
        <v>281.89999999999998</v>
      </c>
      <c r="N860" s="832">
        <v>2</v>
      </c>
      <c r="O860" s="836">
        <v>0.5</v>
      </c>
      <c r="P860" s="835">
        <v>281.89999999999998</v>
      </c>
      <c r="Q860" s="837">
        <v>1</v>
      </c>
      <c r="R860" s="832">
        <v>2</v>
      </c>
      <c r="S860" s="837">
        <v>1</v>
      </c>
      <c r="T860" s="836">
        <v>0.5</v>
      </c>
      <c r="U860" s="838">
        <v>1</v>
      </c>
    </row>
    <row r="861" spans="1:21" ht="14.45" customHeight="1" x14ac:dyDescent="0.2">
      <c r="A861" s="831">
        <v>21</v>
      </c>
      <c r="B861" s="832" t="s">
        <v>3242</v>
      </c>
      <c r="C861" s="832" t="s">
        <v>3248</v>
      </c>
      <c r="D861" s="833" t="s">
        <v>5567</v>
      </c>
      <c r="E861" s="834" t="s">
        <v>3276</v>
      </c>
      <c r="F861" s="832" t="s">
        <v>3243</v>
      </c>
      <c r="G861" s="832" t="s">
        <v>4393</v>
      </c>
      <c r="H861" s="832" t="s">
        <v>594</v>
      </c>
      <c r="I861" s="832" t="s">
        <v>4397</v>
      </c>
      <c r="J861" s="832" t="s">
        <v>4395</v>
      </c>
      <c r="K861" s="832" t="s">
        <v>4398</v>
      </c>
      <c r="L861" s="835">
        <v>281.88</v>
      </c>
      <c r="M861" s="835">
        <v>563.76</v>
      </c>
      <c r="N861" s="832">
        <v>2</v>
      </c>
      <c r="O861" s="836">
        <v>1</v>
      </c>
      <c r="P861" s="835">
        <v>563.76</v>
      </c>
      <c r="Q861" s="837">
        <v>1</v>
      </c>
      <c r="R861" s="832">
        <v>2</v>
      </c>
      <c r="S861" s="837">
        <v>1</v>
      </c>
      <c r="T861" s="836">
        <v>1</v>
      </c>
      <c r="U861" s="838">
        <v>1</v>
      </c>
    </row>
    <row r="862" spans="1:21" ht="14.45" customHeight="1" x14ac:dyDescent="0.2">
      <c r="A862" s="831">
        <v>21</v>
      </c>
      <c r="B862" s="832" t="s">
        <v>3242</v>
      </c>
      <c r="C862" s="832" t="s">
        <v>3248</v>
      </c>
      <c r="D862" s="833" t="s">
        <v>5567</v>
      </c>
      <c r="E862" s="834" t="s">
        <v>3276</v>
      </c>
      <c r="F862" s="832" t="s">
        <v>3243</v>
      </c>
      <c r="G862" s="832" t="s">
        <v>3379</v>
      </c>
      <c r="H862" s="832" t="s">
        <v>594</v>
      </c>
      <c r="I862" s="832" t="s">
        <v>3383</v>
      </c>
      <c r="J862" s="832" t="s">
        <v>3384</v>
      </c>
      <c r="K862" s="832" t="s">
        <v>3385</v>
      </c>
      <c r="L862" s="835">
        <v>35.25</v>
      </c>
      <c r="M862" s="835">
        <v>105.75</v>
      </c>
      <c r="N862" s="832">
        <v>3</v>
      </c>
      <c r="O862" s="836">
        <v>0.5</v>
      </c>
      <c r="P862" s="835">
        <v>105.75</v>
      </c>
      <c r="Q862" s="837">
        <v>1</v>
      </c>
      <c r="R862" s="832">
        <v>3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21</v>
      </c>
      <c r="B863" s="832" t="s">
        <v>3242</v>
      </c>
      <c r="C863" s="832" t="s">
        <v>3248</v>
      </c>
      <c r="D863" s="833" t="s">
        <v>5567</v>
      </c>
      <c r="E863" s="834" t="s">
        <v>3276</v>
      </c>
      <c r="F863" s="832" t="s">
        <v>3243</v>
      </c>
      <c r="G863" s="832" t="s">
        <v>3391</v>
      </c>
      <c r="H863" s="832" t="s">
        <v>594</v>
      </c>
      <c r="I863" s="832" t="s">
        <v>3815</v>
      </c>
      <c r="J863" s="832" t="s">
        <v>877</v>
      </c>
      <c r="K863" s="832" t="s">
        <v>3393</v>
      </c>
      <c r="L863" s="835">
        <v>91.11</v>
      </c>
      <c r="M863" s="835">
        <v>91.11</v>
      </c>
      <c r="N863" s="832">
        <v>1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5" customHeight="1" x14ac:dyDescent="0.2">
      <c r="A864" s="831">
        <v>21</v>
      </c>
      <c r="B864" s="832" t="s">
        <v>3242</v>
      </c>
      <c r="C864" s="832" t="s">
        <v>3248</v>
      </c>
      <c r="D864" s="833" t="s">
        <v>5567</v>
      </c>
      <c r="E864" s="834" t="s">
        <v>3276</v>
      </c>
      <c r="F864" s="832" t="s">
        <v>3243</v>
      </c>
      <c r="G864" s="832" t="s">
        <v>3397</v>
      </c>
      <c r="H864" s="832" t="s">
        <v>594</v>
      </c>
      <c r="I864" s="832" t="s">
        <v>3401</v>
      </c>
      <c r="J864" s="832" t="s">
        <v>3402</v>
      </c>
      <c r="K864" s="832" t="s">
        <v>3403</v>
      </c>
      <c r="L864" s="835">
        <v>93.49</v>
      </c>
      <c r="M864" s="835">
        <v>186.98</v>
      </c>
      <c r="N864" s="832">
        <v>2</v>
      </c>
      <c r="O864" s="836">
        <v>1.5</v>
      </c>
      <c r="P864" s="835">
        <v>186.98</v>
      </c>
      <c r="Q864" s="837">
        <v>1</v>
      </c>
      <c r="R864" s="832">
        <v>2</v>
      </c>
      <c r="S864" s="837">
        <v>1</v>
      </c>
      <c r="T864" s="836">
        <v>1.5</v>
      </c>
      <c r="U864" s="838">
        <v>1</v>
      </c>
    </row>
    <row r="865" spans="1:21" ht="14.45" customHeight="1" x14ac:dyDescent="0.2">
      <c r="A865" s="831">
        <v>21</v>
      </c>
      <c r="B865" s="832" t="s">
        <v>3242</v>
      </c>
      <c r="C865" s="832" t="s">
        <v>3248</v>
      </c>
      <c r="D865" s="833" t="s">
        <v>5567</v>
      </c>
      <c r="E865" s="834" t="s">
        <v>3276</v>
      </c>
      <c r="F865" s="832" t="s">
        <v>3243</v>
      </c>
      <c r="G865" s="832" t="s">
        <v>3404</v>
      </c>
      <c r="H865" s="832" t="s">
        <v>594</v>
      </c>
      <c r="I865" s="832" t="s">
        <v>3405</v>
      </c>
      <c r="J865" s="832" t="s">
        <v>3406</v>
      </c>
      <c r="K865" s="832" t="s">
        <v>3407</v>
      </c>
      <c r="L865" s="835">
        <v>1847.49</v>
      </c>
      <c r="M865" s="835">
        <v>44339.760000000009</v>
      </c>
      <c r="N865" s="832">
        <v>24</v>
      </c>
      <c r="O865" s="836">
        <v>3.5</v>
      </c>
      <c r="P865" s="835">
        <v>44339.760000000009</v>
      </c>
      <c r="Q865" s="837">
        <v>1</v>
      </c>
      <c r="R865" s="832">
        <v>24</v>
      </c>
      <c r="S865" s="837">
        <v>1</v>
      </c>
      <c r="T865" s="836">
        <v>3.5</v>
      </c>
      <c r="U865" s="838">
        <v>1</v>
      </c>
    </row>
    <row r="866" spans="1:21" ht="14.45" customHeight="1" x14ac:dyDescent="0.2">
      <c r="A866" s="831">
        <v>21</v>
      </c>
      <c r="B866" s="832" t="s">
        <v>3242</v>
      </c>
      <c r="C866" s="832" t="s">
        <v>3248</v>
      </c>
      <c r="D866" s="833" t="s">
        <v>5567</v>
      </c>
      <c r="E866" s="834" t="s">
        <v>3276</v>
      </c>
      <c r="F866" s="832" t="s">
        <v>3243</v>
      </c>
      <c r="G866" s="832" t="s">
        <v>3414</v>
      </c>
      <c r="H866" s="832" t="s">
        <v>594</v>
      </c>
      <c r="I866" s="832" t="s">
        <v>3415</v>
      </c>
      <c r="J866" s="832" t="s">
        <v>3416</v>
      </c>
      <c r="K866" s="832" t="s">
        <v>3417</v>
      </c>
      <c r="L866" s="835">
        <v>550.39</v>
      </c>
      <c r="M866" s="835">
        <v>54488.609999999986</v>
      </c>
      <c r="N866" s="832">
        <v>99</v>
      </c>
      <c r="O866" s="836">
        <v>26.5</v>
      </c>
      <c r="P866" s="835">
        <v>37976.909999999982</v>
      </c>
      <c r="Q866" s="837">
        <v>0.69696969696969679</v>
      </c>
      <c r="R866" s="832">
        <v>69</v>
      </c>
      <c r="S866" s="837">
        <v>0.69696969696969702</v>
      </c>
      <c r="T866" s="836">
        <v>19</v>
      </c>
      <c r="U866" s="838">
        <v>0.71698113207547165</v>
      </c>
    </row>
    <row r="867" spans="1:21" ht="14.45" customHeight="1" x14ac:dyDescent="0.2">
      <c r="A867" s="831">
        <v>21</v>
      </c>
      <c r="B867" s="832" t="s">
        <v>3242</v>
      </c>
      <c r="C867" s="832" t="s">
        <v>3248</v>
      </c>
      <c r="D867" s="833" t="s">
        <v>5567</v>
      </c>
      <c r="E867" s="834" t="s">
        <v>3276</v>
      </c>
      <c r="F867" s="832" t="s">
        <v>3243</v>
      </c>
      <c r="G867" s="832" t="s">
        <v>3299</v>
      </c>
      <c r="H867" s="832" t="s">
        <v>655</v>
      </c>
      <c r="I867" s="832" t="s">
        <v>3300</v>
      </c>
      <c r="J867" s="832" t="s">
        <v>2868</v>
      </c>
      <c r="K867" s="832" t="s">
        <v>3301</v>
      </c>
      <c r="L867" s="835">
        <v>5322.08</v>
      </c>
      <c r="M867" s="835">
        <v>37254.559999999998</v>
      </c>
      <c r="N867" s="832">
        <v>7</v>
      </c>
      <c r="O867" s="836">
        <v>2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5" customHeight="1" x14ac:dyDescent="0.2">
      <c r="A868" s="831">
        <v>21</v>
      </c>
      <c r="B868" s="832" t="s">
        <v>3242</v>
      </c>
      <c r="C868" s="832" t="s">
        <v>3248</v>
      </c>
      <c r="D868" s="833" t="s">
        <v>5567</v>
      </c>
      <c r="E868" s="834" t="s">
        <v>3276</v>
      </c>
      <c r="F868" s="832" t="s">
        <v>3243</v>
      </c>
      <c r="G868" s="832" t="s">
        <v>3299</v>
      </c>
      <c r="H868" s="832" t="s">
        <v>655</v>
      </c>
      <c r="I868" s="832" t="s">
        <v>2863</v>
      </c>
      <c r="J868" s="832" t="s">
        <v>2859</v>
      </c>
      <c r="K868" s="832" t="s">
        <v>2864</v>
      </c>
      <c r="L868" s="835">
        <v>484.75</v>
      </c>
      <c r="M868" s="835">
        <v>3878</v>
      </c>
      <c r="N868" s="832">
        <v>8</v>
      </c>
      <c r="O868" s="836">
        <v>2</v>
      </c>
      <c r="P868" s="835">
        <v>3878</v>
      </c>
      <c r="Q868" s="837">
        <v>1</v>
      </c>
      <c r="R868" s="832">
        <v>8</v>
      </c>
      <c r="S868" s="837">
        <v>1</v>
      </c>
      <c r="T868" s="836">
        <v>2</v>
      </c>
      <c r="U868" s="838">
        <v>1</v>
      </c>
    </row>
    <row r="869" spans="1:21" ht="14.45" customHeight="1" x14ac:dyDescent="0.2">
      <c r="A869" s="831">
        <v>21</v>
      </c>
      <c r="B869" s="832" t="s">
        <v>3242</v>
      </c>
      <c r="C869" s="832" t="s">
        <v>3248</v>
      </c>
      <c r="D869" s="833" t="s">
        <v>5567</v>
      </c>
      <c r="E869" s="834" t="s">
        <v>3276</v>
      </c>
      <c r="F869" s="832" t="s">
        <v>3243</v>
      </c>
      <c r="G869" s="832" t="s">
        <v>3299</v>
      </c>
      <c r="H869" s="832" t="s">
        <v>655</v>
      </c>
      <c r="I869" s="832" t="s">
        <v>3829</v>
      </c>
      <c r="J869" s="832" t="s">
        <v>2868</v>
      </c>
      <c r="K869" s="832" t="s">
        <v>3830</v>
      </c>
      <c r="L869" s="835">
        <v>5322.08</v>
      </c>
      <c r="M869" s="835">
        <v>31932.48</v>
      </c>
      <c r="N869" s="832">
        <v>6</v>
      </c>
      <c r="O869" s="836">
        <v>1</v>
      </c>
      <c r="P869" s="835">
        <v>31932.48</v>
      </c>
      <c r="Q869" s="837">
        <v>1</v>
      </c>
      <c r="R869" s="832">
        <v>6</v>
      </c>
      <c r="S869" s="837">
        <v>1</v>
      </c>
      <c r="T869" s="836">
        <v>1</v>
      </c>
      <c r="U869" s="838">
        <v>1</v>
      </c>
    </row>
    <row r="870" spans="1:21" ht="14.45" customHeight="1" x14ac:dyDescent="0.2">
      <c r="A870" s="831">
        <v>21</v>
      </c>
      <c r="B870" s="832" t="s">
        <v>3242</v>
      </c>
      <c r="C870" s="832" t="s">
        <v>3248</v>
      </c>
      <c r="D870" s="833" t="s">
        <v>5567</v>
      </c>
      <c r="E870" s="834" t="s">
        <v>3276</v>
      </c>
      <c r="F870" s="832" t="s">
        <v>3243</v>
      </c>
      <c r="G870" s="832" t="s">
        <v>3299</v>
      </c>
      <c r="H870" s="832" t="s">
        <v>655</v>
      </c>
      <c r="I870" s="832" t="s">
        <v>2865</v>
      </c>
      <c r="J870" s="832" t="s">
        <v>2859</v>
      </c>
      <c r="K870" s="832" t="s">
        <v>2866</v>
      </c>
      <c r="L870" s="835">
        <v>969.48</v>
      </c>
      <c r="M870" s="835">
        <v>9694.7999999999993</v>
      </c>
      <c r="N870" s="832">
        <v>10</v>
      </c>
      <c r="O870" s="836">
        <v>2</v>
      </c>
      <c r="P870" s="835">
        <v>3877.92</v>
      </c>
      <c r="Q870" s="837">
        <v>0.4</v>
      </c>
      <c r="R870" s="832">
        <v>4</v>
      </c>
      <c r="S870" s="837">
        <v>0.4</v>
      </c>
      <c r="T870" s="836">
        <v>1</v>
      </c>
      <c r="U870" s="838">
        <v>0.5</v>
      </c>
    </row>
    <row r="871" spans="1:21" ht="14.45" customHeight="1" x14ac:dyDescent="0.2">
      <c r="A871" s="831">
        <v>21</v>
      </c>
      <c r="B871" s="832" t="s">
        <v>3242</v>
      </c>
      <c r="C871" s="832" t="s">
        <v>3248</v>
      </c>
      <c r="D871" s="833" t="s">
        <v>5567</v>
      </c>
      <c r="E871" s="834" t="s">
        <v>3276</v>
      </c>
      <c r="F871" s="832" t="s">
        <v>3243</v>
      </c>
      <c r="G871" s="832" t="s">
        <v>3299</v>
      </c>
      <c r="H871" s="832" t="s">
        <v>655</v>
      </c>
      <c r="I871" s="832" t="s">
        <v>3434</v>
      </c>
      <c r="J871" s="832" t="s">
        <v>2868</v>
      </c>
      <c r="K871" s="832" t="s">
        <v>3435</v>
      </c>
      <c r="L871" s="835">
        <v>5322.08</v>
      </c>
      <c r="M871" s="835">
        <v>26610.400000000001</v>
      </c>
      <c r="N871" s="832">
        <v>5</v>
      </c>
      <c r="O871" s="836">
        <v>1</v>
      </c>
      <c r="P871" s="835">
        <v>26610.400000000001</v>
      </c>
      <c r="Q871" s="837">
        <v>1</v>
      </c>
      <c r="R871" s="832">
        <v>5</v>
      </c>
      <c r="S871" s="837">
        <v>1</v>
      </c>
      <c r="T871" s="836">
        <v>1</v>
      </c>
      <c r="U871" s="838">
        <v>1</v>
      </c>
    </row>
    <row r="872" spans="1:21" ht="14.45" customHeight="1" x14ac:dyDescent="0.2">
      <c r="A872" s="831">
        <v>21</v>
      </c>
      <c r="B872" s="832" t="s">
        <v>3242</v>
      </c>
      <c r="C872" s="832" t="s">
        <v>3248</v>
      </c>
      <c r="D872" s="833" t="s">
        <v>5567</v>
      </c>
      <c r="E872" s="834" t="s">
        <v>3276</v>
      </c>
      <c r="F872" s="832" t="s">
        <v>3243</v>
      </c>
      <c r="G872" s="832" t="s">
        <v>3299</v>
      </c>
      <c r="H872" s="832" t="s">
        <v>594</v>
      </c>
      <c r="I872" s="832" t="s">
        <v>4399</v>
      </c>
      <c r="J872" s="832" t="s">
        <v>3832</v>
      </c>
      <c r="K872" s="832" t="s">
        <v>4400</v>
      </c>
      <c r="L872" s="835">
        <v>4967.28</v>
      </c>
      <c r="M872" s="835">
        <v>29803.68</v>
      </c>
      <c r="N872" s="832">
        <v>6</v>
      </c>
      <c r="O872" s="836">
        <v>1</v>
      </c>
      <c r="P872" s="835">
        <v>29803.68</v>
      </c>
      <c r="Q872" s="837">
        <v>1</v>
      </c>
      <c r="R872" s="832">
        <v>6</v>
      </c>
      <c r="S872" s="837">
        <v>1</v>
      </c>
      <c r="T872" s="836">
        <v>1</v>
      </c>
      <c r="U872" s="838">
        <v>1</v>
      </c>
    </row>
    <row r="873" spans="1:21" ht="14.45" customHeight="1" x14ac:dyDescent="0.2">
      <c r="A873" s="831">
        <v>21</v>
      </c>
      <c r="B873" s="832" t="s">
        <v>3242</v>
      </c>
      <c r="C873" s="832" t="s">
        <v>3248</v>
      </c>
      <c r="D873" s="833" t="s">
        <v>5567</v>
      </c>
      <c r="E873" s="834" t="s">
        <v>3276</v>
      </c>
      <c r="F873" s="832" t="s">
        <v>3243</v>
      </c>
      <c r="G873" s="832" t="s">
        <v>3299</v>
      </c>
      <c r="H873" s="832" t="s">
        <v>594</v>
      </c>
      <c r="I873" s="832" t="s">
        <v>4401</v>
      </c>
      <c r="J873" s="832" t="s">
        <v>4402</v>
      </c>
      <c r="K873" s="832" t="s">
        <v>2864</v>
      </c>
      <c r="L873" s="835">
        <v>484.75</v>
      </c>
      <c r="M873" s="835">
        <v>4847.5</v>
      </c>
      <c r="N873" s="832">
        <v>10</v>
      </c>
      <c r="O873" s="836">
        <v>2</v>
      </c>
      <c r="P873" s="835">
        <v>4847.5</v>
      </c>
      <c r="Q873" s="837">
        <v>1</v>
      </c>
      <c r="R873" s="832">
        <v>10</v>
      </c>
      <c r="S873" s="837">
        <v>1</v>
      </c>
      <c r="T873" s="836">
        <v>2</v>
      </c>
      <c r="U873" s="838">
        <v>1</v>
      </c>
    </row>
    <row r="874" spans="1:21" ht="14.45" customHeight="1" x14ac:dyDescent="0.2">
      <c r="A874" s="831">
        <v>21</v>
      </c>
      <c r="B874" s="832" t="s">
        <v>3242</v>
      </c>
      <c r="C874" s="832" t="s">
        <v>3248</v>
      </c>
      <c r="D874" s="833" t="s">
        <v>5567</v>
      </c>
      <c r="E874" s="834" t="s">
        <v>3276</v>
      </c>
      <c r="F874" s="832" t="s">
        <v>3243</v>
      </c>
      <c r="G874" s="832" t="s">
        <v>3436</v>
      </c>
      <c r="H874" s="832" t="s">
        <v>655</v>
      </c>
      <c r="I874" s="832" t="s">
        <v>2789</v>
      </c>
      <c r="J874" s="832" t="s">
        <v>2790</v>
      </c>
      <c r="K874" s="832" t="s">
        <v>2791</v>
      </c>
      <c r="L874" s="835">
        <v>3231.81</v>
      </c>
      <c r="M874" s="835">
        <v>9695.43</v>
      </c>
      <c r="N874" s="832">
        <v>3</v>
      </c>
      <c r="O874" s="836">
        <v>3</v>
      </c>
      <c r="P874" s="835">
        <v>3231.81</v>
      </c>
      <c r="Q874" s="837">
        <v>0.33333333333333331</v>
      </c>
      <c r="R874" s="832">
        <v>1</v>
      </c>
      <c r="S874" s="837">
        <v>0.33333333333333331</v>
      </c>
      <c r="T874" s="836">
        <v>1</v>
      </c>
      <c r="U874" s="838">
        <v>0.33333333333333331</v>
      </c>
    </row>
    <row r="875" spans="1:21" ht="14.45" customHeight="1" x14ac:dyDescent="0.2">
      <c r="A875" s="831">
        <v>21</v>
      </c>
      <c r="B875" s="832" t="s">
        <v>3242</v>
      </c>
      <c r="C875" s="832" t="s">
        <v>3248</v>
      </c>
      <c r="D875" s="833" t="s">
        <v>5567</v>
      </c>
      <c r="E875" s="834" t="s">
        <v>3276</v>
      </c>
      <c r="F875" s="832" t="s">
        <v>3243</v>
      </c>
      <c r="G875" s="832" t="s">
        <v>3436</v>
      </c>
      <c r="H875" s="832" t="s">
        <v>594</v>
      </c>
      <c r="I875" s="832" t="s">
        <v>4403</v>
      </c>
      <c r="J875" s="832" t="s">
        <v>4404</v>
      </c>
      <c r="K875" s="832" t="s">
        <v>4405</v>
      </c>
      <c r="L875" s="835">
        <v>846.47</v>
      </c>
      <c r="M875" s="835">
        <v>846.47</v>
      </c>
      <c r="N875" s="832">
        <v>1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5" customHeight="1" x14ac:dyDescent="0.2">
      <c r="A876" s="831">
        <v>21</v>
      </c>
      <c r="B876" s="832" t="s">
        <v>3242</v>
      </c>
      <c r="C876" s="832" t="s">
        <v>3248</v>
      </c>
      <c r="D876" s="833" t="s">
        <v>5567</v>
      </c>
      <c r="E876" s="834" t="s">
        <v>3276</v>
      </c>
      <c r="F876" s="832" t="s">
        <v>3243</v>
      </c>
      <c r="G876" s="832" t="s">
        <v>3437</v>
      </c>
      <c r="H876" s="832" t="s">
        <v>655</v>
      </c>
      <c r="I876" s="832" t="s">
        <v>2594</v>
      </c>
      <c r="J876" s="832" t="s">
        <v>1030</v>
      </c>
      <c r="K876" s="832" t="s">
        <v>2595</v>
      </c>
      <c r="L876" s="835">
        <v>42.51</v>
      </c>
      <c r="M876" s="835">
        <v>42.51</v>
      </c>
      <c r="N876" s="832">
        <v>1</v>
      </c>
      <c r="O876" s="836">
        <v>0.5</v>
      </c>
      <c r="P876" s="835">
        <v>42.51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5" customHeight="1" x14ac:dyDescent="0.2">
      <c r="A877" s="831">
        <v>21</v>
      </c>
      <c r="B877" s="832" t="s">
        <v>3242</v>
      </c>
      <c r="C877" s="832" t="s">
        <v>3248</v>
      </c>
      <c r="D877" s="833" t="s">
        <v>5567</v>
      </c>
      <c r="E877" s="834" t="s">
        <v>3276</v>
      </c>
      <c r="F877" s="832" t="s">
        <v>3243</v>
      </c>
      <c r="G877" s="832" t="s">
        <v>3438</v>
      </c>
      <c r="H877" s="832" t="s">
        <v>655</v>
      </c>
      <c r="I877" s="832" t="s">
        <v>2910</v>
      </c>
      <c r="J877" s="832" t="s">
        <v>2911</v>
      </c>
      <c r="K877" s="832" t="s">
        <v>2912</v>
      </c>
      <c r="L877" s="835">
        <v>113.16</v>
      </c>
      <c r="M877" s="835">
        <v>226.32</v>
      </c>
      <c r="N877" s="832">
        <v>2</v>
      </c>
      <c r="O877" s="836">
        <v>1</v>
      </c>
      <c r="P877" s="835">
        <v>226.32</v>
      </c>
      <c r="Q877" s="837">
        <v>1</v>
      </c>
      <c r="R877" s="832">
        <v>2</v>
      </c>
      <c r="S877" s="837">
        <v>1</v>
      </c>
      <c r="T877" s="836">
        <v>1</v>
      </c>
      <c r="U877" s="838">
        <v>1</v>
      </c>
    </row>
    <row r="878" spans="1:21" ht="14.45" customHeight="1" x14ac:dyDescent="0.2">
      <c r="A878" s="831">
        <v>21</v>
      </c>
      <c r="B878" s="832" t="s">
        <v>3242</v>
      </c>
      <c r="C878" s="832" t="s">
        <v>3248</v>
      </c>
      <c r="D878" s="833" t="s">
        <v>5567</v>
      </c>
      <c r="E878" s="834" t="s">
        <v>3276</v>
      </c>
      <c r="F878" s="832" t="s">
        <v>3243</v>
      </c>
      <c r="G878" s="832" t="s">
        <v>3438</v>
      </c>
      <c r="H878" s="832" t="s">
        <v>655</v>
      </c>
      <c r="I878" s="832" t="s">
        <v>2915</v>
      </c>
      <c r="J878" s="832" t="s">
        <v>2911</v>
      </c>
      <c r="K878" s="832" t="s">
        <v>2916</v>
      </c>
      <c r="L878" s="835">
        <v>339.47</v>
      </c>
      <c r="M878" s="835">
        <v>14936.680000000006</v>
      </c>
      <c r="N878" s="832">
        <v>44</v>
      </c>
      <c r="O878" s="836">
        <v>20</v>
      </c>
      <c r="P878" s="835">
        <v>12220.920000000006</v>
      </c>
      <c r="Q878" s="837">
        <v>0.81818181818181823</v>
      </c>
      <c r="R878" s="832">
        <v>36</v>
      </c>
      <c r="S878" s="837">
        <v>0.81818181818181823</v>
      </c>
      <c r="T878" s="836">
        <v>16</v>
      </c>
      <c r="U878" s="838">
        <v>0.8</v>
      </c>
    </row>
    <row r="879" spans="1:21" ht="14.45" customHeight="1" x14ac:dyDescent="0.2">
      <c r="A879" s="831">
        <v>21</v>
      </c>
      <c r="B879" s="832" t="s">
        <v>3242</v>
      </c>
      <c r="C879" s="832" t="s">
        <v>3248</v>
      </c>
      <c r="D879" s="833" t="s">
        <v>5567</v>
      </c>
      <c r="E879" s="834" t="s">
        <v>3276</v>
      </c>
      <c r="F879" s="832" t="s">
        <v>3243</v>
      </c>
      <c r="G879" s="832" t="s">
        <v>3438</v>
      </c>
      <c r="H879" s="832" t="s">
        <v>655</v>
      </c>
      <c r="I879" s="832" t="s">
        <v>4406</v>
      </c>
      <c r="J879" s="832" t="s">
        <v>2911</v>
      </c>
      <c r="K879" s="832" t="s">
        <v>4407</v>
      </c>
      <c r="L879" s="835">
        <v>226.31</v>
      </c>
      <c r="M879" s="835">
        <v>2489.41</v>
      </c>
      <c r="N879" s="832">
        <v>11</v>
      </c>
      <c r="O879" s="836">
        <v>2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5" customHeight="1" x14ac:dyDescent="0.2">
      <c r="A880" s="831">
        <v>21</v>
      </c>
      <c r="B880" s="832" t="s">
        <v>3242</v>
      </c>
      <c r="C880" s="832" t="s">
        <v>3248</v>
      </c>
      <c r="D880" s="833" t="s">
        <v>5567</v>
      </c>
      <c r="E880" s="834" t="s">
        <v>3276</v>
      </c>
      <c r="F880" s="832" t="s">
        <v>3243</v>
      </c>
      <c r="G880" s="832" t="s">
        <v>4408</v>
      </c>
      <c r="H880" s="832" t="s">
        <v>594</v>
      </c>
      <c r="I880" s="832" t="s">
        <v>4409</v>
      </c>
      <c r="J880" s="832" t="s">
        <v>4410</v>
      </c>
      <c r="K880" s="832" t="s">
        <v>4411</v>
      </c>
      <c r="L880" s="835">
        <v>453.18</v>
      </c>
      <c r="M880" s="835">
        <v>1359.54</v>
      </c>
      <c r="N880" s="832">
        <v>3</v>
      </c>
      <c r="O880" s="836">
        <v>1</v>
      </c>
      <c r="P880" s="835">
        <v>1359.54</v>
      </c>
      <c r="Q880" s="837">
        <v>1</v>
      </c>
      <c r="R880" s="832">
        <v>3</v>
      </c>
      <c r="S880" s="837">
        <v>1</v>
      </c>
      <c r="T880" s="836">
        <v>1</v>
      </c>
      <c r="U880" s="838">
        <v>1</v>
      </c>
    </row>
    <row r="881" spans="1:21" ht="14.45" customHeight="1" x14ac:dyDescent="0.2">
      <c r="A881" s="831">
        <v>21</v>
      </c>
      <c r="B881" s="832" t="s">
        <v>3242</v>
      </c>
      <c r="C881" s="832" t="s">
        <v>3248</v>
      </c>
      <c r="D881" s="833" t="s">
        <v>5567</v>
      </c>
      <c r="E881" s="834" t="s">
        <v>3276</v>
      </c>
      <c r="F881" s="832" t="s">
        <v>3243</v>
      </c>
      <c r="G881" s="832" t="s">
        <v>4408</v>
      </c>
      <c r="H881" s="832" t="s">
        <v>594</v>
      </c>
      <c r="I881" s="832" t="s">
        <v>4412</v>
      </c>
      <c r="J881" s="832" t="s">
        <v>4413</v>
      </c>
      <c r="K881" s="832" t="s">
        <v>4414</v>
      </c>
      <c r="L881" s="835">
        <v>453.18</v>
      </c>
      <c r="M881" s="835">
        <v>1359.54</v>
      </c>
      <c r="N881" s="832">
        <v>3</v>
      </c>
      <c r="O881" s="836">
        <v>1</v>
      </c>
      <c r="P881" s="835">
        <v>1359.54</v>
      </c>
      <c r="Q881" s="837">
        <v>1</v>
      </c>
      <c r="R881" s="832">
        <v>3</v>
      </c>
      <c r="S881" s="837">
        <v>1</v>
      </c>
      <c r="T881" s="836">
        <v>1</v>
      </c>
      <c r="U881" s="838">
        <v>1</v>
      </c>
    </row>
    <row r="882" spans="1:21" ht="14.45" customHeight="1" x14ac:dyDescent="0.2">
      <c r="A882" s="831">
        <v>21</v>
      </c>
      <c r="B882" s="832" t="s">
        <v>3242</v>
      </c>
      <c r="C882" s="832" t="s">
        <v>3248</v>
      </c>
      <c r="D882" s="833" t="s">
        <v>5567</v>
      </c>
      <c r="E882" s="834" t="s">
        <v>3276</v>
      </c>
      <c r="F882" s="832" t="s">
        <v>3243</v>
      </c>
      <c r="G882" s="832" t="s">
        <v>4231</v>
      </c>
      <c r="H882" s="832" t="s">
        <v>594</v>
      </c>
      <c r="I882" s="832" t="s">
        <v>4232</v>
      </c>
      <c r="J882" s="832" t="s">
        <v>4233</v>
      </c>
      <c r="K882" s="832" t="s">
        <v>3799</v>
      </c>
      <c r="L882" s="835">
        <v>140.72</v>
      </c>
      <c r="M882" s="835">
        <v>19419.36</v>
      </c>
      <c r="N882" s="832">
        <v>138</v>
      </c>
      <c r="O882" s="836">
        <v>8.5</v>
      </c>
      <c r="P882" s="835">
        <v>18575.04</v>
      </c>
      <c r="Q882" s="837">
        <v>0.95652173913043481</v>
      </c>
      <c r="R882" s="832">
        <v>132</v>
      </c>
      <c r="S882" s="837">
        <v>0.95652173913043481</v>
      </c>
      <c r="T882" s="836">
        <v>8</v>
      </c>
      <c r="U882" s="838">
        <v>0.94117647058823528</v>
      </c>
    </row>
    <row r="883" spans="1:21" ht="14.45" customHeight="1" x14ac:dyDescent="0.2">
      <c r="A883" s="831">
        <v>21</v>
      </c>
      <c r="B883" s="832" t="s">
        <v>3242</v>
      </c>
      <c r="C883" s="832" t="s">
        <v>3248</v>
      </c>
      <c r="D883" s="833" t="s">
        <v>5567</v>
      </c>
      <c r="E883" s="834" t="s">
        <v>3276</v>
      </c>
      <c r="F883" s="832" t="s">
        <v>3243</v>
      </c>
      <c r="G883" s="832" t="s">
        <v>3456</v>
      </c>
      <c r="H883" s="832" t="s">
        <v>594</v>
      </c>
      <c r="I883" s="832" t="s">
        <v>4415</v>
      </c>
      <c r="J883" s="832" t="s">
        <v>4416</v>
      </c>
      <c r="K883" s="832" t="s">
        <v>4417</v>
      </c>
      <c r="L883" s="835">
        <v>0</v>
      </c>
      <c r="M883" s="835">
        <v>0</v>
      </c>
      <c r="N883" s="832">
        <v>2</v>
      </c>
      <c r="O883" s="836">
        <v>0.5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21</v>
      </c>
      <c r="B884" s="832" t="s">
        <v>3242</v>
      </c>
      <c r="C884" s="832" t="s">
        <v>3248</v>
      </c>
      <c r="D884" s="833" t="s">
        <v>5567</v>
      </c>
      <c r="E884" s="834" t="s">
        <v>3276</v>
      </c>
      <c r="F884" s="832" t="s">
        <v>3243</v>
      </c>
      <c r="G884" s="832" t="s">
        <v>3315</v>
      </c>
      <c r="H884" s="832" t="s">
        <v>594</v>
      </c>
      <c r="I884" s="832" t="s">
        <v>4418</v>
      </c>
      <c r="J884" s="832" t="s">
        <v>3317</v>
      </c>
      <c r="K884" s="832"/>
      <c r="L884" s="835">
        <v>318.07</v>
      </c>
      <c r="M884" s="835">
        <v>318.07</v>
      </c>
      <c r="N884" s="832">
        <v>1</v>
      </c>
      <c r="O884" s="836">
        <v>0.5</v>
      </c>
      <c r="P884" s="835">
        <v>318.07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5" customHeight="1" x14ac:dyDescent="0.2">
      <c r="A885" s="831">
        <v>21</v>
      </c>
      <c r="B885" s="832" t="s">
        <v>3242</v>
      </c>
      <c r="C885" s="832" t="s">
        <v>3248</v>
      </c>
      <c r="D885" s="833" t="s">
        <v>5567</v>
      </c>
      <c r="E885" s="834" t="s">
        <v>3276</v>
      </c>
      <c r="F885" s="832" t="s">
        <v>3243</v>
      </c>
      <c r="G885" s="832" t="s">
        <v>3469</v>
      </c>
      <c r="H885" s="832" t="s">
        <v>594</v>
      </c>
      <c r="I885" s="832" t="s">
        <v>3470</v>
      </c>
      <c r="J885" s="832" t="s">
        <v>907</v>
      </c>
      <c r="K885" s="832" t="s">
        <v>3471</v>
      </c>
      <c r="L885" s="835">
        <v>27.28</v>
      </c>
      <c r="M885" s="835">
        <v>27.28</v>
      </c>
      <c r="N885" s="832">
        <v>1</v>
      </c>
      <c r="O885" s="836">
        <v>0.5</v>
      </c>
      <c r="P885" s="835">
        <v>27.28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5" customHeight="1" x14ac:dyDescent="0.2">
      <c r="A886" s="831">
        <v>21</v>
      </c>
      <c r="B886" s="832" t="s">
        <v>3242</v>
      </c>
      <c r="C886" s="832" t="s">
        <v>3248</v>
      </c>
      <c r="D886" s="833" t="s">
        <v>5567</v>
      </c>
      <c r="E886" s="834" t="s">
        <v>3276</v>
      </c>
      <c r="F886" s="832" t="s">
        <v>3243</v>
      </c>
      <c r="G886" s="832" t="s">
        <v>3477</v>
      </c>
      <c r="H886" s="832" t="s">
        <v>655</v>
      </c>
      <c r="I886" s="832" t="s">
        <v>3478</v>
      </c>
      <c r="J886" s="832" t="s">
        <v>3479</v>
      </c>
      <c r="K886" s="832" t="s">
        <v>3480</v>
      </c>
      <c r="L886" s="835">
        <v>3689.11</v>
      </c>
      <c r="M886" s="835">
        <v>18445.55</v>
      </c>
      <c r="N886" s="832">
        <v>5</v>
      </c>
      <c r="O886" s="836">
        <v>4.5</v>
      </c>
      <c r="P886" s="835">
        <v>18445.55</v>
      </c>
      <c r="Q886" s="837">
        <v>1</v>
      </c>
      <c r="R886" s="832">
        <v>5</v>
      </c>
      <c r="S886" s="837">
        <v>1</v>
      </c>
      <c r="T886" s="836">
        <v>4.5</v>
      </c>
      <c r="U886" s="838">
        <v>1</v>
      </c>
    </row>
    <row r="887" spans="1:21" ht="14.45" customHeight="1" x14ac:dyDescent="0.2">
      <c r="A887" s="831">
        <v>21</v>
      </c>
      <c r="B887" s="832" t="s">
        <v>3242</v>
      </c>
      <c r="C887" s="832" t="s">
        <v>3248</v>
      </c>
      <c r="D887" s="833" t="s">
        <v>5567</v>
      </c>
      <c r="E887" s="834" t="s">
        <v>3276</v>
      </c>
      <c r="F887" s="832" t="s">
        <v>3243</v>
      </c>
      <c r="G887" s="832" t="s">
        <v>3477</v>
      </c>
      <c r="H887" s="832" t="s">
        <v>655</v>
      </c>
      <c r="I887" s="832" t="s">
        <v>3478</v>
      </c>
      <c r="J887" s="832" t="s">
        <v>3479</v>
      </c>
      <c r="K887" s="832" t="s">
        <v>3480</v>
      </c>
      <c r="L887" s="835">
        <v>1651.16</v>
      </c>
      <c r="M887" s="835">
        <v>29720.880000000005</v>
      </c>
      <c r="N887" s="832">
        <v>18</v>
      </c>
      <c r="O887" s="836">
        <v>12</v>
      </c>
      <c r="P887" s="835">
        <v>19813.920000000002</v>
      </c>
      <c r="Q887" s="837">
        <v>0.66666666666666663</v>
      </c>
      <c r="R887" s="832">
        <v>12</v>
      </c>
      <c r="S887" s="837">
        <v>0.66666666666666663</v>
      </c>
      <c r="T887" s="836">
        <v>9</v>
      </c>
      <c r="U887" s="838">
        <v>0.75</v>
      </c>
    </row>
    <row r="888" spans="1:21" ht="14.45" customHeight="1" x14ac:dyDescent="0.2">
      <c r="A888" s="831">
        <v>21</v>
      </c>
      <c r="B888" s="832" t="s">
        <v>3242</v>
      </c>
      <c r="C888" s="832" t="s">
        <v>3248</v>
      </c>
      <c r="D888" s="833" t="s">
        <v>5567</v>
      </c>
      <c r="E888" s="834" t="s">
        <v>3276</v>
      </c>
      <c r="F888" s="832" t="s">
        <v>3243</v>
      </c>
      <c r="G888" s="832" t="s">
        <v>3477</v>
      </c>
      <c r="H888" s="832" t="s">
        <v>655</v>
      </c>
      <c r="I888" s="832" t="s">
        <v>3481</v>
      </c>
      <c r="J888" s="832" t="s">
        <v>3479</v>
      </c>
      <c r="K888" s="832" t="s">
        <v>3482</v>
      </c>
      <c r="L888" s="835">
        <v>553.36</v>
      </c>
      <c r="M888" s="835">
        <v>1106.72</v>
      </c>
      <c r="N888" s="832">
        <v>2</v>
      </c>
      <c r="O888" s="836">
        <v>1.5</v>
      </c>
      <c r="P888" s="835">
        <v>1106.72</v>
      </c>
      <c r="Q888" s="837">
        <v>1</v>
      </c>
      <c r="R888" s="832">
        <v>2</v>
      </c>
      <c r="S888" s="837">
        <v>1</v>
      </c>
      <c r="T888" s="836">
        <v>1.5</v>
      </c>
      <c r="U888" s="838">
        <v>1</v>
      </c>
    </row>
    <row r="889" spans="1:21" ht="14.45" customHeight="1" x14ac:dyDescent="0.2">
      <c r="A889" s="831">
        <v>21</v>
      </c>
      <c r="B889" s="832" t="s">
        <v>3242</v>
      </c>
      <c r="C889" s="832" t="s">
        <v>3248</v>
      </c>
      <c r="D889" s="833" t="s">
        <v>5567</v>
      </c>
      <c r="E889" s="834" t="s">
        <v>3276</v>
      </c>
      <c r="F889" s="832" t="s">
        <v>3243</v>
      </c>
      <c r="G889" s="832" t="s">
        <v>3477</v>
      </c>
      <c r="H889" s="832" t="s">
        <v>655</v>
      </c>
      <c r="I889" s="832" t="s">
        <v>3481</v>
      </c>
      <c r="J889" s="832" t="s">
        <v>3479</v>
      </c>
      <c r="K889" s="832" t="s">
        <v>3482</v>
      </c>
      <c r="L889" s="835">
        <v>247.67</v>
      </c>
      <c r="M889" s="835">
        <v>2972.04</v>
      </c>
      <c r="N889" s="832">
        <v>12</v>
      </c>
      <c r="O889" s="836">
        <v>6</v>
      </c>
      <c r="P889" s="835">
        <v>1486.02</v>
      </c>
      <c r="Q889" s="837">
        <v>0.5</v>
      </c>
      <c r="R889" s="832">
        <v>6</v>
      </c>
      <c r="S889" s="837">
        <v>0.5</v>
      </c>
      <c r="T889" s="836">
        <v>3</v>
      </c>
      <c r="U889" s="838">
        <v>0.5</v>
      </c>
    </row>
    <row r="890" spans="1:21" ht="14.45" customHeight="1" x14ac:dyDescent="0.2">
      <c r="A890" s="831">
        <v>21</v>
      </c>
      <c r="B890" s="832" t="s">
        <v>3242</v>
      </c>
      <c r="C890" s="832" t="s">
        <v>3248</v>
      </c>
      <c r="D890" s="833" t="s">
        <v>5567</v>
      </c>
      <c r="E890" s="834" t="s">
        <v>3276</v>
      </c>
      <c r="F890" s="832" t="s">
        <v>3243</v>
      </c>
      <c r="G890" s="832" t="s">
        <v>3490</v>
      </c>
      <c r="H890" s="832" t="s">
        <v>594</v>
      </c>
      <c r="I890" s="832" t="s">
        <v>3867</v>
      </c>
      <c r="J890" s="832" t="s">
        <v>836</v>
      </c>
      <c r="K890" s="832" t="s">
        <v>837</v>
      </c>
      <c r="L890" s="835">
        <v>38.5</v>
      </c>
      <c r="M890" s="835">
        <v>77</v>
      </c>
      <c r="N890" s="832">
        <v>2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21</v>
      </c>
      <c r="B891" s="832" t="s">
        <v>3242</v>
      </c>
      <c r="C891" s="832" t="s">
        <v>3248</v>
      </c>
      <c r="D891" s="833" t="s">
        <v>5567</v>
      </c>
      <c r="E891" s="834" t="s">
        <v>3276</v>
      </c>
      <c r="F891" s="832" t="s">
        <v>3243</v>
      </c>
      <c r="G891" s="832" t="s">
        <v>3490</v>
      </c>
      <c r="H891" s="832" t="s">
        <v>594</v>
      </c>
      <c r="I891" s="832" t="s">
        <v>3869</v>
      </c>
      <c r="J891" s="832" t="s">
        <v>836</v>
      </c>
      <c r="K891" s="832" t="s">
        <v>837</v>
      </c>
      <c r="L891" s="835">
        <v>38.5</v>
      </c>
      <c r="M891" s="835">
        <v>385</v>
      </c>
      <c r="N891" s="832">
        <v>10</v>
      </c>
      <c r="O891" s="836">
        <v>2.5</v>
      </c>
      <c r="P891" s="835">
        <v>308</v>
      </c>
      <c r="Q891" s="837">
        <v>0.8</v>
      </c>
      <c r="R891" s="832">
        <v>8</v>
      </c>
      <c r="S891" s="837">
        <v>0.8</v>
      </c>
      <c r="T891" s="836">
        <v>1.5</v>
      </c>
      <c r="U891" s="838">
        <v>0.6</v>
      </c>
    </row>
    <row r="892" spans="1:21" ht="14.45" customHeight="1" x14ac:dyDescent="0.2">
      <c r="A892" s="831">
        <v>21</v>
      </c>
      <c r="B892" s="832" t="s">
        <v>3242</v>
      </c>
      <c r="C892" s="832" t="s">
        <v>3248</v>
      </c>
      <c r="D892" s="833" t="s">
        <v>5567</v>
      </c>
      <c r="E892" s="834" t="s">
        <v>3276</v>
      </c>
      <c r="F892" s="832" t="s">
        <v>3243</v>
      </c>
      <c r="G892" s="832" t="s">
        <v>4419</v>
      </c>
      <c r="H892" s="832" t="s">
        <v>594</v>
      </c>
      <c r="I892" s="832" t="s">
        <v>4420</v>
      </c>
      <c r="J892" s="832" t="s">
        <v>4421</v>
      </c>
      <c r="K892" s="832" t="s">
        <v>4422</v>
      </c>
      <c r="L892" s="835">
        <v>73.09</v>
      </c>
      <c r="M892" s="835">
        <v>292.36</v>
      </c>
      <c r="N892" s="832">
        <v>4</v>
      </c>
      <c r="O892" s="836">
        <v>1</v>
      </c>
      <c r="P892" s="835">
        <v>292.36</v>
      </c>
      <c r="Q892" s="837">
        <v>1</v>
      </c>
      <c r="R892" s="832">
        <v>4</v>
      </c>
      <c r="S892" s="837">
        <v>1</v>
      </c>
      <c r="T892" s="836">
        <v>1</v>
      </c>
      <c r="U892" s="838">
        <v>1</v>
      </c>
    </row>
    <row r="893" spans="1:21" ht="14.45" customHeight="1" x14ac:dyDescent="0.2">
      <c r="A893" s="831">
        <v>21</v>
      </c>
      <c r="B893" s="832" t="s">
        <v>3242</v>
      </c>
      <c r="C893" s="832" t="s">
        <v>3248</v>
      </c>
      <c r="D893" s="833" t="s">
        <v>5567</v>
      </c>
      <c r="E893" s="834" t="s">
        <v>3276</v>
      </c>
      <c r="F893" s="832" t="s">
        <v>3243</v>
      </c>
      <c r="G893" s="832" t="s">
        <v>3508</v>
      </c>
      <c r="H893" s="832" t="s">
        <v>594</v>
      </c>
      <c r="I893" s="832" t="s">
        <v>3509</v>
      </c>
      <c r="J893" s="832" t="s">
        <v>3510</v>
      </c>
      <c r="K893" s="832" t="s">
        <v>3511</v>
      </c>
      <c r="L893" s="835">
        <v>550.39</v>
      </c>
      <c r="M893" s="835">
        <v>1651.17</v>
      </c>
      <c r="N893" s="832">
        <v>3</v>
      </c>
      <c r="O893" s="836">
        <v>1</v>
      </c>
      <c r="P893" s="835">
        <v>1651.17</v>
      </c>
      <c r="Q893" s="837">
        <v>1</v>
      </c>
      <c r="R893" s="832">
        <v>3</v>
      </c>
      <c r="S893" s="837">
        <v>1</v>
      </c>
      <c r="T893" s="836">
        <v>1</v>
      </c>
      <c r="U893" s="838">
        <v>1</v>
      </c>
    </row>
    <row r="894" spans="1:21" ht="14.45" customHeight="1" x14ac:dyDescent="0.2">
      <c r="A894" s="831">
        <v>21</v>
      </c>
      <c r="B894" s="832" t="s">
        <v>3242</v>
      </c>
      <c r="C894" s="832" t="s">
        <v>3248</v>
      </c>
      <c r="D894" s="833" t="s">
        <v>5567</v>
      </c>
      <c r="E894" s="834" t="s">
        <v>3276</v>
      </c>
      <c r="F894" s="832" t="s">
        <v>3243</v>
      </c>
      <c r="G894" s="832" t="s">
        <v>3508</v>
      </c>
      <c r="H894" s="832" t="s">
        <v>594</v>
      </c>
      <c r="I894" s="832" t="s">
        <v>3891</v>
      </c>
      <c r="J894" s="832" t="s">
        <v>3510</v>
      </c>
      <c r="K894" s="832" t="s">
        <v>773</v>
      </c>
      <c r="L894" s="835">
        <v>550.39</v>
      </c>
      <c r="M894" s="835">
        <v>11558.19</v>
      </c>
      <c r="N894" s="832">
        <v>21</v>
      </c>
      <c r="O894" s="836">
        <v>5.5</v>
      </c>
      <c r="P894" s="835">
        <v>8255.85</v>
      </c>
      <c r="Q894" s="837">
        <v>0.7142857142857143</v>
      </c>
      <c r="R894" s="832">
        <v>15</v>
      </c>
      <c r="S894" s="837">
        <v>0.7142857142857143</v>
      </c>
      <c r="T894" s="836">
        <v>3.5</v>
      </c>
      <c r="U894" s="838">
        <v>0.63636363636363635</v>
      </c>
    </row>
    <row r="895" spans="1:21" ht="14.45" customHeight="1" x14ac:dyDescent="0.2">
      <c r="A895" s="831">
        <v>21</v>
      </c>
      <c r="B895" s="832" t="s">
        <v>3242</v>
      </c>
      <c r="C895" s="832" t="s">
        <v>3248</v>
      </c>
      <c r="D895" s="833" t="s">
        <v>5567</v>
      </c>
      <c r="E895" s="834" t="s">
        <v>3276</v>
      </c>
      <c r="F895" s="832" t="s">
        <v>3243</v>
      </c>
      <c r="G895" s="832" t="s">
        <v>3508</v>
      </c>
      <c r="H895" s="832" t="s">
        <v>655</v>
      </c>
      <c r="I895" s="832" t="s">
        <v>2827</v>
      </c>
      <c r="J895" s="832" t="s">
        <v>2828</v>
      </c>
      <c r="K895" s="832" t="s">
        <v>773</v>
      </c>
      <c r="L895" s="835">
        <v>550.39</v>
      </c>
      <c r="M895" s="835">
        <v>152458.02999999988</v>
      </c>
      <c r="N895" s="832">
        <v>277</v>
      </c>
      <c r="O895" s="836">
        <v>57.5</v>
      </c>
      <c r="P895" s="835">
        <v>97969.419999999925</v>
      </c>
      <c r="Q895" s="837">
        <v>0.64259927797833938</v>
      </c>
      <c r="R895" s="832">
        <v>178</v>
      </c>
      <c r="S895" s="837">
        <v>0.64259927797833938</v>
      </c>
      <c r="T895" s="836">
        <v>36.5</v>
      </c>
      <c r="U895" s="838">
        <v>0.63478260869565217</v>
      </c>
    </row>
    <row r="896" spans="1:21" ht="14.45" customHeight="1" x14ac:dyDescent="0.2">
      <c r="A896" s="831">
        <v>21</v>
      </c>
      <c r="B896" s="832" t="s">
        <v>3242</v>
      </c>
      <c r="C896" s="832" t="s">
        <v>3248</v>
      </c>
      <c r="D896" s="833" t="s">
        <v>5567</v>
      </c>
      <c r="E896" s="834" t="s">
        <v>3276</v>
      </c>
      <c r="F896" s="832" t="s">
        <v>3243</v>
      </c>
      <c r="G896" s="832" t="s">
        <v>3512</v>
      </c>
      <c r="H896" s="832" t="s">
        <v>594</v>
      </c>
      <c r="I896" s="832" t="s">
        <v>3513</v>
      </c>
      <c r="J896" s="832" t="s">
        <v>3514</v>
      </c>
      <c r="K896" s="832" t="s">
        <v>3515</v>
      </c>
      <c r="L896" s="835">
        <v>0</v>
      </c>
      <c r="M896" s="835">
        <v>0</v>
      </c>
      <c r="N896" s="832">
        <v>4</v>
      </c>
      <c r="O896" s="836">
        <v>3</v>
      </c>
      <c r="P896" s="835">
        <v>0</v>
      </c>
      <c r="Q896" s="837"/>
      <c r="R896" s="832">
        <v>1</v>
      </c>
      <c r="S896" s="837">
        <v>0.25</v>
      </c>
      <c r="T896" s="836">
        <v>1</v>
      </c>
      <c r="U896" s="838">
        <v>0.33333333333333331</v>
      </c>
    </row>
    <row r="897" spans="1:21" ht="14.45" customHeight="1" x14ac:dyDescent="0.2">
      <c r="A897" s="831">
        <v>21</v>
      </c>
      <c r="B897" s="832" t="s">
        <v>3242</v>
      </c>
      <c r="C897" s="832" t="s">
        <v>3248</v>
      </c>
      <c r="D897" s="833" t="s">
        <v>5567</v>
      </c>
      <c r="E897" s="834" t="s">
        <v>3276</v>
      </c>
      <c r="F897" s="832" t="s">
        <v>3243</v>
      </c>
      <c r="G897" s="832" t="s">
        <v>3512</v>
      </c>
      <c r="H897" s="832" t="s">
        <v>594</v>
      </c>
      <c r="I897" s="832" t="s">
        <v>4423</v>
      </c>
      <c r="J897" s="832" t="s">
        <v>4424</v>
      </c>
      <c r="K897" s="832" t="s">
        <v>3515</v>
      </c>
      <c r="L897" s="835">
        <v>0</v>
      </c>
      <c r="M897" s="835">
        <v>0</v>
      </c>
      <c r="N897" s="832">
        <v>1</v>
      </c>
      <c r="O897" s="836">
        <v>1</v>
      </c>
      <c r="P897" s="835"/>
      <c r="Q897" s="837"/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21</v>
      </c>
      <c r="B898" s="832" t="s">
        <v>3242</v>
      </c>
      <c r="C898" s="832" t="s">
        <v>3248</v>
      </c>
      <c r="D898" s="833" t="s">
        <v>5567</v>
      </c>
      <c r="E898" s="834" t="s">
        <v>3276</v>
      </c>
      <c r="F898" s="832" t="s">
        <v>3243</v>
      </c>
      <c r="G898" s="832" t="s">
        <v>3512</v>
      </c>
      <c r="H898" s="832" t="s">
        <v>594</v>
      </c>
      <c r="I898" s="832" t="s">
        <v>4425</v>
      </c>
      <c r="J898" s="832" t="s">
        <v>4424</v>
      </c>
      <c r="K898" s="832" t="s">
        <v>3515</v>
      </c>
      <c r="L898" s="835">
        <v>0</v>
      </c>
      <c r="M898" s="835">
        <v>0</v>
      </c>
      <c r="N898" s="832">
        <v>2</v>
      </c>
      <c r="O898" s="836">
        <v>2</v>
      </c>
      <c r="P898" s="835"/>
      <c r="Q898" s="837"/>
      <c r="R898" s="832"/>
      <c r="S898" s="837">
        <v>0</v>
      </c>
      <c r="T898" s="836"/>
      <c r="U898" s="838">
        <v>0</v>
      </c>
    </row>
    <row r="899" spans="1:21" ht="14.45" customHeight="1" x14ac:dyDescent="0.2">
      <c r="A899" s="831">
        <v>21</v>
      </c>
      <c r="B899" s="832" t="s">
        <v>3242</v>
      </c>
      <c r="C899" s="832" t="s">
        <v>3248</v>
      </c>
      <c r="D899" s="833" t="s">
        <v>5567</v>
      </c>
      <c r="E899" s="834" t="s">
        <v>3276</v>
      </c>
      <c r="F899" s="832" t="s">
        <v>3243</v>
      </c>
      <c r="G899" s="832" t="s">
        <v>3512</v>
      </c>
      <c r="H899" s="832" t="s">
        <v>594</v>
      </c>
      <c r="I899" s="832" t="s">
        <v>4426</v>
      </c>
      <c r="J899" s="832" t="s">
        <v>4424</v>
      </c>
      <c r="K899" s="832" t="s">
        <v>3515</v>
      </c>
      <c r="L899" s="835">
        <v>0</v>
      </c>
      <c r="M899" s="835">
        <v>0</v>
      </c>
      <c r="N899" s="832">
        <v>2</v>
      </c>
      <c r="O899" s="836">
        <v>1</v>
      </c>
      <c r="P899" s="835"/>
      <c r="Q899" s="837"/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21</v>
      </c>
      <c r="B900" s="832" t="s">
        <v>3242</v>
      </c>
      <c r="C900" s="832" t="s">
        <v>3248</v>
      </c>
      <c r="D900" s="833" t="s">
        <v>5567</v>
      </c>
      <c r="E900" s="834" t="s">
        <v>3276</v>
      </c>
      <c r="F900" s="832" t="s">
        <v>3243</v>
      </c>
      <c r="G900" s="832" t="s">
        <v>3524</v>
      </c>
      <c r="H900" s="832" t="s">
        <v>594</v>
      </c>
      <c r="I900" s="832" t="s">
        <v>3525</v>
      </c>
      <c r="J900" s="832" t="s">
        <v>1016</v>
      </c>
      <c r="K900" s="832" t="s">
        <v>3526</v>
      </c>
      <c r="L900" s="835">
        <v>248.55</v>
      </c>
      <c r="M900" s="835">
        <v>1242.75</v>
      </c>
      <c r="N900" s="832">
        <v>5</v>
      </c>
      <c r="O900" s="836">
        <v>5</v>
      </c>
      <c r="P900" s="835">
        <v>745.65000000000009</v>
      </c>
      <c r="Q900" s="837">
        <v>0.60000000000000009</v>
      </c>
      <c r="R900" s="832">
        <v>3</v>
      </c>
      <c r="S900" s="837">
        <v>0.6</v>
      </c>
      <c r="T900" s="836">
        <v>3</v>
      </c>
      <c r="U900" s="838">
        <v>0.6</v>
      </c>
    </row>
    <row r="901" spans="1:21" ht="14.45" customHeight="1" x14ac:dyDescent="0.2">
      <c r="A901" s="831">
        <v>21</v>
      </c>
      <c r="B901" s="832" t="s">
        <v>3242</v>
      </c>
      <c r="C901" s="832" t="s">
        <v>3248</v>
      </c>
      <c r="D901" s="833" t="s">
        <v>5567</v>
      </c>
      <c r="E901" s="834" t="s">
        <v>3276</v>
      </c>
      <c r="F901" s="832" t="s">
        <v>3243</v>
      </c>
      <c r="G901" s="832" t="s">
        <v>3902</v>
      </c>
      <c r="H901" s="832" t="s">
        <v>594</v>
      </c>
      <c r="I901" s="832" t="s">
        <v>3903</v>
      </c>
      <c r="J901" s="832" t="s">
        <v>3904</v>
      </c>
      <c r="K901" s="832" t="s">
        <v>3905</v>
      </c>
      <c r="L901" s="835">
        <v>727.03</v>
      </c>
      <c r="M901" s="835">
        <v>29081.199999999997</v>
      </c>
      <c r="N901" s="832">
        <v>40</v>
      </c>
      <c r="O901" s="836">
        <v>10.5</v>
      </c>
      <c r="P901" s="835">
        <v>23264.959999999999</v>
      </c>
      <c r="Q901" s="837">
        <v>0.8</v>
      </c>
      <c r="R901" s="832">
        <v>32</v>
      </c>
      <c r="S901" s="837">
        <v>0.8</v>
      </c>
      <c r="T901" s="836">
        <v>7.5</v>
      </c>
      <c r="U901" s="838">
        <v>0.7142857142857143</v>
      </c>
    </row>
    <row r="902" spans="1:21" ht="14.45" customHeight="1" x14ac:dyDescent="0.2">
      <c r="A902" s="831">
        <v>21</v>
      </c>
      <c r="B902" s="832" t="s">
        <v>3242</v>
      </c>
      <c r="C902" s="832" t="s">
        <v>3248</v>
      </c>
      <c r="D902" s="833" t="s">
        <v>5567</v>
      </c>
      <c r="E902" s="834" t="s">
        <v>3276</v>
      </c>
      <c r="F902" s="832" t="s">
        <v>3243</v>
      </c>
      <c r="G902" s="832" t="s">
        <v>3902</v>
      </c>
      <c r="H902" s="832" t="s">
        <v>594</v>
      </c>
      <c r="I902" s="832" t="s">
        <v>4427</v>
      </c>
      <c r="J902" s="832" t="s">
        <v>4428</v>
      </c>
      <c r="K902" s="832" t="s">
        <v>4429</v>
      </c>
      <c r="L902" s="835">
        <v>727.03</v>
      </c>
      <c r="M902" s="835">
        <v>2181.09</v>
      </c>
      <c r="N902" s="832">
        <v>3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21</v>
      </c>
      <c r="B903" s="832" t="s">
        <v>3242</v>
      </c>
      <c r="C903" s="832" t="s">
        <v>3248</v>
      </c>
      <c r="D903" s="833" t="s">
        <v>5567</v>
      </c>
      <c r="E903" s="834" t="s">
        <v>3276</v>
      </c>
      <c r="F903" s="832" t="s">
        <v>3243</v>
      </c>
      <c r="G903" s="832" t="s">
        <v>4430</v>
      </c>
      <c r="H903" s="832" t="s">
        <v>655</v>
      </c>
      <c r="I903" s="832" t="s">
        <v>4431</v>
      </c>
      <c r="J903" s="832" t="s">
        <v>2704</v>
      </c>
      <c r="K903" s="832" t="s">
        <v>4432</v>
      </c>
      <c r="L903" s="835">
        <v>32.869999999999997</v>
      </c>
      <c r="M903" s="835">
        <v>164.34999999999997</v>
      </c>
      <c r="N903" s="832">
        <v>5</v>
      </c>
      <c r="O903" s="836">
        <v>2</v>
      </c>
      <c r="P903" s="835">
        <v>164.34999999999997</v>
      </c>
      <c r="Q903" s="837">
        <v>1</v>
      </c>
      <c r="R903" s="832">
        <v>5</v>
      </c>
      <c r="S903" s="837">
        <v>1</v>
      </c>
      <c r="T903" s="836">
        <v>2</v>
      </c>
      <c r="U903" s="838">
        <v>1</v>
      </c>
    </row>
    <row r="904" spans="1:21" ht="14.45" customHeight="1" x14ac:dyDescent="0.2">
      <c r="A904" s="831">
        <v>21</v>
      </c>
      <c r="B904" s="832" t="s">
        <v>3242</v>
      </c>
      <c r="C904" s="832" t="s">
        <v>3248</v>
      </c>
      <c r="D904" s="833" t="s">
        <v>5567</v>
      </c>
      <c r="E904" s="834" t="s">
        <v>3276</v>
      </c>
      <c r="F904" s="832" t="s">
        <v>3243</v>
      </c>
      <c r="G904" s="832" t="s">
        <v>3313</v>
      </c>
      <c r="H904" s="832" t="s">
        <v>594</v>
      </c>
      <c r="I904" s="832" t="s">
        <v>3527</v>
      </c>
      <c r="J904" s="832" t="s">
        <v>870</v>
      </c>
      <c r="K904" s="832" t="s">
        <v>3528</v>
      </c>
      <c r="L904" s="835">
        <v>53.57</v>
      </c>
      <c r="M904" s="835">
        <v>1071.4000000000001</v>
      </c>
      <c r="N904" s="832">
        <v>20</v>
      </c>
      <c r="O904" s="836">
        <v>7</v>
      </c>
      <c r="P904" s="835">
        <v>964.2600000000001</v>
      </c>
      <c r="Q904" s="837">
        <v>0.9</v>
      </c>
      <c r="R904" s="832">
        <v>18</v>
      </c>
      <c r="S904" s="837">
        <v>0.9</v>
      </c>
      <c r="T904" s="836">
        <v>6</v>
      </c>
      <c r="U904" s="838">
        <v>0.8571428571428571</v>
      </c>
    </row>
    <row r="905" spans="1:21" ht="14.45" customHeight="1" x14ac:dyDescent="0.2">
      <c r="A905" s="831">
        <v>21</v>
      </c>
      <c r="B905" s="832" t="s">
        <v>3242</v>
      </c>
      <c r="C905" s="832" t="s">
        <v>3248</v>
      </c>
      <c r="D905" s="833" t="s">
        <v>5567</v>
      </c>
      <c r="E905" s="834" t="s">
        <v>3276</v>
      </c>
      <c r="F905" s="832" t="s">
        <v>3243</v>
      </c>
      <c r="G905" s="832" t="s">
        <v>3302</v>
      </c>
      <c r="H905" s="832" t="s">
        <v>594</v>
      </c>
      <c r="I905" s="832" t="s">
        <v>4433</v>
      </c>
      <c r="J905" s="832" t="s">
        <v>3304</v>
      </c>
      <c r="K905" s="832" t="s">
        <v>833</v>
      </c>
      <c r="L905" s="835">
        <v>383.18</v>
      </c>
      <c r="M905" s="835">
        <v>4214.9799999999996</v>
      </c>
      <c r="N905" s="832">
        <v>11</v>
      </c>
      <c r="O905" s="836">
        <v>3</v>
      </c>
      <c r="P905" s="835">
        <v>3065.44</v>
      </c>
      <c r="Q905" s="837">
        <v>0.7272727272727274</v>
      </c>
      <c r="R905" s="832">
        <v>8</v>
      </c>
      <c r="S905" s="837">
        <v>0.72727272727272729</v>
      </c>
      <c r="T905" s="836">
        <v>2</v>
      </c>
      <c r="U905" s="838">
        <v>0.66666666666666663</v>
      </c>
    </row>
    <row r="906" spans="1:21" ht="14.45" customHeight="1" x14ac:dyDescent="0.2">
      <c r="A906" s="831">
        <v>21</v>
      </c>
      <c r="B906" s="832" t="s">
        <v>3242</v>
      </c>
      <c r="C906" s="832" t="s">
        <v>3248</v>
      </c>
      <c r="D906" s="833" t="s">
        <v>5567</v>
      </c>
      <c r="E906" s="834" t="s">
        <v>3276</v>
      </c>
      <c r="F906" s="832" t="s">
        <v>3243</v>
      </c>
      <c r="G906" s="832" t="s">
        <v>3302</v>
      </c>
      <c r="H906" s="832" t="s">
        <v>594</v>
      </c>
      <c r="I906" s="832" t="s">
        <v>4434</v>
      </c>
      <c r="J906" s="832" t="s">
        <v>4435</v>
      </c>
      <c r="K906" s="832" t="s">
        <v>4436</v>
      </c>
      <c r="L906" s="835">
        <v>233.95</v>
      </c>
      <c r="M906" s="835">
        <v>3743.2</v>
      </c>
      <c r="N906" s="832">
        <v>16</v>
      </c>
      <c r="O906" s="836">
        <v>3</v>
      </c>
      <c r="P906" s="835">
        <v>3743.2</v>
      </c>
      <c r="Q906" s="837">
        <v>1</v>
      </c>
      <c r="R906" s="832">
        <v>16</v>
      </c>
      <c r="S906" s="837">
        <v>1</v>
      </c>
      <c r="T906" s="836">
        <v>3</v>
      </c>
      <c r="U906" s="838">
        <v>1</v>
      </c>
    </row>
    <row r="907" spans="1:21" ht="14.45" customHeight="1" x14ac:dyDescent="0.2">
      <c r="A907" s="831">
        <v>21</v>
      </c>
      <c r="B907" s="832" t="s">
        <v>3242</v>
      </c>
      <c r="C907" s="832" t="s">
        <v>3248</v>
      </c>
      <c r="D907" s="833" t="s">
        <v>5567</v>
      </c>
      <c r="E907" s="834" t="s">
        <v>3276</v>
      </c>
      <c r="F907" s="832" t="s">
        <v>3243</v>
      </c>
      <c r="G907" s="832" t="s">
        <v>3292</v>
      </c>
      <c r="H907" s="832" t="s">
        <v>655</v>
      </c>
      <c r="I907" s="832" t="s">
        <v>4437</v>
      </c>
      <c r="J907" s="832" t="s">
        <v>1020</v>
      </c>
      <c r="K907" s="832" t="s">
        <v>4438</v>
      </c>
      <c r="L907" s="835">
        <v>368.16</v>
      </c>
      <c r="M907" s="835">
        <v>1472.64</v>
      </c>
      <c r="N907" s="832">
        <v>4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21</v>
      </c>
      <c r="B908" s="832" t="s">
        <v>3242</v>
      </c>
      <c r="C908" s="832" t="s">
        <v>3248</v>
      </c>
      <c r="D908" s="833" t="s">
        <v>5567</v>
      </c>
      <c r="E908" s="834" t="s">
        <v>3276</v>
      </c>
      <c r="F908" s="832" t="s">
        <v>3243</v>
      </c>
      <c r="G908" s="832" t="s">
        <v>3292</v>
      </c>
      <c r="H908" s="832" t="s">
        <v>655</v>
      </c>
      <c r="I908" s="832" t="s">
        <v>2553</v>
      </c>
      <c r="J908" s="832" t="s">
        <v>1023</v>
      </c>
      <c r="K908" s="832" t="s">
        <v>2554</v>
      </c>
      <c r="L908" s="835">
        <v>1385.62</v>
      </c>
      <c r="M908" s="835">
        <v>51267.94</v>
      </c>
      <c r="N908" s="832">
        <v>37</v>
      </c>
      <c r="O908" s="836">
        <v>7</v>
      </c>
      <c r="P908" s="835">
        <v>45725.46</v>
      </c>
      <c r="Q908" s="837">
        <v>0.89189189189189189</v>
      </c>
      <c r="R908" s="832">
        <v>33</v>
      </c>
      <c r="S908" s="837">
        <v>0.89189189189189189</v>
      </c>
      <c r="T908" s="836">
        <v>6</v>
      </c>
      <c r="U908" s="838">
        <v>0.8571428571428571</v>
      </c>
    </row>
    <row r="909" spans="1:21" ht="14.45" customHeight="1" x14ac:dyDescent="0.2">
      <c r="A909" s="831">
        <v>21</v>
      </c>
      <c r="B909" s="832" t="s">
        <v>3242</v>
      </c>
      <c r="C909" s="832" t="s">
        <v>3248</v>
      </c>
      <c r="D909" s="833" t="s">
        <v>5567</v>
      </c>
      <c r="E909" s="834" t="s">
        <v>3276</v>
      </c>
      <c r="F909" s="832" t="s">
        <v>3243</v>
      </c>
      <c r="G909" s="832" t="s">
        <v>3292</v>
      </c>
      <c r="H909" s="832" t="s">
        <v>655</v>
      </c>
      <c r="I909" s="832" t="s">
        <v>2559</v>
      </c>
      <c r="J909" s="832" t="s">
        <v>1020</v>
      </c>
      <c r="K909" s="832" t="s">
        <v>2560</v>
      </c>
      <c r="L909" s="835">
        <v>736.33</v>
      </c>
      <c r="M909" s="835">
        <v>5890.64</v>
      </c>
      <c r="N909" s="832">
        <v>8</v>
      </c>
      <c r="O909" s="836">
        <v>2</v>
      </c>
      <c r="P909" s="835">
        <v>5890.64</v>
      </c>
      <c r="Q909" s="837">
        <v>1</v>
      </c>
      <c r="R909" s="832">
        <v>8</v>
      </c>
      <c r="S909" s="837">
        <v>1</v>
      </c>
      <c r="T909" s="836">
        <v>2</v>
      </c>
      <c r="U909" s="838">
        <v>1</v>
      </c>
    </row>
    <row r="910" spans="1:21" ht="14.45" customHeight="1" x14ac:dyDescent="0.2">
      <c r="A910" s="831">
        <v>21</v>
      </c>
      <c r="B910" s="832" t="s">
        <v>3242</v>
      </c>
      <c r="C910" s="832" t="s">
        <v>3248</v>
      </c>
      <c r="D910" s="833" t="s">
        <v>5567</v>
      </c>
      <c r="E910" s="834" t="s">
        <v>3276</v>
      </c>
      <c r="F910" s="832" t="s">
        <v>3243</v>
      </c>
      <c r="G910" s="832" t="s">
        <v>3292</v>
      </c>
      <c r="H910" s="832" t="s">
        <v>655</v>
      </c>
      <c r="I910" s="832" t="s">
        <v>3538</v>
      </c>
      <c r="J910" s="832" t="s">
        <v>1020</v>
      </c>
      <c r="K910" s="832" t="s">
        <v>3539</v>
      </c>
      <c r="L910" s="835">
        <v>490.89</v>
      </c>
      <c r="M910" s="835">
        <v>6872.4599999999991</v>
      </c>
      <c r="N910" s="832">
        <v>14</v>
      </c>
      <c r="O910" s="836">
        <v>2.5</v>
      </c>
      <c r="P910" s="835">
        <v>6872.4599999999991</v>
      </c>
      <c r="Q910" s="837">
        <v>1</v>
      </c>
      <c r="R910" s="832">
        <v>14</v>
      </c>
      <c r="S910" s="837">
        <v>1</v>
      </c>
      <c r="T910" s="836">
        <v>2.5</v>
      </c>
      <c r="U910" s="838">
        <v>1</v>
      </c>
    </row>
    <row r="911" spans="1:21" ht="14.45" customHeight="1" x14ac:dyDescent="0.2">
      <c r="A911" s="831">
        <v>21</v>
      </c>
      <c r="B911" s="832" t="s">
        <v>3242</v>
      </c>
      <c r="C911" s="832" t="s">
        <v>3248</v>
      </c>
      <c r="D911" s="833" t="s">
        <v>5567</v>
      </c>
      <c r="E911" s="834" t="s">
        <v>3276</v>
      </c>
      <c r="F911" s="832" t="s">
        <v>3243</v>
      </c>
      <c r="G911" s="832" t="s">
        <v>3292</v>
      </c>
      <c r="H911" s="832" t="s">
        <v>655</v>
      </c>
      <c r="I911" s="832" t="s">
        <v>3540</v>
      </c>
      <c r="J911" s="832" t="s">
        <v>1023</v>
      </c>
      <c r="K911" s="832" t="s">
        <v>3541</v>
      </c>
      <c r="L911" s="835">
        <v>277.12</v>
      </c>
      <c r="M911" s="835">
        <v>1108.48</v>
      </c>
      <c r="N911" s="832">
        <v>4</v>
      </c>
      <c r="O911" s="836">
        <v>1</v>
      </c>
      <c r="P911" s="835">
        <v>1108.48</v>
      </c>
      <c r="Q911" s="837">
        <v>1</v>
      </c>
      <c r="R911" s="832">
        <v>4</v>
      </c>
      <c r="S911" s="837">
        <v>1</v>
      </c>
      <c r="T911" s="836">
        <v>1</v>
      </c>
      <c r="U911" s="838">
        <v>1</v>
      </c>
    </row>
    <row r="912" spans="1:21" ht="14.45" customHeight="1" x14ac:dyDescent="0.2">
      <c r="A912" s="831">
        <v>21</v>
      </c>
      <c r="B912" s="832" t="s">
        <v>3242</v>
      </c>
      <c r="C912" s="832" t="s">
        <v>3248</v>
      </c>
      <c r="D912" s="833" t="s">
        <v>5567</v>
      </c>
      <c r="E912" s="834" t="s">
        <v>3276</v>
      </c>
      <c r="F912" s="832" t="s">
        <v>3243</v>
      </c>
      <c r="G912" s="832" t="s">
        <v>4439</v>
      </c>
      <c r="H912" s="832" t="s">
        <v>594</v>
      </c>
      <c r="I912" s="832" t="s">
        <v>4440</v>
      </c>
      <c r="J912" s="832" t="s">
        <v>4441</v>
      </c>
      <c r="K912" s="832" t="s">
        <v>4442</v>
      </c>
      <c r="L912" s="835">
        <v>113.93</v>
      </c>
      <c r="M912" s="835">
        <v>227.86</v>
      </c>
      <c r="N912" s="832">
        <v>2</v>
      </c>
      <c r="O912" s="836">
        <v>1</v>
      </c>
      <c r="P912" s="835">
        <v>227.86</v>
      </c>
      <c r="Q912" s="837">
        <v>1</v>
      </c>
      <c r="R912" s="832">
        <v>2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21</v>
      </c>
      <c r="B913" s="832" t="s">
        <v>3242</v>
      </c>
      <c r="C913" s="832" t="s">
        <v>3248</v>
      </c>
      <c r="D913" s="833" t="s">
        <v>5567</v>
      </c>
      <c r="E913" s="834" t="s">
        <v>3276</v>
      </c>
      <c r="F913" s="832" t="s">
        <v>3243</v>
      </c>
      <c r="G913" s="832" t="s">
        <v>4439</v>
      </c>
      <c r="H913" s="832" t="s">
        <v>594</v>
      </c>
      <c r="I913" s="832" t="s">
        <v>4443</v>
      </c>
      <c r="J913" s="832" t="s">
        <v>2026</v>
      </c>
      <c r="K913" s="832" t="s">
        <v>4444</v>
      </c>
      <c r="L913" s="835">
        <v>0</v>
      </c>
      <c r="M913" s="835">
        <v>0</v>
      </c>
      <c r="N913" s="832">
        <v>2</v>
      </c>
      <c r="O913" s="836">
        <v>1</v>
      </c>
      <c r="P913" s="835">
        <v>0</v>
      </c>
      <c r="Q913" s="837"/>
      <c r="R913" s="832">
        <v>2</v>
      </c>
      <c r="S913" s="837">
        <v>1</v>
      </c>
      <c r="T913" s="836">
        <v>1</v>
      </c>
      <c r="U913" s="838">
        <v>1</v>
      </c>
    </row>
    <row r="914" spans="1:21" ht="14.45" customHeight="1" x14ac:dyDescent="0.2">
      <c r="A914" s="831">
        <v>21</v>
      </c>
      <c r="B914" s="832" t="s">
        <v>3242</v>
      </c>
      <c r="C914" s="832" t="s">
        <v>3248</v>
      </c>
      <c r="D914" s="833" t="s">
        <v>5567</v>
      </c>
      <c r="E914" s="834" t="s">
        <v>3276</v>
      </c>
      <c r="F914" s="832" t="s">
        <v>3243</v>
      </c>
      <c r="G914" s="832" t="s">
        <v>3546</v>
      </c>
      <c r="H914" s="832" t="s">
        <v>594</v>
      </c>
      <c r="I914" s="832" t="s">
        <v>3547</v>
      </c>
      <c r="J914" s="832" t="s">
        <v>732</v>
      </c>
      <c r="K914" s="832" t="s">
        <v>676</v>
      </c>
      <c r="L914" s="835">
        <v>35.25</v>
      </c>
      <c r="M914" s="835">
        <v>458.25</v>
      </c>
      <c r="N914" s="832">
        <v>13</v>
      </c>
      <c r="O914" s="836">
        <v>3.5</v>
      </c>
      <c r="P914" s="835">
        <v>211.5</v>
      </c>
      <c r="Q914" s="837">
        <v>0.46153846153846156</v>
      </c>
      <c r="R914" s="832">
        <v>6</v>
      </c>
      <c r="S914" s="837">
        <v>0.46153846153846156</v>
      </c>
      <c r="T914" s="836">
        <v>2.5</v>
      </c>
      <c r="U914" s="838">
        <v>0.7142857142857143</v>
      </c>
    </row>
    <row r="915" spans="1:21" ht="14.45" customHeight="1" x14ac:dyDescent="0.2">
      <c r="A915" s="831">
        <v>21</v>
      </c>
      <c r="B915" s="832" t="s">
        <v>3242</v>
      </c>
      <c r="C915" s="832" t="s">
        <v>3248</v>
      </c>
      <c r="D915" s="833" t="s">
        <v>5567</v>
      </c>
      <c r="E915" s="834" t="s">
        <v>3276</v>
      </c>
      <c r="F915" s="832" t="s">
        <v>3243</v>
      </c>
      <c r="G915" s="832" t="s">
        <v>3546</v>
      </c>
      <c r="H915" s="832" t="s">
        <v>594</v>
      </c>
      <c r="I915" s="832" t="s">
        <v>3914</v>
      </c>
      <c r="J915" s="832" t="s">
        <v>1336</v>
      </c>
      <c r="K915" s="832" t="s">
        <v>3915</v>
      </c>
      <c r="L915" s="835">
        <v>35.25</v>
      </c>
      <c r="M915" s="835">
        <v>141</v>
      </c>
      <c r="N915" s="832">
        <v>4</v>
      </c>
      <c r="O915" s="836">
        <v>1.5</v>
      </c>
      <c r="P915" s="835">
        <v>141</v>
      </c>
      <c r="Q915" s="837">
        <v>1</v>
      </c>
      <c r="R915" s="832">
        <v>4</v>
      </c>
      <c r="S915" s="837">
        <v>1</v>
      </c>
      <c r="T915" s="836">
        <v>1.5</v>
      </c>
      <c r="U915" s="838">
        <v>1</v>
      </c>
    </row>
    <row r="916" spans="1:21" ht="14.45" customHeight="1" x14ac:dyDescent="0.2">
      <c r="A916" s="831">
        <v>21</v>
      </c>
      <c r="B916" s="832" t="s">
        <v>3242</v>
      </c>
      <c r="C916" s="832" t="s">
        <v>3248</v>
      </c>
      <c r="D916" s="833" t="s">
        <v>5567</v>
      </c>
      <c r="E916" s="834" t="s">
        <v>3276</v>
      </c>
      <c r="F916" s="832" t="s">
        <v>3243</v>
      </c>
      <c r="G916" s="832" t="s">
        <v>3546</v>
      </c>
      <c r="H916" s="832" t="s">
        <v>594</v>
      </c>
      <c r="I916" s="832" t="s">
        <v>4445</v>
      </c>
      <c r="J916" s="832" t="s">
        <v>732</v>
      </c>
      <c r="K916" s="832" t="s">
        <v>676</v>
      </c>
      <c r="L916" s="835">
        <v>35.25</v>
      </c>
      <c r="M916" s="835">
        <v>105.75</v>
      </c>
      <c r="N916" s="832">
        <v>3</v>
      </c>
      <c r="O916" s="836">
        <v>1</v>
      </c>
      <c r="P916" s="835">
        <v>105.75</v>
      </c>
      <c r="Q916" s="837">
        <v>1</v>
      </c>
      <c r="R916" s="832">
        <v>3</v>
      </c>
      <c r="S916" s="837">
        <v>1</v>
      </c>
      <c r="T916" s="836">
        <v>1</v>
      </c>
      <c r="U916" s="838">
        <v>1</v>
      </c>
    </row>
    <row r="917" spans="1:21" ht="14.45" customHeight="1" x14ac:dyDescent="0.2">
      <c r="A917" s="831">
        <v>21</v>
      </c>
      <c r="B917" s="832" t="s">
        <v>3242</v>
      </c>
      <c r="C917" s="832" t="s">
        <v>3248</v>
      </c>
      <c r="D917" s="833" t="s">
        <v>5567</v>
      </c>
      <c r="E917" s="834" t="s">
        <v>3276</v>
      </c>
      <c r="F917" s="832" t="s">
        <v>3243</v>
      </c>
      <c r="G917" s="832" t="s">
        <v>3546</v>
      </c>
      <c r="H917" s="832" t="s">
        <v>594</v>
      </c>
      <c r="I917" s="832" t="s">
        <v>4446</v>
      </c>
      <c r="J917" s="832" t="s">
        <v>732</v>
      </c>
      <c r="K917" s="832" t="s">
        <v>676</v>
      </c>
      <c r="L917" s="835">
        <v>35.25</v>
      </c>
      <c r="M917" s="835">
        <v>211.5</v>
      </c>
      <c r="N917" s="832">
        <v>6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21</v>
      </c>
      <c r="B918" s="832" t="s">
        <v>3242</v>
      </c>
      <c r="C918" s="832" t="s">
        <v>3248</v>
      </c>
      <c r="D918" s="833" t="s">
        <v>5567</v>
      </c>
      <c r="E918" s="834" t="s">
        <v>3276</v>
      </c>
      <c r="F918" s="832" t="s">
        <v>3243</v>
      </c>
      <c r="G918" s="832" t="s">
        <v>4127</v>
      </c>
      <c r="H918" s="832" t="s">
        <v>594</v>
      </c>
      <c r="I918" s="832" t="s">
        <v>4128</v>
      </c>
      <c r="J918" s="832" t="s">
        <v>4129</v>
      </c>
      <c r="K918" s="832" t="s">
        <v>4130</v>
      </c>
      <c r="L918" s="835">
        <v>78.33</v>
      </c>
      <c r="M918" s="835">
        <v>548.30999999999995</v>
      </c>
      <c r="N918" s="832">
        <v>7</v>
      </c>
      <c r="O918" s="836">
        <v>4</v>
      </c>
      <c r="P918" s="835">
        <v>548.30999999999995</v>
      </c>
      <c r="Q918" s="837">
        <v>1</v>
      </c>
      <c r="R918" s="832">
        <v>7</v>
      </c>
      <c r="S918" s="837">
        <v>1</v>
      </c>
      <c r="T918" s="836">
        <v>4</v>
      </c>
      <c r="U918" s="838">
        <v>1</v>
      </c>
    </row>
    <row r="919" spans="1:21" ht="14.45" customHeight="1" x14ac:dyDescent="0.2">
      <c r="A919" s="831">
        <v>21</v>
      </c>
      <c r="B919" s="832" t="s">
        <v>3242</v>
      </c>
      <c r="C919" s="832" t="s">
        <v>3248</v>
      </c>
      <c r="D919" s="833" t="s">
        <v>5567</v>
      </c>
      <c r="E919" s="834" t="s">
        <v>3276</v>
      </c>
      <c r="F919" s="832" t="s">
        <v>3243</v>
      </c>
      <c r="G919" s="832" t="s">
        <v>3551</v>
      </c>
      <c r="H919" s="832" t="s">
        <v>594</v>
      </c>
      <c r="I919" s="832" t="s">
        <v>3926</v>
      </c>
      <c r="J919" s="832" t="s">
        <v>1078</v>
      </c>
      <c r="K919" s="832" t="s">
        <v>3927</v>
      </c>
      <c r="L919" s="835">
        <v>32.25</v>
      </c>
      <c r="M919" s="835">
        <v>96.75</v>
      </c>
      <c r="N919" s="832">
        <v>3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21</v>
      </c>
      <c r="B920" s="832" t="s">
        <v>3242</v>
      </c>
      <c r="C920" s="832" t="s">
        <v>3248</v>
      </c>
      <c r="D920" s="833" t="s">
        <v>5567</v>
      </c>
      <c r="E920" s="834" t="s">
        <v>3276</v>
      </c>
      <c r="F920" s="832" t="s">
        <v>3243</v>
      </c>
      <c r="G920" s="832" t="s">
        <v>3551</v>
      </c>
      <c r="H920" s="832" t="s">
        <v>594</v>
      </c>
      <c r="I920" s="832" t="s">
        <v>3928</v>
      </c>
      <c r="J920" s="832" t="s">
        <v>1078</v>
      </c>
      <c r="K920" s="832" t="s">
        <v>3929</v>
      </c>
      <c r="L920" s="835">
        <v>103.67</v>
      </c>
      <c r="M920" s="835">
        <v>829.36</v>
      </c>
      <c r="N920" s="832">
        <v>8</v>
      </c>
      <c r="O920" s="836">
        <v>4</v>
      </c>
      <c r="P920" s="835">
        <v>622.02</v>
      </c>
      <c r="Q920" s="837">
        <v>0.75</v>
      </c>
      <c r="R920" s="832">
        <v>6</v>
      </c>
      <c r="S920" s="837">
        <v>0.75</v>
      </c>
      <c r="T920" s="836">
        <v>2.5</v>
      </c>
      <c r="U920" s="838">
        <v>0.625</v>
      </c>
    </row>
    <row r="921" spans="1:21" ht="14.45" customHeight="1" x14ac:dyDescent="0.2">
      <c r="A921" s="831">
        <v>21</v>
      </c>
      <c r="B921" s="832" t="s">
        <v>3242</v>
      </c>
      <c r="C921" s="832" t="s">
        <v>3248</v>
      </c>
      <c r="D921" s="833" t="s">
        <v>5567</v>
      </c>
      <c r="E921" s="834" t="s">
        <v>3276</v>
      </c>
      <c r="F921" s="832" t="s">
        <v>3243</v>
      </c>
      <c r="G921" s="832" t="s">
        <v>3551</v>
      </c>
      <c r="H921" s="832" t="s">
        <v>594</v>
      </c>
      <c r="I921" s="832" t="s">
        <v>3553</v>
      </c>
      <c r="J921" s="832" t="s">
        <v>1078</v>
      </c>
      <c r="K921" s="832" t="s">
        <v>3554</v>
      </c>
      <c r="L921" s="835">
        <v>103.67</v>
      </c>
      <c r="M921" s="835">
        <v>207.34</v>
      </c>
      <c r="N921" s="832">
        <v>2</v>
      </c>
      <c r="O921" s="836">
        <v>1.5</v>
      </c>
      <c r="P921" s="835">
        <v>207.34</v>
      </c>
      <c r="Q921" s="837">
        <v>1</v>
      </c>
      <c r="R921" s="832">
        <v>2</v>
      </c>
      <c r="S921" s="837">
        <v>1</v>
      </c>
      <c r="T921" s="836">
        <v>1.5</v>
      </c>
      <c r="U921" s="838">
        <v>1</v>
      </c>
    </row>
    <row r="922" spans="1:21" ht="14.45" customHeight="1" x14ac:dyDescent="0.2">
      <c r="A922" s="831">
        <v>21</v>
      </c>
      <c r="B922" s="832" t="s">
        <v>3242</v>
      </c>
      <c r="C922" s="832" t="s">
        <v>3248</v>
      </c>
      <c r="D922" s="833" t="s">
        <v>5567</v>
      </c>
      <c r="E922" s="834" t="s">
        <v>3276</v>
      </c>
      <c r="F922" s="832" t="s">
        <v>3243</v>
      </c>
      <c r="G922" s="832" t="s">
        <v>3551</v>
      </c>
      <c r="H922" s="832" t="s">
        <v>594</v>
      </c>
      <c r="I922" s="832" t="s">
        <v>4447</v>
      </c>
      <c r="J922" s="832" t="s">
        <v>4292</v>
      </c>
      <c r="K922" s="832" t="s">
        <v>4448</v>
      </c>
      <c r="L922" s="835">
        <v>112.87</v>
      </c>
      <c r="M922" s="835">
        <v>112.87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5" customHeight="1" x14ac:dyDescent="0.2">
      <c r="A923" s="831">
        <v>21</v>
      </c>
      <c r="B923" s="832" t="s">
        <v>3242</v>
      </c>
      <c r="C923" s="832" t="s">
        <v>3248</v>
      </c>
      <c r="D923" s="833" t="s">
        <v>5567</v>
      </c>
      <c r="E923" s="834" t="s">
        <v>3276</v>
      </c>
      <c r="F923" s="832" t="s">
        <v>3243</v>
      </c>
      <c r="G923" s="832" t="s">
        <v>3551</v>
      </c>
      <c r="H923" s="832" t="s">
        <v>594</v>
      </c>
      <c r="I923" s="832" t="s">
        <v>4291</v>
      </c>
      <c r="J923" s="832" t="s">
        <v>4292</v>
      </c>
      <c r="K923" s="832" t="s">
        <v>3027</v>
      </c>
      <c r="L923" s="835">
        <v>32.25</v>
      </c>
      <c r="M923" s="835">
        <v>96.75</v>
      </c>
      <c r="N923" s="832">
        <v>3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5" customHeight="1" x14ac:dyDescent="0.2">
      <c r="A924" s="831">
        <v>21</v>
      </c>
      <c r="B924" s="832" t="s">
        <v>3242</v>
      </c>
      <c r="C924" s="832" t="s">
        <v>3248</v>
      </c>
      <c r="D924" s="833" t="s">
        <v>5567</v>
      </c>
      <c r="E924" s="834" t="s">
        <v>3276</v>
      </c>
      <c r="F924" s="832" t="s">
        <v>3243</v>
      </c>
      <c r="G924" s="832" t="s">
        <v>3293</v>
      </c>
      <c r="H924" s="832" t="s">
        <v>655</v>
      </c>
      <c r="I924" s="832" t="s">
        <v>2521</v>
      </c>
      <c r="J924" s="832" t="s">
        <v>1349</v>
      </c>
      <c r="K924" s="832" t="s">
        <v>2522</v>
      </c>
      <c r="L924" s="835">
        <v>453.18</v>
      </c>
      <c r="M924" s="835">
        <v>19033.559999999998</v>
      </c>
      <c r="N924" s="832">
        <v>42</v>
      </c>
      <c r="O924" s="836">
        <v>7.5</v>
      </c>
      <c r="P924" s="835">
        <v>13595.4</v>
      </c>
      <c r="Q924" s="837">
        <v>0.7142857142857143</v>
      </c>
      <c r="R924" s="832">
        <v>30</v>
      </c>
      <c r="S924" s="837">
        <v>0.7142857142857143</v>
      </c>
      <c r="T924" s="836">
        <v>5</v>
      </c>
      <c r="U924" s="838">
        <v>0.66666666666666663</v>
      </c>
    </row>
    <row r="925" spans="1:21" ht="14.45" customHeight="1" x14ac:dyDescent="0.2">
      <c r="A925" s="831">
        <v>21</v>
      </c>
      <c r="B925" s="832" t="s">
        <v>3242</v>
      </c>
      <c r="C925" s="832" t="s">
        <v>3248</v>
      </c>
      <c r="D925" s="833" t="s">
        <v>5567</v>
      </c>
      <c r="E925" s="834" t="s">
        <v>3276</v>
      </c>
      <c r="F925" s="832" t="s">
        <v>3243</v>
      </c>
      <c r="G925" s="832" t="s">
        <v>3293</v>
      </c>
      <c r="H925" s="832" t="s">
        <v>594</v>
      </c>
      <c r="I925" s="832" t="s">
        <v>3295</v>
      </c>
      <c r="J925" s="832" t="s">
        <v>1349</v>
      </c>
      <c r="K925" s="832" t="s">
        <v>2522</v>
      </c>
      <c r="L925" s="835">
        <v>453.18</v>
      </c>
      <c r="M925" s="835">
        <v>21752.640000000003</v>
      </c>
      <c r="N925" s="832">
        <v>48</v>
      </c>
      <c r="O925" s="836">
        <v>10.5</v>
      </c>
      <c r="P925" s="835">
        <v>19939.920000000002</v>
      </c>
      <c r="Q925" s="837">
        <v>0.91666666666666663</v>
      </c>
      <c r="R925" s="832">
        <v>44</v>
      </c>
      <c r="S925" s="837">
        <v>0.91666666666666663</v>
      </c>
      <c r="T925" s="836">
        <v>9.5</v>
      </c>
      <c r="U925" s="838">
        <v>0.90476190476190477</v>
      </c>
    </row>
    <row r="926" spans="1:21" ht="14.45" customHeight="1" x14ac:dyDescent="0.2">
      <c r="A926" s="831">
        <v>21</v>
      </c>
      <c r="B926" s="832" t="s">
        <v>3242</v>
      </c>
      <c r="C926" s="832" t="s">
        <v>3248</v>
      </c>
      <c r="D926" s="833" t="s">
        <v>5567</v>
      </c>
      <c r="E926" s="834" t="s">
        <v>3276</v>
      </c>
      <c r="F926" s="832" t="s">
        <v>3243</v>
      </c>
      <c r="G926" s="832" t="s">
        <v>3305</v>
      </c>
      <c r="H926" s="832" t="s">
        <v>655</v>
      </c>
      <c r="I926" s="832" t="s">
        <v>2853</v>
      </c>
      <c r="J926" s="832" t="s">
        <v>2851</v>
      </c>
      <c r="K926" s="832" t="s">
        <v>2854</v>
      </c>
      <c r="L926" s="835">
        <v>552.64</v>
      </c>
      <c r="M926" s="835">
        <v>3315.84</v>
      </c>
      <c r="N926" s="832">
        <v>6</v>
      </c>
      <c r="O926" s="836">
        <v>2</v>
      </c>
      <c r="P926" s="835">
        <v>3315.84</v>
      </c>
      <c r="Q926" s="837">
        <v>1</v>
      </c>
      <c r="R926" s="832">
        <v>6</v>
      </c>
      <c r="S926" s="837">
        <v>1</v>
      </c>
      <c r="T926" s="836">
        <v>2</v>
      </c>
      <c r="U926" s="838">
        <v>1</v>
      </c>
    </row>
    <row r="927" spans="1:21" ht="14.45" customHeight="1" x14ac:dyDescent="0.2">
      <c r="A927" s="831">
        <v>21</v>
      </c>
      <c r="B927" s="832" t="s">
        <v>3242</v>
      </c>
      <c r="C927" s="832" t="s">
        <v>3248</v>
      </c>
      <c r="D927" s="833" t="s">
        <v>5567</v>
      </c>
      <c r="E927" s="834" t="s">
        <v>3276</v>
      </c>
      <c r="F927" s="832" t="s">
        <v>3243</v>
      </c>
      <c r="G927" s="832" t="s">
        <v>3570</v>
      </c>
      <c r="H927" s="832" t="s">
        <v>594</v>
      </c>
      <c r="I927" s="832" t="s">
        <v>3951</v>
      </c>
      <c r="J927" s="832" t="s">
        <v>3949</v>
      </c>
      <c r="K927" s="832" t="s">
        <v>3952</v>
      </c>
      <c r="L927" s="835">
        <v>96.75</v>
      </c>
      <c r="M927" s="835">
        <v>96.75</v>
      </c>
      <c r="N927" s="832">
        <v>1</v>
      </c>
      <c r="O927" s="836">
        <v>0.5</v>
      </c>
      <c r="P927" s="835">
        <v>96.75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5" customHeight="1" x14ac:dyDescent="0.2">
      <c r="A928" s="831">
        <v>21</v>
      </c>
      <c r="B928" s="832" t="s">
        <v>3242</v>
      </c>
      <c r="C928" s="832" t="s">
        <v>3248</v>
      </c>
      <c r="D928" s="833" t="s">
        <v>5567</v>
      </c>
      <c r="E928" s="834" t="s">
        <v>3276</v>
      </c>
      <c r="F928" s="832" t="s">
        <v>3243</v>
      </c>
      <c r="G928" s="832" t="s">
        <v>3570</v>
      </c>
      <c r="H928" s="832" t="s">
        <v>594</v>
      </c>
      <c r="I928" s="832" t="s">
        <v>3571</v>
      </c>
      <c r="J928" s="832" t="s">
        <v>842</v>
      </c>
      <c r="K928" s="832" t="s">
        <v>3572</v>
      </c>
      <c r="L928" s="835">
        <v>32.25</v>
      </c>
      <c r="M928" s="835">
        <v>161.25</v>
      </c>
      <c r="N928" s="832">
        <v>5</v>
      </c>
      <c r="O928" s="836">
        <v>1</v>
      </c>
      <c r="P928" s="835">
        <v>161.25</v>
      </c>
      <c r="Q928" s="837">
        <v>1</v>
      </c>
      <c r="R928" s="832">
        <v>5</v>
      </c>
      <c r="S928" s="837">
        <v>1</v>
      </c>
      <c r="T928" s="836">
        <v>1</v>
      </c>
      <c r="U928" s="838">
        <v>1</v>
      </c>
    </row>
    <row r="929" spans="1:21" ht="14.45" customHeight="1" x14ac:dyDescent="0.2">
      <c r="A929" s="831">
        <v>21</v>
      </c>
      <c r="B929" s="832" t="s">
        <v>3242</v>
      </c>
      <c r="C929" s="832" t="s">
        <v>3248</v>
      </c>
      <c r="D929" s="833" t="s">
        <v>5567</v>
      </c>
      <c r="E929" s="834" t="s">
        <v>3276</v>
      </c>
      <c r="F929" s="832" t="s">
        <v>3243</v>
      </c>
      <c r="G929" s="832" t="s">
        <v>3570</v>
      </c>
      <c r="H929" s="832" t="s">
        <v>655</v>
      </c>
      <c r="I929" s="832" t="s">
        <v>2510</v>
      </c>
      <c r="J929" s="832" t="s">
        <v>842</v>
      </c>
      <c r="K929" s="832" t="s">
        <v>2511</v>
      </c>
      <c r="L929" s="835">
        <v>57.6</v>
      </c>
      <c r="M929" s="835">
        <v>57.6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21</v>
      </c>
      <c r="B930" s="832" t="s">
        <v>3242</v>
      </c>
      <c r="C930" s="832" t="s">
        <v>3248</v>
      </c>
      <c r="D930" s="833" t="s">
        <v>5567</v>
      </c>
      <c r="E930" s="834" t="s">
        <v>3276</v>
      </c>
      <c r="F930" s="832" t="s">
        <v>3243</v>
      </c>
      <c r="G930" s="832" t="s">
        <v>3570</v>
      </c>
      <c r="H930" s="832" t="s">
        <v>655</v>
      </c>
      <c r="I930" s="832" t="s">
        <v>2508</v>
      </c>
      <c r="J930" s="832" t="s">
        <v>842</v>
      </c>
      <c r="K930" s="832" t="s">
        <v>2509</v>
      </c>
      <c r="L930" s="835">
        <v>16.12</v>
      </c>
      <c r="M930" s="835">
        <v>16.12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5" customHeight="1" x14ac:dyDescent="0.2">
      <c r="A931" s="831">
        <v>21</v>
      </c>
      <c r="B931" s="832" t="s">
        <v>3242</v>
      </c>
      <c r="C931" s="832" t="s">
        <v>3248</v>
      </c>
      <c r="D931" s="833" t="s">
        <v>5567</v>
      </c>
      <c r="E931" s="834" t="s">
        <v>3276</v>
      </c>
      <c r="F931" s="832" t="s">
        <v>3243</v>
      </c>
      <c r="G931" s="832" t="s">
        <v>3570</v>
      </c>
      <c r="H931" s="832" t="s">
        <v>594</v>
      </c>
      <c r="I931" s="832" t="s">
        <v>4449</v>
      </c>
      <c r="J931" s="832" t="s">
        <v>842</v>
      </c>
      <c r="K931" s="832" t="s">
        <v>4450</v>
      </c>
      <c r="L931" s="835">
        <v>51.84</v>
      </c>
      <c r="M931" s="835">
        <v>51.84</v>
      </c>
      <c r="N931" s="832">
        <v>1</v>
      </c>
      <c r="O931" s="836">
        <v>0.5</v>
      </c>
      <c r="P931" s="835">
        <v>51.84</v>
      </c>
      <c r="Q931" s="837">
        <v>1</v>
      </c>
      <c r="R931" s="832">
        <v>1</v>
      </c>
      <c r="S931" s="837">
        <v>1</v>
      </c>
      <c r="T931" s="836">
        <v>0.5</v>
      </c>
      <c r="U931" s="838">
        <v>1</v>
      </c>
    </row>
    <row r="932" spans="1:21" ht="14.45" customHeight="1" x14ac:dyDescent="0.2">
      <c r="A932" s="831">
        <v>21</v>
      </c>
      <c r="B932" s="832" t="s">
        <v>3242</v>
      </c>
      <c r="C932" s="832" t="s">
        <v>3248</v>
      </c>
      <c r="D932" s="833" t="s">
        <v>5567</v>
      </c>
      <c r="E932" s="834" t="s">
        <v>3276</v>
      </c>
      <c r="F932" s="832" t="s">
        <v>3243</v>
      </c>
      <c r="G932" s="832" t="s">
        <v>3570</v>
      </c>
      <c r="H932" s="832" t="s">
        <v>594</v>
      </c>
      <c r="I932" s="832" t="s">
        <v>3956</v>
      </c>
      <c r="J932" s="832" t="s">
        <v>842</v>
      </c>
      <c r="K932" s="832" t="s">
        <v>3957</v>
      </c>
      <c r="L932" s="835">
        <v>0</v>
      </c>
      <c r="M932" s="835">
        <v>0</v>
      </c>
      <c r="N932" s="832">
        <v>1</v>
      </c>
      <c r="O932" s="836">
        <v>1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21</v>
      </c>
      <c r="B933" s="832" t="s">
        <v>3242</v>
      </c>
      <c r="C933" s="832" t="s">
        <v>3248</v>
      </c>
      <c r="D933" s="833" t="s">
        <v>5567</v>
      </c>
      <c r="E933" s="834" t="s">
        <v>3276</v>
      </c>
      <c r="F933" s="832" t="s">
        <v>3243</v>
      </c>
      <c r="G933" s="832" t="s">
        <v>3570</v>
      </c>
      <c r="H933" s="832" t="s">
        <v>594</v>
      </c>
      <c r="I933" s="832" t="s">
        <v>4451</v>
      </c>
      <c r="J933" s="832" t="s">
        <v>842</v>
      </c>
      <c r="K933" s="832" t="s">
        <v>4452</v>
      </c>
      <c r="L933" s="835">
        <v>0</v>
      </c>
      <c r="M933" s="835">
        <v>0</v>
      </c>
      <c r="N933" s="832">
        <v>2</v>
      </c>
      <c r="O933" s="836">
        <v>1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21</v>
      </c>
      <c r="B934" s="832" t="s">
        <v>3242</v>
      </c>
      <c r="C934" s="832" t="s">
        <v>3248</v>
      </c>
      <c r="D934" s="833" t="s">
        <v>5567</v>
      </c>
      <c r="E934" s="834" t="s">
        <v>3276</v>
      </c>
      <c r="F934" s="832" t="s">
        <v>3243</v>
      </c>
      <c r="G934" s="832" t="s">
        <v>3594</v>
      </c>
      <c r="H934" s="832" t="s">
        <v>594</v>
      </c>
      <c r="I934" s="832" t="s">
        <v>3595</v>
      </c>
      <c r="J934" s="832" t="s">
        <v>668</v>
      </c>
      <c r="K934" s="832" t="s">
        <v>3596</v>
      </c>
      <c r="L934" s="835">
        <v>108.44</v>
      </c>
      <c r="M934" s="835">
        <v>1951.92</v>
      </c>
      <c r="N934" s="832">
        <v>18</v>
      </c>
      <c r="O934" s="836">
        <v>6</v>
      </c>
      <c r="P934" s="835">
        <v>975.95999999999992</v>
      </c>
      <c r="Q934" s="837">
        <v>0.49999999999999994</v>
      </c>
      <c r="R934" s="832">
        <v>9</v>
      </c>
      <c r="S934" s="837">
        <v>0.5</v>
      </c>
      <c r="T934" s="836">
        <v>3.5</v>
      </c>
      <c r="U934" s="838">
        <v>0.58333333333333337</v>
      </c>
    </row>
    <row r="935" spans="1:21" ht="14.45" customHeight="1" x14ac:dyDescent="0.2">
      <c r="A935" s="831">
        <v>21</v>
      </c>
      <c r="B935" s="832" t="s">
        <v>3242</v>
      </c>
      <c r="C935" s="832" t="s">
        <v>3248</v>
      </c>
      <c r="D935" s="833" t="s">
        <v>5567</v>
      </c>
      <c r="E935" s="834" t="s">
        <v>3276</v>
      </c>
      <c r="F935" s="832" t="s">
        <v>3243</v>
      </c>
      <c r="G935" s="832" t="s">
        <v>3594</v>
      </c>
      <c r="H935" s="832" t="s">
        <v>594</v>
      </c>
      <c r="I935" s="832" t="s">
        <v>3595</v>
      </c>
      <c r="J935" s="832" t="s">
        <v>668</v>
      </c>
      <c r="K935" s="832" t="s">
        <v>3596</v>
      </c>
      <c r="L935" s="835">
        <v>127.91</v>
      </c>
      <c r="M935" s="835">
        <v>3069.84</v>
      </c>
      <c r="N935" s="832">
        <v>24</v>
      </c>
      <c r="O935" s="836">
        <v>10</v>
      </c>
      <c r="P935" s="835">
        <v>1918.6499999999999</v>
      </c>
      <c r="Q935" s="837">
        <v>0.62499999999999989</v>
      </c>
      <c r="R935" s="832">
        <v>15</v>
      </c>
      <c r="S935" s="837">
        <v>0.625</v>
      </c>
      <c r="T935" s="836">
        <v>6</v>
      </c>
      <c r="U935" s="838">
        <v>0.6</v>
      </c>
    </row>
    <row r="936" spans="1:21" ht="14.45" customHeight="1" x14ac:dyDescent="0.2">
      <c r="A936" s="831">
        <v>21</v>
      </c>
      <c r="B936" s="832" t="s">
        <v>3242</v>
      </c>
      <c r="C936" s="832" t="s">
        <v>3248</v>
      </c>
      <c r="D936" s="833" t="s">
        <v>5567</v>
      </c>
      <c r="E936" s="834" t="s">
        <v>3276</v>
      </c>
      <c r="F936" s="832" t="s">
        <v>3243</v>
      </c>
      <c r="G936" s="832" t="s">
        <v>3597</v>
      </c>
      <c r="H936" s="832" t="s">
        <v>594</v>
      </c>
      <c r="I936" s="832" t="s">
        <v>3598</v>
      </c>
      <c r="J936" s="832" t="s">
        <v>3599</v>
      </c>
      <c r="K936" s="832" t="s">
        <v>3600</v>
      </c>
      <c r="L936" s="835">
        <v>21.92</v>
      </c>
      <c r="M936" s="835">
        <v>284.96000000000004</v>
      </c>
      <c r="N936" s="832">
        <v>13</v>
      </c>
      <c r="O936" s="836">
        <v>3.5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5" customHeight="1" x14ac:dyDescent="0.2">
      <c r="A937" s="831">
        <v>21</v>
      </c>
      <c r="B937" s="832" t="s">
        <v>3242</v>
      </c>
      <c r="C937" s="832" t="s">
        <v>3248</v>
      </c>
      <c r="D937" s="833" t="s">
        <v>5567</v>
      </c>
      <c r="E937" s="834" t="s">
        <v>3276</v>
      </c>
      <c r="F937" s="832" t="s">
        <v>3243</v>
      </c>
      <c r="G937" s="832" t="s">
        <v>3597</v>
      </c>
      <c r="H937" s="832" t="s">
        <v>594</v>
      </c>
      <c r="I937" s="832" t="s">
        <v>3601</v>
      </c>
      <c r="J937" s="832" t="s">
        <v>3599</v>
      </c>
      <c r="K937" s="832" t="s">
        <v>1886</v>
      </c>
      <c r="L937" s="835">
        <v>87.67</v>
      </c>
      <c r="M937" s="835">
        <v>1665.73</v>
      </c>
      <c r="N937" s="832">
        <v>19</v>
      </c>
      <c r="O937" s="836">
        <v>5.5</v>
      </c>
      <c r="P937" s="835">
        <v>1402.72</v>
      </c>
      <c r="Q937" s="837">
        <v>0.84210526315789469</v>
      </c>
      <c r="R937" s="832">
        <v>16</v>
      </c>
      <c r="S937" s="837">
        <v>0.84210526315789469</v>
      </c>
      <c r="T937" s="836">
        <v>4</v>
      </c>
      <c r="U937" s="838">
        <v>0.72727272727272729</v>
      </c>
    </row>
    <row r="938" spans="1:21" ht="14.45" customHeight="1" x14ac:dyDescent="0.2">
      <c r="A938" s="831">
        <v>21</v>
      </c>
      <c r="B938" s="832" t="s">
        <v>3242</v>
      </c>
      <c r="C938" s="832" t="s">
        <v>3248</v>
      </c>
      <c r="D938" s="833" t="s">
        <v>5567</v>
      </c>
      <c r="E938" s="834" t="s">
        <v>3276</v>
      </c>
      <c r="F938" s="832" t="s">
        <v>3243</v>
      </c>
      <c r="G938" s="832" t="s">
        <v>3602</v>
      </c>
      <c r="H938" s="832" t="s">
        <v>655</v>
      </c>
      <c r="I938" s="832" t="s">
        <v>3136</v>
      </c>
      <c r="J938" s="832" t="s">
        <v>1416</v>
      </c>
      <c r="K938" s="832" t="s">
        <v>2055</v>
      </c>
      <c r="L938" s="835">
        <v>1286.6199999999999</v>
      </c>
      <c r="M938" s="835">
        <v>2573.2399999999998</v>
      </c>
      <c r="N938" s="832">
        <v>2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5" customHeight="1" x14ac:dyDescent="0.2">
      <c r="A939" s="831">
        <v>21</v>
      </c>
      <c r="B939" s="832" t="s">
        <v>3242</v>
      </c>
      <c r="C939" s="832" t="s">
        <v>3248</v>
      </c>
      <c r="D939" s="833" t="s">
        <v>5567</v>
      </c>
      <c r="E939" s="834" t="s">
        <v>3276</v>
      </c>
      <c r="F939" s="832" t="s">
        <v>3243</v>
      </c>
      <c r="G939" s="832" t="s">
        <v>4134</v>
      </c>
      <c r="H939" s="832" t="s">
        <v>655</v>
      </c>
      <c r="I939" s="832" t="s">
        <v>4453</v>
      </c>
      <c r="J939" s="832" t="s">
        <v>2664</v>
      </c>
      <c r="K939" s="832" t="s">
        <v>2651</v>
      </c>
      <c r="L939" s="835">
        <v>47.7</v>
      </c>
      <c r="M939" s="835">
        <v>95.4</v>
      </c>
      <c r="N939" s="832">
        <v>2</v>
      </c>
      <c r="O939" s="836">
        <v>1</v>
      </c>
      <c r="P939" s="835">
        <v>95.4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5" customHeight="1" x14ac:dyDescent="0.2">
      <c r="A940" s="831">
        <v>21</v>
      </c>
      <c r="B940" s="832" t="s">
        <v>3242</v>
      </c>
      <c r="C940" s="832" t="s">
        <v>3248</v>
      </c>
      <c r="D940" s="833" t="s">
        <v>5567</v>
      </c>
      <c r="E940" s="834" t="s">
        <v>3276</v>
      </c>
      <c r="F940" s="832" t="s">
        <v>3243</v>
      </c>
      <c r="G940" s="832" t="s">
        <v>4454</v>
      </c>
      <c r="H940" s="832" t="s">
        <v>594</v>
      </c>
      <c r="I940" s="832" t="s">
        <v>4455</v>
      </c>
      <c r="J940" s="832" t="s">
        <v>968</v>
      </c>
      <c r="K940" s="832" t="s">
        <v>4456</v>
      </c>
      <c r="L940" s="835">
        <v>0</v>
      </c>
      <c r="M940" s="835">
        <v>0</v>
      </c>
      <c r="N940" s="832">
        <v>4</v>
      </c>
      <c r="O940" s="836">
        <v>1.5</v>
      </c>
      <c r="P940" s="835">
        <v>0</v>
      </c>
      <c r="Q940" s="837"/>
      <c r="R940" s="832">
        <v>4</v>
      </c>
      <c r="S940" s="837">
        <v>1</v>
      </c>
      <c r="T940" s="836">
        <v>1.5</v>
      </c>
      <c r="U940" s="838">
        <v>1</v>
      </c>
    </row>
    <row r="941" spans="1:21" ht="14.45" customHeight="1" x14ac:dyDescent="0.2">
      <c r="A941" s="831">
        <v>21</v>
      </c>
      <c r="B941" s="832" t="s">
        <v>3242</v>
      </c>
      <c r="C941" s="832" t="s">
        <v>3248</v>
      </c>
      <c r="D941" s="833" t="s">
        <v>5567</v>
      </c>
      <c r="E941" s="834" t="s">
        <v>3276</v>
      </c>
      <c r="F941" s="832" t="s">
        <v>3243</v>
      </c>
      <c r="G941" s="832" t="s">
        <v>3614</v>
      </c>
      <c r="H941" s="832" t="s">
        <v>594</v>
      </c>
      <c r="I941" s="832" t="s">
        <v>3615</v>
      </c>
      <c r="J941" s="832" t="s">
        <v>1622</v>
      </c>
      <c r="K941" s="832" t="s">
        <v>3339</v>
      </c>
      <c r="L941" s="835">
        <v>210.38</v>
      </c>
      <c r="M941" s="835">
        <v>841.52</v>
      </c>
      <c r="N941" s="832">
        <v>4</v>
      </c>
      <c r="O941" s="836">
        <v>2.5</v>
      </c>
      <c r="P941" s="835">
        <v>631.14</v>
      </c>
      <c r="Q941" s="837">
        <v>0.75</v>
      </c>
      <c r="R941" s="832">
        <v>3</v>
      </c>
      <c r="S941" s="837">
        <v>0.75</v>
      </c>
      <c r="T941" s="836">
        <v>1.5</v>
      </c>
      <c r="U941" s="838">
        <v>0.6</v>
      </c>
    </row>
    <row r="942" spans="1:21" ht="14.45" customHeight="1" x14ac:dyDescent="0.2">
      <c r="A942" s="831">
        <v>21</v>
      </c>
      <c r="B942" s="832" t="s">
        <v>3242</v>
      </c>
      <c r="C942" s="832" t="s">
        <v>3248</v>
      </c>
      <c r="D942" s="833" t="s">
        <v>5567</v>
      </c>
      <c r="E942" s="834" t="s">
        <v>3276</v>
      </c>
      <c r="F942" s="832" t="s">
        <v>3243</v>
      </c>
      <c r="G942" s="832" t="s">
        <v>3621</v>
      </c>
      <c r="H942" s="832" t="s">
        <v>655</v>
      </c>
      <c r="I942" s="832" t="s">
        <v>3622</v>
      </c>
      <c r="J942" s="832" t="s">
        <v>3623</v>
      </c>
      <c r="K942" s="832" t="s">
        <v>3624</v>
      </c>
      <c r="L942" s="835">
        <v>502.31</v>
      </c>
      <c r="M942" s="835">
        <v>38175.560000000012</v>
      </c>
      <c r="N942" s="832">
        <v>76</v>
      </c>
      <c r="O942" s="836">
        <v>74</v>
      </c>
      <c r="P942" s="835">
        <v>15069.299999999996</v>
      </c>
      <c r="Q942" s="837">
        <v>0.39473684210526294</v>
      </c>
      <c r="R942" s="832">
        <v>30</v>
      </c>
      <c r="S942" s="837">
        <v>0.39473684210526316</v>
      </c>
      <c r="T942" s="836">
        <v>29.5</v>
      </c>
      <c r="U942" s="838">
        <v>0.39864864864864863</v>
      </c>
    </row>
    <row r="943" spans="1:21" ht="14.45" customHeight="1" x14ac:dyDescent="0.2">
      <c r="A943" s="831">
        <v>21</v>
      </c>
      <c r="B943" s="832" t="s">
        <v>3242</v>
      </c>
      <c r="C943" s="832" t="s">
        <v>3248</v>
      </c>
      <c r="D943" s="833" t="s">
        <v>5567</v>
      </c>
      <c r="E943" s="834" t="s">
        <v>3276</v>
      </c>
      <c r="F943" s="832" t="s">
        <v>3243</v>
      </c>
      <c r="G943" s="832" t="s">
        <v>3637</v>
      </c>
      <c r="H943" s="832" t="s">
        <v>594</v>
      </c>
      <c r="I943" s="832" t="s">
        <v>3638</v>
      </c>
      <c r="J943" s="832" t="s">
        <v>1559</v>
      </c>
      <c r="K943" s="832" t="s">
        <v>3639</v>
      </c>
      <c r="L943" s="835">
        <v>98.2</v>
      </c>
      <c r="M943" s="835">
        <v>294.60000000000002</v>
      </c>
      <c r="N943" s="832">
        <v>3</v>
      </c>
      <c r="O943" s="836">
        <v>1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5" customHeight="1" x14ac:dyDescent="0.2">
      <c r="A944" s="831">
        <v>21</v>
      </c>
      <c r="B944" s="832" t="s">
        <v>3242</v>
      </c>
      <c r="C944" s="832" t="s">
        <v>3248</v>
      </c>
      <c r="D944" s="833" t="s">
        <v>5567</v>
      </c>
      <c r="E944" s="834" t="s">
        <v>3276</v>
      </c>
      <c r="F944" s="832" t="s">
        <v>3243</v>
      </c>
      <c r="G944" s="832" t="s">
        <v>3637</v>
      </c>
      <c r="H944" s="832" t="s">
        <v>594</v>
      </c>
      <c r="I944" s="832" t="s">
        <v>3640</v>
      </c>
      <c r="J944" s="832" t="s">
        <v>1559</v>
      </c>
      <c r="K944" s="832" t="s">
        <v>3641</v>
      </c>
      <c r="L944" s="835">
        <v>55.16</v>
      </c>
      <c r="M944" s="835">
        <v>441.28</v>
      </c>
      <c r="N944" s="832">
        <v>8</v>
      </c>
      <c r="O944" s="836">
        <v>1.5</v>
      </c>
      <c r="P944" s="835">
        <v>441.28</v>
      </c>
      <c r="Q944" s="837">
        <v>1</v>
      </c>
      <c r="R944" s="832">
        <v>8</v>
      </c>
      <c r="S944" s="837">
        <v>1</v>
      </c>
      <c r="T944" s="836">
        <v>1.5</v>
      </c>
      <c r="U944" s="838">
        <v>1</v>
      </c>
    </row>
    <row r="945" spans="1:21" ht="14.45" customHeight="1" x14ac:dyDescent="0.2">
      <c r="A945" s="831">
        <v>21</v>
      </c>
      <c r="B945" s="832" t="s">
        <v>3242</v>
      </c>
      <c r="C945" s="832" t="s">
        <v>3248</v>
      </c>
      <c r="D945" s="833" t="s">
        <v>5567</v>
      </c>
      <c r="E945" s="834" t="s">
        <v>3276</v>
      </c>
      <c r="F945" s="832" t="s">
        <v>3243</v>
      </c>
      <c r="G945" s="832" t="s">
        <v>3645</v>
      </c>
      <c r="H945" s="832" t="s">
        <v>594</v>
      </c>
      <c r="I945" s="832" t="s">
        <v>4457</v>
      </c>
      <c r="J945" s="832" t="s">
        <v>3662</v>
      </c>
      <c r="K945" s="832" t="s">
        <v>4458</v>
      </c>
      <c r="L945" s="835">
        <v>93.96</v>
      </c>
      <c r="M945" s="835">
        <v>187.92</v>
      </c>
      <c r="N945" s="832">
        <v>2</v>
      </c>
      <c r="O945" s="836">
        <v>1</v>
      </c>
      <c r="P945" s="835">
        <v>187.92</v>
      </c>
      <c r="Q945" s="837">
        <v>1</v>
      </c>
      <c r="R945" s="832">
        <v>2</v>
      </c>
      <c r="S945" s="837">
        <v>1</v>
      </c>
      <c r="T945" s="836">
        <v>1</v>
      </c>
      <c r="U945" s="838">
        <v>1</v>
      </c>
    </row>
    <row r="946" spans="1:21" ht="14.45" customHeight="1" x14ac:dyDescent="0.2">
      <c r="A946" s="831">
        <v>21</v>
      </c>
      <c r="B946" s="832" t="s">
        <v>3242</v>
      </c>
      <c r="C946" s="832" t="s">
        <v>3248</v>
      </c>
      <c r="D946" s="833" t="s">
        <v>5567</v>
      </c>
      <c r="E946" s="834" t="s">
        <v>3276</v>
      </c>
      <c r="F946" s="832" t="s">
        <v>3243</v>
      </c>
      <c r="G946" s="832" t="s">
        <v>3668</v>
      </c>
      <c r="H946" s="832" t="s">
        <v>594</v>
      </c>
      <c r="I946" s="832" t="s">
        <v>3669</v>
      </c>
      <c r="J946" s="832" t="s">
        <v>801</v>
      </c>
      <c r="K946" s="832" t="s">
        <v>3670</v>
      </c>
      <c r="L946" s="835">
        <v>311.02</v>
      </c>
      <c r="M946" s="835">
        <v>1866.12</v>
      </c>
      <c r="N946" s="832">
        <v>6</v>
      </c>
      <c r="O946" s="836">
        <v>3</v>
      </c>
      <c r="P946" s="835">
        <v>1555.1</v>
      </c>
      <c r="Q946" s="837">
        <v>0.83333333333333337</v>
      </c>
      <c r="R946" s="832">
        <v>5</v>
      </c>
      <c r="S946" s="837">
        <v>0.83333333333333337</v>
      </c>
      <c r="T946" s="836">
        <v>2.5</v>
      </c>
      <c r="U946" s="838">
        <v>0.83333333333333337</v>
      </c>
    </row>
    <row r="947" spans="1:21" ht="14.45" customHeight="1" x14ac:dyDescent="0.2">
      <c r="A947" s="831">
        <v>21</v>
      </c>
      <c r="B947" s="832" t="s">
        <v>3242</v>
      </c>
      <c r="C947" s="832" t="s">
        <v>3248</v>
      </c>
      <c r="D947" s="833" t="s">
        <v>5567</v>
      </c>
      <c r="E947" s="834" t="s">
        <v>3276</v>
      </c>
      <c r="F947" s="832" t="s">
        <v>3243</v>
      </c>
      <c r="G947" s="832" t="s">
        <v>3668</v>
      </c>
      <c r="H947" s="832" t="s">
        <v>594</v>
      </c>
      <c r="I947" s="832" t="s">
        <v>3989</v>
      </c>
      <c r="J947" s="832" t="s">
        <v>3990</v>
      </c>
      <c r="K947" s="832" t="s">
        <v>3991</v>
      </c>
      <c r="L947" s="835">
        <v>177.92</v>
      </c>
      <c r="M947" s="835">
        <v>18147.840000000004</v>
      </c>
      <c r="N947" s="832">
        <v>102</v>
      </c>
      <c r="O947" s="836">
        <v>59.5</v>
      </c>
      <c r="P947" s="835">
        <v>12454.400000000003</v>
      </c>
      <c r="Q947" s="837">
        <v>0.68627450980392157</v>
      </c>
      <c r="R947" s="832">
        <v>70</v>
      </c>
      <c r="S947" s="837">
        <v>0.68627450980392157</v>
      </c>
      <c r="T947" s="836">
        <v>41.5</v>
      </c>
      <c r="U947" s="838">
        <v>0.69747899159663862</v>
      </c>
    </row>
    <row r="948" spans="1:21" ht="14.45" customHeight="1" x14ac:dyDescent="0.2">
      <c r="A948" s="831">
        <v>21</v>
      </c>
      <c r="B948" s="832" t="s">
        <v>3242</v>
      </c>
      <c r="C948" s="832" t="s">
        <v>3248</v>
      </c>
      <c r="D948" s="833" t="s">
        <v>5567</v>
      </c>
      <c r="E948" s="834" t="s">
        <v>3276</v>
      </c>
      <c r="F948" s="832" t="s">
        <v>3243</v>
      </c>
      <c r="G948" s="832" t="s">
        <v>3668</v>
      </c>
      <c r="H948" s="832" t="s">
        <v>594</v>
      </c>
      <c r="I948" s="832" t="s">
        <v>4325</v>
      </c>
      <c r="J948" s="832" t="s">
        <v>4326</v>
      </c>
      <c r="K948" s="832" t="s">
        <v>4327</v>
      </c>
      <c r="L948" s="835">
        <v>477.11</v>
      </c>
      <c r="M948" s="835">
        <v>477.11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5" customHeight="1" x14ac:dyDescent="0.2">
      <c r="A949" s="831">
        <v>21</v>
      </c>
      <c r="B949" s="832" t="s">
        <v>3242</v>
      </c>
      <c r="C949" s="832" t="s">
        <v>3248</v>
      </c>
      <c r="D949" s="833" t="s">
        <v>5567</v>
      </c>
      <c r="E949" s="834" t="s">
        <v>3276</v>
      </c>
      <c r="F949" s="832" t="s">
        <v>3243</v>
      </c>
      <c r="G949" s="832" t="s">
        <v>3994</v>
      </c>
      <c r="H949" s="832" t="s">
        <v>594</v>
      </c>
      <c r="I949" s="832" t="s">
        <v>4147</v>
      </c>
      <c r="J949" s="832" t="s">
        <v>3996</v>
      </c>
      <c r="K949" s="832" t="s">
        <v>4148</v>
      </c>
      <c r="L949" s="835">
        <v>340.27</v>
      </c>
      <c r="M949" s="835">
        <v>3402.7</v>
      </c>
      <c r="N949" s="832">
        <v>10</v>
      </c>
      <c r="O949" s="836">
        <v>1</v>
      </c>
      <c r="P949" s="835">
        <v>3402.7</v>
      </c>
      <c r="Q949" s="837">
        <v>1</v>
      </c>
      <c r="R949" s="832">
        <v>10</v>
      </c>
      <c r="S949" s="837">
        <v>1</v>
      </c>
      <c r="T949" s="836">
        <v>1</v>
      </c>
      <c r="U949" s="838">
        <v>1</v>
      </c>
    </row>
    <row r="950" spans="1:21" ht="14.45" customHeight="1" x14ac:dyDescent="0.2">
      <c r="A950" s="831">
        <v>21</v>
      </c>
      <c r="B950" s="832" t="s">
        <v>3242</v>
      </c>
      <c r="C950" s="832" t="s">
        <v>3248</v>
      </c>
      <c r="D950" s="833" t="s">
        <v>5567</v>
      </c>
      <c r="E950" s="834" t="s">
        <v>3276</v>
      </c>
      <c r="F950" s="832" t="s">
        <v>3243</v>
      </c>
      <c r="G950" s="832" t="s">
        <v>3673</v>
      </c>
      <c r="H950" s="832" t="s">
        <v>594</v>
      </c>
      <c r="I950" s="832" t="s">
        <v>3676</v>
      </c>
      <c r="J950" s="832" t="s">
        <v>1662</v>
      </c>
      <c r="K950" s="832" t="s">
        <v>2948</v>
      </c>
      <c r="L950" s="835">
        <v>0</v>
      </c>
      <c r="M950" s="835">
        <v>0</v>
      </c>
      <c r="N950" s="832">
        <v>4</v>
      </c>
      <c r="O950" s="836">
        <v>1</v>
      </c>
      <c r="P950" s="835"/>
      <c r="Q950" s="837"/>
      <c r="R950" s="832"/>
      <c r="S950" s="837">
        <v>0</v>
      </c>
      <c r="T950" s="836"/>
      <c r="U950" s="838">
        <v>0</v>
      </c>
    </row>
    <row r="951" spans="1:21" ht="14.45" customHeight="1" x14ac:dyDescent="0.2">
      <c r="A951" s="831">
        <v>21</v>
      </c>
      <c r="B951" s="832" t="s">
        <v>3242</v>
      </c>
      <c r="C951" s="832" t="s">
        <v>3248</v>
      </c>
      <c r="D951" s="833" t="s">
        <v>5567</v>
      </c>
      <c r="E951" s="834" t="s">
        <v>3276</v>
      </c>
      <c r="F951" s="832" t="s">
        <v>3243</v>
      </c>
      <c r="G951" s="832" t="s">
        <v>3673</v>
      </c>
      <c r="H951" s="832" t="s">
        <v>594</v>
      </c>
      <c r="I951" s="832" t="s">
        <v>2949</v>
      </c>
      <c r="J951" s="832" t="s">
        <v>1662</v>
      </c>
      <c r="K951" s="832" t="s">
        <v>2950</v>
      </c>
      <c r="L951" s="835">
        <v>0</v>
      </c>
      <c r="M951" s="835">
        <v>0</v>
      </c>
      <c r="N951" s="832">
        <v>15</v>
      </c>
      <c r="O951" s="836">
        <v>12</v>
      </c>
      <c r="P951" s="835">
        <v>0</v>
      </c>
      <c r="Q951" s="837"/>
      <c r="R951" s="832">
        <v>7</v>
      </c>
      <c r="S951" s="837">
        <v>0.46666666666666667</v>
      </c>
      <c r="T951" s="836">
        <v>6</v>
      </c>
      <c r="U951" s="838">
        <v>0.5</v>
      </c>
    </row>
    <row r="952" spans="1:21" ht="14.45" customHeight="1" x14ac:dyDescent="0.2">
      <c r="A952" s="831">
        <v>21</v>
      </c>
      <c r="B952" s="832" t="s">
        <v>3242</v>
      </c>
      <c r="C952" s="832" t="s">
        <v>3248</v>
      </c>
      <c r="D952" s="833" t="s">
        <v>5567</v>
      </c>
      <c r="E952" s="834" t="s">
        <v>3276</v>
      </c>
      <c r="F952" s="832" t="s">
        <v>3243</v>
      </c>
      <c r="G952" s="832" t="s">
        <v>3673</v>
      </c>
      <c r="H952" s="832" t="s">
        <v>655</v>
      </c>
      <c r="I952" s="832" t="s">
        <v>3142</v>
      </c>
      <c r="J952" s="832" t="s">
        <v>1662</v>
      </c>
      <c r="K952" s="832" t="s">
        <v>2950</v>
      </c>
      <c r="L952" s="835">
        <v>0</v>
      </c>
      <c r="M952" s="835">
        <v>0</v>
      </c>
      <c r="N952" s="832">
        <v>3</v>
      </c>
      <c r="O952" s="836">
        <v>2</v>
      </c>
      <c r="P952" s="835"/>
      <c r="Q952" s="837"/>
      <c r="R952" s="832"/>
      <c r="S952" s="837">
        <v>0</v>
      </c>
      <c r="T952" s="836"/>
      <c r="U952" s="838">
        <v>0</v>
      </c>
    </row>
    <row r="953" spans="1:21" ht="14.45" customHeight="1" x14ac:dyDescent="0.2">
      <c r="A953" s="831">
        <v>21</v>
      </c>
      <c r="B953" s="832" t="s">
        <v>3242</v>
      </c>
      <c r="C953" s="832" t="s">
        <v>3248</v>
      </c>
      <c r="D953" s="833" t="s">
        <v>5567</v>
      </c>
      <c r="E953" s="834" t="s">
        <v>3276</v>
      </c>
      <c r="F953" s="832" t="s">
        <v>3243</v>
      </c>
      <c r="G953" s="832" t="s">
        <v>4459</v>
      </c>
      <c r="H953" s="832" t="s">
        <v>594</v>
      </c>
      <c r="I953" s="832" t="s">
        <v>4460</v>
      </c>
      <c r="J953" s="832" t="s">
        <v>4461</v>
      </c>
      <c r="K953" s="832" t="s">
        <v>4462</v>
      </c>
      <c r="L953" s="835">
        <v>55689.26</v>
      </c>
      <c r="M953" s="835">
        <v>55689.26</v>
      </c>
      <c r="N953" s="832">
        <v>1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5" customHeight="1" x14ac:dyDescent="0.2">
      <c r="A954" s="831">
        <v>21</v>
      </c>
      <c r="B954" s="832" t="s">
        <v>3242</v>
      </c>
      <c r="C954" s="832" t="s">
        <v>3248</v>
      </c>
      <c r="D954" s="833" t="s">
        <v>5567</v>
      </c>
      <c r="E954" s="834" t="s">
        <v>3276</v>
      </c>
      <c r="F954" s="832" t="s">
        <v>3243</v>
      </c>
      <c r="G954" s="832" t="s">
        <v>3309</v>
      </c>
      <c r="H954" s="832" t="s">
        <v>594</v>
      </c>
      <c r="I954" s="832" t="s">
        <v>3695</v>
      </c>
      <c r="J954" s="832" t="s">
        <v>1648</v>
      </c>
      <c r="K954" s="832" t="s">
        <v>1649</v>
      </c>
      <c r="L954" s="835">
        <v>50.32</v>
      </c>
      <c r="M954" s="835">
        <v>2113.44</v>
      </c>
      <c r="N954" s="832">
        <v>42</v>
      </c>
      <c r="O954" s="836">
        <v>8</v>
      </c>
      <c r="P954" s="835">
        <v>1509.6000000000001</v>
      </c>
      <c r="Q954" s="837">
        <v>0.7142857142857143</v>
      </c>
      <c r="R954" s="832">
        <v>30</v>
      </c>
      <c r="S954" s="837">
        <v>0.7142857142857143</v>
      </c>
      <c r="T954" s="836">
        <v>6</v>
      </c>
      <c r="U954" s="838">
        <v>0.75</v>
      </c>
    </row>
    <row r="955" spans="1:21" ht="14.45" customHeight="1" x14ac:dyDescent="0.2">
      <c r="A955" s="831">
        <v>21</v>
      </c>
      <c r="B955" s="832" t="s">
        <v>3242</v>
      </c>
      <c r="C955" s="832" t="s">
        <v>3248</v>
      </c>
      <c r="D955" s="833" t="s">
        <v>5567</v>
      </c>
      <c r="E955" s="834" t="s">
        <v>3276</v>
      </c>
      <c r="F955" s="832" t="s">
        <v>3243</v>
      </c>
      <c r="G955" s="832" t="s">
        <v>3309</v>
      </c>
      <c r="H955" s="832" t="s">
        <v>594</v>
      </c>
      <c r="I955" s="832" t="s">
        <v>3310</v>
      </c>
      <c r="J955" s="832" t="s">
        <v>1648</v>
      </c>
      <c r="K955" s="832" t="s">
        <v>3311</v>
      </c>
      <c r="L955" s="835">
        <v>50.32</v>
      </c>
      <c r="M955" s="835">
        <v>352.24</v>
      </c>
      <c r="N955" s="832">
        <v>7</v>
      </c>
      <c r="O955" s="836">
        <v>1.5</v>
      </c>
      <c r="P955" s="835">
        <v>150.96</v>
      </c>
      <c r="Q955" s="837">
        <v>0.4285714285714286</v>
      </c>
      <c r="R955" s="832">
        <v>3</v>
      </c>
      <c r="S955" s="837">
        <v>0.42857142857142855</v>
      </c>
      <c r="T955" s="836">
        <v>0.5</v>
      </c>
      <c r="U955" s="838">
        <v>0.33333333333333331</v>
      </c>
    </row>
    <row r="956" spans="1:21" ht="14.45" customHeight="1" x14ac:dyDescent="0.2">
      <c r="A956" s="831">
        <v>21</v>
      </c>
      <c r="B956" s="832" t="s">
        <v>3242</v>
      </c>
      <c r="C956" s="832" t="s">
        <v>3248</v>
      </c>
      <c r="D956" s="833" t="s">
        <v>5567</v>
      </c>
      <c r="E956" s="834" t="s">
        <v>3276</v>
      </c>
      <c r="F956" s="832" t="s">
        <v>3243</v>
      </c>
      <c r="G956" s="832" t="s">
        <v>4463</v>
      </c>
      <c r="H956" s="832" t="s">
        <v>594</v>
      </c>
      <c r="I956" s="832" t="s">
        <v>4464</v>
      </c>
      <c r="J956" s="832" t="s">
        <v>2337</v>
      </c>
      <c r="K956" s="832" t="s">
        <v>4465</v>
      </c>
      <c r="L956" s="835">
        <v>12989.11</v>
      </c>
      <c r="M956" s="835">
        <v>233803.98000000004</v>
      </c>
      <c r="N956" s="832">
        <v>18</v>
      </c>
      <c r="O956" s="836">
        <v>5</v>
      </c>
      <c r="P956" s="835">
        <v>233803.98000000004</v>
      </c>
      <c r="Q956" s="837">
        <v>1</v>
      </c>
      <c r="R956" s="832">
        <v>18</v>
      </c>
      <c r="S956" s="837">
        <v>1</v>
      </c>
      <c r="T956" s="836">
        <v>5</v>
      </c>
      <c r="U956" s="838">
        <v>1</v>
      </c>
    </row>
    <row r="957" spans="1:21" ht="14.45" customHeight="1" x14ac:dyDescent="0.2">
      <c r="A957" s="831">
        <v>21</v>
      </c>
      <c r="B957" s="832" t="s">
        <v>3242</v>
      </c>
      <c r="C957" s="832" t="s">
        <v>3248</v>
      </c>
      <c r="D957" s="833" t="s">
        <v>5567</v>
      </c>
      <c r="E957" s="834" t="s">
        <v>3276</v>
      </c>
      <c r="F957" s="832" t="s">
        <v>3243</v>
      </c>
      <c r="G957" s="832" t="s">
        <v>3698</v>
      </c>
      <c r="H957" s="832" t="s">
        <v>655</v>
      </c>
      <c r="I957" s="832" t="s">
        <v>3111</v>
      </c>
      <c r="J957" s="832" t="s">
        <v>1735</v>
      </c>
      <c r="K957" s="832" t="s">
        <v>3112</v>
      </c>
      <c r="L957" s="835">
        <v>154.36000000000001</v>
      </c>
      <c r="M957" s="835">
        <v>308.72000000000003</v>
      </c>
      <c r="N957" s="832">
        <v>2</v>
      </c>
      <c r="O957" s="836">
        <v>1</v>
      </c>
      <c r="P957" s="835">
        <v>308.72000000000003</v>
      </c>
      <c r="Q957" s="837">
        <v>1</v>
      </c>
      <c r="R957" s="832">
        <v>2</v>
      </c>
      <c r="S957" s="837">
        <v>1</v>
      </c>
      <c r="T957" s="836">
        <v>1</v>
      </c>
      <c r="U957" s="838">
        <v>1</v>
      </c>
    </row>
    <row r="958" spans="1:21" ht="14.45" customHeight="1" x14ac:dyDescent="0.2">
      <c r="A958" s="831">
        <v>21</v>
      </c>
      <c r="B958" s="832" t="s">
        <v>3242</v>
      </c>
      <c r="C958" s="832" t="s">
        <v>3248</v>
      </c>
      <c r="D958" s="833" t="s">
        <v>5567</v>
      </c>
      <c r="E958" s="834" t="s">
        <v>3276</v>
      </c>
      <c r="F958" s="832" t="s">
        <v>3243</v>
      </c>
      <c r="G958" s="832" t="s">
        <v>3698</v>
      </c>
      <c r="H958" s="832" t="s">
        <v>594</v>
      </c>
      <c r="I958" s="832" t="s">
        <v>4018</v>
      </c>
      <c r="J958" s="832" t="s">
        <v>1735</v>
      </c>
      <c r="K958" s="832" t="s">
        <v>3700</v>
      </c>
      <c r="L958" s="835">
        <v>225.06</v>
      </c>
      <c r="M958" s="835">
        <v>225.06</v>
      </c>
      <c r="N958" s="832">
        <v>1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5" customHeight="1" x14ac:dyDescent="0.2">
      <c r="A959" s="831">
        <v>21</v>
      </c>
      <c r="B959" s="832" t="s">
        <v>3242</v>
      </c>
      <c r="C959" s="832" t="s">
        <v>3248</v>
      </c>
      <c r="D959" s="833" t="s">
        <v>5567</v>
      </c>
      <c r="E959" s="834" t="s">
        <v>3276</v>
      </c>
      <c r="F959" s="832" t="s">
        <v>3243</v>
      </c>
      <c r="G959" s="832" t="s">
        <v>3704</v>
      </c>
      <c r="H959" s="832" t="s">
        <v>655</v>
      </c>
      <c r="I959" s="832" t="s">
        <v>2714</v>
      </c>
      <c r="J959" s="832" t="s">
        <v>2712</v>
      </c>
      <c r="K959" s="832" t="s">
        <v>2715</v>
      </c>
      <c r="L959" s="835">
        <v>63.14</v>
      </c>
      <c r="M959" s="835">
        <v>126.28</v>
      </c>
      <c r="N959" s="832">
        <v>2</v>
      </c>
      <c r="O959" s="836">
        <v>2</v>
      </c>
      <c r="P959" s="835">
        <v>63.14</v>
      </c>
      <c r="Q959" s="837">
        <v>0.5</v>
      </c>
      <c r="R959" s="832">
        <v>1</v>
      </c>
      <c r="S959" s="837">
        <v>0.5</v>
      </c>
      <c r="T959" s="836">
        <v>1</v>
      </c>
      <c r="U959" s="838">
        <v>0.5</v>
      </c>
    </row>
    <row r="960" spans="1:21" ht="14.45" customHeight="1" x14ac:dyDescent="0.2">
      <c r="A960" s="831">
        <v>21</v>
      </c>
      <c r="B960" s="832" t="s">
        <v>3242</v>
      </c>
      <c r="C960" s="832" t="s">
        <v>3248</v>
      </c>
      <c r="D960" s="833" t="s">
        <v>5567</v>
      </c>
      <c r="E960" s="834" t="s">
        <v>3276</v>
      </c>
      <c r="F960" s="832" t="s">
        <v>3243</v>
      </c>
      <c r="G960" s="832" t="s">
        <v>3704</v>
      </c>
      <c r="H960" s="832" t="s">
        <v>655</v>
      </c>
      <c r="I960" s="832" t="s">
        <v>2718</v>
      </c>
      <c r="J960" s="832" t="s">
        <v>2712</v>
      </c>
      <c r="K960" s="832" t="s">
        <v>2719</v>
      </c>
      <c r="L960" s="835">
        <v>84.18</v>
      </c>
      <c r="M960" s="835">
        <v>84.18</v>
      </c>
      <c r="N960" s="832">
        <v>1</v>
      </c>
      <c r="O960" s="836">
        <v>0.5</v>
      </c>
      <c r="P960" s="835">
        <v>84.18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5" customHeight="1" x14ac:dyDescent="0.2">
      <c r="A961" s="831">
        <v>21</v>
      </c>
      <c r="B961" s="832" t="s">
        <v>3242</v>
      </c>
      <c r="C961" s="832" t="s">
        <v>3248</v>
      </c>
      <c r="D961" s="833" t="s">
        <v>5567</v>
      </c>
      <c r="E961" s="834" t="s">
        <v>3276</v>
      </c>
      <c r="F961" s="832" t="s">
        <v>3243</v>
      </c>
      <c r="G961" s="832" t="s">
        <v>3704</v>
      </c>
      <c r="H961" s="832" t="s">
        <v>655</v>
      </c>
      <c r="I961" s="832" t="s">
        <v>2720</v>
      </c>
      <c r="J961" s="832" t="s">
        <v>2721</v>
      </c>
      <c r="K961" s="832" t="s">
        <v>2722</v>
      </c>
      <c r="L961" s="835">
        <v>49.08</v>
      </c>
      <c r="M961" s="835">
        <v>98.16</v>
      </c>
      <c r="N961" s="832">
        <v>2</v>
      </c>
      <c r="O961" s="836">
        <v>2</v>
      </c>
      <c r="P961" s="835">
        <v>49.08</v>
      </c>
      <c r="Q961" s="837">
        <v>0.5</v>
      </c>
      <c r="R961" s="832">
        <v>1</v>
      </c>
      <c r="S961" s="837">
        <v>0.5</v>
      </c>
      <c r="T961" s="836">
        <v>1</v>
      </c>
      <c r="U961" s="838">
        <v>0.5</v>
      </c>
    </row>
    <row r="962" spans="1:21" ht="14.45" customHeight="1" x14ac:dyDescent="0.2">
      <c r="A962" s="831">
        <v>21</v>
      </c>
      <c r="B962" s="832" t="s">
        <v>3242</v>
      </c>
      <c r="C962" s="832" t="s">
        <v>3248</v>
      </c>
      <c r="D962" s="833" t="s">
        <v>5567</v>
      </c>
      <c r="E962" s="834" t="s">
        <v>3276</v>
      </c>
      <c r="F962" s="832" t="s">
        <v>3243</v>
      </c>
      <c r="G962" s="832" t="s">
        <v>3704</v>
      </c>
      <c r="H962" s="832" t="s">
        <v>655</v>
      </c>
      <c r="I962" s="832" t="s">
        <v>2716</v>
      </c>
      <c r="J962" s="832" t="s">
        <v>2712</v>
      </c>
      <c r="K962" s="832" t="s">
        <v>2717</v>
      </c>
      <c r="L962" s="835">
        <v>49.08</v>
      </c>
      <c r="M962" s="835">
        <v>196.32</v>
      </c>
      <c r="N962" s="832">
        <v>4</v>
      </c>
      <c r="O962" s="836">
        <v>4</v>
      </c>
      <c r="P962" s="835">
        <v>98.16</v>
      </c>
      <c r="Q962" s="837">
        <v>0.5</v>
      </c>
      <c r="R962" s="832">
        <v>2</v>
      </c>
      <c r="S962" s="837">
        <v>0.5</v>
      </c>
      <c r="T962" s="836">
        <v>2</v>
      </c>
      <c r="U962" s="838">
        <v>0.5</v>
      </c>
    </row>
    <row r="963" spans="1:21" ht="14.45" customHeight="1" x14ac:dyDescent="0.2">
      <c r="A963" s="831">
        <v>21</v>
      </c>
      <c r="B963" s="832" t="s">
        <v>3242</v>
      </c>
      <c r="C963" s="832" t="s">
        <v>3248</v>
      </c>
      <c r="D963" s="833" t="s">
        <v>5567</v>
      </c>
      <c r="E963" s="834" t="s">
        <v>3276</v>
      </c>
      <c r="F963" s="832" t="s">
        <v>3243</v>
      </c>
      <c r="G963" s="832" t="s">
        <v>4032</v>
      </c>
      <c r="H963" s="832" t="s">
        <v>594</v>
      </c>
      <c r="I963" s="832" t="s">
        <v>4033</v>
      </c>
      <c r="J963" s="832" t="s">
        <v>4034</v>
      </c>
      <c r="K963" s="832" t="s">
        <v>4035</v>
      </c>
      <c r="L963" s="835">
        <v>79.069999999999993</v>
      </c>
      <c r="M963" s="835">
        <v>553.49</v>
      </c>
      <c r="N963" s="832">
        <v>7</v>
      </c>
      <c r="O963" s="836">
        <v>7</v>
      </c>
      <c r="P963" s="835">
        <v>395.34999999999997</v>
      </c>
      <c r="Q963" s="837">
        <v>0.71428571428571419</v>
      </c>
      <c r="R963" s="832">
        <v>5</v>
      </c>
      <c r="S963" s="837">
        <v>0.7142857142857143</v>
      </c>
      <c r="T963" s="836">
        <v>5</v>
      </c>
      <c r="U963" s="838">
        <v>0.7142857142857143</v>
      </c>
    </row>
    <row r="964" spans="1:21" ht="14.45" customHeight="1" x14ac:dyDescent="0.2">
      <c r="A964" s="831">
        <v>21</v>
      </c>
      <c r="B964" s="832" t="s">
        <v>3242</v>
      </c>
      <c r="C964" s="832" t="s">
        <v>3248</v>
      </c>
      <c r="D964" s="833" t="s">
        <v>5567</v>
      </c>
      <c r="E964" s="834" t="s">
        <v>3276</v>
      </c>
      <c r="F964" s="832" t="s">
        <v>3243</v>
      </c>
      <c r="G964" s="832" t="s">
        <v>4032</v>
      </c>
      <c r="H964" s="832" t="s">
        <v>594</v>
      </c>
      <c r="I964" s="832" t="s">
        <v>4466</v>
      </c>
      <c r="J964" s="832" t="s">
        <v>4034</v>
      </c>
      <c r="K964" s="832" t="s">
        <v>4035</v>
      </c>
      <c r="L964" s="835">
        <v>79.069999999999993</v>
      </c>
      <c r="M964" s="835">
        <v>237.20999999999998</v>
      </c>
      <c r="N964" s="832">
        <v>3</v>
      </c>
      <c r="O964" s="836">
        <v>2</v>
      </c>
      <c r="P964" s="835">
        <v>237.20999999999998</v>
      </c>
      <c r="Q964" s="837">
        <v>1</v>
      </c>
      <c r="R964" s="832">
        <v>3</v>
      </c>
      <c r="S964" s="837">
        <v>1</v>
      </c>
      <c r="T964" s="836">
        <v>2</v>
      </c>
      <c r="U964" s="838">
        <v>1</v>
      </c>
    </row>
    <row r="965" spans="1:21" ht="14.45" customHeight="1" x14ac:dyDescent="0.2">
      <c r="A965" s="831">
        <v>21</v>
      </c>
      <c r="B965" s="832" t="s">
        <v>3242</v>
      </c>
      <c r="C965" s="832" t="s">
        <v>3248</v>
      </c>
      <c r="D965" s="833" t="s">
        <v>5567</v>
      </c>
      <c r="E965" s="834" t="s">
        <v>3276</v>
      </c>
      <c r="F965" s="832" t="s">
        <v>3243</v>
      </c>
      <c r="G965" s="832" t="s">
        <v>3312</v>
      </c>
      <c r="H965" s="832" t="s">
        <v>655</v>
      </c>
      <c r="I965" s="832" t="s">
        <v>3018</v>
      </c>
      <c r="J965" s="832" t="s">
        <v>1707</v>
      </c>
      <c r="K965" s="832" t="s">
        <v>1689</v>
      </c>
      <c r="L965" s="835">
        <v>131.93</v>
      </c>
      <c r="M965" s="835">
        <v>527.72</v>
      </c>
      <c r="N965" s="832">
        <v>4</v>
      </c>
      <c r="O965" s="836">
        <v>1</v>
      </c>
      <c r="P965" s="835">
        <v>527.72</v>
      </c>
      <c r="Q965" s="837">
        <v>1</v>
      </c>
      <c r="R965" s="832">
        <v>4</v>
      </c>
      <c r="S965" s="837">
        <v>1</v>
      </c>
      <c r="T965" s="836">
        <v>1</v>
      </c>
      <c r="U965" s="838">
        <v>1</v>
      </c>
    </row>
    <row r="966" spans="1:21" ht="14.45" customHeight="1" x14ac:dyDescent="0.2">
      <c r="A966" s="831">
        <v>21</v>
      </c>
      <c r="B966" s="832" t="s">
        <v>3242</v>
      </c>
      <c r="C966" s="832" t="s">
        <v>3248</v>
      </c>
      <c r="D966" s="833" t="s">
        <v>5567</v>
      </c>
      <c r="E966" s="834" t="s">
        <v>3276</v>
      </c>
      <c r="F966" s="832" t="s">
        <v>3243</v>
      </c>
      <c r="G966" s="832" t="s">
        <v>3297</v>
      </c>
      <c r="H966" s="832" t="s">
        <v>594</v>
      </c>
      <c r="I966" s="832" t="s">
        <v>3298</v>
      </c>
      <c r="J966" s="832" t="s">
        <v>1256</v>
      </c>
      <c r="K966" s="832" t="s">
        <v>1257</v>
      </c>
      <c r="L966" s="835">
        <v>107.27</v>
      </c>
      <c r="M966" s="835">
        <v>4719.88</v>
      </c>
      <c r="N966" s="832">
        <v>44</v>
      </c>
      <c r="O966" s="836">
        <v>11</v>
      </c>
      <c r="P966" s="835">
        <v>2038.13</v>
      </c>
      <c r="Q966" s="837">
        <v>0.43181818181818182</v>
      </c>
      <c r="R966" s="832">
        <v>19</v>
      </c>
      <c r="S966" s="837">
        <v>0.43181818181818182</v>
      </c>
      <c r="T966" s="836">
        <v>4.5</v>
      </c>
      <c r="U966" s="838">
        <v>0.40909090909090912</v>
      </c>
    </row>
    <row r="967" spans="1:21" ht="14.45" customHeight="1" x14ac:dyDescent="0.2">
      <c r="A967" s="831">
        <v>21</v>
      </c>
      <c r="B967" s="832" t="s">
        <v>3242</v>
      </c>
      <c r="C967" s="832" t="s">
        <v>3248</v>
      </c>
      <c r="D967" s="833" t="s">
        <v>5567</v>
      </c>
      <c r="E967" s="834" t="s">
        <v>3276</v>
      </c>
      <c r="F967" s="832" t="s">
        <v>3243</v>
      </c>
      <c r="G967" s="832" t="s">
        <v>3297</v>
      </c>
      <c r="H967" s="832" t="s">
        <v>594</v>
      </c>
      <c r="I967" s="832" t="s">
        <v>3723</v>
      </c>
      <c r="J967" s="832" t="s">
        <v>1256</v>
      </c>
      <c r="K967" s="832" t="s">
        <v>1257</v>
      </c>
      <c r="L967" s="835">
        <v>107.27</v>
      </c>
      <c r="M967" s="835">
        <v>4612.6099999999997</v>
      </c>
      <c r="N967" s="832">
        <v>43</v>
      </c>
      <c r="O967" s="836">
        <v>7.5</v>
      </c>
      <c r="P967" s="835">
        <v>2574.48</v>
      </c>
      <c r="Q967" s="837">
        <v>0.55813953488372092</v>
      </c>
      <c r="R967" s="832">
        <v>24</v>
      </c>
      <c r="S967" s="837">
        <v>0.55813953488372092</v>
      </c>
      <c r="T967" s="836">
        <v>3</v>
      </c>
      <c r="U967" s="838">
        <v>0.4</v>
      </c>
    </row>
    <row r="968" spans="1:21" ht="14.45" customHeight="1" x14ac:dyDescent="0.2">
      <c r="A968" s="831">
        <v>21</v>
      </c>
      <c r="B968" s="832" t="s">
        <v>3242</v>
      </c>
      <c r="C968" s="832" t="s">
        <v>3248</v>
      </c>
      <c r="D968" s="833" t="s">
        <v>5567</v>
      </c>
      <c r="E968" s="834" t="s">
        <v>3276</v>
      </c>
      <c r="F968" s="832" t="s">
        <v>3245</v>
      </c>
      <c r="G968" s="832" t="s">
        <v>3315</v>
      </c>
      <c r="H968" s="832" t="s">
        <v>594</v>
      </c>
      <c r="I968" s="832" t="s">
        <v>3735</v>
      </c>
      <c r="J968" s="832" t="s">
        <v>3736</v>
      </c>
      <c r="K968" s="832" t="s">
        <v>3737</v>
      </c>
      <c r="L968" s="835">
        <v>1800</v>
      </c>
      <c r="M968" s="835">
        <v>3600</v>
      </c>
      <c r="N968" s="832">
        <v>2</v>
      </c>
      <c r="O968" s="836">
        <v>2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5" customHeight="1" x14ac:dyDescent="0.2">
      <c r="A969" s="831">
        <v>21</v>
      </c>
      <c r="B969" s="832" t="s">
        <v>3242</v>
      </c>
      <c r="C969" s="832" t="s">
        <v>3248</v>
      </c>
      <c r="D969" s="833" t="s">
        <v>5567</v>
      </c>
      <c r="E969" s="834" t="s">
        <v>3276</v>
      </c>
      <c r="F969" s="832" t="s">
        <v>3245</v>
      </c>
      <c r="G969" s="832" t="s">
        <v>3315</v>
      </c>
      <c r="H969" s="832" t="s">
        <v>594</v>
      </c>
      <c r="I969" s="832" t="s">
        <v>3751</v>
      </c>
      <c r="J969" s="832" t="s">
        <v>3317</v>
      </c>
      <c r="K969" s="832"/>
      <c r="L969" s="835">
        <v>1000</v>
      </c>
      <c r="M969" s="835">
        <v>1000</v>
      </c>
      <c r="N969" s="832">
        <v>1</v>
      </c>
      <c r="O969" s="836">
        <v>1</v>
      </c>
      <c r="P969" s="835">
        <v>1000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5" customHeight="1" x14ac:dyDescent="0.2">
      <c r="A970" s="831">
        <v>21</v>
      </c>
      <c r="B970" s="832" t="s">
        <v>3242</v>
      </c>
      <c r="C970" s="832" t="s">
        <v>3248</v>
      </c>
      <c r="D970" s="833" t="s">
        <v>5567</v>
      </c>
      <c r="E970" s="834" t="s">
        <v>3276</v>
      </c>
      <c r="F970" s="832" t="s">
        <v>3245</v>
      </c>
      <c r="G970" s="832" t="s">
        <v>3734</v>
      </c>
      <c r="H970" s="832" t="s">
        <v>594</v>
      </c>
      <c r="I970" s="832" t="s">
        <v>3735</v>
      </c>
      <c r="J970" s="832" t="s">
        <v>3736</v>
      </c>
      <c r="K970" s="832" t="s">
        <v>3737</v>
      </c>
      <c r="L970" s="835">
        <v>1800</v>
      </c>
      <c r="M970" s="835">
        <v>1800</v>
      </c>
      <c r="N970" s="832">
        <v>1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5" customHeight="1" x14ac:dyDescent="0.2">
      <c r="A971" s="831">
        <v>21</v>
      </c>
      <c r="B971" s="832" t="s">
        <v>3242</v>
      </c>
      <c r="C971" s="832" t="s">
        <v>3248</v>
      </c>
      <c r="D971" s="833" t="s">
        <v>5567</v>
      </c>
      <c r="E971" s="834" t="s">
        <v>3276</v>
      </c>
      <c r="F971" s="832" t="s">
        <v>3245</v>
      </c>
      <c r="G971" s="832" t="s">
        <v>3747</v>
      </c>
      <c r="H971" s="832" t="s">
        <v>594</v>
      </c>
      <c r="I971" s="832" t="s">
        <v>3751</v>
      </c>
      <c r="J971" s="832" t="s">
        <v>3317</v>
      </c>
      <c r="K971" s="832"/>
      <c r="L971" s="835">
        <v>1000</v>
      </c>
      <c r="M971" s="835">
        <v>2000</v>
      </c>
      <c r="N971" s="832">
        <v>2</v>
      </c>
      <c r="O971" s="836">
        <v>2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5" customHeight="1" x14ac:dyDescent="0.2">
      <c r="A972" s="831">
        <v>21</v>
      </c>
      <c r="B972" s="832" t="s">
        <v>3242</v>
      </c>
      <c r="C972" s="832" t="s">
        <v>3248</v>
      </c>
      <c r="D972" s="833" t="s">
        <v>5567</v>
      </c>
      <c r="E972" s="834" t="s">
        <v>3276</v>
      </c>
      <c r="F972" s="832" t="s">
        <v>3245</v>
      </c>
      <c r="G972" s="832" t="s">
        <v>3747</v>
      </c>
      <c r="H972" s="832" t="s">
        <v>594</v>
      </c>
      <c r="I972" s="832" t="s">
        <v>3751</v>
      </c>
      <c r="J972" s="832" t="s">
        <v>4062</v>
      </c>
      <c r="K972" s="832" t="s">
        <v>4063</v>
      </c>
      <c r="L972" s="835">
        <v>1000</v>
      </c>
      <c r="M972" s="835">
        <v>4000</v>
      </c>
      <c r="N972" s="832">
        <v>4</v>
      </c>
      <c r="O972" s="836">
        <v>4</v>
      </c>
      <c r="P972" s="835">
        <v>1000</v>
      </c>
      <c r="Q972" s="837">
        <v>0.25</v>
      </c>
      <c r="R972" s="832">
        <v>1</v>
      </c>
      <c r="S972" s="837">
        <v>0.25</v>
      </c>
      <c r="T972" s="836">
        <v>1</v>
      </c>
      <c r="U972" s="838">
        <v>0.25</v>
      </c>
    </row>
    <row r="973" spans="1:21" ht="14.45" customHeight="1" x14ac:dyDescent="0.2">
      <c r="A973" s="831">
        <v>21</v>
      </c>
      <c r="B973" s="832" t="s">
        <v>3242</v>
      </c>
      <c r="C973" s="832" t="s">
        <v>3248</v>
      </c>
      <c r="D973" s="833" t="s">
        <v>5567</v>
      </c>
      <c r="E973" s="834" t="s">
        <v>3277</v>
      </c>
      <c r="F973" s="832" t="s">
        <v>3243</v>
      </c>
      <c r="G973" s="832" t="s">
        <v>3752</v>
      </c>
      <c r="H973" s="832" t="s">
        <v>594</v>
      </c>
      <c r="I973" s="832" t="s">
        <v>4177</v>
      </c>
      <c r="J973" s="832" t="s">
        <v>3754</v>
      </c>
      <c r="K973" s="832" t="s">
        <v>4178</v>
      </c>
      <c r="L973" s="835">
        <v>23.49</v>
      </c>
      <c r="M973" s="835">
        <v>23.49</v>
      </c>
      <c r="N973" s="832">
        <v>1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5" customHeight="1" x14ac:dyDescent="0.2">
      <c r="A974" s="831">
        <v>21</v>
      </c>
      <c r="B974" s="832" t="s">
        <v>3242</v>
      </c>
      <c r="C974" s="832" t="s">
        <v>3248</v>
      </c>
      <c r="D974" s="833" t="s">
        <v>5567</v>
      </c>
      <c r="E974" s="834" t="s">
        <v>3277</v>
      </c>
      <c r="F974" s="832" t="s">
        <v>3243</v>
      </c>
      <c r="G974" s="832" t="s">
        <v>3318</v>
      </c>
      <c r="H974" s="832" t="s">
        <v>655</v>
      </c>
      <c r="I974" s="832" t="s">
        <v>2836</v>
      </c>
      <c r="J974" s="832" t="s">
        <v>675</v>
      </c>
      <c r="K974" s="832" t="s">
        <v>676</v>
      </c>
      <c r="L974" s="835">
        <v>21.76</v>
      </c>
      <c r="M974" s="835">
        <v>43.52</v>
      </c>
      <c r="N974" s="832">
        <v>2</v>
      </c>
      <c r="O974" s="836">
        <v>2</v>
      </c>
      <c r="P974" s="835">
        <v>21.76</v>
      </c>
      <c r="Q974" s="837">
        <v>0.5</v>
      </c>
      <c r="R974" s="832">
        <v>1</v>
      </c>
      <c r="S974" s="837">
        <v>0.5</v>
      </c>
      <c r="T974" s="836">
        <v>1</v>
      </c>
      <c r="U974" s="838">
        <v>0.5</v>
      </c>
    </row>
    <row r="975" spans="1:21" ht="14.45" customHeight="1" x14ac:dyDescent="0.2">
      <c r="A975" s="831">
        <v>21</v>
      </c>
      <c r="B975" s="832" t="s">
        <v>3242</v>
      </c>
      <c r="C975" s="832" t="s">
        <v>3248</v>
      </c>
      <c r="D975" s="833" t="s">
        <v>5567</v>
      </c>
      <c r="E975" s="834" t="s">
        <v>3277</v>
      </c>
      <c r="F975" s="832" t="s">
        <v>3243</v>
      </c>
      <c r="G975" s="832" t="s">
        <v>3321</v>
      </c>
      <c r="H975" s="832" t="s">
        <v>594</v>
      </c>
      <c r="I975" s="832" t="s">
        <v>3756</v>
      </c>
      <c r="J975" s="832" t="s">
        <v>3757</v>
      </c>
      <c r="K975" s="832" t="s">
        <v>2935</v>
      </c>
      <c r="L975" s="835">
        <v>11.71</v>
      </c>
      <c r="M975" s="835">
        <v>11.71</v>
      </c>
      <c r="N975" s="832">
        <v>1</v>
      </c>
      <c r="O975" s="836">
        <v>0.5</v>
      </c>
      <c r="P975" s="835">
        <v>11.71</v>
      </c>
      <c r="Q975" s="837">
        <v>1</v>
      </c>
      <c r="R975" s="832">
        <v>1</v>
      </c>
      <c r="S975" s="837">
        <v>1</v>
      </c>
      <c r="T975" s="836">
        <v>0.5</v>
      </c>
      <c r="U975" s="838">
        <v>1</v>
      </c>
    </row>
    <row r="976" spans="1:21" ht="14.45" customHeight="1" x14ac:dyDescent="0.2">
      <c r="A976" s="831">
        <v>21</v>
      </c>
      <c r="B976" s="832" t="s">
        <v>3242</v>
      </c>
      <c r="C976" s="832" t="s">
        <v>3248</v>
      </c>
      <c r="D976" s="833" t="s">
        <v>5567</v>
      </c>
      <c r="E976" s="834" t="s">
        <v>3277</v>
      </c>
      <c r="F976" s="832" t="s">
        <v>3243</v>
      </c>
      <c r="G976" s="832" t="s">
        <v>3321</v>
      </c>
      <c r="H976" s="832" t="s">
        <v>655</v>
      </c>
      <c r="I976" s="832" t="s">
        <v>2934</v>
      </c>
      <c r="J976" s="832" t="s">
        <v>2932</v>
      </c>
      <c r="K976" s="832" t="s">
        <v>2935</v>
      </c>
      <c r="L976" s="835">
        <v>4.7</v>
      </c>
      <c r="M976" s="835">
        <v>4.7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5" customHeight="1" x14ac:dyDescent="0.2">
      <c r="A977" s="831">
        <v>21</v>
      </c>
      <c r="B977" s="832" t="s">
        <v>3242</v>
      </c>
      <c r="C977" s="832" t="s">
        <v>3248</v>
      </c>
      <c r="D977" s="833" t="s">
        <v>5567</v>
      </c>
      <c r="E977" s="834" t="s">
        <v>3277</v>
      </c>
      <c r="F977" s="832" t="s">
        <v>3243</v>
      </c>
      <c r="G977" s="832" t="s">
        <v>3322</v>
      </c>
      <c r="H977" s="832" t="s">
        <v>594</v>
      </c>
      <c r="I977" s="832" t="s">
        <v>4467</v>
      </c>
      <c r="J977" s="832" t="s">
        <v>4468</v>
      </c>
      <c r="K977" s="832" t="s">
        <v>4469</v>
      </c>
      <c r="L977" s="835">
        <v>0</v>
      </c>
      <c r="M977" s="835">
        <v>0</v>
      </c>
      <c r="N977" s="832">
        <v>1</v>
      </c>
      <c r="O977" s="836">
        <v>1</v>
      </c>
      <c r="P977" s="835"/>
      <c r="Q977" s="837"/>
      <c r="R977" s="832"/>
      <c r="S977" s="837">
        <v>0</v>
      </c>
      <c r="T977" s="836"/>
      <c r="U977" s="838">
        <v>0</v>
      </c>
    </row>
    <row r="978" spans="1:21" ht="14.45" customHeight="1" x14ac:dyDescent="0.2">
      <c r="A978" s="831">
        <v>21</v>
      </c>
      <c r="B978" s="832" t="s">
        <v>3242</v>
      </c>
      <c r="C978" s="832" t="s">
        <v>3248</v>
      </c>
      <c r="D978" s="833" t="s">
        <v>5567</v>
      </c>
      <c r="E978" s="834" t="s">
        <v>3277</v>
      </c>
      <c r="F978" s="832" t="s">
        <v>3243</v>
      </c>
      <c r="G978" s="832" t="s">
        <v>3353</v>
      </c>
      <c r="H978" s="832" t="s">
        <v>594</v>
      </c>
      <c r="I978" s="832" t="s">
        <v>3354</v>
      </c>
      <c r="J978" s="832" t="s">
        <v>3355</v>
      </c>
      <c r="K978" s="832" t="s">
        <v>3356</v>
      </c>
      <c r="L978" s="835">
        <v>0</v>
      </c>
      <c r="M978" s="835">
        <v>0</v>
      </c>
      <c r="N978" s="832">
        <v>1</v>
      </c>
      <c r="O978" s="836">
        <v>1</v>
      </c>
      <c r="P978" s="835"/>
      <c r="Q978" s="837"/>
      <c r="R978" s="832"/>
      <c r="S978" s="837">
        <v>0</v>
      </c>
      <c r="T978" s="836"/>
      <c r="U978" s="838">
        <v>0</v>
      </c>
    </row>
    <row r="979" spans="1:21" ht="14.45" customHeight="1" x14ac:dyDescent="0.2">
      <c r="A979" s="831">
        <v>21</v>
      </c>
      <c r="B979" s="832" t="s">
        <v>3242</v>
      </c>
      <c r="C979" s="832" t="s">
        <v>3248</v>
      </c>
      <c r="D979" s="833" t="s">
        <v>5567</v>
      </c>
      <c r="E979" s="834" t="s">
        <v>3277</v>
      </c>
      <c r="F979" s="832" t="s">
        <v>3243</v>
      </c>
      <c r="G979" s="832" t="s">
        <v>3353</v>
      </c>
      <c r="H979" s="832" t="s">
        <v>594</v>
      </c>
      <c r="I979" s="832" t="s">
        <v>3357</v>
      </c>
      <c r="J979" s="832" t="s">
        <v>3355</v>
      </c>
      <c r="K979" s="832" t="s">
        <v>1220</v>
      </c>
      <c r="L979" s="835">
        <v>0</v>
      </c>
      <c r="M979" s="835">
        <v>0</v>
      </c>
      <c r="N979" s="832">
        <v>1</v>
      </c>
      <c r="O979" s="836">
        <v>0.5</v>
      </c>
      <c r="P979" s="835">
        <v>0</v>
      </c>
      <c r="Q979" s="837"/>
      <c r="R979" s="832">
        <v>1</v>
      </c>
      <c r="S979" s="837">
        <v>1</v>
      </c>
      <c r="T979" s="836">
        <v>0.5</v>
      </c>
      <c r="U979" s="838">
        <v>1</v>
      </c>
    </row>
    <row r="980" spans="1:21" ht="14.45" customHeight="1" x14ac:dyDescent="0.2">
      <c r="A980" s="831">
        <v>21</v>
      </c>
      <c r="B980" s="832" t="s">
        <v>3242</v>
      </c>
      <c r="C980" s="832" t="s">
        <v>3248</v>
      </c>
      <c r="D980" s="833" t="s">
        <v>5567</v>
      </c>
      <c r="E980" s="834" t="s">
        <v>3277</v>
      </c>
      <c r="F980" s="832" t="s">
        <v>3243</v>
      </c>
      <c r="G980" s="832" t="s">
        <v>3358</v>
      </c>
      <c r="H980" s="832" t="s">
        <v>655</v>
      </c>
      <c r="I980" s="832" t="s">
        <v>2877</v>
      </c>
      <c r="J980" s="832" t="s">
        <v>2875</v>
      </c>
      <c r="K980" s="832" t="s">
        <v>2878</v>
      </c>
      <c r="L980" s="835">
        <v>1131.06</v>
      </c>
      <c r="M980" s="835">
        <v>1131.06</v>
      </c>
      <c r="N980" s="832">
        <v>1</v>
      </c>
      <c r="O980" s="836">
        <v>1</v>
      </c>
      <c r="P980" s="835">
        <v>1131.06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5" customHeight="1" x14ac:dyDescent="0.2">
      <c r="A981" s="831">
        <v>21</v>
      </c>
      <c r="B981" s="832" t="s">
        <v>3242</v>
      </c>
      <c r="C981" s="832" t="s">
        <v>3248</v>
      </c>
      <c r="D981" s="833" t="s">
        <v>5567</v>
      </c>
      <c r="E981" s="834" t="s">
        <v>3277</v>
      </c>
      <c r="F981" s="832" t="s">
        <v>3243</v>
      </c>
      <c r="G981" s="832" t="s">
        <v>3365</v>
      </c>
      <c r="H981" s="832" t="s">
        <v>655</v>
      </c>
      <c r="I981" s="832" t="s">
        <v>3366</v>
      </c>
      <c r="J981" s="832" t="s">
        <v>831</v>
      </c>
      <c r="K981" s="832" t="s">
        <v>769</v>
      </c>
      <c r="L981" s="835">
        <v>65.989999999999995</v>
      </c>
      <c r="M981" s="835">
        <v>131.97999999999999</v>
      </c>
      <c r="N981" s="832">
        <v>2</v>
      </c>
      <c r="O981" s="836">
        <v>2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5" customHeight="1" x14ac:dyDescent="0.2">
      <c r="A982" s="831">
        <v>21</v>
      </c>
      <c r="B982" s="832" t="s">
        <v>3242</v>
      </c>
      <c r="C982" s="832" t="s">
        <v>3248</v>
      </c>
      <c r="D982" s="833" t="s">
        <v>5567</v>
      </c>
      <c r="E982" s="834" t="s">
        <v>3277</v>
      </c>
      <c r="F982" s="832" t="s">
        <v>3243</v>
      </c>
      <c r="G982" s="832" t="s">
        <v>3375</v>
      </c>
      <c r="H982" s="832" t="s">
        <v>594</v>
      </c>
      <c r="I982" s="832" t="s">
        <v>3376</v>
      </c>
      <c r="J982" s="832" t="s">
        <v>1014</v>
      </c>
      <c r="K982" s="832" t="s">
        <v>3377</v>
      </c>
      <c r="L982" s="835">
        <v>236.03</v>
      </c>
      <c r="M982" s="835">
        <v>1652.21</v>
      </c>
      <c r="N982" s="832">
        <v>7</v>
      </c>
      <c r="O982" s="836">
        <v>3</v>
      </c>
      <c r="P982" s="835">
        <v>1652.21</v>
      </c>
      <c r="Q982" s="837">
        <v>1</v>
      </c>
      <c r="R982" s="832">
        <v>7</v>
      </c>
      <c r="S982" s="837">
        <v>1</v>
      </c>
      <c r="T982" s="836">
        <v>3</v>
      </c>
      <c r="U982" s="838">
        <v>1</v>
      </c>
    </row>
    <row r="983" spans="1:21" ht="14.45" customHeight="1" x14ac:dyDescent="0.2">
      <c r="A983" s="831">
        <v>21</v>
      </c>
      <c r="B983" s="832" t="s">
        <v>3242</v>
      </c>
      <c r="C983" s="832" t="s">
        <v>3248</v>
      </c>
      <c r="D983" s="833" t="s">
        <v>5567</v>
      </c>
      <c r="E983" s="834" t="s">
        <v>3277</v>
      </c>
      <c r="F983" s="832" t="s">
        <v>3243</v>
      </c>
      <c r="G983" s="832" t="s">
        <v>3375</v>
      </c>
      <c r="H983" s="832" t="s">
        <v>594</v>
      </c>
      <c r="I983" s="832" t="s">
        <v>3378</v>
      </c>
      <c r="J983" s="832" t="s">
        <v>1014</v>
      </c>
      <c r="K983" s="832" t="s">
        <v>1421</v>
      </c>
      <c r="L983" s="835">
        <v>516</v>
      </c>
      <c r="M983" s="835">
        <v>516</v>
      </c>
      <c r="N983" s="832">
        <v>1</v>
      </c>
      <c r="O983" s="836">
        <v>0.5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5" customHeight="1" x14ac:dyDescent="0.2">
      <c r="A984" s="831">
        <v>21</v>
      </c>
      <c r="B984" s="832" t="s">
        <v>3242</v>
      </c>
      <c r="C984" s="832" t="s">
        <v>3248</v>
      </c>
      <c r="D984" s="833" t="s">
        <v>5567</v>
      </c>
      <c r="E984" s="834" t="s">
        <v>3277</v>
      </c>
      <c r="F984" s="832" t="s">
        <v>3243</v>
      </c>
      <c r="G984" s="832" t="s">
        <v>3375</v>
      </c>
      <c r="H984" s="832" t="s">
        <v>594</v>
      </c>
      <c r="I984" s="832" t="s">
        <v>4084</v>
      </c>
      <c r="J984" s="832" t="s">
        <v>1014</v>
      </c>
      <c r="K984" s="832" t="s">
        <v>4085</v>
      </c>
      <c r="L984" s="835">
        <v>1719.99</v>
      </c>
      <c r="M984" s="835">
        <v>1719.99</v>
      </c>
      <c r="N984" s="832">
        <v>1</v>
      </c>
      <c r="O984" s="836">
        <v>1</v>
      </c>
      <c r="P984" s="835">
        <v>1719.99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5" customHeight="1" x14ac:dyDescent="0.2">
      <c r="A985" s="831">
        <v>21</v>
      </c>
      <c r="B985" s="832" t="s">
        <v>3242</v>
      </c>
      <c r="C985" s="832" t="s">
        <v>3248</v>
      </c>
      <c r="D985" s="833" t="s">
        <v>5567</v>
      </c>
      <c r="E985" s="834" t="s">
        <v>3277</v>
      </c>
      <c r="F985" s="832" t="s">
        <v>3243</v>
      </c>
      <c r="G985" s="832" t="s">
        <v>3379</v>
      </c>
      <c r="H985" s="832" t="s">
        <v>594</v>
      </c>
      <c r="I985" s="832" t="s">
        <v>4086</v>
      </c>
      <c r="J985" s="832" t="s">
        <v>916</v>
      </c>
      <c r="K985" s="832" t="s">
        <v>4087</v>
      </c>
      <c r="L985" s="835">
        <v>46.99</v>
      </c>
      <c r="M985" s="835">
        <v>46.99</v>
      </c>
      <c r="N985" s="832">
        <v>1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5" customHeight="1" x14ac:dyDescent="0.2">
      <c r="A986" s="831">
        <v>21</v>
      </c>
      <c r="B986" s="832" t="s">
        <v>3242</v>
      </c>
      <c r="C986" s="832" t="s">
        <v>3248</v>
      </c>
      <c r="D986" s="833" t="s">
        <v>5567</v>
      </c>
      <c r="E986" s="834" t="s">
        <v>3277</v>
      </c>
      <c r="F986" s="832" t="s">
        <v>3243</v>
      </c>
      <c r="G986" s="832" t="s">
        <v>3379</v>
      </c>
      <c r="H986" s="832" t="s">
        <v>594</v>
      </c>
      <c r="I986" s="832" t="s">
        <v>4470</v>
      </c>
      <c r="J986" s="832" t="s">
        <v>896</v>
      </c>
      <c r="K986" s="832" t="s">
        <v>4087</v>
      </c>
      <c r="L986" s="835">
        <v>46.99</v>
      </c>
      <c r="M986" s="835">
        <v>46.99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5" customHeight="1" x14ac:dyDescent="0.2">
      <c r="A987" s="831">
        <v>21</v>
      </c>
      <c r="B987" s="832" t="s">
        <v>3242</v>
      </c>
      <c r="C987" s="832" t="s">
        <v>3248</v>
      </c>
      <c r="D987" s="833" t="s">
        <v>5567</v>
      </c>
      <c r="E987" s="834" t="s">
        <v>3277</v>
      </c>
      <c r="F987" s="832" t="s">
        <v>3243</v>
      </c>
      <c r="G987" s="832" t="s">
        <v>3391</v>
      </c>
      <c r="H987" s="832" t="s">
        <v>594</v>
      </c>
      <c r="I987" s="832" t="s">
        <v>3392</v>
      </c>
      <c r="J987" s="832" t="s">
        <v>877</v>
      </c>
      <c r="K987" s="832" t="s">
        <v>3393</v>
      </c>
      <c r="L987" s="835">
        <v>91.11</v>
      </c>
      <c r="M987" s="835">
        <v>182.22</v>
      </c>
      <c r="N987" s="832">
        <v>2</v>
      </c>
      <c r="O987" s="836">
        <v>1.5</v>
      </c>
      <c r="P987" s="835">
        <v>91.11</v>
      </c>
      <c r="Q987" s="837">
        <v>0.5</v>
      </c>
      <c r="R987" s="832">
        <v>1</v>
      </c>
      <c r="S987" s="837">
        <v>0.5</v>
      </c>
      <c r="T987" s="836">
        <v>1</v>
      </c>
      <c r="U987" s="838">
        <v>0.66666666666666663</v>
      </c>
    </row>
    <row r="988" spans="1:21" ht="14.45" customHeight="1" x14ac:dyDescent="0.2">
      <c r="A988" s="831">
        <v>21</v>
      </c>
      <c r="B988" s="832" t="s">
        <v>3242</v>
      </c>
      <c r="C988" s="832" t="s">
        <v>3248</v>
      </c>
      <c r="D988" s="833" t="s">
        <v>5567</v>
      </c>
      <c r="E988" s="834" t="s">
        <v>3277</v>
      </c>
      <c r="F988" s="832" t="s">
        <v>3243</v>
      </c>
      <c r="G988" s="832" t="s">
        <v>3299</v>
      </c>
      <c r="H988" s="832" t="s">
        <v>655</v>
      </c>
      <c r="I988" s="832" t="s">
        <v>3300</v>
      </c>
      <c r="J988" s="832" t="s">
        <v>2868</v>
      </c>
      <c r="K988" s="832" t="s">
        <v>3301</v>
      </c>
      <c r="L988" s="835">
        <v>5322.08</v>
      </c>
      <c r="M988" s="835">
        <v>10644.16</v>
      </c>
      <c r="N988" s="832">
        <v>2</v>
      </c>
      <c r="O988" s="836">
        <v>1</v>
      </c>
      <c r="P988" s="835">
        <v>10644.16</v>
      </c>
      <c r="Q988" s="837">
        <v>1</v>
      </c>
      <c r="R988" s="832">
        <v>2</v>
      </c>
      <c r="S988" s="837">
        <v>1</v>
      </c>
      <c r="T988" s="836">
        <v>1</v>
      </c>
      <c r="U988" s="838">
        <v>1</v>
      </c>
    </row>
    <row r="989" spans="1:21" ht="14.45" customHeight="1" x14ac:dyDescent="0.2">
      <c r="A989" s="831">
        <v>21</v>
      </c>
      <c r="B989" s="832" t="s">
        <v>3242</v>
      </c>
      <c r="C989" s="832" t="s">
        <v>3248</v>
      </c>
      <c r="D989" s="833" t="s">
        <v>5567</v>
      </c>
      <c r="E989" s="834" t="s">
        <v>3277</v>
      </c>
      <c r="F989" s="832" t="s">
        <v>3243</v>
      </c>
      <c r="G989" s="832" t="s">
        <v>3299</v>
      </c>
      <c r="H989" s="832" t="s">
        <v>655</v>
      </c>
      <c r="I989" s="832" t="s">
        <v>2863</v>
      </c>
      <c r="J989" s="832" t="s">
        <v>2859</v>
      </c>
      <c r="K989" s="832" t="s">
        <v>2864</v>
      </c>
      <c r="L989" s="835">
        <v>484.75</v>
      </c>
      <c r="M989" s="835">
        <v>2423.75</v>
      </c>
      <c r="N989" s="832">
        <v>5</v>
      </c>
      <c r="O989" s="836">
        <v>5</v>
      </c>
      <c r="P989" s="835">
        <v>1454.25</v>
      </c>
      <c r="Q989" s="837">
        <v>0.6</v>
      </c>
      <c r="R989" s="832">
        <v>3</v>
      </c>
      <c r="S989" s="837">
        <v>0.6</v>
      </c>
      <c r="T989" s="836">
        <v>3</v>
      </c>
      <c r="U989" s="838">
        <v>0.6</v>
      </c>
    </row>
    <row r="990" spans="1:21" ht="14.45" customHeight="1" x14ac:dyDescent="0.2">
      <c r="A990" s="831">
        <v>21</v>
      </c>
      <c r="B990" s="832" t="s">
        <v>3242</v>
      </c>
      <c r="C990" s="832" t="s">
        <v>3248</v>
      </c>
      <c r="D990" s="833" t="s">
        <v>5567</v>
      </c>
      <c r="E990" s="834" t="s">
        <v>3277</v>
      </c>
      <c r="F990" s="832" t="s">
        <v>3243</v>
      </c>
      <c r="G990" s="832" t="s">
        <v>3299</v>
      </c>
      <c r="H990" s="832" t="s">
        <v>655</v>
      </c>
      <c r="I990" s="832" t="s">
        <v>2865</v>
      </c>
      <c r="J990" s="832" t="s">
        <v>2859</v>
      </c>
      <c r="K990" s="832" t="s">
        <v>2866</v>
      </c>
      <c r="L990" s="835">
        <v>969.48</v>
      </c>
      <c r="M990" s="835">
        <v>1938.96</v>
      </c>
      <c r="N990" s="832">
        <v>2</v>
      </c>
      <c r="O990" s="836">
        <v>2</v>
      </c>
      <c r="P990" s="835">
        <v>969.48</v>
      </c>
      <c r="Q990" s="837">
        <v>0.5</v>
      </c>
      <c r="R990" s="832">
        <v>1</v>
      </c>
      <c r="S990" s="837">
        <v>0.5</v>
      </c>
      <c r="T990" s="836">
        <v>1</v>
      </c>
      <c r="U990" s="838">
        <v>0.5</v>
      </c>
    </row>
    <row r="991" spans="1:21" ht="14.45" customHeight="1" x14ac:dyDescent="0.2">
      <c r="A991" s="831">
        <v>21</v>
      </c>
      <c r="B991" s="832" t="s">
        <v>3242</v>
      </c>
      <c r="C991" s="832" t="s">
        <v>3248</v>
      </c>
      <c r="D991" s="833" t="s">
        <v>5567</v>
      </c>
      <c r="E991" s="834" t="s">
        <v>3277</v>
      </c>
      <c r="F991" s="832" t="s">
        <v>3243</v>
      </c>
      <c r="G991" s="832" t="s">
        <v>3299</v>
      </c>
      <c r="H991" s="832" t="s">
        <v>655</v>
      </c>
      <c r="I991" s="832" t="s">
        <v>2858</v>
      </c>
      <c r="J991" s="832" t="s">
        <v>2859</v>
      </c>
      <c r="K991" s="832" t="s">
        <v>2860</v>
      </c>
      <c r="L991" s="835">
        <v>1938.97</v>
      </c>
      <c r="M991" s="835">
        <v>3877.94</v>
      </c>
      <c r="N991" s="832">
        <v>2</v>
      </c>
      <c r="O991" s="836">
        <v>1</v>
      </c>
      <c r="P991" s="835">
        <v>3877.94</v>
      </c>
      <c r="Q991" s="837">
        <v>1</v>
      </c>
      <c r="R991" s="832">
        <v>2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21</v>
      </c>
      <c r="B992" s="832" t="s">
        <v>3242</v>
      </c>
      <c r="C992" s="832" t="s">
        <v>3248</v>
      </c>
      <c r="D992" s="833" t="s">
        <v>5567</v>
      </c>
      <c r="E992" s="834" t="s">
        <v>3277</v>
      </c>
      <c r="F992" s="832" t="s">
        <v>3243</v>
      </c>
      <c r="G992" s="832" t="s">
        <v>3299</v>
      </c>
      <c r="H992" s="832" t="s">
        <v>655</v>
      </c>
      <c r="I992" s="832" t="s">
        <v>2861</v>
      </c>
      <c r="J992" s="832" t="s">
        <v>2859</v>
      </c>
      <c r="K992" s="832" t="s">
        <v>2862</v>
      </c>
      <c r="L992" s="835">
        <v>1454.23</v>
      </c>
      <c r="M992" s="835">
        <v>2908.46</v>
      </c>
      <c r="N992" s="832">
        <v>2</v>
      </c>
      <c r="O992" s="836">
        <v>2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5" customHeight="1" x14ac:dyDescent="0.2">
      <c r="A993" s="831">
        <v>21</v>
      </c>
      <c r="B993" s="832" t="s">
        <v>3242</v>
      </c>
      <c r="C993" s="832" t="s">
        <v>3248</v>
      </c>
      <c r="D993" s="833" t="s">
        <v>5567</v>
      </c>
      <c r="E993" s="834" t="s">
        <v>3277</v>
      </c>
      <c r="F993" s="832" t="s">
        <v>3243</v>
      </c>
      <c r="G993" s="832" t="s">
        <v>3437</v>
      </c>
      <c r="H993" s="832" t="s">
        <v>594</v>
      </c>
      <c r="I993" s="832" t="s">
        <v>3836</v>
      </c>
      <c r="J993" s="832" t="s">
        <v>3837</v>
      </c>
      <c r="K993" s="832" t="s">
        <v>2595</v>
      </c>
      <c r="L993" s="835">
        <v>42.51</v>
      </c>
      <c r="M993" s="835">
        <v>42.51</v>
      </c>
      <c r="N993" s="832">
        <v>1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5" customHeight="1" x14ac:dyDescent="0.2">
      <c r="A994" s="831">
        <v>21</v>
      </c>
      <c r="B994" s="832" t="s">
        <v>3242</v>
      </c>
      <c r="C994" s="832" t="s">
        <v>3248</v>
      </c>
      <c r="D994" s="833" t="s">
        <v>5567</v>
      </c>
      <c r="E994" s="834" t="s">
        <v>3277</v>
      </c>
      <c r="F994" s="832" t="s">
        <v>3243</v>
      </c>
      <c r="G994" s="832" t="s">
        <v>3438</v>
      </c>
      <c r="H994" s="832" t="s">
        <v>594</v>
      </c>
      <c r="I994" s="832" t="s">
        <v>3838</v>
      </c>
      <c r="J994" s="832" t="s">
        <v>2911</v>
      </c>
      <c r="K994" s="832" t="s">
        <v>3839</v>
      </c>
      <c r="L994" s="835">
        <v>22.64</v>
      </c>
      <c r="M994" s="835">
        <v>22.64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5" customHeight="1" x14ac:dyDescent="0.2">
      <c r="A995" s="831">
        <v>21</v>
      </c>
      <c r="B995" s="832" t="s">
        <v>3242</v>
      </c>
      <c r="C995" s="832" t="s">
        <v>3248</v>
      </c>
      <c r="D995" s="833" t="s">
        <v>5567</v>
      </c>
      <c r="E995" s="834" t="s">
        <v>3277</v>
      </c>
      <c r="F995" s="832" t="s">
        <v>3243</v>
      </c>
      <c r="G995" s="832" t="s">
        <v>3438</v>
      </c>
      <c r="H995" s="832" t="s">
        <v>655</v>
      </c>
      <c r="I995" s="832" t="s">
        <v>2913</v>
      </c>
      <c r="J995" s="832" t="s">
        <v>2911</v>
      </c>
      <c r="K995" s="832" t="s">
        <v>2914</v>
      </c>
      <c r="L995" s="835">
        <v>169.73</v>
      </c>
      <c r="M995" s="835">
        <v>169.73</v>
      </c>
      <c r="N995" s="832">
        <v>1</v>
      </c>
      <c r="O995" s="836">
        <v>1</v>
      </c>
      <c r="P995" s="835">
        <v>169.73</v>
      </c>
      <c r="Q995" s="837">
        <v>1</v>
      </c>
      <c r="R995" s="832">
        <v>1</v>
      </c>
      <c r="S995" s="837">
        <v>1</v>
      </c>
      <c r="T995" s="836">
        <v>1</v>
      </c>
      <c r="U995" s="838">
        <v>1</v>
      </c>
    </row>
    <row r="996" spans="1:21" ht="14.45" customHeight="1" x14ac:dyDescent="0.2">
      <c r="A996" s="831">
        <v>21</v>
      </c>
      <c r="B996" s="832" t="s">
        <v>3242</v>
      </c>
      <c r="C996" s="832" t="s">
        <v>3248</v>
      </c>
      <c r="D996" s="833" t="s">
        <v>5567</v>
      </c>
      <c r="E996" s="834" t="s">
        <v>3277</v>
      </c>
      <c r="F996" s="832" t="s">
        <v>3243</v>
      </c>
      <c r="G996" s="832" t="s">
        <v>4471</v>
      </c>
      <c r="H996" s="832" t="s">
        <v>594</v>
      </c>
      <c r="I996" s="832" t="s">
        <v>4472</v>
      </c>
      <c r="J996" s="832" t="s">
        <v>4473</v>
      </c>
      <c r="K996" s="832" t="s">
        <v>2544</v>
      </c>
      <c r="L996" s="835">
        <v>20.83</v>
      </c>
      <c r="M996" s="835">
        <v>20.83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21</v>
      </c>
      <c r="B997" s="832" t="s">
        <v>3242</v>
      </c>
      <c r="C997" s="832" t="s">
        <v>3248</v>
      </c>
      <c r="D997" s="833" t="s">
        <v>5567</v>
      </c>
      <c r="E997" s="834" t="s">
        <v>3277</v>
      </c>
      <c r="F997" s="832" t="s">
        <v>3243</v>
      </c>
      <c r="G997" s="832" t="s">
        <v>1074</v>
      </c>
      <c r="H997" s="832" t="s">
        <v>594</v>
      </c>
      <c r="I997" s="832" t="s">
        <v>3840</v>
      </c>
      <c r="J997" s="832" t="s">
        <v>3841</v>
      </c>
      <c r="K997" s="832" t="s">
        <v>3842</v>
      </c>
      <c r="L997" s="835">
        <v>13.73</v>
      </c>
      <c r="M997" s="835">
        <v>13.73</v>
      </c>
      <c r="N997" s="832">
        <v>1</v>
      </c>
      <c r="O997" s="836">
        <v>0.5</v>
      </c>
      <c r="P997" s="835">
        <v>13.73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5" customHeight="1" x14ac:dyDescent="0.2">
      <c r="A998" s="831">
        <v>21</v>
      </c>
      <c r="B998" s="832" t="s">
        <v>3242</v>
      </c>
      <c r="C998" s="832" t="s">
        <v>3248</v>
      </c>
      <c r="D998" s="833" t="s">
        <v>5567</v>
      </c>
      <c r="E998" s="834" t="s">
        <v>3277</v>
      </c>
      <c r="F998" s="832" t="s">
        <v>3243</v>
      </c>
      <c r="G998" s="832" t="s">
        <v>3456</v>
      </c>
      <c r="H998" s="832" t="s">
        <v>594</v>
      </c>
      <c r="I998" s="832" t="s">
        <v>4097</v>
      </c>
      <c r="J998" s="832" t="s">
        <v>3459</v>
      </c>
      <c r="K998" s="832" t="s">
        <v>3460</v>
      </c>
      <c r="L998" s="835">
        <v>35.25</v>
      </c>
      <c r="M998" s="835">
        <v>70.5</v>
      </c>
      <c r="N998" s="832">
        <v>2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21</v>
      </c>
      <c r="B999" s="832" t="s">
        <v>3242</v>
      </c>
      <c r="C999" s="832" t="s">
        <v>3248</v>
      </c>
      <c r="D999" s="833" t="s">
        <v>5567</v>
      </c>
      <c r="E999" s="834" t="s">
        <v>3277</v>
      </c>
      <c r="F999" s="832" t="s">
        <v>3243</v>
      </c>
      <c r="G999" s="832" t="s">
        <v>4101</v>
      </c>
      <c r="H999" s="832" t="s">
        <v>594</v>
      </c>
      <c r="I999" s="832" t="s">
        <v>4105</v>
      </c>
      <c r="J999" s="832" t="s">
        <v>4103</v>
      </c>
      <c r="K999" s="832" t="s">
        <v>4106</v>
      </c>
      <c r="L999" s="835">
        <v>91.78</v>
      </c>
      <c r="M999" s="835">
        <v>91.78</v>
      </c>
      <c r="N999" s="832">
        <v>1</v>
      </c>
      <c r="O999" s="836">
        <v>1</v>
      </c>
      <c r="P999" s="835">
        <v>91.78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5" customHeight="1" x14ac:dyDescent="0.2">
      <c r="A1000" s="831">
        <v>21</v>
      </c>
      <c r="B1000" s="832" t="s">
        <v>3242</v>
      </c>
      <c r="C1000" s="832" t="s">
        <v>3248</v>
      </c>
      <c r="D1000" s="833" t="s">
        <v>5567</v>
      </c>
      <c r="E1000" s="834" t="s">
        <v>3277</v>
      </c>
      <c r="F1000" s="832" t="s">
        <v>3243</v>
      </c>
      <c r="G1000" s="832" t="s">
        <v>3474</v>
      </c>
      <c r="H1000" s="832" t="s">
        <v>594</v>
      </c>
      <c r="I1000" s="832" t="s">
        <v>3475</v>
      </c>
      <c r="J1000" s="832" t="s">
        <v>951</v>
      </c>
      <c r="K1000" s="832" t="s">
        <v>953</v>
      </c>
      <c r="L1000" s="835">
        <v>0</v>
      </c>
      <c r="M1000" s="835">
        <v>0</v>
      </c>
      <c r="N1000" s="832">
        <v>1</v>
      </c>
      <c r="O1000" s="836">
        <v>0.5</v>
      </c>
      <c r="P1000" s="835">
        <v>0</v>
      </c>
      <c r="Q1000" s="837"/>
      <c r="R1000" s="832">
        <v>1</v>
      </c>
      <c r="S1000" s="837">
        <v>1</v>
      </c>
      <c r="T1000" s="836">
        <v>0.5</v>
      </c>
      <c r="U1000" s="838">
        <v>1</v>
      </c>
    </row>
    <row r="1001" spans="1:21" ht="14.45" customHeight="1" x14ac:dyDescent="0.2">
      <c r="A1001" s="831">
        <v>21</v>
      </c>
      <c r="B1001" s="832" t="s">
        <v>3242</v>
      </c>
      <c r="C1001" s="832" t="s">
        <v>3248</v>
      </c>
      <c r="D1001" s="833" t="s">
        <v>5567</v>
      </c>
      <c r="E1001" s="834" t="s">
        <v>3277</v>
      </c>
      <c r="F1001" s="832" t="s">
        <v>3243</v>
      </c>
      <c r="G1001" s="832" t="s">
        <v>3474</v>
      </c>
      <c r="H1001" s="832" t="s">
        <v>594</v>
      </c>
      <c r="I1001" s="832" t="s">
        <v>4474</v>
      </c>
      <c r="J1001" s="832" t="s">
        <v>951</v>
      </c>
      <c r="K1001" s="832" t="s">
        <v>2738</v>
      </c>
      <c r="L1001" s="835">
        <v>0</v>
      </c>
      <c r="M1001" s="835">
        <v>0</v>
      </c>
      <c r="N1001" s="832">
        <v>1</v>
      </c>
      <c r="O1001" s="836">
        <v>0.5</v>
      </c>
      <c r="P1001" s="835"/>
      <c r="Q1001" s="837"/>
      <c r="R1001" s="832"/>
      <c r="S1001" s="837">
        <v>0</v>
      </c>
      <c r="T1001" s="836"/>
      <c r="U1001" s="838">
        <v>0</v>
      </c>
    </row>
    <row r="1002" spans="1:21" ht="14.45" customHeight="1" x14ac:dyDescent="0.2">
      <c r="A1002" s="831">
        <v>21</v>
      </c>
      <c r="B1002" s="832" t="s">
        <v>3242</v>
      </c>
      <c r="C1002" s="832" t="s">
        <v>3248</v>
      </c>
      <c r="D1002" s="833" t="s">
        <v>5567</v>
      </c>
      <c r="E1002" s="834" t="s">
        <v>3277</v>
      </c>
      <c r="F1002" s="832" t="s">
        <v>3243</v>
      </c>
      <c r="G1002" s="832" t="s">
        <v>3856</v>
      </c>
      <c r="H1002" s="832" t="s">
        <v>594</v>
      </c>
      <c r="I1002" s="832" t="s">
        <v>4475</v>
      </c>
      <c r="J1002" s="832" t="s">
        <v>3858</v>
      </c>
      <c r="K1002" s="832" t="s">
        <v>2738</v>
      </c>
      <c r="L1002" s="835">
        <v>59.85</v>
      </c>
      <c r="M1002" s="835">
        <v>59.85</v>
      </c>
      <c r="N1002" s="832">
        <v>1</v>
      </c>
      <c r="O1002" s="836">
        <v>0.5</v>
      </c>
      <c r="P1002" s="835">
        <v>59.85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21</v>
      </c>
      <c r="B1003" s="832" t="s">
        <v>3242</v>
      </c>
      <c r="C1003" s="832" t="s">
        <v>3248</v>
      </c>
      <c r="D1003" s="833" t="s">
        <v>5567</v>
      </c>
      <c r="E1003" s="834" t="s">
        <v>3277</v>
      </c>
      <c r="F1003" s="832" t="s">
        <v>3243</v>
      </c>
      <c r="G1003" s="832" t="s">
        <v>3490</v>
      </c>
      <c r="H1003" s="832" t="s">
        <v>594</v>
      </c>
      <c r="I1003" s="832" t="s">
        <v>3868</v>
      </c>
      <c r="J1003" s="832" t="s">
        <v>836</v>
      </c>
      <c r="K1003" s="832" t="s">
        <v>3492</v>
      </c>
      <c r="L1003" s="835">
        <v>73.989999999999995</v>
      </c>
      <c r="M1003" s="835">
        <v>221.96999999999997</v>
      </c>
      <c r="N1003" s="832">
        <v>3</v>
      </c>
      <c r="O1003" s="836">
        <v>2</v>
      </c>
      <c r="P1003" s="835">
        <v>147.97999999999999</v>
      </c>
      <c r="Q1003" s="837">
        <v>0.66666666666666674</v>
      </c>
      <c r="R1003" s="832">
        <v>2</v>
      </c>
      <c r="S1003" s="837">
        <v>0.66666666666666663</v>
      </c>
      <c r="T1003" s="836">
        <v>1.5</v>
      </c>
      <c r="U1003" s="838">
        <v>0.75</v>
      </c>
    </row>
    <row r="1004" spans="1:21" ht="14.45" customHeight="1" x14ac:dyDescent="0.2">
      <c r="A1004" s="831">
        <v>21</v>
      </c>
      <c r="B1004" s="832" t="s">
        <v>3242</v>
      </c>
      <c r="C1004" s="832" t="s">
        <v>3248</v>
      </c>
      <c r="D1004" s="833" t="s">
        <v>5567</v>
      </c>
      <c r="E1004" s="834" t="s">
        <v>3277</v>
      </c>
      <c r="F1004" s="832" t="s">
        <v>3243</v>
      </c>
      <c r="G1004" s="832" t="s">
        <v>3879</v>
      </c>
      <c r="H1004" s="832" t="s">
        <v>594</v>
      </c>
      <c r="I1004" s="832" t="s">
        <v>3880</v>
      </c>
      <c r="J1004" s="832" t="s">
        <v>982</v>
      </c>
      <c r="K1004" s="832" t="s">
        <v>1346</v>
      </c>
      <c r="L1004" s="835">
        <v>163.54</v>
      </c>
      <c r="M1004" s="835">
        <v>163.54</v>
      </c>
      <c r="N1004" s="832">
        <v>1</v>
      </c>
      <c r="O1004" s="836">
        <v>1</v>
      </c>
      <c r="P1004" s="835">
        <v>163.54</v>
      </c>
      <c r="Q1004" s="837">
        <v>1</v>
      </c>
      <c r="R1004" s="832">
        <v>1</v>
      </c>
      <c r="S1004" s="837">
        <v>1</v>
      </c>
      <c r="T1004" s="836">
        <v>1</v>
      </c>
      <c r="U1004" s="838">
        <v>1</v>
      </c>
    </row>
    <row r="1005" spans="1:21" ht="14.45" customHeight="1" x14ac:dyDescent="0.2">
      <c r="A1005" s="831">
        <v>21</v>
      </c>
      <c r="B1005" s="832" t="s">
        <v>3242</v>
      </c>
      <c r="C1005" s="832" t="s">
        <v>3248</v>
      </c>
      <c r="D1005" s="833" t="s">
        <v>5567</v>
      </c>
      <c r="E1005" s="834" t="s">
        <v>3277</v>
      </c>
      <c r="F1005" s="832" t="s">
        <v>3243</v>
      </c>
      <c r="G1005" s="832" t="s">
        <v>4476</v>
      </c>
      <c r="H1005" s="832" t="s">
        <v>655</v>
      </c>
      <c r="I1005" s="832" t="s">
        <v>4477</v>
      </c>
      <c r="J1005" s="832" t="s">
        <v>2919</v>
      </c>
      <c r="K1005" s="832" t="s">
        <v>4478</v>
      </c>
      <c r="L1005" s="835">
        <v>1170.93</v>
      </c>
      <c r="M1005" s="835">
        <v>1170.93</v>
      </c>
      <c r="N1005" s="832">
        <v>1</v>
      </c>
      <c r="O1005" s="836">
        <v>1</v>
      </c>
      <c r="P1005" s="835">
        <v>1170.93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5" customHeight="1" x14ac:dyDescent="0.2">
      <c r="A1006" s="831">
        <v>21</v>
      </c>
      <c r="B1006" s="832" t="s">
        <v>3242</v>
      </c>
      <c r="C1006" s="832" t="s">
        <v>3248</v>
      </c>
      <c r="D1006" s="833" t="s">
        <v>5567</v>
      </c>
      <c r="E1006" s="834" t="s">
        <v>3277</v>
      </c>
      <c r="F1006" s="832" t="s">
        <v>3243</v>
      </c>
      <c r="G1006" s="832" t="s">
        <v>3512</v>
      </c>
      <c r="H1006" s="832" t="s">
        <v>594</v>
      </c>
      <c r="I1006" s="832" t="s">
        <v>4113</v>
      </c>
      <c r="J1006" s="832" t="s">
        <v>3514</v>
      </c>
      <c r="K1006" s="832" t="s">
        <v>4114</v>
      </c>
      <c r="L1006" s="835">
        <v>0</v>
      </c>
      <c r="M1006" s="835">
        <v>0</v>
      </c>
      <c r="N1006" s="832">
        <v>1</v>
      </c>
      <c r="O1006" s="836">
        <v>0.5</v>
      </c>
      <c r="P1006" s="835">
        <v>0</v>
      </c>
      <c r="Q1006" s="837"/>
      <c r="R1006" s="832">
        <v>1</v>
      </c>
      <c r="S1006" s="837">
        <v>1</v>
      </c>
      <c r="T1006" s="836">
        <v>0.5</v>
      </c>
      <c r="U1006" s="838">
        <v>1</v>
      </c>
    </row>
    <row r="1007" spans="1:21" ht="14.45" customHeight="1" x14ac:dyDescent="0.2">
      <c r="A1007" s="831">
        <v>21</v>
      </c>
      <c r="B1007" s="832" t="s">
        <v>3242</v>
      </c>
      <c r="C1007" s="832" t="s">
        <v>3248</v>
      </c>
      <c r="D1007" s="833" t="s">
        <v>5567</v>
      </c>
      <c r="E1007" s="834" t="s">
        <v>3277</v>
      </c>
      <c r="F1007" s="832" t="s">
        <v>3243</v>
      </c>
      <c r="G1007" s="832" t="s">
        <v>3902</v>
      </c>
      <c r="H1007" s="832" t="s">
        <v>594</v>
      </c>
      <c r="I1007" s="832" t="s">
        <v>3903</v>
      </c>
      <c r="J1007" s="832" t="s">
        <v>3904</v>
      </c>
      <c r="K1007" s="832" t="s">
        <v>3905</v>
      </c>
      <c r="L1007" s="835">
        <v>727.03</v>
      </c>
      <c r="M1007" s="835">
        <v>2908.12</v>
      </c>
      <c r="N1007" s="832">
        <v>4</v>
      </c>
      <c r="O1007" s="836">
        <v>2</v>
      </c>
      <c r="P1007" s="835">
        <v>2181.09</v>
      </c>
      <c r="Q1007" s="837">
        <v>0.75000000000000011</v>
      </c>
      <c r="R1007" s="832">
        <v>3</v>
      </c>
      <c r="S1007" s="837">
        <v>0.75</v>
      </c>
      <c r="T1007" s="836">
        <v>1</v>
      </c>
      <c r="U1007" s="838">
        <v>0.5</v>
      </c>
    </row>
    <row r="1008" spans="1:21" ht="14.45" customHeight="1" x14ac:dyDescent="0.2">
      <c r="A1008" s="831">
        <v>21</v>
      </c>
      <c r="B1008" s="832" t="s">
        <v>3242</v>
      </c>
      <c r="C1008" s="832" t="s">
        <v>3248</v>
      </c>
      <c r="D1008" s="833" t="s">
        <v>5567</v>
      </c>
      <c r="E1008" s="834" t="s">
        <v>3277</v>
      </c>
      <c r="F1008" s="832" t="s">
        <v>3243</v>
      </c>
      <c r="G1008" s="832" t="s">
        <v>4430</v>
      </c>
      <c r="H1008" s="832" t="s">
        <v>655</v>
      </c>
      <c r="I1008" s="832" t="s">
        <v>4431</v>
      </c>
      <c r="J1008" s="832" t="s">
        <v>2704</v>
      </c>
      <c r="K1008" s="832" t="s">
        <v>4432</v>
      </c>
      <c r="L1008" s="835">
        <v>32.869999999999997</v>
      </c>
      <c r="M1008" s="835">
        <v>98.609999999999985</v>
      </c>
      <c r="N1008" s="832">
        <v>3</v>
      </c>
      <c r="O1008" s="836">
        <v>2</v>
      </c>
      <c r="P1008" s="835">
        <v>65.739999999999995</v>
      </c>
      <c r="Q1008" s="837">
        <v>0.66666666666666674</v>
      </c>
      <c r="R1008" s="832">
        <v>2</v>
      </c>
      <c r="S1008" s="837">
        <v>0.66666666666666663</v>
      </c>
      <c r="T1008" s="836">
        <v>1</v>
      </c>
      <c r="U1008" s="838">
        <v>0.5</v>
      </c>
    </row>
    <row r="1009" spans="1:21" ht="14.45" customHeight="1" x14ac:dyDescent="0.2">
      <c r="A1009" s="831">
        <v>21</v>
      </c>
      <c r="B1009" s="832" t="s">
        <v>3242</v>
      </c>
      <c r="C1009" s="832" t="s">
        <v>3248</v>
      </c>
      <c r="D1009" s="833" t="s">
        <v>5567</v>
      </c>
      <c r="E1009" s="834" t="s">
        <v>3277</v>
      </c>
      <c r="F1009" s="832" t="s">
        <v>3243</v>
      </c>
      <c r="G1009" s="832" t="s">
        <v>3313</v>
      </c>
      <c r="H1009" s="832" t="s">
        <v>594</v>
      </c>
      <c r="I1009" s="832" t="s">
        <v>3527</v>
      </c>
      <c r="J1009" s="832" t="s">
        <v>870</v>
      </c>
      <c r="K1009" s="832" t="s">
        <v>3528</v>
      </c>
      <c r="L1009" s="835">
        <v>53.57</v>
      </c>
      <c r="M1009" s="835">
        <v>374.99</v>
      </c>
      <c r="N1009" s="832">
        <v>7</v>
      </c>
      <c r="O1009" s="836">
        <v>4.5</v>
      </c>
      <c r="P1009" s="835">
        <v>214.28</v>
      </c>
      <c r="Q1009" s="837">
        <v>0.5714285714285714</v>
      </c>
      <c r="R1009" s="832">
        <v>4</v>
      </c>
      <c r="S1009" s="837">
        <v>0.5714285714285714</v>
      </c>
      <c r="T1009" s="836">
        <v>2.5</v>
      </c>
      <c r="U1009" s="838">
        <v>0.55555555555555558</v>
      </c>
    </row>
    <row r="1010" spans="1:21" ht="14.45" customHeight="1" x14ac:dyDescent="0.2">
      <c r="A1010" s="831">
        <v>21</v>
      </c>
      <c r="B1010" s="832" t="s">
        <v>3242</v>
      </c>
      <c r="C1010" s="832" t="s">
        <v>3248</v>
      </c>
      <c r="D1010" s="833" t="s">
        <v>5567</v>
      </c>
      <c r="E1010" s="834" t="s">
        <v>3277</v>
      </c>
      <c r="F1010" s="832" t="s">
        <v>3243</v>
      </c>
      <c r="G1010" s="832" t="s">
        <v>3910</v>
      </c>
      <c r="H1010" s="832" t="s">
        <v>594</v>
      </c>
      <c r="I1010" s="832" t="s">
        <v>3911</v>
      </c>
      <c r="J1010" s="832" t="s">
        <v>2010</v>
      </c>
      <c r="K1010" s="832" t="s">
        <v>2961</v>
      </c>
      <c r="L1010" s="835">
        <v>161.06</v>
      </c>
      <c r="M1010" s="835">
        <v>161.06</v>
      </c>
      <c r="N1010" s="832">
        <v>1</v>
      </c>
      <c r="O1010" s="836">
        <v>0.5</v>
      </c>
      <c r="P1010" s="835">
        <v>161.06</v>
      </c>
      <c r="Q1010" s="837">
        <v>1</v>
      </c>
      <c r="R1010" s="832">
        <v>1</v>
      </c>
      <c r="S1010" s="837">
        <v>1</v>
      </c>
      <c r="T1010" s="836">
        <v>0.5</v>
      </c>
      <c r="U1010" s="838">
        <v>1</v>
      </c>
    </row>
    <row r="1011" spans="1:21" ht="14.45" customHeight="1" x14ac:dyDescent="0.2">
      <c r="A1011" s="831">
        <v>21</v>
      </c>
      <c r="B1011" s="832" t="s">
        <v>3242</v>
      </c>
      <c r="C1011" s="832" t="s">
        <v>3248</v>
      </c>
      <c r="D1011" s="833" t="s">
        <v>5567</v>
      </c>
      <c r="E1011" s="834" t="s">
        <v>3277</v>
      </c>
      <c r="F1011" s="832" t="s">
        <v>3243</v>
      </c>
      <c r="G1011" s="832" t="s">
        <v>3292</v>
      </c>
      <c r="H1011" s="832" t="s">
        <v>655</v>
      </c>
      <c r="I1011" s="832" t="s">
        <v>2557</v>
      </c>
      <c r="J1011" s="832" t="s">
        <v>1023</v>
      </c>
      <c r="K1011" s="832" t="s">
        <v>2558</v>
      </c>
      <c r="L1011" s="835">
        <v>2309.36</v>
      </c>
      <c r="M1011" s="835">
        <v>4618.72</v>
      </c>
      <c r="N1011" s="832">
        <v>2</v>
      </c>
      <c r="O1011" s="836">
        <v>1</v>
      </c>
      <c r="P1011" s="835">
        <v>4618.72</v>
      </c>
      <c r="Q1011" s="837">
        <v>1</v>
      </c>
      <c r="R1011" s="832">
        <v>2</v>
      </c>
      <c r="S1011" s="837">
        <v>1</v>
      </c>
      <c r="T1011" s="836">
        <v>1</v>
      </c>
      <c r="U1011" s="838">
        <v>1</v>
      </c>
    </row>
    <row r="1012" spans="1:21" ht="14.45" customHeight="1" x14ac:dyDescent="0.2">
      <c r="A1012" s="831">
        <v>21</v>
      </c>
      <c r="B1012" s="832" t="s">
        <v>3242</v>
      </c>
      <c r="C1012" s="832" t="s">
        <v>3248</v>
      </c>
      <c r="D1012" s="833" t="s">
        <v>5567</v>
      </c>
      <c r="E1012" s="834" t="s">
        <v>3277</v>
      </c>
      <c r="F1012" s="832" t="s">
        <v>3243</v>
      </c>
      <c r="G1012" s="832" t="s">
        <v>3292</v>
      </c>
      <c r="H1012" s="832" t="s">
        <v>655</v>
      </c>
      <c r="I1012" s="832" t="s">
        <v>2553</v>
      </c>
      <c r="J1012" s="832" t="s">
        <v>1023</v>
      </c>
      <c r="K1012" s="832" t="s">
        <v>2554</v>
      </c>
      <c r="L1012" s="835">
        <v>1385.62</v>
      </c>
      <c r="M1012" s="835">
        <v>9699.34</v>
      </c>
      <c r="N1012" s="832">
        <v>7</v>
      </c>
      <c r="O1012" s="836">
        <v>5.5</v>
      </c>
      <c r="P1012" s="835">
        <v>5542.48</v>
      </c>
      <c r="Q1012" s="837">
        <v>0.5714285714285714</v>
      </c>
      <c r="R1012" s="832">
        <v>4</v>
      </c>
      <c r="S1012" s="837">
        <v>0.5714285714285714</v>
      </c>
      <c r="T1012" s="836">
        <v>2.5</v>
      </c>
      <c r="U1012" s="838">
        <v>0.45454545454545453</v>
      </c>
    </row>
    <row r="1013" spans="1:21" ht="14.45" customHeight="1" x14ac:dyDescent="0.2">
      <c r="A1013" s="831">
        <v>21</v>
      </c>
      <c r="B1013" s="832" t="s">
        <v>3242</v>
      </c>
      <c r="C1013" s="832" t="s">
        <v>3248</v>
      </c>
      <c r="D1013" s="833" t="s">
        <v>5567</v>
      </c>
      <c r="E1013" s="834" t="s">
        <v>3277</v>
      </c>
      <c r="F1013" s="832" t="s">
        <v>3243</v>
      </c>
      <c r="G1013" s="832" t="s">
        <v>3292</v>
      </c>
      <c r="H1013" s="832" t="s">
        <v>655</v>
      </c>
      <c r="I1013" s="832" t="s">
        <v>2559</v>
      </c>
      <c r="J1013" s="832" t="s">
        <v>1020</v>
      </c>
      <c r="K1013" s="832" t="s">
        <v>2560</v>
      </c>
      <c r="L1013" s="835">
        <v>736.33</v>
      </c>
      <c r="M1013" s="835">
        <v>736.33</v>
      </c>
      <c r="N1013" s="832">
        <v>1</v>
      </c>
      <c r="O1013" s="836">
        <v>1</v>
      </c>
      <c r="P1013" s="835">
        <v>736.33</v>
      </c>
      <c r="Q1013" s="837">
        <v>1</v>
      </c>
      <c r="R1013" s="832">
        <v>1</v>
      </c>
      <c r="S1013" s="837">
        <v>1</v>
      </c>
      <c r="T1013" s="836">
        <v>1</v>
      </c>
      <c r="U1013" s="838">
        <v>1</v>
      </c>
    </row>
    <row r="1014" spans="1:21" ht="14.45" customHeight="1" x14ac:dyDescent="0.2">
      <c r="A1014" s="831">
        <v>21</v>
      </c>
      <c r="B1014" s="832" t="s">
        <v>3242</v>
      </c>
      <c r="C1014" s="832" t="s">
        <v>3248</v>
      </c>
      <c r="D1014" s="833" t="s">
        <v>5567</v>
      </c>
      <c r="E1014" s="834" t="s">
        <v>3277</v>
      </c>
      <c r="F1014" s="832" t="s">
        <v>3243</v>
      </c>
      <c r="G1014" s="832" t="s">
        <v>3292</v>
      </c>
      <c r="H1014" s="832" t="s">
        <v>655</v>
      </c>
      <c r="I1014" s="832" t="s">
        <v>3538</v>
      </c>
      <c r="J1014" s="832" t="s">
        <v>1020</v>
      </c>
      <c r="K1014" s="832" t="s">
        <v>3539</v>
      </c>
      <c r="L1014" s="835">
        <v>490.89</v>
      </c>
      <c r="M1014" s="835">
        <v>2945.34</v>
      </c>
      <c r="N1014" s="832">
        <v>6</v>
      </c>
      <c r="O1014" s="836">
        <v>3.5</v>
      </c>
      <c r="P1014" s="835">
        <v>1472.67</v>
      </c>
      <c r="Q1014" s="837">
        <v>0.5</v>
      </c>
      <c r="R1014" s="832">
        <v>3</v>
      </c>
      <c r="S1014" s="837">
        <v>0.5</v>
      </c>
      <c r="T1014" s="836">
        <v>2</v>
      </c>
      <c r="U1014" s="838">
        <v>0.5714285714285714</v>
      </c>
    </row>
    <row r="1015" spans="1:21" ht="14.45" customHeight="1" x14ac:dyDescent="0.2">
      <c r="A1015" s="831">
        <v>21</v>
      </c>
      <c r="B1015" s="832" t="s">
        <v>3242</v>
      </c>
      <c r="C1015" s="832" t="s">
        <v>3248</v>
      </c>
      <c r="D1015" s="833" t="s">
        <v>5567</v>
      </c>
      <c r="E1015" s="834" t="s">
        <v>3277</v>
      </c>
      <c r="F1015" s="832" t="s">
        <v>3243</v>
      </c>
      <c r="G1015" s="832" t="s">
        <v>3292</v>
      </c>
      <c r="H1015" s="832" t="s">
        <v>655</v>
      </c>
      <c r="I1015" s="832" t="s">
        <v>2555</v>
      </c>
      <c r="J1015" s="832" t="s">
        <v>1023</v>
      </c>
      <c r="K1015" s="832" t="s">
        <v>2556</v>
      </c>
      <c r="L1015" s="835">
        <v>1847.49</v>
      </c>
      <c r="M1015" s="835">
        <v>12932.43</v>
      </c>
      <c r="N1015" s="832">
        <v>7</v>
      </c>
      <c r="O1015" s="836">
        <v>4</v>
      </c>
      <c r="P1015" s="835">
        <v>12932.43</v>
      </c>
      <c r="Q1015" s="837">
        <v>1</v>
      </c>
      <c r="R1015" s="832">
        <v>7</v>
      </c>
      <c r="S1015" s="837">
        <v>1</v>
      </c>
      <c r="T1015" s="836">
        <v>4</v>
      </c>
      <c r="U1015" s="838">
        <v>1</v>
      </c>
    </row>
    <row r="1016" spans="1:21" ht="14.45" customHeight="1" x14ac:dyDescent="0.2">
      <c r="A1016" s="831">
        <v>21</v>
      </c>
      <c r="B1016" s="832" t="s">
        <v>3242</v>
      </c>
      <c r="C1016" s="832" t="s">
        <v>3248</v>
      </c>
      <c r="D1016" s="833" t="s">
        <v>5567</v>
      </c>
      <c r="E1016" s="834" t="s">
        <v>3277</v>
      </c>
      <c r="F1016" s="832" t="s">
        <v>3243</v>
      </c>
      <c r="G1016" s="832" t="s">
        <v>3542</v>
      </c>
      <c r="H1016" s="832" t="s">
        <v>594</v>
      </c>
      <c r="I1016" s="832" t="s">
        <v>4479</v>
      </c>
      <c r="J1016" s="832" t="s">
        <v>4480</v>
      </c>
      <c r="K1016" s="832" t="s">
        <v>3545</v>
      </c>
      <c r="L1016" s="835">
        <v>32.76</v>
      </c>
      <c r="M1016" s="835">
        <v>32.76</v>
      </c>
      <c r="N1016" s="832">
        <v>1</v>
      </c>
      <c r="O1016" s="836">
        <v>0.5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5" customHeight="1" x14ac:dyDescent="0.2">
      <c r="A1017" s="831">
        <v>21</v>
      </c>
      <c r="B1017" s="832" t="s">
        <v>3242</v>
      </c>
      <c r="C1017" s="832" t="s">
        <v>3248</v>
      </c>
      <c r="D1017" s="833" t="s">
        <v>5567</v>
      </c>
      <c r="E1017" s="834" t="s">
        <v>3277</v>
      </c>
      <c r="F1017" s="832" t="s">
        <v>3243</v>
      </c>
      <c r="G1017" s="832" t="s">
        <v>3551</v>
      </c>
      <c r="H1017" s="832" t="s">
        <v>594</v>
      </c>
      <c r="I1017" s="832" t="s">
        <v>3926</v>
      </c>
      <c r="J1017" s="832" t="s">
        <v>1078</v>
      </c>
      <c r="K1017" s="832" t="s">
        <v>3927</v>
      </c>
      <c r="L1017" s="835">
        <v>32.25</v>
      </c>
      <c r="M1017" s="835">
        <v>32.25</v>
      </c>
      <c r="N1017" s="832">
        <v>1</v>
      </c>
      <c r="O1017" s="836">
        <v>0.5</v>
      </c>
      <c r="P1017" s="835">
        <v>32.25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5" customHeight="1" x14ac:dyDescent="0.2">
      <c r="A1018" s="831">
        <v>21</v>
      </c>
      <c r="B1018" s="832" t="s">
        <v>3242</v>
      </c>
      <c r="C1018" s="832" t="s">
        <v>3248</v>
      </c>
      <c r="D1018" s="833" t="s">
        <v>5567</v>
      </c>
      <c r="E1018" s="834" t="s">
        <v>3277</v>
      </c>
      <c r="F1018" s="832" t="s">
        <v>3243</v>
      </c>
      <c r="G1018" s="832" t="s">
        <v>3551</v>
      </c>
      <c r="H1018" s="832" t="s">
        <v>594</v>
      </c>
      <c r="I1018" s="832" t="s">
        <v>3930</v>
      </c>
      <c r="J1018" s="832" t="s">
        <v>1078</v>
      </c>
      <c r="K1018" s="832" t="s">
        <v>3556</v>
      </c>
      <c r="L1018" s="835">
        <v>32.25</v>
      </c>
      <c r="M1018" s="835">
        <v>129</v>
      </c>
      <c r="N1018" s="832">
        <v>4</v>
      </c>
      <c r="O1018" s="836">
        <v>2.5</v>
      </c>
      <c r="P1018" s="835">
        <v>96.75</v>
      </c>
      <c r="Q1018" s="837">
        <v>0.75</v>
      </c>
      <c r="R1018" s="832">
        <v>3</v>
      </c>
      <c r="S1018" s="837">
        <v>0.75</v>
      </c>
      <c r="T1018" s="836">
        <v>2</v>
      </c>
      <c r="U1018" s="838">
        <v>0.8</v>
      </c>
    </row>
    <row r="1019" spans="1:21" ht="14.45" customHeight="1" x14ac:dyDescent="0.2">
      <c r="A1019" s="831">
        <v>21</v>
      </c>
      <c r="B1019" s="832" t="s">
        <v>3242</v>
      </c>
      <c r="C1019" s="832" t="s">
        <v>3248</v>
      </c>
      <c r="D1019" s="833" t="s">
        <v>5567</v>
      </c>
      <c r="E1019" s="834" t="s">
        <v>3277</v>
      </c>
      <c r="F1019" s="832" t="s">
        <v>3243</v>
      </c>
      <c r="G1019" s="832" t="s">
        <v>3293</v>
      </c>
      <c r="H1019" s="832" t="s">
        <v>594</v>
      </c>
      <c r="I1019" s="832" t="s">
        <v>4481</v>
      </c>
      <c r="J1019" s="832" t="s">
        <v>3566</v>
      </c>
      <c r="K1019" s="832" t="s">
        <v>4482</v>
      </c>
      <c r="L1019" s="835">
        <v>226.6</v>
      </c>
      <c r="M1019" s="835">
        <v>226.6</v>
      </c>
      <c r="N1019" s="832">
        <v>1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21</v>
      </c>
      <c r="B1020" s="832" t="s">
        <v>3242</v>
      </c>
      <c r="C1020" s="832" t="s">
        <v>3248</v>
      </c>
      <c r="D1020" s="833" t="s">
        <v>5567</v>
      </c>
      <c r="E1020" s="834" t="s">
        <v>3277</v>
      </c>
      <c r="F1020" s="832" t="s">
        <v>3243</v>
      </c>
      <c r="G1020" s="832" t="s">
        <v>3293</v>
      </c>
      <c r="H1020" s="832" t="s">
        <v>594</v>
      </c>
      <c r="I1020" s="832" t="s">
        <v>3295</v>
      </c>
      <c r="J1020" s="832" t="s">
        <v>1349</v>
      </c>
      <c r="K1020" s="832" t="s">
        <v>2522</v>
      </c>
      <c r="L1020" s="835">
        <v>453.18</v>
      </c>
      <c r="M1020" s="835">
        <v>906.36</v>
      </c>
      <c r="N1020" s="832">
        <v>2</v>
      </c>
      <c r="O1020" s="836">
        <v>1.5</v>
      </c>
      <c r="P1020" s="835">
        <v>906.36</v>
      </c>
      <c r="Q1020" s="837">
        <v>1</v>
      </c>
      <c r="R1020" s="832">
        <v>2</v>
      </c>
      <c r="S1020" s="837">
        <v>1</v>
      </c>
      <c r="T1020" s="836">
        <v>1.5</v>
      </c>
      <c r="U1020" s="838">
        <v>1</v>
      </c>
    </row>
    <row r="1021" spans="1:21" ht="14.45" customHeight="1" x14ac:dyDescent="0.2">
      <c r="A1021" s="831">
        <v>21</v>
      </c>
      <c r="B1021" s="832" t="s">
        <v>3242</v>
      </c>
      <c r="C1021" s="832" t="s">
        <v>3248</v>
      </c>
      <c r="D1021" s="833" t="s">
        <v>5567</v>
      </c>
      <c r="E1021" s="834" t="s">
        <v>3277</v>
      </c>
      <c r="F1021" s="832" t="s">
        <v>3243</v>
      </c>
      <c r="G1021" s="832" t="s">
        <v>3293</v>
      </c>
      <c r="H1021" s="832" t="s">
        <v>594</v>
      </c>
      <c r="I1021" s="832" t="s">
        <v>3565</v>
      </c>
      <c r="J1021" s="832" t="s">
        <v>3566</v>
      </c>
      <c r="K1021" s="832" t="s">
        <v>3567</v>
      </c>
      <c r="L1021" s="835">
        <v>226.6</v>
      </c>
      <c r="M1021" s="835">
        <v>226.6</v>
      </c>
      <c r="N1021" s="832">
        <v>1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5" customHeight="1" x14ac:dyDescent="0.2">
      <c r="A1022" s="831">
        <v>21</v>
      </c>
      <c r="B1022" s="832" t="s">
        <v>3242</v>
      </c>
      <c r="C1022" s="832" t="s">
        <v>3248</v>
      </c>
      <c r="D1022" s="833" t="s">
        <v>5567</v>
      </c>
      <c r="E1022" s="834" t="s">
        <v>3277</v>
      </c>
      <c r="F1022" s="832" t="s">
        <v>3243</v>
      </c>
      <c r="G1022" s="832" t="s">
        <v>3293</v>
      </c>
      <c r="H1022" s="832" t="s">
        <v>594</v>
      </c>
      <c r="I1022" s="832" t="s">
        <v>4483</v>
      </c>
      <c r="J1022" s="832" t="s">
        <v>4484</v>
      </c>
      <c r="K1022" s="832" t="s">
        <v>1358</v>
      </c>
      <c r="L1022" s="835">
        <v>453.18</v>
      </c>
      <c r="M1022" s="835">
        <v>453.18</v>
      </c>
      <c r="N1022" s="832">
        <v>1</v>
      </c>
      <c r="O1022" s="836">
        <v>1</v>
      </c>
      <c r="P1022" s="835">
        <v>453.18</v>
      </c>
      <c r="Q1022" s="837">
        <v>1</v>
      </c>
      <c r="R1022" s="832">
        <v>1</v>
      </c>
      <c r="S1022" s="837">
        <v>1</v>
      </c>
      <c r="T1022" s="836">
        <v>1</v>
      </c>
      <c r="U1022" s="838">
        <v>1</v>
      </c>
    </row>
    <row r="1023" spans="1:21" ht="14.45" customHeight="1" x14ac:dyDescent="0.2">
      <c r="A1023" s="831">
        <v>21</v>
      </c>
      <c r="B1023" s="832" t="s">
        <v>3242</v>
      </c>
      <c r="C1023" s="832" t="s">
        <v>3248</v>
      </c>
      <c r="D1023" s="833" t="s">
        <v>5567</v>
      </c>
      <c r="E1023" s="834" t="s">
        <v>3277</v>
      </c>
      <c r="F1023" s="832" t="s">
        <v>3243</v>
      </c>
      <c r="G1023" s="832" t="s">
        <v>3305</v>
      </c>
      <c r="H1023" s="832" t="s">
        <v>655</v>
      </c>
      <c r="I1023" s="832" t="s">
        <v>2850</v>
      </c>
      <c r="J1023" s="832" t="s">
        <v>2851</v>
      </c>
      <c r="K1023" s="832" t="s">
        <v>2852</v>
      </c>
      <c r="L1023" s="835">
        <v>355.79</v>
      </c>
      <c r="M1023" s="835">
        <v>355.79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21</v>
      </c>
      <c r="B1024" s="832" t="s">
        <v>3242</v>
      </c>
      <c r="C1024" s="832" t="s">
        <v>3248</v>
      </c>
      <c r="D1024" s="833" t="s">
        <v>5567</v>
      </c>
      <c r="E1024" s="834" t="s">
        <v>3277</v>
      </c>
      <c r="F1024" s="832" t="s">
        <v>3243</v>
      </c>
      <c r="G1024" s="832" t="s">
        <v>3570</v>
      </c>
      <c r="H1024" s="832" t="s">
        <v>594</v>
      </c>
      <c r="I1024" s="832" t="s">
        <v>3571</v>
      </c>
      <c r="J1024" s="832" t="s">
        <v>842</v>
      </c>
      <c r="K1024" s="832" t="s">
        <v>3572</v>
      </c>
      <c r="L1024" s="835">
        <v>32.25</v>
      </c>
      <c r="M1024" s="835">
        <v>64.5</v>
      </c>
      <c r="N1024" s="832">
        <v>2</v>
      </c>
      <c r="O1024" s="836">
        <v>1</v>
      </c>
      <c r="P1024" s="835">
        <v>32.25</v>
      </c>
      <c r="Q1024" s="837">
        <v>0.5</v>
      </c>
      <c r="R1024" s="832">
        <v>1</v>
      </c>
      <c r="S1024" s="837">
        <v>0.5</v>
      </c>
      <c r="T1024" s="836">
        <v>0.5</v>
      </c>
      <c r="U1024" s="838">
        <v>0.5</v>
      </c>
    </row>
    <row r="1025" spans="1:21" ht="14.45" customHeight="1" x14ac:dyDescent="0.2">
      <c r="A1025" s="831">
        <v>21</v>
      </c>
      <c r="B1025" s="832" t="s">
        <v>3242</v>
      </c>
      <c r="C1025" s="832" t="s">
        <v>3248</v>
      </c>
      <c r="D1025" s="833" t="s">
        <v>5567</v>
      </c>
      <c r="E1025" s="834" t="s">
        <v>3277</v>
      </c>
      <c r="F1025" s="832" t="s">
        <v>3243</v>
      </c>
      <c r="G1025" s="832" t="s">
        <v>3594</v>
      </c>
      <c r="H1025" s="832" t="s">
        <v>594</v>
      </c>
      <c r="I1025" s="832" t="s">
        <v>3595</v>
      </c>
      <c r="J1025" s="832" t="s">
        <v>668</v>
      </c>
      <c r="K1025" s="832" t="s">
        <v>3596</v>
      </c>
      <c r="L1025" s="835">
        <v>127.91</v>
      </c>
      <c r="M1025" s="835">
        <v>255.82</v>
      </c>
      <c r="N1025" s="832">
        <v>2</v>
      </c>
      <c r="O1025" s="836">
        <v>1.5</v>
      </c>
      <c r="P1025" s="835">
        <v>127.91</v>
      </c>
      <c r="Q1025" s="837">
        <v>0.5</v>
      </c>
      <c r="R1025" s="832">
        <v>1</v>
      </c>
      <c r="S1025" s="837">
        <v>0.5</v>
      </c>
      <c r="T1025" s="836">
        <v>1</v>
      </c>
      <c r="U1025" s="838">
        <v>0.66666666666666663</v>
      </c>
    </row>
    <row r="1026" spans="1:21" ht="14.45" customHeight="1" x14ac:dyDescent="0.2">
      <c r="A1026" s="831">
        <v>21</v>
      </c>
      <c r="B1026" s="832" t="s">
        <v>3242</v>
      </c>
      <c r="C1026" s="832" t="s">
        <v>3248</v>
      </c>
      <c r="D1026" s="833" t="s">
        <v>5567</v>
      </c>
      <c r="E1026" s="834" t="s">
        <v>3277</v>
      </c>
      <c r="F1026" s="832" t="s">
        <v>3243</v>
      </c>
      <c r="G1026" s="832" t="s">
        <v>3597</v>
      </c>
      <c r="H1026" s="832" t="s">
        <v>594</v>
      </c>
      <c r="I1026" s="832" t="s">
        <v>3598</v>
      </c>
      <c r="J1026" s="832" t="s">
        <v>3599</v>
      </c>
      <c r="K1026" s="832" t="s">
        <v>3600</v>
      </c>
      <c r="L1026" s="835">
        <v>21.92</v>
      </c>
      <c r="M1026" s="835">
        <v>43.84</v>
      </c>
      <c r="N1026" s="832">
        <v>2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21</v>
      </c>
      <c r="B1027" s="832" t="s">
        <v>3242</v>
      </c>
      <c r="C1027" s="832" t="s">
        <v>3248</v>
      </c>
      <c r="D1027" s="833" t="s">
        <v>5567</v>
      </c>
      <c r="E1027" s="834" t="s">
        <v>3277</v>
      </c>
      <c r="F1027" s="832" t="s">
        <v>3243</v>
      </c>
      <c r="G1027" s="832" t="s">
        <v>3597</v>
      </c>
      <c r="H1027" s="832" t="s">
        <v>594</v>
      </c>
      <c r="I1027" s="832" t="s">
        <v>3601</v>
      </c>
      <c r="J1027" s="832" t="s">
        <v>3599</v>
      </c>
      <c r="K1027" s="832" t="s">
        <v>1886</v>
      </c>
      <c r="L1027" s="835">
        <v>87.67</v>
      </c>
      <c r="M1027" s="835">
        <v>87.67</v>
      </c>
      <c r="N1027" s="832">
        <v>1</v>
      </c>
      <c r="O1027" s="836">
        <v>1</v>
      </c>
      <c r="P1027" s="835">
        <v>87.67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5" customHeight="1" x14ac:dyDescent="0.2">
      <c r="A1028" s="831">
        <v>21</v>
      </c>
      <c r="B1028" s="832" t="s">
        <v>3242</v>
      </c>
      <c r="C1028" s="832" t="s">
        <v>3248</v>
      </c>
      <c r="D1028" s="833" t="s">
        <v>5567</v>
      </c>
      <c r="E1028" s="834" t="s">
        <v>3277</v>
      </c>
      <c r="F1028" s="832" t="s">
        <v>3243</v>
      </c>
      <c r="G1028" s="832" t="s">
        <v>4485</v>
      </c>
      <c r="H1028" s="832" t="s">
        <v>594</v>
      </c>
      <c r="I1028" s="832" t="s">
        <v>4486</v>
      </c>
      <c r="J1028" s="832" t="s">
        <v>4487</v>
      </c>
      <c r="K1028" s="832" t="s">
        <v>4488</v>
      </c>
      <c r="L1028" s="835">
        <v>1765.08</v>
      </c>
      <c r="M1028" s="835">
        <v>3530.16</v>
      </c>
      <c r="N1028" s="832">
        <v>2</v>
      </c>
      <c r="O1028" s="836">
        <v>2</v>
      </c>
      <c r="P1028" s="835">
        <v>1765.08</v>
      </c>
      <c r="Q1028" s="837">
        <v>0.5</v>
      </c>
      <c r="R1028" s="832">
        <v>1</v>
      </c>
      <c r="S1028" s="837">
        <v>0.5</v>
      </c>
      <c r="T1028" s="836">
        <v>1</v>
      </c>
      <c r="U1028" s="838">
        <v>0.5</v>
      </c>
    </row>
    <row r="1029" spans="1:21" ht="14.45" customHeight="1" x14ac:dyDescent="0.2">
      <c r="A1029" s="831">
        <v>21</v>
      </c>
      <c r="B1029" s="832" t="s">
        <v>3242</v>
      </c>
      <c r="C1029" s="832" t="s">
        <v>3248</v>
      </c>
      <c r="D1029" s="833" t="s">
        <v>5567</v>
      </c>
      <c r="E1029" s="834" t="s">
        <v>3277</v>
      </c>
      <c r="F1029" s="832" t="s">
        <v>3243</v>
      </c>
      <c r="G1029" s="832" t="s">
        <v>3296</v>
      </c>
      <c r="H1029" s="832" t="s">
        <v>655</v>
      </c>
      <c r="I1029" s="832" t="s">
        <v>2886</v>
      </c>
      <c r="J1029" s="832" t="s">
        <v>1345</v>
      </c>
      <c r="K1029" s="832" t="s">
        <v>1346</v>
      </c>
      <c r="L1029" s="835">
        <v>0</v>
      </c>
      <c r="M1029" s="835">
        <v>0</v>
      </c>
      <c r="N1029" s="832">
        <v>5</v>
      </c>
      <c r="O1029" s="836">
        <v>3</v>
      </c>
      <c r="P1029" s="835">
        <v>0</v>
      </c>
      <c r="Q1029" s="837"/>
      <c r="R1029" s="832">
        <v>5</v>
      </c>
      <c r="S1029" s="837">
        <v>1</v>
      </c>
      <c r="T1029" s="836">
        <v>3</v>
      </c>
      <c r="U1029" s="838">
        <v>1</v>
      </c>
    </row>
    <row r="1030" spans="1:21" ht="14.45" customHeight="1" x14ac:dyDescent="0.2">
      <c r="A1030" s="831">
        <v>21</v>
      </c>
      <c r="B1030" s="832" t="s">
        <v>3242</v>
      </c>
      <c r="C1030" s="832" t="s">
        <v>3248</v>
      </c>
      <c r="D1030" s="833" t="s">
        <v>5567</v>
      </c>
      <c r="E1030" s="834" t="s">
        <v>3277</v>
      </c>
      <c r="F1030" s="832" t="s">
        <v>3243</v>
      </c>
      <c r="G1030" s="832" t="s">
        <v>3614</v>
      </c>
      <c r="H1030" s="832" t="s">
        <v>594</v>
      </c>
      <c r="I1030" s="832" t="s">
        <v>3616</v>
      </c>
      <c r="J1030" s="832" t="s">
        <v>1622</v>
      </c>
      <c r="K1030" s="832" t="s">
        <v>1952</v>
      </c>
      <c r="L1030" s="835">
        <v>42.08</v>
      </c>
      <c r="M1030" s="835">
        <v>84.16</v>
      </c>
      <c r="N1030" s="832">
        <v>2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21</v>
      </c>
      <c r="B1031" s="832" t="s">
        <v>3242</v>
      </c>
      <c r="C1031" s="832" t="s">
        <v>3248</v>
      </c>
      <c r="D1031" s="833" t="s">
        <v>5567</v>
      </c>
      <c r="E1031" s="834" t="s">
        <v>3277</v>
      </c>
      <c r="F1031" s="832" t="s">
        <v>3243</v>
      </c>
      <c r="G1031" s="832" t="s">
        <v>3617</v>
      </c>
      <c r="H1031" s="832" t="s">
        <v>594</v>
      </c>
      <c r="I1031" s="832" t="s">
        <v>4489</v>
      </c>
      <c r="J1031" s="832" t="s">
        <v>766</v>
      </c>
      <c r="K1031" s="832" t="s">
        <v>4490</v>
      </c>
      <c r="L1031" s="835">
        <v>42.54</v>
      </c>
      <c r="M1031" s="835">
        <v>42.54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21</v>
      </c>
      <c r="B1032" s="832" t="s">
        <v>3242</v>
      </c>
      <c r="C1032" s="832" t="s">
        <v>3248</v>
      </c>
      <c r="D1032" s="833" t="s">
        <v>5567</v>
      </c>
      <c r="E1032" s="834" t="s">
        <v>3277</v>
      </c>
      <c r="F1032" s="832" t="s">
        <v>3243</v>
      </c>
      <c r="G1032" s="832" t="s">
        <v>3637</v>
      </c>
      <c r="H1032" s="832" t="s">
        <v>594</v>
      </c>
      <c r="I1032" s="832" t="s">
        <v>3640</v>
      </c>
      <c r="J1032" s="832" t="s">
        <v>1559</v>
      </c>
      <c r="K1032" s="832" t="s">
        <v>3641</v>
      </c>
      <c r="L1032" s="835">
        <v>55.16</v>
      </c>
      <c r="M1032" s="835">
        <v>110.32</v>
      </c>
      <c r="N1032" s="832">
        <v>2</v>
      </c>
      <c r="O1032" s="836">
        <v>2</v>
      </c>
      <c r="P1032" s="835">
        <v>110.32</v>
      </c>
      <c r="Q1032" s="837">
        <v>1</v>
      </c>
      <c r="R1032" s="832">
        <v>2</v>
      </c>
      <c r="S1032" s="837">
        <v>1</v>
      </c>
      <c r="T1032" s="836">
        <v>2</v>
      </c>
      <c r="U1032" s="838">
        <v>1</v>
      </c>
    </row>
    <row r="1033" spans="1:21" ht="14.45" customHeight="1" x14ac:dyDescent="0.2">
      <c r="A1033" s="831">
        <v>21</v>
      </c>
      <c r="B1033" s="832" t="s">
        <v>3242</v>
      </c>
      <c r="C1033" s="832" t="s">
        <v>3248</v>
      </c>
      <c r="D1033" s="833" t="s">
        <v>5567</v>
      </c>
      <c r="E1033" s="834" t="s">
        <v>3277</v>
      </c>
      <c r="F1033" s="832" t="s">
        <v>3243</v>
      </c>
      <c r="G1033" s="832" t="s">
        <v>3673</v>
      </c>
      <c r="H1033" s="832" t="s">
        <v>594</v>
      </c>
      <c r="I1033" s="832" t="s">
        <v>4001</v>
      </c>
      <c r="J1033" s="832" t="s">
        <v>3678</v>
      </c>
      <c r="K1033" s="832" t="s">
        <v>2948</v>
      </c>
      <c r="L1033" s="835">
        <v>0</v>
      </c>
      <c r="M1033" s="835">
        <v>0</v>
      </c>
      <c r="N1033" s="832">
        <v>1</v>
      </c>
      <c r="O1033" s="836">
        <v>1</v>
      </c>
      <c r="P1033" s="835"/>
      <c r="Q1033" s="837"/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21</v>
      </c>
      <c r="B1034" s="832" t="s">
        <v>3242</v>
      </c>
      <c r="C1034" s="832" t="s">
        <v>3248</v>
      </c>
      <c r="D1034" s="833" t="s">
        <v>5567</v>
      </c>
      <c r="E1034" s="834" t="s">
        <v>3277</v>
      </c>
      <c r="F1034" s="832" t="s">
        <v>3243</v>
      </c>
      <c r="G1034" s="832" t="s">
        <v>3673</v>
      </c>
      <c r="H1034" s="832" t="s">
        <v>655</v>
      </c>
      <c r="I1034" s="832" t="s">
        <v>2951</v>
      </c>
      <c r="J1034" s="832" t="s">
        <v>1662</v>
      </c>
      <c r="K1034" s="832" t="s">
        <v>2948</v>
      </c>
      <c r="L1034" s="835">
        <v>0</v>
      </c>
      <c r="M1034" s="835">
        <v>0</v>
      </c>
      <c r="N1034" s="832">
        <v>1</v>
      </c>
      <c r="O1034" s="836">
        <v>1</v>
      </c>
      <c r="P1034" s="835">
        <v>0</v>
      </c>
      <c r="Q1034" s="837"/>
      <c r="R1034" s="832">
        <v>1</v>
      </c>
      <c r="S1034" s="837">
        <v>1</v>
      </c>
      <c r="T1034" s="836">
        <v>1</v>
      </c>
      <c r="U1034" s="838">
        <v>1</v>
      </c>
    </row>
    <row r="1035" spans="1:21" ht="14.45" customHeight="1" x14ac:dyDescent="0.2">
      <c r="A1035" s="831">
        <v>21</v>
      </c>
      <c r="B1035" s="832" t="s">
        <v>3242</v>
      </c>
      <c r="C1035" s="832" t="s">
        <v>3248</v>
      </c>
      <c r="D1035" s="833" t="s">
        <v>5567</v>
      </c>
      <c r="E1035" s="834" t="s">
        <v>3277</v>
      </c>
      <c r="F1035" s="832" t="s">
        <v>3243</v>
      </c>
      <c r="G1035" s="832" t="s">
        <v>4491</v>
      </c>
      <c r="H1035" s="832" t="s">
        <v>655</v>
      </c>
      <c r="I1035" s="832" t="s">
        <v>2830</v>
      </c>
      <c r="J1035" s="832" t="s">
        <v>2831</v>
      </c>
      <c r="K1035" s="832" t="s">
        <v>2832</v>
      </c>
      <c r="L1035" s="835">
        <v>2767.93</v>
      </c>
      <c r="M1035" s="835">
        <v>2767.93</v>
      </c>
      <c r="N1035" s="832">
        <v>1</v>
      </c>
      <c r="O1035" s="836">
        <v>1</v>
      </c>
      <c r="P1035" s="835">
        <v>2767.93</v>
      </c>
      <c r="Q1035" s="837">
        <v>1</v>
      </c>
      <c r="R1035" s="832">
        <v>1</v>
      </c>
      <c r="S1035" s="837">
        <v>1</v>
      </c>
      <c r="T1035" s="836">
        <v>1</v>
      </c>
      <c r="U1035" s="838">
        <v>1</v>
      </c>
    </row>
    <row r="1036" spans="1:21" ht="14.45" customHeight="1" x14ac:dyDescent="0.2">
      <c r="A1036" s="831">
        <v>21</v>
      </c>
      <c r="B1036" s="832" t="s">
        <v>3242</v>
      </c>
      <c r="C1036" s="832" t="s">
        <v>3248</v>
      </c>
      <c r="D1036" s="833" t="s">
        <v>5567</v>
      </c>
      <c r="E1036" s="834" t="s">
        <v>3277</v>
      </c>
      <c r="F1036" s="832" t="s">
        <v>3243</v>
      </c>
      <c r="G1036" s="832" t="s">
        <v>4459</v>
      </c>
      <c r="H1036" s="832" t="s">
        <v>594</v>
      </c>
      <c r="I1036" s="832" t="s">
        <v>4460</v>
      </c>
      <c r="J1036" s="832" t="s">
        <v>4461</v>
      </c>
      <c r="K1036" s="832" t="s">
        <v>4462</v>
      </c>
      <c r="L1036" s="835">
        <v>55689.26</v>
      </c>
      <c r="M1036" s="835">
        <v>55689.26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21</v>
      </c>
      <c r="B1037" s="832" t="s">
        <v>3242</v>
      </c>
      <c r="C1037" s="832" t="s">
        <v>3248</v>
      </c>
      <c r="D1037" s="833" t="s">
        <v>5567</v>
      </c>
      <c r="E1037" s="834" t="s">
        <v>3277</v>
      </c>
      <c r="F1037" s="832" t="s">
        <v>3243</v>
      </c>
      <c r="G1037" s="832" t="s">
        <v>4492</v>
      </c>
      <c r="H1037" s="832" t="s">
        <v>594</v>
      </c>
      <c r="I1037" s="832" t="s">
        <v>4493</v>
      </c>
      <c r="J1037" s="832" t="s">
        <v>4494</v>
      </c>
      <c r="K1037" s="832" t="s">
        <v>4495</v>
      </c>
      <c r="L1037" s="835">
        <v>248.55</v>
      </c>
      <c r="M1037" s="835">
        <v>248.55</v>
      </c>
      <c r="N1037" s="832">
        <v>1</v>
      </c>
      <c r="O1037" s="836">
        <v>1</v>
      </c>
      <c r="P1037" s="835">
        <v>248.55</v>
      </c>
      <c r="Q1037" s="837">
        <v>1</v>
      </c>
      <c r="R1037" s="832">
        <v>1</v>
      </c>
      <c r="S1037" s="837">
        <v>1</v>
      </c>
      <c r="T1037" s="836">
        <v>1</v>
      </c>
      <c r="U1037" s="838">
        <v>1</v>
      </c>
    </row>
    <row r="1038" spans="1:21" ht="14.45" customHeight="1" x14ac:dyDescent="0.2">
      <c r="A1038" s="831">
        <v>21</v>
      </c>
      <c r="B1038" s="832" t="s">
        <v>3242</v>
      </c>
      <c r="C1038" s="832" t="s">
        <v>3248</v>
      </c>
      <c r="D1038" s="833" t="s">
        <v>5567</v>
      </c>
      <c r="E1038" s="834" t="s">
        <v>3277</v>
      </c>
      <c r="F1038" s="832" t="s">
        <v>3243</v>
      </c>
      <c r="G1038" s="832" t="s">
        <v>3309</v>
      </c>
      <c r="H1038" s="832" t="s">
        <v>594</v>
      </c>
      <c r="I1038" s="832" t="s">
        <v>4496</v>
      </c>
      <c r="J1038" s="832" t="s">
        <v>3693</v>
      </c>
      <c r="K1038" s="832" t="s">
        <v>4497</v>
      </c>
      <c r="L1038" s="835">
        <v>33.31</v>
      </c>
      <c r="M1038" s="835">
        <v>33.31</v>
      </c>
      <c r="N1038" s="832">
        <v>1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5" customHeight="1" x14ac:dyDescent="0.2">
      <c r="A1039" s="831">
        <v>21</v>
      </c>
      <c r="B1039" s="832" t="s">
        <v>3242</v>
      </c>
      <c r="C1039" s="832" t="s">
        <v>3248</v>
      </c>
      <c r="D1039" s="833" t="s">
        <v>5567</v>
      </c>
      <c r="E1039" s="834" t="s">
        <v>3277</v>
      </c>
      <c r="F1039" s="832" t="s">
        <v>3243</v>
      </c>
      <c r="G1039" s="832" t="s">
        <v>3309</v>
      </c>
      <c r="H1039" s="832" t="s">
        <v>594</v>
      </c>
      <c r="I1039" s="832" t="s">
        <v>3695</v>
      </c>
      <c r="J1039" s="832" t="s">
        <v>1648</v>
      </c>
      <c r="K1039" s="832" t="s">
        <v>1649</v>
      </c>
      <c r="L1039" s="835">
        <v>50.32</v>
      </c>
      <c r="M1039" s="835">
        <v>100.64</v>
      </c>
      <c r="N1039" s="832">
        <v>2</v>
      </c>
      <c r="O1039" s="836">
        <v>1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5" customHeight="1" x14ac:dyDescent="0.2">
      <c r="A1040" s="831">
        <v>21</v>
      </c>
      <c r="B1040" s="832" t="s">
        <v>3242</v>
      </c>
      <c r="C1040" s="832" t="s">
        <v>3248</v>
      </c>
      <c r="D1040" s="833" t="s">
        <v>5567</v>
      </c>
      <c r="E1040" s="834" t="s">
        <v>3277</v>
      </c>
      <c r="F1040" s="832" t="s">
        <v>3243</v>
      </c>
      <c r="G1040" s="832" t="s">
        <v>3696</v>
      </c>
      <c r="H1040" s="832" t="s">
        <v>594</v>
      </c>
      <c r="I1040" s="832" t="s">
        <v>3697</v>
      </c>
      <c r="J1040" s="832" t="s">
        <v>662</v>
      </c>
      <c r="K1040" s="832" t="s">
        <v>663</v>
      </c>
      <c r="L1040" s="835">
        <v>2086.5500000000002</v>
      </c>
      <c r="M1040" s="835">
        <v>8346.2000000000007</v>
      </c>
      <c r="N1040" s="832">
        <v>4</v>
      </c>
      <c r="O1040" s="836">
        <v>3.5</v>
      </c>
      <c r="P1040" s="835">
        <v>6259.6500000000005</v>
      </c>
      <c r="Q1040" s="837">
        <v>0.75</v>
      </c>
      <c r="R1040" s="832">
        <v>3</v>
      </c>
      <c r="S1040" s="837">
        <v>0.75</v>
      </c>
      <c r="T1040" s="836">
        <v>2.5</v>
      </c>
      <c r="U1040" s="838">
        <v>0.7142857142857143</v>
      </c>
    </row>
    <row r="1041" spans="1:21" ht="14.45" customHeight="1" x14ac:dyDescent="0.2">
      <c r="A1041" s="831">
        <v>21</v>
      </c>
      <c r="B1041" s="832" t="s">
        <v>3242</v>
      </c>
      <c r="C1041" s="832" t="s">
        <v>3248</v>
      </c>
      <c r="D1041" s="833" t="s">
        <v>5567</v>
      </c>
      <c r="E1041" s="834" t="s">
        <v>3277</v>
      </c>
      <c r="F1041" s="832" t="s">
        <v>3243</v>
      </c>
      <c r="G1041" s="832" t="s">
        <v>3698</v>
      </c>
      <c r="H1041" s="832" t="s">
        <v>655</v>
      </c>
      <c r="I1041" s="832" t="s">
        <v>3111</v>
      </c>
      <c r="J1041" s="832" t="s">
        <v>1735</v>
      </c>
      <c r="K1041" s="832" t="s">
        <v>3112</v>
      </c>
      <c r="L1041" s="835">
        <v>154.36000000000001</v>
      </c>
      <c r="M1041" s="835">
        <v>463.08000000000004</v>
      </c>
      <c r="N1041" s="832">
        <v>3</v>
      </c>
      <c r="O1041" s="836">
        <v>2.5</v>
      </c>
      <c r="P1041" s="835">
        <v>154.36000000000001</v>
      </c>
      <c r="Q1041" s="837">
        <v>0.33333333333333331</v>
      </c>
      <c r="R1041" s="832">
        <v>1</v>
      </c>
      <c r="S1041" s="837">
        <v>0.33333333333333331</v>
      </c>
      <c r="T1041" s="836">
        <v>0.5</v>
      </c>
      <c r="U1041" s="838">
        <v>0.2</v>
      </c>
    </row>
    <row r="1042" spans="1:21" ht="14.45" customHeight="1" x14ac:dyDescent="0.2">
      <c r="A1042" s="831">
        <v>21</v>
      </c>
      <c r="B1042" s="832" t="s">
        <v>3242</v>
      </c>
      <c r="C1042" s="832" t="s">
        <v>3248</v>
      </c>
      <c r="D1042" s="833" t="s">
        <v>5567</v>
      </c>
      <c r="E1042" s="834" t="s">
        <v>3277</v>
      </c>
      <c r="F1042" s="832" t="s">
        <v>3243</v>
      </c>
      <c r="G1042" s="832" t="s">
        <v>3701</v>
      </c>
      <c r="H1042" s="832" t="s">
        <v>594</v>
      </c>
      <c r="I1042" s="832" t="s">
        <v>3702</v>
      </c>
      <c r="J1042" s="832" t="s">
        <v>1192</v>
      </c>
      <c r="K1042" s="832" t="s">
        <v>1193</v>
      </c>
      <c r="L1042" s="835">
        <v>374.79</v>
      </c>
      <c r="M1042" s="835">
        <v>1499.16</v>
      </c>
      <c r="N1042" s="832">
        <v>4</v>
      </c>
      <c r="O1042" s="836">
        <v>1.5</v>
      </c>
      <c r="P1042" s="835">
        <v>1499.16</v>
      </c>
      <c r="Q1042" s="837">
        <v>1</v>
      </c>
      <c r="R1042" s="832">
        <v>4</v>
      </c>
      <c r="S1042" s="837">
        <v>1</v>
      </c>
      <c r="T1042" s="836">
        <v>1.5</v>
      </c>
      <c r="U1042" s="838">
        <v>1</v>
      </c>
    </row>
    <row r="1043" spans="1:21" ht="14.45" customHeight="1" x14ac:dyDescent="0.2">
      <c r="A1043" s="831">
        <v>21</v>
      </c>
      <c r="B1043" s="832" t="s">
        <v>3242</v>
      </c>
      <c r="C1043" s="832" t="s">
        <v>3248</v>
      </c>
      <c r="D1043" s="833" t="s">
        <v>5567</v>
      </c>
      <c r="E1043" s="834" t="s">
        <v>3277</v>
      </c>
      <c r="F1043" s="832" t="s">
        <v>3243</v>
      </c>
      <c r="G1043" s="832" t="s">
        <v>4341</v>
      </c>
      <c r="H1043" s="832" t="s">
        <v>655</v>
      </c>
      <c r="I1043" s="832" t="s">
        <v>4342</v>
      </c>
      <c r="J1043" s="832" t="s">
        <v>932</v>
      </c>
      <c r="K1043" s="832" t="s">
        <v>4343</v>
      </c>
      <c r="L1043" s="835">
        <v>0</v>
      </c>
      <c r="M1043" s="835">
        <v>0</v>
      </c>
      <c r="N1043" s="832">
        <v>1</v>
      </c>
      <c r="O1043" s="836">
        <v>0.5</v>
      </c>
      <c r="P1043" s="835"/>
      <c r="Q1043" s="837"/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21</v>
      </c>
      <c r="B1044" s="832" t="s">
        <v>3242</v>
      </c>
      <c r="C1044" s="832" t="s">
        <v>3248</v>
      </c>
      <c r="D1044" s="833" t="s">
        <v>5567</v>
      </c>
      <c r="E1044" s="834" t="s">
        <v>3277</v>
      </c>
      <c r="F1044" s="832" t="s">
        <v>3243</v>
      </c>
      <c r="G1044" s="832" t="s">
        <v>4498</v>
      </c>
      <c r="H1044" s="832" t="s">
        <v>655</v>
      </c>
      <c r="I1044" s="832" t="s">
        <v>4499</v>
      </c>
      <c r="J1044" s="832" t="s">
        <v>4500</v>
      </c>
      <c r="K1044" s="832" t="s">
        <v>4501</v>
      </c>
      <c r="L1044" s="835">
        <v>529.88</v>
      </c>
      <c r="M1044" s="835">
        <v>529.88</v>
      </c>
      <c r="N1044" s="832">
        <v>1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21</v>
      </c>
      <c r="B1045" s="832" t="s">
        <v>3242</v>
      </c>
      <c r="C1045" s="832" t="s">
        <v>3248</v>
      </c>
      <c r="D1045" s="833" t="s">
        <v>5567</v>
      </c>
      <c r="E1045" s="834" t="s">
        <v>3277</v>
      </c>
      <c r="F1045" s="832" t="s">
        <v>3243</v>
      </c>
      <c r="G1045" s="832" t="s">
        <v>3297</v>
      </c>
      <c r="H1045" s="832" t="s">
        <v>594</v>
      </c>
      <c r="I1045" s="832" t="s">
        <v>3298</v>
      </c>
      <c r="J1045" s="832" t="s">
        <v>1256</v>
      </c>
      <c r="K1045" s="832" t="s">
        <v>1257</v>
      </c>
      <c r="L1045" s="835">
        <v>107.27</v>
      </c>
      <c r="M1045" s="835">
        <v>107.27</v>
      </c>
      <c r="N1045" s="832">
        <v>1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21</v>
      </c>
      <c r="B1046" s="832" t="s">
        <v>3242</v>
      </c>
      <c r="C1046" s="832" t="s">
        <v>3248</v>
      </c>
      <c r="D1046" s="833" t="s">
        <v>5567</v>
      </c>
      <c r="E1046" s="834" t="s">
        <v>3283</v>
      </c>
      <c r="F1046" s="832" t="s">
        <v>3243</v>
      </c>
      <c r="G1046" s="832" t="s">
        <v>4502</v>
      </c>
      <c r="H1046" s="832" t="s">
        <v>594</v>
      </c>
      <c r="I1046" s="832" t="s">
        <v>4503</v>
      </c>
      <c r="J1046" s="832" t="s">
        <v>1544</v>
      </c>
      <c r="K1046" s="832" t="s">
        <v>2095</v>
      </c>
      <c r="L1046" s="835">
        <v>2214.3000000000002</v>
      </c>
      <c r="M1046" s="835">
        <v>2214.3000000000002</v>
      </c>
      <c r="N1046" s="832">
        <v>1</v>
      </c>
      <c r="O1046" s="836">
        <v>1</v>
      </c>
      <c r="P1046" s="835">
        <v>2214.3000000000002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5" customHeight="1" x14ac:dyDescent="0.2">
      <c r="A1047" s="831">
        <v>21</v>
      </c>
      <c r="B1047" s="832" t="s">
        <v>3242</v>
      </c>
      <c r="C1047" s="832" t="s">
        <v>3248</v>
      </c>
      <c r="D1047" s="833" t="s">
        <v>5567</v>
      </c>
      <c r="E1047" s="834" t="s">
        <v>3283</v>
      </c>
      <c r="F1047" s="832" t="s">
        <v>3243</v>
      </c>
      <c r="G1047" s="832" t="s">
        <v>3493</v>
      </c>
      <c r="H1047" s="832" t="s">
        <v>594</v>
      </c>
      <c r="I1047" s="832" t="s">
        <v>4504</v>
      </c>
      <c r="J1047" s="832" t="s">
        <v>690</v>
      </c>
      <c r="K1047" s="832" t="s">
        <v>672</v>
      </c>
      <c r="L1047" s="835">
        <v>58.62</v>
      </c>
      <c r="M1047" s="835">
        <v>58.62</v>
      </c>
      <c r="N1047" s="832">
        <v>1</v>
      </c>
      <c r="O1047" s="836">
        <v>0.5</v>
      </c>
      <c r="P1047" s="835">
        <v>58.62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5" customHeight="1" x14ac:dyDescent="0.2">
      <c r="A1048" s="831">
        <v>21</v>
      </c>
      <c r="B1048" s="832" t="s">
        <v>3242</v>
      </c>
      <c r="C1048" s="832" t="s">
        <v>3248</v>
      </c>
      <c r="D1048" s="833" t="s">
        <v>5567</v>
      </c>
      <c r="E1048" s="834" t="s">
        <v>3283</v>
      </c>
      <c r="F1048" s="832" t="s">
        <v>3243</v>
      </c>
      <c r="G1048" s="832" t="s">
        <v>4505</v>
      </c>
      <c r="H1048" s="832" t="s">
        <v>594</v>
      </c>
      <c r="I1048" s="832" t="s">
        <v>4506</v>
      </c>
      <c r="J1048" s="832" t="s">
        <v>4507</v>
      </c>
      <c r="K1048" s="832" t="s">
        <v>4508</v>
      </c>
      <c r="L1048" s="835">
        <v>835.71</v>
      </c>
      <c r="M1048" s="835">
        <v>2507.13</v>
      </c>
      <c r="N1048" s="832">
        <v>3</v>
      </c>
      <c r="O1048" s="836">
        <v>1</v>
      </c>
      <c r="P1048" s="835">
        <v>2507.13</v>
      </c>
      <c r="Q1048" s="837">
        <v>1</v>
      </c>
      <c r="R1048" s="832">
        <v>3</v>
      </c>
      <c r="S1048" s="837">
        <v>1</v>
      </c>
      <c r="T1048" s="836">
        <v>1</v>
      </c>
      <c r="U1048" s="838">
        <v>1</v>
      </c>
    </row>
    <row r="1049" spans="1:21" ht="14.45" customHeight="1" x14ac:dyDescent="0.2">
      <c r="A1049" s="831">
        <v>21</v>
      </c>
      <c r="B1049" s="832" t="s">
        <v>3242</v>
      </c>
      <c r="C1049" s="832" t="s">
        <v>3248</v>
      </c>
      <c r="D1049" s="833" t="s">
        <v>5567</v>
      </c>
      <c r="E1049" s="834" t="s">
        <v>3283</v>
      </c>
      <c r="F1049" s="832" t="s">
        <v>3243</v>
      </c>
      <c r="G1049" s="832" t="s">
        <v>3313</v>
      </c>
      <c r="H1049" s="832" t="s">
        <v>594</v>
      </c>
      <c r="I1049" s="832" t="s">
        <v>3527</v>
      </c>
      <c r="J1049" s="832" t="s">
        <v>870</v>
      </c>
      <c r="K1049" s="832" t="s">
        <v>3528</v>
      </c>
      <c r="L1049" s="835">
        <v>53.57</v>
      </c>
      <c r="M1049" s="835">
        <v>53.57</v>
      </c>
      <c r="N1049" s="832">
        <v>1</v>
      </c>
      <c r="O1049" s="836">
        <v>1</v>
      </c>
      <c r="P1049" s="835">
        <v>53.57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5" customHeight="1" x14ac:dyDescent="0.2">
      <c r="A1050" s="831">
        <v>21</v>
      </c>
      <c r="B1050" s="832" t="s">
        <v>3242</v>
      </c>
      <c r="C1050" s="832" t="s">
        <v>3248</v>
      </c>
      <c r="D1050" s="833" t="s">
        <v>5567</v>
      </c>
      <c r="E1050" s="834" t="s">
        <v>3283</v>
      </c>
      <c r="F1050" s="832" t="s">
        <v>3243</v>
      </c>
      <c r="G1050" s="832" t="s">
        <v>4509</v>
      </c>
      <c r="H1050" s="832" t="s">
        <v>594</v>
      </c>
      <c r="I1050" s="832" t="s">
        <v>4510</v>
      </c>
      <c r="J1050" s="832" t="s">
        <v>4511</v>
      </c>
      <c r="K1050" s="832" t="s">
        <v>4512</v>
      </c>
      <c r="L1050" s="835">
        <v>1546.98</v>
      </c>
      <c r="M1050" s="835">
        <v>3093.96</v>
      </c>
      <c r="N1050" s="832">
        <v>2</v>
      </c>
      <c r="O1050" s="836">
        <v>1.5</v>
      </c>
      <c r="P1050" s="835">
        <v>3093.96</v>
      </c>
      <c r="Q1050" s="837">
        <v>1</v>
      </c>
      <c r="R1050" s="832">
        <v>2</v>
      </c>
      <c r="S1050" s="837">
        <v>1</v>
      </c>
      <c r="T1050" s="836">
        <v>1.5</v>
      </c>
      <c r="U1050" s="838">
        <v>1</v>
      </c>
    </row>
    <row r="1051" spans="1:21" ht="14.45" customHeight="1" x14ac:dyDescent="0.2">
      <c r="A1051" s="831">
        <v>21</v>
      </c>
      <c r="B1051" s="832" t="s">
        <v>3242</v>
      </c>
      <c r="C1051" s="832" t="s">
        <v>3248</v>
      </c>
      <c r="D1051" s="833" t="s">
        <v>5567</v>
      </c>
      <c r="E1051" s="834" t="s">
        <v>3283</v>
      </c>
      <c r="F1051" s="832" t="s">
        <v>3243</v>
      </c>
      <c r="G1051" s="832" t="s">
        <v>4513</v>
      </c>
      <c r="H1051" s="832" t="s">
        <v>594</v>
      </c>
      <c r="I1051" s="832" t="s">
        <v>4514</v>
      </c>
      <c r="J1051" s="832" t="s">
        <v>4515</v>
      </c>
      <c r="K1051" s="832" t="s">
        <v>4516</v>
      </c>
      <c r="L1051" s="835">
        <v>109.17</v>
      </c>
      <c r="M1051" s="835">
        <v>327.51</v>
      </c>
      <c r="N1051" s="832">
        <v>3</v>
      </c>
      <c r="O1051" s="836">
        <v>0.5</v>
      </c>
      <c r="P1051" s="835">
        <v>327.51</v>
      </c>
      <c r="Q1051" s="837">
        <v>1</v>
      </c>
      <c r="R1051" s="832">
        <v>3</v>
      </c>
      <c r="S1051" s="837">
        <v>1</v>
      </c>
      <c r="T1051" s="836">
        <v>0.5</v>
      </c>
      <c r="U1051" s="838">
        <v>1</v>
      </c>
    </row>
    <row r="1052" spans="1:21" ht="14.45" customHeight="1" x14ac:dyDescent="0.2">
      <c r="A1052" s="831">
        <v>21</v>
      </c>
      <c r="B1052" s="832" t="s">
        <v>3242</v>
      </c>
      <c r="C1052" s="832" t="s">
        <v>3248</v>
      </c>
      <c r="D1052" s="833" t="s">
        <v>5567</v>
      </c>
      <c r="E1052" s="834" t="s">
        <v>3283</v>
      </c>
      <c r="F1052" s="832" t="s">
        <v>3243</v>
      </c>
      <c r="G1052" s="832" t="s">
        <v>4517</v>
      </c>
      <c r="H1052" s="832" t="s">
        <v>594</v>
      </c>
      <c r="I1052" s="832" t="s">
        <v>4518</v>
      </c>
      <c r="J1052" s="832" t="s">
        <v>1247</v>
      </c>
      <c r="K1052" s="832" t="s">
        <v>4519</v>
      </c>
      <c r="L1052" s="835">
        <v>0</v>
      </c>
      <c r="M1052" s="835">
        <v>0</v>
      </c>
      <c r="N1052" s="832">
        <v>2</v>
      </c>
      <c r="O1052" s="836">
        <v>0.5</v>
      </c>
      <c r="P1052" s="835">
        <v>0</v>
      </c>
      <c r="Q1052" s="837"/>
      <c r="R1052" s="832">
        <v>2</v>
      </c>
      <c r="S1052" s="837">
        <v>1</v>
      </c>
      <c r="T1052" s="836">
        <v>0.5</v>
      </c>
      <c r="U1052" s="838">
        <v>1</v>
      </c>
    </row>
    <row r="1053" spans="1:21" ht="14.45" customHeight="1" x14ac:dyDescent="0.2">
      <c r="A1053" s="831">
        <v>21</v>
      </c>
      <c r="B1053" s="832" t="s">
        <v>3242</v>
      </c>
      <c r="C1053" s="832" t="s">
        <v>3248</v>
      </c>
      <c r="D1053" s="833" t="s">
        <v>5567</v>
      </c>
      <c r="E1053" s="834" t="s">
        <v>3285</v>
      </c>
      <c r="F1053" s="832" t="s">
        <v>3243</v>
      </c>
      <c r="G1053" s="832" t="s">
        <v>4520</v>
      </c>
      <c r="H1053" s="832" t="s">
        <v>594</v>
      </c>
      <c r="I1053" s="832" t="s">
        <v>4521</v>
      </c>
      <c r="J1053" s="832" t="s">
        <v>4522</v>
      </c>
      <c r="K1053" s="832" t="s">
        <v>4523</v>
      </c>
      <c r="L1053" s="835">
        <v>35.11</v>
      </c>
      <c r="M1053" s="835">
        <v>35.11</v>
      </c>
      <c r="N1053" s="832">
        <v>1</v>
      </c>
      <c r="O1053" s="836">
        <v>0.5</v>
      </c>
      <c r="P1053" s="835">
        <v>35.11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5" customHeight="1" x14ac:dyDescent="0.2">
      <c r="A1054" s="831">
        <v>21</v>
      </c>
      <c r="B1054" s="832" t="s">
        <v>3242</v>
      </c>
      <c r="C1054" s="832" t="s">
        <v>3248</v>
      </c>
      <c r="D1054" s="833" t="s">
        <v>5567</v>
      </c>
      <c r="E1054" s="834" t="s">
        <v>3285</v>
      </c>
      <c r="F1054" s="832" t="s">
        <v>3243</v>
      </c>
      <c r="G1054" s="832" t="s">
        <v>3752</v>
      </c>
      <c r="H1054" s="832" t="s">
        <v>594</v>
      </c>
      <c r="I1054" s="832" t="s">
        <v>3753</v>
      </c>
      <c r="J1054" s="832" t="s">
        <v>3754</v>
      </c>
      <c r="K1054" s="832" t="s">
        <v>3755</v>
      </c>
      <c r="L1054" s="835">
        <v>70.48</v>
      </c>
      <c r="M1054" s="835">
        <v>211.44</v>
      </c>
      <c r="N1054" s="832">
        <v>3</v>
      </c>
      <c r="O1054" s="836">
        <v>2</v>
      </c>
      <c r="P1054" s="835">
        <v>211.44</v>
      </c>
      <c r="Q1054" s="837">
        <v>1</v>
      </c>
      <c r="R1054" s="832">
        <v>3</v>
      </c>
      <c r="S1054" s="837">
        <v>1</v>
      </c>
      <c r="T1054" s="836">
        <v>2</v>
      </c>
      <c r="U1054" s="838">
        <v>1</v>
      </c>
    </row>
    <row r="1055" spans="1:21" ht="14.45" customHeight="1" x14ac:dyDescent="0.2">
      <c r="A1055" s="831">
        <v>21</v>
      </c>
      <c r="B1055" s="832" t="s">
        <v>3242</v>
      </c>
      <c r="C1055" s="832" t="s">
        <v>3248</v>
      </c>
      <c r="D1055" s="833" t="s">
        <v>5567</v>
      </c>
      <c r="E1055" s="834" t="s">
        <v>3285</v>
      </c>
      <c r="F1055" s="832" t="s">
        <v>3243</v>
      </c>
      <c r="G1055" s="832" t="s">
        <v>3318</v>
      </c>
      <c r="H1055" s="832" t="s">
        <v>594</v>
      </c>
      <c r="I1055" s="832" t="s">
        <v>4524</v>
      </c>
      <c r="J1055" s="832" t="s">
        <v>4184</v>
      </c>
      <c r="K1055" s="832" t="s">
        <v>2844</v>
      </c>
      <c r="L1055" s="835">
        <v>36.270000000000003</v>
      </c>
      <c r="M1055" s="835">
        <v>217.62000000000003</v>
      </c>
      <c r="N1055" s="832">
        <v>6</v>
      </c>
      <c r="O1055" s="836">
        <v>5</v>
      </c>
      <c r="P1055" s="835">
        <v>181.35000000000002</v>
      </c>
      <c r="Q1055" s="837">
        <v>0.83333333333333326</v>
      </c>
      <c r="R1055" s="832">
        <v>5</v>
      </c>
      <c r="S1055" s="837">
        <v>0.83333333333333337</v>
      </c>
      <c r="T1055" s="836">
        <v>4</v>
      </c>
      <c r="U1055" s="838">
        <v>0.8</v>
      </c>
    </row>
    <row r="1056" spans="1:21" ht="14.45" customHeight="1" x14ac:dyDescent="0.2">
      <c r="A1056" s="831">
        <v>21</v>
      </c>
      <c r="B1056" s="832" t="s">
        <v>3242</v>
      </c>
      <c r="C1056" s="832" t="s">
        <v>3248</v>
      </c>
      <c r="D1056" s="833" t="s">
        <v>5567</v>
      </c>
      <c r="E1056" s="834" t="s">
        <v>3285</v>
      </c>
      <c r="F1056" s="832" t="s">
        <v>3243</v>
      </c>
      <c r="G1056" s="832" t="s">
        <v>3318</v>
      </c>
      <c r="H1056" s="832" t="s">
        <v>594</v>
      </c>
      <c r="I1056" s="832" t="s">
        <v>4525</v>
      </c>
      <c r="J1056" s="832" t="s">
        <v>4184</v>
      </c>
      <c r="K1056" s="832" t="s">
        <v>2844</v>
      </c>
      <c r="L1056" s="835">
        <v>36.270000000000003</v>
      </c>
      <c r="M1056" s="835">
        <v>36.270000000000003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5" customHeight="1" x14ac:dyDescent="0.2">
      <c r="A1057" s="831">
        <v>21</v>
      </c>
      <c r="B1057" s="832" t="s">
        <v>3242</v>
      </c>
      <c r="C1057" s="832" t="s">
        <v>3248</v>
      </c>
      <c r="D1057" s="833" t="s">
        <v>5567</v>
      </c>
      <c r="E1057" s="834" t="s">
        <v>3285</v>
      </c>
      <c r="F1057" s="832" t="s">
        <v>3243</v>
      </c>
      <c r="G1057" s="832" t="s">
        <v>3318</v>
      </c>
      <c r="H1057" s="832" t="s">
        <v>655</v>
      </c>
      <c r="I1057" s="832" t="s">
        <v>2837</v>
      </c>
      <c r="J1057" s="832" t="s">
        <v>675</v>
      </c>
      <c r="K1057" s="832" t="s">
        <v>672</v>
      </c>
      <c r="L1057" s="835">
        <v>72.55</v>
      </c>
      <c r="M1057" s="835">
        <v>145.1</v>
      </c>
      <c r="N1057" s="832">
        <v>2</v>
      </c>
      <c r="O1057" s="836">
        <v>2</v>
      </c>
      <c r="P1057" s="835">
        <v>145.1</v>
      </c>
      <c r="Q1057" s="837">
        <v>1</v>
      </c>
      <c r="R1057" s="832">
        <v>2</v>
      </c>
      <c r="S1057" s="837">
        <v>1</v>
      </c>
      <c r="T1057" s="836">
        <v>2</v>
      </c>
      <c r="U1057" s="838">
        <v>1</v>
      </c>
    </row>
    <row r="1058" spans="1:21" ht="14.45" customHeight="1" x14ac:dyDescent="0.2">
      <c r="A1058" s="831">
        <v>21</v>
      </c>
      <c r="B1058" s="832" t="s">
        <v>3242</v>
      </c>
      <c r="C1058" s="832" t="s">
        <v>3248</v>
      </c>
      <c r="D1058" s="833" t="s">
        <v>5567</v>
      </c>
      <c r="E1058" s="834" t="s">
        <v>3285</v>
      </c>
      <c r="F1058" s="832" t="s">
        <v>3243</v>
      </c>
      <c r="G1058" s="832" t="s">
        <v>3318</v>
      </c>
      <c r="H1058" s="832" t="s">
        <v>655</v>
      </c>
      <c r="I1058" s="832" t="s">
        <v>2836</v>
      </c>
      <c r="J1058" s="832" t="s">
        <v>675</v>
      </c>
      <c r="K1058" s="832" t="s">
        <v>676</v>
      </c>
      <c r="L1058" s="835">
        <v>21.76</v>
      </c>
      <c r="M1058" s="835">
        <v>65.28</v>
      </c>
      <c r="N1058" s="832">
        <v>3</v>
      </c>
      <c r="O1058" s="836">
        <v>3</v>
      </c>
      <c r="P1058" s="835">
        <v>21.76</v>
      </c>
      <c r="Q1058" s="837">
        <v>0.33333333333333337</v>
      </c>
      <c r="R1058" s="832">
        <v>1</v>
      </c>
      <c r="S1058" s="837">
        <v>0.33333333333333331</v>
      </c>
      <c r="T1058" s="836">
        <v>1</v>
      </c>
      <c r="U1058" s="838">
        <v>0.33333333333333331</v>
      </c>
    </row>
    <row r="1059" spans="1:21" ht="14.45" customHeight="1" x14ac:dyDescent="0.2">
      <c r="A1059" s="831">
        <v>21</v>
      </c>
      <c r="B1059" s="832" t="s">
        <v>3242</v>
      </c>
      <c r="C1059" s="832" t="s">
        <v>3248</v>
      </c>
      <c r="D1059" s="833" t="s">
        <v>5567</v>
      </c>
      <c r="E1059" s="834" t="s">
        <v>3285</v>
      </c>
      <c r="F1059" s="832" t="s">
        <v>3243</v>
      </c>
      <c r="G1059" s="832" t="s">
        <v>3318</v>
      </c>
      <c r="H1059" s="832" t="s">
        <v>655</v>
      </c>
      <c r="I1059" s="832" t="s">
        <v>2838</v>
      </c>
      <c r="J1059" s="832" t="s">
        <v>675</v>
      </c>
      <c r="K1059" s="832" t="s">
        <v>671</v>
      </c>
      <c r="L1059" s="835">
        <v>65.28</v>
      </c>
      <c r="M1059" s="835">
        <v>65.28</v>
      </c>
      <c r="N1059" s="832">
        <v>1</v>
      </c>
      <c r="O1059" s="836">
        <v>1</v>
      </c>
      <c r="P1059" s="835">
        <v>65.28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21</v>
      </c>
      <c r="B1060" s="832" t="s">
        <v>3242</v>
      </c>
      <c r="C1060" s="832" t="s">
        <v>3248</v>
      </c>
      <c r="D1060" s="833" t="s">
        <v>5567</v>
      </c>
      <c r="E1060" s="834" t="s">
        <v>3285</v>
      </c>
      <c r="F1060" s="832" t="s">
        <v>3243</v>
      </c>
      <c r="G1060" s="832" t="s">
        <v>3321</v>
      </c>
      <c r="H1060" s="832" t="s">
        <v>655</v>
      </c>
      <c r="I1060" s="832" t="s">
        <v>2931</v>
      </c>
      <c r="J1060" s="832" t="s">
        <v>2932</v>
      </c>
      <c r="K1060" s="832" t="s">
        <v>2933</v>
      </c>
      <c r="L1060" s="835">
        <v>9.4</v>
      </c>
      <c r="M1060" s="835">
        <v>9.4</v>
      </c>
      <c r="N1060" s="832">
        <v>1</v>
      </c>
      <c r="O1060" s="836">
        <v>0.5</v>
      </c>
      <c r="P1060" s="835">
        <v>9.4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5" customHeight="1" x14ac:dyDescent="0.2">
      <c r="A1061" s="831">
        <v>21</v>
      </c>
      <c r="B1061" s="832" t="s">
        <v>3242</v>
      </c>
      <c r="C1061" s="832" t="s">
        <v>3248</v>
      </c>
      <c r="D1061" s="833" t="s">
        <v>5567</v>
      </c>
      <c r="E1061" s="834" t="s">
        <v>3285</v>
      </c>
      <c r="F1061" s="832" t="s">
        <v>3243</v>
      </c>
      <c r="G1061" s="832" t="s">
        <v>3321</v>
      </c>
      <c r="H1061" s="832" t="s">
        <v>655</v>
      </c>
      <c r="I1061" s="832" t="s">
        <v>2934</v>
      </c>
      <c r="J1061" s="832" t="s">
        <v>2932</v>
      </c>
      <c r="K1061" s="832" t="s">
        <v>2935</v>
      </c>
      <c r="L1061" s="835">
        <v>4.7</v>
      </c>
      <c r="M1061" s="835">
        <v>32.9</v>
      </c>
      <c r="N1061" s="832">
        <v>7</v>
      </c>
      <c r="O1061" s="836">
        <v>3</v>
      </c>
      <c r="P1061" s="835">
        <v>32.9</v>
      </c>
      <c r="Q1061" s="837">
        <v>1</v>
      </c>
      <c r="R1061" s="832">
        <v>7</v>
      </c>
      <c r="S1061" s="837">
        <v>1</v>
      </c>
      <c r="T1061" s="836">
        <v>3</v>
      </c>
      <c r="U1061" s="838">
        <v>1</v>
      </c>
    </row>
    <row r="1062" spans="1:21" ht="14.45" customHeight="1" x14ac:dyDescent="0.2">
      <c r="A1062" s="831">
        <v>21</v>
      </c>
      <c r="B1062" s="832" t="s">
        <v>3242</v>
      </c>
      <c r="C1062" s="832" t="s">
        <v>3248</v>
      </c>
      <c r="D1062" s="833" t="s">
        <v>5567</v>
      </c>
      <c r="E1062" s="834" t="s">
        <v>3285</v>
      </c>
      <c r="F1062" s="832" t="s">
        <v>3243</v>
      </c>
      <c r="G1062" s="832" t="s">
        <v>3321</v>
      </c>
      <c r="H1062" s="832" t="s">
        <v>655</v>
      </c>
      <c r="I1062" s="832" t="s">
        <v>2934</v>
      </c>
      <c r="J1062" s="832" t="s">
        <v>2932</v>
      </c>
      <c r="K1062" s="832" t="s">
        <v>2935</v>
      </c>
      <c r="L1062" s="835">
        <v>11.71</v>
      </c>
      <c r="M1062" s="835">
        <v>11.71</v>
      </c>
      <c r="N1062" s="832">
        <v>1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5" customHeight="1" x14ac:dyDescent="0.2">
      <c r="A1063" s="831">
        <v>21</v>
      </c>
      <c r="B1063" s="832" t="s">
        <v>3242</v>
      </c>
      <c r="C1063" s="832" t="s">
        <v>3248</v>
      </c>
      <c r="D1063" s="833" t="s">
        <v>5567</v>
      </c>
      <c r="E1063" s="834" t="s">
        <v>3285</v>
      </c>
      <c r="F1063" s="832" t="s">
        <v>3243</v>
      </c>
      <c r="G1063" s="832" t="s">
        <v>3322</v>
      </c>
      <c r="H1063" s="832" t="s">
        <v>594</v>
      </c>
      <c r="I1063" s="832" t="s">
        <v>4526</v>
      </c>
      <c r="J1063" s="832" t="s">
        <v>4527</v>
      </c>
      <c r="K1063" s="832" t="s">
        <v>4528</v>
      </c>
      <c r="L1063" s="835">
        <v>0</v>
      </c>
      <c r="M1063" s="835">
        <v>0</v>
      </c>
      <c r="N1063" s="832">
        <v>1</v>
      </c>
      <c r="O1063" s="836">
        <v>0.5</v>
      </c>
      <c r="P1063" s="835">
        <v>0</v>
      </c>
      <c r="Q1063" s="837"/>
      <c r="R1063" s="832">
        <v>1</v>
      </c>
      <c r="S1063" s="837">
        <v>1</v>
      </c>
      <c r="T1063" s="836">
        <v>0.5</v>
      </c>
      <c r="U1063" s="838">
        <v>1</v>
      </c>
    </row>
    <row r="1064" spans="1:21" ht="14.45" customHeight="1" x14ac:dyDescent="0.2">
      <c r="A1064" s="831">
        <v>21</v>
      </c>
      <c r="B1064" s="832" t="s">
        <v>3242</v>
      </c>
      <c r="C1064" s="832" t="s">
        <v>3248</v>
      </c>
      <c r="D1064" s="833" t="s">
        <v>5567</v>
      </c>
      <c r="E1064" s="834" t="s">
        <v>3285</v>
      </c>
      <c r="F1064" s="832" t="s">
        <v>3243</v>
      </c>
      <c r="G1064" s="832" t="s">
        <v>3325</v>
      </c>
      <c r="H1064" s="832" t="s">
        <v>655</v>
      </c>
      <c r="I1064" s="832" t="s">
        <v>2650</v>
      </c>
      <c r="J1064" s="832" t="s">
        <v>2646</v>
      </c>
      <c r="K1064" s="832" t="s">
        <v>2651</v>
      </c>
      <c r="L1064" s="835">
        <v>31.09</v>
      </c>
      <c r="M1064" s="835">
        <v>31.09</v>
      </c>
      <c r="N1064" s="832">
        <v>1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5" customHeight="1" x14ac:dyDescent="0.2">
      <c r="A1065" s="831">
        <v>21</v>
      </c>
      <c r="B1065" s="832" t="s">
        <v>3242</v>
      </c>
      <c r="C1065" s="832" t="s">
        <v>3248</v>
      </c>
      <c r="D1065" s="833" t="s">
        <v>5567</v>
      </c>
      <c r="E1065" s="834" t="s">
        <v>3285</v>
      </c>
      <c r="F1065" s="832" t="s">
        <v>3243</v>
      </c>
      <c r="G1065" s="832" t="s">
        <v>3760</v>
      </c>
      <c r="H1065" s="832" t="s">
        <v>594</v>
      </c>
      <c r="I1065" s="832" t="s">
        <v>4529</v>
      </c>
      <c r="J1065" s="832" t="s">
        <v>3762</v>
      </c>
      <c r="K1065" s="832" t="s">
        <v>4530</v>
      </c>
      <c r="L1065" s="835">
        <v>0</v>
      </c>
      <c r="M1065" s="835">
        <v>0</v>
      </c>
      <c r="N1065" s="832">
        <v>2</v>
      </c>
      <c r="O1065" s="836">
        <v>1</v>
      </c>
      <c r="P1065" s="835">
        <v>0</v>
      </c>
      <c r="Q1065" s="837"/>
      <c r="R1065" s="832">
        <v>2</v>
      </c>
      <c r="S1065" s="837">
        <v>1</v>
      </c>
      <c r="T1065" s="836">
        <v>1</v>
      </c>
      <c r="U1065" s="838">
        <v>1</v>
      </c>
    </row>
    <row r="1066" spans="1:21" ht="14.45" customHeight="1" x14ac:dyDescent="0.2">
      <c r="A1066" s="831">
        <v>21</v>
      </c>
      <c r="B1066" s="832" t="s">
        <v>3242</v>
      </c>
      <c r="C1066" s="832" t="s">
        <v>3248</v>
      </c>
      <c r="D1066" s="833" t="s">
        <v>5567</v>
      </c>
      <c r="E1066" s="834" t="s">
        <v>3285</v>
      </c>
      <c r="F1066" s="832" t="s">
        <v>3243</v>
      </c>
      <c r="G1066" s="832" t="s">
        <v>3327</v>
      </c>
      <c r="H1066" s="832" t="s">
        <v>594</v>
      </c>
      <c r="I1066" s="832" t="s">
        <v>4067</v>
      </c>
      <c r="J1066" s="832" t="s">
        <v>4068</v>
      </c>
      <c r="K1066" s="832" t="s">
        <v>3765</v>
      </c>
      <c r="L1066" s="835">
        <v>513.70000000000005</v>
      </c>
      <c r="M1066" s="835">
        <v>513.70000000000005</v>
      </c>
      <c r="N1066" s="832">
        <v>1</v>
      </c>
      <c r="O1066" s="836">
        <v>1</v>
      </c>
      <c r="P1066" s="835">
        <v>513.70000000000005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5" customHeight="1" x14ac:dyDescent="0.2">
      <c r="A1067" s="831">
        <v>21</v>
      </c>
      <c r="B1067" s="832" t="s">
        <v>3242</v>
      </c>
      <c r="C1067" s="832" t="s">
        <v>3248</v>
      </c>
      <c r="D1067" s="833" t="s">
        <v>5567</v>
      </c>
      <c r="E1067" s="834" t="s">
        <v>3285</v>
      </c>
      <c r="F1067" s="832" t="s">
        <v>3243</v>
      </c>
      <c r="G1067" s="832" t="s">
        <v>3770</v>
      </c>
      <c r="H1067" s="832" t="s">
        <v>655</v>
      </c>
      <c r="I1067" s="832" t="s">
        <v>2531</v>
      </c>
      <c r="J1067" s="832" t="s">
        <v>1454</v>
      </c>
      <c r="K1067" s="832" t="s">
        <v>2532</v>
      </c>
      <c r="L1067" s="835">
        <v>0</v>
      </c>
      <c r="M1067" s="835">
        <v>0</v>
      </c>
      <c r="N1067" s="832">
        <v>20</v>
      </c>
      <c r="O1067" s="836">
        <v>13</v>
      </c>
      <c r="P1067" s="835">
        <v>0</v>
      </c>
      <c r="Q1067" s="837"/>
      <c r="R1067" s="832">
        <v>19</v>
      </c>
      <c r="S1067" s="837">
        <v>0.95</v>
      </c>
      <c r="T1067" s="836">
        <v>12</v>
      </c>
      <c r="U1067" s="838">
        <v>0.92307692307692313</v>
      </c>
    </row>
    <row r="1068" spans="1:21" ht="14.45" customHeight="1" x14ac:dyDescent="0.2">
      <c r="A1068" s="831">
        <v>21</v>
      </c>
      <c r="B1068" s="832" t="s">
        <v>3242</v>
      </c>
      <c r="C1068" s="832" t="s">
        <v>3248</v>
      </c>
      <c r="D1068" s="833" t="s">
        <v>5567</v>
      </c>
      <c r="E1068" s="834" t="s">
        <v>3285</v>
      </c>
      <c r="F1068" s="832" t="s">
        <v>3243</v>
      </c>
      <c r="G1068" s="832" t="s">
        <v>3336</v>
      </c>
      <c r="H1068" s="832" t="s">
        <v>655</v>
      </c>
      <c r="I1068" s="832" t="s">
        <v>4531</v>
      </c>
      <c r="J1068" s="832" t="s">
        <v>721</v>
      </c>
      <c r="K1068" s="832" t="s">
        <v>4012</v>
      </c>
      <c r="L1068" s="835">
        <v>109.95</v>
      </c>
      <c r="M1068" s="835">
        <v>109.95</v>
      </c>
      <c r="N1068" s="832">
        <v>1</v>
      </c>
      <c r="O1068" s="836">
        <v>0.5</v>
      </c>
      <c r="P1068" s="835">
        <v>109.95</v>
      </c>
      <c r="Q1068" s="837">
        <v>1</v>
      </c>
      <c r="R1068" s="832">
        <v>1</v>
      </c>
      <c r="S1068" s="837">
        <v>1</v>
      </c>
      <c r="T1068" s="836">
        <v>0.5</v>
      </c>
      <c r="U1068" s="838">
        <v>1</v>
      </c>
    </row>
    <row r="1069" spans="1:21" ht="14.45" customHeight="1" x14ac:dyDescent="0.2">
      <c r="A1069" s="831">
        <v>21</v>
      </c>
      <c r="B1069" s="832" t="s">
        <v>3242</v>
      </c>
      <c r="C1069" s="832" t="s">
        <v>3248</v>
      </c>
      <c r="D1069" s="833" t="s">
        <v>5567</v>
      </c>
      <c r="E1069" s="834" t="s">
        <v>3285</v>
      </c>
      <c r="F1069" s="832" t="s">
        <v>3243</v>
      </c>
      <c r="G1069" s="832" t="s">
        <v>3771</v>
      </c>
      <c r="H1069" s="832" t="s">
        <v>594</v>
      </c>
      <c r="I1069" s="832" t="s">
        <v>4532</v>
      </c>
      <c r="J1069" s="832" t="s">
        <v>4533</v>
      </c>
      <c r="K1069" s="832" t="s">
        <v>4197</v>
      </c>
      <c r="L1069" s="835">
        <v>0</v>
      </c>
      <c r="M1069" s="835">
        <v>0</v>
      </c>
      <c r="N1069" s="832">
        <v>1</v>
      </c>
      <c r="O1069" s="836">
        <v>0.5</v>
      </c>
      <c r="P1069" s="835">
        <v>0</v>
      </c>
      <c r="Q1069" s="837"/>
      <c r="R1069" s="832">
        <v>1</v>
      </c>
      <c r="S1069" s="837">
        <v>1</v>
      </c>
      <c r="T1069" s="836">
        <v>0.5</v>
      </c>
      <c r="U1069" s="838">
        <v>1</v>
      </c>
    </row>
    <row r="1070" spans="1:21" ht="14.45" customHeight="1" x14ac:dyDescent="0.2">
      <c r="A1070" s="831">
        <v>21</v>
      </c>
      <c r="B1070" s="832" t="s">
        <v>3242</v>
      </c>
      <c r="C1070" s="832" t="s">
        <v>3248</v>
      </c>
      <c r="D1070" s="833" t="s">
        <v>5567</v>
      </c>
      <c r="E1070" s="834" t="s">
        <v>3285</v>
      </c>
      <c r="F1070" s="832" t="s">
        <v>3243</v>
      </c>
      <c r="G1070" s="832" t="s">
        <v>3353</v>
      </c>
      <c r="H1070" s="832" t="s">
        <v>594</v>
      </c>
      <c r="I1070" s="832" t="s">
        <v>3354</v>
      </c>
      <c r="J1070" s="832" t="s">
        <v>3355</v>
      </c>
      <c r="K1070" s="832" t="s">
        <v>3356</v>
      </c>
      <c r="L1070" s="835">
        <v>0</v>
      </c>
      <c r="M1070" s="835">
        <v>0</v>
      </c>
      <c r="N1070" s="832">
        <v>9</v>
      </c>
      <c r="O1070" s="836">
        <v>8</v>
      </c>
      <c r="P1070" s="835">
        <v>0</v>
      </c>
      <c r="Q1070" s="837"/>
      <c r="R1070" s="832">
        <v>5</v>
      </c>
      <c r="S1070" s="837">
        <v>0.55555555555555558</v>
      </c>
      <c r="T1070" s="836">
        <v>4.5</v>
      </c>
      <c r="U1070" s="838">
        <v>0.5625</v>
      </c>
    </row>
    <row r="1071" spans="1:21" ht="14.45" customHeight="1" x14ac:dyDescent="0.2">
      <c r="A1071" s="831">
        <v>21</v>
      </c>
      <c r="B1071" s="832" t="s">
        <v>3242</v>
      </c>
      <c r="C1071" s="832" t="s">
        <v>3248</v>
      </c>
      <c r="D1071" s="833" t="s">
        <v>5567</v>
      </c>
      <c r="E1071" s="834" t="s">
        <v>3285</v>
      </c>
      <c r="F1071" s="832" t="s">
        <v>3243</v>
      </c>
      <c r="G1071" s="832" t="s">
        <v>3353</v>
      </c>
      <c r="H1071" s="832" t="s">
        <v>594</v>
      </c>
      <c r="I1071" s="832" t="s">
        <v>3357</v>
      </c>
      <c r="J1071" s="832" t="s">
        <v>3355</v>
      </c>
      <c r="K1071" s="832" t="s">
        <v>1220</v>
      </c>
      <c r="L1071" s="835">
        <v>0</v>
      </c>
      <c r="M1071" s="835">
        <v>0</v>
      </c>
      <c r="N1071" s="832">
        <v>1</v>
      </c>
      <c r="O1071" s="836">
        <v>0.5</v>
      </c>
      <c r="P1071" s="835">
        <v>0</v>
      </c>
      <c r="Q1071" s="837"/>
      <c r="R1071" s="832">
        <v>1</v>
      </c>
      <c r="S1071" s="837">
        <v>1</v>
      </c>
      <c r="T1071" s="836">
        <v>0.5</v>
      </c>
      <c r="U1071" s="838">
        <v>1</v>
      </c>
    </row>
    <row r="1072" spans="1:21" ht="14.45" customHeight="1" x14ac:dyDescent="0.2">
      <c r="A1072" s="831">
        <v>21</v>
      </c>
      <c r="B1072" s="832" t="s">
        <v>3242</v>
      </c>
      <c r="C1072" s="832" t="s">
        <v>3248</v>
      </c>
      <c r="D1072" s="833" t="s">
        <v>5567</v>
      </c>
      <c r="E1072" s="834" t="s">
        <v>3285</v>
      </c>
      <c r="F1072" s="832" t="s">
        <v>3243</v>
      </c>
      <c r="G1072" s="832" t="s">
        <v>4534</v>
      </c>
      <c r="H1072" s="832" t="s">
        <v>594</v>
      </c>
      <c r="I1072" s="832" t="s">
        <v>4535</v>
      </c>
      <c r="J1072" s="832" t="s">
        <v>4536</v>
      </c>
      <c r="K1072" s="832" t="s">
        <v>4537</v>
      </c>
      <c r="L1072" s="835">
        <v>0</v>
      </c>
      <c r="M1072" s="835">
        <v>0</v>
      </c>
      <c r="N1072" s="832">
        <v>1</v>
      </c>
      <c r="O1072" s="836">
        <v>1</v>
      </c>
      <c r="P1072" s="835">
        <v>0</v>
      </c>
      <c r="Q1072" s="837"/>
      <c r="R1072" s="832">
        <v>1</v>
      </c>
      <c r="S1072" s="837">
        <v>1</v>
      </c>
      <c r="T1072" s="836">
        <v>1</v>
      </c>
      <c r="U1072" s="838">
        <v>1</v>
      </c>
    </row>
    <row r="1073" spans="1:21" ht="14.45" customHeight="1" x14ac:dyDescent="0.2">
      <c r="A1073" s="831">
        <v>21</v>
      </c>
      <c r="B1073" s="832" t="s">
        <v>3242</v>
      </c>
      <c r="C1073" s="832" t="s">
        <v>3248</v>
      </c>
      <c r="D1073" s="833" t="s">
        <v>5567</v>
      </c>
      <c r="E1073" s="834" t="s">
        <v>3285</v>
      </c>
      <c r="F1073" s="832" t="s">
        <v>3243</v>
      </c>
      <c r="G1073" s="832" t="s">
        <v>4538</v>
      </c>
      <c r="H1073" s="832" t="s">
        <v>655</v>
      </c>
      <c r="I1073" s="832" t="s">
        <v>2736</v>
      </c>
      <c r="J1073" s="832" t="s">
        <v>2737</v>
      </c>
      <c r="K1073" s="832" t="s">
        <v>2738</v>
      </c>
      <c r="L1073" s="835">
        <v>85.27</v>
      </c>
      <c r="M1073" s="835">
        <v>85.27</v>
      </c>
      <c r="N1073" s="832">
        <v>1</v>
      </c>
      <c r="O1073" s="836">
        <v>1</v>
      </c>
      <c r="P1073" s="835">
        <v>85.27</v>
      </c>
      <c r="Q1073" s="837">
        <v>1</v>
      </c>
      <c r="R1073" s="832">
        <v>1</v>
      </c>
      <c r="S1073" s="837">
        <v>1</v>
      </c>
      <c r="T1073" s="836">
        <v>1</v>
      </c>
      <c r="U1073" s="838">
        <v>1</v>
      </c>
    </row>
    <row r="1074" spans="1:21" ht="14.45" customHeight="1" x14ac:dyDescent="0.2">
      <c r="A1074" s="831">
        <v>21</v>
      </c>
      <c r="B1074" s="832" t="s">
        <v>3242</v>
      </c>
      <c r="C1074" s="832" t="s">
        <v>3248</v>
      </c>
      <c r="D1074" s="833" t="s">
        <v>5567</v>
      </c>
      <c r="E1074" s="834" t="s">
        <v>3285</v>
      </c>
      <c r="F1074" s="832" t="s">
        <v>3243</v>
      </c>
      <c r="G1074" s="832" t="s">
        <v>3361</v>
      </c>
      <c r="H1074" s="832" t="s">
        <v>655</v>
      </c>
      <c r="I1074" s="832" t="s">
        <v>3201</v>
      </c>
      <c r="J1074" s="832" t="s">
        <v>1653</v>
      </c>
      <c r="K1074" s="832" t="s">
        <v>3202</v>
      </c>
      <c r="L1074" s="835">
        <v>0</v>
      </c>
      <c r="M1074" s="835">
        <v>0</v>
      </c>
      <c r="N1074" s="832">
        <v>2</v>
      </c>
      <c r="O1074" s="836">
        <v>2</v>
      </c>
      <c r="P1074" s="835">
        <v>0</v>
      </c>
      <c r="Q1074" s="837"/>
      <c r="R1074" s="832">
        <v>2</v>
      </c>
      <c r="S1074" s="837">
        <v>1</v>
      </c>
      <c r="T1074" s="836">
        <v>2</v>
      </c>
      <c r="U1074" s="838">
        <v>1</v>
      </c>
    </row>
    <row r="1075" spans="1:21" ht="14.45" customHeight="1" x14ac:dyDescent="0.2">
      <c r="A1075" s="831">
        <v>21</v>
      </c>
      <c r="B1075" s="832" t="s">
        <v>3242</v>
      </c>
      <c r="C1075" s="832" t="s">
        <v>3248</v>
      </c>
      <c r="D1075" s="833" t="s">
        <v>5567</v>
      </c>
      <c r="E1075" s="834" t="s">
        <v>3285</v>
      </c>
      <c r="F1075" s="832" t="s">
        <v>3243</v>
      </c>
      <c r="G1075" s="832" t="s">
        <v>3361</v>
      </c>
      <c r="H1075" s="832" t="s">
        <v>655</v>
      </c>
      <c r="I1075" s="832" t="s">
        <v>2988</v>
      </c>
      <c r="J1075" s="832" t="s">
        <v>1653</v>
      </c>
      <c r="K1075" s="832" t="s">
        <v>769</v>
      </c>
      <c r="L1075" s="835">
        <v>58.77</v>
      </c>
      <c r="M1075" s="835">
        <v>235.08</v>
      </c>
      <c r="N1075" s="832">
        <v>4</v>
      </c>
      <c r="O1075" s="836">
        <v>4</v>
      </c>
      <c r="P1075" s="835">
        <v>117.54</v>
      </c>
      <c r="Q1075" s="837">
        <v>0.5</v>
      </c>
      <c r="R1075" s="832">
        <v>2</v>
      </c>
      <c r="S1075" s="837">
        <v>0.5</v>
      </c>
      <c r="T1075" s="836">
        <v>2</v>
      </c>
      <c r="U1075" s="838">
        <v>0.5</v>
      </c>
    </row>
    <row r="1076" spans="1:21" ht="14.45" customHeight="1" x14ac:dyDescent="0.2">
      <c r="A1076" s="831">
        <v>21</v>
      </c>
      <c r="B1076" s="832" t="s">
        <v>3242</v>
      </c>
      <c r="C1076" s="832" t="s">
        <v>3248</v>
      </c>
      <c r="D1076" s="833" t="s">
        <v>5567</v>
      </c>
      <c r="E1076" s="834" t="s">
        <v>3285</v>
      </c>
      <c r="F1076" s="832" t="s">
        <v>3243</v>
      </c>
      <c r="G1076" s="832" t="s">
        <v>3365</v>
      </c>
      <c r="H1076" s="832" t="s">
        <v>655</v>
      </c>
      <c r="I1076" s="832" t="s">
        <v>3366</v>
      </c>
      <c r="J1076" s="832" t="s">
        <v>831</v>
      </c>
      <c r="K1076" s="832" t="s">
        <v>769</v>
      </c>
      <c r="L1076" s="835">
        <v>65.989999999999995</v>
      </c>
      <c r="M1076" s="835">
        <v>65.989999999999995</v>
      </c>
      <c r="N1076" s="832">
        <v>1</v>
      </c>
      <c r="O1076" s="836">
        <v>1</v>
      </c>
      <c r="P1076" s="835">
        <v>65.989999999999995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21</v>
      </c>
      <c r="B1077" s="832" t="s">
        <v>3242</v>
      </c>
      <c r="C1077" s="832" t="s">
        <v>3248</v>
      </c>
      <c r="D1077" s="833" t="s">
        <v>5567</v>
      </c>
      <c r="E1077" s="834" t="s">
        <v>3285</v>
      </c>
      <c r="F1077" s="832" t="s">
        <v>3243</v>
      </c>
      <c r="G1077" s="832" t="s">
        <v>3365</v>
      </c>
      <c r="H1077" s="832" t="s">
        <v>594</v>
      </c>
      <c r="I1077" s="832" t="s">
        <v>3794</v>
      </c>
      <c r="J1077" s="832" t="s">
        <v>829</v>
      </c>
      <c r="K1077" s="832" t="s">
        <v>769</v>
      </c>
      <c r="L1077" s="835">
        <v>65.989999999999995</v>
      </c>
      <c r="M1077" s="835">
        <v>65.989999999999995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21</v>
      </c>
      <c r="B1078" s="832" t="s">
        <v>3242</v>
      </c>
      <c r="C1078" s="832" t="s">
        <v>3248</v>
      </c>
      <c r="D1078" s="833" t="s">
        <v>5567</v>
      </c>
      <c r="E1078" s="834" t="s">
        <v>3285</v>
      </c>
      <c r="F1078" s="832" t="s">
        <v>3243</v>
      </c>
      <c r="G1078" s="832" t="s">
        <v>4076</v>
      </c>
      <c r="H1078" s="832" t="s">
        <v>594</v>
      </c>
      <c r="I1078" s="832" t="s">
        <v>4077</v>
      </c>
      <c r="J1078" s="832" t="s">
        <v>4078</v>
      </c>
      <c r="K1078" s="832" t="s">
        <v>4079</v>
      </c>
      <c r="L1078" s="835">
        <v>29.39</v>
      </c>
      <c r="M1078" s="835">
        <v>29.39</v>
      </c>
      <c r="N1078" s="832">
        <v>1</v>
      </c>
      <c r="O1078" s="836">
        <v>1</v>
      </c>
      <c r="P1078" s="835">
        <v>29.39</v>
      </c>
      <c r="Q1078" s="837">
        <v>1</v>
      </c>
      <c r="R1078" s="832">
        <v>1</v>
      </c>
      <c r="S1078" s="837">
        <v>1</v>
      </c>
      <c r="T1078" s="836">
        <v>1</v>
      </c>
      <c r="U1078" s="838">
        <v>1</v>
      </c>
    </row>
    <row r="1079" spans="1:21" ht="14.45" customHeight="1" x14ac:dyDescent="0.2">
      <c r="A1079" s="831">
        <v>21</v>
      </c>
      <c r="B1079" s="832" t="s">
        <v>3242</v>
      </c>
      <c r="C1079" s="832" t="s">
        <v>3248</v>
      </c>
      <c r="D1079" s="833" t="s">
        <v>5567</v>
      </c>
      <c r="E1079" s="834" t="s">
        <v>3285</v>
      </c>
      <c r="F1079" s="832" t="s">
        <v>3243</v>
      </c>
      <c r="G1079" s="832" t="s">
        <v>4076</v>
      </c>
      <c r="H1079" s="832" t="s">
        <v>594</v>
      </c>
      <c r="I1079" s="832" t="s">
        <v>4208</v>
      </c>
      <c r="J1079" s="832" t="s">
        <v>4078</v>
      </c>
      <c r="K1079" s="832" t="s">
        <v>4209</v>
      </c>
      <c r="L1079" s="835">
        <v>58.77</v>
      </c>
      <c r="M1079" s="835">
        <v>58.77</v>
      </c>
      <c r="N1079" s="832">
        <v>1</v>
      </c>
      <c r="O1079" s="836">
        <v>1</v>
      </c>
      <c r="P1079" s="835">
        <v>58.77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21</v>
      </c>
      <c r="B1080" s="832" t="s">
        <v>3242</v>
      </c>
      <c r="C1080" s="832" t="s">
        <v>3248</v>
      </c>
      <c r="D1080" s="833" t="s">
        <v>5567</v>
      </c>
      <c r="E1080" s="834" t="s">
        <v>3285</v>
      </c>
      <c r="F1080" s="832" t="s">
        <v>3243</v>
      </c>
      <c r="G1080" s="832" t="s">
        <v>4076</v>
      </c>
      <c r="H1080" s="832" t="s">
        <v>655</v>
      </c>
      <c r="I1080" s="832" t="s">
        <v>2992</v>
      </c>
      <c r="J1080" s="832" t="s">
        <v>2993</v>
      </c>
      <c r="K1080" s="832" t="s">
        <v>2994</v>
      </c>
      <c r="L1080" s="835">
        <v>58.77</v>
      </c>
      <c r="M1080" s="835">
        <v>58.77</v>
      </c>
      <c r="N1080" s="832">
        <v>1</v>
      </c>
      <c r="O1080" s="836">
        <v>1</v>
      </c>
      <c r="P1080" s="835">
        <v>58.77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5" customHeight="1" x14ac:dyDescent="0.2">
      <c r="A1081" s="831">
        <v>21</v>
      </c>
      <c r="B1081" s="832" t="s">
        <v>3242</v>
      </c>
      <c r="C1081" s="832" t="s">
        <v>3248</v>
      </c>
      <c r="D1081" s="833" t="s">
        <v>5567</v>
      </c>
      <c r="E1081" s="834" t="s">
        <v>3285</v>
      </c>
      <c r="F1081" s="832" t="s">
        <v>3243</v>
      </c>
      <c r="G1081" s="832" t="s">
        <v>4076</v>
      </c>
      <c r="H1081" s="832" t="s">
        <v>655</v>
      </c>
      <c r="I1081" s="832" t="s">
        <v>4210</v>
      </c>
      <c r="J1081" s="832" t="s">
        <v>2993</v>
      </c>
      <c r="K1081" s="832" t="s">
        <v>4211</v>
      </c>
      <c r="L1081" s="835">
        <v>176.32</v>
      </c>
      <c r="M1081" s="835">
        <v>176.32</v>
      </c>
      <c r="N1081" s="832">
        <v>1</v>
      </c>
      <c r="O1081" s="836">
        <v>0.5</v>
      </c>
      <c r="P1081" s="835">
        <v>176.32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21</v>
      </c>
      <c r="B1082" s="832" t="s">
        <v>3242</v>
      </c>
      <c r="C1082" s="832" t="s">
        <v>3248</v>
      </c>
      <c r="D1082" s="833" t="s">
        <v>5567</v>
      </c>
      <c r="E1082" s="834" t="s">
        <v>3285</v>
      </c>
      <c r="F1082" s="832" t="s">
        <v>3243</v>
      </c>
      <c r="G1082" s="832" t="s">
        <v>3375</v>
      </c>
      <c r="H1082" s="832" t="s">
        <v>594</v>
      </c>
      <c r="I1082" s="832" t="s">
        <v>3376</v>
      </c>
      <c r="J1082" s="832" t="s">
        <v>1014</v>
      </c>
      <c r="K1082" s="832" t="s">
        <v>3377</v>
      </c>
      <c r="L1082" s="835">
        <v>236.03</v>
      </c>
      <c r="M1082" s="835">
        <v>2596.33</v>
      </c>
      <c r="N1082" s="832">
        <v>11</v>
      </c>
      <c r="O1082" s="836">
        <v>9</v>
      </c>
      <c r="P1082" s="835">
        <v>2124.27</v>
      </c>
      <c r="Q1082" s="837">
        <v>0.81818181818181823</v>
      </c>
      <c r="R1082" s="832">
        <v>9</v>
      </c>
      <c r="S1082" s="837">
        <v>0.81818181818181823</v>
      </c>
      <c r="T1082" s="836">
        <v>7</v>
      </c>
      <c r="U1082" s="838">
        <v>0.77777777777777779</v>
      </c>
    </row>
    <row r="1083" spans="1:21" ht="14.45" customHeight="1" x14ac:dyDescent="0.2">
      <c r="A1083" s="831">
        <v>21</v>
      </c>
      <c r="B1083" s="832" t="s">
        <v>3242</v>
      </c>
      <c r="C1083" s="832" t="s">
        <v>3248</v>
      </c>
      <c r="D1083" s="833" t="s">
        <v>5567</v>
      </c>
      <c r="E1083" s="834" t="s">
        <v>3285</v>
      </c>
      <c r="F1083" s="832" t="s">
        <v>3243</v>
      </c>
      <c r="G1083" s="832" t="s">
        <v>3375</v>
      </c>
      <c r="H1083" s="832" t="s">
        <v>594</v>
      </c>
      <c r="I1083" s="832" t="s">
        <v>3378</v>
      </c>
      <c r="J1083" s="832" t="s">
        <v>1014</v>
      </c>
      <c r="K1083" s="832" t="s">
        <v>1421</v>
      </c>
      <c r="L1083" s="835">
        <v>516</v>
      </c>
      <c r="M1083" s="835">
        <v>3096</v>
      </c>
      <c r="N1083" s="832">
        <v>6</v>
      </c>
      <c r="O1083" s="836">
        <v>5</v>
      </c>
      <c r="P1083" s="835">
        <v>2580</v>
      </c>
      <c r="Q1083" s="837">
        <v>0.83333333333333337</v>
      </c>
      <c r="R1083" s="832">
        <v>5</v>
      </c>
      <c r="S1083" s="837">
        <v>0.83333333333333337</v>
      </c>
      <c r="T1083" s="836">
        <v>4.5</v>
      </c>
      <c r="U1083" s="838">
        <v>0.9</v>
      </c>
    </row>
    <row r="1084" spans="1:21" ht="14.45" customHeight="1" x14ac:dyDescent="0.2">
      <c r="A1084" s="831">
        <v>21</v>
      </c>
      <c r="B1084" s="832" t="s">
        <v>3242</v>
      </c>
      <c r="C1084" s="832" t="s">
        <v>3248</v>
      </c>
      <c r="D1084" s="833" t="s">
        <v>5567</v>
      </c>
      <c r="E1084" s="834" t="s">
        <v>3285</v>
      </c>
      <c r="F1084" s="832" t="s">
        <v>3243</v>
      </c>
      <c r="G1084" s="832" t="s">
        <v>3375</v>
      </c>
      <c r="H1084" s="832" t="s">
        <v>594</v>
      </c>
      <c r="I1084" s="832" t="s">
        <v>4084</v>
      </c>
      <c r="J1084" s="832" t="s">
        <v>1014</v>
      </c>
      <c r="K1084" s="832" t="s">
        <v>4085</v>
      </c>
      <c r="L1084" s="835">
        <v>1719.99</v>
      </c>
      <c r="M1084" s="835">
        <v>3439.98</v>
      </c>
      <c r="N1084" s="832">
        <v>2</v>
      </c>
      <c r="O1084" s="836">
        <v>1.5</v>
      </c>
      <c r="P1084" s="835">
        <v>3439.98</v>
      </c>
      <c r="Q1084" s="837">
        <v>1</v>
      </c>
      <c r="R1084" s="832">
        <v>2</v>
      </c>
      <c r="S1084" s="837">
        <v>1</v>
      </c>
      <c r="T1084" s="836">
        <v>1.5</v>
      </c>
      <c r="U1084" s="838">
        <v>1</v>
      </c>
    </row>
    <row r="1085" spans="1:21" ht="14.45" customHeight="1" x14ac:dyDescent="0.2">
      <c r="A1085" s="831">
        <v>21</v>
      </c>
      <c r="B1085" s="832" t="s">
        <v>3242</v>
      </c>
      <c r="C1085" s="832" t="s">
        <v>3248</v>
      </c>
      <c r="D1085" s="833" t="s">
        <v>5567</v>
      </c>
      <c r="E1085" s="834" t="s">
        <v>3285</v>
      </c>
      <c r="F1085" s="832" t="s">
        <v>3243</v>
      </c>
      <c r="G1085" s="832" t="s">
        <v>3795</v>
      </c>
      <c r="H1085" s="832" t="s">
        <v>594</v>
      </c>
      <c r="I1085" s="832" t="s">
        <v>3796</v>
      </c>
      <c r="J1085" s="832" t="s">
        <v>893</v>
      </c>
      <c r="K1085" s="832" t="s">
        <v>3797</v>
      </c>
      <c r="L1085" s="835">
        <v>37.61</v>
      </c>
      <c r="M1085" s="835">
        <v>37.61</v>
      </c>
      <c r="N1085" s="832">
        <v>1</v>
      </c>
      <c r="O1085" s="836">
        <v>0.5</v>
      </c>
      <c r="P1085" s="835">
        <v>37.61</v>
      </c>
      <c r="Q1085" s="837">
        <v>1</v>
      </c>
      <c r="R1085" s="832">
        <v>1</v>
      </c>
      <c r="S1085" s="837">
        <v>1</v>
      </c>
      <c r="T1085" s="836">
        <v>0.5</v>
      </c>
      <c r="U1085" s="838">
        <v>1</v>
      </c>
    </row>
    <row r="1086" spans="1:21" ht="14.45" customHeight="1" x14ac:dyDescent="0.2">
      <c r="A1086" s="831">
        <v>21</v>
      </c>
      <c r="B1086" s="832" t="s">
        <v>3242</v>
      </c>
      <c r="C1086" s="832" t="s">
        <v>3248</v>
      </c>
      <c r="D1086" s="833" t="s">
        <v>5567</v>
      </c>
      <c r="E1086" s="834" t="s">
        <v>3285</v>
      </c>
      <c r="F1086" s="832" t="s">
        <v>3243</v>
      </c>
      <c r="G1086" s="832" t="s">
        <v>3795</v>
      </c>
      <c r="H1086" s="832" t="s">
        <v>594</v>
      </c>
      <c r="I1086" s="832" t="s">
        <v>4539</v>
      </c>
      <c r="J1086" s="832" t="s">
        <v>893</v>
      </c>
      <c r="K1086" s="832" t="s">
        <v>4540</v>
      </c>
      <c r="L1086" s="835">
        <v>93.61</v>
      </c>
      <c r="M1086" s="835">
        <v>93.61</v>
      </c>
      <c r="N1086" s="832">
        <v>1</v>
      </c>
      <c r="O1086" s="836">
        <v>0.5</v>
      </c>
      <c r="P1086" s="835">
        <v>93.61</v>
      </c>
      <c r="Q1086" s="837">
        <v>1</v>
      </c>
      <c r="R1086" s="832">
        <v>1</v>
      </c>
      <c r="S1086" s="837">
        <v>1</v>
      </c>
      <c r="T1086" s="836">
        <v>0.5</v>
      </c>
      <c r="U1086" s="838">
        <v>1</v>
      </c>
    </row>
    <row r="1087" spans="1:21" ht="14.45" customHeight="1" x14ac:dyDescent="0.2">
      <c r="A1087" s="831">
        <v>21</v>
      </c>
      <c r="B1087" s="832" t="s">
        <v>3242</v>
      </c>
      <c r="C1087" s="832" t="s">
        <v>3248</v>
      </c>
      <c r="D1087" s="833" t="s">
        <v>5567</v>
      </c>
      <c r="E1087" s="834" t="s">
        <v>3285</v>
      </c>
      <c r="F1087" s="832" t="s">
        <v>3243</v>
      </c>
      <c r="G1087" s="832" t="s">
        <v>3795</v>
      </c>
      <c r="H1087" s="832" t="s">
        <v>594</v>
      </c>
      <c r="I1087" s="832" t="s">
        <v>4541</v>
      </c>
      <c r="J1087" s="832" t="s">
        <v>893</v>
      </c>
      <c r="K1087" s="832" t="s">
        <v>894</v>
      </c>
      <c r="L1087" s="835">
        <v>18.809999999999999</v>
      </c>
      <c r="M1087" s="835">
        <v>18.809999999999999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21</v>
      </c>
      <c r="B1088" s="832" t="s">
        <v>3242</v>
      </c>
      <c r="C1088" s="832" t="s">
        <v>3248</v>
      </c>
      <c r="D1088" s="833" t="s">
        <v>5567</v>
      </c>
      <c r="E1088" s="834" t="s">
        <v>3285</v>
      </c>
      <c r="F1088" s="832" t="s">
        <v>3243</v>
      </c>
      <c r="G1088" s="832" t="s">
        <v>3795</v>
      </c>
      <c r="H1088" s="832" t="s">
        <v>594</v>
      </c>
      <c r="I1088" s="832" t="s">
        <v>3798</v>
      </c>
      <c r="J1088" s="832" t="s">
        <v>893</v>
      </c>
      <c r="K1088" s="832" t="s">
        <v>3799</v>
      </c>
      <c r="L1088" s="835">
        <v>37.61</v>
      </c>
      <c r="M1088" s="835">
        <v>75.22</v>
      </c>
      <c r="N1088" s="832">
        <v>2</v>
      </c>
      <c r="O1088" s="836">
        <v>1.5</v>
      </c>
      <c r="P1088" s="835">
        <v>37.61</v>
      </c>
      <c r="Q1088" s="837">
        <v>0.5</v>
      </c>
      <c r="R1088" s="832">
        <v>1</v>
      </c>
      <c r="S1088" s="837">
        <v>0.5</v>
      </c>
      <c r="T1088" s="836">
        <v>0.5</v>
      </c>
      <c r="U1088" s="838">
        <v>0.33333333333333331</v>
      </c>
    </row>
    <row r="1089" spans="1:21" ht="14.45" customHeight="1" x14ac:dyDescent="0.2">
      <c r="A1089" s="831">
        <v>21</v>
      </c>
      <c r="B1089" s="832" t="s">
        <v>3242</v>
      </c>
      <c r="C1089" s="832" t="s">
        <v>3248</v>
      </c>
      <c r="D1089" s="833" t="s">
        <v>5567</v>
      </c>
      <c r="E1089" s="834" t="s">
        <v>3285</v>
      </c>
      <c r="F1089" s="832" t="s">
        <v>3243</v>
      </c>
      <c r="G1089" s="832" t="s">
        <v>3379</v>
      </c>
      <c r="H1089" s="832" t="s">
        <v>594</v>
      </c>
      <c r="I1089" s="832" t="s">
        <v>3389</v>
      </c>
      <c r="J1089" s="832" t="s">
        <v>3387</v>
      </c>
      <c r="K1089" s="832" t="s">
        <v>3390</v>
      </c>
      <c r="L1089" s="835">
        <v>117.47</v>
      </c>
      <c r="M1089" s="835">
        <v>117.47</v>
      </c>
      <c r="N1089" s="832">
        <v>1</v>
      </c>
      <c r="O1089" s="836">
        <v>1</v>
      </c>
      <c r="P1089" s="835">
        <v>117.47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5" customHeight="1" x14ac:dyDescent="0.2">
      <c r="A1090" s="831">
        <v>21</v>
      </c>
      <c r="B1090" s="832" t="s">
        <v>3242</v>
      </c>
      <c r="C1090" s="832" t="s">
        <v>3248</v>
      </c>
      <c r="D1090" s="833" t="s">
        <v>5567</v>
      </c>
      <c r="E1090" s="834" t="s">
        <v>3285</v>
      </c>
      <c r="F1090" s="832" t="s">
        <v>3243</v>
      </c>
      <c r="G1090" s="832" t="s">
        <v>3391</v>
      </c>
      <c r="H1090" s="832" t="s">
        <v>594</v>
      </c>
      <c r="I1090" s="832" t="s">
        <v>3392</v>
      </c>
      <c r="J1090" s="832" t="s">
        <v>877</v>
      </c>
      <c r="K1090" s="832" t="s">
        <v>3393</v>
      </c>
      <c r="L1090" s="835">
        <v>91.11</v>
      </c>
      <c r="M1090" s="835">
        <v>1002.21</v>
      </c>
      <c r="N1090" s="832">
        <v>11</v>
      </c>
      <c r="O1090" s="836">
        <v>6.5</v>
      </c>
      <c r="P1090" s="835">
        <v>546.66</v>
      </c>
      <c r="Q1090" s="837">
        <v>0.54545454545454541</v>
      </c>
      <c r="R1090" s="832">
        <v>6</v>
      </c>
      <c r="S1090" s="837">
        <v>0.54545454545454541</v>
      </c>
      <c r="T1090" s="836">
        <v>3</v>
      </c>
      <c r="U1090" s="838">
        <v>0.46153846153846156</v>
      </c>
    </row>
    <row r="1091" spans="1:21" ht="14.45" customHeight="1" x14ac:dyDescent="0.2">
      <c r="A1091" s="831">
        <v>21</v>
      </c>
      <c r="B1091" s="832" t="s">
        <v>3242</v>
      </c>
      <c r="C1091" s="832" t="s">
        <v>3248</v>
      </c>
      <c r="D1091" s="833" t="s">
        <v>5567</v>
      </c>
      <c r="E1091" s="834" t="s">
        <v>3285</v>
      </c>
      <c r="F1091" s="832" t="s">
        <v>3243</v>
      </c>
      <c r="G1091" s="832" t="s">
        <v>3391</v>
      </c>
      <c r="H1091" s="832" t="s">
        <v>594</v>
      </c>
      <c r="I1091" s="832" t="s">
        <v>3815</v>
      </c>
      <c r="J1091" s="832" t="s">
        <v>877</v>
      </c>
      <c r="K1091" s="832" t="s">
        <v>3393</v>
      </c>
      <c r="L1091" s="835">
        <v>91.11</v>
      </c>
      <c r="M1091" s="835">
        <v>91.11</v>
      </c>
      <c r="N1091" s="832">
        <v>1</v>
      </c>
      <c r="O1091" s="836">
        <v>0.5</v>
      </c>
      <c r="P1091" s="835">
        <v>91.11</v>
      </c>
      <c r="Q1091" s="837">
        <v>1</v>
      </c>
      <c r="R1091" s="832">
        <v>1</v>
      </c>
      <c r="S1091" s="837">
        <v>1</v>
      </c>
      <c r="T1091" s="836">
        <v>0.5</v>
      </c>
      <c r="U1091" s="838">
        <v>1</v>
      </c>
    </row>
    <row r="1092" spans="1:21" ht="14.45" customHeight="1" x14ac:dyDescent="0.2">
      <c r="A1092" s="831">
        <v>21</v>
      </c>
      <c r="B1092" s="832" t="s">
        <v>3242</v>
      </c>
      <c r="C1092" s="832" t="s">
        <v>3248</v>
      </c>
      <c r="D1092" s="833" t="s">
        <v>5567</v>
      </c>
      <c r="E1092" s="834" t="s">
        <v>3285</v>
      </c>
      <c r="F1092" s="832" t="s">
        <v>3243</v>
      </c>
      <c r="G1092" s="832" t="s">
        <v>3394</v>
      </c>
      <c r="H1092" s="832" t="s">
        <v>594</v>
      </c>
      <c r="I1092" s="832" t="s">
        <v>3395</v>
      </c>
      <c r="J1092" s="832" t="s">
        <v>1432</v>
      </c>
      <c r="K1092" s="832" t="s">
        <v>3396</v>
      </c>
      <c r="L1092" s="835">
        <v>29.13</v>
      </c>
      <c r="M1092" s="835">
        <v>29.13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21</v>
      </c>
      <c r="B1093" s="832" t="s">
        <v>3242</v>
      </c>
      <c r="C1093" s="832" t="s">
        <v>3248</v>
      </c>
      <c r="D1093" s="833" t="s">
        <v>5567</v>
      </c>
      <c r="E1093" s="834" t="s">
        <v>3285</v>
      </c>
      <c r="F1093" s="832" t="s">
        <v>3243</v>
      </c>
      <c r="G1093" s="832" t="s">
        <v>3394</v>
      </c>
      <c r="H1093" s="832" t="s">
        <v>594</v>
      </c>
      <c r="I1093" s="832" t="s">
        <v>3395</v>
      </c>
      <c r="J1093" s="832" t="s">
        <v>1432</v>
      </c>
      <c r="K1093" s="832" t="s">
        <v>3396</v>
      </c>
      <c r="L1093" s="835">
        <v>24.68</v>
      </c>
      <c r="M1093" s="835">
        <v>24.68</v>
      </c>
      <c r="N1093" s="832">
        <v>1</v>
      </c>
      <c r="O1093" s="836">
        <v>0.5</v>
      </c>
      <c r="P1093" s="835">
        <v>24.68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5" customHeight="1" x14ac:dyDescent="0.2">
      <c r="A1094" s="831">
        <v>21</v>
      </c>
      <c r="B1094" s="832" t="s">
        <v>3242</v>
      </c>
      <c r="C1094" s="832" t="s">
        <v>3248</v>
      </c>
      <c r="D1094" s="833" t="s">
        <v>5567</v>
      </c>
      <c r="E1094" s="834" t="s">
        <v>3285</v>
      </c>
      <c r="F1094" s="832" t="s">
        <v>3243</v>
      </c>
      <c r="G1094" s="832" t="s">
        <v>3408</v>
      </c>
      <c r="H1094" s="832" t="s">
        <v>594</v>
      </c>
      <c r="I1094" s="832" t="s">
        <v>4542</v>
      </c>
      <c r="J1094" s="832" t="s">
        <v>963</v>
      </c>
      <c r="K1094" s="832" t="s">
        <v>4543</v>
      </c>
      <c r="L1094" s="835">
        <v>92.85</v>
      </c>
      <c r="M1094" s="835">
        <v>92.85</v>
      </c>
      <c r="N1094" s="832">
        <v>1</v>
      </c>
      <c r="O1094" s="836">
        <v>0.5</v>
      </c>
      <c r="P1094" s="835">
        <v>92.85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5" customHeight="1" x14ac:dyDescent="0.2">
      <c r="A1095" s="831">
        <v>21</v>
      </c>
      <c r="B1095" s="832" t="s">
        <v>3242</v>
      </c>
      <c r="C1095" s="832" t="s">
        <v>3248</v>
      </c>
      <c r="D1095" s="833" t="s">
        <v>5567</v>
      </c>
      <c r="E1095" s="834" t="s">
        <v>3285</v>
      </c>
      <c r="F1095" s="832" t="s">
        <v>3243</v>
      </c>
      <c r="G1095" s="832" t="s">
        <v>3411</v>
      </c>
      <c r="H1095" s="832" t="s">
        <v>594</v>
      </c>
      <c r="I1095" s="832" t="s">
        <v>4544</v>
      </c>
      <c r="J1095" s="832" t="s">
        <v>4545</v>
      </c>
      <c r="K1095" s="832" t="s">
        <v>4546</v>
      </c>
      <c r="L1095" s="835">
        <v>132</v>
      </c>
      <c r="M1095" s="835">
        <v>132</v>
      </c>
      <c r="N1095" s="832">
        <v>1</v>
      </c>
      <c r="O1095" s="836">
        <v>0.5</v>
      </c>
      <c r="P1095" s="835">
        <v>132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5" customHeight="1" x14ac:dyDescent="0.2">
      <c r="A1096" s="831">
        <v>21</v>
      </c>
      <c r="B1096" s="832" t="s">
        <v>3242</v>
      </c>
      <c r="C1096" s="832" t="s">
        <v>3248</v>
      </c>
      <c r="D1096" s="833" t="s">
        <v>5567</v>
      </c>
      <c r="E1096" s="834" t="s">
        <v>3285</v>
      </c>
      <c r="F1096" s="832" t="s">
        <v>3243</v>
      </c>
      <c r="G1096" s="832" t="s">
        <v>3414</v>
      </c>
      <c r="H1096" s="832" t="s">
        <v>594</v>
      </c>
      <c r="I1096" s="832" t="s">
        <v>3415</v>
      </c>
      <c r="J1096" s="832" t="s">
        <v>3416</v>
      </c>
      <c r="K1096" s="832" t="s">
        <v>3417</v>
      </c>
      <c r="L1096" s="835">
        <v>550.39</v>
      </c>
      <c r="M1096" s="835">
        <v>550.39</v>
      </c>
      <c r="N1096" s="832">
        <v>1</v>
      </c>
      <c r="O1096" s="836">
        <v>1</v>
      </c>
      <c r="P1096" s="835">
        <v>550.39</v>
      </c>
      <c r="Q1096" s="837">
        <v>1</v>
      </c>
      <c r="R1096" s="832">
        <v>1</v>
      </c>
      <c r="S1096" s="837">
        <v>1</v>
      </c>
      <c r="T1096" s="836">
        <v>1</v>
      </c>
      <c r="U1096" s="838">
        <v>1</v>
      </c>
    </row>
    <row r="1097" spans="1:21" ht="14.45" customHeight="1" x14ac:dyDescent="0.2">
      <c r="A1097" s="831">
        <v>21</v>
      </c>
      <c r="B1097" s="832" t="s">
        <v>3242</v>
      </c>
      <c r="C1097" s="832" t="s">
        <v>3248</v>
      </c>
      <c r="D1097" s="833" t="s">
        <v>5567</v>
      </c>
      <c r="E1097" s="834" t="s">
        <v>3285</v>
      </c>
      <c r="F1097" s="832" t="s">
        <v>3243</v>
      </c>
      <c r="G1097" s="832" t="s">
        <v>3299</v>
      </c>
      <c r="H1097" s="832" t="s">
        <v>655</v>
      </c>
      <c r="I1097" s="832" t="s">
        <v>2863</v>
      </c>
      <c r="J1097" s="832" t="s">
        <v>2859</v>
      </c>
      <c r="K1097" s="832" t="s">
        <v>2864</v>
      </c>
      <c r="L1097" s="835">
        <v>484.75</v>
      </c>
      <c r="M1097" s="835">
        <v>969.5</v>
      </c>
      <c r="N1097" s="832">
        <v>2</v>
      </c>
      <c r="O1097" s="836">
        <v>0.5</v>
      </c>
      <c r="P1097" s="835">
        <v>969.5</v>
      </c>
      <c r="Q1097" s="837">
        <v>1</v>
      </c>
      <c r="R1097" s="832">
        <v>2</v>
      </c>
      <c r="S1097" s="837">
        <v>1</v>
      </c>
      <c r="T1097" s="836">
        <v>0.5</v>
      </c>
      <c r="U1097" s="838">
        <v>1</v>
      </c>
    </row>
    <row r="1098" spans="1:21" ht="14.45" customHeight="1" x14ac:dyDescent="0.2">
      <c r="A1098" s="831">
        <v>21</v>
      </c>
      <c r="B1098" s="832" t="s">
        <v>3242</v>
      </c>
      <c r="C1098" s="832" t="s">
        <v>3248</v>
      </c>
      <c r="D1098" s="833" t="s">
        <v>5567</v>
      </c>
      <c r="E1098" s="834" t="s">
        <v>3285</v>
      </c>
      <c r="F1098" s="832" t="s">
        <v>3243</v>
      </c>
      <c r="G1098" s="832" t="s">
        <v>3299</v>
      </c>
      <c r="H1098" s="832" t="s">
        <v>655</v>
      </c>
      <c r="I1098" s="832" t="s">
        <v>2858</v>
      </c>
      <c r="J1098" s="832" t="s">
        <v>2859</v>
      </c>
      <c r="K1098" s="832" t="s">
        <v>2860</v>
      </c>
      <c r="L1098" s="835">
        <v>1938.97</v>
      </c>
      <c r="M1098" s="835">
        <v>3877.94</v>
      </c>
      <c r="N1098" s="832">
        <v>2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21</v>
      </c>
      <c r="B1099" s="832" t="s">
        <v>3242</v>
      </c>
      <c r="C1099" s="832" t="s">
        <v>3248</v>
      </c>
      <c r="D1099" s="833" t="s">
        <v>5567</v>
      </c>
      <c r="E1099" s="834" t="s">
        <v>3285</v>
      </c>
      <c r="F1099" s="832" t="s">
        <v>3243</v>
      </c>
      <c r="G1099" s="832" t="s">
        <v>3299</v>
      </c>
      <c r="H1099" s="832" t="s">
        <v>655</v>
      </c>
      <c r="I1099" s="832" t="s">
        <v>3432</v>
      </c>
      <c r="J1099" s="832" t="s">
        <v>2859</v>
      </c>
      <c r="K1099" s="832" t="s">
        <v>3433</v>
      </c>
      <c r="L1099" s="835">
        <v>242.37</v>
      </c>
      <c r="M1099" s="835">
        <v>242.37</v>
      </c>
      <c r="N1099" s="832">
        <v>1</v>
      </c>
      <c r="O1099" s="836">
        <v>1</v>
      </c>
      <c r="P1099" s="835">
        <v>242.37</v>
      </c>
      <c r="Q1099" s="837">
        <v>1</v>
      </c>
      <c r="R1099" s="832">
        <v>1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21</v>
      </c>
      <c r="B1100" s="832" t="s">
        <v>3242</v>
      </c>
      <c r="C1100" s="832" t="s">
        <v>3248</v>
      </c>
      <c r="D1100" s="833" t="s">
        <v>5567</v>
      </c>
      <c r="E1100" s="834" t="s">
        <v>3285</v>
      </c>
      <c r="F1100" s="832" t="s">
        <v>3243</v>
      </c>
      <c r="G1100" s="832" t="s">
        <v>3437</v>
      </c>
      <c r="H1100" s="832" t="s">
        <v>655</v>
      </c>
      <c r="I1100" s="832" t="s">
        <v>2594</v>
      </c>
      <c r="J1100" s="832" t="s">
        <v>1030</v>
      </c>
      <c r="K1100" s="832" t="s">
        <v>2595</v>
      </c>
      <c r="L1100" s="835">
        <v>42.51</v>
      </c>
      <c r="M1100" s="835">
        <v>170.04</v>
      </c>
      <c r="N1100" s="832">
        <v>4</v>
      </c>
      <c r="O1100" s="836">
        <v>2.5</v>
      </c>
      <c r="P1100" s="835">
        <v>127.53</v>
      </c>
      <c r="Q1100" s="837">
        <v>0.75</v>
      </c>
      <c r="R1100" s="832">
        <v>3</v>
      </c>
      <c r="S1100" s="837">
        <v>0.75</v>
      </c>
      <c r="T1100" s="836">
        <v>2</v>
      </c>
      <c r="U1100" s="838">
        <v>0.8</v>
      </c>
    </row>
    <row r="1101" spans="1:21" ht="14.45" customHeight="1" x14ac:dyDescent="0.2">
      <c r="A1101" s="831">
        <v>21</v>
      </c>
      <c r="B1101" s="832" t="s">
        <v>3242</v>
      </c>
      <c r="C1101" s="832" t="s">
        <v>3248</v>
      </c>
      <c r="D1101" s="833" t="s">
        <v>5567</v>
      </c>
      <c r="E1101" s="834" t="s">
        <v>3285</v>
      </c>
      <c r="F1101" s="832" t="s">
        <v>3243</v>
      </c>
      <c r="G1101" s="832" t="s">
        <v>3437</v>
      </c>
      <c r="H1101" s="832" t="s">
        <v>655</v>
      </c>
      <c r="I1101" s="832" t="s">
        <v>2596</v>
      </c>
      <c r="J1101" s="832" t="s">
        <v>1030</v>
      </c>
      <c r="K1101" s="832" t="s">
        <v>2597</v>
      </c>
      <c r="L1101" s="835">
        <v>85.02</v>
      </c>
      <c r="M1101" s="835">
        <v>85.02</v>
      </c>
      <c r="N1101" s="832">
        <v>1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21</v>
      </c>
      <c r="B1102" s="832" t="s">
        <v>3242</v>
      </c>
      <c r="C1102" s="832" t="s">
        <v>3248</v>
      </c>
      <c r="D1102" s="833" t="s">
        <v>5567</v>
      </c>
      <c r="E1102" s="834" t="s">
        <v>3285</v>
      </c>
      <c r="F1102" s="832" t="s">
        <v>3243</v>
      </c>
      <c r="G1102" s="832" t="s">
        <v>3437</v>
      </c>
      <c r="H1102" s="832" t="s">
        <v>594</v>
      </c>
      <c r="I1102" s="832" t="s">
        <v>3836</v>
      </c>
      <c r="J1102" s="832" t="s">
        <v>3837</v>
      </c>
      <c r="K1102" s="832" t="s">
        <v>2595</v>
      </c>
      <c r="L1102" s="835">
        <v>42.51</v>
      </c>
      <c r="M1102" s="835">
        <v>127.53</v>
      </c>
      <c r="N1102" s="832">
        <v>3</v>
      </c>
      <c r="O1102" s="836">
        <v>3</v>
      </c>
      <c r="P1102" s="835">
        <v>127.53</v>
      </c>
      <c r="Q1102" s="837">
        <v>1</v>
      </c>
      <c r="R1102" s="832">
        <v>3</v>
      </c>
      <c r="S1102" s="837">
        <v>1</v>
      </c>
      <c r="T1102" s="836">
        <v>3</v>
      </c>
      <c r="U1102" s="838">
        <v>1</v>
      </c>
    </row>
    <row r="1103" spans="1:21" ht="14.45" customHeight="1" x14ac:dyDescent="0.2">
      <c r="A1103" s="831">
        <v>21</v>
      </c>
      <c r="B1103" s="832" t="s">
        <v>3242</v>
      </c>
      <c r="C1103" s="832" t="s">
        <v>3248</v>
      </c>
      <c r="D1103" s="833" t="s">
        <v>5567</v>
      </c>
      <c r="E1103" s="834" t="s">
        <v>3285</v>
      </c>
      <c r="F1103" s="832" t="s">
        <v>3243</v>
      </c>
      <c r="G1103" s="832" t="s">
        <v>3438</v>
      </c>
      <c r="H1103" s="832" t="s">
        <v>655</v>
      </c>
      <c r="I1103" s="832" t="s">
        <v>2915</v>
      </c>
      <c r="J1103" s="832" t="s">
        <v>2911</v>
      </c>
      <c r="K1103" s="832" t="s">
        <v>2916</v>
      </c>
      <c r="L1103" s="835">
        <v>339.47</v>
      </c>
      <c r="M1103" s="835">
        <v>1018.4100000000001</v>
      </c>
      <c r="N1103" s="832">
        <v>3</v>
      </c>
      <c r="O1103" s="836">
        <v>1</v>
      </c>
      <c r="P1103" s="835">
        <v>339.47</v>
      </c>
      <c r="Q1103" s="837">
        <v>0.33333333333333331</v>
      </c>
      <c r="R1103" s="832">
        <v>1</v>
      </c>
      <c r="S1103" s="837">
        <v>0.33333333333333331</v>
      </c>
      <c r="T1103" s="836"/>
      <c r="U1103" s="838">
        <v>0</v>
      </c>
    </row>
    <row r="1104" spans="1:21" ht="14.45" customHeight="1" x14ac:dyDescent="0.2">
      <c r="A1104" s="831">
        <v>21</v>
      </c>
      <c r="B1104" s="832" t="s">
        <v>3242</v>
      </c>
      <c r="C1104" s="832" t="s">
        <v>3248</v>
      </c>
      <c r="D1104" s="833" t="s">
        <v>5567</v>
      </c>
      <c r="E1104" s="834" t="s">
        <v>3285</v>
      </c>
      <c r="F1104" s="832" t="s">
        <v>3243</v>
      </c>
      <c r="G1104" s="832" t="s">
        <v>1074</v>
      </c>
      <c r="H1104" s="832" t="s">
        <v>594</v>
      </c>
      <c r="I1104" s="832" t="s">
        <v>3840</v>
      </c>
      <c r="J1104" s="832" t="s">
        <v>3841</v>
      </c>
      <c r="K1104" s="832" t="s">
        <v>3842</v>
      </c>
      <c r="L1104" s="835">
        <v>13.73</v>
      </c>
      <c r="M1104" s="835">
        <v>13.73</v>
      </c>
      <c r="N1104" s="832">
        <v>1</v>
      </c>
      <c r="O1104" s="836">
        <v>1</v>
      </c>
      <c r="P1104" s="835">
        <v>13.73</v>
      </c>
      <c r="Q1104" s="837">
        <v>1</v>
      </c>
      <c r="R1104" s="832">
        <v>1</v>
      </c>
      <c r="S1104" s="837">
        <v>1</v>
      </c>
      <c r="T1104" s="836">
        <v>1</v>
      </c>
      <c r="U1104" s="838">
        <v>1</v>
      </c>
    </row>
    <row r="1105" spans="1:21" ht="14.45" customHeight="1" x14ac:dyDescent="0.2">
      <c r="A1105" s="831">
        <v>21</v>
      </c>
      <c r="B1105" s="832" t="s">
        <v>3242</v>
      </c>
      <c r="C1105" s="832" t="s">
        <v>3248</v>
      </c>
      <c r="D1105" s="833" t="s">
        <v>5567</v>
      </c>
      <c r="E1105" s="834" t="s">
        <v>3285</v>
      </c>
      <c r="F1105" s="832" t="s">
        <v>3243</v>
      </c>
      <c r="G1105" s="832" t="s">
        <v>3451</v>
      </c>
      <c r="H1105" s="832" t="s">
        <v>594</v>
      </c>
      <c r="I1105" s="832" t="s">
        <v>3452</v>
      </c>
      <c r="J1105" s="832" t="s">
        <v>1159</v>
      </c>
      <c r="K1105" s="832" t="s">
        <v>3453</v>
      </c>
      <c r="L1105" s="835">
        <v>75.05</v>
      </c>
      <c r="M1105" s="835">
        <v>375.25</v>
      </c>
      <c r="N1105" s="832">
        <v>5</v>
      </c>
      <c r="O1105" s="836">
        <v>3</v>
      </c>
      <c r="P1105" s="835">
        <v>150.1</v>
      </c>
      <c r="Q1105" s="837">
        <v>0.39999999999999997</v>
      </c>
      <c r="R1105" s="832">
        <v>2</v>
      </c>
      <c r="S1105" s="837">
        <v>0.4</v>
      </c>
      <c r="T1105" s="836">
        <v>1.5</v>
      </c>
      <c r="U1105" s="838">
        <v>0.5</v>
      </c>
    </row>
    <row r="1106" spans="1:21" ht="14.45" customHeight="1" x14ac:dyDescent="0.2">
      <c r="A1106" s="831">
        <v>21</v>
      </c>
      <c r="B1106" s="832" t="s">
        <v>3242</v>
      </c>
      <c r="C1106" s="832" t="s">
        <v>3248</v>
      </c>
      <c r="D1106" s="833" t="s">
        <v>5567</v>
      </c>
      <c r="E1106" s="834" t="s">
        <v>3285</v>
      </c>
      <c r="F1106" s="832" t="s">
        <v>3243</v>
      </c>
      <c r="G1106" s="832" t="s">
        <v>3451</v>
      </c>
      <c r="H1106" s="832" t="s">
        <v>594</v>
      </c>
      <c r="I1106" s="832" t="s">
        <v>3454</v>
      </c>
      <c r="J1106" s="832" t="s">
        <v>1163</v>
      </c>
      <c r="K1106" s="832" t="s">
        <v>3455</v>
      </c>
      <c r="L1106" s="835">
        <v>45.03</v>
      </c>
      <c r="M1106" s="835">
        <v>360.24</v>
      </c>
      <c r="N1106" s="832">
        <v>8</v>
      </c>
      <c r="O1106" s="836">
        <v>5</v>
      </c>
      <c r="P1106" s="835">
        <v>360.24</v>
      </c>
      <c r="Q1106" s="837">
        <v>1</v>
      </c>
      <c r="R1106" s="832">
        <v>8</v>
      </c>
      <c r="S1106" s="837">
        <v>1</v>
      </c>
      <c r="T1106" s="836">
        <v>5</v>
      </c>
      <c r="U1106" s="838">
        <v>1</v>
      </c>
    </row>
    <row r="1107" spans="1:21" ht="14.45" customHeight="1" x14ac:dyDescent="0.2">
      <c r="A1107" s="831">
        <v>21</v>
      </c>
      <c r="B1107" s="832" t="s">
        <v>3242</v>
      </c>
      <c r="C1107" s="832" t="s">
        <v>3248</v>
      </c>
      <c r="D1107" s="833" t="s">
        <v>5567</v>
      </c>
      <c r="E1107" s="834" t="s">
        <v>3285</v>
      </c>
      <c r="F1107" s="832" t="s">
        <v>3243</v>
      </c>
      <c r="G1107" s="832" t="s">
        <v>4101</v>
      </c>
      <c r="H1107" s="832" t="s">
        <v>594</v>
      </c>
      <c r="I1107" s="832" t="s">
        <v>4102</v>
      </c>
      <c r="J1107" s="832" t="s">
        <v>4103</v>
      </c>
      <c r="K1107" s="832" t="s">
        <v>4104</v>
      </c>
      <c r="L1107" s="835">
        <v>45.89</v>
      </c>
      <c r="M1107" s="835">
        <v>229.45</v>
      </c>
      <c r="N1107" s="832">
        <v>5</v>
      </c>
      <c r="O1107" s="836">
        <v>3</v>
      </c>
      <c r="P1107" s="835">
        <v>45.89</v>
      </c>
      <c r="Q1107" s="837">
        <v>0.2</v>
      </c>
      <c r="R1107" s="832">
        <v>1</v>
      </c>
      <c r="S1107" s="837">
        <v>0.2</v>
      </c>
      <c r="T1107" s="836">
        <v>1</v>
      </c>
      <c r="U1107" s="838">
        <v>0.33333333333333331</v>
      </c>
    </row>
    <row r="1108" spans="1:21" ht="14.45" customHeight="1" x14ac:dyDescent="0.2">
      <c r="A1108" s="831">
        <v>21</v>
      </c>
      <c r="B1108" s="832" t="s">
        <v>3242</v>
      </c>
      <c r="C1108" s="832" t="s">
        <v>3248</v>
      </c>
      <c r="D1108" s="833" t="s">
        <v>5567</v>
      </c>
      <c r="E1108" s="834" t="s">
        <v>3285</v>
      </c>
      <c r="F1108" s="832" t="s">
        <v>3243</v>
      </c>
      <c r="G1108" s="832" t="s">
        <v>4101</v>
      </c>
      <c r="H1108" s="832" t="s">
        <v>594</v>
      </c>
      <c r="I1108" s="832" t="s">
        <v>4105</v>
      </c>
      <c r="J1108" s="832" t="s">
        <v>4103</v>
      </c>
      <c r="K1108" s="832" t="s">
        <v>4106</v>
      </c>
      <c r="L1108" s="835">
        <v>91.78</v>
      </c>
      <c r="M1108" s="835">
        <v>91.78</v>
      </c>
      <c r="N1108" s="832">
        <v>1</v>
      </c>
      <c r="O1108" s="836">
        <v>1</v>
      </c>
      <c r="P1108" s="835">
        <v>91.78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21</v>
      </c>
      <c r="B1109" s="832" t="s">
        <v>3242</v>
      </c>
      <c r="C1109" s="832" t="s">
        <v>3248</v>
      </c>
      <c r="D1109" s="833" t="s">
        <v>5567</v>
      </c>
      <c r="E1109" s="834" t="s">
        <v>3285</v>
      </c>
      <c r="F1109" s="832" t="s">
        <v>3243</v>
      </c>
      <c r="G1109" s="832" t="s">
        <v>3461</v>
      </c>
      <c r="H1109" s="832" t="s">
        <v>594</v>
      </c>
      <c r="I1109" s="832" t="s">
        <v>3462</v>
      </c>
      <c r="J1109" s="832" t="s">
        <v>3463</v>
      </c>
      <c r="K1109" s="832" t="s">
        <v>3464</v>
      </c>
      <c r="L1109" s="835">
        <v>2615.92</v>
      </c>
      <c r="M1109" s="835">
        <v>162187.03999999998</v>
      </c>
      <c r="N1109" s="832">
        <v>62</v>
      </c>
      <c r="O1109" s="836">
        <v>21</v>
      </c>
      <c r="P1109" s="835">
        <v>102020.87999999998</v>
      </c>
      <c r="Q1109" s="837">
        <v>0.62903225806451601</v>
      </c>
      <c r="R1109" s="832">
        <v>39</v>
      </c>
      <c r="S1109" s="837">
        <v>0.62903225806451613</v>
      </c>
      <c r="T1109" s="836">
        <v>14</v>
      </c>
      <c r="U1109" s="838">
        <v>0.66666666666666663</v>
      </c>
    </row>
    <row r="1110" spans="1:21" ht="14.45" customHeight="1" x14ac:dyDescent="0.2">
      <c r="A1110" s="831">
        <v>21</v>
      </c>
      <c r="B1110" s="832" t="s">
        <v>3242</v>
      </c>
      <c r="C1110" s="832" t="s">
        <v>3248</v>
      </c>
      <c r="D1110" s="833" t="s">
        <v>5567</v>
      </c>
      <c r="E1110" s="834" t="s">
        <v>3285</v>
      </c>
      <c r="F1110" s="832" t="s">
        <v>3243</v>
      </c>
      <c r="G1110" s="832" t="s">
        <v>3461</v>
      </c>
      <c r="H1110" s="832" t="s">
        <v>594</v>
      </c>
      <c r="I1110" s="832" t="s">
        <v>4237</v>
      </c>
      <c r="J1110" s="832" t="s">
        <v>3463</v>
      </c>
      <c r="K1110" s="832" t="s">
        <v>4238</v>
      </c>
      <c r="L1110" s="835">
        <v>3633.21</v>
      </c>
      <c r="M1110" s="835">
        <v>265224.33</v>
      </c>
      <c r="N1110" s="832">
        <v>73</v>
      </c>
      <c r="O1110" s="836">
        <v>43.5</v>
      </c>
      <c r="P1110" s="835">
        <v>217992.60000000003</v>
      </c>
      <c r="Q1110" s="837">
        <v>0.82191780821917815</v>
      </c>
      <c r="R1110" s="832">
        <v>60</v>
      </c>
      <c r="S1110" s="837">
        <v>0.82191780821917804</v>
      </c>
      <c r="T1110" s="836">
        <v>36</v>
      </c>
      <c r="U1110" s="838">
        <v>0.82758620689655171</v>
      </c>
    </row>
    <row r="1111" spans="1:21" ht="14.45" customHeight="1" x14ac:dyDescent="0.2">
      <c r="A1111" s="831">
        <v>21</v>
      </c>
      <c r="B1111" s="832" t="s">
        <v>3242</v>
      </c>
      <c r="C1111" s="832" t="s">
        <v>3248</v>
      </c>
      <c r="D1111" s="833" t="s">
        <v>5567</v>
      </c>
      <c r="E1111" s="834" t="s">
        <v>3285</v>
      </c>
      <c r="F1111" s="832" t="s">
        <v>3243</v>
      </c>
      <c r="G1111" s="832" t="s">
        <v>3466</v>
      </c>
      <c r="H1111" s="832" t="s">
        <v>594</v>
      </c>
      <c r="I1111" s="832" t="s">
        <v>3853</v>
      </c>
      <c r="J1111" s="832" t="s">
        <v>3854</v>
      </c>
      <c r="K1111" s="832" t="s">
        <v>3855</v>
      </c>
      <c r="L1111" s="835">
        <v>89.91</v>
      </c>
      <c r="M1111" s="835">
        <v>89.91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21</v>
      </c>
      <c r="B1112" s="832" t="s">
        <v>3242</v>
      </c>
      <c r="C1112" s="832" t="s">
        <v>3248</v>
      </c>
      <c r="D1112" s="833" t="s">
        <v>5567</v>
      </c>
      <c r="E1112" s="834" t="s">
        <v>3285</v>
      </c>
      <c r="F1112" s="832" t="s">
        <v>3243</v>
      </c>
      <c r="G1112" s="832" t="s">
        <v>3469</v>
      </c>
      <c r="H1112" s="832" t="s">
        <v>594</v>
      </c>
      <c r="I1112" s="832" t="s">
        <v>3470</v>
      </c>
      <c r="J1112" s="832" t="s">
        <v>907</v>
      </c>
      <c r="K1112" s="832" t="s">
        <v>3471</v>
      </c>
      <c r="L1112" s="835">
        <v>27.28</v>
      </c>
      <c r="M1112" s="835">
        <v>81.84</v>
      </c>
      <c r="N1112" s="832">
        <v>3</v>
      </c>
      <c r="O1112" s="836">
        <v>3</v>
      </c>
      <c r="P1112" s="835">
        <v>54.56</v>
      </c>
      <c r="Q1112" s="837">
        <v>0.66666666666666663</v>
      </c>
      <c r="R1112" s="832">
        <v>2</v>
      </c>
      <c r="S1112" s="837">
        <v>0.66666666666666663</v>
      </c>
      <c r="T1112" s="836">
        <v>2</v>
      </c>
      <c r="U1112" s="838">
        <v>0.66666666666666663</v>
      </c>
    </row>
    <row r="1113" spans="1:21" ht="14.45" customHeight="1" x14ac:dyDescent="0.2">
      <c r="A1113" s="831">
        <v>21</v>
      </c>
      <c r="B1113" s="832" t="s">
        <v>3242</v>
      </c>
      <c r="C1113" s="832" t="s">
        <v>3248</v>
      </c>
      <c r="D1113" s="833" t="s">
        <v>5567</v>
      </c>
      <c r="E1113" s="834" t="s">
        <v>3285</v>
      </c>
      <c r="F1113" s="832" t="s">
        <v>3243</v>
      </c>
      <c r="G1113" s="832" t="s">
        <v>3477</v>
      </c>
      <c r="H1113" s="832" t="s">
        <v>655</v>
      </c>
      <c r="I1113" s="832" t="s">
        <v>3478</v>
      </c>
      <c r="J1113" s="832" t="s">
        <v>3479</v>
      </c>
      <c r="K1113" s="832" t="s">
        <v>3480</v>
      </c>
      <c r="L1113" s="835">
        <v>1651.16</v>
      </c>
      <c r="M1113" s="835">
        <v>11558.12</v>
      </c>
      <c r="N1113" s="832">
        <v>7</v>
      </c>
      <c r="O1113" s="836">
        <v>7</v>
      </c>
      <c r="P1113" s="835">
        <v>9906.9600000000009</v>
      </c>
      <c r="Q1113" s="837">
        <v>0.85714285714285721</v>
      </c>
      <c r="R1113" s="832">
        <v>6</v>
      </c>
      <c r="S1113" s="837">
        <v>0.8571428571428571</v>
      </c>
      <c r="T1113" s="836">
        <v>6</v>
      </c>
      <c r="U1113" s="838">
        <v>0.8571428571428571</v>
      </c>
    </row>
    <row r="1114" spans="1:21" ht="14.45" customHeight="1" x14ac:dyDescent="0.2">
      <c r="A1114" s="831">
        <v>21</v>
      </c>
      <c r="B1114" s="832" t="s">
        <v>3242</v>
      </c>
      <c r="C1114" s="832" t="s">
        <v>3248</v>
      </c>
      <c r="D1114" s="833" t="s">
        <v>5567</v>
      </c>
      <c r="E1114" s="834" t="s">
        <v>3285</v>
      </c>
      <c r="F1114" s="832" t="s">
        <v>3243</v>
      </c>
      <c r="G1114" s="832" t="s">
        <v>3856</v>
      </c>
      <c r="H1114" s="832" t="s">
        <v>594</v>
      </c>
      <c r="I1114" s="832" t="s">
        <v>3857</v>
      </c>
      <c r="J1114" s="832" t="s">
        <v>3858</v>
      </c>
      <c r="K1114" s="832" t="s">
        <v>3859</v>
      </c>
      <c r="L1114" s="835">
        <v>111.72</v>
      </c>
      <c r="M1114" s="835">
        <v>223.44</v>
      </c>
      <c r="N1114" s="832">
        <v>2</v>
      </c>
      <c r="O1114" s="836">
        <v>0.5</v>
      </c>
      <c r="P1114" s="835">
        <v>223.44</v>
      </c>
      <c r="Q1114" s="837">
        <v>1</v>
      </c>
      <c r="R1114" s="832">
        <v>2</v>
      </c>
      <c r="S1114" s="837">
        <v>1</v>
      </c>
      <c r="T1114" s="836">
        <v>0.5</v>
      </c>
      <c r="U1114" s="838">
        <v>1</v>
      </c>
    </row>
    <row r="1115" spans="1:21" ht="14.45" customHeight="1" x14ac:dyDescent="0.2">
      <c r="A1115" s="831">
        <v>21</v>
      </c>
      <c r="B1115" s="832" t="s">
        <v>3242</v>
      </c>
      <c r="C1115" s="832" t="s">
        <v>3248</v>
      </c>
      <c r="D1115" s="833" t="s">
        <v>5567</v>
      </c>
      <c r="E1115" s="834" t="s">
        <v>3285</v>
      </c>
      <c r="F1115" s="832" t="s">
        <v>3243</v>
      </c>
      <c r="G1115" s="832" t="s">
        <v>3863</v>
      </c>
      <c r="H1115" s="832" t="s">
        <v>594</v>
      </c>
      <c r="I1115" s="832" t="s">
        <v>4547</v>
      </c>
      <c r="J1115" s="832" t="s">
        <v>4548</v>
      </c>
      <c r="K1115" s="832" t="s">
        <v>4549</v>
      </c>
      <c r="L1115" s="835">
        <v>0</v>
      </c>
      <c r="M1115" s="835">
        <v>0</v>
      </c>
      <c r="N1115" s="832">
        <v>2</v>
      </c>
      <c r="O1115" s="836">
        <v>1</v>
      </c>
      <c r="P1115" s="835"/>
      <c r="Q1115" s="837"/>
      <c r="R1115" s="832"/>
      <c r="S1115" s="837">
        <v>0</v>
      </c>
      <c r="T1115" s="836"/>
      <c r="U1115" s="838">
        <v>0</v>
      </c>
    </row>
    <row r="1116" spans="1:21" ht="14.45" customHeight="1" x14ac:dyDescent="0.2">
      <c r="A1116" s="831">
        <v>21</v>
      </c>
      <c r="B1116" s="832" t="s">
        <v>3242</v>
      </c>
      <c r="C1116" s="832" t="s">
        <v>3248</v>
      </c>
      <c r="D1116" s="833" t="s">
        <v>5567</v>
      </c>
      <c r="E1116" s="834" t="s">
        <v>3285</v>
      </c>
      <c r="F1116" s="832" t="s">
        <v>3243</v>
      </c>
      <c r="G1116" s="832" t="s">
        <v>3490</v>
      </c>
      <c r="H1116" s="832" t="s">
        <v>594</v>
      </c>
      <c r="I1116" s="832" t="s">
        <v>3867</v>
      </c>
      <c r="J1116" s="832" t="s">
        <v>836</v>
      </c>
      <c r="K1116" s="832" t="s">
        <v>837</v>
      </c>
      <c r="L1116" s="835">
        <v>38.5</v>
      </c>
      <c r="M1116" s="835">
        <v>231</v>
      </c>
      <c r="N1116" s="832">
        <v>6</v>
      </c>
      <c r="O1116" s="836">
        <v>4</v>
      </c>
      <c r="P1116" s="835">
        <v>192.5</v>
      </c>
      <c r="Q1116" s="837">
        <v>0.83333333333333337</v>
      </c>
      <c r="R1116" s="832">
        <v>5</v>
      </c>
      <c r="S1116" s="837">
        <v>0.83333333333333337</v>
      </c>
      <c r="T1116" s="836">
        <v>3</v>
      </c>
      <c r="U1116" s="838">
        <v>0.75</v>
      </c>
    </row>
    <row r="1117" spans="1:21" ht="14.45" customHeight="1" x14ac:dyDescent="0.2">
      <c r="A1117" s="831">
        <v>21</v>
      </c>
      <c r="B1117" s="832" t="s">
        <v>3242</v>
      </c>
      <c r="C1117" s="832" t="s">
        <v>3248</v>
      </c>
      <c r="D1117" s="833" t="s">
        <v>5567</v>
      </c>
      <c r="E1117" s="834" t="s">
        <v>3285</v>
      </c>
      <c r="F1117" s="832" t="s">
        <v>3243</v>
      </c>
      <c r="G1117" s="832" t="s">
        <v>3490</v>
      </c>
      <c r="H1117" s="832" t="s">
        <v>594</v>
      </c>
      <c r="I1117" s="832" t="s">
        <v>3868</v>
      </c>
      <c r="J1117" s="832" t="s">
        <v>836</v>
      </c>
      <c r="K1117" s="832" t="s">
        <v>3492</v>
      </c>
      <c r="L1117" s="835">
        <v>73.989999999999995</v>
      </c>
      <c r="M1117" s="835">
        <v>73.989999999999995</v>
      </c>
      <c r="N1117" s="832">
        <v>1</v>
      </c>
      <c r="O1117" s="836">
        <v>0.5</v>
      </c>
      <c r="P1117" s="835">
        <v>73.989999999999995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5" customHeight="1" x14ac:dyDescent="0.2">
      <c r="A1118" s="831">
        <v>21</v>
      </c>
      <c r="B1118" s="832" t="s">
        <v>3242</v>
      </c>
      <c r="C1118" s="832" t="s">
        <v>3248</v>
      </c>
      <c r="D1118" s="833" t="s">
        <v>5567</v>
      </c>
      <c r="E1118" s="834" t="s">
        <v>3285</v>
      </c>
      <c r="F1118" s="832" t="s">
        <v>3243</v>
      </c>
      <c r="G1118" s="832" t="s">
        <v>3493</v>
      </c>
      <c r="H1118" s="832" t="s">
        <v>594</v>
      </c>
      <c r="I1118" s="832" t="s">
        <v>4245</v>
      </c>
      <c r="J1118" s="832" t="s">
        <v>690</v>
      </c>
      <c r="K1118" s="832" t="s">
        <v>672</v>
      </c>
      <c r="L1118" s="835">
        <v>58.62</v>
      </c>
      <c r="M1118" s="835">
        <v>58.62</v>
      </c>
      <c r="N1118" s="832">
        <v>1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5" customHeight="1" x14ac:dyDescent="0.2">
      <c r="A1119" s="831">
        <v>21</v>
      </c>
      <c r="B1119" s="832" t="s">
        <v>3242</v>
      </c>
      <c r="C1119" s="832" t="s">
        <v>3248</v>
      </c>
      <c r="D1119" s="833" t="s">
        <v>5567</v>
      </c>
      <c r="E1119" s="834" t="s">
        <v>3285</v>
      </c>
      <c r="F1119" s="832" t="s">
        <v>3243</v>
      </c>
      <c r="G1119" s="832" t="s">
        <v>3500</v>
      </c>
      <c r="H1119" s="832" t="s">
        <v>594</v>
      </c>
      <c r="I1119" s="832" t="s">
        <v>3877</v>
      </c>
      <c r="J1119" s="832" t="s">
        <v>3878</v>
      </c>
      <c r="K1119" s="832" t="s">
        <v>2957</v>
      </c>
      <c r="L1119" s="835">
        <v>2950.43</v>
      </c>
      <c r="M1119" s="835">
        <v>23603.439999999999</v>
      </c>
      <c r="N1119" s="832">
        <v>8</v>
      </c>
      <c r="O1119" s="836">
        <v>2</v>
      </c>
      <c r="P1119" s="835">
        <v>23603.439999999999</v>
      </c>
      <c r="Q1119" s="837">
        <v>1</v>
      </c>
      <c r="R1119" s="832">
        <v>8</v>
      </c>
      <c r="S1119" s="837">
        <v>1</v>
      </c>
      <c r="T1119" s="836">
        <v>2</v>
      </c>
      <c r="U1119" s="838">
        <v>1</v>
      </c>
    </row>
    <row r="1120" spans="1:21" ht="14.45" customHeight="1" x14ac:dyDescent="0.2">
      <c r="A1120" s="831">
        <v>21</v>
      </c>
      <c r="B1120" s="832" t="s">
        <v>3242</v>
      </c>
      <c r="C1120" s="832" t="s">
        <v>3248</v>
      </c>
      <c r="D1120" s="833" t="s">
        <v>5567</v>
      </c>
      <c r="E1120" s="834" t="s">
        <v>3285</v>
      </c>
      <c r="F1120" s="832" t="s">
        <v>3243</v>
      </c>
      <c r="G1120" s="832" t="s">
        <v>3504</v>
      </c>
      <c r="H1120" s="832" t="s">
        <v>594</v>
      </c>
      <c r="I1120" s="832" t="s">
        <v>3505</v>
      </c>
      <c r="J1120" s="832" t="s">
        <v>3506</v>
      </c>
      <c r="K1120" s="832" t="s">
        <v>3507</v>
      </c>
      <c r="L1120" s="835">
        <v>73.150000000000006</v>
      </c>
      <c r="M1120" s="835">
        <v>73.150000000000006</v>
      </c>
      <c r="N1120" s="832">
        <v>1</v>
      </c>
      <c r="O1120" s="836">
        <v>0.5</v>
      </c>
      <c r="P1120" s="835">
        <v>73.150000000000006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21</v>
      </c>
      <c r="B1121" s="832" t="s">
        <v>3242</v>
      </c>
      <c r="C1121" s="832" t="s">
        <v>3248</v>
      </c>
      <c r="D1121" s="833" t="s">
        <v>5567</v>
      </c>
      <c r="E1121" s="834" t="s">
        <v>3285</v>
      </c>
      <c r="F1121" s="832" t="s">
        <v>3243</v>
      </c>
      <c r="G1121" s="832" t="s">
        <v>3879</v>
      </c>
      <c r="H1121" s="832" t="s">
        <v>594</v>
      </c>
      <c r="I1121" s="832" t="s">
        <v>3880</v>
      </c>
      <c r="J1121" s="832" t="s">
        <v>982</v>
      </c>
      <c r="K1121" s="832" t="s">
        <v>1346</v>
      </c>
      <c r="L1121" s="835">
        <v>163.54</v>
      </c>
      <c r="M1121" s="835">
        <v>327.08</v>
      </c>
      <c r="N1121" s="832">
        <v>2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21</v>
      </c>
      <c r="B1122" s="832" t="s">
        <v>3242</v>
      </c>
      <c r="C1122" s="832" t="s">
        <v>3248</v>
      </c>
      <c r="D1122" s="833" t="s">
        <v>5567</v>
      </c>
      <c r="E1122" s="834" t="s">
        <v>3285</v>
      </c>
      <c r="F1122" s="832" t="s">
        <v>3243</v>
      </c>
      <c r="G1122" s="832" t="s">
        <v>4550</v>
      </c>
      <c r="H1122" s="832" t="s">
        <v>594</v>
      </c>
      <c r="I1122" s="832" t="s">
        <v>4551</v>
      </c>
      <c r="J1122" s="832" t="s">
        <v>1609</v>
      </c>
      <c r="K1122" s="832" t="s">
        <v>4552</v>
      </c>
      <c r="L1122" s="835">
        <v>760.22</v>
      </c>
      <c r="M1122" s="835">
        <v>12923.740000000002</v>
      </c>
      <c r="N1122" s="832">
        <v>17</v>
      </c>
      <c r="O1122" s="836">
        <v>14.5</v>
      </c>
      <c r="P1122" s="835">
        <v>6081.7600000000011</v>
      </c>
      <c r="Q1122" s="837">
        <v>0.4705882352941177</v>
      </c>
      <c r="R1122" s="832">
        <v>8</v>
      </c>
      <c r="S1122" s="837">
        <v>0.47058823529411764</v>
      </c>
      <c r="T1122" s="836">
        <v>5.5</v>
      </c>
      <c r="U1122" s="838">
        <v>0.37931034482758619</v>
      </c>
    </row>
    <row r="1123" spans="1:21" ht="14.45" customHeight="1" x14ac:dyDescent="0.2">
      <c r="A1123" s="831">
        <v>21</v>
      </c>
      <c r="B1123" s="832" t="s">
        <v>3242</v>
      </c>
      <c r="C1123" s="832" t="s">
        <v>3248</v>
      </c>
      <c r="D1123" s="833" t="s">
        <v>5567</v>
      </c>
      <c r="E1123" s="834" t="s">
        <v>3285</v>
      </c>
      <c r="F1123" s="832" t="s">
        <v>3243</v>
      </c>
      <c r="G1123" s="832" t="s">
        <v>4550</v>
      </c>
      <c r="H1123" s="832" t="s">
        <v>594</v>
      </c>
      <c r="I1123" s="832" t="s">
        <v>4553</v>
      </c>
      <c r="J1123" s="832" t="s">
        <v>4554</v>
      </c>
      <c r="K1123" s="832" t="s">
        <v>2920</v>
      </c>
      <c r="L1123" s="835">
        <v>1520.46</v>
      </c>
      <c r="M1123" s="835">
        <v>4561.38</v>
      </c>
      <c r="N1123" s="832">
        <v>3</v>
      </c>
      <c r="O1123" s="836">
        <v>2.5</v>
      </c>
      <c r="P1123" s="835">
        <v>4561.38</v>
      </c>
      <c r="Q1123" s="837">
        <v>1</v>
      </c>
      <c r="R1123" s="832">
        <v>3</v>
      </c>
      <c r="S1123" s="837">
        <v>1</v>
      </c>
      <c r="T1123" s="836">
        <v>2.5</v>
      </c>
      <c r="U1123" s="838">
        <v>1</v>
      </c>
    </row>
    <row r="1124" spans="1:21" ht="14.45" customHeight="1" x14ac:dyDescent="0.2">
      <c r="A1124" s="831">
        <v>21</v>
      </c>
      <c r="B1124" s="832" t="s">
        <v>3242</v>
      </c>
      <c r="C1124" s="832" t="s">
        <v>3248</v>
      </c>
      <c r="D1124" s="833" t="s">
        <v>5567</v>
      </c>
      <c r="E1124" s="834" t="s">
        <v>3285</v>
      </c>
      <c r="F1124" s="832" t="s">
        <v>3243</v>
      </c>
      <c r="G1124" s="832" t="s">
        <v>3885</v>
      </c>
      <c r="H1124" s="832" t="s">
        <v>655</v>
      </c>
      <c r="I1124" s="832" t="s">
        <v>2513</v>
      </c>
      <c r="J1124" s="832" t="s">
        <v>2514</v>
      </c>
      <c r="K1124" s="832" t="s">
        <v>2515</v>
      </c>
      <c r="L1124" s="835">
        <v>16.12</v>
      </c>
      <c r="M1124" s="835">
        <v>16.12</v>
      </c>
      <c r="N1124" s="832">
        <v>1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5" customHeight="1" x14ac:dyDescent="0.2">
      <c r="A1125" s="831">
        <v>21</v>
      </c>
      <c r="B1125" s="832" t="s">
        <v>3242</v>
      </c>
      <c r="C1125" s="832" t="s">
        <v>3248</v>
      </c>
      <c r="D1125" s="833" t="s">
        <v>5567</v>
      </c>
      <c r="E1125" s="834" t="s">
        <v>3285</v>
      </c>
      <c r="F1125" s="832" t="s">
        <v>3243</v>
      </c>
      <c r="G1125" s="832" t="s">
        <v>3888</v>
      </c>
      <c r="H1125" s="832" t="s">
        <v>594</v>
      </c>
      <c r="I1125" s="832" t="s">
        <v>3889</v>
      </c>
      <c r="J1125" s="832" t="s">
        <v>3890</v>
      </c>
      <c r="K1125" s="832" t="s">
        <v>2914</v>
      </c>
      <c r="L1125" s="835">
        <v>0</v>
      </c>
      <c r="M1125" s="835">
        <v>0</v>
      </c>
      <c r="N1125" s="832">
        <v>1</v>
      </c>
      <c r="O1125" s="836">
        <v>0.5</v>
      </c>
      <c r="P1125" s="835">
        <v>0</v>
      </c>
      <c r="Q1125" s="837"/>
      <c r="R1125" s="832">
        <v>1</v>
      </c>
      <c r="S1125" s="837">
        <v>1</v>
      </c>
      <c r="T1125" s="836">
        <v>0.5</v>
      </c>
      <c r="U1125" s="838">
        <v>1</v>
      </c>
    </row>
    <row r="1126" spans="1:21" ht="14.45" customHeight="1" x14ac:dyDescent="0.2">
      <c r="A1126" s="831">
        <v>21</v>
      </c>
      <c r="B1126" s="832" t="s">
        <v>3242</v>
      </c>
      <c r="C1126" s="832" t="s">
        <v>3248</v>
      </c>
      <c r="D1126" s="833" t="s">
        <v>5567</v>
      </c>
      <c r="E1126" s="834" t="s">
        <v>3285</v>
      </c>
      <c r="F1126" s="832" t="s">
        <v>3243</v>
      </c>
      <c r="G1126" s="832" t="s">
        <v>3888</v>
      </c>
      <c r="H1126" s="832" t="s">
        <v>594</v>
      </c>
      <c r="I1126" s="832" t="s">
        <v>4246</v>
      </c>
      <c r="J1126" s="832" t="s">
        <v>3890</v>
      </c>
      <c r="K1126" s="832" t="s">
        <v>2916</v>
      </c>
      <c r="L1126" s="835">
        <v>0</v>
      </c>
      <c r="M1126" s="835">
        <v>0</v>
      </c>
      <c r="N1126" s="832">
        <v>2</v>
      </c>
      <c r="O1126" s="836">
        <v>2</v>
      </c>
      <c r="P1126" s="835">
        <v>0</v>
      </c>
      <c r="Q1126" s="837"/>
      <c r="R1126" s="832">
        <v>1</v>
      </c>
      <c r="S1126" s="837">
        <v>0.5</v>
      </c>
      <c r="T1126" s="836">
        <v>1</v>
      </c>
      <c r="U1126" s="838">
        <v>0.5</v>
      </c>
    </row>
    <row r="1127" spans="1:21" ht="14.45" customHeight="1" x14ac:dyDescent="0.2">
      <c r="A1127" s="831">
        <v>21</v>
      </c>
      <c r="B1127" s="832" t="s">
        <v>3242</v>
      </c>
      <c r="C1127" s="832" t="s">
        <v>3248</v>
      </c>
      <c r="D1127" s="833" t="s">
        <v>5567</v>
      </c>
      <c r="E1127" s="834" t="s">
        <v>3285</v>
      </c>
      <c r="F1127" s="832" t="s">
        <v>3243</v>
      </c>
      <c r="G1127" s="832" t="s">
        <v>3508</v>
      </c>
      <c r="H1127" s="832" t="s">
        <v>594</v>
      </c>
      <c r="I1127" s="832" t="s">
        <v>3509</v>
      </c>
      <c r="J1127" s="832" t="s">
        <v>3510</v>
      </c>
      <c r="K1127" s="832" t="s">
        <v>3511</v>
      </c>
      <c r="L1127" s="835">
        <v>550.39</v>
      </c>
      <c r="M1127" s="835">
        <v>57240.559999999983</v>
      </c>
      <c r="N1127" s="832">
        <v>104</v>
      </c>
      <c r="O1127" s="836">
        <v>37</v>
      </c>
      <c r="P1127" s="835">
        <v>36876.129999999983</v>
      </c>
      <c r="Q1127" s="837">
        <v>0.64423076923076916</v>
      </c>
      <c r="R1127" s="832">
        <v>67</v>
      </c>
      <c r="S1127" s="837">
        <v>0.64423076923076927</v>
      </c>
      <c r="T1127" s="836">
        <v>23</v>
      </c>
      <c r="U1127" s="838">
        <v>0.6216216216216216</v>
      </c>
    </row>
    <row r="1128" spans="1:21" ht="14.45" customHeight="1" x14ac:dyDescent="0.2">
      <c r="A1128" s="831">
        <v>21</v>
      </c>
      <c r="B1128" s="832" t="s">
        <v>3242</v>
      </c>
      <c r="C1128" s="832" t="s">
        <v>3248</v>
      </c>
      <c r="D1128" s="833" t="s">
        <v>5567</v>
      </c>
      <c r="E1128" s="834" t="s">
        <v>3285</v>
      </c>
      <c r="F1128" s="832" t="s">
        <v>3243</v>
      </c>
      <c r="G1128" s="832" t="s">
        <v>3508</v>
      </c>
      <c r="H1128" s="832" t="s">
        <v>655</v>
      </c>
      <c r="I1128" s="832" t="s">
        <v>2827</v>
      </c>
      <c r="J1128" s="832" t="s">
        <v>2828</v>
      </c>
      <c r="K1128" s="832" t="s">
        <v>773</v>
      </c>
      <c r="L1128" s="835">
        <v>550.39</v>
      </c>
      <c r="M1128" s="835">
        <v>48984.709999999985</v>
      </c>
      <c r="N1128" s="832">
        <v>89</v>
      </c>
      <c r="O1128" s="836">
        <v>31</v>
      </c>
      <c r="P1128" s="835">
        <v>37976.909999999982</v>
      </c>
      <c r="Q1128" s="837">
        <v>0.77528089887640439</v>
      </c>
      <c r="R1128" s="832">
        <v>69</v>
      </c>
      <c r="S1128" s="837">
        <v>0.7752808988764045</v>
      </c>
      <c r="T1128" s="836">
        <v>24</v>
      </c>
      <c r="U1128" s="838">
        <v>0.77419354838709675</v>
      </c>
    </row>
    <row r="1129" spans="1:21" ht="14.45" customHeight="1" x14ac:dyDescent="0.2">
      <c r="A1129" s="831">
        <v>21</v>
      </c>
      <c r="B1129" s="832" t="s">
        <v>3242</v>
      </c>
      <c r="C1129" s="832" t="s">
        <v>3248</v>
      </c>
      <c r="D1129" s="833" t="s">
        <v>5567</v>
      </c>
      <c r="E1129" s="834" t="s">
        <v>3285</v>
      </c>
      <c r="F1129" s="832" t="s">
        <v>3243</v>
      </c>
      <c r="G1129" s="832" t="s">
        <v>3524</v>
      </c>
      <c r="H1129" s="832" t="s">
        <v>594</v>
      </c>
      <c r="I1129" s="832" t="s">
        <v>3525</v>
      </c>
      <c r="J1129" s="832" t="s">
        <v>1016</v>
      </c>
      <c r="K1129" s="832" t="s">
        <v>3526</v>
      </c>
      <c r="L1129" s="835">
        <v>248.55</v>
      </c>
      <c r="M1129" s="835">
        <v>745.65000000000009</v>
      </c>
      <c r="N1129" s="832">
        <v>3</v>
      </c>
      <c r="O1129" s="836">
        <v>3</v>
      </c>
      <c r="P1129" s="835">
        <v>497.1</v>
      </c>
      <c r="Q1129" s="837">
        <v>0.66666666666666663</v>
      </c>
      <c r="R1129" s="832">
        <v>2</v>
      </c>
      <c r="S1129" s="837">
        <v>0.66666666666666663</v>
      </c>
      <c r="T1129" s="836">
        <v>2</v>
      </c>
      <c r="U1129" s="838">
        <v>0.66666666666666663</v>
      </c>
    </row>
    <row r="1130" spans="1:21" ht="14.45" customHeight="1" x14ac:dyDescent="0.2">
      <c r="A1130" s="831">
        <v>21</v>
      </c>
      <c r="B1130" s="832" t="s">
        <v>3242</v>
      </c>
      <c r="C1130" s="832" t="s">
        <v>3248</v>
      </c>
      <c r="D1130" s="833" t="s">
        <v>5567</v>
      </c>
      <c r="E1130" s="834" t="s">
        <v>3285</v>
      </c>
      <c r="F1130" s="832" t="s">
        <v>3243</v>
      </c>
      <c r="G1130" s="832" t="s">
        <v>4555</v>
      </c>
      <c r="H1130" s="832" t="s">
        <v>594</v>
      </c>
      <c r="I1130" s="832" t="s">
        <v>4556</v>
      </c>
      <c r="J1130" s="832" t="s">
        <v>4557</v>
      </c>
      <c r="K1130" s="832" t="s">
        <v>4558</v>
      </c>
      <c r="L1130" s="835">
        <v>1496.23</v>
      </c>
      <c r="M1130" s="835">
        <v>2992.46</v>
      </c>
      <c r="N1130" s="832">
        <v>2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5" customHeight="1" x14ac:dyDescent="0.2">
      <c r="A1131" s="831">
        <v>21</v>
      </c>
      <c r="B1131" s="832" t="s">
        <v>3242</v>
      </c>
      <c r="C1131" s="832" t="s">
        <v>3248</v>
      </c>
      <c r="D1131" s="833" t="s">
        <v>5567</v>
      </c>
      <c r="E1131" s="834" t="s">
        <v>3285</v>
      </c>
      <c r="F1131" s="832" t="s">
        <v>3243</v>
      </c>
      <c r="G1131" s="832" t="s">
        <v>3902</v>
      </c>
      <c r="H1131" s="832" t="s">
        <v>594</v>
      </c>
      <c r="I1131" s="832" t="s">
        <v>3903</v>
      </c>
      <c r="J1131" s="832" t="s">
        <v>3904</v>
      </c>
      <c r="K1131" s="832" t="s">
        <v>3905</v>
      </c>
      <c r="L1131" s="835">
        <v>727.03</v>
      </c>
      <c r="M1131" s="835">
        <v>5816.24</v>
      </c>
      <c r="N1131" s="832">
        <v>8</v>
      </c>
      <c r="O1131" s="836">
        <v>4</v>
      </c>
      <c r="P1131" s="835">
        <v>3635.15</v>
      </c>
      <c r="Q1131" s="837">
        <v>0.625</v>
      </c>
      <c r="R1131" s="832">
        <v>5</v>
      </c>
      <c r="S1131" s="837">
        <v>0.625</v>
      </c>
      <c r="T1131" s="836">
        <v>3</v>
      </c>
      <c r="U1131" s="838">
        <v>0.75</v>
      </c>
    </row>
    <row r="1132" spans="1:21" ht="14.45" customHeight="1" x14ac:dyDescent="0.2">
      <c r="A1132" s="831">
        <v>21</v>
      </c>
      <c r="B1132" s="832" t="s">
        <v>3242</v>
      </c>
      <c r="C1132" s="832" t="s">
        <v>3248</v>
      </c>
      <c r="D1132" s="833" t="s">
        <v>5567</v>
      </c>
      <c r="E1132" s="834" t="s">
        <v>3285</v>
      </c>
      <c r="F1132" s="832" t="s">
        <v>3243</v>
      </c>
      <c r="G1132" s="832" t="s">
        <v>4559</v>
      </c>
      <c r="H1132" s="832" t="s">
        <v>594</v>
      </c>
      <c r="I1132" s="832" t="s">
        <v>4560</v>
      </c>
      <c r="J1132" s="832" t="s">
        <v>2004</v>
      </c>
      <c r="K1132" s="832" t="s">
        <v>4561</v>
      </c>
      <c r="L1132" s="835">
        <v>285.89</v>
      </c>
      <c r="M1132" s="835">
        <v>571.78</v>
      </c>
      <c r="N1132" s="832">
        <v>2</v>
      </c>
      <c r="O1132" s="836">
        <v>1</v>
      </c>
      <c r="P1132" s="835">
        <v>285.89</v>
      </c>
      <c r="Q1132" s="837">
        <v>0.5</v>
      </c>
      <c r="R1132" s="832">
        <v>1</v>
      </c>
      <c r="S1132" s="837">
        <v>0.5</v>
      </c>
      <c r="T1132" s="836">
        <v>0.5</v>
      </c>
      <c r="U1132" s="838">
        <v>0.5</v>
      </c>
    </row>
    <row r="1133" spans="1:21" ht="14.45" customHeight="1" x14ac:dyDescent="0.2">
      <c r="A1133" s="831">
        <v>21</v>
      </c>
      <c r="B1133" s="832" t="s">
        <v>3242</v>
      </c>
      <c r="C1133" s="832" t="s">
        <v>3248</v>
      </c>
      <c r="D1133" s="833" t="s">
        <v>5567</v>
      </c>
      <c r="E1133" s="834" t="s">
        <v>3285</v>
      </c>
      <c r="F1133" s="832" t="s">
        <v>3243</v>
      </c>
      <c r="G1133" s="832" t="s">
        <v>3313</v>
      </c>
      <c r="H1133" s="832" t="s">
        <v>594</v>
      </c>
      <c r="I1133" s="832" t="s">
        <v>3527</v>
      </c>
      <c r="J1133" s="832" t="s">
        <v>870</v>
      </c>
      <c r="K1133" s="832" t="s">
        <v>3528</v>
      </c>
      <c r="L1133" s="835">
        <v>53.57</v>
      </c>
      <c r="M1133" s="835">
        <v>696.41000000000008</v>
      </c>
      <c r="N1133" s="832">
        <v>13</v>
      </c>
      <c r="O1133" s="836">
        <v>10</v>
      </c>
      <c r="P1133" s="835">
        <v>589.2700000000001</v>
      </c>
      <c r="Q1133" s="837">
        <v>0.84615384615384615</v>
      </c>
      <c r="R1133" s="832">
        <v>11</v>
      </c>
      <c r="S1133" s="837">
        <v>0.84615384615384615</v>
      </c>
      <c r="T1133" s="836">
        <v>8.5</v>
      </c>
      <c r="U1133" s="838">
        <v>0.85</v>
      </c>
    </row>
    <row r="1134" spans="1:21" ht="14.45" customHeight="1" x14ac:dyDescent="0.2">
      <c r="A1134" s="831">
        <v>21</v>
      </c>
      <c r="B1134" s="832" t="s">
        <v>3242</v>
      </c>
      <c r="C1134" s="832" t="s">
        <v>3248</v>
      </c>
      <c r="D1134" s="833" t="s">
        <v>5567</v>
      </c>
      <c r="E1134" s="834" t="s">
        <v>3285</v>
      </c>
      <c r="F1134" s="832" t="s">
        <v>3243</v>
      </c>
      <c r="G1134" s="832" t="s">
        <v>3529</v>
      </c>
      <c r="H1134" s="832" t="s">
        <v>594</v>
      </c>
      <c r="I1134" s="832" t="s">
        <v>4562</v>
      </c>
      <c r="J1134" s="832" t="s">
        <v>4563</v>
      </c>
      <c r="K1134" s="832" t="s">
        <v>4564</v>
      </c>
      <c r="L1134" s="835">
        <v>16.489999999999998</v>
      </c>
      <c r="M1134" s="835">
        <v>16.489999999999998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21</v>
      </c>
      <c r="B1135" s="832" t="s">
        <v>3242</v>
      </c>
      <c r="C1135" s="832" t="s">
        <v>3248</v>
      </c>
      <c r="D1135" s="833" t="s">
        <v>5567</v>
      </c>
      <c r="E1135" s="834" t="s">
        <v>3285</v>
      </c>
      <c r="F1135" s="832" t="s">
        <v>3243</v>
      </c>
      <c r="G1135" s="832" t="s">
        <v>3910</v>
      </c>
      <c r="H1135" s="832" t="s">
        <v>594</v>
      </c>
      <c r="I1135" s="832" t="s">
        <v>3911</v>
      </c>
      <c r="J1135" s="832" t="s">
        <v>2010</v>
      </c>
      <c r="K1135" s="832" t="s">
        <v>2961</v>
      </c>
      <c r="L1135" s="835">
        <v>161.06</v>
      </c>
      <c r="M1135" s="835">
        <v>161.06</v>
      </c>
      <c r="N1135" s="832">
        <v>1</v>
      </c>
      <c r="O1135" s="836">
        <v>0.5</v>
      </c>
      <c r="P1135" s="835">
        <v>161.06</v>
      </c>
      <c r="Q1135" s="837">
        <v>1</v>
      </c>
      <c r="R1135" s="832">
        <v>1</v>
      </c>
      <c r="S1135" s="837">
        <v>1</v>
      </c>
      <c r="T1135" s="836">
        <v>0.5</v>
      </c>
      <c r="U1135" s="838">
        <v>1</v>
      </c>
    </row>
    <row r="1136" spans="1:21" ht="14.45" customHeight="1" x14ac:dyDescent="0.2">
      <c r="A1136" s="831">
        <v>21</v>
      </c>
      <c r="B1136" s="832" t="s">
        <v>3242</v>
      </c>
      <c r="C1136" s="832" t="s">
        <v>3248</v>
      </c>
      <c r="D1136" s="833" t="s">
        <v>5567</v>
      </c>
      <c r="E1136" s="834" t="s">
        <v>3285</v>
      </c>
      <c r="F1136" s="832" t="s">
        <v>3243</v>
      </c>
      <c r="G1136" s="832" t="s">
        <v>3292</v>
      </c>
      <c r="H1136" s="832" t="s">
        <v>655</v>
      </c>
      <c r="I1136" s="832" t="s">
        <v>2553</v>
      </c>
      <c r="J1136" s="832" t="s">
        <v>1023</v>
      </c>
      <c r="K1136" s="832" t="s">
        <v>2554</v>
      </c>
      <c r="L1136" s="835">
        <v>1385.62</v>
      </c>
      <c r="M1136" s="835">
        <v>2771.24</v>
      </c>
      <c r="N1136" s="832">
        <v>2</v>
      </c>
      <c r="O1136" s="836">
        <v>2</v>
      </c>
      <c r="P1136" s="835">
        <v>1385.62</v>
      </c>
      <c r="Q1136" s="837">
        <v>0.5</v>
      </c>
      <c r="R1136" s="832">
        <v>1</v>
      </c>
      <c r="S1136" s="837">
        <v>0.5</v>
      </c>
      <c r="T1136" s="836">
        <v>1</v>
      </c>
      <c r="U1136" s="838">
        <v>0.5</v>
      </c>
    </row>
    <row r="1137" spans="1:21" ht="14.45" customHeight="1" x14ac:dyDescent="0.2">
      <c r="A1137" s="831">
        <v>21</v>
      </c>
      <c r="B1137" s="832" t="s">
        <v>3242</v>
      </c>
      <c r="C1137" s="832" t="s">
        <v>3248</v>
      </c>
      <c r="D1137" s="833" t="s">
        <v>5567</v>
      </c>
      <c r="E1137" s="834" t="s">
        <v>3285</v>
      </c>
      <c r="F1137" s="832" t="s">
        <v>3243</v>
      </c>
      <c r="G1137" s="832" t="s">
        <v>3292</v>
      </c>
      <c r="H1137" s="832" t="s">
        <v>655</v>
      </c>
      <c r="I1137" s="832" t="s">
        <v>3538</v>
      </c>
      <c r="J1137" s="832" t="s">
        <v>1020</v>
      </c>
      <c r="K1137" s="832" t="s">
        <v>3539</v>
      </c>
      <c r="L1137" s="835">
        <v>490.89</v>
      </c>
      <c r="M1137" s="835">
        <v>981.78</v>
      </c>
      <c r="N1137" s="832">
        <v>2</v>
      </c>
      <c r="O1137" s="836">
        <v>0.5</v>
      </c>
      <c r="P1137" s="835">
        <v>981.78</v>
      </c>
      <c r="Q1137" s="837">
        <v>1</v>
      </c>
      <c r="R1137" s="832">
        <v>2</v>
      </c>
      <c r="S1137" s="837">
        <v>1</v>
      </c>
      <c r="T1137" s="836">
        <v>0.5</v>
      </c>
      <c r="U1137" s="838">
        <v>1</v>
      </c>
    </row>
    <row r="1138" spans="1:21" ht="14.45" customHeight="1" x14ac:dyDescent="0.2">
      <c r="A1138" s="831">
        <v>21</v>
      </c>
      <c r="B1138" s="832" t="s">
        <v>3242</v>
      </c>
      <c r="C1138" s="832" t="s">
        <v>3248</v>
      </c>
      <c r="D1138" s="833" t="s">
        <v>5567</v>
      </c>
      <c r="E1138" s="834" t="s">
        <v>3285</v>
      </c>
      <c r="F1138" s="832" t="s">
        <v>3243</v>
      </c>
      <c r="G1138" s="832" t="s">
        <v>3292</v>
      </c>
      <c r="H1138" s="832" t="s">
        <v>655</v>
      </c>
      <c r="I1138" s="832" t="s">
        <v>3039</v>
      </c>
      <c r="J1138" s="832" t="s">
        <v>1020</v>
      </c>
      <c r="K1138" s="832" t="s">
        <v>3040</v>
      </c>
      <c r="L1138" s="835">
        <v>923.74</v>
      </c>
      <c r="M1138" s="835">
        <v>923.74</v>
      </c>
      <c r="N1138" s="832">
        <v>1</v>
      </c>
      <c r="O1138" s="836">
        <v>1</v>
      </c>
      <c r="P1138" s="835">
        <v>923.74</v>
      </c>
      <c r="Q1138" s="837">
        <v>1</v>
      </c>
      <c r="R1138" s="832">
        <v>1</v>
      </c>
      <c r="S1138" s="837">
        <v>1</v>
      </c>
      <c r="T1138" s="836">
        <v>1</v>
      </c>
      <c r="U1138" s="838">
        <v>1</v>
      </c>
    </row>
    <row r="1139" spans="1:21" ht="14.45" customHeight="1" x14ac:dyDescent="0.2">
      <c r="A1139" s="831">
        <v>21</v>
      </c>
      <c r="B1139" s="832" t="s">
        <v>3242</v>
      </c>
      <c r="C1139" s="832" t="s">
        <v>3248</v>
      </c>
      <c r="D1139" s="833" t="s">
        <v>5567</v>
      </c>
      <c r="E1139" s="834" t="s">
        <v>3285</v>
      </c>
      <c r="F1139" s="832" t="s">
        <v>3243</v>
      </c>
      <c r="G1139" s="832" t="s">
        <v>4276</v>
      </c>
      <c r="H1139" s="832" t="s">
        <v>594</v>
      </c>
      <c r="I1139" s="832" t="s">
        <v>4277</v>
      </c>
      <c r="J1139" s="832" t="s">
        <v>961</v>
      </c>
      <c r="K1139" s="832" t="s">
        <v>4278</v>
      </c>
      <c r="L1139" s="835">
        <v>0</v>
      </c>
      <c r="M1139" s="835">
        <v>0</v>
      </c>
      <c r="N1139" s="832">
        <v>1</v>
      </c>
      <c r="O1139" s="836">
        <v>1</v>
      </c>
      <c r="P1139" s="835">
        <v>0</v>
      </c>
      <c r="Q1139" s="837"/>
      <c r="R1139" s="832">
        <v>1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21</v>
      </c>
      <c r="B1140" s="832" t="s">
        <v>3242</v>
      </c>
      <c r="C1140" s="832" t="s">
        <v>3248</v>
      </c>
      <c r="D1140" s="833" t="s">
        <v>5567</v>
      </c>
      <c r="E1140" s="834" t="s">
        <v>3285</v>
      </c>
      <c r="F1140" s="832" t="s">
        <v>3243</v>
      </c>
      <c r="G1140" s="832" t="s">
        <v>3551</v>
      </c>
      <c r="H1140" s="832" t="s">
        <v>594</v>
      </c>
      <c r="I1140" s="832" t="s">
        <v>3926</v>
      </c>
      <c r="J1140" s="832" t="s">
        <v>1078</v>
      </c>
      <c r="K1140" s="832" t="s">
        <v>3927</v>
      </c>
      <c r="L1140" s="835">
        <v>32.25</v>
      </c>
      <c r="M1140" s="835">
        <v>32.25</v>
      </c>
      <c r="N1140" s="832">
        <v>1</v>
      </c>
      <c r="O1140" s="836">
        <v>0.5</v>
      </c>
      <c r="P1140" s="835">
        <v>32.25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5" customHeight="1" x14ac:dyDescent="0.2">
      <c r="A1141" s="831">
        <v>21</v>
      </c>
      <c r="B1141" s="832" t="s">
        <v>3242</v>
      </c>
      <c r="C1141" s="832" t="s">
        <v>3248</v>
      </c>
      <c r="D1141" s="833" t="s">
        <v>5567</v>
      </c>
      <c r="E1141" s="834" t="s">
        <v>3285</v>
      </c>
      <c r="F1141" s="832" t="s">
        <v>3243</v>
      </c>
      <c r="G1141" s="832" t="s">
        <v>3551</v>
      </c>
      <c r="H1141" s="832" t="s">
        <v>594</v>
      </c>
      <c r="I1141" s="832" t="s">
        <v>3928</v>
      </c>
      <c r="J1141" s="832" t="s">
        <v>1078</v>
      </c>
      <c r="K1141" s="832" t="s">
        <v>3929</v>
      </c>
      <c r="L1141" s="835">
        <v>103.67</v>
      </c>
      <c r="M1141" s="835">
        <v>414.68</v>
      </c>
      <c r="N1141" s="832">
        <v>4</v>
      </c>
      <c r="O1141" s="836">
        <v>2.5</v>
      </c>
      <c r="P1141" s="835">
        <v>311.01</v>
      </c>
      <c r="Q1141" s="837">
        <v>0.75</v>
      </c>
      <c r="R1141" s="832">
        <v>3</v>
      </c>
      <c r="S1141" s="837">
        <v>0.75</v>
      </c>
      <c r="T1141" s="836">
        <v>2</v>
      </c>
      <c r="U1141" s="838">
        <v>0.8</v>
      </c>
    </row>
    <row r="1142" spans="1:21" ht="14.45" customHeight="1" x14ac:dyDescent="0.2">
      <c r="A1142" s="831">
        <v>21</v>
      </c>
      <c r="B1142" s="832" t="s">
        <v>3242</v>
      </c>
      <c r="C1142" s="832" t="s">
        <v>3248</v>
      </c>
      <c r="D1142" s="833" t="s">
        <v>5567</v>
      </c>
      <c r="E1142" s="834" t="s">
        <v>3285</v>
      </c>
      <c r="F1142" s="832" t="s">
        <v>3243</v>
      </c>
      <c r="G1142" s="832" t="s">
        <v>3551</v>
      </c>
      <c r="H1142" s="832" t="s">
        <v>594</v>
      </c>
      <c r="I1142" s="832" t="s">
        <v>4565</v>
      </c>
      <c r="J1142" s="832" t="s">
        <v>1078</v>
      </c>
      <c r="K1142" s="832" t="s">
        <v>4566</v>
      </c>
      <c r="L1142" s="835">
        <v>16.12</v>
      </c>
      <c r="M1142" s="835">
        <v>32.24</v>
      </c>
      <c r="N1142" s="832">
        <v>2</v>
      </c>
      <c r="O1142" s="836">
        <v>1</v>
      </c>
      <c r="P1142" s="835">
        <v>32.24</v>
      </c>
      <c r="Q1142" s="837">
        <v>1</v>
      </c>
      <c r="R1142" s="832">
        <v>2</v>
      </c>
      <c r="S1142" s="837">
        <v>1</v>
      </c>
      <c r="T1142" s="836">
        <v>1</v>
      </c>
      <c r="U1142" s="838">
        <v>1</v>
      </c>
    </row>
    <row r="1143" spans="1:21" ht="14.45" customHeight="1" x14ac:dyDescent="0.2">
      <c r="A1143" s="831">
        <v>21</v>
      </c>
      <c r="B1143" s="832" t="s">
        <v>3242</v>
      </c>
      <c r="C1143" s="832" t="s">
        <v>3248</v>
      </c>
      <c r="D1143" s="833" t="s">
        <v>5567</v>
      </c>
      <c r="E1143" s="834" t="s">
        <v>3285</v>
      </c>
      <c r="F1143" s="832" t="s">
        <v>3243</v>
      </c>
      <c r="G1143" s="832" t="s">
        <v>3551</v>
      </c>
      <c r="H1143" s="832" t="s">
        <v>594</v>
      </c>
      <c r="I1143" s="832" t="s">
        <v>3930</v>
      </c>
      <c r="J1143" s="832" t="s">
        <v>1078</v>
      </c>
      <c r="K1143" s="832" t="s">
        <v>3556</v>
      </c>
      <c r="L1143" s="835">
        <v>32.25</v>
      </c>
      <c r="M1143" s="835">
        <v>129</v>
      </c>
      <c r="N1143" s="832">
        <v>4</v>
      </c>
      <c r="O1143" s="836">
        <v>3.5</v>
      </c>
      <c r="P1143" s="835">
        <v>64.5</v>
      </c>
      <c r="Q1143" s="837">
        <v>0.5</v>
      </c>
      <c r="R1143" s="832">
        <v>2</v>
      </c>
      <c r="S1143" s="837">
        <v>0.5</v>
      </c>
      <c r="T1143" s="836">
        <v>2</v>
      </c>
      <c r="U1143" s="838">
        <v>0.5714285714285714</v>
      </c>
    </row>
    <row r="1144" spans="1:21" ht="14.45" customHeight="1" x14ac:dyDescent="0.2">
      <c r="A1144" s="831">
        <v>21</v>
      </c>
      <c r="B1144" s="832" t="s">
        <v>3242</v>
      </c>
      <c r="C1144" s="832" t="s">
        <v>3248</v>
      </c>
      <c r="D1144" s="833" t="s">
        <v>5567</v>
      </c>
      <c r="E1144" s="834" t="s">
        <v>3285</v>
      </c>
      <c r="F1144" s="832" t="s">
        <v>3243</v>
      </c>
      <c r="G1144" s="832" t="s">
        <v>3551</v>
      </c>
      <c r="H1144" s="832" t="s">
        <v>594</v>
      </c>
      <c r="I1144" s="832" t="s">
        <v>3553</v>
      </c>
      <c r="J1144" s="832" t="s">
        <v>1078</v>
      </c>
      <c r="K1144" s="832" t="s">
        <v>3554</v>
      </c>
      <c r="L1144" s="835">
        <v>103.67</v>
      </c>
      <c r="M1144" s="835">
        <v>414.68</v>
      </c>
      <c r="N1144" s="832">
        <v>4</v>
      </c>
      <c r="O1144" s="836">
        <v>3</v>
      </c>
      <c r="P1144" s="835">
        <v>311.01</v>
      </c>
      <c r="Q1144" s="837">
        <v>0.75</v>
      </c>
      <c r="R1144" s="832">
        <v>3</v>
      </c>
      <c r="S1144" s="837">
        <v>0.75</v>
      </c>
      <c r="T1144" s="836">
        <v>2</v>
      </c>
      <c r="U1144" s="838">
        <v>0.66666666666666663</v>
      </c>
    </row>
    <row r="1145" spans="1:21" ht="14.45" customHeight="1" x14ac:dyDescent="0.2">
      <c r="A1145" s="831">
        <v>21</v>
      </c>
      <c r="B1145" s="832" t="s">
        <v>3242</v>
      </c>
      <c r="C1145" s="832" t="s">
        <v>3248</v>
      </c>
      <c r="D1145" s="833" t="s">
        <v>5567</v>
      </c>
      <c r="E1145" s="834" t="s">
        <v>3285</v>
      </c>
      <c r="F1145" s="832" t="s">
        <v>3243</v>
      </c>
      <c r="G1145" s="832" t="s">
        <v>3551</v>
      </c>
      <c r="H1145" s="832" t="s">
        <v>594</v>
      </c>
      <c r="I1145" s="832" t="s">
        <v>4282</v>
      </c>
      <c r="J1145" s="832" t="s">
        <v>4283</v>
      </c>
      <c r="K1145" s="832" t="s">
        <v>4284</v>
      </c>
      <c r="L1145" s="835">
        <v>64.5</v>
      </c>
      <c r="M1145" s="835">
        <v>129</v>
      </c>
      <c r="N1145" s="832">
        <v>2</v>
      </c>
      <c r="O1145" s="836">
        <v>1</v>
      </c>
      <c r="P1145" s="835">
        <v>64.5</v>
      </c>
      <c r="Q1145" s="837">
        <v>0.5</v>
      </c>
      <c r="R1145" s="832">
        <v>1</v>
      </c>
      <c r="S1145" s="837">
        <v>0.5</v>
      </c>
      <c r="T1145" s="836">
        <v>0.5</v>
      </c>
      <c r="U1145" s="838">
        <v>0.5</v>
      </c>
    </row>
    <row r="1146" spans="1:21" ht="14.45" customHeight="1" x14ac:dyDescent="0.2">
      <c r="A1146" s="831">
        <v>21</v>
      </c>
      <c r="B1146" s="832" t="s">
        <v>3242</v>
      </c>
      <c r="C1146" s="832" t="s">
        <v>3248</v>
      </c>
      <c r="D1146" s="833" t="s">
        <v>5567</v>
      </c>
      <c r="E1146" s="834" t="s">
        <v>3285</v>
      </c>
      <c r="F1146" s="832" t="s">
        <v>3243</v>
      </c>
      <c r="G1146" s="832" t="s">
        <v>3293</v>
      </c>
      <c r="H1146" s="832" t="s">
        <v>594</v>
      </c>
      <c r="I1146" s="832" t="s">
        <v>3295</v>
      </c>
      <c r="J1146" s="832" t="s">
        <v>1349</v>
      </c>
      <c r="K1146" s="832" t="s">
        <v>2522</v>
      </c>
      <c r="L1146" s="835">
        <v>453.18</v>
      </c>
      <c r="M1146" s="835">
        <v>19486.740000000009</v>
      </c>
      <c r="N1146" s="832">
        <v>43</v>
      </c>
      <c r="O1146" s="836">
        <v>40</v>
      </c>
      <c r="P1146" s="835">
        <v>17674.020000000008</v>
      </c>
      <c r="Q1146" s="837">
        <v>0.90697674418604646</v>
      </c>
      <c r="R1146" s="832">
        <v>39</v>
      </c>
      <c r="S1146" s="837">
        <v>0.90697674418604646</v>
      </c>
      <c r="T1146" s="836">
        <v>36.5</v>
      </c>
      <c r="U1146" s="838">
        <v>0.91249999999999998</v>
      </c>
    </row>
    <row r="1147" spans="1:21" ht="14.45" customHeight="1" x14ac:dyDescent="0.2">
      <c r="A1147" s="831">
        <v>21</v>
      </c>
      <c r="B1147" s="832" t="s">
        <v>3242</v>
      </c>
      <c r="C1147" s="832" t="s">
        <v>3248</v>
      </c>
      <c r="D1147" s="833" t="s">
        <v>5567</v>
      </c>
      <c r="E1147" s="834" t="s">
        <v>3285</v>
      </c>
      <c r="F1147" s="832" t="s">
        <v>3243</v>
      </c>
      <c r="G1147" s="832" t="s">
        <v>3570</v>
      </c>
      <c r="H1147" s="832" t="s">
        <v>655</v>
      </c>
      <c r="I1147" s="832" t="s">
        <v>2510</v>
      </c>
      <c r="J1147" s="832" t="s">
        <v>842</v>
      </c>
      <c r="K1147" s="832" t="s">
        <v>2511</v>
      </c>
      <c r="L1147" s="835">
        <v>57.6</v>
      </c>
      <c r="M1147" s="835">
        <v>172.8</v>
      </c>
      <c r="N1147" s="832">
        <v>3</v>
      </c>
      <c r="O1147" s="836">
        <v>2.5</v>
      </c>
      <c r="P1147" s="835">
        <v>172.8</v>
      </c>
      <c r="Q1147" s="837">
        <v>1</v>
      </c>
      <c r="R1147" s="832">
        <v>3</v>
      </c>
      <c r="S1147" s="837">
        <v>1</v>
      </c>
      <c r="T1147" s="836">
        <v>2.5</v>
      </c>
      <c r="U1147" s="838">
        <v>1</v>
      </c>
    </row>
    <row r="1148" spans="1:21" ht="14.45" customHeight="1" x14ac:dyDescent="0.2">
      <c r="A1148" s="831">
        <v>21</v>
      </c>
      <c r="B1148" s="832" t="s">
        <v>3242</v>
      </c>
      <c r="C1148" s="832" t="s">
        <v>3248</v>
      </c>
      <c r="D1148" s="833" t="s">
        <v>5567</v>
      </c>
      <c r="E1148" s="834" t="s">
        <v>3285</v>
      </c>
      <c r="F1148" s="832" t="s">
        <v>3243</v>
      </c>
      <c r="G1148" s="832" t="s">
        <v>3570</v>
      </c>
      <c r="H1148" s="832" t="s">
        <v>655</v>
      </c>
      <c r="I1148" s="832" t="s">
        <v>2508</v>
      </c>
      <c r="J1148" s="832" t="s">
        <v>842</v>
      </c>
      <c r="K1148" s="832" t="s">
        <v>2509</v>
      </c>
      <c r="L1148" s="835">
        <v>16.12</v>
      </c>
      <c r="M1148" s="835">
        <v>16.12</v>
      </c>
      <c r="N1148" s="832">
        <v>1</v>
      </c>
      <c r="O1148" s="836">
        <v>0.5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5" customHeight="1" x14ac:dyDescent="0.2">
      <c r="A1149" s="831">
        <v>21</v>
      </c>
      <c r="B1149" s="832" t="s">
        <v>3242</v>
      </c>
      <c r="C1149" s="832" t="s">
        <v>3248</v>
      </c>
      <c r="D1149" s="833" t="s">
        <v>5567</v>
      </c>
      <c r="E1149" s="834" t="s">
        <v>3285</v>
      </c>
      <c r="F1149" s="832" t="s">
        <v>3243</v>
      </c>
      <c r="G1149" s="832" t="s">
        <v>3577</v>
      </c>
      <c r="H1149" s="832" t="s">
        <v>594</v>
      </c>
      <c r="I1149" s="832" t="s">
        <v>3581</v>
      </c>
      <c r="J1149" s="832" t="s">
        <v>3579</v>
      </c>
      <c r="K1149" s="832" t="s">
        <v>3580</v>
      </c>
      <c r="L1149" s="835">
        <v>173.31</v>
      </c>
      <c r="M1149" s="835">
        <v>173.31</v>
      </c>
      <c r="N1149" s="832">
        <v>1</v>
      </c>
      <c r="O1149" s="836">
        <v>0.5</v>
      </c>
      <c r="P1149" s="835">
        <v>173.31</v>
      </c>
      <c r="Q1149" s="837">
        <v>1</v>
      </c>
      <c r="R1149" s="832">
        <v>1</v>
      </c>
      <c r="S1149" s="837">
        <v>1</v>
      </c>
      <c r="T1149" s="836">
        <v>0.5</v>
      </c>
      <c r="U1149" s="838">
        <v>1</v>
      </c>
    </row>
    <row r="1150" spans="1:21" ht="14.45" customHeight="1" x14ac:dyDescent="0.2">
      <c r="A1150" s="831">
        <v>21</v>
      </c>
      <c r="B1150" s="832" t="s">
        <v>3242</v>
      </c>
      <c r="C1150" s="832" t="s">
        <v>3248</v>
      </c>
      <c r="D1150" s="833" t="s">
        <v>5567</v>
      </c>
      <c r="E1150" s="834" t="s">
        <v>3285</v>
      </c>
      <c r="F1150" s="832" t="s">
        <v>3243</v>
      </c>
      <c r="G1150" s="832" t="s">
        <v>3582</v>
      </c>
      <c r="H1150" s="832" t="s">
        <v>655</v>
      </c>
      <c r="I1150" s="832" t="s">
        <v>2659</v>
      </c>
      <c r="J1150" s="832" t="s">
        <v>1427</v>
      </c>
      <c r="K1150" s="832" t="s">
        <v>775</v>
      </c>
      <c r="L1150" s="835">
        <v>47.7</v>
      </c>
      <c r="M1150" s="835">
        <v>143.10000000000002</v>
      </c>
      <c r="N1150" s="832">
        <v>3</v>
      </c>
      <c r="O1150" s="836">
        <v>2.5</v>
      </c>
      <c r="P1150" s="835">
        <v>143.10000000000002</v>
      </c>
      <c r="Q1150" s="837">
        <v>1</v>
      </c>
      <c r="R1150" s="832">
        <v>3</v>
      </c>
      <c r="S1150" s="837">
        <v>1</v>
      </c>
      <c r="T1150" s="836">
        <v>2.5</v>
      </c>
      <c r="U1150" s="838">
        <v>1</v>
      </c>
    </row>
    <row r="1151" spans="1:21" ht="14.45" customHeight="1" x14ac:dyDescent="0.2">
      <c r="A1151" s="831">
        <v>21</v>
      </c>
      <c r="B1151" s="832" t="s">
        <v>3242</v>
      </c>
      <c r="C1151" s="832" t="s">
        <v>3248</v>
      </c>
      <c r="D1151" s="833" t="s">
        <v>5567</v>
      </c>
      <c r="E1151" s="834" t="s">
        <v>3285</v>
      </c>
      <c r="F1151" s="832" t="s">
        <v>3243</v>
      </c>
      <c r="G1151" s="832" t="s">
        <v>3594</v>
      </c>
      <c r="H1151" s="832" t="s">
        <v>594</v>
      </c>
      <c r="I1151" s="832" t="s">
        <v>3595</v>
      </c>
      <c r="J1151" s="832" t="s">
        <v>668</v>
      </c>
      <c r="K1151" s="832" t="s">
        <v>3596</v>
      </c>
      <c r="L1151" s="835">
        <v>108.44</v>
      </c>
      <c r="M1151" s="835">
        <v>108.44</v>
      </c>
      <c r="N1151" s="832">
        <v>1</v>
      </c>
      <c r="O1151" s="836">
        <v>1</v>
      </c>
      <c r="P1151" s="835">
        <v>108.44</v>
      </c>
      <c r="Q1151" s="837">
        <v>1</v>
      </c>
      <c r="R1151" s="832">
        <v>1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21</v>
      </c>
      <c r="B1152" s="832" t="s">
        <v>3242</v>
      </c>
      <c r="C1152" s="832" t="s">
        <v>3248</v>
      </c>
      <c r="D1152" s="833" t="s">
        <v>5567</v>
      </c>
      <c r="E1152" s="834" t="s">
        <v>3285</v>
      </c>
      <c r="F1152" s="832" t="s">
        <v>3243</v>
      </c>
      <c r="G1152" s="832" t="s">
        <v>3594</v>
      </c>
      <c r="H1152" s="832" t="s">
        <v>594</v>
      </c>
      <c r="I1152" s="832" t="s">
        <v>3595</v>
      </c>
      <c r="J1152" s="832" t="s">
        <v>668</v>
      </c>
      <c r="K1152" s="832" t="s">
        <v>3596</v>
      </c>
      <c r="L1152" s="835">
        <v>127.91</v>
      </c>
      <c r="M1152" s="835">
        <v>2430.29</v>
      </c>
      <c r="N1152" s="832">
        <v>19</v>
      </c>
      <c r="O1152" s="836">
        <v>14.5</v>
      </c>
      <c r="P1152" s="835">
        <v>1534.92</v>
      </c>
      <c r="Q1152" s="837">
        <v>0.63157894736842113</v>
      </c>
      <c r="R1152" s="832">
        <v>12</v>
      </c>
      <c r="S1152" s="837">
        <v>0.63157894736842102</v>
      </c>
      <c r="T1152" s="836">
        <v>9.5</v>
      </c>
      <c r="U1152" s="838">
        <v>0.65517241379310343</v>
      </c>
    </row>
    <row r="1153" spans="1:21" ht="14.45" customHeight="1" x14ac:dyDescent="0.2">
      <c r="A1153" s="831">
        <v>21</v>
      </c>
      <c r="B1153" s="832" t="s">
        <v>3242</v>
      </c>
      <c r="C1153" s="832" t="s">
        <v>3248</v>
      </c>
      <c r="D1153" s="833" t="s">
        <v>5567</v>
      </c>
      <c r="E1153" s="834" t="s">
        <v>3285</v>
      </c>
      <c r="F1153" s="832" t="s">
        <v>3243</v>
      </c>
      <c r="G1153" s="832" t="s">
        <v>3594</v>
      </c>
      <c r="H1153" s="832" t="s">
        <v>594</v>
      </c>
      <c r="I1153" s="832" t="s">
        <v>4296</v>
      </c>
      <c r="J1153" s="832" t="s">
        <v>668</v>
      </c>
      <c r="K1153" s="832" t="s">
        <v>4297</v>
      </c>
      <c r="L1153" s="835">
        <v>52.61</v>
      </c>
      <c r="M1153" s="835">
        <v>210.44</v>
      </c>
      <c r="N1153" s="832">
        <v>4</v>
      </c>
      <c r="O1153" s="836">
        <v>4</v>
      </c>
      <c r="P1153" s="835">
        <v>105.22</v>
      </c>
      <c r="Q1153" s="837">
        <v>0.5</v>
      </c>
      <c r="R1153" s="832">
        <v>2</v>
      </c>
      <c r="S1153" s="837">
        <v>0.5</v>
      </c>
      <c r="T1153" s="836">
        <v>2</v>
      </c>
      <c r="U1153" s="838">
        <v>0.5</v>
      </c>
    </row>
    <row r="1154" spans="1:21" ht="14.45" customHeight="1" x14ac:dyDescent="0.2">
      <c r="A1154" s="831">
        <v>21</v>
      </c>
      <c r="B1154" s="832" t="s">
        <v>3242</v>
      </c>
      <c r="C1154" s="832" t="s">
        <v>3248</v>
      </c>
      <c r="D1154" s="833" t="s">
        <v>5567</v>
      </c>
      <c r="E1154" s="834" t="s">
        <v>3285</v>
      </c>
      <c r="F1154" s="832" t="s">
        <v>3243</v>
      </c>
      <c r="G1154" s="832" t="s">
        <v>3597</v>
      </c>
      <c r="H1154" s="832" t="s">
        <v>594</v>
      </c>
      <c r="I1154" s="832" t="s">
        <v>3598</v>
      </c>
      <c r="J1154" s="832" t="s">
        <v>3599</v>
      </c>
      <c r="K1154" s="832" t="s">
        <v>3600</v>
      </c>
      <c r="L1154" s="835">
        <v>21.92</v>
      </c>
      <c r="M1154" s="835">
        <v>438.40000000000003</v>
      </c>
      <c r="N1154" s="832">
        <v>20</v>
      </c>
      <c r="O1154" s="836">
        <v>10.5</v>
      </c>
      <c r="P1154" s="835">
        <v>350.72</v>
      </c>
      <c r="Q1154" s="837">
        <v>0.8</v>
      </c>
      <c r="R1154" s="832">
        <v>16</v>
      </c>
      <c r="S1154" s="837">
        <v>0.8</v>
      </c>
      <c r="T1154" s="836">
        <v>8.5</v>
      </c>
      <c r="U1154" s="838">
        <v>0.80952380952380953</v>
      </c>
    </row>
    <row r="1155" spans="1:21" ht="14.45" customHeight="1" x14ac:dyDescent="0.2">
      <c r="A1155" s="831">
        <v>21</v>
      </c>
      <c r="B1155" s="832" t="s">
        <v>3242</v>
      </c>
      <c r="C1155" s="832" t="s">
        <v>3248</v>
      </c>
      <c r="D1155" s="833" t="s">
        <v>5567</v>
      </c>
      <c r="E1155" s="834" t="s">
        <v>3285</v>
      </c>
      <c r="F1155" s="832" t="s">
        <v>3243</v>
      </c>
      <c r="G1155" s="832" t="s">
        <v>3597</v>
      </c>
      <c r="H1155" s="832" t="s">
        <v>594</v>
      </c>
      <c r="I1155" s="832" t="s">
        <v>3601</v>
      </c>
      <c r="J1155" s="832" t="s">
        <v>3599</v>
      </c>
      <c r="K1155" s="832" t="s">
        <v>1886</v>
      </c>
      <c r="L1155" s="835">
        <v>87.67</v>
      </c>
      <c r="M1155" s="835">
        <v>350.68</v>
      </c>
      <c r="N1155" s="832">
        <v>4</v>
      </c>
      <c r="O1155" s="836">
        <v>2</v>
      </c>
      <c r="P1155" s="835">
        <v>175.34</v>
      </c>
      <c r="Q1155" s="837">
        <v>0.5</v>
      </c>
      <c r="R1155" s="832">
        <v>2</v>
      </c>
      <c r="S1155" s="837">
        <v>0.5</v>
      </c>
      <c r="T1155" s="836">
        <v>1.5</v>
      </c>
      <c r="U1155" s="838">
        <v>0.75</v>
      </c>
    </row>
    <row r="1156" spans="1:21" ht="14.45" customHeight="1" x14ac:dyDescent="0.2">
      <c r="A1156" s="831">
        <v>21</v>
      </c>
      <c r="B1156" s="832" t="s">
        <v>3242</v>
      </c>
      <c r="C1156" s="832" t="s">
        <v>3248</v>
      </c>
      <c r="D1156" s="833" t="s">
        <v>5567</v>
      </c>
      <c r="E1156" s="834" t="s">
        <v>3285</v>
      </c>
      <c r="F1156" s="832" t="s">
        <v>3243</v>
      </c>
      <c r="G1156" s="832" t="s">
        <v>3602</v>
      </c>
      <c r="H1156" s="832" t="s">
        <v>655</v>
      </c>
      <c r="I1156" s="832" t="s">
        <v>2922</v>
      </c>
      <c r="J1156" s="832" t="s">
        <v>1416</v>
      </c>
      <c r="K1156" s="832" t="s">
        <v>1417</v>
      </c>
      <c r="L1156" s="835">
        <v>2573.2199999999998</v>
      </c>
      <c r="M1156" s="835">
        <v>5146.4399999999996</v>
      </c>
      <c r="N1156" s="832">
        <v>2</v>
      </c>
      <c r="O1156" s="836">
        <v>0.5</v>
      </c>
      <c r="P1156" s="835">
        <v>5146.4399999999996</v>
      </c>
      <c r="Q1156" s="837">
        <v>1</v>
      </c>
      <c r="R1156" s="832">
        <v>2</v>
      </c>
      <c r="S1156" s="837">
        <v>1</v>
      </c>
      <c r="T1156" s="836">
        <v>0.5</v>
      </c>
      <c r="U1156" s="838">
        <v>1</v>
      </c>
    </row>
    <row r="1157" spans="1:21" ht="14.45" customHeight="1" x14ac:dyDescent="0.2">
      <c r="A1157" s="831">
        <v>21</v>
      </c>
      <c r="B1157" s="832" t="s">
        <v>3242</v>
      </c>
      <c r="C1157" s="832" t="s">
        <v>3248</v>
      </c>
      <c r="D1157" s="833" t="s">
        <v>5567</v>
      </c>
      <c r="E1157" s="834" t="s">
        <v>3285</v>
      </c>
      <c r="F1157" s="832" t="s">
        <v>3243</v>
      </c>
      <c r="G1157" s="832" t="s">
        <v>4304</v>
      </c>
      <c r="H1157" s="832" t="s">
        <v>594</v>
      </c>
      <c r="I1157" s="832" t="s">
        <v>4305</v>
      </c>
      <c r="J1157" s="832" t="s">
        <v>1798</v>
      </c>
      <c r="K1157" s="832" t="s">
        <v>4306</v>
      </c>
      <c r="L1157" s="835">
        <v>453.79</v>
      </c>
      <c r="M1157" s="835">
        <v>907.58</v>
      </c>
      <c r="N1157" s="832">
        <v>2</v>
      </c>
      <c r="O1157" s="836">
        <v>1</v>
      </c>
      <c r="P1157" s="835">
        <v>907.58</v>
      </c>
      <c r="Q1157" s="837">
        <v>1</v>
      </c>
      <c r="R1157" s="832">
        <v>2</v>
      </c>
      <c r="S1157" s="837">
        <v>1</v>
      </c>
      <c r="T1157" s="836">
        <v>1</v>
      </c>
      <c r="U1157" s="838">
        <v>1</v>
      </c>
    </row>
    <row r="1158" spans="1:21" ht="14.45" customHeight="1" x14ac:dyDescent="0.2">
      <c r="A1158" s="831">
        <v>21</v>
      </c>
      <c r="B1158" s="832" t="s">
        <v>3242</v>
      </c>
      <c r="C1158" s="832" t="s">
        <v>3248</v>
      </c>
      <c r="D1158" s="833" t="s">
        <v>5567</v>
      </c>
      <c r="E1158" s="834" t="s">
        <v>3285</v>
      </c>
      <c r="F1158" s="832" t="s">
        <v>3243</v>
      </c>
      <c r="G1158" s="832" t="s">
        <v>3603</v>
      </c>
      <c r="H1158" s="832" t="s">
        <v>594</v>
      </c>
      <c r="I1158" s="832" t="s">
        <v>3604</v>
      </c>
      <c r="J1158" s="832" t="s">
        <v>3605</v>
      </c>
      <c r="K1158" s="832" t="s">
        <v>3606</v>
      </c>
      <c r="L1158" s="835">
        <v>0</v>
      </c>
      <c r="M1158" s="835">
        <v>0</v>
      </c>
      <c r="N1158" s="832">
        <v>3</v>
      </c>
      <c r="O1158" s="836">
        <v>2</v>
      </c>
      <c r="P1158" s="835">
        <v>0</v>
      </c>
      <c r="Q1158" s="837"/>
      <c r="R1158" s="832">
        <v>3</v>
      </c>
      <c r="S1158" s="837">
        <v>1</v>
      </c>
      <c r="T1158" s="836">
        <v>2</v>
      </c>
      <c r="U1158" s="838">
        <v>1</v>
      </c>
    </row>
    <row r="1159" spans="1:21" ht="14.45" customHeight="1" x14ac:dyDescent="0.2">
      <c r="A1159" s="831">
        <v>21</v>
      </c>
      <c r="B1159" s="832" t="s">
        <v>3242</v>
      </c>
      <c r="C1159" s="832" t="s">
        <v>3248</v>
      </c>
      <c r="D1159" s="833" t="s">
        <v>5567</v>
      </c>
      <c r="E1159" s="834" t="s">
        <v>3285</v>
      </c>
      <c r="F1159" s="832" t="s">
        <v>3243</v>
      </c>
      <c r="G1159" s="832" t="s">
        <v>4141</v>
      </c>
      <c r="H1159" s="832" t="s">
        <v>594</v>
      </c>
      <c r="I1159" s="832" t="s">
        <v>4142</v>
      </c>
      <c r="J1159" s="832" t="s">
        <v>1499</v>
      </c>
      <c r="K1159" s="832" t="s">
        <v>4143</v>
      </c>
      <c r="L1159" s="835">
        <v>128.69999999999999</v>
      </c>
      <c r="M1159" s="835">
        <v>128.69999999999999</v>
      </c>
      <c r="N1159" s="832">
        <v>1</v>
      </c>
      <c r="O1159" s="836">
        <v>1</v>
      </c>
      <c r="P1159" s="835">
        <v>128.69999999999999</v>
      </c>
      <c r="Q1159" s="837">
        <v>1</v>
      </c>
      <c r="R1159" s="832">
        <v>1</v>
      </c>
      <c r="S1159" s="837">
        <v>1</v>
      </c>
      <c r="T1159" s="836">
        <v>1</v>
      </c>
      <c r="U1159" s="838">
        <v>1</v>
      </c>
    </row>
    <row r="1160" spans="1:21" ht="14.45" customHeight="1" x14ac:dyDescent="0.2">
      <c r="A1160" s="831">
        <v>21</v>
      </c>
      <c r="B1160" s="832" t="s">
        <v>3242</v>
      </c>
      <c r="C1160" s="832" t="s">
        <v>3248</v>
      </c>
      <c r="D1160" s="833" t="s">
        <v>5567</v>
      </c>
      <c r="E1160" s="834" t="s">
        <v>3285</v>
      </c>
      <c r="F1160" s="832" t="s">
        <v>3243</v>
      </c>
      <c r="G1160" s="832" t="s">
        <v>4141</v>
      </c>
      <c r="H1160" s="832" t="s">
        <v>594</v>
      </c>
      <c r="I1160" s="832" t="s">
        <v>4567</v>
      </c>
      <c r="J1160" s="832" t="s">
        <v>1499</v>
      </c>
      <c r="K1160" s="832" t="s">
        <v>4568</v>
      </c>
      <c r="L1160" s="835">
        <v>181.04</v>
      </c>
      <c r="M1160" s="835">
        <v>362.08</v>
      </c>
      <c r="N1160" s="832">
        <v>2</v>
      </c>
      <c r="O1160" s="836">
        <v>1.5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21</v>
      </c>
      <c r="B1161" s="832" t="s">
        <v>3242</v>
      </c>
      <c r="C1161" s="832" t="s">
        <v>3248</v>
      </c>
      <c r="D1161" s="833" t="s">
        <v>5567</v>
      </c>
      <c r="E1161" s="834" t="s">
        <v>3285</v>
      </c>
      <c r="F1161" s="832" t="s">
        <v>3243</v>
      </c>
      <c r="G1161" s="832" t="s">
        <v>4569</v>
      </c>
      <c r="H1161" s="832" t="s">
        <v>594</v>
      </c>
      <c r="I1161" s="832" t="s">
        <v>4570</v>
      </c>
      <c r="J1161" s="832" t="s">
        <v>1194</v>
      </c>
      <c r="K1161" s="832" t="s">
        <v>4571</v>
      </c>
      <c r="L1161" s="835">
        <v>0</v>
      </c>
      <c r="M1161" s="835">
        <v>0</v>
      </c>
      <c r="N1161" s="832">
        <v>3</v>
      </c>
      <c r="O1161" s="836">
        <v>2</v>
      </c>
      <c r="P1161" s="835">
        <v>0</v>
      </c>
      <c r="Q1161" s="837"/>
      <c r="R1161" s="832">
        <v>2</v>
      </c>
      <c r="S1161" s="837">
        <v>0.66666666666666663</v>
      </c>
      <c r="T1161" s="836">
        <v>1.5</v>
      </c>
      <c r="U1161" s="838">
        <v>0.75</v>
      </c>
    </row>
    <row r="1162" spans="1:21" ht="14.45" customHeight="1" x14ac:dyDescent="0.2">
      <c r="A1162" s="831">
        <v>21</v>
      </c>
      <c r="B1162" s="832" t="s">
        <v>3242</v>
      </c>
      <c r="C1162" s="832" t="s">
        <v>3248</v>
      </c>
      <c r="D1162" s="833" t="s">
        <v>5567</v>
      </c>
      <c r="E1162" s="834" t="s">
        <v>3285</v>
      </c>
      <c r="F1162" s="832" t="s">
        <v>3243</v>
      </c>
      <c r="G1162" s="832" t="s">
        <v>4572</v>
      </c>
      <c r="H1162" s="832" t="s">
        <v>594</v>
      </c>
      <c r="I1162" s="832" t="s">
        <v>4573</v>
      </c>
      <c r="J1162" s="832" t="s">
        <v>2132</v>
      </c>
      <c r="K1162" s="832" t="s">
        <v>4574</v>
      </c>
      <c r="L1162" s="835">
        <v>140.97</v>
      </c>
      <c r="M1162" s="835">
        <v>281.94</v>
      </c>
      <c r="N1162" s="832">
        <v>2</v>
      </c>
      <c r="O1162" s="836">
        <v>2</v>
      </c>
      <c r="P1162" s="835">
        <v>140.97</v>
      </c>
      <c r="Q1162" s="837">
        <v>0.5</v>
      </c>
      <c r="R1162" s="832">
        <v>1</v>
      </c>
      <c r="S1162" s="837">
        <v>0.5</v>
      </c>
      <c r="T1162" s="836">
        <v>1</v>
      </c>
      <c r="U1162" s="838">
        <v>0.5</v>
      </c>
    </row>
    <row r="1163" spans="1:21" ht="14.45" customHeight="1" x14ac:dyDescent="0.2">
      <c r="A1163" s="831">
        <v>21</v>
      </c>
      <c r="B1163" s="832" t="s">
        <v>3242</v>
      </c>
      <c r="C1163" s="832" t="s">
        <v>3248</v>
      </c>
      <c r="D1163" s="833" t="s">
        <v>5567</v>
      </c>
      <c r="E1163" s="834" t="s">
        <v>3285</v>
      </c>
      <c r="F1163" s="832" t="s">
        <v>3243</v>
      </c>
      <c r="G1163" s="832" t="s">
        <v>3296</v>
      </c>
      <c r="H1163" s="832" t="s">
        <v>655</v>
      </c>
      <c r="I1163" s="832" t="s">
        <v>2886</v>
      </c>
      <c r="J1163" s="832" t="s">
        <v>1345</v>
      </c>
      <c r="K1163" s="832" t="s">
        <v>1346</v>
      </c>
      <c r="L1163" s="835">
        <v>0</v>
      </c>
      <c r="M1163" s="835">
        <v>0</v>
      </c>
      <c r="N1163" s="832">
        <v>16</v>
      </c>
      <c r="O1163" s="836">
        <v>9.5</v>
      </c>
      <c r="P1163" s="835">
        <v>0</v>
      </c>
      <c r="Q1163" s="837"/>
      <c r="R1163" s="832">
        <v>12</v>
      </c>
      <c r="S1163" s="837">
        <v>0.75</v>
      </c>
      <c r="T1163" s="836">
        <v>6.5</v>
      </c>
      <c r="U1163" s="838">
        <v>0.68421052631578949</v>
      </c>
    </row>
    <row r="1164" spans="1:21" ht="14.45" customHeight="1" x14ac:dyDescent="0.2">
      <c r="A1164" s="831">
        <v>21</v>
      </c>
      <c r="B1164" s="832" t="s">
        <v>3242</v>
      </c>
      <c r="C1164" s="832" t="s">
        <v>3248</v>
      </c>
      <c r="D1164" s="833" t="s">
        <v>5567</v>
      </c>
      <c r="E1164" s="834" t="s">
        <v>3285</v>
      </c>
      <c r="F1164" s="832" t="s">
        <v>3243</v>
      </c>
      <c r="G1164" s="832" t="s">
        <v>3296</v>
      </c>
      <c r="H1164" s="832" t="s">
        <v>594</v>
      </c>
      <c r="I1164" s="832" t="s">
        <v>3608</v>
      </c>
      <c r="J1164" s="832" t="s">
        <v>1273</v>
      </c>
      <c r="K1164" s="832" t="s">
        <v>3609</v>
      </c>
      <c r="L1164" s="835">
        <v>227.69</v>
      </c>
      <c r="M1164" s="835">
        <v>227.69</v>
      </c>
      <c r="N1164" s="832">
        <v>1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21</v>
      </c>
      <c r="B1165" s="832" t="s">
        <v>3242</v>
      </c>
      <c r="C1165" s="832" t="s">
        <v>3248</v>
      </c>
      <c r="D1165" s="833" t="s">
        <v>5567</v>
      </c>
      <c r="E1165" s="834" t="s">
        <v>3285</v>
      </c>
      <c r="F1165" s="832" t="s">
        <v>3243</v>
      </c>
      <c r="G1165" s="832" t="s">
        <v>3617</v>
      </c>
      <c r="H1165" s="832" t="s">
        <v>594</v>
      </c>
      <c r="I1165" s="832" t="s">
        <v>4489</v>
      </c>
      <c r="J1165" s="832" t="s">
        <v>766</v>
      </c>
      <c r="K1165" s="832" t="s">
        <v>4490</v>
      </c>
      <c r="L1165" s="835">
        <v>42.54</v>
      </c>
      <c r="M1165" s="835">
        <v>170.16</v>
      </c>
      <c r="N1165" s="832">
        <v>4</v>
      </c>
      <c r="O1165" s="836">
        <v>2</v>
      </c>
      <c r="P1165" s="835">
        <v>85.08</v>
      </c>
      <c r="Q1165" s="837">
        <v>0.5</v>
      </c>
      <c r="R1165" s="832">
        <v>2</v>
      </c>
      <c r="S1165" s="837">
        <v>0.5</v>
      </c>
      <c r="T1165" s="836">
        <v>1</v>
      </c>
      <c r="U1165" s="838">
        <v>0.5</v>
      </c>
    </row>
    <row r="1166" spans="1:21" ht="14.45" customHeight="1" x14ac:dyDescent="0.2">
      <c r="A1166" s="831">
        <v>21</v>
      </c>
      <c r="B1166" s="832" t="s">
        <v>3242</v>
      </c>
      <c r="C1166" s="832" t="s">
        <v>3248</v>
      </c>
      <c r="D1166" s="833" t="s">
        <v>5567</v>
      </c>
      <c r="E1166" s="834" t="s">
        <v>3285</v>
      </c>
      <c r="F1166" s="832" t="s">
        <v>3243</v>
      </c>
      <c r="G1166" s="832" t="s">
        <v>3621</v>
      </c>
      <c r="H1166" s="832" t="s">
        <v>655</v>
      </c>
      <c r="I1166" s="832" t="s">
        <v>4314</v>
      </c>
      <c r="J1166" s="832" t="s">
        <v>3623</v>
      </c>
      <c r="K1166" s="832" t="s">
        <v>4315</v>
      </c>
      <c r="L1166" s="835">
        <v>251.16</v>
      </c>
      <c r="M1166" s="835">
        <v>502.32</v>
      </c>
      <c r="N1166" s="832">
        <v>2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5" customHeight="1" x14ac:dyDescent="0.2">
      <c r="A1167" s="831">
        <v>21</v>
      </c>
      <c r="B1167" s="832" t="s">
        <v>3242</v>
      </c>
      <c r="C1167" s="832" t="s">
        <v>3248</v>
      </c>
      <c r="D1167" s="833" t="s">
        <v>5567</v>
      </c>
      <c r="E1167" s="834" t="s">
        <v>3285</v>
      </c>
      <c r="F1167" s="832" t="s">
        <v>3243</v>
      </c>
      <c r="G1167" s="832" t="s">
        <v>3621</v>
      </c>
      <c r="H1167" s="832" t="s">
        <v>655</v>
      </c>
      <c r="I1167" s="832" t="s">
        <v>3622</v>
      </c>
      <c r="J1167" s="832" t="s">
        <v>3623</v>
      </c>
      <c r="K1167" s="832" t="s">
        <v>3624</v>
      </c>
      <c r="L1167" s="835">
        <v>502.31</v>
      </c>
      <c r="M1167" s="835">
        <v>13060.060000000001</v>
      </c>
      <c r="N1167" s="832">
        <v>26</v>
      </c>
      <c r="O1167" s="836">
        <v>25</v>
      </c>
      <c r="P1167" s="835">
        <v>8539.2700000000023</v>
      </c>
      <c r="Q1167" s="837">
        <v>0.65384615384615397</v>
      </c>
      <c r="R1167" s="832">
        <v>17</v>
      </c>
      <c r="S1167" s="837">
        <v>0.65384615384615385</v>
      </c>
      <c r="T1167" s="836">
        <v>17</v>
      </c>
      <c r="U1167" s="838">
        <v>0.68</v>
      </c>
    </row>
    <row r="1168" spans="1:21" ht="14.45" customHeight="1" x14ac:dyDescent="0.2">
      <c r="A1168" s="831">
        <v>21</v>
      </c>
      <c r="B1168" s="832" t="s">
        <v>3242</v>
      </c>
      <c r="C1168" s="832" t="s">
        <v>3248</v>
      </c>
      <c r="D1168" s="833" t="s">
        <v>5567</v>
      </c>
      <c r="E1168" s="834" t="s">
        <v>3285</v>
      </c>
      <c r="F1168" s="832" t="s">
        <v>3243</v>
      </c>
      <c r="G1168" s="832" t="s">
        <v>3621</v>
      </c>
      <c r="H1168" s="832" t="s">
        <v>594</v>
      </c>
      <c r="I1168" s="832" t="s">
        <v>3625</v>
      </c>
      <c r="J1168" s="832" t="s">
        <v>3621</v>
      </c>
      <c r="K1168" s="832" t="s">
        <v>3068</v>
      </c>
      <c r="L1168" s="835">
        <v>150.69999999999999</v>
      </c>
      <c r="M1168" s="835">
        <v>150.69999999999999</v>
      </c>
      <c r="N1168" s="832">
        <v>1</v>
      </c>
      <c r="O1168" s="836">
        <v>1</v>
      </c>
      <c r="P1168" s="835">
        <v>150.69999999999999</v>
      </c>
      <c r="Q1168" s="837">
        <v>1</v>
      </c>
      <c r="R1168" s="832">
        <v>1</v>
      </c>
      <c r="S1168" s="837">
        <v>1</v>
      </c>
      <c r="T1168" s="836">
        <v>1</v>
      </c>
      <c r="U1168" s="838">
        <v>1</v>
      </c>
    </row>
    <row r="1169" spans="1:21" ht="14.45" customHeight="1" x14ac:dyDescent="0.2">
      <c r="A1169" s="831">
        <v>21</v>
      </c>
      <c r="B1169" s="832" t="s">
        <v>3242</v>
      </c>
      <c r="C1169" s="832" t="s">
        <v>3248</v>
      </c>
      <c r="D1169" s="833" t="s">
        <v>5567</v>
      </c>
      <c r="E1169" s="834" t="s">
        <v>3285</v>
      </c>
      <c r="F1169" s="832" t="s">
        <v>3243</v>
      </c>
      <c r="G1169" s="832" t="s">
        <v>3637</v>
      </c>
      <c r="H1169" s="832" t="s">
        <v>594</v>
      </c>
      <c r="I1169" s="832" t="s">
        <v>3638</v>
      </c>
      <c r="J1169" s="832" t="s">
        <v>1559</v>
      </c>
      <c r="K1169" s="832" t="s">
        <v>3639</v>
      </c>
      <c r="L1169" s="835">
        <v>98.2</v>
      </c>
      <c r="M1169" s="835">
        <v>785.60000000000014</v>
      </c>
      <c r="N1169" s="832">
        <v>8</v>
      </c>
      <c r="O1169" s="836">
        <v>7</v>
      </c>
      <c r="P1169" s="835">
        <v>687.40000000000009</v>
      </c>
      <c r="Q1169" s="837">
        <v>0.875</v>
      </c>
      <c r="R1169" s="832">
        <v>7</v>
      </c>
      <c r="S1169" s="837">
        <v>0.875</v>
      </c>
      <c r="T1169" s="836">
        <v>6</v>
      </c>
      <c r="U1169" s="838">
        <v>0.8571428571428571</v>
      </c>
    </row>
    <row r="1170" spans="1:21" ht="14.45" customHeight="1" x14ac:dyDescent="0.2">
      <c r="A1170" s="831">
        <v>21</v>
      </c>
      <c r="B1170" s="832" t="s">
        <v>3242</v>
      </c>
      <c r="C1170" s="832" t="s">
        <v>3248</v>
      </c>
      <c r="D1170" s="833" t="s">
        <v>5567</v>
      </c>
      <c r="E1170" s="834" t="s">
        <v>3285</v>
      </c>
      <c r="F1170" s="832" t="s">
        <v>3243</v>
      </c>
      <c r="G1170" s="832" t="s">
        <v>3637</v>
      </c>
      <c r="H1170" s="832" t="s">
        <v>594</v>
      </c>
      <c r="I1170" s="832" t="s">
        <v>3640</v>
      </c>
      <c r="J1170" s="832" t="s">
        <v>1559</v>
      </c>
      <c r="K1170" s="832" t="s">
        <v>3641</v>
      </c>
      <c r="L1170" s="835">
        <v>55.16</v>
      </c>
      <c r="M1170" s="835">
        <v>110.32</v>
      </c>
      <c r="N1170" s="832">
        <v>2</v>
      </c>
      <c r="O1170" s="836">
        <v>1</v>
      </c>
      <c r="P1170" s="835">
        <v>110.32</v>
      </c>
      <c r="Q1170" s="837">
        <v>1</v>
      </c>
      <c r="R1170" s="832">
        <v>2</v>
      </c>
      <c r="S1170" s="837">
        <v>1</v>
      </c>
      <c r="T1170" s="836">
        <v>1</v>
      </c>
      <c r="U1170" s="838">
        <v>1</v>
      </c>
    </row>
    <row r="1171" spans="1:21" ht="14.45" customHeight="1" x14ac:dyDescent="0.2">
      <c r="A1171" s="831">
        <v>21</v>
      </c>
      <c r="B1171" s="832" t="s">
        <v>3242</v>
      </c>
      <c r="C1171" s="832" t="s">
        <v>3248</v>
      </c>
      <c r="D1171" s="833" t="s">
        <v>5567</v>
      </c>
      <c r="E1171" s="834" t="s">
        <v>3285</v>
      </c>
      <c r="F1171" s="832" t="s">
        <v>3243</v>
      </c>
      <c r="G1171" s="832" t="s">
        <v>3645</v>
      </c>
      <c r="H1171" s="832" t="s">
        <v>594</v>
      </c>
      <c r="I1171" s="832" t="s">
        <v>4575</v>
      </c>
      <c r="J1171" s="832" t="s">
        <v>1572</v>
      </c>
      <c r="K1171" s="832" t="s">
        <v>3647</v>
      </c>
      <c r="L1171" s="835">
        <v>31.32</v>
      </c>
      <c r="M1171" s="835">
        <v>31.32</v>
      </c>
      <c r="N1171" s="832">
        <v>1</v>
      </c>
      <c r="O1171" s="836">
        <v>1</v>
      </c>
      <c r="P1171" s="835">
        <v>31.32</v>
      </c>
      <c r="Q1171" s="837">
        <v>1</v>
      </c>
      <c r="R1171" s="832">
        <v>1</v>
      </c>
      <c r="S1171" s="837">
        <v>1</v>
      </c>
      <c r="T1171" s="836">
        <v>1</v>
      </c>
      <c r="U1171" s="838">
        <v>1</v>
      </c>
    </row>
    <row r="1172" spans="1:21" ht="14.45" customHeight="1" x14ac:dyDescent="0.2">
      <c r="A1172" s="831">
        <v>21</v>
      </c>
      <c r="B1172" s="832" t="s">
        <v>3242</v>
      </c>
      <c r="C1172" s="832" t="s">
        <v>3248</v>
      </c>
      <c r="D1172" s="833" t="s">
        <v>5567</v>
      </c>
      <c r="E1172" s="834" t="s">
        <v>3285</v>
      </c>
      <c r="F1172" s="832" t="s">
        <v>3243</v>
      </c>
      <c r="G1172" s="832" t="s">
        <v>3645</v>
      </c>
      <c r="H1172" s="832" t="s">
        <v>594</v>
      </c>
      <c r="I1172" s="832" t="s">
        <v>4576</v>
      </c>
      <c r="J1172" s="832" t="s">
        <v>3657</v>
      </c>
      <c r="K1172" s="832" t="s">
        <v>3647</v>
      </c>
      <c r="L1172" s="835">
        <v>31.32</v>
      </c>
      <c r="M1172" s="835">
        <v>31.32</v>
      </c>
      <c r="N1172" s="832">
        <v>1</v>
      </c>
      <c r="O1172" s="836">
        <v>1</v>
      </c>
      <c r="P1172" s="835">
        <v>31.32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21</v>
      </c>
      <c r="B1173" s="832" t="s">
        <v>3242</v>
      </c>
      <c r="C1173" s="832" t="s">
        <v>3248</v>
      </c>
      <c r="D1173" s="833" t="s">
        <v>5567</v>
      </c>
      <c r="E1173" s="834" t="s">
        <v>3285</v>
      </c>
      <c r="F1173" s="832" t="s">
        <v>3243</v>
      </c>
      <c r="G1173" s="832" t="s">
        <v>3668</v>
      </c>
      <c r="H1173" s="832" t="s">
        <v>594</v>
      </c>
      <c r="I1173" s="832" t="s">
        <v>3669</v>
      </c>
      <c r="J1173" s="832" t="s">
        <v>801</v>
      </c>
      <c r="K1173" s="832" t="s">
        <v>3670</v>
      </c>
      <c r="L1173" s="835">
        <v>311.02</v>
      </c>
      <c r="M1173" s="835">
        <v>311.02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21</v>
      </c>
      <c r="B1174" s="832" t="s">
        <v>3242</v>
      </c>
      <c r="C1174" s="832" t="s">
        <v>3248</v>
      </c>
      <c r="D1174" s="833" t="s">
        <v>5567</v>
      </c>
      <c r="E1174" s="834" t="s">
        <v>3285</v>
      </c>
      <c r="F1174" s="832" t="s">
        <v>3243</v>
      </c>
      <c r="G1174" s="832" t="s">
        <v>3668</v>
      </c>
      <c r="H1174" s="832" t="s">
        <v>594</v>
      </c>
      <c r="I1174" s="832" t="s">
        <v>3989</v>
      </c>
      <c r="J1174" s="832" t="s">
        <v>3990</v>
      </c>
      <c r="K1174" s="832" t="s">
        <v>3991</v>
      </c>
      <c r="L1174" s="835">
        <v>177.92</v>
      </c>
      <c r="M1174" s="835">
        <v>1067.52</v>
      </c>
      <c r="N1174" s="832">
        <v>6</v>
      </c>
      <c r="O1174" s="836">
        <v>5</v>
      </c>
      <c r="P1174" s="835">
        <v>889.59999999999991</v>
      </c>
      <c r="Q1174" s="837">
        <v>0.83333333333333326</v>
      </c>
      <c r="R1174" s="832">
        <v>5</v>
      </c>
      <c r="S1174" s="837">
        <v>0.83333333333333337</v>
      </c>
      <c r="T1174" s="836">
        <v>4.5</v>
      </c>
      <c r="U1174" s="838">
        <v>0.9</v>
      </c>
    </row>
    <row r="1175" spans="1:21" ht="14.45" customHeight="1" x14ac:dyDescent="0.2">
      <c r="A1175" s="831">
        <v>21</v>
      </c>
      <c r="B1175" s="832" t="s">
        <v>3242</v>
      </c>
      <c r="C1175" s="832" t="s">
        <v>3248</v>
      </c>
      <c r="D1175" s="833" t="s">
        <v>5567</v>
      </c>
      <c r="E1175" s="834" t="s">
        <v>3285</v>
      </c>
      <c r="F1175" s="832" t="s">
        <v>3243</v>
      </c>
      <c r="G1175" s="832" t="s">
        <v>3668</v>
      </c>
      <c r="H1175" s="832" t="s">
        <v>594</v>
      </c>
      <c r="I1175" s="832" t="s">
        <v>3671</v>
      </c>
      <c r="J1175" s="832" t="s">
        <v>785</v>
      </c>
      <c r="K1175" s="832" t="s">
        <v>3672</v>
      </c>
      <c r="L1175" s="835">
        <v>0</v>
      </c>
      <c r="M1175" s="835">
        <v>0</v>
      </c>
      <c r="N1175" s="832">
        <v>2</v>
      </c>
      <c r="O1175" s="836">
        <v>2</v>
      </c>
      <c r="P1175" s="835"/>
      <c r="Q1175" s="837"/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21</v>
      </c>
      <c r="B1176" s="832" t="s">
        <v>3242</v>
      </c>
      <c r="C1176" s="832" t="s">
        <v>3248</v>
      </c>
      <c r="D1176" s="833" t="s">
        <v>5567</v>
      </c>
      <c r="E1176" s="834" t="s">
        <v>3285</v>
      </c>
      <c r="F1176" s="832" t="s">
        <v>3243</v>
      </c>
      <c r="G1176" s="832" t="s">
        <v>3668</v>
      </c>
      <c r="H1176" s="832" t="s">
        <v>594</v>
      </c>
      <c r="I1176" s="832" t="s">
        <v>4323</v>
      </c>
      <c r="J1176" s="832" t="s">
        <v>4324</v>
      </c>
      <c r="K1176" s="832" t="s">
        <v>3991</v>
      </c>
      <c r="L1176" s="835">
        <v>177.92</v>
      </c>
      <c r="M1176" s="835">
        <v>355.84</v>
      </c>
      <c r="N1176" s="832">
        <v>2</v>
      </c>
      <c r="O1176" s="836">
        <v>2</v>
      </c>
      <c r="P1176" s="835">
        <v>355.84</v>
      </c>
      <c r="Q1176" s="837">
        <v>1</v>
      </c>
      <c r="R1176" s="832">
        <v>2</v>
      </c>
      <c r="S1176" s="837">
        <v>1</v>
      </c>
      <c r="T1176" s="836">
        <v>2</v>
      </c>
      <c r="U1176" s="838">
        <v>1</v>
      </c>
    </row>
    <row r="1177" spans="1:21" ht="14.45" customHeight="1" x14ac:dyDescent="0.2">
      <c r="A1177" s="831">
        <v>21</v>
      </c>
      <c r="B1177" s="832" t="s">
        <v>3242</v>
      </c>
      <c r="C1177" s="832" t="s">
        <v>3248</v>
      </c>
      <c r="D1177" s="833" t="s">
        <v>5567</v>
      </c>
      <c r="E1177" s="834" t="s">
        <v>3285</v>
      </c>
      <c r="F1177" s="832" t="s">
        <v>3243</v>
      </c>
      <c r="G1177" s="832" t="s">
        <v>3673</v>
      </c>
      <c r="H1177" s="832" t="s">
        <v>594</v>
      </c>
      <c r="I1177" s="832" t="s">
        <v>2947</v>
      </c>
      <c r="J1177" s="832" t="s">
        <v>1662</v>
      </c>
      <c r="K1177" s="832" t="s">
        <v>2948</v>
      </c>
      <c r="L1177" s="835">
        <v>0</v>
      </c>
      <c r="M1177" s="835">
        <v>0</v>
      </c>
      <c r="N1177" s="832">
        <v>1</v>
      </c>
      <c r="O1177" s="836">
        <v>1</v>
      </c>
      <c r="P1177" s="835">
        <v>0</v>
      </c>
      <c r="Q1177" s="837"/>
      <c r="R1177" s="832">
        <v>1</v>
      </c>
      <c r="S1177" s="837">
        <v>1</v>
      </c>
      <c r="T1177" s="836">
        <v>1</v>
      </c>
      <c r="U1177" s="838">
        <v>1</v>
      </c>
    </row>
    <row r="1178" spans="1:21" ht="14.45" customHeight="1" x14ac:dyDescent="0.2">
      <c r="A1178" s="831">
        <v>21</v>
      </c>
      <c r="B1178" s="832" t="s">
        <v>3242</v>
      </c>
      <c r="C1178" s="832" t="s">
        <v>3248</v>
      </c>
      <c r="D1178" s="833" t="s">
        <v>5567</v>
      </c>
      <c r="E1178" s="834" t="s">
        <v>3285</v>
      </c>
      <c r="F1178" s="832" t="s">
        <v>3243</v>
      </c>
      <c r="G1178" s="832" t="s">
        <v>3673</v>
      </c>
      <c r="H1178" s="832" t="s">
        <v>594</v>
      </c>
      <c r="I1178" s="832" t="s">
        <v>2949</v>
      </c>
      <c r="J1178" s="832" t="s">
        <v>1662</v>
      </c>
      <c r="K1178" s="832" t="s">
        <v>2950</v>
      </c>
      <c r="L1178" s="835">
        <v>0</v>
      </c>
      <c r="M1178" s="835">
        <v>0</v>
      </c>
      <c r="N1178" s="832">
        <v>1</v>
      </c>
      <c r="O1178" s="836"/>
      <c r="P1178" s="835">
        <v>0</v>
      </c>
      <c r="Q1178" s="837"/>
      <c r="R1178" s="832">
        <v>1</v>
      </c>
      <c r="S1178" s="837">
        <v>1</v>
      </c>
      <c r="T1178" s="836"/>
      <c r="U1178" s="838"/>
    </row>
    <row r="1179" spans="1:21" ht="14.45" customHeight="1" x14ac:dyDescent="0.2">
      <c r="A1179" s="831">
        <v>21</v>
      </c>
      <c r="B1179" s="832" t="s">
        <v>3242</v>
      </c>
      <c r="C1179" s="832" t="s">
        <v>3248</v>
      </c>
      <c r="D1179" s="833" t="s">
        <v>5567</v>
      </c>
      <c r="E1179" s="834" t="s">
        <v>3285</v>
      </c>
      <c r="F1179" s="832" t="s">
        <v>3243</v>
      </c>
      <c r="G1179" s="832" t="s">
        <v>3673</v>
      </c>
      <c r="H1179" s="832" t="s">
        <v>655</v>
      </c>
      <c r="I1179" s="832" t="s">
        <v>3142</v>
      </c>
      <c r="J1179" s="832" t="s">
        <v>1662</v>
      </c>
      <c r="K1179" s="832" t="s">
        <v>2950</v>
      </c>
      <c r="L1179" s="835">
        <v>0</v>
      </c>
      <c r="M1179" s="835">
        <v>0</v>
      </c>
      <c r="N1179" s="832">
        <v>1</v>
      </c>
      <c r="O1179" s="836">
        <v>1</v>
      </c>
      <c r="P1179" s="835">
        <v>0</v>
      </c>
      <c r="Q1179" s="837"/>
      <c r="R1179" s="832">
        <v>1</v>
      </c>
      <c r="S1179" s="837">
        <v>1</v>
      </c>
      <c r="T1179" s="836">
        <v>1</v>
      </c>
      <c r="U1179" s="838">
        <v>1</v>
      </c>
    </row>
    <row r="1180" spans="1:21" ht="14.45" customHeight="1" x14ac:dyDescent="0.2">
      <c r="A1180" s="831">
        <v>21</v>
      </c>
      <c r="B1180" s="832" t="s">
        <v>3242</v>
      </c>
      <c r="C1180" s="832" t="s">
        <v>3248</v>
      </c>
      <c r="D1180" s="833" t="s">
        <v>5567</v>
      </c>
      <c r="E1180" s="834" t="s">
        <v>3285</v>
      </c>
      <c r="F1180" s="832" t="s">
        <v>3243</v>
      </c>
      <c r="G1180" s="832" t="s">
        <v>4003</v>
      </c>
      <c r="H1180" s="832" t="s">
        <v>594</v>
      </c>
      <c r="I1180" s="832" t="s">
        <v>4577</v>
      </c>
      <c r="J1180" s="832" t="s">
        <v>4578</v>
      </c>
      <c r="K1180" s="832" t="s">
        <v>4006</v>
      </c>
      <c r="L1180" s="835">
        <v>0</v>
      </c>
      <c r="M1180" s="835">
        <v>0</v>
      </c>
      <c r="N1180" s="832">
        <v>1</v>
      </c>
      <c r="O1180" s="836">
        <v>1</v>
      </c>
      <c r="P1180" s="835"/>
      <c r="Q1180" s="837"/>
      <c r="R1180" s="832"/>
      <c r="S1180" s="837">
        <v>0</v>
      </c>
      <c r="T1180" s="836"/>
      <c r="U1180" s="838">
        <v>0</v>
      </c>
    </row>
    <row r="1181" spans="1:21" ht="14.45" customHeight="1" x14ac:dyDescent="0.2">
      <c r="A1181" s="831">
        <v>21</v>
      </c>
      <c r="B1181" s="832" t="s">
        <v>3242</v>
      </c>
      <c r="C1181" s="832" t="s">
        <v>3248</v>
      </c>
      <c r="D1181" s="833" t="s">
        <v>5567</v>
      </c>
      <c r="E1181" s="834" t="s">
        <v>3285</v>
      </c>
      <c r="F1181" s="832" t="s">
        <v>3243</v>
      </c>
      <c r="G1181" s="832" t="s">
        <v>3687</v>
      </c>
      <c r="H1181" s="832" t="s">
        <v>655</v>
      </c>
      <c r="I1181" s="832" t="s">
        <v>2517</v>
      </c>
      <c r="J1181" s="832" t="s">
        <v>2518</v>
      </c>
      <c r="K1181" s="832" t="s">
        <v>2519</v>
      </c>
      <c r="L1181" s="835">
        <v>165.63</v>
      </c>
      <c r="M1181" s="835">
        <v>331.26</v>
      </c>
      <c r="N1181" s="832">
        <v>2</v>
      </c>
      <c r="O1181" s="836">
        <v>1.5</v>
      </c>
      <c r="P1181" s="835">
        <v>165.63</v>
      </c>
      <c r="Q1181" s="837">
        <v>0.5</v>
      </c>
      <c r="R1181" s="832">
        <v>1</v>
      </c>
      <c r="S1181" s="837">
        <v>0.5</v>
      </c>
      <c r="T1181" s="836">
        <v>0.5</v>
      </c>
      <c r="U1181" s="838">
        <v>0.33333333333333331</v>
      </c>
    </row>
    <row r="1182" spans="1:21" ht="14.45" customHeight="1" x14ac:dyDescent="0.2">
      <c r="A1182" s="831">
        <v>21</v>
      </c>
      <c r="B1182" s="832" t="s">
        <v>3242</v>
      </c>
      <c r="C1182" s="832" t="s">
        <v>3248</v>
      </c>
      <c r="D1182" s="833" t="s">
        <v>5567</v>
      </c>
      <c r="E1182" s="834" t="s">
        <v>3285</v>
      </c>
      <c r="F1182" s="832" t="s">
        <v>3243</v>
      </c>
      <c r="G1182" s="832" t="s">
        <v>3309</v>
      </c>
      <c r="H1182" s="832" t="s">
        <v>594</v>
      </c>
      <c r="I1182" s="832" t="s">
        <v>3310</v>
      </c>
      <c r="J1182" s="832" t="s">
        <v>1648</v>
      </c>
      <c r="K1182" s="832" t="s">
        <v>3311</v>
      </c>
      <c r="L1182" s="835">
        <v>50.32</v>
      </c>
      <c r="M1182" s="835">
        <v>100.64</v>
      </c>
      <c r="N1182" s="832">
        <v>2</v>
      </c>
      <c r="O1182" s="836">
        <v>1</v>
      </c>
      <c r="P1182" s="835">
        <v>50.32</v>
      </c>
      <c r="Q1182" s="837">
        <v>0.5</v>
      </c>
      <c r="R1182" s="832">
        <v>1</v>
      </c>
      <c r="S1182" s="837">
        <v>0.5</v>
      </c>
      <c r="T1182" s="836">
        <v>0.5</v>
      </c>
      <c r="U1182" s="838">
        <v>0.5</v>
      </c>
    </row>
    <row r="1183" spans="1:21" ht="14.45" customHeight="1" x14ac:dyDescent="0.2">
      <c r="A1183" s="831">
        <v>21</v>
      </c>
      <c r="B1183" s="832" t="s">
        <v>3242</v>
      </c>
      <c r="C1183" s="832" t="s">
        <v>3248</v>
      </c>
      <c r="D1183" s="833" t="s">
        <v>5567</v>
      </c>
      <c r="E1183" s="834" t="s">
        <v>3285</v>
      </c>
      <c r="F1183" s="832" t="s">
        <v>3243</v>
      </c>
      <c r="G1183" s="832" t="s">
        <v>3696</v>
      </c>
      <c r="H1183" s="832" t="s">
        <v>594</v>
      </c>
      <c r="I1183" s="832" t="s">
        <v>3697</v>
      </c>
      <c r="J1183" s="832" t="s">
        <v>662</v>
      </c>
      <c r="K1183" s="832" t="s">
        <v>663</v>
      </c>
      <c r="L1183" s="835">
        <v>2086.5500000000002</v>
      </c>
      <c r="M1183" s="835">
        <v>10432.75</v>
      </c>
      <c r="N1183" s="832">
        <v>5</v>
      </c>
      <c r="O1183" s="836">
        <v>4</v>
      </c>
      <c r="P1183" s="835">
        <v>10432.75</v>
      </c>
      <c r="Q1183" s="837">
        <v>1</v>
      </c>
      <c r="R1183" s="832">
        <v>5</v>
      </c>
      <c r="S1183" s="837">
        <v>1</v>
      </c>
      <c r="T1183" s="836">
        <v>4</v>
      </c>
      <c r="U1183" s="838">
        <v>1</v>
      </c>
    </row>
    <row r="1184" spans="1:21" ht="14.45" customHeight="1" x14ac:dyDescent="0.2">
      <c r="A1184" s="831">
        <v>21</v>
      </c>
      <c r="B1184" s="832" t="s">
        <v>3242</v>
      </c>
      <c r="C1184" s="832" t="s">
        <v>3248</v>
      </c>
      <c r="D1184" s="833" t="s">
        <v>5567</v>
      </c>
      <c r="E1184" s="834" t="s">
        <v>3285</v>
      </c>
      <c r="F1184" s="832" t="s">
        <v>3243</v>
      </c>
      <c r="G1184" s="832" t="s">
        <v>3698</v>
      </c>
      <c r="H1184" s="832" t="s">
        <v>655</v>
      </c>
      <c r="I1184" s="832" t="s">
        <v>3111</v>
      </c>
      <c r="J1184" s="832" t="s">
        <v>1735</v>
      </c>
      <c r="K1184" s="832" t="s">
        <v>3112</v>
      </c>
      <c r="L1184" s="835">
        <v>154.36000000000001</v>
      </c>
      <c r="M1184" s="835">
        <v>308.72000000000003</v>
      </c>
      <c r="N1184" s="832">
        <v>2</v>
      </c>
      <c r="O1184" s="836">
        <v>0.5</v>
      </c>
      <c r="P1184" s="835">
        <v>308.72000000000003</v>
      </c>
      <c r="Q1184" s="837">
        <v>1</v>
      </c>
      <c r="R1184" s="832">
        <v>2</v>
      </c>
      <c r="S1184" s="837">
        <v>1</v>
      </c>
      <c r="T1184" s="836">
        <v>0.5</v>
      </c>
      <c r="U1184" s="838">
        <v>1</v>
      </c>
    </row>
    <row r="1185" spans="1:21" ht="14.45" customHeight="1" x14ac:dyDescent="0.2">
      <c r="A1185" s="831">
        <v>21</v>
      </c>
      <c r="B1185" s="832" t="s">
        <v>3242</v>
      </c>
      <c r="C1185" s="832" t="s">
        <v>3248</v>
      </c>
      <c r="D1185" s="833" t="s">
        <v>5567</v>
      </c>
      <c r="E1185" s="834" t="s">
        <v>3285</v>
      </c>
      <c r="F1185" s="832" t="s">
        <v>3243</v>
      </c>
      <c r="G1185" s="832" t="s">
        <v>3698</v>
      </c>
      <c r="H1185" s="832" t="s">
        <v>655</v>
      </c>
      <c r="I1185" s="832" t="s">
        <v>2728</v>
      </c>
      <c r="J1185" s="832" t="s">
        <v>2729</v>
      </c>
      <c r="K1185" s="832" t="s">
        <v>2730</v>
      </c>
      <c r="L1185" s="835">
        <v>149.52000000000001</v>
      </c>
      <c r="M1185" s="835">
        <v>299.04000000000002</v>
      </c>
      <c r="N1185" s="832">
        <v>2</v>
      </c>
      <c r="O1185" s="836">
        <v>1</v>
      </c>
      <c r="P1185" s="835">
        <v>299.04000000000002</v>
      </c>
      <c r="Q1185" s="837">
        <v>1</v>
      </c>
      <c r="R1185" s="832">
        <v>2</v>
      </c>
      <c r="S1185" s="837">
        <v>1</v>
      </c>
      <c r="T1185" s="836">
        <v>1</v>
      </c>
      <c r="U1185" s="838">
        <v>1</v>
      </c>
    </row>
    <row r="1186" spans="1:21" ht="14.45" customHeight="1" x14ac:dyDescent="0.2">
      <c r="A1186" s="831">
        <v>21</v>
      </c>
      <c r="B1186" s="832" t="s">
        <v>3242</v>
      </c>
      <c r="C1186" s="832" t="s">
        <v>3248</v>
      </c>
      <c r="D1186" s="833" t="s">
        <v>5567</v>
      </c>
      <c r="E1186" s="834" t="s">
        <v>3285</v>
      </c>
      <c r="F1186" s="832" t="s">
        <v>3243</v>
      </c>
      <c r="G1186" s="832" t="s">
        <v>3698</v>
      </c>
      <c r="H1186" s="832" t="s">
        <v>594</v>
      </c>
      <c r="I1186" s="832" t="s">
        <v>4579</v>
      </c>
      <c r="J1186" s="832" t="s">
        <v>4580</v>
      </c>
      <c r="K1186" s="832" t="s">
        <v>4581</v>
      </c>
      <c r="L1186" s="835">
        <v>154.36000000000001</v>
      </c>
      <c r="M1186" s="835">
        <v>308.72000000000003</v>
      </c>
      <c r="N1186" s="832">
        <v>2</v>
      </c>
      <c r="O1186" s="836">
        <v>1</v>
      </c>
      <c r="P1186" s="835">
        <v>308.72000000000003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5" customHeight="1" x14ac:dyDescent="0.2">
      <c r="A1187" s="831">
        <v>21</v>
      </c>
      <c r="B1187" s="832" t="s">
        <v>3242</v>
      </c>
      <c r="C1187" s="832" t="s">
        <v>3248</v>
      </c>
      <c r="D1187" s="833" t="s">
        <v>5567</v>
      </c>
      <c r="E1187" s="834" t="s">
        <v>3285</v>
      </c>
      <c r="F1187" s="832" t="s">
        <v>3243</v>
      </c>
      <c r="G1187" s="832" t="s">
        <v>3698</v>
      </c>
      <c r="H1187" s="832" t="s">
        <v>594</v>
      </c>
      <c r="I1187" s="832" t="s">
        <v>4018</v>
      </c>
      <c r="J1187" s="832" t="s">
        <v>1735</v>
      </c>
      <c r="K1187" s="832" t="s">
        <v>3700</v>
      </c>
      <c r="L1187" s="835">
        <v>225.06</v>
      </c>
      <c r="M1187" s="835">
        <v>675.18000000000006</v>
      </c>
      <c r="N1187" s="832">
        <v>3</v>
      </c>
      <c r="O1187" s="836">
        <v>1.5</v>
      </c>
      <c r="P1187" s="835">
        <v>225.06</v>
      </c>
      <c r="Q1187" s="837">
        <v>0.33333333333333331</v>
      </c>
      <c r="R1187" s="832">
        <v>1</v>
      </c>
      <c r="S1187" s="837">
        <v>0.33333333333333331</v>
      </c>
      <c r="T1187" s="836">
        <v>0.5</v>
      </c>
      <c r="U1187" s="838">
        <v>0.33333333333333331</v>
      </c>
    </row>
    <row r="1188" spans="1:21" ht="14.45" customHeight="1" x14ac:dyDescent="0.2">
      <c r="A1188" s="831">
        <v>21</v>
      </c>
      <c r="B1188" s="832" t="s">
        <v>3242</v>
      </c>
      <c r="C1188" s="832" t="s">
        <v>3248</v>
      </c>
      <c r="D1188" s="833" t="s">
        <v>5567</v>
      </c>
      <c r="E1188" s="834" t="s">
        <v>3285</v>
      </c>
      <c r="F1188" s="832" t="s">
        <v>3243</v>
      </c>
      <c r="G1188" s="832" t="s">
        <v>3701</v>
      </c>
      <c r="H1188" s="832" t="s">
        <v>594</v>
      </c>
      <c r="I1188" s="832" t="s">
        <v>3702</v>
      </c>
      <c r="J1188" s="832" t="s">
        <v>1192</v>
      </c>
      <c r="K1188" s="832" t="s">
        <v>1193</v>
      </c>
      <c r="L1188" s="835">
        <v>374.79</v>
      </c>
      <c r="M1188" s="835">
        <v>18739.500000000004</v>
      </c>
      <c r="N1188" s="832">
        <v>50</v>
      </c>
      <c r="O1188" s="836">
        <v>20</v>
      </c>
      <c r="P1188" s="835">
        <v>16490.760000000002</v>
      </c>
      <c r="Q1188" s="837">
        <v>0.87999999999999989</v>
      </c>
      <c r="R1188" s="832">
        <v>44</v>
      </c>
      <c r="S1188" s="837">
        <v>0.88</v>
      </c>
      <c r="T1188" s="836">
        <v>16.5</v>
      </c>
      <c r="U1188" s="838">
        <v>0.82499999999999996</v>
      </c>
    </row>
    <row r="1189" spans="1:21" ht="14.45" customHeight="1" x14ac:dyDescent="0.2">
      <c r="A1189" s="831">
        <v>21</v>
      </c>
      <c r="B1189" s="832" t="s">
        <v>3242</v>
      </c>
      <c r="C1189" s="832" t="s">
        <v>3248</v>
      </c>
      <c r="D1189" s="833" t="s">
        <v>5567</v>
      </c>
      <c r="E1189" s="834" t="s">
        <v>3285</v>
      </c>
      <c r="F1189" s="832" t="s">
        <v>3243</v>
      </c>
      <c r="G1189" s="832" t="s">
        <v>3701</v>
      </c>
      <c r="H1189" s="832" t="s">
        <v>594</v>
      </c>
      <c r="I1189" s="832" t="s">
        <v>3703</v>
      </c>
      <c r="J1189" s="832" t="s">
        <v>1192</v>
      </c>
      <c r="K1189" s="832" t="s">
        <v>1193</v>
      </c>
      <c r="L1189" s="835">
        <v>374.79</v>
      </c>
      <c r="M1189" s="835">
        <v>8245.380000000001</v>
      </c>
      <c r="N1189" s="832">
        <v>22</v>
      </c>
      <c r="O1189" s="836">
        <v>9</v>
      </c>
      <c r="P1189" s="835">
        <v>7495.8</v>
      </c>
      <c r="Q1189" s="837">
        <v>0.90909090909090895</v>
      </c>
      <c r="R1189" s="832">
        <v>20</v>
      </c>
      <c r="S1189" s="837">
        <v>0.90909090909090906</v>
      </c>
      <c r="T1189" s="836">
        <v>8</v>
      </c>
      <c r="U1189" s="838">
        <v>0.88888888888888884</v>
      </c>
    </row>
    <row r="1190" spans="1:21" ht="14.45" customHeight="1" x14ac:dyDescent="0.2">
      <c r="A1190" s="831">
        <v>21</v>
      </c>
      <c r="B1190" s="832" t="s">
        <v>3242</v>
      </c>
      <c r="C1190" s="832" t="s">
        <v>3248</v>
      </c>
      <c r="D1190" s="833" t="s">
        <v>5567</v>
      </c>
      <c r="E1190" s="834" t="s">
        <v>3285</v>
      </c>
      <c r="F1190" s="832" t="s">
        <v>3243</v>
      </c>
      <c r="G1190" s="832" t="s">
        <v>3704</v>
      </c>
      <c r="H1190" s="832" t="s">
        <v>655</v>
      </c>
      <c r="I1190" s="832" t="s">
        <v>4026</v>
      </c>
      <c r="J1190" s="832" t="s">
        <v>2721</v>
      </c>
      <c r="K1190" s="832" t="s">
        <v>4027</v>
      </c>
      <c r="L1190" s="835">
        <v>74.08</v>
      </c>
      <c r="M1190" s="835">
        <v>74.08</v>
      </c>
      <c r="N1190" s="832">
        <v>1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21</v>
      </c>
      <c r="B1191" s="832" t="s">
        <v>3242</v>
      </c>
      <c r="C1191" s="832" t="s">
        <v>3248</v>
      </c>
      <c r="D1191" s="833" t="s">
        <v>5567</v>
      </c>
      <c r="E1191" s="834" t="s">
        <v>3285</v>
      </c>
      <c r="F1191" s="832" t="s">
        <v>3243</v>
      </c>
      <c r="G1191" s="832" t="s">
        <v>3704</v>
      </c>
      <c r="H1191" s="832" t="s">
        <v>655</v>
      </c>
      <c r="I1191" s="832" t="s">
        <v>2714</v>
      </c>
      <c r="J1191" s="832" t="s">
        <v>2712</v>
      </c>
      <c r="K1191" s="832" t="s">
        <v>2715</v>
      </c>
      <c r="L1191" s="835">
        <v>63.14</v>
      </c>
      <c r="M1191" s="835">
        <v>126.28</v>
      </c>
      <c r="N1191" s="832">
        <v>2</v>
      </c>
      <c r="O1191" s="836">
        <v>2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21</v>
      </c>
      <c r="B1192" s="832" t="s">
        <v>3242</v>
      </c>
      <c r="C1192" s="832" t="s">
        <v>3248</v>
      </c>
      <c r="D1192" s="833" t="s">
        <v>5567</v>
      </c>
      <c r="E1192" s="834" t="s">
        <v>3285</v>
      </c>
      <c r="F1192" s="832" t="s">
        <v>3243</v>
      </c>
      <c r="G1192" s="832" t="s">
        <v>3704</v>
      </c>
      <c r="H1192" s="832" t="s">
        <v>655</v>
      </c>
      <c r="I1192" s="832" t="s">
        <v>4582</v>
      </c>
      <c r="J1192" s="832" t="s">
        <v>2721</v>
      </c>
      <c r="K1192" s="832" t="s">
        <v>4583</v>
      </c>
      <c r="L1192" s="835">
        <v>126.27</v>
      </c>
      <c r="M1192" s="835">
        <v>126.27</v>
      </c>
      <c r="N1192" s="832">
        <v>1</v>
      </c>
      <c r="O1192" s="836">
        <v>1</v>
      </c>
      <c r="P1192" s="835">
        <v>126.27</v>
      </c>
      <c r="Q1192" s="837">
        <v>1</v>
      </c>
      <c r="R1192" s="832">
        <v>1</v>
      </c>
      <c r="S1192" s="837">
        <v>1</v>
      </c>
      <c r="T1192" s="836">
        <v>1</v>
      </c>
      <c r="U1192" s="838">
        <v>1</v>
      </c>
    </row>
    <row r="1193" spans="1:21" ht="14.45" customHeight="1" x14ac:dyDescent="0.2">
      <c r="A1193" s="831">
        <v>21</v>
      </c>
      <c r="B1193" s="832" t="s">
        <v>3242</v>
      </c>
      <c r="C1193" s="832" t="s">
        <v>3248</v>
      </c>
      <c r="D1193" s="833" t="s">
        <v>5567</v>
      </c>
      <c r="E1193" s="834" t="s">
        <v>3285</v>
      </c>
      <c r="F1193" s="832" t="s">
        <v>3243</v>
      </c>
      <c r="G1193" s="832" t="s">
        <v>3312</v>
      </c>
      <c r="H1193" s="832" t="s">
        <v>655</v>
      </c>
      <c r="I1193" s="832" t="s">
        <v>4359</v>
      </c>
      <c r="J1193" s="832" t="s">
        <v>2156</v>
      </c>
      <c r="K1193" s="832" t="s">
        <v>2157</v>
      </c>
      <c r="L1193" s="835">
        <v>233.96</v>
      </c>
      <c r="M1193" s="835">
        <v>2339.6</v>
      </c>
      <c r="N1193" s="832">
        <v>10</v>
      </c>
      <c r="O1193" s="836">
        <v>2</v>
      </c>
      <c r="P1193" s="835">
        <v>1169.8</v>
      </c>
      <c r="Q1193" s="837">
        <v>0.5</v>
      </c>
      <c r="R1193" s="832">
        <v>5</v>
      </c>
      <c r="S1193" s="837">
        <v>0.5</v>
      </c>
      <c r="T1193" s="836">
        <v>1</v>
      </c>
      <c r="U1193" s="838">
        <v>0.5</v>
      </c>
    </row>
    <row r="1194" spans="1:21" ht="14.45" customHeight="1" x14ac:dyDescent="0.2">
      <c r="A1194" s="831">
        <v>21</v>
      </c>
      <c r="B1194" s="832" t="s">
        <v>3242</v>
      </c>
      <c r="C1194" s="832" t="s">
        <v>3248</v>
      </c>
      <c r="D1194" s="833" t="s">
        <v>5567</v>
      </c>
      <c r="E1194" s="834" t="s">
        <v>3285</v>
      </c>
      <c r="F1194" s="832" t="s">
        <v>3243</v>
      </c>
      <c r="G1194" s="832" t="s">
        <v>3312</v>
      </c>
      <c r="H1194" s="832" t="s">
        <v>655</v>
      </c>
      <c r="I1194" s="832" t="s">
        <v>3007</v>
      </c>
      <c r="J1194" s="832" t="s">
        <v>1696</v>
      </c>
      <c r="K1194" s="832" t="s">
        <v>1695</v>
      </c>
      <c r="L1194" s="835">
        <v>127.34</v>
      </c>
      <c r="M1194" s="835">
        <v>4584.24</v>
      </c>
      <c r="N1194" s="832">
        <v>36</v>
      </c>
      <c r="O1194" s="836">
        <v>4.5</v>
      </c>
      <c r="P1194" s="835">
        <v>3565.5199999999995</v>
      </c>
      <c r="Q1194" s="837">
        <v>0.77777777777777768</v>
      </c>
      <c r="R1194" s="832">
        <v>28</v>
      </c>
      <c r="S1194" s="837">
        <v>0.77777777777777779</v>
      </c>
      <c r="T1194" s="836">
        <v>3.5</v>
      </c>
      <c r="U1194" s="838">
        <v>0.77777777777777779</v>
      </c>
    </row>
    <row r="1195" spans="1:21" ht="14.45" customHeight="1" x14ac:dyDescent="0.2">
      <c r="A1195" s="831">
        <v>21</v>
      </c>
      <c r="B1195" s="832" t="s">
        <v>3242</v>
      </c>
      <c r="C1195" s="832" t="s">
        <v>3248</v>
      </c>
      <c r="D1195" s="833" t="s">
        <v>5567</v>
      </c>
      <c r="E1195" s="834" t="s">
        <v>3285</v>
      </c>
      <c r="F1195" s="832" t="s">
        <v>3243</v>
      </c>
      <c r="G1195" s="832" t="s">
        <v>3312</v>
      </c>
      <c r="H1195" s="832" t="s">
        <v>655</v>
      </c>
      <c r="I1195" s="832" t="s">
        <v>3008</v>
      </c>
      <c r="J1195" s="832" t="s">
        <v>1694</v>
      </c>
      <c r="K1195" s="832" t="s">
        <v>1695</v>
      </c>
      <c r="L1195" s="835">
        <v>127.34</v>
      </c>
      <c r="M1195" s="835">
        <v>1146.06</v>
      </c>
      <c r="N1195" s="832">
        <v>9</v>
      </c>
      <c r="O1195" s="836">
        <v>1</v>
      </c>
      <c r="P1195" s="835">
        <v>1146.06</v>
      </c>
      <c r="Q1195" s="837">
        <v>1</v>
      </c>
      <c r="R1195" s="832">
        <v>9</v>
      </c>
      <c r="S1195" s="837">
        <v>1</v>
      </c>
      <c r="T1195" s="836">
        <v>1</v>
      </c>
      <c r="U1195" s="838">
        <v>1</v>
      </c>
    </row>
    <row r="1196" spans="1:21" ht="14.45" customHeight="1" x14ac:dyDescent="0.2">
      <c r="A1196" s="831">
        <v>21</v>
      </c>
      <c r="B1196" s="832" t="s">
        <v>3242</v>
      </c>
      <c r="C1196" s="832" t="s">
        <v>3248</v>
      </c>
      <c r="D1196" s="833" t="s">
        <v>5567</v>
      </c>
      <c r="E1196" s="834" t="s">
        <v>3285</v>
      </c>
      <c r="F1196" s="832" t="s">
        <v>3243</v>
      </c>
      <c r="G1196" s="832" t="s">
        <v>3312</v>
      </c>
      <c r="H1196" s="832" t="s">
        <v>655</v>
      </c>
      <c r="I1196" s="832" t="s">
        <v>3013</v>
      </c>
      <c r="J1196" s="832" t="s">
        <v>3014</v>
      </c>
      <c r="K1196" s="832" t="s">
        <v>3010</v>
      </c>
      <c r="L1196" s="835">
        <v>84.89</v>
      </c>
      <c r="M1196" s="835">
        <v>339.56</v>
      </c>
      <c r="N1196" s="832">
        <v>4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21</v>
      </c>
      <c r="B1197" s="832" t="s">
        <v>3242</v>
      </c>
      <c r="C1197" s="832" t="s">
        <v>3248</v>
      </c>
      <c r="D1197" s="833" t="s">
        <v>5567</v>
      </c>
      <c r="E1197" s="834" t="s">
        <v>3285</v>
      </c>
      <c r="F1197" s="832" t="s">
        <v>3243</v>
      </c>
      <c r="G1197" s="832" t="s">
        <v>3312</v>
      </c>
      <c r="H1197" s="832" t="s">
        <v>655</v>
      </c>
      <c r="I1197" s="832" t="s">
        <v>3012</v>
      </c>
      <c r="J1197" s="832" t="s">
        <v>1700</v>
      </c>
      <c r="K1197" s="832" t="s">
        <v>3010</v>
      </c>
      <c r="L1197" s="835">
        <v>84.89</v>
      </c>
      <c r="M1197" s="835">
        <v>424.45</v>
      </c>
      <c r="N1197" s="832">
        <v>5</v>
      </c>
      <c r="O1197" s="836">
        <v>0.5</v>
      </c>
      <c r="P1197" s="835">
        <v>424.45</v>
      </c>
      <c r="Q1197" s="837">
        <v>1</v>
      </c>
      <c r="R1197" s="832">
        <v>5</v>
      </c>
      <c r="S1197" s="837">
        <v>1</v>
      </c>
      <c r="T1197" s="836">
        <v>0.5</v>
      </c>
      <c r="U1197" s="838">
        <v>1</v>
      </c>
    </row>
    <row r="1198" spans="1:21" ht="14.45" customHeight="1" x14ac:dyDescent="0.2">
      <c r="A1198" s="831">
        <v>21</v>
      </c>
      <c r="B1198" s="832" t="s">
        <v>3242</v>
      </c>
      <c r="C1198" s="832" t="s">
        <v>3248</v>
      </c>
      <c r="D1198" s="833" t="s">
        <v>5567</v>
      </c>
      <c r="E1198" s="834" t="s">
        <v>3285</v>
      </c>
      <c r="F1198" s="832" t="s">
        <v>3243</v>
      </c>
      <c r="G1198" s="832" t="s">
        <v>3312</v>
      </c>
      <c r="H1198" s="832" t="s">
        <v>655</v>
      </c>
      <c r="I1198" s="832" t="s">
        <v>4584</v>
      </c>
      <c r="J1198" s="832" t="s">
        <v>4585</v>
      </c>
      <c r="K1198" s="832" t="s">
        <v>1695</v>
      </c>
      <c r="L1198" s="835">
        <v>127.34</v>
      </c>
      <c r="M1198" s="835">
        <v>5093.6000000000004</v>
      </c>
      <c r="N1198" s="832">
        <v>40</v>
      </c>
      <c r="O1198" s="836">
        <v>5</v>
      </c>
      <c r="P1198" s="835">
        <v>3820.2000000000003</v>
      </c>
      <c r="Q1198" s="837">
        <v>0.75</v>
      </c>
      <c r="R1198" s="832">
        <v>30</v>
      </c>
      <c r="S1198" s="837">
        <v>0.75</v>
      </c>
      <c r="T1198" s="836">
        <v>3.5</v>
      </c>
      <c r="U1198" s="838">
        <v>0.7</v>
      </c>
    </row>
    <row r="1199" spans="1:21" ht="14.45" customHeight="1" x14ac:dyDescent="0.2">
      <c r="A1199" s="831">
        <v>21</v>
      </c>
      <c r="B1199" s="832" t="s">
        <v>3242</v>
      </c>
      <c r="C1199" s="832" t="s">
        <v>3248</v>
      </c>
      <c r="D1199" s="833" t="s">
        <v>5567</v>
      </c>
      <c r="E1199" s="834" t="s">
        <v>3285</v>
      </c>
      <c r="F1199" s="832" t="s">
        <v>3243</v>
      </c>
      <c r="G1199" s="832" t="s">
        <v>3312</v>
      </c>
      <c r="H1199" s="832" t="s">
        <v>655</v>
      </c>
      <c r="I1199" s="832" t="s">
        <v>3011</v>
      </c>
      <c r="J1199" s="832" t="s">
        <v>1703</v>
      </c>
      <c r="K1199" s="832" t="s">
        <v>3010</v>
      </c>
      <c r="L1199" s="835">
        <v>84.89</v>
      </c>
      <c r="M1199" s="835">
        <v>1188.46</v>
      </c>
      <c r="N1199" s="832">
        <v>14</v>
      </c>
      <c r="O1199" s="836">
        <v>1.5</v>
      </c>
      <c r="P1199" s="835">
        <v>848.9</v>
      </c>
      <c r="Q1199" s="837">
        <v>0.71428571428571419</v>
      </c>
      <c r="R1199" s="832">
        <v>10</v>
      </c>
      <c r="S1199" s="837">
        <v>0.7142857142857143</v>
      </c>
      <c r="T1199" s="836">
        <v>1</v>
      </c>
      <c r="U1199" s="838">
        <v>0.66666666666666663</v>
      </c>
    </row>
    <row r="1200" spans="1:21" ht="14.45" customHeight="1" x14ac:dyDescent="0.2">
      <c r="A1200" s="831">
        <v>21</v>
      </c>
      <c r="B1200" s="832" t="s">
        <v>3242</v>
      </c>
      <c r="C1200" s="832" t="s">
        <v>3248</v>
      </c>
      <c r="D1200" s="833" t="s">
        <v>5567</v>
      </c>
      <c r="E1200" s="834" t="s">
        <v>3285</v>
      </c>
      <c r="F1200" s="832" t="s">
        <v>3243</v>
      </c>
      <c r="G1200" s="832" t="s">
        <v>3312</v>
      </c>
      <c r="H1200" s="832" t="s">
        <v>655</v>
      </c>
      <c r="I1200" s="832" t="s">
        <v>4586</v>
      </c>
      <c r="J1200" s="832" t="s">
        <v>4587</v>
      </c>
      <c r="K1200" s="832" t="s">
        <v>1695</v>
      </c>
      <c r="L1200" s="835">
        <v>127.34</v>
      </c>
      <c r="M1200" s="835">
        <v>4074.8799999999997</v>
      </c>
      <c r="N1200" s="832">
        <v>32</v>
      </c>
      <c r="O1200" s="836">
        <v>5</v>
      </c>
      <c r="P1200" s="835">
        <v>3820.2</v>
      </c>
      <c r="Q1200" s="837">
        <v>0.9375</v>
      </c>
      <c r="R1200" s="832">
        <v>30</v>
      </c>
      <c r="S1200" s="837">
        <v>0.9375</v>
      </c>
      <c r="T1200" s="836">
        <v>4</v>
      </c>
      <c r="U1200" s="838">
        <v>0.8</v>
      </c>
    </row>
    <row r="1201" spans="1:21" ht="14.45" customHeight="1" x14ac:dyDescent="0.2">
      <c r="A1201" s="831">
        <v>21</v>
      </c>
      <c r="B1201" s="832" t="s">
        <v>3242</v>
      </c>
      <c r="C1201" s="832" t="s">
        <v>3248</v>
      </c>
      <c r="D1201" s="833" t="s">
        <v>5567</v>
      </c>
      <c r="E1201" s="834" t="s">
        <v>3285</v>
      </c>
      <c r="F1201" s="832" t="s">
        <v>3243</v>
      </c>
      <c r="G1201" s="832" t="s">
        <v>3312</v>
      </c>
      <c r="H1201" s="832" t="s">
        <v>655</v>
      </c>
      <c r="I1201" s="832" t="s">
        <v>3006</v>
      </c>
      <c r="J1201" s="832" t="s">
        <v>1715</v>
      </c>
      <c r="K1201" s="832" t="s">
        <v>1717</v>
      </c>
      <c r="L1201" s="835">
        <v>242.63</v>
      </c>
      <c r="M1201" s="835">
        <v>1213.1500000000001</v>
      </c>
      <c r="N1201" s="832">
        <v>5</v>
      </c>
      <c r="O1201" s="836">
        <v>1</v>
      </c>
      <c r="P1201" s="835">
        <v>1213.1500000000001</v>
      </c>
      <c r="Q1201" s="837">
        <v>1</v>
      </c>
      <c r="R1201" s="832">
        <v>5</v>
      </c>
      <c r="S1201" s="837">
        <v>1</v>
      </c>
      <c r="T1201" s="836">
        <v>1</v>
      </c>
      <c r="U1201" s="838">
        <v>1</v>
      </c>
    </row>
    <row r="1202" spans="1:21" ht="14.45" customHeight="1" x14ac:dyDescent="0.2">
      <c r="A1202" s="831">
        <v>21</v>
      </c>
      <c r="B1202" s="832" t="s">
        <v>3242</v>
      </c>
      <c r="C1202" s="832" t="s">
        <v>3248</v>
      </c>
      <c r="D1202" s="833" t="s">
        <v>5567</v>
      </c>
      <c r="E1202" s="834" t="s">
        <v>3285</v>
      </c>
      <c r="F1202" s="832" t="s">
        <v>3243</v>
      </c>
      <c r="G1202" s="832" t="s">
        <v>3312</v>
      </c>
      <c r="H1202" s="832" t="s">
        <v>655</v>
      </c>
      <c r="I1202" s="832" t="s">
        <v>3003</v>
      </c>
      <c r="J1202" s="832" t="s">
        <v>3004</v>
      </c>
      <c r="K1202" s="832" t="s">
        <v>3005</v>
      </c>
      <c r="L1202" s="835">
        <v>79.17</v>
      </c>
      <c r="M1202" s="835">
        <v>5937.75</v>
      </c>
      <c r="N1202" s="832">
        <v>75</v>
      </c>
      <c r="O1202" s="836">
        <v>4</v>
      </c>
      <c r="P1202" s="835">
        <v>5937.75</v>
      </c>
      <c r="Q1202" s="837">
        <v>1</v>
      </c>
      <c r="R1202" s="832">
        <v>75</v>
      </c>
      <c r="S1202" s="837">
        <v>1</v>
      </c>
      <c r="T1202" s="836">
        <v>4</v>
      </c>
      <c r="U1202" s="838">
        <v>1</v>
      </c>
    </row>
    <row r="1203" spans="1:21" ht="14.45" customHeight="1" x14ac:dyDescent="0.2">
      <c r="A1203" s="831">
        <v>21</v>
      </c>
      <c r="B1203" s="832" t="s">
        <v>3242</v>
      </c>
      <c r="C1203" s="832" t="s">
        <v>3248</v>
      </c>
      <c r="D1203" s="833" t="s">
        <v>5567</v>
      </c>
      <c r="E1203" s="834" t="s">
        <v>3285</v>
      </c>
      <c r="F1203" s="832" t="s">
        <v>3243</v>
      </c>
      <c r="G1203" s="832" t="s">
        <v>3312</v>
      </c>
      <c r="H1203" s="832" t="s">
        <v>655</v>
      </c>
      <c r="I1203" s="832" t="s">
        <v>4588</v>
      </c>
      <c r="J1203" s="832" t="s">
        <v>4589</v>
      </c>
      <c r="K1203" s="832" t="s">
        <v>1695</v>
      </c>
      <c r="L1203" s="835">
        <v>176.47</v>
      </c>
      <c r="M1203" s="835">
        <v>882.35</v>
      </c>
      <c r="N1203" s="832">
        <v>5</v>
      </c>
      <c r="O1203" s="836">
        <v>0.5</v>
      </c>
      <c r="P1203" s="835">
        <v>882.35</v>
      </c>
      <c r="Q1203" s="837">
        <v>1</v>
      </c>
      <c r="R1203" s="832">
        <v>5</v>
      </c>
      <c r="S1203" s="837">
        <v>1</v>
      </c>
      <c r="T1203" s="836">
        <v>0.5</v>
      </c>
      <c r="U1203" s="838">
        <v>1</v>
      </c>
    </row>
    <row r="1204" spans="1:21" ht="14.45" customHeight="1" x14ac:dyDescent="0.2">
      <c r="A1204" s="831">
        <v>21</v>
      </c>
      <c r="B1204" s="832" t="s">
        <v>3242</v>
      </c>
      <c r="C1204" s="832" t="s">
        <v>3248</v>
      </c>
      <c r="D1204" s="833" t="s">
        <v>5567</v>
      </c>
      <c r="E1204" s="834" t="s">
        <v>3285</v>
      </c>
      <c r="F1204" s="832" t="s">
        <v>3243</v>
      </c>
      <c r="G1204" s="832" t="s">
        <v>3312</v>
      </c>
      <c r="H1204" s="832" t="s">
        <v>655</v>
      </c>
      <c r="I1204" s="832" t="s">
        <v>4036</v>
      </c>
      <c r="J1204" s="832" t="s">
        <v>1715</v>
      </c>
      <c r="K1204" s="832" t="s">
        <v>4037</v>
      </c>
      <c r="L1204" s="835">
        <v>1451.04</v>
      </c>
      <c r="M1204" s="835">
        <v>750187.68000000028</v>
      </c>
      <c r="N1204" s="832">
        <v>517</v>
      </c>
      <c r="O1204" s="836">
        <v>124</v>
      </c>
      <c r="P1204" s="835">
        <v>568807.68000000028</v>
      </c>
      <c r="Q1204" s="837">
        <v>0.75822050290135401</v>
      </c>
      <c r="R1204" s="832">
        <v>392</v>
      </c>
      <c r="S1204" s="837">
        <v>0.75822050290135401</v>
      </c>
      <c r="T1204" s="836">
        <v>96</v>
      </c>
      <c r="U1204" s="838">
        <v>0.77419354838709675</v>
      </c>
    </row>
    <row r="1205" spans="1:21" ht="14.45" customHeight="1" x14ac:dyDescent="0.2">
      <c r="A1205" s="831">
        <v>21</v>
      </c>
      <c r="B1205" s="832" t="s">
        <v>3242</v>
      </c>
      <c r="C1205" s="832" t="s">
        <v>3248</v>
      </c>
      <c r="D1205" s="833" t="s">
        <v>5567</v>
      </c>
      <c r="E1205" s="834" t="s">
        <v>3285</v>
      </c>
      <c r="F1205" s="832" t="s">
        <v>3243</v>
      </c>
      <c r="G1205" s="832" t="s">
        <v>3312</v>
      </c>
      <c r="H1205" s="832" t="s">
        <v>655</v>
      </c>
      <c r="I1205" s="832" t="s">
        <v>3165</v>
      </c>
      <c r="J1205" s="832" t="s">
        <v>3166</v>
      </c>
      <c r="K1205" s="832" t="s">
        <v>2157</v>
      </c>
      <c r="L1205" s="835">
        <v>194.26</v>
      </c>
      <c r="M1205" s="835">
        <v>168811.94000000018</v>
      </c>
      <c r="N1205" s="832">
        <v>869</v>
      </c>
      <c r="O1205" s="836">
        <v>137.5</v>
      </c>
      <c r="P1205" s="835">
        <v>125297.70000000017</v>
      </c>
      <c r="Q1205" s="837">
        <v>0.74223245109321079</v>
      </c>
      <c r="R1205" s="832">
        <v>645</v>
      </c>
      <c r="S1205" s="837">
        <v>0.74223245109321057</v>
      </c>
      <c r="T1205" s="836">
        <v>102.5</v>
      </c>
      <c r="U1205" s="838">
        <v>0.74545454545454548</v>
      </c>
    </row>
    <row r="1206" spans="1:21" ht="14.45" customHeight="1" x14ac:dyDescent="0.2">
      <c r="A1206" s="831">
        <v>21</v>
      </c>
      <c r="B1206" s="832" t="s">
        <v>3242</v>
      </c>
      <c r="C1206" s="832" t="s">
        <v>3248</v>
      </c>
      <c r="D1206" s="833" t="s">
        <v>5567</v>
      </c>
      <c r="E1206" s="834" t="s">
        <v>3285</v>
      </c>
      <c r="F1206" s="832" t="s">
        <v>3243</v>
      </c>
      <c r="G1206" s="832" t="s">
        <v>3312</v>
      </c>
      <c r="H1206" s="832" t="s">
        <v>655</v>
      </c>
      <c r="I1206" s="832" t="s">
        <v>3165</v>
      </c>
      <c r="J1206" s="832" t="s">
        <v>3166</v>
      </c>
      <c r="K1206" s="832" t="s">
        <v>2157</v>
      </c>
      <c r="L1206" s="835">
        <v>233.96</v>
      </c>
      <c r="M1206" s="835">
        <v>30648.759999999995</v>
      </c>
      <c r="N1206" s="832">
        <v>131</v>
      </c>
      <c r="O1206" s="836">
        <v>20</v>
      </c>
      <c r="P1206" s="835">
        <v>20120.559999999994</v>
      </c>
      <c r="Q1206" s="837">
        <v>0.65648854961832048</v>
      </c>
      <c r="R1206" s="832">
        <v>86</v>
      </c>
      <c r="S1206" s="837">
        <v>0.65648854961832059</v>
      </c>
      <c r="T1206" s="836">
        <v>14</v>
      </c>
      <c r="U1206" s="838">
        <v>0.7</v>
      </c>
    </row>
    <row r="1207" spans="1:21" ht="14.45" customHeight="1" x14ac:dyDescent="0.2">
      <c r="A1207" s="831">
        <v>21</v>
      </c>
      <c r="B1207" s="832" t="s">
        <v>3242</v>
      </c>
      <c r="C1207" s="832" t="s">
        <v>3248</v>
      </c>
      <c r="D1207" s="833" t="s">
        <v>5567</v>
      </c>
      <c r="E1207" s="834" t="s">
        <v>3285</v>
      </c>
      <c r="F1207" s="832" t="s">
        <v>3243</v>
      </c>
      <c r="G1207" s="832" t="s">
        <v>3312</v>
      </c>
      <c r="H1207" s="832" t="s">
        <v>655</v>
      </c>
      <c r="I1207" s="832" t="s">
        <v>3015</v>
      </c>
      <c r="J1207" s="832" t="s">
        <v>1690</v>
      </c>
      <c r="K1207" s="832" t="s">
        <v>1689</v>
      </c>
      <c r="L1207" s="835">
        <v>87.82</v>
      </c>
      <c r="M1207" s="835">
        <v>439.09999999999997</v>
      </c>
      <c r="N1207" s="832">
        <v>5</v>
      </c>
      <c r="O1207" s="836">
        <v>1</v>
      </c>
      <c r="P1207" s="835">
        <v>439.09999999999997</v>
      </c>
      <c r="Q1207" s="837">
        <v>1</v>
      </c>
      <c r="R1207" s="832">
        <v>5</v>
      </c>
      <c r="S1207" s="837">
        <v>1</v>
      </c>
      <c r="T1207" s="836">
        <v>1</v>
      </c>
      <c r="U1207" s="838">
        <v>1</v>
      </c>
    </row>
    <row r="1208" spans="1:21" ht="14.45" customHeight="1" x14ac:dyDescent="0.2">
      <c r="A1208" s="831">
        <v>21</v>
      </c>
      <c r="B1208" s="832" t="s">
        <v>3242</v>
      </c>
      <c r="C1208" s="832" t="s">
        <v>3248</v>
      </c>
      <c r="D1208" s="833" t="s">
        <v>5567</v>
      </c>
      <c r="E1208" s="834" t="s">
        <v>3285</v>
      </c>
      <c r="F1208" s="832" t="s">
        <v>3243</v>
      </c>
      <c r="G1208" s="832" t="s">
        <v>3312</v>
      </c>
      <c r="H1208" s="832" t="s">
        <v>655</v>
      </c>
      <c r="I1208" s="832" t="s">
        <v>4590</v>
      </c>
      <c r="J1208" s="832" t="s">
        <v>4591</v>
      </c>
      <c r="K1208" s="832" t="s">
        <v>1695</v>
      </c>
      <c r="L1208" s="835">
        <v>127.34</v>
      </c>
      <c r="M1208" s="835">
        <v>1273.4000000000001</v>
      </c>
      <c r="N1208" s="832">
        <v>10</v>
      </c>
      <c r="O1208" s="836">
        <v>1.5</v>
      </c>
      <c r="P1208" s="835">
        <v>1273.4000000000001</v>
      </c>
      <c r="Q1208" s="837">
        <v>1</v>
      </c>
      <c r="R1208" s="832">
        <v>10</v>
      </c>
      <c r="S1208" s="837">
        <v>1</v>
      </c>
      <c r="T1208" s="836">
        <v>1.5</v>
      </c>
      <c r="U1208" s="838">
        <v>1</v>
      </c>
    </row>
    <row r="1209" spans="1:21" ht="14.45" customHeight="1" x14ac:dyDescent="0.2">
      <c r="A1209" s="831">
        <v>21</v>
      </c>
      <c r="B1209" s="832" t="s">
        <v>3242</v>
      </c>
      <c r="C1209" s="832" t="s">
        <v>3248</v>
      </c>
      <c r="D1209" s="833" t="s">
        <v>5567</v>
      </c>
      <c r="E1209" s="834" t="s">
        <v>3285</v>
      </c>
      <c r="F1209" s="832" t="s">
        <v>3243</v>
      </c>
      <c r="G1209" s="832" t="s">
        <v>3312</v>
      </c>
      <c r="H1209" s="832" t="s">
        <v>594</v>
      </c>
      <c r="I1209" s="832" t="s">
        <v>4592</v>
      </c>
      <c r="J1209" s="832" t="s">
        <v>4593</v>
      </c>
      <c r="K1209" s="832" t="s">
        <v>4594</v>
      </c>
      <c r="L1209" s="835">
        <v>197.61</v>
      </c>
      <c r="M1209" s="835">
        <v>1185.6600000000001</v>
      </c>
      <c r="N1209" s="832">
        <v>6</v>
      </c>
      <c r="O1209" s="836">
        <v>1</v>
      </c>
      <c r="P1209" s="835">
        <v>1185.6600000000001</v>
      </c>
      <c r="Q1209" s="837">
        <v>1</v>
      </c>
      <c r="R1209" s="832">
        <v>6</v>
      </c>
      <c r="S1209" s="837">
        <v>1</v>
      </c>
      <c r="T1209" s="836">
        <v>1</v>
      </c>
      <c r="U1209" s="838">
        <v>1</v>
      </c>
    </row>
    <row r="1210" spans="1:21" ht="14.45" customHeight="1" x14ac:dyDescent="0.2">
      <c r="A1210" s="831">
        <v>21</v>
      </c>
      <c r="B1210" s="832" t="s">
        <v>3242</v>
      </c>
      <c r="C1210" s="832" t="s">
        <v>3248</v>
      </c>
      <c r="D1210" s="833" t="s">
        <v>5567</v>
      </c>
      <c r="E1210" s="834" t="s">
        <v>3285</v>
      </c>
      <c r="F1210" s="832" t="s">
        <v>3243</v>
      </c>
      <c r="G1210" s="832" t="s">
        <v>3312</v>
      </c>
      <c r="H1210" s="832" t="s">
        <v>655</v>
      </c>
      <c r="I1210" s="832" t="s">
        <v>4595</v>
      </c>
      <c r="J1210" s="832" t="s">
        <v>4596</v>
      </c>
      <c r="K1210" s="832" t="s">
        <v>1695</v>
      </c>
      <c r="L1210" s="835">
        <v>176.47</v>
      </c>
      <c r="M1210" s="835">
        <v>882.35</v>
      </c>
      <c r="N1210" s="832">
        <v>5</v>
      </c>
      <c r="O1210" s="836">
        <v>0.5</v>
      </c>
      <c r="P1210" s="835">
        <v>882.35</v>
      </c>
      <c r="Q1210" s="837">
        <v>1</v>
      </c>
      <c r="R1210" s="832">
        <v>5</v>
      </c>
      <c r="S1210" s="837">
        <v>1</v>
      </c>
      <c r="T1210" s="836">
        <v>0.5</v>
      </c>
      <c r="U1210" s="838">
        <v>1</v>
      </c>
    </row>
    <row r="1211" spans="1:21" ht="14.45" customHeight="1" x14ac:dyDescent="0.2">
      <c r="A1211" s="831">
        <v>21</v>
      </c>
      <c r="B1211" s="832" t="s">
        <v>3242</v>
      </c>
      <c r="C1211" s="832" t="s">
        <v>3248</v>
      </c>
      <c r="D1211" s="833" t="s">
        <v>5567</v>
      </c>
      <c r="E1211" s="834" t="s">
        <v>3285</v>
      </c>
      <c r="F1211" s="832" t="s">
        <v>3243</v>
      </c>
      <c r="G1211" s="832" t="s">
        <v>3312</v>
      </c>
      <c r="H1211" s="832" t="s">
        <v>594</v>
      </c>
      <c r="I1211" s="832" t="s">
        <v>3719</v>
      </c>
      <c r="J1211" s="832" t="s">
        <v>3720</v>
      </c>
      <c r="K1211" s="832" t="s">
        <v>3010</v>
      </c>
      <c r="L1211" s="835">
        <v>143.59</v>
      </c>
      <c r="M1211" s="835">
        <v>1723.0800000000002</v>
      </c>
      <c r="N1211" s="832">
        <v>12</v>
      </c>
      <c r="O1211" s="836">
        <v>1.5</v>
      </c>
      <c r="P1211" s="835">
        <v>717.95</v>
      </c>
      <c r="Q1211" s="837">
        <v>0.41666666666666663</v>
      </c>
      <c r="R1211" s="832">
        <v>5</v>
      </c>
      <c r="S1211" s="837">
        <v>0.41666666666666669</v>
      </c>
      <c r="T1211" s="836">
        <v>0.5</v>
      </c>
      <c r="U1211" s="838">
        <v>0.33333333333333331</v>
      </c>
    </row>
    <row r="1212" spans="1:21" ht="14.45" customHeight="1" x14ac:dyDescent="0.2">
      <c r="A1212" s="831">
        <v>21</v>
      </c>
      <c r="B1212" s="832" t="s">
        <v>3242</v>
      </c>
      <c r="C1212" s="832" t="s">
        <v>3248</v>
      </c>
      <c r="D1212" s="833" t="s">
        <v>5567</v>
      </c>
      <c r="E1212" s="834" t="s">
        <v>3285</v>
      </c>
      <c r="F1212" s="832" t="s">
        <v>3243</v>
      </c>
      <c r="G1212" s="832" t="s">
        <v>3312</v>
      </c>
      <c r="H1212" s="832" t="s">
        <v>594</v>
      </c>
      <c r="I1212" s="832" t="s">
        <v>4597</v>
      </c>
      <c r="J1212" s="832" t="s">
        <v>4598</v>
      </c>
      <c r="K1212" s="832" t="s">
        <v>4594</v>
      </c>
      <c r="L1212" s="835">
        <v>197.61</v>
      </c>
      <c r="M1212" s="835">
        <v>2371.3200000000002</v>
      </c>
      <c r="N1212" s="832">
        <v>12</v>
      </c>
      <c r="O1212" s="836">
        <v>2</v>
      </c>
      <c r="P1212" s="835">
        <v>2371.3200000000002</v>
      </c>
      <c r="Q1212" s="837">
        <v>1</v>
      </c>
      <c r="R1212" s="832">
        <v>12</v>
      </c>
      <c r="S1212" s="837">
        <v>1</v>
      </c>
      <c r="T1212" s="836">
        <v>2</v>
      </c>
      <c r="U1212" s="838">
        <v>1</v>
      </c>
    </row>
    <row r="1213" spans="1:21" ht="14.45" customHeight="1" x14ac:dyDescent="0.2">
      <c r="A1213" s="831">
        <v>21</v>
      </c>
      <c r="B1213" s="832" t="s">
        <v>3242</v>
      </c>
      <c r="C1213" s="832" t="s">
        <v>3248</v>
      </c>
      <c r="D1213" s="833" t="s">
        <v>5567</v>
      </c>
      <c r="E1213" s="834" t="s">
        <v>3285</v>
      </c>
      <c r="F1213" s="832" t="s">
        <v>3243</v>
      </c>
      <c r="G1213" s="832" t="s">
        <v>3312</v>
      </c>
      <c r="H1213" s="832" t="s">
        <v>594</v>
      </c>
      <c r="I1213" s="832" t="s">
        <v>4599</v>
      </c>
      <c r="J1213" s="832" t="s">
        <v>4600</v>
      </c>
      <c r="K1213" s="832" t="s">
        <v>1689</v>
      </c>
      <c r="L1213" s="835">
        <v>172.67</v>
      </c>
      <c r="M1213" s="835">
        <v>863.34999999999991</v>
      </c>
      <c r="N1213" s="832">
        <v>5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5" customHeight="1" x14ac:dyDescent="0.2">
      <c r="A1214" s="831">
        <v>21</v>
      </c>
      <c r="B1214" s="832" t="s">
        <v>3242</v>
      </c>
      <c r="C1214" s="832" t="s">
        <v>3248</v>
      </c>
      <c r="D1214" s="833" t="s">
        <v>5567</v>
      </c>
      <c r="E1214" s="834" t="s">
        <v>3285</v>
      </c>
      <c r="F1214" s="832" t="s">
        <v>3243</v>
      </c>
      <c r="G1214" s="832" t="s">
        <v>3312</v>
      </c>
      <c r="H1214" s="832" t="s">
        <v>594</v>
      </c>
      <c r="I1214" s="832" t="s">
        <v>4601</v>
      </c>
      <c r="J1214" s="832" t="s">
        <v>4602</v>
      </c>
      <c r="K1214" s="832" t="s">
        <v>1689</v>
      </c>
      <c r="L1214" s="835">
        <v>172.67</v>
      </c>
      <c r="M1214" s="835">
        <v>1726.6999999999998</v>
      </c>
      <c r="N1214" s="832">
        <v>10</v>
      </c>
      <c r="O1214" s="836">
        <v>1.5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21</v>
      </c>
      <c r="B1215" s="832" t="s">
        <v>3242</v>
      </c>
      <c r="C1215" s="832" t="s">
        <v>3248</v>
      </c>
      <c r="D1215" s="833" t="s">
        <v>5567</v>
      </c>
      <c r="E1215" s="834" t="s">
        <v>3285</v>
      </c>
      <c r="F1215" s="832" t="s">
        <v>3243</v>
      </c>
      <c r="G1215" s="832" t="s">
        <v>3312</v>
      </c>
      <c r="H1215" s="832" t="s">
        <v>594</v>
      </c>
      <c r="I1215" s="832" t="s">
        <v>4603</v>
      </c>
      <c r="J1215" s="832" t="s">
        <v>4604</v>
      </c>
      <c r="K1215" s="832" t="s">
        <v>3010</v>
      </c>
      <c r="L1215" s="835">
        <v>143.59</v>
      </c>
      <c r="M1215" s="835">
        <v>3015.39</v>
      </c>
      <c r="N1215" s="832">
        <v>21</v>
      </c>
      <c r="O1215" s="836">
        <v>3.5</v>
      </c>
      <c r="P1215" s="835">
        <v>1723.08</v>
      </c>
      <c r="Q1215" s="837">
        <v>0.5714285714285714</v>
      </c>
      <c r="R1215" s="832">
        <v>12</v>
      </c>
      <c r="S1215" s="837">
        <v>0.5714285714285714</v>
      </c>
      <c r="T1215" s="836">
        <v>2</v>
      </c>
      <c r="U1215" s="838">
        <v>0.5714285714285714</v>
      </c>
    </row>
    <row r="1216" spans="1:21" ht="14.45" customHeight="1" x14ac:dyDescent="0.2">
      <c r="A1216" s="831">
        <v>21</v>
      </c>
      <c r="B1216" s="832" t="s">
        <v>3242</v>
      </c>
      <c r="C1216" s="832" t="s">
        <v>3248</v>
      </c>
      <c r="D1216" s="833" t="s">
        <v>5567</v>
      </c>
      <c r="E1216" s="834" t="s">
        <v>3285</v>
      </c>
      <c r="F1216" s="832" t="s">
        <v>3243</v>
      </c>
      <c r="G1216" s="832" t="s">
        <v>3312</v>
      </c>
      <c r="H1216" s="832" t="s">
        <v>655</v>
      </c>
      <c r="I1216" s="832" t="s">
        <v>3158</v>
      </c>
      <c r="J1216" s="832" t="s">
        <v>2153</v>
      </c>
      <c r="K1216" s="832" t="s">
        <v>1689</v>
      </c>
      <c r="L1216" s="835">
        <v>104.4</v>
      </c>
      <c r="M1216" s="835">
        <v>1044</v>
      </c>
      <c r="N1216" s="832">
        <v>10</v>
      </c>
      <c r="O1216" s="836">
        <v>1</v>
      </c>
      <c r="P1216" s="835">
        <v>1044</v>
      </c>
      <c r="Q1216" s="837">
        <v>1</v>
      </c>
      <c r="R1216" s="832">
        <v>10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21</v>
      </c>
      <c r="B1217" s="832" t="s">
        <v>3242</v>
      </c>
      <c r="C1217" s="832" t="s">
        <v>3248</v>
      </c>
      <c r="D1217" s="833" t="s">
        <v>5567</v>
      </c>
      <c r="E1217" s="834" t="s">
        <v>3285</v>
      </c>
      <c r="F1217" s="832" t="s">
        <v>3243</v>
      </c>
      <c r="G1217" s="832" t="s">
        <v>3312</v>
      </c>
      <c r="H1217" s="832" t="s">
        <v>594</v>
      </c>
      <c r="I1217" s="832" t="s">
        <v>4605</v>
      </c>
      <c r="J1217" s="832" t="s">
        <v>4606</v>
      </c>
      <c r="K1217" s="832" t="s">
        <v>1695</v>
      </c>
      <c r="L1217" s="835">
        <v>238</v>
      </c>
      <c r="M1217" s="835">
        <v>1190</v>
      </c>
      <c r="N1217" s="832">
        <v>5</v>
      </c>
      <c r="O1217" s="836">
        <v>0.5</v>
      </c>
      <c r="P1217" s="835">
        <v>1190</v>
      </c>
      <c r="Q1217" s="837">
        <v>1</v>
      </c>
      <c r="R1217" s="832">
        <v>5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21</v>
      </c>
      <c r="B1218" s="832" t="s">
        <v>3242</v>
      </c>
      <c r="C1218" s="832" t="s">
        <v>3248</v>
      </c>
      <c r="D1218" s="833" t="s">
        <v>5567</v>
      </c>
      <c r="E1218" s="834" t="s">
        <v>3285</v>
      </c>
      <c r="F1218" s="832" t="s">
        <v>3243</v>
      </c>
      <c r="G1218" s="832" t="s">
        <v>3312</v>
      </c>
      <c r="H1218" s="832" t="s">
        <v>655</v>
      </c>
      <c r="I1218" s="832" t="s">
        <v>2997</v>
      </c>
      <c r="J1218" s="832" t="s">
        <v>1688</v>
      </c>
      <c r="K1218" s="832" t="s">
        <v>1689</v>
      </c>
      <c r="L1218" s="835">
        <v>104.4</v>
      </c>
      <c r="M1218" s="835">
        <v>522</v>
      </c>
      <c r="N1218" s="832">
        <v>5</v>
      </c>
      <c r="O1218" s="836">
        <v>0.5</v>
      </c>
      <c r="P1218" s="835">
        <v>522</v>
      </c>
      <c r="Q1218" s="837">
        <v>1</v>
      </c>
      <c r="R1218" s="832">
        <v>5</v>
      </c>
      <c r="S1218" s="837">
        <v>1</v>
      </c>
      <c r="T1218" s="836">
        <v>0.5</v>
      </c>
      <c r="U1218" s="838">
        <v>1</v>
      </c>
    </row>
    <row r="1219" spans="1:21" ht="14.45" customHeight="1" x14ac:dyDescent="0.2">
      <c r="A1219" s="831">
        <v>21</v>
      </c>
      <c r="B1219" s="832" t="s">
        <v>3242</v>
      </c>
      <c r="C1219" s="832" t="s">
        <v>3248</v>
      </c>
      <c r="D1219" s="833" t="s">
        <v>5567</v>
      </c>
      <c r="E1219" s="834" t="s">
        <v>3285</v>
      </c>
      <c r="F1219" s="832" t="s">
        <v>3243</v>
      </c>
      <c r="G1219" s="832" t="s">
        <v>3312</v>
      </c>
      <c r="H1219" s="832" t="s">
        <v>594</v>
      </c>
      <c r="I1219" s="832" t="s">
        <v>4607</v>
      </c>
      <c r="J1219" s="832" t="s">
        <v>4608</v>
      </c>
      <c r="K1219" s="832" t="s">
        <v>1695</v>
      </c>
      <c r="L1219" s="835">
        <v>158.61000000000001</v>
      </c>
      <c r="M1219" s="835">
        <v>4758.3</v>
      </c>
      <c r="N1219" s="832">
        <v>30</v>
      </c>
      <c r="O1219" s="836">
        <v>5.5</v>
      </c>
      <c r="P1219" s="835">
        <v>4758.3</v>
      </c>
      <c r="Q1219" s="837">
        <v>1</v>
      </c>
      <c r="R1219" s="832">
        <v>30</v>
      </c>
      <c r="S1219" s="837">
        <v>1</v>
      </c>
      <c r="T1219" s="836">
        <v>5.5</v>
      </c>
      <c r="U1219" s="838">
        <v>1</v>
      </c>
    </row>
    <row r="1220" spans="1:21" ht="14.45" customHeight="1" x14ac:dyDescent="0.2">
      <c r="A1220" s="831">
        <v>21</v>
      </c>
      <c r="B1220" s="832" t="s">
        <v>3242</v>
      </c>
      <c r="C1220" s="832" t="s">
        <v>3248</v>
      </c>
      <c r="D1220" s="833" t="s">
        <v>5567</v>
      </c>
      <c r="E1220" s="834" t="s">
        <v>3285</v>
      </c>
      <c r="F1220" s="832" t="s">
        <v>3243</v>
      </c>
      <c r="G1220" s="832" t="s">
        <v>3312</v>
      </c>
      <c r="H1220" s="832" t="s">
        <v>594</v>
      </c>
      <c r="I1220" s="832" t="s">
        <v>3721</v>
      </c>
      <c r="J1220" s="832" t="s">
        <v>3722</v>
      </c>
      <c r="K1220" s="832" t="s">
        <v>1689</v>
      </c>
      <c r="L1220" s="835">
        <v>172.67</v>
      </c>
      <c r="M1220" s="835">
        <v>6043.45</v>
      </c>
      <c r="N1220" s="832">
        <v>35</v>
      </c>
      <c r="O1220" s="836">
        <v>4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5" customHeight="1" x14ac:dyDescent="0.2">
      <c r="A1221" s="831">
        <v>21</v>
      </c>
      <c r="B1221" s="832" t="s">
        <v>3242</v>
      </c>
      <c r="C1221" s="832" t="s">
        <v>3248</v>
      </c>
      <c r="D1221" s="833" t="s">
        <v>5567</v>
      </c>
      <c r="E1221" s="834" t="s">
        <v>3285</v>
      </c>
      <c r="F1221" s="832" t="s">
        <v>3243</v>
      </c>
      <c r="G1221" s="832" t="s">
        <v>3312</v>
      </c>
      <c r="H1221" s="832" t="s">
        <v>594</v>
      </c>
      <c r="I1221" s="832" t="s">
        <v>4609</v>
      </c>
      <c r="J1221" s="832" t="s">
        <v>4610</v>
      </c>
      <c r="K1221" s="832" t="s">
        <v>3010</v>
      </c>
      <c r="L1221" s="835">
        <v>143.59</v>
      </c>
      <c r="M1221" s="835">
        <v>2441.0300000000002</v>
      </c>
      <c r="N1221" s="832">
        <v>17</v>
      </c>
      <c r="O1221" s="836">
        <v>2</v>
      </c>
      <c r="P1221" s="835">
        <v>717.95</v>
      </c>
      <c r="Q1221" s="837">
        <v>0.29411764705882354</v>
      </c>
      <c r="R1221" s="832">
        <v>5</v>
      </c>
      <c r="S1221" s="837">
        <v>0.29411764705882354</v>
      </c>
      <c r="T1221" s="836">
        <v>0.5</v>
      </c>
      <c r="U1221" s="838">
        <v>0.25</v>
      </c>
    </row>
    <row r="1222" spans="1:21" ht="14.45" customHeight="1" x14ac:dyDescent="0.2">
      <c r="A1222" s="831">
        <v>21</v>
      </c>
      <c r="B1222" s="832" t="s">
        <v>3242</v>
      </c>
      <c r="C1222" s="832" t="s">
        <v>3248</v>
      </c>
      <c r="D1222" s="833" t="s">
        <v>5567</v>
      </c>
      <c r="E1222" s="834" t="s">
        <v>3285</v>
      </c>
      <c r="F1222" s="832" t="s">
        <v>3243</v>
      </c>
      <c r="G1222" s="832" t="s">
        <v>3312</v>
      </c>
      <c r="H1222" s="832" t="s">
        <v>594</v>
      </c>
      <c r="I1222" s="832" t="s">
        <v>4611</v>
      </c>
      <c r="J1222" s="832" t="s">
        <v>4612</v>
      </c>
      <c r="K1222" s="832" t="s">
        <v>1695</v>
      </c>
      <c r="L1222" s="835">
        <v>238</v>
      </c>
      <c r="M1222" s="835">
        <v>1190</v>
      </c>
      <c r="N1222" s="832">
        <v>5</v>
      </c>
      <c r="O1222" s="836">
        <v>0.5</v>
      </c>
      <c r="P1222" s="835">
        <v>1190</v>
      </c>
      <c r="Q1222" s="837">
        <v>1</v>
      </c>
      <c r="R1222" s="832">
        <v>5</v>
      </c>
      <c r="S1222" s="837">
        <v>1</v>
      </c>
      <c r="T1222" s="836">
        <v>0.5</v>
      </c>
      <c r="U1222" s="838">
        <v>1</v>
      </c>
    </row>
    <row r="1223" spans="1:21" ht="14.45" customHeight="1" x14ac:dyDescent="0.2">
      <c r="A1223" s="831">
        <v>21</v>
      </c>
      <c r="B1223" s="832" t="s">
        <v>3242</v>
      </c>
      <c r="C1223" s="832" t="s">
        <v>3248</v>
      </c>
      <c r="D1223" s="833" t="s">
        <v>5567</v>
      </c>
      <c r="E1223" s="834" t="s">
        <v>3285</v>
      </c>
      <c r="F1223" s="832" t="s">
        <v>3243</v>
      </c>
      <c r="G1223" s="832" t="s">
        <v>3312</v>
      </c>
      <c r="H1223" s="832" t="s">
        <v>594</v>
      </c>
      <c r="I1223" s="832" t="s">
        <v>4613</v>
      </c>
      <c r="J1223" s="832" t="s">
        <v>4614</v>
      </c>
      <c r="K1223" s="832" t="s">
        <v>3005</v>
      </c>
      <c r="L1223" s="835">
        <v>152.27000000000001</v>
      </c>
      <c r="M1223" s="835">
        <v>3045.4</v>
      </c>
      <c r="N1223" s="832">
        <v>20</v>
      </c>
      <c r="O1223" s="836">
        <v>1</v>
      </c>
      <c r="P1223" s="835">
        <v>3045.4</v>
      </c>
      <c r="Q1223" s="837">
        <v>1</v>
      </c>
      <c r="R1223" s="832">
        <v>20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21</v>
      </c>
      <c r="B1224" s="832" t="s">
        <v>3242</v>
      </c>
      <c r="C1224" s="832" t="s">
        <v>3248</v>
      </c>
      <c r="D1224" s="833" t="s">
        <v>5567</v>
      </c>
      <c r="E1224" s="834" t="s">
        <v>3285</v>
      </c>
      <c r="F1224" s="832" t="s">
        <v>3243</v>
      </c>
      <c r="G1224" s="832" t="s">
        <v>3297</v>
      </c>
      <c r="H1224" s="832" t="s">
        <v>594</v>
      </c>
      <c r="I1224" s="832" t="s">
        <v>3298</v>
      </c>
      <c r="J1224" s="832" t="s">
        <v>1256</v>
      </c>
      <c r="K1224" s="832" t="s">
        <v>1257</v>
      </c>
      <c r="L1224" s="835">
        <v>107.27</v>
      </c>
      <c r="M1224" s="835">
        <v>1072.7</v>
      </c>
      <c r="N1224" s="832">
        <v>10</v>
      </c>
      <c r="O1224" s="836">
        <v>7.5</v>
      </c>
      <c r="P1224" s="835">
        <v>750.89</v>
      </c>
      <c r="Q1224" s="837">
        <v>0.7</v>
      </c>
      <c r="R1224" s="832">
        <v>7</v>
      </c>
      <c r="S1224" s="837">
        <v>0.7</v>
      </c>
      <c r="T1224" s="836">
        <v>5</v>
      </c>
      <c r="U1224" s="838">
        <v>0.66666666666666663</v>
      </c>
    </row>
    <row r="1225" spans="1:21" ht="14.45" customHeight="1" x14ac:dyDescent="0.2">
      <c r="A1225" s="831">
        <v>21</v>
      </c>
      <c r="B1225" s="832" t="s">
        <v>3242</v>
      </c>
      <c r="C1225" s="832" t="s">
        <v>3248</v>
      </c>
      <c r="D1225" s="833" t="s">
        <v>5567</v>
      </c>
      <c r="E1225" s="834" t="s">
        <v>3285</v>
      </c>
      <c r="F1225" s="832" t="s">
        <v>3244</v>
      </c>
      <c r="G1225" s="832" t="s">
        <v>3315</v>
      </c>
      <c r="H1225" s="832" t="s">
        <v>594</v>
      </c>
      <c r="I1225" s="832" t="s">
        <v>3724</v>
      </c>
      <c r="J1225" s="832" t="s">
        <v>3317</v>
      </c>
      <c r="K1225" s="832"/>
      <c r="L1225" s="835">
        <v>0</v>
      </c>
      <c r="M1225" s="835">
        <v>0</v>
      </c>
      <c r="N1225" s="832">
        <v>57</v>
      </c>
      <c r="O1225" s="836">
        <v>57</v>
      </c>
      <c r="P1225" s="835">
        <v>0</v>
      </c>
      <c r="Q1225" s="837"/>
      <c r="R1225" s="832">
        <v>55</v>
      </c>
      <c r="S1225" s="837">
        <v>0.96491228070175439</v>
      </c>
      <c r="T1225" s="836">
        <v>55</v>
      </c>
      <c r="U1225" s="838">
        <v>0.96491228070175439</v>
      </c>
    </row>
    <row r="1226" spans="1:21" ht="14.45" customHeight="1" x14ac:dyDescent="0.2">
      <c r="A1226" s="831">
        <v>21</v>
      </c>
      <c r="B1226" s="832" t="s">
        <v>3242</v>
      </c>
      <c r="C1226" s="832" t="s">
        <v>3248</v>
      </c>
      <c r="D1226" s="833" t="s">
        <v>5567</v>
      </c>
      <c r="E1226" s="834" t="s">
        <v>3285</v>
      </c>
      <c r="F1226" s="832" t="s">
        <v>3244</v>
      </c>
      <c r="G1226" s="832" t="s">
        <v>3315</v>
      </c>
      <c r="H1226" s="832" t="s">
        <v>594</v>
      </c>
      <c r="I1226" s="832" t="s">
        <v>4242</v>
      </c>
      <c r="J1226" s="832" t="s">
        <v>3317</v>
      </c>
      <c r="K1226" s="832"/>
      <c r="L1226" s="835">
        <v>0</v>
      </c>
      <c r="M1226" s="835">
        <v>0</v>
      </c>
      <c r="N1226" s="832">
        <v>1</v>
      </c>
      <c r="O1226" s="836">
        <v>1</v>
      </c>
      <c r="P1226" s="835">
        <v>0</v>
      </c>
      <c r="Q1226" s="837"/>
      <c r="R1226" s="832">
        <v>1</v>
      </c>
      <c r="S1226" s="837">
        <v>1</v>
      </c>
      <c r="T1226" s="836">
        <v>1</v>
      </c>
      <c r="U1226" s="838">
        <v>1</v>
      </c>
    </row>
    <row r="1227" spans="1:21" ht="14.45" customHeight="1" x14ac:dyDescent="0.2">
      <c r="A1227" s="831">
        <v>21</v>
      </c>
      <c r="B1227" s="832" t="s">
        <v>3242</v>
      </c>
      <c r="C1227" s="832" t="s">
        <v>3248</v>
      </c>
      <c r="D1227" s="833" t="s">
        <v>5567</v>
      </c>
      <c r="E1227" s="834" t="s">
        <v>3285</v>
      </c>
      <c r="F1227" s="832" t="s">
        <v>3244</v>
      </c>
      <c r="G1227" s="832" t="s">
        <v>3315</v>
      </c>
      <c r="H1227" s="832" t="s">
        <v>594</v>
      </c>
      <c r="I1227" s="832" t="s">
        <v>4615</v>
      </c>
      <c r="J1227" s="832" t="s">
        <v>3317</v>
      </c>
      <c r="K1227" s="832"/>
      <c r="L1227" s="835">
        <v>0</v>
      </c>
      <c r="M1227" s="835">
        <v>0</v>
      </c>
      <c r="N1227" s="832">
        <v>1</v>
      </c>
      <c r="O1227" s="836">
        <v>1</v>
      </c>
      <c r="P1227" s="835">
        <v>0</v>
      </c>
      <c r="Q1227" s="837"/>
      <c r="R1227" s="832">
        <v>1</v>
      </c>
      <c r="S1227" s="837">
        <v>1</v>
      </c>
      <c r="T1227" s="836">
        <v>1</v>
      </c>
      <c r="U1227" s="838">
        <v>1</v>
      </c>
    </row>
    <row r="1228" spans="1:21" ht="14.45" customHeight="1" x14ac:dyDescent="0.2">
      <c r="A1228" s="831">
        <v>21</v>
      </c>
      <c r="B1228" s="832" t="s">
        <v>3242</v>
      </c>
      <c r="C1228" s="832" t="s">
        <v>3248</v>
      </c>
      <c r="D1228" s="833" t="s">
        <v>5567</v>
      </c>
      <c r="E1228" s="834" t="s">
        <v>3285</v>
      </c>
      <c r="F1228" s="832" t="s">
        <v>3244</v>
      </c>
      <c r="G1228" s="832" t="s">
        <v>3315</v>
      </c>
      <c r="H1228" s="832" t="s">
        <v>594</v>
      </c>
      <c r="I1228" s="832" t="s">
        <v>4616</v>
      </c>
      <c r="J1228" s="832" t="s">
        <v>3317</v>
      </c>
      <c r="K1228" s="832"/>
      <c r="L1228" s="835">
        <v>0</v>
      </c>
      <c r="M1228" s="835">
        <v>0</v>
      </c>
      <c r="N1228" s="832">
        <v>1</v>
      </c>
      <c r="O1228" s="836">
        <v>1</v>
      </c>
      <c r="P1228" s="835">
        <v>0</v>
      </c>
      <c r="Q1228" s="837"/>
      <c r="R1228" s="832">
        <v>1</v>
      </c>
      <c r="S1228" s="837">
        <v>1</v>
      </c>
      <c r="T1228" s="836">
        <v>1</v>
      </c>
      <c r="U1228" s="838">
        <v>1</v>
      </c>
    </row>
    <row r="1229" spans="1:21" ht="14.45" customHeight="1" x14ac:dyDescent="0.2">
      <c r="A1229" s="831">
        <v>21</v>
      </c>
      <c r="B1229" s="832" t="s">
        <v>3242</v>
      </c>
      <c r="C1229" s="832" t="s">
        <v>3248</v>
      </c>
      <c r="D1229" s="833" t="s">
        <v>5567</v>
      </c>
      <c r="E1229" s="834" t="s">
        <v>3285</v>
      </c>
      <c r="F1229" s="832" t="s">
        <v>3244</v>
      </c>
      <c r="G1229" s="832" t="s">
        <v>3315</v>
      </c>
      <c r="H1229" s="832" t="s">
        <v>594</v>
      </c>
      <c r="I1229" s="832" t="s">
        <v>4617</v>
      </c>
      <c r="J1229" s="832" t="s">
        <v>3317</v>
      </c>
      <c r="K1229" s="832"/>
      <c r="L1229" s="835">
        <v>0</v>
      </c>
      <c r="M1229" s="835">
        <v>0</v>
      </c>
      <c r="N1229" s="832">
        <v>1</v>
      </c>
      <c r="O1229" s="836">
        <v>1</v>
      </c>
      <c r="P1229" s="835">
        <v>0</v>
      </c>
      <c r="Q1229" s="837"/>
      <c r="R1229" s="832">
        <v>1</v>
      </c>
      <c r="S1229" s="837">
        <v>1</v>
      </c>
      <c r="T1229" s="836">
        <v>1</v>
      </c>
      <c r="U1229" s="838">
        <v>1</v>
      </c>
    </row>
    <row r="1230" spans="1:21" ht="14.45" customHeight="1" x14ac:dyDescent="0.2">
      <c r="A1230" s="831">
        <v>21</v>
      </c>
      <c r="B1230" s="832" t="s">
        <v>3242</v>
      </c>
      <c r="C1230" s="832" t="s">
        <v>3248</v>
      </c>
      <c r="D1230" s="833" t="s">
        <v>5567</v>
      </c>
      <c r="E1230" s="834" t="s">
        <v>3285</v>
      </c>
      <c r="F1230" s="832" t="s">
        <v>3244</v>
      </c>
      <c r="G1230" s="832" t="s">
        <v>3315</v>
      </c>
      <c r="H1230" s="832" t="s">
        <v>594</v>
      </c>
      <c r="I1230" s="832" t="s">
        <v>4618</v>
      </c>
      <c r="J1230" s="832" t="s">
        <v>3317</v>
      </c>
      <c r="K1230" s="832"/>
      <c r="L1230" s="835">
        <v>0</v>
      </c>
      <c r="M1230" s="835">
        <v>0</v>
      </c>
      <c r="N1230" s="832">
        <v>1</v>
      </c>
      <c r="O1230" s="836">
        <v>1</v>
      </c>
      <c r="P1230" s="835">
        <v>0</v>
      </c>
      <c r="Q1230" s="837"/>
      <c r="R1230" s="832">
        <v>1</v>
      </c>
      <c r="S1230" s="837">
        <v>1</v>
      </c>
      <c r="T1230" s="836">
        <v>1</v>
      </c>
      <c r="U1230" s="838">
        <v>1</v>
      </c>
    </row>
    <row r="1231" spans="1:21" ht="14.45" customHeight="1" x14ac:dyDescent="0.2">
      <c r="A1231" s="831">
        <v>21</v>
      </c>
      <c r="B1231" s="832" t="s">
        <v>3242</v>
      </c>
      <c r="C1231" s="832" t="s">
        <v>3248</v>
      </c>
      <c r="D1231" s="833" t="s">
        <v>5567</v>
      </c>
      <c r="E1231" s="834" t="s">
        <v>3285</v>
      </c>
      <c r="F1231" s="832" t="s">
        <v>3245</v>
      </c>
      <c r="G1231" s="832" t="s">
        <v>3315</v>
      </c>
      <c r="H1231" s="832" t="s">
        <v>594</v>
      </c>
      <c r="I1231" s="832" t="s">
        <v>3735</v>
      </c>
      <c r="J1231" s="832" t="s">
        <v>3736</v>
      </c>
      <c r="K1231" s="832" t="s">
        <v>3737</v>
      </c>
      <c r="L1231" s="835">
        <v>1800</v>
      </c>
      <c r="M1231" s="835">
        <v>3600</v>
      </c>
      <c r="N1231" s="832">
        <v>2</v>
      </c>
      <c r="O1231" s="836">
        <v>2</v>
      </c>
      <c r="P1231" s="835">
        <v>1800</v>
      </c>
      <c r="Q1231" s="837">
        <v>0.5</v>
      </c>
      <c r="R1231" s="832">
        <v>1</v>
      </c>
      <c r="S1231" s="837">
        <v>0.5</v>
      </c>
      <c r="T1231" s="836">
        <v>1</v>
      </c>
      <c r="U1231" s="838">
        <v>0.5</v>
      </c>
    </row>
    <row r="1232" spans="1:21" ht="14.45" customHeight="1" x14ac:dyDescent="0.2">
      <c r="A1232" s="831">
        <v>21</v>
      </c>
      <c r="B1232" s="832" t="s">
        <v>3242</v>
      </c>
      <c r="C1232" s="832" t="s">
        <v>3248</v>
      </c>
      <c r="D1232" s="833" t="s">
        <v>5567</v>
      </c>
      <c r="E1232" s="834" t="s">
        <v>3285</v>
      </c>
      <c r="F1232" s="832" t="s">
        <v>3245</v>
      </c>
      <c r="G1232" s="832" t="s">
        <v>3315</v>
      </c>
      <c r="H1232" s="832" t="s">
        <v>594</v>
      </c>
      <c r="I1232" s="832" t="s">
        <v>3751</v>
      </c>
      <c r="J1232" s="832" t="s">
        <v>3317</v>
      </c>
      <c r="K1232" s="832"/>
      <c r="L1232" s="835">
        <v>1000</v>
      </c>
      <c r="M1232" s="835">
        <v>1000</v>
      </c>
      <c r="N1232" s="832">
        <v>1</v>
      </c>
      <c r="O1232" s="836">
        <v>1</v>
      </c>
      <c r="P1232" s="835">
        <v>1000</v>
      </c>
      <c r="Q1232" s="837">
        <v>1</v>
      </c>
      <c r="R1232" s="832">
        <v>1</v>
      </c>
      <c r="S1232" s="837">
        <v>1</v>
      </c>
      <c r="T1232" s="836">
        <v>1</v>
      </c>
      <c r="U1232" s="838">
        <v>1</v>
      </c>
    </row>
    <row r="1233" spans="1:21" ht="14.45" customHeight="1" x14ac:dyDescent="0.2">
      <c r="A1233" s="831">
        <v>21</v>
      </c>
      <c r="B1233" s="832" t="s">
        <v>3242</v>
      </c>
      <c r="C1233" s="832" t="s">
        <v>3248</v>
      </c>
      <c r="D1233" s="833" t="s">
        <v>5567</v>
      </c>
      <c r="E1233" s="834" t="s">
        <v>3285</v>
      </c>
      <c r="F1233" s="832" t="s">
        <v>3245</v>
      </c>
      <c r="G1233" s="832" t="s">
        <v>3315</v>
      </c>
      <c r="H1233" s="832" t="s">
        <v>594</v>
      </c>
      <c r="I1233" s="832" t="s">
        <v>4242</v>
      </c>
      <c r="J1233" s="832" t="s">
        <v>3317</v>
      </c>
      <c r="K1233" s="832"/>
      <c r="L1233" s="835">
        <v>0</v>
      </c>
      <c r="M1233" s="835">
        <v>0</v>
      </c>
      <c r="N1233" s="832">
        <v>2</v>
      </c>
      <c r="O1233" s="836">
        <v>2</v>
      </c>
      <c r="P1233" s="835">
        <v>0</v>
      </c>
      <c r="Q1233" s="837"/>
      <c r="R1233" s="832">
        <v>2</v>
      </c>
      <c r="S1233" s="837">
        <v>1</v>
      </c>
      <c r="T1233" s="836">
        <v>2</v>
      </c>
      <c r="U1233" s="838">
        <v>1</v>
      </c>
    </row>
    <row r="1234" spans="1:21" ht="14.45" customHeight="1" x14ac:dyDescent="0.2">
      <c r="A1234" s="831">
        <v>21</v>
      </c>
      <c r="B1234" s="832" t="s">
        <v>3242</v>
      </c>
      <c r="C1234" s="832" t="s">
        <v>3248</v>
      </c>
      <c r="D1234" s="833" t="s">
        <v>5567</v>
      </c>
      <c r="E1234" s="834" t="s">
        <v>3285</v>
      </c>
      <c r="F1234" s="832" t="s">
        <v>3245</v>
      </c>
      <c r="G1234" s="832" t="s">
        <v>3315</v>
      </c>
      <c r="H1234" s="832" t="s">
        <v>594</v>
      </c>
      <c r="I1234" s="832" t="s">
        <v>4056</v>
      </c>
      <c r="J1234" s="832" t="s">
        <v>4057</v>
      </c>
      <c r="K1234" s="832" t="s">
        <v>4058</v>
      </c>
      <c r="L1234" s="835">
        <v>1300</v>
      </c>
      <c r="M1234" s="835">
        <v>1300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5" customHeight="1" x14ac:dyDescent="0.2">
      <c r="A1235" s="831">
        <v>21</v>
      </c>
      <c r="B1235" s="832" t="s">
        <v>3242</v>
      </c>
      <c r="C1235" s="832" t="s">
        <v>3248</v>
      </c>
      <c r="D1235" s="833" t="s">
        <v>5567</v>
      </c>
      <c r="E1235" s="834" t="s">
        <v>3285</v>
      </c>
      <c r="F1235" s="832" t="s">
        <v>3245</v>
      </c>
      <c r="G1235" s="832" t="s">
        <v>3734</v>
      </c>
      <c r="H1235" s="832" t="s">
        <v>594</v>
      </c>
      <c r="I1235" s="832" t="s">
        <v>3735</v>
      </c>
      <c r="J1235" s="832" t="s">
        <v>3736</v>
      </c>
      <c r="K1235" s="832" t="s">
        <v>3737</v>
      </c>
      <c r="L1235" s="835">
        <v>1800</v>
      </c>
      <c r="M1235" s="835">
        <v>19800</v>
      </c>
      <c r="N1235" s="832">
        <v>11</v>
      </c>
      <c r="O1235" s="836">
        <v>9</v>
      </c>
      <c r="P1235" s="835">
        <v>3600</v>
      </c>
      <c r="Q1235" s="837">
        <v>0.18181818181818182</v>
      </c>
      <c r="R1235" s="832">
        <v>2</v>
      </c>
      <c r="S1235" s="837">
        <v>0.18181818181818182</v>
      </c>
      <c r="T1235" s="836">
        <v>2</v>
      </c>
      <c r="U1235" s="838">
        <v>0.22222222222222221</v>
      </c>
    </row>
    <row r="1236" spans="1:21" ht="14.45" customHeight="1" x14ac:dyDescent="0.2">
      <c r="A1236" s="831">
        <v>21</v>
      </c>
      <c r="B1236" s="832" t="s">
        <v>3242</v>
      </c>
      <c r="C1236" s="832" t="s">
        <v>3248</v>
      </c>
      <c r="D1236" s="833" t="s">
        <v>5567</v>
      </c>
      <c r="E1236" s="834" t="s">
        <v>3285</v>
      </c>
      <c r="F1236" s="832" t="s">
        <v>3245</v>
      </c>
      <c r="G1236" s="832" t="s">
        <v>3734</v>
      </c>
      <c r="H1236" s="832" t="s">
        <v>594</v>
      </c>
      <c r="I1236" s="832" t="s">
        <v>4619</v>
      </c>
      <c r="J1236" s="832" t="s">
        <v>4620</v>
      </c>
      <c r="K1236" s="832" t="s">
        <v>4621</v>
      </c>
      <c r="L1236" s="835">
        <v>500</v>
      </c>
      <c r="M1236" s="835">
        <v>500</v>
      </c>
      <c r="N1236" s="832">
        <v>1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5" customHeight="1" x14ac:dyDescent="0.2">
      <c r="A1237" s="831">
        <v>21</v>
      </c>
      <c r="B1237" s="832" t="s">
        <v>3242</v>
      </c>
      <c r="C1237" s="832" t="s">
        <v>3248</v>
      </c>
      <c r="D1237" s="833" t="s">
        <v>5567</v>
      </c>
      <c r="E1237" s="834" t="s">
        <v>3285</v>
      </c>
      <c r="F1237" s="832" t="s">
        <v>3245</v>
      </c>
      <c r="G1237" s="832" t="s">
        <v>3747</v>
      </c>
      <c r="H1237" s="832" t="s">
        <v>594</v>
      </c>
      <c r="I1237" s="832" t="s">
        <v>3751</v>
      </c>
      <c r="J1237" s="832" t="s">
        <v>3317</v>
      </c>
      <c r="K1237" s="832"/>
      <c r="L1237" s="835">
        <v>1000</v>
      </c>
      <c r="M1237" s="835">
        <v>2000</v>
      </c>
      <c r="N1237" s="832">
        <v>2</v>
      </c>
      <c r="O1237" s="836">
        <v>2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5" customHeight="1" x14ac:dyDescent="0.2">
      <c r="A1238" s="831">
        <v>21</v>
      </c>
      <c r="B1238" s="832" t="s">
        <v>3242</v>
      </c>
      <c r="C1238" s="832" t="s">
        <v>3248</v>
      </c>
      <c r="D1238" s="833" t="s">
        <v>5567</v>
      </c>
      <c r="E1238" s="834" t="s">
        <v>3285</v>
      </c>
      <c r="F1238" s="832" t="s">
        <v>3245</v>
      </c>
      <c r="G1238" s="832" t="s">
        <v>3747</v>
      </c>
      <c r="H1238" s="832" t="s">
        <v>594</v>
      </c>
      <c r="I1238" s="832" t="s">
        <v>3751</v>
      </c>
      <c r="J1238" s="832" t="s">
        <v>4062</v>
      </c>
      <c r="K1238" s="832" t="s">
        <v>4063</v>
      </c>
      <c r="L1238" s="835">
        <v>1000</v>
      </c>
      <c r="M1238" s="835">
        <v>1000</v>
      </c>
      <c r="N1238" s="832">
        <v>1</v>
      </c>
      <c r="O1238" s="836">
        <v>1</v>
      </c>
      <c r="P1238" s="835">
        <v>1000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5" customHeight="1" x14ac:dyDescent="0.2">
      <c r="A1239" s="831">
        <v>21</v>
      </c>
      <c r="B1239" s="832" t="s">
        <v>3242</v>
      </c>
      <c r="C1239" s="832" t="s">
        <v>3248</v>
      </c>
      <c r="D1239" s="833" t="s">
        <v>5567</v>
      </c>
      <c r="E1239" s="834" t="s">
        <v>3286</v>
      </c>
      <c r="F1239" s="832" t="s">
        <v>3243</v>
      </c>
      <c r="G1239" s="832" t="s">
        <v>3752</v>
      </c>
      <c r="H1239" s="832" t="s">
        <v>594</v>
      </c>
      <c r="I1239" s="832" t="s">
        <v>3753</v>
      </c>
      <c r="J1239" s="832" t="s">
        <v>3754</v>
      </c>
      <c r="K1239" s="832" t="s">
        <v>3755</v>
      </c>
      <c r="L1239" s="835">
        <v>70.48</v>
      </c>
      <c r="M1239" s="835">
        <v>211.44</v>
      </c>
      <c r="N1239" s="832">
        <v>3</v>
      </c>
      <c r="O1239" s="836">
        <v>2.5</v>
      </c>
      <c r="P1239" s="835">
        <v>211.44</v>
      </c>
      <c r="Q1239" s="837">
        <v>1</v>
      </c>
      <c r="R1239" s="832">
        <v>3</v>
      </c>
      <c r="S1239" s="837">
        <v>1</v>
      </c>
      <c r="T1239" s="836">
        <v>2.5</v>
      </c>
      <c r="U1239" s="838">
        <v>1</v>
      </c>
    </row>
    <row r="1240" spans="1:21" ht="14.45" customHeight="1" x14ac:dyDescent="0.2">
      <c r="A1240" s="831">
        <v>21</v>
      </c>
      <c r="B1240" s="832" t="s">
        <v>3242</v>
      </c>
      <c r="C1240" s="832" t="s">
        <v>3248</v>
      </c>
      <c r="D1240" s="833" t="s">
        <v>5567</v>
      </c>
      <c r="E1240" s="834" t="s">
        <v>3286</v>
      </c>
      <c r="F1240" s="832" t="s">
        <v>3243</v>
      </c>
      <c r="G1240" s="832" t="s">
        <v>3318</v>
      </c>
      <c r="H1240" s="832" t="s">
        <v>655</v>
      </c>
      <c r="I1240" s="832" t="s">
        <v>2837</v>
      </c>
      <c r="J1240" s="832" t="s">
        <v>675</v>
      </c>
      <c r="K1240" s="832" t="s">
        <v>672</v>
      </c>
      <c r="L1240" s="835">
        <v>72.55</v>
      </c>
      <c r="M1240" s="835">
        <v>217.64999999999998</v>
      </c>
      <c r="N1240" s="832">
        <v>3</v>
      </c>
      <c r="O1240" s="836">
        <v>3</v>
      </c>
      <c r="P1240" s="835">
        <v>72.55</v>
      </c>
      <c r="Q1240" s="837">
        <v>0.33333333333333337</v>
      </c>
      <c r="R1240" s="832">
        <v>1</v>
      </c>
      <c r="S1240" s="837">
        <v>0.33333333333333331</v>
      </c>
      <c r="T1240" s="836">
        <v>1</v>
      </c>
      <c r="U1240" s="838">
        <v>0.33333333333333331</v>
      </c>
    </row>
    <row r="1241" spans="1:21" ht="14.45" customHeight="1" x14ac:dyDescent="0.2">
      <c r="A1241" s="831">
        <v>21</v>
      </c>
      <c r="B1241" s="832" t="s">
        <v>3242</v>
      </c>
      <c r="C1241" s="832" t="s">
        <v>3248</v>
      </c>
      <c r="D1241" s="833" t="s">
        <v>5567</v>
      </c>
      <c r="E1241" s="834" t="s">
        <v>3286</v>
      </c>
      <c r="F1241" s="832" t="s">
        <v>3243</v>
      </c>
      <c r="G1241" s="832" t="s">
        <v>3318</v>
      </c>
      <c r="H1241" s="832" t="s">
        <v>655</v>
      </c>
      <c r="I1241" s="832" t="s">
        <v>2838</v>
      </c>
      <c r="J1241" s="832" t="s">
        <v>675</v>
      </c>
      <c r="K1241" s="832" t="s">
        <v>671</v>
      </c>
      <c r="L1241" s="835">
        <v>65.28</v>
      </c>
      <c r="M1241" s="835">
        <v>130.56</v>
      </c>
      <c r="N1241" s="832">
        <v>2</v>
      </c>
      <c r="O1241" s="836">
        <v>1.5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5" customHeight="1" x14ac:dyDescent="0.2">
      <c r="A1242" s="831">
        <v>21</v>
      </c>
      <c r="B1242" s="832" t="s">
        <v>3242</v>
      </c>
      <c r="C1242" s="832" t="s">
        <v>3248</v>
      </c>
      <c r="D1242" s="833" t="s">
        <v>5567</v>
      </c>
      <c r="E1242" s="834" t="s">
        <v>3286</v>
      </c>
      <c r="F1242" s="832" t="s">
        <v>3243</v>
      </c>
      <c r="G1242" s="832" t="s">
        <v>3321</v>
      </c>
      <c r="H1242" s="832" t="s">
        <v>655</v>
      </c>
      <c r="I1242" s="832" t="s">
        <v>2931</v>
      </c>
      <c r="J1242" s="832" t="s">
        <v>2932</v>
      </c>
      <c r="K1242" s="832" t="s">
        <v>2933</v>
      </c>
      <c r="L1242" s="835">
        <v>9.4</v>
      </c>
      <c r="M1242" s="835">
        <v>56.4</v>
      </c>
      <c r="N1242" s="832">
        <v>6</v>
      </c>
      <c r="O1242" s="836">
        <v>4.5</v>
      </c>
      <c r="P1242" s="835">
        <v>9.4</v>
      </c>
      <c r="Q1242" s="837">
        <v>0.16666666666666669</v>
      </c>
      <c r="R1242" s="832">
        <v>1</v>
      </c>
      <c r="S1242" s="837">
        <v>0.16666666666666666</v>
      </c>
      <c r="T1242" s="836">
        <v>1</v>
      </c>
      <c r="U1242" s="838">
        <v>0.22222222222222221</v>
      </c>
    </row>
    <row r="1243" spans="1:21" ht="14.45" customHeight="1" x14ac:dyDescent="0.2">
      <c r="A1243" s="831">
        <v>21</v>
      </c>
      <c r="B1243" s="832" t="s">
        <v>3242</v>
      </c>
      <c r="C1243" s="832" t="s">
        <v>3248</v>
      </c>
      <c r="D1243" s="833" t="s">
        <v>5567</v>
      </c>
      <c r="E1243" s="834" t="s">
        <v>3286</v>
      </c>
      <c r="F1243" s="832" t="s">
        <v>3243</v>
      </c>
      <c r="G1243" s="832" t="s">
        <v>3321</v>
      </c>
      <c r="H1243" s="832" t="s">
        <v>594</v>
      </c>
      <c r="I1243" s="832" t="s">
        <v>4622</v>
      </c>
      <c r="J1243" s="832" t="s">
        <v>3757</v>
      </c>
      <c r="K1243" s="832" t="s">
        <v>2933</v>
      </c>
      <c r="L1243" s="835">
        <v>9.4</v>
      </c>
      <c r="M1243" s="835">
        <v>9.4</v>
      </c>
      <c r="N1243" s="832">
        <v>1</v>
      </c>
      <c r="O1243" s="836">
        <v>0.5</v>
      </c>
      <c r="P1243" s="835">
        <v>9.4</v>
      </c>
      <c r="Q1243" s="837">
        <v>1</v>
      </c>
      <c r="R1243" s="832">
        <v>1</v>
      </c>
      <c r="S1243" s="837">
        <v>1</v>
      </c>
      <c r="T1243" s="836">
        <v>0.5</v>
      </c>
      <c r="U1243" s="838">
        <v>1</v>
      </c>
    </row>
    <row r="1244" spans="1:21" ht="14.45" customHeight="1" x14ac:dyDescent="0.2">
      <c r="A1244" s="831">
        <v>21</v>
      </c>
      <c r="B1244" s="832" t="s">
        <v>3242</v>
      </c>
      <c r="C1244" s="832" t="s">
        <v>3248</v>
      </c>
      <c r="D1244" s="833" t="s">
        <v>5567</v>
      </c>
      <c r="E1244" s="834" t="s">
        <v>3286</v>
      </c>
      <c r="F1244" s="832" t="s">
        <v>3243</v>
      </c>
      <c r="G1244" s="832" t="s">
        <v>3325</v>
      </c>
      <c r="H1244" s="832" t="s">
        <v>655</v>
      </c>
      <c r="I1244" s="832" t="s">
        <v>2645</v>
      </c>
      <c r="J1244" s="832" t="s">
        <v>2646</v>
      </c>
      <c r="K1244" s="832" t="s">
        <v>2647</v>
      </c>
      <c r="L1244" s="835">
        <v>93.27</v>
      </c>
      <c r="M1244" s="835">
        <v>186.54</v>
      </c>
      <c r="N1244" s="832">
        <v>2</v>
      </c>
      <c r="O1244" s="836">
        <v>2</v>
      </c>
      <c r="P1244" s="835">
        <v>93.27</v>
      </c>
      <c r="Q1244" s="837">
        <v>0.5</v>
      </c>
      <c r="R1244" s="832">
        <v>1</v>
      </c>
      <c r="S1244" s="837">
        <v>0.5</v>
      </c>
      <c r="T1244" s="836">
        <v>1</v>
      </c>
      <c r="U1244" s="838">
        <v>0.5</v>
      </c>
    </row>
    <row r="1245" spans="1:21" ht="14.45" customHeight="1" x14ac:dyDescent="0.2">
      <c r="A1245" s="831">
        <v>21</v>
      </c>
      <c r="B1245" s="832" t="s">
        <v>3242</v>
      </c>
      <c r="C1245" s="832" t="s">
        <v>3248</v>
      </c>
      <c r="D1245" s="833" t="s">
        <v>5567</v>
      </c>
      <c r="E1245" s="834" t="s">
        <v>3286</v>
      </c>
      <c r="F1245" s="832" t="s">
        <v>3243</v>
      </c>
      <c r="G1245" s="832" t="s">
        <v>3325</v>
      </c>
      <c r="H1245" s="832" t="s">
        <v>655</v>
      </c>
      <c r="I1245" s="832" t="s">
        <v>2650</v>
      </c>
      <c r="J1245" s="832" t="s">
        <v>2646</v>
      </c>
      <c r="K1245" s="832" t="s">
        <v>2651</v>
      </c>
      <c r="L1245" s="835">
        <v>31.09</v>
      </c>
      <c r="M1245" s="835">
        <v>124.36</v>
      </c>
      <c r="N1245" s="832">
        <v>4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5" customHeight="1" x14ac:dyDescent="0.2">
      <c r="A1246" s="831">
        <v>21</v>
      </c>
      <c r="B1246" s="832" t="s">
        <v>3242</v>
      </c>
      <c r="C1246" s="832" t="s">
        <v>3248</v>
      </c>
      <c r="D1246" s="833" t="s">
        <v>5567</v>
      </c>
      <c r="E1246" s="834" t="s">
        <v>3286</v>
      </c>
      <c r="F1246" s="832" t="s">
        <v>3243</v>
      </c>
      <c r="G1246" s="832" t="s">
        <v>3325</v>
      </c>
      <c r="H1246" s="832" t="s">
        <v>594</v>
      </c>
      <c r="I1246" s="832" t="s">
        <v>3326</v>
      </c>
      <c r="J1246" s="832" t="s">
        <v>2646</v>
      </c>
      <c r="K1246" s="832" t="s">
        <v>2647</v>
      </c>
      <c r="L1246" s="835">
        <v>93.27</v>
      </c>
      <c r="M1246" s="835">
        <v>93.27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5" customHeight="1" x14ac:dyDescent="0.2">
      <c r="A1247" s="831">
        <v>21</v>
      </c>
      <c r="B1247" s="832" t="s">
        <v>3242</v>
      </c>
      <c r="C1247" s="832" t="s">
        <v>3248</v>
      </c>
      <c r="D1247" s="833" t="s">
        <v>5567</v>
      </c>
      <c r="E1247" s="834" t="s">
        <v>3286</v>
      </c>
      <c r="F1247" s="832" t="s">
        <v>3243</v>
      </c>
      <c r="G1247" s="832" t="s">
        <v>3327</v>
      </c>
      <c r="H1247" s="832" t="s">
        <v>655</v>
      </c>
      <c r="I1247" s="832" t="s">
        <v>4383</v>
      </c>
      <c r="J1247" s="832" t="s">
        <v>3329</v>
      </c>
      <c r="K1247" s="832" t="s">
        <v>4384</v>
      </c>
      <c r="L1247" s="835">
        <v>1834.64</v>
      </c>
      <c r="M1247" s="835">
        <v>1834.64</v>
      </c>
      <c r="N1247" s="832">
        <v>1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21</v>
      </c>
      <c r="B1248" s="832" t="s">
        <v>3242</v>
      </c>
      <c r="C1248" s="832" t="s">
        <v>3248</v>
      </c>
      <c r="D1248" s="833" t="s">
        <v>5567</v>
      </c>
      <c r="E1248" s="834" t="s">
        <v>3286</v>
      </c>
      <c r="F1248" s="832" t="s">
        <v>3243</v>
      </c>
      <c r="G1248" s="832" t="s">
        <v>3327</v>
      </c>
      <c r="H1248" s="832" t="s">
        <v>594</v>
      </c>
      <c r="I1248" s="832" t="s">
        <v>3766</v>
      </c>
      <c r="J1248" s="832" t="s">
        <v>3767</v>
      </c>
      <c r="K1248" s="832" t="s">
        <v>3330</v>
      </c>
      <c r="L1248" s="835">
        <v>550.39</v>
      </c>
      <c r="M1248" s="835">
        <v>1651.17</v>
      </c>
      <c r="N1248" s="832">
        <v>3</v>
      </c>
      <c r="O1248" s="836">
        <v>1</v>
      </c>
      <c r="P1248" s="835">
        <v>1651.17</v>
      </c>
      <c r="Q1248" s="837">
        <v>1</v>
      </c>
      <c r="R1248" s="832">
        <v>3</v>
      </c>
      <c r="S1248" s="837">
        <v>1</v>
      </c>
      <c r="T1248" s="836">
        <v>1</v>
      </c>
      <c r="U1248" s="838">
        <v>1</v>
      </c>
    </row>
    <row r="1249" spans="1:21" ht="14.45" customHeight="1" x14ac:dyDescent="0.2">
      <c r="A1249" s="831">
        <v>21</v>
      </c>
      <c r="B1249" s="832" t="s">
        <v>3242</v>
      </c>
      <c r="C1249" s="832" t="s">
        <v>3248</v>
      </c>
      <c r="D1249" s="833" t="s">
        <v>5567</v>
      </c>
      <c r="E1249" s="834" t="s">
        <v>3286</v>
      </c>
      <c r="F1249" s="832" t="s">
        <v>3243</v>
      </c>
      <c r="G1249" s="832" t="s">
        <v>3770</v>
      </c>
      <c r="H1249" s="832" t="s">
        <v>655</v>
      </c>
      <c r="I1249" s="832" t="s">
        <v>2531</v>
      </c>
      <c r="J1249" s="832" t="s">
        <v>1454</v>
      </c>
      <c r="K1249" s="832" t="s">
        <v>2532</v>
      </c>
      <c r="L1249" s="835">
        <v>0</v>
      </c>
      <c r="M1249" s="835">
        <v>0</v>
      </c>
      <c r="N1249" s="832">
        <v>14</v>
      </c>
      <c r="O1249" s="836">
        <v>3</v>
      </c>
      <c r="P1249" s="835">
        <v>0</v>
      </c>
      <c r="Q1249" s="837"/>
      <c r="R1249" s="832">
        <v>12</v>
      </c>
      <c r="S1249" s="837">
        <v>0.8571428571428571</v>
      </c>
      <c r="T1249" s="836">
        <v>2.5</v>
      </c>
      <c r="U1249" s="838">
        <v>0.83333333333333337</v>
      </c>
    </row>
    <row r="1250" spans="1:21" ht="14.45" customHeight="1" x14ac:dyDescent="0.2">
      <c r="A1250" s="831">
        <v>21</v>
      </c>
      <c r="B1250" s="832" t="s">
        <v>3242</v>
      </c>
      <c r="C1250" s="832" t="s">
        <v>3248</v>
      </c>
      <c r="D1250" s="833" t="s">
        <v>5567</v>
      </c>
      <c r="E1250" s="834" t="s">
        <v>3286</v>
      </c>
      <c r="F1250" s="832" t="s">
        <v>3243</v>
      </c>
      <c r="G1250" s="832" t="s">
        <v>3333</v>
      </c>
      <c r="H1250" s="832" t="s">
        <v>594</v>
      </c>
      <c r="I1250" s="832" t="s">
        <v>3032</v>
      </c>
      <c r="J1250" s="832" t="s">
        <v>3033</v>
      </c>
      <c r="K1250" s="832" t="s">
        <v>3034</v>
      </c>
      <c r="L1250" s="835">
        <v>1561.54</v>
      </c>
      <c r="M1250" s="835">
        <v>7807.7</v>
      </c>
      <c r="N1250" s="832">
        <v>5</v>
      </c>
      <c r="O1250" s="836">
        <v>1</v>
      </c>
      <c r="P1250" s="835">
        <v>7807.7</v>
      </c>
      <c r="Q1250" s="837">
        <v>1</v>
      </c>
      <c r="R1250" s="832">
        <v>5</v>
      </c>
      <c r="S1250" s="837">
        <v>1</v>
      </c>
      <c r="T1250" s="836">
        <v>1</v>
      </c>
      <c r="U1250" s="838">
        <v>1</v>
      </c>
    </row>
    <row r="1251" spans="1:21" ht="14.45" customHeight="1" x14ac:dyDescent="0.2">
      <c r="A1251" s="831">
        <v>21</v>
      </c>
      <c r="B1251" s="832" t="s">
        <v>3242</v>
      </c>
      <c r="C1251" s="832" t="s">
        <v>3248</v>
      </c>
      <c r="D1251" s="833" t="s">
        <v>5567</v>
      </c>
      <c r="E1251" s="834" t="s">
        <v>3286</v>
      </c>
      <c r="F1251" s="832" t="s">
        <v>3243</v>
      </c>
      <c r="G1251" s="832" t="s">
        <v>4623</v>
      </c>
      <c r="H1251" s="832" t="s">
        <v>655</v>
      </c>
      <c r="I1251" s="832" t="s">
        <v>3119</v>
      </c>
      <c r="J1251" s="832" t="s">
        <v>3120</v>
      </c>
      <c r="K1251" s="832" t="s">
        <v>3121</v>
      </c>
      <c r="L1251" s="835">
        <v>119.7</v>
      </c>
      <c r="M1251" s="835">
        <v>239.4</v>
      </c>
      <c r="N1251" s="832">
        <v>2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5" customHeight="1" x14ac:dyDescent="0.2">
      <c r="A1252" s="831">
        <v>21</v>
      </c>
      <c r="B1252" s="832" t="s">
        <v>3242</v>
      </c>
      <c r="C1252" s="832" t="s">
        <v>3248</v>
      </c>
      <c r="D1252" s="833" t="s">
        <v>5567</v>
      </c>
      <c r="E1252" s="834" t="s">
        <v>3286</v>
      </c>
      <c r="F1252" s="832" t="s">
        <v>3243</v>
      </c>
      <c r="G1252" s="832" t="s">
        <v>3776</v>
      </c>
      <c r="H1252" s="832" t="s">
        <v>594</v>
      </c>
      <c r="I1252" s="832" t="s">
        <v>3777</v>
      </c>
      <c r="J1252" s="832" t="s">
        <v>739</v>
      </c>
      <c r="K1252" s="832" t="s">
        <v>3778</v>
      </c>
      <c r="L1252" s="835">
        <v>46.03</v>
      </c>
      <c r="M1252" s="835">
        <v>92.06</v>
      </c>
      <c r="N1252" s="832">
        <v>2</v>
      </c>
      <c r="O1252" s="836">
        <v>1</v>
      </c>
      <c r="P1252" s="835">
        <v>92.06</v>
      </c>
      <c r="Q1252" s="837">
        <v>1</v>
      </c>
      <c r="R1252" s="832">
        <v>2</v>
      </c>
      <c r="S1252" s="837">
        <v>1</v>
      </c>
      <c r="T1252" s="836">
        <v>1</v>
      </c>
      <c r="U1252" s="838">
        <v>1</v>
      </c>
    </row>
    <row r="1253" spans="1:21" ht="14.45" customHeight="1" x14ac:dyDescent="0.2">
      <c r="A1253" s="831">
        <v>21</v>
      </c>
      <c r="B1253" s="832" t="s">
        <v>3242</v>
      </c>
      <c r="C1253" s="832" t="s">
        <v>3248</v>
      </c>
      <c r="D1253" s="833" t="s">
        <v>5567</v>
      </c>
      <c r="E1253" s="834" t="s">
        <v>3286</v>
      </c>
      <c r="F1253" s="832" t="s">
        <v>3243</v>
      </c>
      <c r="G1253" s="832" t="s">
        <v>3776</v>
      </c>
      <c r="H1253" s="832" t="s">
        <v>594</v>
      </c>
      <c r="I1253" s="832" t="s">
        <v>4624</v>
      </c>
      <c r="J1253" s="832" t="s">
        <v>739</v>
      </c>
      <c r="K1253" s="832" t="s">
        <v>4625</v>
      </c>
      <c r="L1253" s="835">
        <v>46.03</v>
      </c>
      <c r="M1253" s="835">
        <v>46.03</v>
      </c>
      <c r="N1253" s="832">
        <v>1</v>
      </c>
      <c r="O1253" s="836">
        <v>0.5</v>
      </c>
      <c r="P1253" s="835">
        <v>46.03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5" customHeight="1" x14ac:dyDescent="0.2">
      <c r="A1254" s="831">
        <v>21</v>
      </c>
      <c r="B1254" s="832" t="s">
        <v>3242</v>
      </c>
      <c r="C1254" s="832" t="s">
        <v>3248</v>
      </c>
      <c r="D1254" s="833" t="s">
        <v>5567</v>
      </c>
      <c r="E1254" s="834" t="s">
        <v>3286</v>
      </c>
      <c r="F1254" s="832" t="s">
        <v>3243</v>
      </c>
      <c r="G1254" s="832" t="s">
        <v>4190</v>
      </c>
      <c r="H1254" s="832" t="s">
        <v>594</v>
      </c>
      <c r="I1254" s="832" t="s">
        <v>4194</v>
      </c>
      <c r="J1254" s="832" t="s">
        <v>4192</v>
      </c>
      <c r="K1254" s="832" t="s">
        <v>4195</v>
      </c>
      <c r="L1254" s="835">
        <v>86.02</v>
      </c>
      <c r="M1254" s="835">
        <v>86.02</v>
      </c>
      <c r="N1254" s="832">
        <v>1</v>
      </c>
      <c r="O1254" s="836">
        <v>0.5</v>
      </c>
      <c r="P1254" s="835">
        <v>86.02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5" customHeight="1" x14ac:dyDescent="0.2">
      <c r="A1255" s="831">
        <v>21</v>
      </c>
      <c r="B1255" s="832" t="s">
        <v>3242</v>
      </c>
      <c r="C1255" s="832" t="s">
        <v>3248</v>
      </c>
      <c r="D1255" s="833" t="s">
        <v>5567</v>
      </c>
      <c r="E1255" s="834" t="s">
        <v>3286</v>
      </c>
      <c r="F1255" s="832" t="s">
        <v>3243</v>
      </c>
      <c r="G1255" s="832" t="s">
        <v>3344</v>
      </c>
      <c r="H1255" s="832" t="s">
        <v>655</v>
      </c>
      <c r="I1255" s="832" t="s">
        <v>3780</v>
      </c>
      <c r="J1255" s="832" t="s">
        <v>3346</v>
      </c>
      <c r="K1255" s="832" t="s">
        <v>2957</v>
      </c>
      <c r="L1255" s="835">
        <v>206.88</v>
      </c>
      <c r="M1255" s="835">
        <v>206.88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5" customHeight="1" x14ac:dyDescent="0.2">
      <c r="A1256" s="831">
        <v>21</v>
      </c>
      <c r="B1256" s="832" t="s">
        <v>3242</v>
      </c>
      <c r="C1256" s="832" t="s">
        <v>3248</v>
      </c>
      <c r="D1256" s="833" t="s">
        <v>5567</v>
      </c>
      <c r="E1256" s="834" t="s">
        <v>3286</v>
      </c>
      <c r="F1256" s="832" t="s">
        <v>3243</v>
      </c>
      <c r="G1256" s="832" t="s">
        <v>3344</v>
      </c>
      <c r="H1256" s="832" t="s">
        <v>655</v>
      </c>
      <c r="I1256" s="832" t="s">
        <v>3781</v>
      </c>
      <c r="J1256" s="832" t="s">
        <v>3346</v>
      </c>
      <c r="K1256" s="832" t="s">
        <v>3782</v>
      </c>
      <c r="L1256" s="835">
        <v>3818.86</v>
      </c>
      <c r="M1256" s="835">
        <v>3818.86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21</v>
      </c>
      <c r="B1257" s="832" t="s">
        <v>3242</v>
      </c>
      <c r="C1257" s="832" t="s">
        <v>3248</v>
      </c>
      <c r="D1257" s="833" t="s">
        <v>5567</v>
      </c>
      <c r="E1257" s="834" t="s">
        <v>3286</v>
      </c>
      <c r="F1257" s="832" t="s">
        <v>3243</v>
      </c>
      <c r="G1257" s="832" t="s">
        <v>3783</v>
      </c>
      <c r="H1257" s="832" t="s">
        <v>594</v>
      </c>
      <c r="I1257" s="832" t="s">
        <v>3786</v>
      </c>
      <c r="J1257" s="832" t="s">
        <v>3785</v>
      </c>
      <c r="K1257" s="832" t="s">
        <v>3787</v>
      </c>
      <c r="L1257" s="835">
        <v>97.96</v>
      </c>
      <c r="M1257" s="835">
        <v>97.96</v>
      </c>
      <c r="N1257" s="832">
        <v>1</v>
      </c>
      <c r="O1257" s="836">
        <v>1</v>
      </c>
      <c r="P1257" s="835">
        <v>97.96</v>
      </c>
      <c r="Q1257" s="837">
        <v>1</v>
      </c>
      <c r="R1257" s="832">
        <v>1</v>
      </c>
      <c r="S1257" s="837">
        <v>1</v>
      </c>
      <c r="T1257" s="836">
        <v>1</v>
      </c>
      <c r="U1257" s="838">
        <v>1</v>
      </c>
    </row>
    <row r="1258" spans="1:21" ht="14.45" customHeight="1" x14ac:dyDescent="0.2">
      <c r="A1258" s="831">
        <v>21</v>
      </c>
      <c r="B1258" s="832" t="s">
        <v>3242</v>
      </c>
      <c r="C1258" s="832" t="s">
        <v>3248</v>
      </c>
      <c r="D1258" s="833" t="s">
        <v>5567</v>
      </c>
      <c r="E1258" s="834" t="s">
        <v>3286</v>
      </c>
      <c r="F1258" s="832" t="s">
        <v>3243</v>
      </c>
      <c r="G1258" s="832" t="s">
        <v>3350</v>
      </c>
      <c r="H1258" s="832" t="s">
        <v>594</v>
      </c>
      <c r="I1258" s="832" t="s">
        <v>4626</v>
      </c>
      <c r="J1258" s="832" t="s">
        <v>4627</v>
      </c>
      <c r="K1258" s="832" t="s">
        <v>4207</v>
      </c>
      <c r="L1258" s="835">
        <v>105.32</v>
      </c>
      <c r="M1258" s="835">
        <v>105.32</v>
      </c>
      <c r="N1258" s="832">
        <v>1</v>
      </c>
      <c r="O1258" s="836">
        <v>0.5</v>
      </c>
      <c r="P1258" s="835">
        <v>105.32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5" customHeight="1" x14ac:dyDescent="0.2">
      <c r="A1259" s="831">
        <v>21</v>
      </c>
      <c r="B1259" s="832" t="s">
        <v>3242</v>
      </c>
      <c r="C1259" s="832" t="s">
        <v>3248</v>
      </c>
      <c r="D1259" s="833" t="s">
        <v>5567</v>
      </c>
      <c r="E1259" s="834" t="s">
        <v>3286</v>
      </c>
      <c r="F1259" s="832" t="s">
        <v>3243</v>
      </c>
      <c r="G1259" s="832" t="s">
        <v>3353</v>
      </c>
      <c r="H1259" s="832" t="s">
        <v>594</v>
      </c>
      <c r="I1259" s="832" t="s">
        <v>3354</v>
      </c>
      <c r="J1259" s="832" t="s">
        <v>3355</v>
      </c>
      <c r="K1259" s="832" t="s">
        <v>3356</v>
      </c>
      <c r="L1259" s="835">
        <v>0</v>
      </c>
      <c r="M1259" s="835">
        <v>0</v>
      </c>
      <c r="N1259" s="832">
        <v>1</v>
      </c>
      <c r="O1259" s="836">
        <v>0.5</v>
      </c>
      <c r="P1259" s="835">
        <v>0</v>
      </c>
      <c r="Q1259" s="837"/>
      <c r="R1259" s="832">
        <v>1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21</v>
      </c>
      <c r="B1260" s="832" t="s">
        <v>3242</v>
      </c>
      <c r="C1260" s="832" t="s">
        <v>3248</v>
      </c>
      <c r="D1260" s="833" t="s">
        <v>5567</v>
      </c>
      <c r="E1260" s="834" t="s">
        <v>3286</v>
      </c>
      <c r="F1260" s="832" t="s">
        <v>3243</v>
      </c>
      <c r="G1260" s="832" t="s">
        <v>3353</v>
      </c>
      <c r="H1260" s="832" t="s">
        <v>594</v>
      </c>
      <c r="I1260" s="832" t="s">
        <v>3357</v>
      </c>
      <c r="J1260" s="832" t="s">
        <v>3355</v>
      </c>
      <c r="K1260" s="832" t="s">
        <v>1220</v>
      </c>
      <c r="L1260" s="835">
        <v>0</v>
      </c>
      <c r="M1260" s="835">
        <v>0</v>
      </c>
      <c r="N1260" s="832">
        <v>4</v>
      </c>
      <c r="O1260" s="836">
        <v>2</v>
      </c>
      <c r="P1260" s="835">
        <v>0</v>
      </c>
      <c r="Q1260" s="837"/>
      <c r="R1260" s="832">
        <v>2</v>
      </c>
      <c r="S1260" s="837">
        <v>0.5</v>
      </c>
      <c r="T1260" s="836">
        <v>1</v>
      </c>
      <c r="U1260" s="838">
        <v>0.5</v>
      </c>
    </row>
    <row r="1261" spans="1:21" ht="14.45" customHeight="1" x14ac:dyDescent="0.2">
      <c r="A1261" s="831">
        <v>21</v>
      </c>
      <c r="B1261" s="832" t="s">
        <v>3242</v>
      </c>
      <c r="C1261" s="832" t="s">
        <v>3248</v>
      </c>
      <c r="D1261" s="833" t="s">
        <v>5567</v>
      </c>
      <c r="E1261" s="834" t="s">
        <v>3286</v>
      </c>
      <c r="F1261" s="832" t="s">
        <v>3243</v>
      </c>
      <c r="G1261" s="832" t="s">
        <v>3353</v>
      </c>
      <c r="H1261" s="832" t="s">
        <v>594</v>
      </c>
      <c r="I1261" s="832" t="s">
        <v>4628</v>
      </c>
      <c r="J1261" s="832" t="s">
        <v>3355</v>
      </c>
      <c r="K1261" s="832" t="s">
        <v>1219</v>
      </c>
      <c r="L1261" s="835">
        <v>0</v>
      </c>
      <c r="M1261" s="835">
        <v>0</v>
      </c>
      <c r="N1261" s="832">
        <v>1</v>
      </c>
      <c r="O1261" s="836">
        <v>1</v>
      </c>
      <c r="P1261" s="835"/>
      <c r="Q1261" s="837"/>
      <c r="R1261" s="832"/>
      <c r="S1261" s="837">
        <v>0</v>
      </c>
      <c r="T1261" s="836"/>
      <c r="U1261" s="838">
        <v>0</v>
      </c>
    </row>
    <row r="1262" spans="1:21" ht="14.45" customHeight="1" x14ac:dyDescent="0.2">
      <c r="A1262" s="831">
        <v>21</v>
      </c>
      <c r="B1262" s="832" t="s">
        <v>3242</v>
      </c>
      <c r="C1262" s="832" t="s">
        <v>3248</v>
      </c>
      <c r="D1262" s="833" t="s">
        <v>5567</v>
      </c>
      <c r="E1262" s="834" t="s">
        <v>3286</v>
      </c>
      <c r="F1262" s="832" t="s">
        <v>3243</v>
      </c>
      <c r="G1262" s="832" t="s">
        <v>3358</v>
      </c>
      <c r="H1262" s="832" t="s">
        <v>655</v>
      </c>
      <c r="I1262" s="832" t="s">
        <v>2877</v>
      </c>
      <c r="J1262" s="832" t="s">
        <v>2875</v>
      </c>
      <c r="K1262" s="832" t="s">
        <v>2878</v>
      </c>
      <c r="L1262" s="835">
        <v>1131.06</v>
      </c>
      <c r="M1262" s="835">
        <v>6786.36</v>
      </c>
      <c r="N1262" s="832">
        <v>6</v>
      </c>
      <c r="O1262" s="836">
        <v>2</v>
      </c>
      <c r="P1262" s="835">
        <v>6786.36</v>
      </c>
      <c r="Q1262" s="837">
        <v>1</v>
      </c>
      <c r="R1262" s="832">
        <v>6</v>
      </c>
      <c r="S1262" s="837">
        <v>1</v>
      </c>
      <c r="T1262" s="836">
        <v>2</v>
      </c>
      <c r="U1262" s="838">
        <v>1</v>
      </c>
    </row>
    <row r="1263" spans="1:21" ht="14.45" customHeight="1" x14ac:dyDescent="0.2">
      <c r="A1263" s="831">
        <v>21</v>
      </c>
      <c r="B1263" s="832" t="s">
        <v>3242</v>
      </c>
      <c r="C1263" s="832" t="s">
        <v>3248</v>
      </c>
      <c r="D1263" s="833" t="s">
        <v>5567</v>
      </c>
      <c r="E1263" s="834" t="s">
        <v>3286</v>
      </c>
      <c r="F1263" s="832" t="s">
        <v>3243</v>
      </c>
      <c r="G1263" s="832" t="s">
        <v>3361</v>
      </c>
      <c r="H1263" s="832" t="s">
        <v>655</v>
      </c>
      <c r="I1263" s="832" t="s">
        <v>2988</v>
      </c>
      <c r="J1263" s="832" t="s">
        <v>1653</v>
      </c>
      <c r="K1263" s="832" t="s">
        <v>769</v>
      </c>
      <c r="L1263" s="835">
        <v>58.77</v>
      </c>
      <c r="M1263" s="835">
        <v>117.54</v>
      </c>
      <c r="N1263" s="832">
        <v>2</v>
      </c>
      <c r="O1263" s="836">
        <v>1.5</v>
      </c>
      <c r="P1263" s="835">
        <v>117.54</v>
      </c>
      <c r="Q1263" s="837">
        <v>1</v>
      </c>
      <c r="R1263" s="832">
        <v>2</v>
      </c>
      <c r="S1263" s="837">
        <v>1</v>
      </c>
      <c r="T1263" s="836">
        <v>1.5</v>
      </c>
      <c r="U1263" s="838">
        <v>1</v>
      </c>
    </row>
    <row r="1264" spans="1:21" ht="14.45" customHeight="1" x14ac:dyDescent="0.2">
      <c r="A1264" s="831">
        <v>21</v>
      </c>
      <c r="B1264" s="832" t="s">
        <v>3242</v>
      </c>
      <c r="C1264" s="832" t="s">
        <v>3248</v>
      </c>
      <c r="D1264" s="833" t="s">
        <v>5567</v>
      </c>
      <c r="E1264" s="834" t="s">
        <v>3286</v>
      </c>
      <c r="F1264" s="832" t="s">
        <v>3243</v>
      </c>
      <c r="G1264" s="832" t="s">
        <v>4629</v>
      </c>
      <c r="H1264" s="832" t="s">
        <v>594</v>
      </c>
      <c r="I1264" s="832" t="s">
        <v>4630</v>
      </c>
      <c r="J1264" s="832" t="s">
        <v>4631</v>
      </c>
      <c r="K1264" s="832" t="s">
        <v>3341</v>
      </c>
      <c r="L1264" s="835">
        <v>0</v>
      </c>
      <c r="M1264" s="835">
        <v>0</v>
      </c>
      <c r="N1264" s="832">
        <v>1</v>
      </c>
      <c r="O1264" s="836">
        <v>1</v>
      </c>
      <c r="P1264" s="835">
        <v>0</v>
      </c>
      <c r="Q1264" s="837"/>
      <c r="R1264" s="832">
        <v>1</v>
      </c>
      <c r="S1264" s="837">
        <v>1</v>
      </c>
      <c r="T1264" s="836">
        <v>1</v>
      </c>
      <c r="U1264" s="838">
        <v>1</v>
      </c>
    </row>
    <row r="1265" spans="1:21" ht="14.45" customHeight="1" x14ac:dyDescent="0.2">
      <c r="A1265" s="831">
        <v>21</v>
      </c>
      <c r="B1265" s="832" t="s">
        <v>3242</v>
      </c>
      <c r="C1265" s="832" t="s">
        <v>3248</v>
      </c>
      <c r="D1265" s="833" t="s">
        <v>5567</v>
      </c>
      <c r="E1265" s="834" t="s">
        <v>3286</v>
      </c>
      <c r="F1265" s="832" t="s">
        <v>3243</v>
      </c>
      <c r="G1265" s="832" t="s">
        <v>3365</v>
      </c>
      <c r="H1265" s="832" t="s">
        <v>655</v>
      </c>
      <c r="I1265" s="832" t="s">
        <v>4392</v>
      </c>
      <c r="J1265" s="832" t="s">
        <v>832</v>
      </c>
      <c r="K1265" s="832" t="s">
        <v>830</v>
      </c>
      <c r="L1265" s="835">
        <v>264</v>
      </c>
      <c r="M1265" s="835">
        <v>264</v>
      </c>
      <c r="N1265" s="832">
        <v>1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5" customHeight="1" x14ac:dyDescent="0.2">
      <c r="A1266" s="831">
        <v>21</v>
      </c>
      <c r="B1266" s="832" t="s">
        <v>3242</v>
      </c>
      <c r="C1266" s="832" t="s">
        <v>3248</v>
      </c>
      <c r="D1266" s="833" t="s">
        <v>5567</v>
      </c>
      <c r="E1266" s="834" t="s">
        <v>3286</v>
      </c>
      <c r="F1266" s="832" t="s">
        <v>3243</v>
      </c>
      <c r="G1266" s="832" t="s">
        <v>3365</v>
      </c>
      <c r="H1266" s="832" t="s">
        <v>594</v>
      </c>
      <c r="I1266" s="832" t="s">
        <v>3794</v>
      </c>
      <c r="J1266" s="832" t="s">
        <v>829</v>
      </c>
      <c r="K1266" s="832" t="s">
        <v>769</v>
      </c>
      <c r="L1266" s="835">
        <v>65.989999999999995</v>
      </c>
      <c r="M1266" s="835">
        <v>131.97999999999999</v>
      </c>
      <c r="N1266" s="832">
        <v>2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5" customHeight="1" x14ac:dyDescent="0.2">
      <c r="A1267" s="831">
        <v>21</v>
      </c>
      <c r="B1267" s="832" t="s">
        <v>3242</v>
      </c>
      <c r="C1267" s="832" t="s">
        <v>3248</v>
      </c>
      <c r="D1267" s="833" t="s">
        <v>5567</v>
      </c>
      <c r="E1267" s="834" t="s">
        <v>3286</v>
      </c>
      <c r="F1267" s="832" t="s">
        <v>3243</v>
      </c>
      <c r="G1267" s="832" t="s">
        <v>4076</v>
      </c>
      <c r="H1267" s="832" t="s">
        <v>594</v>
      </c>
      <c r="I1267" s="832" t="s">
        <v>4206</v>
      </c>
      <c r="J1267" s="832" t="s">
        <v>4205</v>
      </c>
      <c r="K1267" s="832" t="s">
        <v>4207</v>
      </c>
      <c r="L1267" s="835">
        <v>176.32</v>
      </c>
      <c r="M1267" s="835">
        <v>176.32</v>
      </c>
      <c r="N1267" s="832">
        <v>1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21</v>
      </c>
      <c r="B1268" s="832" t="s">
        <v>3242</v>
      </c>
      <c r="C1268" s="832" t="s">
        <v>3248</v>
      </c>
      <c r="D1268" s="833" t="s">
        <v>5567</v>
      </c>
      <c r="E1268" s="834" t="s">
        <v>3286</v>
      </c>
      <c r="F1268" s="832" t="s">
        <v>3243</v>
      </c>
      <c r="G1268" s="832" t="s">
        <v>3375</v>
      </c>
      <c r="H1268" s="832" t="s">
        <v>594</v>
      </c>
      <c r="I1268" s="832" t="s">
        <v>3376</v>
      </c>
      <c r="J1268" s="832" t="s">
        <v>1014</v>
      </c>
      <c r="K1268" s="832" t="s">
        <v>3377</v>
      </c>
      <c r="L1268" s="835">
        <v>236.03</v>
      </c>
      <c r="M1268" s="835">
        <v>10621.350000000006</v>
      </c>
      <c r="N1268" s="832">
        <v>45</v>
      </c>
      <c r="O1268" s="836">
        <v>18</v>
      </c>
      <c r="P1268" s="835">
        <v>9677.230000000005</v>
      </c>
      <c r="Q1268" s="837">
        <v>0.91111111111111109</v>
      </c>
      <c r="R1268" s="832">
        <v>41</v>
      </c>
      <c r="S1268" s="837">
        <v>0.91111111111111109</v>
      </c>
      <c r="T1268" s="836">
        <v>16.5</v>
      </c>
      <c r="U1268" s="838">
        <v>0.91666666666666663</v>
      </c>
    </row>
    <row r="1269" spans="1:21" ht="14.45" customHeight="1" x14ac:dyDescent="0.2">
      <c r="A1269" s="831">
        <v>21</v>
      </c>
      <c r="B1269" s="832" t="s">
        <v>3242</v>
      </c>
      <c r="C1269" s="832" t="s">
        <v>3248</v>
      </c>
      <c r="D1269" s="833" t="s">
        <v>5567</v>
      </c>
      <c r="E1269" s="834" t="s">
        <v>3286</v>
      </c>
      <c r="F1269" s="832" t="s">
        <v>3243</v>
      </c>
      <c r="G1269" s="832" t="s">
        <v>4632</v>
      </c>
      <c r="H1269" s="832" t="s">
        <v>594</v>
      </c>
      <c r="I1269" s="832" t="s">
        <v>4633</v>
      </c>
      <c r="J1269" s="832" t="s">
        <v>4634</v>
      </c>
      <c r="K1269" s="832" t="s">
        <v>4635</v>
      </c>
      <c r="L1269" s="835">
        <v>0</v>
      </c>
      <c r="M1269" s="835">
        <v>0</v>
      </c>
      <c r="N1269" s="832">
        <v>7</v>
      </c>
      <c r="O1269" s="836">
        <v>3</v>
      </c>
      <c r="P1269" s="835">
        <v>0</v>
      </c>
      <c r="Q1269" s="837"/>
      <c r="R1269" s="832">
        <v>4</v>
      </c>
      <c r="S1269" s="837">
        <v>0.5714285714285714</v>
      </c>
      <c r="T1269" s="836">
        <v>1.5</v>
      </c>
      <c r="U1269" s="838">
        <v>0.5</v>
      </c>
    </row>
    <row r="1270" spans="1:21" ht="14.45" customHeight="1" x14ac:dyDescent="0.2">
      <c r="A1270" s="831">
        <v>21</v>
      </c>
      <c r="B1270" s="832" t="s">
        <v>3242</v>
      </c>
      <c r="C1270" s="832" t="s">
        <v>3248</v>
      </c>
      <c r="D1270" s="833" t="s">
        <v>5567</v>
      </c>
      <c r="E1270" s="834" t="s">
        <v>3286</v>
      </c>
      <c r="F1270" s="832" t="s">
        <v>3243</v>
      </c>
      <c r="G1270" s="832" t="s">
        <v>3795</v>
      </c>
      <c r="H1270" s="832" t="s">
        <v>594</v>
      </c>
      <c r="I1270" s="832" t="s">
        <v>3796</v>
      </c>
      <c r="J1270" s="832" t="s">
        <v>893</v>
      </c>
      <c r="K1270" s="832" t="s">
        <v>3797</v>
      </c>
      <c r="L1270" s="835">
        <v>37.61</v>
      </c>
      <c r="M1270" s="835">
        <v>112.83</v>
      </c>
      <c r="N1270" s="832">
        <v>3</v>
      </c>
      <c r="O1270" s="836">
        <v>1</v>
      </c>
      <c r="P1270" s="835">
        <v>112.83</v>
      </c>
      <c r="Q1270" s="837">
        <v>1</v>
      </c>
      <c r="R1270" s="832">
        <v>3</v>
      </c>
      <c r="S1270" s="837">
        <v>1</v>
      </c>
      <c r="T1270" s="836">
        <v>1</v>
      </c>
      <c r="U1270" s="838">
        <v>1</v>
      </c>
    </row>
    <row r="1271" spans="1:21" ht="14.45" customHeight="1" x14ac:dyDescent="0.2">
      <c r="A1271" s="831">
        <v>21</v>
      </c>
      <c r="B1271" s="832" t="s">
        <v>3242</v>
      </c>
      <c r="C1271" s="832" t="s">
        <v>3248</v>
      </c>
      <c r="D1271" s="833" t="s">
        <v>5567</v>
      </c>
      <c r="E1271" s="834" t="s">
        <v>3286</v>
      </c>
      <c r="F1271" s="832" t="s">
        <v>3243</v>
      </c>
      <c r="G1271" s="832" t="s">
        <v>3795</v>
      </c>
      <c r="H1271" s="832" t="s">
        <v>594</v>
      </c>
      <c r="I1271" s="832" t="s">
        <v>4539</v>
      </c>
      <c r="J1271" s="832" t="s">
        <v>893</v>
      </c>
      <c r="K1271" s="832" t="s">
        <v>4540</v>
      </c>
      <c r="L1271" s="835">
        <v>37.61</v>
      </c>
      <c r="M1271" s="835">
        <v>75.22</v>
      </c>
      <c r="N1271" s="832">
        <v>2</v>
      </c>
      <c r="O1271" s="836">
        <v>0.5</v>
      </c>
      <c r="P1271" s="835">
        <v>75.22</v>
      </c>
      <c r="Q1271" s="837">
        <v>1</v>
      </c>
      <c r="R1271" s="832">
        <v>2</v>
      </c>
      <c r="S1271" s="837">
        <v>1</v>
      </c>
      <c r="T1271" s="836">
        <v>0.5</v>
      </c>
      <c r="U1271" s="838">
        <v>1</v>
      </c>
    </row>
    <row r="1272" spans="1:21" ht="14.45" customHeight="1" x14ac:dyDescent="0.2">
      <c r="A1272" s="831">
        <v>21</v>
      </c>
      <c r="B1272" s="832" t="s">
        <v>3242</v>
      </c>
      <c r="C1272" s="832" t="s">
        <v>3248</v>
      </c>
      <c r="D1272" s="833" t="s">
        <v>5567</v>
      </c>
      <c r="E1272" s="834" t="s">
        <v>3286</v>
      </c>
      <c r="F1272" s="832" t="s">
        <v>3243</v>
      </c>
      <c r="G1272" s="832" t="s">
        <v>4393</v>
      </c>
      <c r="H1272" s="832" t="s">
        <v>594</v>
      </c>
      <c r="I1272" s="832" t="s">
        <v>4394</v>
      </c>
      <c r="J1272" s="832" t="s">
        <v>4395</v>
      </c>
      <c r="K1272" s="832" t="s">
        <v>4396</v>
      </c>
      <c r="L1272" s="835">
        <v>140.94999999999999</v>
      </c>
      <c r="M1272" s="835">
        <v>140.94999999999999</v>
      </c>
      <c r="N1272" s="832">
        <v>1</v>
      </c>
      <c r="O1272" s="836">
        <v>1</v>
      </c>
      <c r="P1272" s="835">
        <v>140.94999999999999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5" customHeight="1" x14ac:dyDescent="0.2">
      <c r="A1273" s="831">
        <v>21</v>
      </c>
      <c r="B1273" s="832" t="s">
        <v>3242</v>
      </c>
      <c r="C1273" s="832" t="s">
        <v>3248</v>
      </c>
      <c r="D1273" s="833" t="s">
        <v>5567</v>
      </c>
      <c r="E1273" s="834" t="s">
        <v>3286</v>
      </c>
      <c r="F1273" s="832" t="s">
        <v>3243</v>
      </c>
      <c r="G1273" s="832" t="s">
        <v>3379</v>
      </c>
      <c r="H1273" s="832" t="s">
        <v>594</v>
      </c>
      <c r="I1273" s="832" t="s">
        <v>3804</v>
      </c>
      <c r="J1273" s="832" t="s">
        <v>3805</v>
      </c>
      <c r="K1273" s="832" t="s">
        <v>3806</v>
      </c>
      <c r="L1273" s="835">
        <v>52.87</v>
      </c>
      <c r="M1273" s="835">
        <v>52.87</v>
      </c>
      <c r="N1273" s="832">
        <v>1</v>
      </c>
      <c r="O1273" s="836">
        <v>0.5</v>
      </c>
      <c r="P1273" s="835">
        <v>52.87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5" customHeight="1" x14ac:dyDescent="0.2">
      <c r="A1274" s="831">
        <v>21</v>
      </c>
      <c r="B1274" s="832" t="s">
        <v>3242</v>
      </c>
      <c r="C1274" s="832" t="s">
        <v>3248</v>
      </c>
      <c r="D1274" s="833" t="s">
        <v>5567</v>
      </c>
      <c r="E1274" s="834" t="s">
        <v>3286</v>
      </c>
      <c r="F1274" s="832" t="s">
        <v>3243</v>
      </c>
      <c r="G1274" s="832" t="s">
        <v>3379</v>
      </c>
      <c r="H1274" s="832" t="s">
        <v>594</v>
      </c>
      <c r="I1274" s="832" t="s">
        <v>3383</v>
      </c>
      <c r="J1274" s="832" t="s">
        <v>3384</v>
      </c>
      <c r="K1274" s="832" t="s">
        <v>3385</v>
      </c>
      <c r="L1274" s="835">
        <v>35.25</v>
      </c>
      <c r="M1274" s="835">
        <v>35.25</v>
      </c>
      <c r="N1274" s="832">
        <v>1</v>
      </c>
      <c r="O1274" s="836">
        <v>1</v>
      </c>
      <c r="P1274" s="835">
        <v>35.25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5" customHeight="1" x14ac:dyDescent="0.2">
      <c r="A1275" s="831">
        <v>21</v>
      </c>
      <c r="B1275" s="832" t="s">
        <v>3242</v>
      </c>
      <c r="C1275" s="832" t="s">
        <v>3248</v>
      </c>
      <c r="D1275" s="833" t="s">
        <v>5567</v>
      </c>
      <c r="E1275" s="834" t="s">
        <v>3286</v>
      </c>
      <c r="F1275" s="832" t="s">
        <v>3243</v>
      </c>
      <c r="G1275" s="832" t="s">
        <v>3379</v>
      </c>
      <c r="H1275" s="832" t="s">
        <v>594</v>
      </c>
      <c r="I1275" s="832" t="s">
        <v>4086</v>
      </c>
      <c r="J1275" s="832" t="s">
        <v>916</v>
      </c>
      <c r="K1275" s="832" t="s">
        <v>4087</v>
      </c>
      <c r="L1275" s="835">
        <v>46.99</v>
      </c>
      <c r="M1275" s="835">
        <v>328.93</v>
      </c>
      <c r="N1275" s="832">
        <v>7</v>
      </c>
      <c r="O1275" s="836">
        <v>3</v>
      </c>
      <c r="P1275" s="835">
        <v>281.94</v>
      </c>
      <c r="Q1275" s="837">
        <v>0.8571428571428571</v>
      </c>
      <c r="R1275" s="832">
        <v>6</v>
      </c>
      <c r="S1275" s="837">
        <v>0.8571428571428571</v>
      </c>
      <c r="T1275" s="836">
        <v>2.5</v>
      </c>
      <c r="U1275" s="838">
        <v>0.83333333333333337</v>
      </c>
    </row>
    <row r="1276" spans="1:21" ht="14.45" customHeight="1" x14ac:dyDescent="0.2">
      <c r="A1276" s="831">
        <v>21</v>
      </c>
      <c r="B1276" s="832" t="s">
        <v>3242</v>
      </c>
      <c r="C1276" s="832" t="s">
        <v>3248</v>
      </c>
      <c r="D1276" s="833" t="s">
        <v>5567</v>
      </c>
      <c r="E1276" s="834" t="s">
        <v>3286</v>
      </c>
      <c r="F1276" s="832" t="s">
        <v>3243</v>
      </c>
      <c r="G1276" s="832" t="s">
        <v>3379</v>
      </c>
      <c r="H1276" s="832" t="s">
        <v>594</v>
      </c>
      <c r="I1276" s="832" t="s">
        <v>4636</v>
      </c>
      <c r="J1276" s="832" t="s">
        <v>1353</v>
      </c>
      <c r="K1276" s="832" t="s">
        <v>1354</v>
      </c>
      <c r="L1276" s="835">
        <v>0</v>
      </c>
      <c r="M1276" s="835">
        <v>0</v>
      </c>
      <c r="N1276" s="832">
        <v>1</v>
      </c>
      <c r="O1276" s="836">
        <v>1</v>
      </c>
      <c r="P1276" s="835"/>
      <c r="Q1276" s="837"/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21</v>
      </c>
      <c r="B1277" s="832" t="s">
        <v>3242</v>
      </c>
      <c r="C1277" s="832" t="s">
        <v>3248</v>
      </c>
      <c r="D1277" s="833" t="s">
        <v>5567</v>
      </c>
      <c r="E1277" s="834" t="s">
        <v>3286</v>
      </c>
      <c r="F1277" s="832" t="s">
        <v>3243</v>
      </c>
      <c r="G1277" s="832" t="s">
        <v>3391</v>
      </c>
      <c r="H1277" s="832" t="s">
        <v>594</v>
      </c>
      <c r="I1277" s="832" t="s">
        <v>3816</v>
      </c>
      <c r="J1277" s="832" t="s">
        <v>877</v>
      </c>
      <c r="K1277" s="832" t="s">
        <v>3814</v>
      </c>
      <c r="L1277" s="835">
        <v>182.22</v>
      </c>
      <c r="M1277" s="835">
        <v>1093.32</v>
      </c>
      <c r="N1277" s="832">
        <v>6</v>
      </c>
      <c r="O1277" s="836">
        <v>4</v>
      </c>
      <c r="P1277" s="835">
        <v>911.1</v>
      </c>
      <c r="Q1277" s="837">
        <v>0.83333333333333337</v>
      </c>
      <c r="R1277" s="832">
        <v>5</v>
      </c>
      <c r="S1277" s="837">
        <v>0.83333333333333337</v>
      </c>
      <c r="T1277" s="836">
        <v>3</v>
      </c>
      <c r="U1277" s="838">
        <v>0.75</v>
      </c>
    </row>
    <row r="1278" spans="1:21" ht="14.45" customHeight="1" x14ac:dyDescent="0.2">
      <c r="A1278" s="831">
        <v>21</v>
      </c>
      <c r="B1278" s="832" t="s">
        <v>3242</v>
      </c>
      <c r="C1278" s="832" t="s">
        <v>3248</v>
      </c>
      <c r="D1278" s="833" t="s">
        <v>5567</v>
      </c>
      <c r="E1278" s="834" t="s">
        <v>3286</v>
      </c>
      <c r="F1278" s="832" t="s">
        <v>3243</v>
      </c>
      <c r="G1278" s="832" t="s">
        <v>3394</v>
      </c>
      <c r="H1278" s="832" t="s">
        <v>594</v>
      </c>
      <c r="I1278" s="832" t="s">
        <v>3395</v>
      </c>
      <c r="J1278" s="832" t="s">
        <v>1432</v>
      </c>
      <c r="K1278" s="832" t="s">
        <v>3396</v>
      </c>
      <c r="L1278" s="835">
        <v>29.13</v>
      </c>
      <c r="M1278" s="835">
        <v>262.17</v>
      </c>
      <c r="N1278" s="832">
        <v>9</v>
      </c>
      <c r="O1278" s="836">
        <v>3.5</v>
      </c>
      <c r="P1278" s="835">
        <v>116.52</v>
      </c>
      <c r="Q1278" s="837">
        <v>0.44444444444444442</v>
      </c>
      <c r="R1278" s="832">
        <v>4</v>
      </c>
      <c r="S1278" s="837">
        <v>0.44444444444444442</v>
      </c>
      <c r="T1278" s="836">
        <v>1</v>
      </c>
      <c r="U1278" s="838">
        <v>0.2857142857142857</v>
      </c>
    </row>
    <row r="1279" spans="1:21" ht="14.45" customHeight="1" x14ac:dyDescent="0.2">
      <c r="A1279" s="831">
        <v>21</v>
      </c>
      <c r="B1279" s="832" t="s">
        <v>3242</v>
      </c>
      <c r="C1279" s="832" t="s">
        <v>3248</v>
      </c>
      <c r="D1279" s="833" t="s">
        <v>5567</v>
      </c>
      <c r="E1279" s="834" t="s">
        <v>3286</v>
      </c>
      <c r="F1279" s="832" t="s">
        <v>3243</v>
      </c>
      <c r="G1279" s="832" t="s">
        <v>3404</v>
      </c>
      <c r="H1279" s="832" t="s">
        <v>594</v>
      </c>
      <c r="I1279" s="832" t="s">
        <v>4637</v>
      </c>
      <c r="J1279" s="832" t="s">
        <v>4638</v>
      </c>
      <c r="K1279" s="832" t="s">
        <v>4639</v>
      </c>
      <c r="L1279" s="835">
        <v>923.74</v>
      </c>
      <c r="M1279" s="835">
        <v>8313.66</v>
      </c>
      <c r="N1279" s="832">
        <v>9</v>
      </c>
      <c r="O1279" s="836">
        <v>2.5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5" customHeight="1" x14ac:dyDescent="0.2">
      <c r="A1280" s="831">
        <v>21</v>
      </c>
      <c r="B1280" s="832" t="s">
        <v>3242</v>
      </c>
      <c r="C1280" s="832" t="s">
        <v>3248</v>
      </c>
      <c r="D1280" s="833" t="s">
        <v>5567</v>
      </c>
      <c r="E1280" s="834" t="s">
        <v>3286</v>
      </c>
      <c r="F1280" s="832" t="s">
        <v>3243</v>
      </c>
      <c r="G1280" s="832" t="s">
        <v>3408</v>
      </c>
      <c r="H1280" s="832" t="s">
        <v>594</v>
      </c>
      <c r="I1280" s="832" t="s">
        <v>4542</v>
      </c>
      <c r="J1280" s="832" t="s">
        <v>963</v>
      </c>
      <c r="K1280" s="832" t="s">
        <v>4543</v>
      </c>
      <c r="L1280" s="835">
        <v>92.85</v>
      </c>
      <c r="M1280" s="835">
        <v>185.7</v>
      </c>
      <c r="N1280" s="832">
        <v>2</v>
      </c>
      <c r="O1280" s="836">
        <v>0.5</v>
      </c>
      <c r="P1280" s="835">
        <v>185.7</v>
      </c>
      <c r="Q1280" s="837">
        <v>1</v>
      </c>
      <c r="R1280" s="832">
        <v>2</v>
      </c>
      <c r="S1280" s="837">
        <v>1</v>
      </c>
      <c r="T1280" s="836">
        <v>0.5</v>
      </c>
      <c r="U1280" s="838">
        <v>1</v>
      </c>
    </row>
    <row r="1281" spans="1:21" ht="14.45" customHeight="1" x14ac:dyDescent="0.2">
      <c r="A1281" s="831">
        <v>21</v>
      </c>
      <c r="B1281" s="832" t="s">
        <v>3242</v>
      </c>
      <c r="C1281" s="832" t="s">
        <v>3248</v>
      </c>
      <c r="D1281" s="833" t="s">
        <v>5567</v>
      </c>
      <c r="E1281" s="834" t="s">
        <v>3286</v>
      </c>
      <c r="F1281" s="832" t="s">
        <v>3243</v>
      </c>
      <c r="G1281" s="832" t="s">
        <v>3408</v>
      </c>
      <c r="H1281" s="832" t="s">
        <v>594</v>
      </c>
      <c r="I1281" s="832" t="s">
        <v>3823</v>
      </c>
      <c r="J1281" s="832" t="s">
        <v>963</v>
      </c>
      <c r="K1281" s="832" t="s">
        <v>3824</v>
      </c>
      <c r="L1281" s="835">
        <v>159.16999999999999</v>
      </c>
      <c r="M1281" s="835">
        <v>159.16999999999999</v>
      </c>
      <c r="N1281" s="832">
        <v>1</v>
      </c>
      <c r="O1281" s="836">
        <v>1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5" customHeight="1" x14ac:dyDescent="0.2">
      <c r="A1282" s="831">
        <v>21</v>
      </c>
      <c r="B1282" s="832" t="s">
        <v>3242</v>
      </c>
      <c r="C1282" s="832" t="s">
        <v>3248</v>
      </c>
      <c r="D1282" s="833" t="s">
        <v>5567</v>
      </c>
      <c r="E1282" s="834" t="s">
        <v>3286</v>
      </c>
      <c r="F1282" s="832" t="s">
        <v>3243</v>
      </c>
      <c r="G1282" s="832" t="s">
        <v>3411</v>
      </c>
      <c r="H1282" s="832" t="s">
        <v>594</v>
      </c>
      <c r="I1282" s="832" t="s">
        <v>4640</v>
      </c>
      <c r="J1282" s="832" t="s">
        <v>3147</v>
      </c>
      <c r="K1282" s="832" t="s">
        <v>4197</v>
      </c>
      <c r="L1282" s="835">
        <v>395.98</v>
      </c>
      <c r="M1282" s="835">
        <v>395.98</v>
      </c>
      <c r="N1282" s="832">
        <v>1</v>
      </c>
      <c r="O1282" s="836">
        <v>0.5</v>
      </c>
      <c r="P1282" s="835">
        <v>395.98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5" customHeight="1" x14ac:dyDescent="0.2">
      <c r="A1283" s="831">
        <v>21</v>
      </c>
      <c r="B1283" s="832" t="s">
        <v>3242</v>
      </c>
      <c r="C1283" s="832" t="s">
        <v>3248</v>
      </c>
      <c r="D1283" s="833" t="s">
        <v>5567</v>
      </c>
      <c r="E1283" s="834" t="s">
        <v>3286</v>
      </c>
      <c r="F1283" s="832" t="s">
        <v>3243</v>
      </c>
      <c r="G1283" s="832" t="s">
        <v>3414</v>
      </c>
      <c r="H1283" s="832" t="s">
        <v>655</v>
      </c>
      <c r="I1283" s="832" t="s">
        <v>3825</v>
      </c>
      <c r="J1283" s="832" t="s">
        <v>3826</v>
      </c>
      <c r="K1283" s="832" t="s">
        <v>3417</v>
      </c>
      <c r="L1283" s="835">
        <v>550.39</v>
      </c>
      <c r="M1283" s="835">
        <v>2201.56</v>
      </c>
      <c r="N1283" s="832">
        <v>4</v>
      </c>
      <c r="O1283" s="836">
        <v>1.5</v>
      </c>
      <c r="P1283" s="835">
        <v>2201.56</v>
      </c>
      <c r="Q1283" s="837">
        <v>1</v>
      </c>
      <c r="R1283" s="832">
        <v>4</v>
      </c>
      <c r="S1283" s="837">
        <v>1</v>
      </c>
      <c r="T1283" s="836">
        <v>1.5</v>
      </c>
      <c r="U1283" s="838">
        <v>1</v>
      </c>
    </row>
    <row r="1284" spans="1:21" ht="14.45" customHeight="1" x14ac:dyDescent="0.2">
      <c r="A1284" s="831">
        <v>21</v>
      </c>
      <c r="B1284" s="832" t="s">
        <v>3242</v>
      </c>
      <c r="C1284" s="832" t="s">
        <v>3248</v>
      </c>
      <c r="D1284" s="833" t="s">
        <v>5567</v>
      </c>
      <c r="E1284" s="834" t="s">
        <v>3286</v>
      </c>
      <c r="F1284" s="832" t="s">
        <v>3243</v>
      </c>
      <c r="G1284" s="832" t="s">
        <v>4641</v>
      </c>
      <c r="H1284" s="832" t="s">
        <v>655</v>
      </c>
      <c r="I1284" s="832" t="s">
        <v>4642</v>
      </c>
      <c r="J1284" s="832" t="s">
        <v>4643</v>
      </c>
      <c r="K1284" s="832" t="s">
        <v>4644</v>
      </c>
      <c r="L1284" s="835">
        <v>185.34</v>
      </c>
      <c r="M1284" s="835">
        <v>370.68</v>
      </c>
      <c r="N1284" s="832">
        <v>2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5" customHeight="1" x14ac:dyDescent="0.2">
      <c r="A1285" s="831">
        <v>21</v>
      </c>
      <c r="B1285" s="832" t="s">
        <v>3242</v>
      </c>
      <c r="C1285" s="832" t="s">
        <v>3248</v>
      </c>
      <c r="D1285" s="833" t="s">
        <v>5567</v>
      </c>
      <c r="E1285" s="834" t="s">
        <v>3286</v>
      </c>
      <c r="F1285" s="832" t="s">
        <v>3243</v>
      </c>
      <c r="G1285" s="832" t="s">
        <v>3299</v>
      </c>
      <c r="H1285" s="832" t="s">
        <v>655</v>
      </c>
      <c r="I1285" s="832" t="s">
        <v>4645</v>
      </c>
      <c r="J1285" s="832" t="s">
        <v>4646</v>
      </c>
      <c r="K1285" s="832" t="s">
        <v>2866</v>
      </c>
      <c r="L1285" s="835">
        <v>969.48</v>
      </c>
      <c r="M1285" s="835">
        <v>2908.44</v>
      </c>
      <c r="N1285" s="832">
        <v>3</v>
      </c>
      <c r="O1285" s="836">
        <v>1</v>
      </c>
      <c r="P1285" s="835">
        <v>2908.44</v>
      </c>
      <c r="Q1285" s="837">
        <v>1</v>
      </c>
      <c r="R1285" s="832">
        <v>3</v>
      </c>
      <c r="S1285" s="837">
        <v>1</v>
      </c>
      <c r="T1285" s="836">
        <v>1</v>
      </c>
      <c r="U1285" s="838">
        <v>1</v>
      </c>
    </row>
    <row r="1286" spans="1:21" ht="14.45" customHeight="1" x14ac:dyDescent="0.2">
      <c r="A1286" s="831">
        <v>21</v>
      </c>
      <c r="B1286" s="832" t="s">
        <v>3242</v>
      </c>
      <c r="C1286" s="832" t="s">
        <v>3248</v>
      </c>
      <c r="D1286" s="833" t="s">
        <v>5567</v>
      </c>
      <c r="E1286" s="834" t="s">
        <v>3286</v>
      </c>
      <c r="F1286" s="832" t="s">
        <v>3243</v>
      </c>
      <c r="G1286" s="832" t="s">
        <v>3299</v>
      </c>
      <c r="H1286" s="832" t="s">
        <v>655</v>
      </c>
      <c r="I1286" s="832" t="s">
        <v>4647</v>
      </c>
      <c r="J1286" s="832" t="s">
        <v>4646</v>
      </c>
      <c r="K1286" s="832" t="s">
        <v>2860</v>
      </c>
      <c r="L1286" s="835">
        <v>1938.97</v>
      </c>
      <c r="M1286" s="835">
        <v>11633.82</v>
      </c>
      <c r="N1286" s="832">
        <v>6</v>
      </c>
      <c r="O1286" s="836">
        <v>2</v>
      </c>
      <c r="P1286" s="835">
        <v>11633.82</v>
      </c>
      <c r="Q1286" s="837">
        <v>1</v>
      </c>
      <c r="R1286" s="832">
        <v>6</v>
      </c>
      <c r="S1286" s="837">
        <v>1</v>
      </c>
      <c r="T1286" s="836">
        <v>2</v>
      </c>
      <c r="U1286" s="838">
        <v>1</v>
      </c>
    </row>
    <row r="1287" spans="1:21" ht="14.45" customHeight="1" x14ac:dyDescent="0.2">
      <c r="A1287" s="831">
        <v>21</v>
      </c>
      <c r="B1287" s="832" t="s">
        <v>3242</v>
      </c>
      <c r="C1287" s="832" t="s">
        <v>3248</v>
      </c>
      <c r="D1287" s="833" t="s">
        <v>5567</v>
      </c>
      <c r="E1287" s="834" t="s">
        <v>3286</v>
      </c>
      <c r="F1287" s="832" t="s">
        <v>3243</v>
      </c>
      <c r="G1287" s="832" t="s">
        <v>3299</v>
      </c>
      <c r="H1287" s="832" t="s">
        <v>655</v>
      </c>
      <c r="I1287" s="832" t="s">
        <v>2867</v>
      </c>
      <c r="J1287" s="832" t="s">
        <v>2868</v>
      </c>
      <c r="K1287" s="832" t="s">
        <v>2869</v>
      </c>
      <c r="L1287" s="835">
        <v>5322.08</v>
      </c>
      <c r="M1287" s="835">
        <v>5322.08</v>
      </c>
      <c r="N1287" s="832">
        <v>1</v>
      </c>
      <c r="O1287" s="836">
        <v>1</v>
      </c>
      <c r="P1287" s="835">
        <v>5322.08</v>
      </c>
      <c r="Q1287" s="837">
        <v>1</v>
      </c>
      <c r="R1287" s="832">
        <v>1</v>
      </c>
      <c r="S1287" s="837">
        <v>1</v>
      </c>
      <c r="T1287" s="836">
        <v>1</v>
      </c>
      <c r="U1287" s="838">
        <v>1</v>
      </c>
    </row>
    <row r="1288" spans="1:21" ht="14.45" customHeight="1" x14ac:dyDescent="0.2">
      <c r="A1288" s="831">
        <v>21</v>
      </c>
      <c r="B1288" s="832" t="s">
        <v>3242</v>
      </c>
      <c r="C1288" s="832" t="s">
        <v>3248</v>
      </c>
      <c r="D1288" s="833" t="s">
        <v>5567</v>
      </c>
      <c r="E1288" s="834" t="s">
        <v>3286</v>
      </c>
      <c r="F1288" s="832" t="s">
        <v>3243</v>
      </c>
      <c r="G1288" s="832" t="s">
        <v>3299</v>
      </c>
      <c r="H1288" s="832" t="s">
        <v>655</v>
      </c>
      <c r="I1288" s="832" t="s">
        <v>3300</v>
      </c>
      <c r="J1288" s="832" t="s">
        <v>2868</v>
      </c>
      <c r="K1288" s="832" t="s">
        <v>3301</v>
      </c>
      <c r="L1288" s="835">
        <v>5322.08</v>
      </c>
      <c r="M1288" s="835">
        <v>69187.040000000008</v>
      </c>
      <c r="N1288" s="832">
        <v>13</v>
      </c>
      <c r="O1288" s="836">
        <v>6</v>
      </c>
      <c r="P1288" s="835">
        <v>58542.880000000005</v>
      </c>
      <c r="Q1288" s="837">
        <v>0.84615384615384615</v>
      </c>
      <c r="R1288" s="832">
        <v>11</v>
      </c>
      <c r="S1288" s="837">
        <v>0.84615384615384615</v>
      </c>
      <c r="T1288" s="836">
        <v>5</v>
      </c>
      <c r="U1288" s="838">
        <v>0.83333333333333337</v>
      </c>
    </row>
    <row r="1289" spans="1:21" ht="14.45" customHeight="1" x14ac:dyDescent="0.2">
      <c r="A1289" s="831">
        <v>21</v>
      </c>
      <c r="B1289" s="832" t="s">
        <v>3242</v>
      </c>
      <c r="C1289" s="832" t="s">
        <v>3248</v>
      </c>
      <c r="D1289" s="833" t="s">
        <v>5567</v>
      </c>
      <c r="E1289" s="834" t="s">
        <v>3286</v>
      </c>
      <c r="F1289" s="832" t="s">
        <v>3243</v>
      </c>
      <c r="G1289" s="832" t="s">
        <v>3299</v>
      </c>
      <c r="H1289" s="832" t="s">
        <v>655</v>
      </c>
      <c r="I1289" s="832" t="s">
        <v>3423</v>
      </c>
      <c r="J1289" s="832" t="s">
        <v>2871</v>
      </c>
      <c r="K1289" s="832" t="s">
        <v>3424</v>
      </c>
      <c r="L1289" s="835">
        <v>1938.97</v>
      </c>
      <c r="M1289" s="835">
        <v>44596.310000000005</v>
      </c>
      <c r="N1289" s="832">
        <v>23</v>
      </c>
      <c r="O1289" s="836">
        <v>4</v>
      </c>
      <c r="P1289" s="835">
        <v>44596.310000000005</v>
      </c>
      <c r="Q1289" s="837">
        <v>1</v>
      </c>
      <c r="R1289" s="832">
        <v>23</v>
      </c>
      <c r="S1289" s="837">
        <v>1</v>
      </c>
      <c r="T1289" s="836">
        <v>4</v>
      </c>
      <c r="U1289" s="838">
        <v>1</v>
      </c>
    </row>
    <row r="1290" spans="1:21" ht="14.45" customHeight="1" x14ac:dyDescent="0.2">
      <c r="A1290" s="831">
        <v>21</v>
      </c>
      <c r="B1290" s="832" t="s">
        <v>3242</v>
      </c>
      <c r="C1290" s="832" t="s">
        <v>3248</v>
      </c>
      <c r="D1290" s="833" t="s">
        <v>5567</v>
      </c>
      <c r="E1290" s="834" t="s">
        <v>3286</v>
      </c>
      <c r="F1290" s="832" t="s">
        <v>3243</v>
      </c>
      <c r="G1290" s="832" t="s">
        <v>3299</v>
      </c>
      <c r="H1290" s="832" t="s">
        <v>655</v>
      </c>
      <c r="I1290" s="832" t="s">
        <v>4648</v>
      </c>
      <c r="J1290" s="832" t="s">
        <v>4646</v>
      </c>
      <c r="K1290" s="832" t="s">
        <v>2864</v>
      </c>
      <c r="L1290" s="835">
        <v>484.75</v>
      </c>
      <c r="M1290" s="835">
        <v>1454.25</v>
      </c>
      <c r="N1290" s="832">
        <v>3</v>
      </c>
      <c r="O1290" s="836">
        <v>1</v>
      </c>
      <c r="P1290" s="835">
        <v>1454.25</v>
      </c>
      <c r="Q1290" s="837">
        <v>1</v>
      </c>
      <c r="R1290" s="832">
        <v>3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21</v>
      </c>
      <c r="B1291" s="832" t="s">
        <v>3242</v>
      </c>
      <c r="C1291" s="832" t="s">
        <v>3248</v>
      </c>
      <c r="D1291" s="833" t="s">
        <v>5567</v>
      </c>
      <c r="E1291" s="834" t="s">
        <v>3286</v>
      </c>
      <c r="F1291" s="832" t="s">
        <v>3243</v>
      </c>
      <c r="G1291" s="832" t="s">
        <v>3299</v>
      </c>
      <c r="H1291" s="832" t="s">
        <v>655</v>
      </c>
      <c r="I1291" s="832" t="s">
        <v>2863</v>
      </c>
      <c r="J1291" s="832" t="s">
        <v>2859</v>
      </c>
      <c r="K1291" s="832" t="s">
        <v>2864</v>
      </c>
      <c r="L1291" s="835">
        <v>484.75</v>
      </c>
      <c r="M1291" s="835">
        <v>4847.5</v>
      </c>
      <c r="N1291" s="832">
        <v>10</v>
      </c>
      <c r="O1291" s="836">
        <v>4</v>
      </c>
      <c r="P1291" s="835">
        <v>4847.5</v>
      </c>
      <c r="Q1291" s="837">
        <v>1</v>
      </c>
      <c r="R1291" s="832">
        <v>10</v>
      </c>
      <c r="S1291" s="837">
        <v>1</v>
      </c>
      <c r="T1291" s="836">
        <v>4</v>
      </c>
      <c r="U1291" s="838">
        <v>1</v>
      </c>
    </row>
    <row r="1292" spans="1:21" ht="14.45" customHeight="1" x14ac:dyDescent="0.2">
      <c r="A1292" s="831">
        <v>21</v>
      </c>
      <c r="B1292" s="832" t="s">
        <v>3242</v>
      </c>
      <c r="C1292" s="832" t="s">
        <v>3248</v>
      </c>
      <c r="D1292" s="833" t="s">
        <v>5567</v>
      </c>
      <c r="E1292" s="834" t="s">
        <v>3286</v>
      </c>
      <c r="F1292" s="832" t="s">
        <v>3243</v>
      </c>
      <c r="G1292" s="832" t="s">
        <v>3299</v>
      </c>
      <c r="H1292" s="832" t="s">
        <v>655</v>
      </c>
      <c r="I1292" s="832" t="s">
        <v>3829</v>
      </c>
      <c r="J1292" s="832" t="s">
        <v>2868</v>
      </c>
      <c r="K1292" s="832" t="s">
        <v>3830</v>
      </c>
      <c r="L1292" s="835">
        <v>5322.08</v>
      </c>
      <c r="M1292" s="835">
        <v>5322.08</v>
      </c>
      <c r="N1292" s="832">
        <v>1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5" customHeight="1" x14ac:dyDescent="0.2">
      <c r="A1293" s="831">
        <v>21</v>
      </c>
      <c r="B1293" s="832" t="s">
        <v>3242</v>
      </c>
      <c r="C1293" s="832" t="s">
        <v>3248</v>
      </c>
      <c r="D1293" s="833" t="s">
        <v>5567</v>
      </c>
      <c r="E1293" s="834" t="s">
        <v>3286</v>
      </c>
      <c r="F1293" s="832" t="s">
        <v>3243</v>
      </c>
      <c r="G1293" s="832" t="s">
        <v>3299</v>
      </c>
      <c r="H1293" s="832" t="s">
        <v>655</v>
      </c>
      <c r="I1293" s="832" t="s">
        <v>2865</v>
      </c>
      <c r="J1293" s="832" t="s">
        <v>2859</v>
      </c>
      <c r="K1293" s="832" t="s">
        <v>2866</v>
      </c>
      <c r="L1293" s="835">
        <v>969.48</v>
      </c>
      <c r="M1293" s="835">
        <v>12603.24</v>
      </c>
      <c r="N1293" s="832">
        <v>13</v>
      </c>
      <c r="O1293" s="836">
        <v>4</v>
      </c>
      <c r="P1293" s="835">
        <v>7755.84</v>
      </c>
      <c r="Q1293" s="837">
        <v>0.61538461538461542</v>
      </c>
      <c r="R1293" s="832">
        <v>8</v>
      </c>
      <c r="S1293" s="837">
        <v>0.61538461538461542</v>
      </c>
      <c r="T1293" s="836">
        <v>3</v>
      </c>
      <c r="U1293" s="838">
        <v>0.75</v>
      </c>
    </row>
    <row r="1294" spans="1:21" ht="14.45" customHeight="1" x14ac:dyDescent="0.2">
      <c r="A1294" s="831">
        <v>21</v>
      </c>
      <c r="B1294" s="832" t="s">
        <v>3242</v>
      </c>
      <c r="C1294" s="832" t="s">
        <v>3248</v>
      </c>
      <c r="D1294" s="833" t="s">
        <v>5567</v>
      </c>
      <c r="E1294" s="834" t="s">
        <v>3286</v>
      </c>
      <c r="F1294" s="832" t="s">
        <v>3243</v>
      </c>
      <c r="G1294" s="832" t="s">
        <v>3299</v>
      </c>
      <c r="H1294" s="832" t="s">
        <v>655</v>
      </c>
      <c r="I1294" s="832" t="s">
        <v>2858</v>
      </c>
      <c r="J1294" s="832" t="s">
        <v>2859</v>
      </c>
      <c r="K1294" s="832" t="s">
        <v>2860</v>
      </c>
      <c r="L1294" s="835">
        <v>1938.97</v>
      </c>
      <c r="M1294" s="835">
        <v>5816.91</v>
      </c>
      <c r="N1294" s="832">
        <v>3</v>
      </c>
      <c r="O1294" s="836">
        <v>1</v>
      </c>
      <c r="P1294" s="835">
        <v>5816.91</v>
      </c>
      <c r="Q1294" s="837">
        <v>1</v>
      </c>
      <c r="R1294" s="832">
        <v>3</v>
      </c>
      <c r="S1294" s="837">
        <v>1</v>
      </c>
      <c r="T1294" s="836">
        <v>1</v>
      </c>
      <c r="U1294" s="838">
        <v>1</v>
      </c>
    </row>
    <row r="1295" spans="1:21" ht="14.45" customHeight="1" x14ac:dyDescent="0.2">
      <c r="A1295" s="831">
        <v>21</v>
      </c>
      <c r="B1295" s="832" t="s">
        <v>3242</v>
      </c>
      <c r="C1295" s="832" t="s">
        <v>3248</v>
      </c>
      <c r="D1295" s="833" t="s">
        <v>5567</v>
      </c>
      <c r="E1295" s="834" t="s">
        <v>3286</v>
      </c>
      <c r="F1295" s="832" t="s">
        <v>3243</v>
      </c>
      <c r="G1295" s="832" t="s">
        <v>3299</v>
      </c>
      <c r="H1295" s="832" t="s">
        <v>655</v>
      </c>
      <c r="I1295" s="832" t="s">
        <v>3434</v>
      </c>
      <c r="J1295" s="832" t="s">
        <v>2868</v>
      </c>
      <c r="K1295" s="832" t="s">
        <v>3435</v>
      </c>
      <c r="L1295" s="835">
        <v>5322.08</v>
      </c>
      <c r="M1295" s="835">
        <v>10644.16</v>
      </c>
      <c r="N1295" s="832">
        <v>2</v>
      </c>
      <c r="O1295" s="836">
        <v>1</v>
      </c>
      <c r="P1295" s="835">
        <v>10644.16</v>
      </c>
      <c r="Q1295" s="837">
        <v>1</v>
      </c>
      <c r="R1295" s="832">
        <v>2</v>
      </c>
      <c r="S1295" s="837">
        <v>1</v>
      </c>
      <c r="T1295" s="836">
        <v>1</v>
      </c>
      <c r="U1295" s="838">
        <v>1</v>
      </c>
    </row>
    <row r="1296" spans="1:21" ht="14.45" customHeight="1" x14ac:dyDescent="0.2">
      <c r="A1296" s="831">
        <v>21</v>
      </c>
      <c r="B1296" s="832" t="s">
        <v>3242</v>
      </c>
      <c r="C1296" s="832" t="s">
        <v>3248</v>
      </c>
      <c r="D1296" s="833" t="s">
        <v>5567</v>
      </c>
      <c r="E1296" s="834" t="s">
        <v>3286</v>
      </c>
      <c r="F1296" s="832" t="s">
        <v>3243</v>
      </c>
      <c r="G1296" s="832" t="s">
        <v>3299</v>
      </c>
      <c r="H1296" s="832" t="s">
        <v>655</v>
      </c>
      <c r="I1296" s="832" t="s">
        <v>2861</v>
      </c>
      <c r="J1296" s="832" t="s">
        <v>2859</v>
      </c>
      <c r="K1296" s="832" t="s">
        <v>2862</v>
      </c>
      <c r="L1296" s="835">
        <v>1454.23</v>
      </c>
      <c r="M1296" s="835">
        <v>42172.670000000013</v>
      </c>
      <c r="N1296" s="832">
        <v>29</v>
      </c>
      <c r="O1296" s="836">
        <v>8</v>
      </c>
      <c r="P1296" s="835">
        <v>42172.670000000013</v>
      </c>
      <c r="Q1296" s="837">
        <v>1</v>
      </c>
      <c r="R1296" s="832">
        <v>29</v>
      </c>
      <c r="S1296" s="837">
        <v>1</v>
      </c>
      <c r="T1296" s="836">
        <v>8</v>
      </c>
      <c r="U1296" s="838">
        <v>1</v>
      </c>
    </row>
    <row r="1297" spans="1:21" ht="14.45" customHeight="1" x14ac:dyDescent="0.2">
      <c r="A1297" s="831">
        <v>21</v>
      </c>
      <c r="B1297" s="832" t="s">
        <v>3242</v>
      </c>
      <c r="C1297" s="832" t="s">
        <v>3248</v>
      </c>
      <c r="D1297" s="833" t="s">
        <v>5567</v>
      </c>
      <c r="E1297" s="834" t="s">
        <v>3286</v>
      </c>
      <c r="F1297" s="832" t="s">
        <v>3243</v>
      </c>
      <c r="G1297" s="832" t="s">
        <v>3299</v>
      </c>
      <c r="H1297" s="832" t="s">
        <v>594</v>
      </c>
      <c r="I1297" s="832" t="s">
        <v>4399</v>
      </c>
      <c r="J1297" s="832" t="s">
        <v>3832</v>
      </c>
      <c r="K1297" s="832" t="s">
        <v>4400</v>
      </c>
      <c r="L1297" s="835">
        <v>4967.28</v>
      </c>
      <c r="M1297" s="835">
        <v>9934.56</v>
      </c>
      <c r="N1297" s="832">
        <v>2</v>
      </c>
      <c r="O1297" s="836">
        <v>1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5" customHeight="1" x14ac:dyDescent="0.2">
      <c r="A1298" s="831">
        <v>21</v>
      </c>
      <c r="B1298" s="832" t="s">
        <v>3242</v>
      </c>
      <c r="C1298" s="832" t="s">
        <v>3248</v>
      </c>
      <c r="D1298" s="833" t="s">
        <v>5567</v>
      </c>
      <c r="E1298" s="834" t="s">
        <v>3286</v>
      </c>
      <c r="F1298" s="832" t="s">
        <v>3243</v>
      </c>
      <c r="G1298" s="832" t="s">
        <v>3436</v>
      </c>
      <c r="H1298" s="832" t="s">
        <v>594</v>
      </c>
      <c r="I1298" s="832" t="s">
        <v>4649</v>
      </c>
      <c r="J1298" s="832" t="s">
        <v>4650</v>
      </c>
      <c r="K1298" s="832" t="s">
        <v>4405</v>
      </c>
      <c r="L1298" s="835">
        <v>846.47</v>
      </c>
      <c r="M1298" s="835">
        <v>846.47</v>
      </c>
      <c r="N1298" s="832">
        <v>1</v>
      </c>
      <c r="O1298" s="836">
        <v>1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5" customHeight="1" x14ac:dyDescent="0.2">
      <c r="A1299" s="831">
        <v>21</v>
      </c>
      <c r="B1299" s="832" t="s">
        <v>3242</v>
      </c>
      <c r="C1299" s="832" t="s">
        <v>3248</v>
      </c>
      <c r="D1299" s="833" t="s">
        <v>5567</v>
      </c>
      <c r="E1299" s="834" t="s">
        <v>3286</v>
      </c>
      <c r="F1299" s="832" t="s">
        <v>3243</v>
      </c>
      <c r="G1299" s="832" t="s">
        <v>3437</v>
      </c>
      <c r="H1299" s="832" t="s">
        <v>655</v>
      </c>
      <c r="I1299" s="832" t="s">
        <v>2594</v>
      </c>
      <c r="J1299" s="832" t="s">
        <v>1030</v>
      </c>
      <c r="K1299" s="832" t="s">
        <v>2595</v>
      </c>
      <c r="L1299" s="835">
        <v>42.51</v>
      </c>
      <c r="M1299" s="835">
        <v>42.51</v>
      </c>
      <c r="N1299" s="832">
        <v>1</v>
      </c>
      <c r="O1299" s="836">
        <v>0.5</v>
      </c>
      <c r="P1299" s="835">
        <v>42.51</v>
      </c>
      <c r="Q1299" s="837">
        <v>1</v>
      </c>
      <c r="R1299" s="832">
        <v>1</v>
      </c>
      <c r="S1299" s="837">
        <v>1</v>
      </c>
      <c r="T1299" s="836">
        <v>0.5</v>
      </c>
      <c r="U1299" s="838">
        <v>1</v>
      </c>
    </row>
    <row r="1300" spans="1:21" ht="14.45" customHeight="1" x14ac:dyDescent="0.2">
      <c r="A1300" s="831">
        <v>21</v>
      </c>
      <c r="B1300" s="832" t="s">
        <v>3242</v>
      </c>
      <c r="C1300" s="832" t="s">
        <v>3248</v>
      </c>
      <c r="D1300" s="833" t="s">
        <v>5567</v>
      </c>
      <c r="E1300" s="834" t="s">
        <v>3286</v>
      </c>
      <c r="F1300" s="832" t="s">
        <v>3243</v>
      </c>
      <c r="G1300" s="832" t="s">
        <v>3437</v>
      </c>
      <c r="H1300" s="832" t="s">
        <v>655</v>
      </c>
      <c r="I1300" s="832" t="s">
        <v>2596</v>
      </c>
      <c r="J1300" s="832" t="s">
        <v>1030</v>
      </c>
      <c r="K1300" s="832" t="s">
        <v>2597</v>
      </c>
      <c r="L1300" s="835">
        <v>85.02</v>
      </c>
      <c r="M1300" s="835">
        <v>170.04</v>
      </c>
      <c r="N1300" s="832">
        <v>2</v>
      </c>
      <c r="O1300" s="836">
        <v>1</v>
      </c>
      <c r="P1300" s="835">
        <v>85.02</v>
      </c>
      <c r="Q1300" s="837">
        <v>0.5</v>
      </c>
      <c r="R1300" s="832">
        <v>1</v>
      </c>
      <c r="S1300" s="837">
        <v>0.5</v>
      </c>
      <c r="T1300" s="836">
        <v>0.5</v>
      </c>
      <c r="U1300" s="838">
        <v>0.5</v>
      </c>
    </row>
    <row r="1301" spans="1:21" ht="14.45" customHeight="1" x14ac:dyDescent="0.2">
      <c r="A1301" s="831">
        <v>21</v>
      </c>
      <c r="B1301" s="832" t="s">
        <v>3242</v>
      </c>
      <c r="C1301" s="832" t="s">
        <v>3248</v>
      </c>
      <c r="D1301" s="833" t="s">
        <v>5567</v>
      </c>
      <c r="E1301" s="834" t="s">
        <v>3286</v>
      </c>
      <c r="F1301" s="832" t="s">
        <v>3243</v>
      </c>
      <c r="G1301" s="832" t="s">
        <v>3438</v>
      </c>
      <c r="H1301" s="832" t="s">
        <v>655</v>
      </c>
      <c r="I1301" s="832" t="s">
        <v>2910</v>
      </c>
      <c r="J1301" s="832" t="s">
        <v>2911</v>
      </c>
      <c r="K1301" s="832" t="s">
        <v>2912</v>
      </c>
      <c r="L1301" s="835">
        <v>113.16</v>
      </c>
      <c r="M1301" s="835">
        <v>452.64</v>
      </c>
      <c r="N1301" s="832">
        <v>4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5" customHeight="1" x14ac:dyDescent="0.2">
      <c r="A1302" s="831">
        <v>21</v>
      </c>
      <c r="B1302" s="832" t="s">
        <v>3242</v>
      </c>
      <c r="C1302" s="832" t="s">
        <v>3248</v>
      </c>
      <c r="D1302" s="833" t="s">
        <v>5567</v>
      </c>
      <c r="E1302" s="834" t="s">
        <v>3286</v>
      </c>
      <c r="F1302" s="832" t="s">
        <v>3243</v>
      </c>
      <c r="G1302" s="832" t="s">
        <v>3438</v>
      </c>
      <c r="H1302" s="832" t="s">
        <v>655</v>
      </c>
      <c r="I1302" s="832" t="s">
        <v>2915</v>
      </c>
      <c r="J1302" s="832" t="s">
        <v>2911</v>
      </c>
      <c r="K1302" s="832" t="s">
        <v>2916</v>
      </c>
      <c r="L1302" s="835">
        <v>339.47</v>
      </c>
      <c r="M1302" s="835">
        <v>4752.58</v>
      </c>
      <c r="N1302" s="832">
        <v>14</v>
      </c>
      <c r="O1302" s="836">
        <v>4</v>
      </c>
      <c r="P1302" s="835">
        <v>3394.7000000000003</v>
      </c>
      <c r="Q1302" s="837">
        <v>0.7142857142857143</v>
      </c>
      <c r="R1302" s="832">
        <v>10</v>
      </c>
      <c r="S1302" s="837">
        <v>0.7142857142857143</v>
      </c>
      <c r="T1302" s="836">
        <v>3</v>
      </c>
      <c r="U1302" s="838">
        <v>0.75</v>
      </c>
    </row>
    <row r="1303" spans="1:21" ht="14.45" customHeight="1" x14ac:dyDescent="0.2">
      <c r="A1303" s="831">
        <v>21</v>
      </c>
      <c r="B1303" s="832" t="s">
        <v>3242</v>
      </c>
      <c r="C1303" s="832" t="s">
        <v>3248</v>
      </c>
      <c r="D1303" s="833" t="s">
        <v>5567</v>
      </c>
      <c r="E1303" s="834" t="s">
        <v>3286</v>
      </c>
      <c r="F1303" s="832" t="s">
        <v>3243</v>
      </c>
      <c r="G1303" s="832" t="s">
        <v>4231</v>
      </c>
      <c r="H1303" s="832" t="s">
        <v>594</v>
      </c>
      <c r="I1303" s="832" t="s">
        <v>4234</v>
      </c>
      <c r="J1303" s="832" t="s">
        <v>4235</v>
      </c>
      <c r="K1303" s="832" t="s">
        <v>4236</v>
      </c>
      <c r="L1303" s="835">
        <v>0</v>
      </c>
      <c r="M1303" s="835">
        <v>0</v>
      </c>
      <c r="N1303" s="832">
        <v>1</v>
      </c>
      <c r="O1303" s="836">
        <v>0.5</v>
      </c>
      <c r="P1303" s="835">
        <v>0</v>
      </c>
      <c r="Q1303" s="837"/>
      <c r="R1303" s="832">
        <v>1</v>
      </c>
      <c r="S1303" s="837">
        <v>1</v>
      </c>
      <c r="T1303" s="836">
        <v>0.5</v>
      </c>
      <c r="U1303" s="838">
        <v>1</v>
      </c>
    </row>
    <row r="1304" spans="1:21" ht="14.45" customHeight="1" x14ac:dyDescent="0.2">
      <c r="A1304" s="831">
        <v>21</v>
      </c>
      <c r="B1304" s="832" t="s">
        <v>3242</v>
      </c>
      <c r="C1304" s="832" t="s">
        <v>3248</v>
      </c>
      <c r="D1304" s="833" t="s">
        <v>5567</v>
      </c>
      <c r="E1304" s="834" t="s">
        <v>3286</v>
      </c>
      <c r="F1304" s="832" t="s">
        <v>3243</v>
      </c>
      <c r="G1304" s="832" t="s">
        <v>4651</v>
      </c>
      <c r="H1304" s="832" t="s">
        <v>594</v>
      </c>
      <c r="I1304" s="832" t="s">
        <v>4652</v>
      </c>
      <c r="J1304" s="832" t="s">
        <v>4653</v>
      </c>
      <c r="K1304" s="832" t="s">
        <v>4654</v>
      </c>
      <c r="L1304" s="835">
        <v>552.64</v>
      </c>
      <c r="M1304" s="835">
        <v>1657.92</v>
      </c>
      <c r="N1304" s="832">
        <v>3</v>
      </c>
      <c r="O1304" s="836">
        <v>2</v>
      </c>
      <c r="P1304" s="835">
        <v>1105.28</v>
      </c>
      <c r="Q1304" s="837">
        <v>0.66666666666666663</v>
      </c>
      <c r="R1304" s="832">
        <v>2</v>
      </c>
      <c r="S1304" s="837">
        <v>0.66666666666666663</v>
      </c>
      <c r="T1304" s="836">
        <v>1</v>
      </c>
      <c r="U1304" s="838">
        <v>0.5</v>
      </c>
    </row>
    <row r="1305" spans="1:21" ht="14.45" customHeight="1" x14ac:dyDescent="0.2">
      <c r="A1305" s="831">
        <v>21</v>
      </c>
      <c r="B1305" s="832" t="s">
        <v>3242</v>
      </c>
      <c r="C1305" s="832" t="s">
        <v>3248</v>
      </c>
      <c r="D1305" s="833" t="s">
        <v>5567</v>
      </c>
      <c r="E1305" s="834" t="s">
        <v>3286</v>
      </c>
      <c r="F1305" s="832" t="s">
        <v>3243</v>
      </c>
      <c r="G1305" s="832" t="s">
        <v>3451</v>
      </c>
      <c r="H1305" s="832" t="s">
        <v>594</v>
      </c>
      <c r="I1305" s="832" t="s">
        <v>3454</v>
      </c>
      <c r="J1305" s="832" t="s">
        <v>1163</v>
      </c>
      <c r="K1305" s="832" t="s">
        <v>3455</v>
      </c>
      <c r="L1305" s="835">
        <v>45.03</v>
      </c>
      <c r="M1305" s="835">
        <v>360.24</v>
      </c>
      <c r="N1305" s="832">
        <v>8</v>
      </c>
      <c r="O1305" s="836">
        <v>3</v>
      </c>
      <c r="P1305" s="835">
        <v>135.09</v>
      </c>
      <c r="Q1305" s="837">
        <v>0.375</v>
      </c>
      <c r="R1305" s="832">
        <v>3</v>
      </c>
      <c r="S1305" s="837">
        <v>0.375</v>
      </c>
      <c r="T1305" s="836">
        <v>1.5</v>
      </c>
      <c r="U1305" s="838">
        <v>0.5</v>
      </c>
    </row>
    <row r="1306" spans="1:21" ht="14.45" customHeight="1" x14ac:dyDescent="0.2">
      <c r="A1306" s="831">
        <v>21</v>
      </c>
      <c r="B1306" s="832" t="s">
        <v>3242</v>
      </c>
      <c r="C1306" s="832" t="s">
        <v>3248</v>
      </c>
      <c r="D1306" s="833" t="s">
        <v>5567</v>
      </c>
      <c r="E1306" s="834" t="s">
        <v>3286</v>
      </c>
      <c r="F1306" s="832" t="s">
        <v>3243</v>
      </c>
      <c r="G1306" s="832" t="s">
        <v>3847</v>
      </c>
      <c r="H1306" s="832" t="s">
        <v>594</v>
      </c>
      <c r="I1306" s="832" t="s">
        <v>4095</v>
      </c>
      <c r="J1306" s="832" t="s">
        <v>1631</v>
      </c>
      <c r="K1306" s="832" t="s">
        <v>4096</v>
      </c>
      <c r="L1306" s="835">
        <v>94.7</v>
      </c>
      <c r="M1306" s="835">
        <v>94.7</v>
      </c>
      <c r="N1306" s="832">
        <v>1</v>
      </c>
      <c r="O1306" s="836">
        <v>0.5</v>
      </c>
      <c r="P1306" s="835">
        <v>94.7</v>
      </c>
      <c r="Q1306" s="837">
        <v>1</v>
      </c>
      <c r="R1306" s="832">
        <v>1</v>
      </c>
      <c r="S1306" s="837">
        <v>1</v>
      </c>
      <c r="T1306" s="836">
        <v>0.5</v>
      </c>
      <c r="U1306" s="838">
        <v>1</v>
      </c>
    </row>
    <row r="1307" spans="1:21" ht="14.45" customHeight="1" x14ac:dyDescent="0.2">
      <c r="A1307" s="831">
        <v>21</v>
      </c>
      <c r="B1307" s="832" t="s">
        <v>3242</v>
      </c>
      <c r="C1307" s="832" t="s">
        <v>3248</v>
      </c>
      <c r="D1307" s="833" t="s">
        <v>5567</v>
      </c>
      <c r="E1307" s="834" t="s">
        <v>3286</v>
      </c>
      <c r="F1307" s="832" t="s">
        <v>3243</v>
      </c>
      <c r="G1307" s="832" t="s">
        <v>4655</v>
      </c>
      <c r="H1307" s="832" t="s">
        <v>594</v>
      </c>
      <c r="I1307" s="832" t="s">
        <v>4656</v>
      </c>
      <c r="J1307" s="832" t="s">
        <v>4657</v>
      </c>
      <c r="K1307" s="832" t="s">
        <v>4658</v>
      </c>
      <c r="L1307" s="835">
        <v>164.01</v>
      </c>
      <c r="M1307" s="835">
        <v>164.01</v>
      </c>
      <c r="N1307" s="832">
        <v>1</v>
      </c>
      <c r="O1307" s="836">
        <v>0.5</v>
      </c>
      <c r="P1307" s="835">
        <v>164.01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5" customHeight="1" x14ac:dyDescent="0.2">
      <c r="A1308" s="831">
        <v>21</v>
      </c>
      <c r="B1308" s="832" t="s">
        <v>3242</v>
      </c>
      <c r="C1308" s="832" t="s">
        <v>3248</v>
      </c>
      <c r="D1308" s="833" t="s">
        <v>5567</v>
      </c>
      <c r="E1308" s="834" t="s">
        <v>3286</v>
      </c>
      <c r="F1308" s="832" t="s">
        <v>3243</v>
      </c>
      <c r="G1308" s="832" t="s">
        <v>4101</v>
      </c>
      <c r="H1308" s="832" t="s">
        <v>594</v>
      </c>
      <c r="I1308" s="832" t="s">
        <v>4105</v>
      </c>
      <c r="J1308" s="832" t="s">
        <v>4103</v>
      </c>
      <c r="K1308" s="832" t="s">
        <v>4106</v>
      </c>
      <c r="L1308" s="835">
        <v>91.78</v>
      </c>
      <c r="M1308" s="835">
        <v>183.56</v>
      </c>
      <c r="N1308" s="832">
        <v>2</v>
      </c>
      <c r="O1308" s="836">
        <v>1</v>
      </c>
      <c r="P1308" s="835">
        <v>183.56</v>
      </c>
      <c r="Q1308" s="837">
        <v>1</v>
      </c>
      <c r="R1308" s="832">
        <v>2</v>
      </c>
      <c r="S1308" s="837">
        <v>1</v>
      </c>
      <c r="T1308" s="836">
        <v>1</v>
      </c>
      <c r="U1308" s="838">
        <v>1</v>
      </c>
    </row>
    <row r="1309" spans="1:21" ht="14.45" customHeight="1" x14ac:dyDescent="0.2">
      <c r="A1309" s="831">
        <v>21</v>
      </c>
      <c r="B1309" s="832" t="s">
        <v>3242</v>
      </c>
      <c r="C1309" s="832" t="s">
        <v>3248</v>
      </c>
      <c r="D1309" s="833" t="s">
        <v>5567</v>
      </c>
      <c r="E1309" s="834" t="s">
        <v>3286</v>
      </c>
      <c r="F1309" s="832" t="s">
        <v>3243</v>
      </c>
      <c r="G1309" s="832" t="s">
        <v>3461</v>
      </c>
      <c r="H1309" s="832" t="s">
        <v>594</v>
      </c>
      <c r="I1309" s="832" t="s">
        <v>3462</v>
      </c>
      <c r="J1309" s="832" t="s">
        <v>3463</v>
      </c>
      <c r="K1309" s="832" t="s">
        <v>3464</v>
      </c>
      <c r="L1309" s="835">
        <v>2615.92</v>
      </c>
      <c r="M1309" s="835">
        <v>2615.92</v>
      </c>
      <c r="N1309" s="832">
        <v>1</v>
      </c>
      <c r="O1309" s="836">
        <v>1</v>
      </c>
      <c r="P1309" s="835">
        <v>2615.92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21</v>
      </c>
      <c r="B1310" s="832" t="s">
        <v>3242</v>
      </c>
      <c r="C1310" s="832" t="s">
        <v>3248</v>
      </c>
      <c r="D1310" s="833" t="s">
        <v>5567</v>
      </c>
      <c r="E1310" s="834" t="s">
        <v>3286</v>
      </c>
      <c r="F1310" s="832" t="s">
        <v>3243</v>
      </c>
      <c r="G1310" s="832" t="s">
        <v>3315</v>
      </c>
      <c r="H1310" s="832" t="s">
        <v>594</v>
      </c>
      <c r="I1310" s="832" t="s">
        <v>4659</v>
      </c>
      <c r="J1310" s="832" t="s">
        <v>3317</v>
      </c>
      <c r="K1310" s="832"/>
      <c r="L1310" s="835">
        <v>318.07</v>
      </c>
      <c r="M1310" s="835">
        <v>318.07</v>
      </c>
      <c r="N1310" s="832">
        <v>1</v>
      </c>
      <c r="O1310" s="836">
        <v>0.5</v>
      </c>
      <c r="P1310" s="835">
        <v>318.07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5" customHeight="1" x14ac:dyDescent="0.2">
      <c r="A1311" s="831">
        <v>21</v>
      </c>
      <c r="B1311" s="832" t="s">
        <v>3242</v>
      </c>
      <c r="C1311" s="832" t="s">
        <v>3248</v>
      </c>
      <c r="D1311" s="833" t="s">
        <v>5567</v>
      </c>
      <c r="E1311" s="834" t="s">
        <v>3286</v>
      </c>
      <c r="F1311" s="832" t="s">
        <v>3243</v>
      </c>
      <c r="G1311" s="832" t="s">
        <v>3315</v>
      </c>
      <c r="H1311" s="832" t="s">
        <v>594</v>
      </c>
      <c r="I1311" s="832" t="s">
        <v>4660</v>
      </c>
      <c r="J1311" s="832" t="s">
        <v>3317</v>
      </c>
      <c r="K1311" s="832"/>
      <c r="L1311" s="835">
        <v>542.79999999999995</v>
      </c>
      <c r="M1311" s="835">
        <v>542.79999999999995</v>
      </c>
      <c r="N1311" s="832">
        <v>1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5" customHeight="1" x14ac:dyDescent="0.2">
      <c r="A1312" s="831">
        <v>21</v>
      </c>
      <c r="B1312" s="832" t="s">
        <v>3242</v>
      </c>
      <c r="C1312" s="832" t="s">
        <v>3248</v>
      </c>
      <c r="D1312" s="833" t="s">
        <v>5567</v>
      </c>
      <c r="E1312" s="834" t="s">
        <v>3286</v>
      </c>
      <c r="F1312" s="832" t="s">
        <v>3243</v>
      </c>
      <c r="G1312" s="832" t="s">
        <v>3466</v>
      </c>
      <c r="H1312" s="832" t="s">
        <v>594</v>
      </c>
      <c r="I1312" s="832" t="s">
        <v>3467</v>
      </c>
      <c r="J1312" s="832" t="s">
        <v>1770</v>
      </c>
      <c r="K1312" s="832" t="s">
        <v>3468</v>
      </c>
      <c r="L1312" s="835">
        <v>48.09</v>
      </c>
      <c r="M1312" s="835">
        <v>48.09</v>
      </c>
      <c r="N1312" s="832">
        <v>1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5" customHeight="1" x14ac:dyDescent="0.2">
      <c r="A1313" s="831">
        <v>21</v>
      </c>
      <c r="B1313" s="832" t="s">
        <v>3242</v>
      </c>
      <c r="C1313" s="832" t="s">
        <v>3248</v>
      </c>
      <c r="D1313" s="833" t="s">
        <v>5567</v>
      </c>
      <c r="E1313" s="834" t="s">
        <v>3286</v>
      </c>
      <c r="F1313" s="832" t="s">
        <v>3243</v>
      </c>
      <c r="G1313" s="832" t="s">
        <v>3466</v>
      </c>
      <c r="H1313" s="832" t="s">
        <v>594</v>
      </c>
      <c r="I1313" s="832" t="s">
        <v>3467</v>
      </c>
      <c r="J1313" s="832" t="s">
        <v>1770</v>
      </c>
      <c r="K1313" s="832" t="s">
        <v>3468</v>
      </c>
      <c r="L1313" s="835">
        <v>42.14</v>
      </c>
      <c r="M1313" s="835">
        <v>84.28</v>
      </c>
      <c r="N1313" s="832">
        <v>2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21</v>
      </c>
      <c r="B1314" s="832" t="s">
        <v>3242</v>
      </c>
      <c r="C1314" s="832" t="s">
        <v>3248</v>
      </c>
      <c r="D1314" s="833" t="s">
        <v>5567</v>
      </c>
      <c r="E1314" s="834" t="s">
        <v>3286</v>
      </c>
      <c r="F1314" s="832" t="s">
        <v>3243</v>
      </c>
      <c r="G1314" s="832" t="s">
        <v>3469</v>
      </c>
      <c r="H1314" s="832" t="s">
        <v>594</v>
      </c>
      <c r="I1314" s="832" t="s">
        <v>3470</v>
      </c>
      <c r="J1314" s="832" t="s">
        <v>907</v>
      </c>
      <c r="K1314" s="832" t="s">
        <v>3471</v>
      </c>
      <c r="L1314" s="835">
        <v>27.28</v>
      </c>
      <c r="M1314" s="835">
        <v>54.56</v>
      </c>
      <c r="N1314" s="832">
        <v>2</v>
      </c>
      <c r="O1314" s="836">
        <v>2</v>
      </c>
      <c r="P1314" s="835">
        <v>54.56</v>
      </c>
      <c r="Q1314" s="837">
        <v>1</v>
      </c>
      <c r="R1314" s="832">
        <v>2</v>
      </c>
      <c r="S1314" s="837">
        <v>1</v>
      </c>
      <c r="T1314" s="836">
        <v>2</v>
      </c>
      <c r="U1314" s="838">
        <v>1</v>
      </c>
    </row>
    <row r="1315" spans="1:21" ht="14.45" customHeight="1" x14ac:dyDescent="0.2">
      <c r="A1315" s="831">
        <v>21</v>
      </c>
      <c r="B1315" s="832" t="s">
        <v>3242</v>
      </c>
      <c r="C1315" s="832" t="s">
        <v>3248</v>
      </c>
      <c r="D1315" s="833" t="s">
        <v>5567</v>
      </c>
      <c r="E1315" s="834" t="s">
        <v>3286</v>
      </c>
      <c r="F1315" s="832" t="s">
        <v>3243</v>
      </c>
      <c r="G1315" s="832" t="s">
        <v>3477</v>
      </c>
      <c r="H1315" s="832" t="s">
        <v>594</v>
      </c>
      <c r="I1315" s="832" t="s">
        <v>4661</v>
      </c>
      <c r="J1315" s="832" t="s">
        <v>4662</v>
      </c>
      <c r="K1315" s="832" t="s">
        <v>4663</v>
      </c>
      <c r="L1315" s="835">
        <v>3689.11</v>
      </c>
      <c r="M1315" s="835">
        <v>7378.22</v>
      </c>
      <c r="N1315" s="832">
        <v>2</v>
      </c>
      <c r="O1315" s="836">
        <v>0.5</v>
      </c>
      <c r="P1315" s="835">
        <v>7378.22</v>
      </c>
      <c r="Q1315" s="837">
        <v>1</v>
      </c>
      <c r="R1315" s="832">
        <v>2</v>
      </c>
      <c r="S1315" s="837">
        <v>1</v>
      </c>
      <c r="T1315" s="836">
        <v>0.5</v>
      </c>
      <c r="U1315" s="838">
        <v>1</v>
      </c>
    </row>
    <row r="1316" spans="1:21" ht="14.45" customHeight="1" x14ac:dyDescent="0.2">
      <c r="A1316" s="831">
        <v>21</v>
      </c>
      <c r="B1316" s="832" t="s">
        <v>3242</v>
      </c>
      <c r="C1316" s="832" t="s">
        <v>3248</v>
      </c>
      <c r="D1316" s="833" t="s">
        <v>5567</v>
      </c>
      <c r="E1316" s="834" t="s">
        <v>3286</v>
      </c>
      <c r="F1316" s="832" t="s">
        <v>3243</v>
      </c>
      <c r="G1316" s="832" t="s">
        <v>3856</v>
      </c>
      <c r="H1316" s="832" t="s">
        <v>594</v>
      </c>
      <c r="I1316" s="832" t="s">
        <v>3857</v>
      </c>
      <c r="J1316" s="832" t="s">
        <v>3858</v>
      </c>
      <c r="K1316" s="832" t="s">
        <v>3859</v>
      </c>
      <c r="L1316" s="835">
        <v>111.72</v>
      </c>
      <c r="M1316" s="835">
        <v>111.72</v>
      </c>
      <c r="N1316" s="832">
        <v>1</v>
      </c>
      <c r="O1316" s="836">
        <v>0.5</v>
      </c>
      <c r="P1316" s="835">
        <v>111.72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21</v>
      </c>
      <c r="B1317" s="832" t="s">
        <v>3242</v>
      </c>
      <c r="C1317" s="832" t="s">
        <v>3248</v>
      </c>
      <c r="D1317" s="833" t="s">
        <v>5567</v>
      </c>
      <c r="E1317" s="834" t="s">
        <v>3286</v>
      </c>
      <c r="F1317" s="832" t="s">
        <v>3243</v>
      </c>
      <c r="G1317" s="832" t="s">
        <v>4664</v>
      </c>
      <c r="H1317" s="832" t="s">
        <v>594</v>
      </c>
      <c r="I1317" s="832" t="s">
        <v>4665</v>
      </c>
      <c r="J1317" s="832" t="s">
        <v>4666</v>
      </c>
      <c r="K1317" s="832" t="s">
        <v>4667</v>
      </c>
      <c r="L1317" s="835">
        <v>53.54</v>
      </c>
      <c r="M1317" s="835">
        <v>107.08</v>
      </c>
      <c r="N1317" s="832">
        <v>2</v>
      </c>
      <c r="O1317" s="836">
        <v>0.5</v>
      </c>
      <c r="P1317" s="835">
        <v>107.08</v>
      </c>
      <c r="Q1317" s="837">
        <v>1</v>
      </c>
      <c r="R1317" s="832">
        <v>2</v>
      </c>
      <c r="S1317" s="837">
        <v>1</v>
      </c>
      <c r="T1317" s="836">
        <v>0.5</v>
      </c>
      <c r="U1317" s="838">
        <v>1</v>
      </c>
    </row>
    <row r="1318" spans="1:21" ht="14.45" customHeight="1" x14ac:dyDescent="0.2">
      <c r="A1318" s="831">
        <v>21</v>
      </c>
      <c r="B1318" s="832" t="s">
        <v>3242</v>
      </c>
      <c r="C1318" s="832" t="s">
        <v>3248</v>
      </c>
      <c r="D1318" s="833" t="s">
        <v>5567</v>
      </c>
      <c r="E1318" s="834" t="s">
        <v>3286</v>
      </c>
      <c r="F1318" s="832" t="s">
        <v>3243</v>
      </c>
      <c r="G1318" s="832" t="s">
        <v>3490</v>
      </c>
      <c r="H1318" s="832" t="s">
        <v>594</v>
      </c>
      <c r="I1318" s="832" t="s">
        <v>3867</v>
      </c>
      <c r="J1318" s="832" t="s">
        <v>836</v>
      </c>
      <c r="K1318" s="832" t="s">
        <v>837</v>
      </c>
      <c r="L1318" s="835">
        <v>38.5</v>
      </c>
      <c r="M1318" s="835">
        <v>38.5</v>
      </c>
      <c r="N1318" s="832">
        <v>1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5" customHeight="1" x14ac:dyDescent="0.2">
      <c r="A1319" s="831">
        <v>21</v>
      </c>
      <c r="B1319" s="832" t="s">
        <v>3242</v>
      </c>
      <c r="C1319" s="832" t="s">
        <v>3248</v>
      </c>
      <c r="D1319" s="833" t="s">
        <v>5567</v>
      </c>
      <c r="E1319" s="834" t="s">
        <v>3286</v>
      </c>
      <c r="F1319" s="832" t="s">
        <v>3243</v>
      </c>
      <c r="G1319" s="832" t="s">
        <v>3490</v>
      </c>
      <c r="H1319" s="832" t="s">
        <v>594</v>
      </c>
      <c r="I1319" s="832" t="s">
        <v>3868</v>
      </c>
      <c r="J1319" s="832" t="s">
        <v>836</v>
      </c>
      <c r="K1319" s="832" t="s">
        <v>3492</v>
      </c>
      <c r="L1319" s="835">
        <v>73.989999999999995</v>
      </c>
      <c r="M1319" s="835">
        <v>813.88999999999987</v>
      </c>
      <c r="N1319" s="832">
        <v>11</v>
      </c>
      <c r="O1319" s="836">
        <v>3</v>
      </c>
      <c r="P1319" s="835">
        <v>813.88999999999987</v>
      </c>
      <c r="Q1319" s="837">
        <v>1</v>
      </c>
      <c r="R1319" s="832">
        <v>11</v>
      </c>
      <c r="S1319" s="837">
        <v>1</v>
      </c>
      <c r="T1319" s="836">
        <v>3</v>
      </c>
      <c r="U1319" s="838">
        <v>1</v>
      </c>
    </row>
    <row r="1320" spans="1:21" ht="14.45" customHeight="1" x14ac:dyDescent="0.2">
      <c r="A1320" s="831">
        <v>21</v>
      </c>
      <c r="B1320" s="832" t="s">
        <v>3242</v>
      </c>
      <c r="C1320" s="832" t="s">
        <v>3248</v>
      </c>
      <c r="D1320" s="833" t="s">
        <v>5567</v>
      </c>
      <c r="E1320" s="834" t="s">
        <v>3286</v>
      </c>
      <c r="F1320" s="832" t="s">
        <v>3243</v>
      </c>
      <c r="G1320" s="832" t="s">
        <v>3493</v>
      </c>
      <c r="H1320" s="832" t="s">
        <v>594</v>
      </c>
      <c r="I1320" s="832" t="s">
        <v>4245</v>
      </c>
      <c r="J1320" s="832" t="s">
        <v>690</v>
      </c>
      <c r="K1320" s="832" t="s">
        <v>672</v>
      </c>
      <c r="L1320" s="835">
        <v>58.62</v>
      </c>
      <c r="M1320" s="835">
        <v>58.62</v>
      </c>
      <c r="N1320" s="832">
        <v>1</v>
      </c>
      <c r="O1320" s="836">
        <v>1</v>
      </c>
      <c r="P1320" s="835">
        <v>58.62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5" customHeight="1" x14ac:dyDescent="0.2">
      <c r="A1321" s="831">
        <v>21</v>
      </c>
      <c r="B1321" s="832" t="s">
        <v>3242</v>
      </c>
      <c r="C1321" s="832" t="s">
        <v>3248</v>
      </c>
      <c r="D1321" s="833" t="s">
        <v>5567</v>
      </c>
      <c r="E1321" s="834" t="s">
        <v>3286</v>
      </c>
      <c r="F1321" s="832" t="s">
        <v>3243</v>
      </c>
      <c r="G1321" s="832" t="s">
        <v>3885</v>
      </c>
      <c r="H1321" s="832" t="s">
        <v>655</v>
      </c>
      <c r="I1321" s="832" t="s">
        <v>4668</v>
      </c>
      <c r="J1321" s="832" t="s">
        <v>2514</v>
      </c>
      <c r="K1321" s="832" t="s">
        <v>4669</v>
      </c>
      <c r="L1321" s="835">
        <v>64.5</v>
      </c>
      <c r="M1321" s="835">
        <v>258</v>
      </c>
      <c r="N1321" s="832">
        <v>4</v>
      </c>
      <c r="O1321" s="836">
        <v>2</v>
      </c>
      <c r="P1321" s="835">
        <v>258</v>
      </c>
      <c r="Q1321" s="837">
        <v>1</v>
      </c>
      <c r="R1321" s="832">
        <v>4</v>
      </c>
      <c r="S1321" s="837">
        <v>1</v>
      </c>
      <c r="T1321" s="836">
        <v>2</v>
      </c>
      <c r="U1321" s="838">
        <v>1</v>
      </c>
    </row>
    <row r="1322" spans="1:21" ht="14.45" customHeight="1" x14ac:dyDescent="0.2">
      <c r="A1322" s="831">
        <v>21</v>
      </c>
      <c r="B1322" s="832" t="s">
        <v>3242</v>
      </c>
      <c r="C1322" s="832" t="s">
        <v>3248</v>
      </c>
      <c r="D1322" s="833" t="s">
        <v>5567</v>
      </c>
      <c r="E1322" s="834" t="s">
        <v>3286</v>
      </c>
      <c r="F1322" s="832" t="s">
        <v>3243</v>
      </c>
      <c r="G1322" s="832" t="s">
        <v>4670</v>
      </c>
      <c r="H1322" s="832" t="s">
        <v>655</v>
      </c>
      <c r="I1322" s="832" t="s">
        <v>4671</v>
      </c>
      <c r="J1322" s="832" t="s">
        <v>2656</v>
      </c>
      <c r="K1322" s="832" t="s">
        <v>4672</v>
      </c>
      <c r="L1322" s="835">
        <v>103.64</v>
      </c>
      <c r="M1322" s="835">
        <v>103.64</v>
      </c>
      <c r="N1322" s="832">
        <v>1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21</v>
      </c>
      <c r="B1323" s="832" t="s">
        <v>3242</v>
      </c>
      <c r="C1323" s="832" t="s">
        <v>3248</v>
      </c>
      <c r="D1323" s="833" t="s">
        <v>5567</v>
      </c>
      <c r="E1323" s="834" t="s">
        <v>3286</v>
      </c>
      <c r="F1323" s="832" t="s">
        <v>3243</v>
      </c>
      <c r="G1323" s="832" t="s">
        <v>3508</v>
      </c>
      <c r="H1323" s="832" t="s">
        <v>594</v>
      </c>
      <c r="I1323" s="832" t="s">
        <v>3509</v>
      </c>
      <c r="J1323" s="832" t="s">
        <v>3510</v>
      </c>
      <c r="K1323" s="832" t="s">
        <v>3511</v>
      </c>
      <c r="L1323" s="835">
        <v>550.39</v>
      </c>
      <c r="M1323" s="835">
        <v>6604.68</v>
      </c>
      <c r="N1323" s="832">
        <v>12</v>
      </c>
      <c r="O1323" s="836">
        <v>4</v>
      </c>
      <c r="P1323" s="835">
        <v>3302.34</v>
      </c>
      <c r="Q1323" s="837">
        <v>0.5</v>
      </c>
      <c r="R1323" s="832">
        <v>6</v>
      </c>
      <c r="S1323" s="837">
        <v>0.5</v>
      </c>
      <c r="T1323" s="836">
        <v>2</v>
      </c>
      <c r="U1323" s="838">
        <v>0.5</v>
      </c>
    </row>
    <row r="1324" spans="1:21" ht="14.45" customHeight="1" x14ac:dyDescent="0.2">
      <c r="A1324" s="831">
        <v>21</v>
      </c>
      <c r="B1324" s="832" t="s">
        <v>3242</v>
      </c>
      <c r="C1324" s="832" t="s">
        <v>3248</v>
      </c>
      <c r="D1324" s="833" t="s">
        <v>5567</v>
      </c>
      <c r="E1324" s="834" t="s">
        <v>3286</v>
      </c>
      <c r="F1324" s="832" t="s">
        <v>3243</v>
      </c>
      <c r="G1324" s="832" t="s">
        <v>3508</v>
      </c>
      <c r="H1324" s="832" t="s">
        <v>655</v>
      </c>
      <c r="I1324" s="832" t="s">
        <v>2827</v>
      </c>
      <c r="J1324" s="832" t="s">
        <v>2828</v>
      </c>
      <c r="K1324" s="832" t="s">
        <v>773</v>
      </c>
      <c r="L1324" s="835">
        <v>550.39</v>
      </c>
      <c r="M1324" s="835">
        <v>53387.82999999998</v>
      </c>
      <c r="N1324" s="832">
        <v>97</v>
      </c>
      <c r="O1324" s="836">
        <v>30.5</v>
      </c>
      <c r="P1324" s="835">
        <v>38527.299999999981</v>
      </c>
      <c r="Q1324" s="837">
        <v>0.72164948453608235</v>
      </c>
      <c r="R1324" s="832">
        <v>70</v>
      </c>
      <c r="S1324" s="837">
        <v>0.72164948453608246</v>
      </c>
      <c r="T1324" s="836">
        <v>22.5</v>
      </c>
      <c r="U1324" s="838">
        <v>0.73770491803278693</v>
      </c>
    </row>
    <row r="1325" spans="1:21" ht="14.45" customHeight="1" x14ac:dyDescent="0.2">
      <c r="A1325" s="831">
        <v>21</v>
      </c>
      <c r="B1325" s="832" t="s">
        <v>3242</v>
      </c>
      <c r="C1325" s="832" t="s">
        <v>3248</v>
      </c>
      <c r="D1325" s="833" t="s">
        <v>5567</v>
      </c>
      <c r="E1325" s="834" t="s">
        <v>3286</v>
      </c>
      <c r="F1325" s="832" t="s">
        <v>3243</v>
      </c>
      <c r="G1325" s="832" t="s">
        <v>3508</v>
      </c>
      <c r="H1325" s="832" t="s">
        <v>594</v>
      </c>
      <c r="I1325" s="832" t="s">
        <v>3892</v>
      </c>
      <c r="J1325" s="832" t="s">
        <v>3893</v>
      </c>
      <c r="K1325" s="832" t="s">
        <v>773</v>
      </c>
      <c r="L1325" s="835">
        <v>550.39</v>
      </c>
      <c r="M1325" s="835">
        <v>1651.17</v>
      </c>
      <c r="N1325" s="832">
        <v>3</v>
      </c>
      <c r="O1325" s="836">
        <v>1</v>
      </c>
      <c r="P1325" s="835">
        <v>1651.17</v>
      </c>
      <c r="Q1325" s="837">
        <v>1</v>
      </c>
      <c r="R1325" s="832">
        <v>3</v>
      </c>
      <c r="S1325" s="837">
        <v>1</v>
      </c>
      <c r="T1325" s="836">
        <v>1</v>
      </c>
      <c r="U1325" s="838">
        <v>1</v>
      </c>
    </row>
    <row r="1326" spans="1:21" ht="14.45" customHeight="1" x14ac:dyDescent="0.2">
      <c r="A1326" s="831">
        <v>21</v>
      </c>
      <c r="B1326" s="832" t="s">
        <v>3242</v>
      </c>
      <c r="C1326" s="832" t="s">
        <v>3248</v>
      </c>
      <c r="D1326" s="833" t="s">
        <v>5567</v>
      </c>
      <c r="E1326" s="834" t="s">
        <v>3286</v>
      </c>
      <c r="F1326" s="832" t="s">
        <v>3243</v>
      </c>
      <c r="G1326" s="832" t="s">
        <v>3524</v>
      </c>
      <c r="H1326" s="832" t="s">
        <v>594</v>
      </c>
      <c r="I1326" s="832" t="s">
        <v>3525</v>
      </c>
      <c r="J1326" s="832" t="s">
        <v>1016</v>
      </c>
      <c r="K1326" s="832" t="s">
        <v>3526</v>
      </c>
      <c r="L1326" s="835">
        <v>248.55</v>
      </c>
      <c r="M1326" s="835">
        <v>248.55</v>
      </c>
      <c r="N1326" s="832">
        <v>1</v>
      </c>
      <c r="O1326" s="836">
        <v>1</v>
      </c>
      <c r="P1326" s="835">
        <v>248.55</v>
      </c>
      <c r="Q1326" s="837">
        <v>1</v>
      </c>
      <c r="R1326" s="832">
        <v>1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21</v>
      </c>
      <c r="B1327" s="832" t="s">
        <v>3242</v>
      </c>
      <c r="C1327" s="832" t="s">
        <v>3248</v>
      </c>
      <c r="D1327" s="833" t="s">
        <v>5567</v>
      </c>
      <c r="E1327" s="834" t="s">
        <v>3286</v>
      </c>
      <c r="F1327" s="832" t="s">
        <v>3243</v>
      </c>
      <c r="G1327" s="832" t="s">
        <v>3902</v>
      </c>
      <c r="H1327" s="832" t="s">
        <v>594</v>
      </c>
      <c r="I1327" s="832" t="s">
        <v>3903</v>
      </c>
      <c r="J1327" s="832" t="s">
        <v>3904</v>
      </c>
      <c r="K1327" s="832" t="s">
        <v>3905</v>
      </c>
      <c r="L1327" s="835">
        <v>727.03</v>
      </c>
      <c r="M1327" s="835">
        <v>5089.2099999999991</v>
      </c>
      <c r="N1327" s="832">
        <v>7</v>
      </c>
      <c r="O1327" s="836">
        <v>3.5</v>
      </c>
      <c r="P1327" s="835">
        <v>3635.1499999999996</v>
      </c>
      <c r="Q1327" s="837">
        <v>0.7142857142857143</v>
      </c>
      <c r="R1327" s="832">
        <v>5</v>
      </c>
      <c r="S1327" s="837">
        <v>0.7142857142857143</v>
      </c>
      <c r="T1327" s="836">
        <v>2</v>
      </c>
      <c r="U1327" s="838">
        <v>0.5714285714285714</v>
      </c>
    </row>
    <row r="1328" spans="1:21" ht="14.45" customHeight="1" x14ac:dyDescent="0.2">
      <c r="A1328" s="831">
        <v>21</v>
      </c>
      <c r="B1328" s="832" t="s">
        <v>3242</v>
      </c>
      <c r="C1328" s="832" t="s">
        <v>3248</v>
      </c>
      <c r="D1328" s="833" t="s">
        <v>5567</v>
      </c>
      <c r="E1328" s="834" t="s">
        <v>3286</v>
      </c>
      <c r="F1328" s="832" t="s">
        <v>3243</v>
      </c>
      <c r="G1328" s="832" t="s">
        <v>3902</v>
      </c>
      <c r="H1328" s="832" t="s">
        <v>594</v>
      </c>
      <c r="I1328" s="832" t="s">
        <v>4252</v>
      </c>
      <c r="J1328" s="832" t="s">
        <v>3904</v>
      </c>
      <c r="K1328" s="832" t="s">
        <v>4253</v>
      </c>
      <c r="L1328" s="835">
        <v>1454.05</v>
      </c>
      <c r="M1328" s="835">
        <v>2908.1</v>
      </c>
      <c r="N1328" s="832">
        <v>2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5" customHeight="1" x14ac:dyDescent="0.2">
      <c r="A1329" s="831">
        <v>21</v>
      </c>
      <c r="B1329" s="832" t="s">
        <v>3242</v>
      </c>
      <c r="C1329" s="832" t="s">
        <v>3248</v>
      </c>
      <c r="D1329" s="833" t="s">
        <v>5567</v>
      </c>
      <c r="E1329" s="834" t="s">
        <v>3286</v>
      </c>
      <c r="F1329" s="832" t="s">
        <v>3243</v>
      </c>
      <c r="G1329" s="832" t="s">
        <v>3313</v>
      </c>
      <c r="H1329" s="832" t="s">
        <v>594</v>
      </c>
      <c r="I1329" s="832" t="s">
        <v>3527</v>
      </c>
      <c r="J1329" s="832" t="s">
        <v>870</v>
      </c>
      <c r="K1329" s="832" t="s">
        <v>3528</v>
      </c>
      <c r="L1329" s="835">
        <v>53.57</v>
      </c>
      <c r="M1329" s="835">
        <v>1285.68</v>
      </c>
      <c r="N1329" s="832">
        <v>24</v>
      </c>
      <c r="O1329" s="836">
        <v>11.5</v>
      </c>
      <c r="P1329" s="835">
        <v>803.55000000000007</v>
      </c>
      <c r="Q1329" s="837">
        <v>0.625</v>
      </c>
      <c r="R1329" s="832">
        <v>15</v>
      </c>
      <c r="S1329" s="837">
        <v>0.625</v>
      </c>
      <c r="T1329" s="836">
        <v>8</v>
      </c>
      <c r="U1329" s="838">
        <v>0.69565217391304346</v>
      </c>
    </row>
    <row r="1330" spans="1:21" ht="14.45" customHeight="1" x14ac:dyDescent="0.2">
      <c r="A1330" s="831">
        <v>21</v>
      </c>
      <c r="B1330" s="832" t="s">
        <v>3242</v>
      </c>
      <c r="C1330" s="832" t="s">
        <v>3248</v>
      </c>
      <c r="D1330" s="833" t="s">
        <v>5567</v>
      </c>
      <c r="E1330" s="834" t="s">
        <v>3286</v>
      </c>
      <c r="F1330" s="832" t="s">
        <v>3243</v>
      </c>
      <c r="G1330" s="832" t="s">
        <v>3910</v>
      </c>
      <c r="H1330" s="832" t="s">
        <v>655</v>
      </c>
      <c r="I1330" s="832" t="s">
        <v>2959</v>
      </c>
      <c r="J1330" s="832" t="s">
        <v>2960</v>
      </c>
      <c r="K1330" s="832" t="s">
        <v>2961</v>
      </c>
      <c r="L1330" s="835">
        <v>161.06</v>
      </c>
      <c r="M1330" s="835">
        <v>1127.42</v>
      </c>
      <c r="N1330" s="832">
        <v>7</v>
      </c>
      <c r="O1330" s="836">
        <v>3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21</v>
      </c>
      <c r="B1331" s="832" t="s">
        <v>3242</v>
      </c>
      <c r="C1331" s="832" t="s">
        <v>3248</v>
      </c>
      <c r="D1331" s="833" t="s">
        <v>5567</v>
      </c>
      <c r="E1331" s="834" t="s">
        <v>3286</v>
      </c>
      <c r="F1331" s="832" t="s">
        <v>3243</v>
      </c>
      <c r="G1331" s="832" t="s">
        <v>3910</v>
      </c>
      <c r="H1331" s="832" t="s">
        <v>594</v>
      </c>
      <c r="I1331" s="832" t="s">
        <v>3911</v>
      </c>
      <c r="J1331" s="832" t="s">
        <v>2010</v>
      </c>
      <c r="K1331" s="832" t="s">
        <v>2961</v>
      </c>
      <c r="L1331" s="835">
        <v>161.06</v>
      </c>
      <c r="M1331" s="835">
        <v>161.06</v>
      </c>
      <c r="N1331" s="832">
        <v>1</v>
      </c>
      <c r="O1331" s="836">
        <v>1</v>
      </c>
      <c r="P1331" s="835">
        <v>161.06</v>
      </c>
      <c r="Q1331" s="837">
        <v>1</v>
      </c>
      <c r="R1331" s="832">
        <v>1</v>
      </c>
      <c r="S1331" s="837">
        <v>1</v>
      </c>
      <c r="T1331" s="836">
        <v>1</v>
      </c>
      <c r="U1331" s="838">
        <v>1</v>
      </c>
    </row>
    <row r="1332" spans="1:21" ht="14.45" customHeight="1" x14ac:dyDescent="0.2">
      <c r="A1332" s="831">
        <v>21</v>
      </c>
      <c r="B1332" s="832" t="s">
        <v>3242</v>
      </c>
      <c r="C1332" s="832" t="s">
        <v>3248</v>
      </c>
      <c r="D1332" s="833" t="s">
        <v>5567</v>
      </c>
      <c r="E1332" s="834" t="s">
        <v>3286</v>
      </c>
      <c r="F1332" s="832" t="s">
        <v>3243</v>
      </c>
      <c r="G1332" s="832" t="s">
        <v>3292</v>
      </c>
      <c r="H1332" s="832" t="s">
        <v>655</v>
      </c>
      <c r="I1332" s="832" t="s">
        <v>2557</v>
      </c>
      <c r="J1332" s="832" t="s">
        <v>1023</v>
      </c>
      <c r="K1332" s="832" t="s">
        <v>2558</v>
      </c>
      <c r="L1332" s="835">
        <v>2309.36</v>
      </c>
      <c r="M1332" s="835">
        <v>6928.08</v>
      </c>
      <c r="N1332" s="832">
        <v>3</v>
      </c>
      <c r="O1332" s="836">
        <v>1</v>
      </c>
      <c r="P1332" s="835">
        <v>6928.08</v>
      </c>
      <c r="Q1332" s="837">
        <v>1</v>
      </c>
      <c r="R1332" s="832">
        <v>3</v>
      </c>
      <c r="S1332" s="837">
        <v>1</v>
      </c>
      <c r="T1332" s="836">
        <v>1</v>
      </c>
      <c r="U1332" s="838">
        <v>1</v>
      </c>
    </row>
    <row r="1333" spans="1:21" ht="14.45" customHeight="1" x14ac:dyDescent="0.2">
      <c r="A1333" s="831">
        <v>21</v>
      </c>
      <c r="B1333" s="832" t="s">
        <v>3242</v>
      </c>
      <c r="C1333" s="832" t="s">
        <v>3248</v>
      </c>
      <c r="D1333" s="833" t="s">
        <v>5567</v>
      </c>
      <c r="E1333" s="834" t="s">
        <v>3286</v>
      </c>
      <c r="F1333" s="832" t="s">
        <v>3243</v>
      </c>
      <c r="G1333" s="832" t="s">
        <v>3292</v>
      </c>
      <c r="H1333" s="832" t="s">
        <v>655</v>
      </c>
      <c r="I1333" s="832" t="s">
        <v>4437</v>
      </c>
      <c r="J1333" s="832" t="s">
        <v>1020</v>
      </c>
      <c r="K1333" s="832" t="s">
        <v>4438</v>
      </c>
      <c r="L1333" s="835">
        <v>368.16</v>
      </c>
      <c r="M1333" s="835">
        <v>1104.48</v>
      </c>
      <c r="N1333" s="832">
        <v>3</v>
      </c>
      <c r="O1333" s="836">
        <v>1</v>
      </c>
      <c r="P1333" s="835">
        <v>1104.48</v>
      </c>
      <c r="Q1333" s="837">
        <v>1</v>
      </c>
      <c r="R1333" s="832">
        <v>3</v>
      </c>
      <c r="S1333" s="837">
        <v>1</v>
      </c>
      <c r="T1333" s="836">
        <v>1</v>
      </c>
      <c r="U1333" s="838">
        <v>1</v>
      </c>
    </row>
    <row r="1334" spans="1:21" ht="14.45" customHeight="1" x14ac:dyDescent="0.2">
      <c r="A1334" s="831">
        <v>21</v>
      </c>
      <c r="B1334" s="832" t="s">
        <v>3242</v>
      </c>
      <c r="C1334" s="832" t="s">
        <v>3248</v>
      </c>
      <c r="D1334" s="833" t="s">
        <v>5567</v>
      </c>
      <c r="E1334" s="834" t="s">
        <v>3286</v>
      </c>
      <c r="F1334" s="832" t="s">
        <v>3243</v>
      </c>
      <c r="G1334" s="832" t="s">
        <v>3292</v>
      </c>
      <c r="H1334" s="832" t="s">
        <v>655</v>
      </c>
      <c r="I1334" s="832" t="s">
        <v>2553</v>
      </c>
      <c r="J1334" s="832" t="s">
        <v>1023</v>
      </c>
      <c r="K1334" s="832" t="s">
        <v>2554</v>
      </c>
      <c r="L1334" s="835">
        <v>1385.62</v>
      </c>
      <c r="M1334" s="835">
        <v>49882.319999999992</v>
      </c>
      <c r="N1334" s="832">
        <v>36</v>
      </c>
      <c r="O1334" s="836">
        <v>8.5</v>
      </c>
      <c r="P1334" s="835">
        <v>37411.74</v>
      </c>
      <c r="Q1334" s="837">
        <v>0.75000000000000011</v>
      </c>
      <c r="R1334" s="832">
        <v>27</v>
      </c>
      <c r="S1334" s="837">
        <v>0.75</v>
      </c>
      <c r="T1334" s="836">
        <v>6.5</v>
      </c>
      <c r="U1334" s="838">
        <v>0.76470588235294112</v>
      </c>
    </row>
    <row r="1335" spans="1:21" ht="14.45" customHeight="1" x14ac:dyDescent="0.2">
      <c r="A1335" s="831">
        <v>21</v>
      </c>
      <c r="B1335" s="832" t="s">
        <v>3242</v>
      </c>
      <c r="C1335" s="832" t="s">
        <v>3248</v>
      </c>
      <c r="D1335" s="833" t="s">
        <v>5567</v>
      </c>
      <c r="E1335" s="834" t="s">
        <v>3286</v>
      </c>
      <c r="F1335" s="832" t="s">
        <v>3243</v>
      </c>
      <c r="G1335" s="832" t="s">
        <v>3292</v>
      </c>
      <c r="H1335" s="832" t="s">
        <v>655</v>
      </c>
      <c r="I1335" s="832" t="s">
        <v>2559</v>
      </c>
      <c r="J1335" s="832" t="s">
        <v>1020</v>
      </c>
      <c r="K1335" s="832" t="s">
        <v>2560</v>
      </c>
      <c r="L1335" s="835">
        <v>736.33</v>
      </c>
      <c r="M1335" s="835">
        <v>736.33</v>
      </c>
      <c r="N1335" s="832">
        <v>1</v>
      </c>
      <c r="O1335" s="836">
        <v>0.5</v>
      </c>
      <c r="P1335" s="835">
        <v>736.33</v>
      </c>
      <c r="Q1335" s="837">
        <v>1</v>
      </c>
      <c r="R1335" s="832">
        <v>1</v>
      </c>
      <c r="S1335" s="837">
        <v>1</v>
      </c>
      <c r="T1335" s="836">
        <v>0.5</v>
      </c>
      <c r="U1335" s="838">
        <v>1</v>
      </c>
    </row>
    <row r="1336" spans="1:21" ht="14.45" customHeight="1" x14ac:dyDescent="0.2">
      <c r="A1336" s="831">
        <v>21</v>
      </c>
      <c r="B1336" s="832" t="s">
        <v>3242</v>
      </c>
      <c r="C1336" s="832" t="s">
        <v>3248</v>
      </c>
      <c r="D1336" s="833" t="s">
        <v>5567</v>
      </c>
      <c r="E1336" s="834" t="s">
        <v>3286</v>
      </c>
      <c r="F1336" s="832" t="s">
        <v>3243</v>
      </c>
      <c r="G1336" s="832" t="s">
        <v>3292</v>
      </c>
      <c r="H1336" s="832" t="s">
        <v>655</v>
      </c>
      <c r="I1336" s="832" t="s">
        <v>2555</v>
      </c>
      <c r="J1336" s="832" t="s">
        <v>1023</v>
      </c>
      <c r="K1336" s="832" t="s">
        <v>2556</v>
      </c>
      <c r="L1336" s="835">
        <v>1847.49</v>
      </c>
      <c r="M1336" s="835">
        <v>11084.94</v>
      </c>
      <c r="N1336" s="832">
        <v>6</v>
      </c>
      <c r="O1336" s="836">
        <v>2</v>
      </c>
      <c r="P1336" s="835">
        <v>5542.47</v>
      </c>
      <c r="Q1336" s="837">
        <v>0.5</v>
      </c>
      <c r="R1336" s="832">
        <v>3</v>
      </c>
      <c r="S1336" s="837">
        <v>0.5</v>
      </c>
      <c r="T1336" s="836">
        <v>1</v>
      </c>
      <c r="U1336" s="838">
        <v>0.5</v>
      </c>
    </row>
    <row r="1337" spans="1:21" ht="14.45" customHeight="1" x14ac:dyDescent="0.2">
      <c r="A1337" s="831">
        <v>21</v>
      </c>
      <c r="B1337" s="832" t="s">
        <v>3242</v>
      </c>
      <c r="C1337" s="832" t="s">
        <v>3248</v>
      </c>
      <c r="D1337" s="833" t="s">
        <v>5567</v>
      </c>
      <c r="E1337" s="834" t="s">
        <v>3286</v>
      </c>
      <c r="F1337" s="832" t="s">
        <v>3243</v>
      </c>
      <c r="G1337" s="832" t="s">
        <v>3292</v>
      </c>
      <c r="H1337" s="832" t="s">
        <v>655</v>
      </c>
      <c r="I1337" s="832" t="s">
        <v>3039</v>
      </c>
      <c r="J1337" s="832" t="s">
        <v>1020</v>
      </c>
      <c r="K1337" s="832" t="s">
        <v>3040</v>
      </c>
      <c r="L1337" s="835">
        <v>923.74</v>
      </c>
      <c r="M1337" s="835">
        <v>10161.14</v>
      </c>
      <c r="N1337" s="832">
        <v>11</v>
      </c>
      <c r="O1337" s="836">
        <v>4</v>
      </c>
      <c r="P1337" s="835">
        <v>10161.14</v>
      </c>
      <c r="Q1337" s="837">
        <v>1</v>
      </c>
      <c r="R1337" s="832">
        <v>11</v>
      </c>
      <c r="S1337" s="837">
        <v>1</v>
      </c>
      <c r="T1337" s="836">
        <v>4</v>
      </c>
      <c r="U1337" s="838">
        <v>1</v>
      </c>
    </row>
    <row r="1338" spans="1:21" ht="14.45" customHeight="1" x14ac:dyDescent="0.2">
      <c r="A1338" s="831">
        <v>21</v>
      </c>
      <c r="B1338" s="832" t="s">
        <v>3242</v>
      </c>
      <c r="C1338" s="832" t="s">
        <v>3248</v>
      </c>
      <c r="D1338" s="833" t="s">
        <v>5567</v>
      </c>
      <c r="E1338" s="834" t="s">
        <v>3286</v>
      </c>
      <c r="F1338" s="832" t="s">
        <v>3243</v>
      </c>
      <c r="G1338" s="832" t="s">
        <v>3546</v>
      </c>
      <c r="H1338" s="832" t="s">
        <v>594</v>
      </c>
      <c r="I1338" s="832" t="s">
        <v>3547</v>
      </c>
      <c r="J1338" s="832" t="s">
        <v>732</v>
      </c>
      <c r="K1338" s="832" t="s">
        <v>676</v>
      </c>
      <c r="L1338" s="835">
        <v>35.25</v>
      </c>
      <c r="M1338" s="835">
        <v>176.25</v>
      </c>
      <c r="N1338" s="832">
        <v>5</v>
      </c>
      <c r="O1338" s="836">
        <v>2.5</v>
      </c>
      <c r="P1338" s="835">
        <v>70.5</v>
      </c>
      <c r="Q1338" s="837">
        <v>0.4</v>
      </c>
      <c r="R1338" s="832">
        <v>2</v>
      </c>
      <c r="S1338" s="837">
        <v>0.4</v>
      </c>
      <c r="T1338" s="836">
        <v>1.5</v>
      </c>
      <c r="U1338" s="838">
        <v>0.6</v>
      </c>
    </row>
    <row r="1339" spans="1:21" ht="14.45" customHeight="1" x14ac:dyDescent="0.2">
      <c r="A1339" s="831">
        <v>21</v>
      </c>
      <c r="B1339" s="832" t="s">
        <v>3242</v>
      </c>
      <c r="C1339" s="832" t="s">
        <v>3248</v>
      </c>
      <c r="D1339" s="833" t="s">
        <v>5567</v>
      </c>
      <c r="E1339" s="834" t="s">
        <v>3286</v>
      </c>
      <c r="F1339" s="832" t="s">
        <v>3243</v>
      </c>
      <c r="G1339" s="832" t="s">
        <v>3546</v>
      </c>
      <c r="H1339" s="832" t="s">
        <v>594</v>
      </c>
      <c r="I1339" s="832" t="s">
        <v>3912</v>
      </c>
      <c r="J1339" s="832" t="s">
        <v>732</v>
      </c>
      <c r="K1339" s="832" t="s">
        <v>3913</v>
      </c>
      <c r="L1339" s="835">
        <v>35.25</v>
      </c>
      <c r="M1339" s="835">
        <v>35.25</v>
      </c>
      <c r="N1339" s="832">
        <v>1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21</v>
      </c>
      <c r="B1340" s="832" t="s">
        <v>3242</v>
      </c>
      <c r="C1340" s="832" t="s">
        <v>3248</v>
      </c>
      <c r="D1340" s="833" t="s">
        <v>5567</v>
      </c>
      <c r="E1340" s="834" t="s">
        <v>3286</v>
      </c>
      <c r="F1340" s="832" t="s">
        <v>3243</v>
      </c>
      <c r="G1340" s="832" t="s">
        <v>4127</v>
      </c>
      <c r="H1340" s="832" t="s">
        <v>594</v>
      </c>
      <c r="I1340" s="832" t="s">
        <v>4128</v>
      </c>
      <c r="J1340" s="832" t="s">
        <v>4129</v>
      </c>
      <c r="K1340" s="832" t="s">
        <v>4130</v>
      </c>
      <c r="L1340" s="835">
        <v>78.33</v>
      </c>
      <c r="M1340" s="835">
        <v>78.33</v>
      </c>
      <c r="N1340" s="832">
        <v>1</v>
      </c>
      <c r="O1340" s="836">
        <v>1</v>
      </c>
      <c r="P1340" s="835">
        <v>78.33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5" customHeight="1" x14ac:dyDescent="0.2">
      <c r="A1341" s="831">
        <v>21</v>
      </c>
      <c r="B1341" s="832" t="s">
        <v>3242</v>
      </c>
      <c r="C1341" s="832" t="s">
        <v>3248</v>
      </c>
      <c r="D1341" s="833" t="s">
        <v>5567</v>
      </c>
      <c r="E1341" s="834" t="s">
        <v>3286</v>
      </c>
      <c r="F1341" s="832" t="s">
        <v>3243</v>
      </c>
      <c r="G1341" s="832" t="s">
        <v>3551</v>
      </c>
      <c r="H1341" s="832" t="s">
        <v>594</v>
      </c>
      <c r="I1341" s="832" t="s">
        <v>3928</v>
      </c>
      <c r="J1341" s="832" t="s">
        <v>1078</v>
      </c>
      <c r="K1341" s="832" t="s">
        <v>3929</v>
      </c>
      <c r="L1341" s="835">
        <v>103.67</v>
      </c>
      <c r="M1341" s="835">
        <v>207.34</v>
      </c>
      <c r="N1341" s="832">
        <v>2</v>
      </c>
      <c r="O1341" s="836">
        <v>1.5</v>
      </c>
      <c r="P1341" s="835">
        <v>207.34</v>
      </c>
      <c r="Q1341" s="837">
        <v>1</v>
      </c>
      <c r="R1341" s="832">
        <v>2</v>
      </c>
      <c r="S1341" s="837">
        <v>1</v>
      </c>
      <c r="T1341" s="836">
        <v>1.5</v>
      </c>
      <c r="U1341" s="838">
        <v>1</v>
      </c>
    </row>
    <row r="1342" spans="1:21" ht="14.45" customHeight="1" x14ac:dyDescent="0.2">
      <c r="A1342" s="831">
        <v>21</v>
      </c>
      <c r="B1342" s="832" t="s">
        <v>3242</v>
      </c>
      <c r="C1342" s="832" t="s">
        <v>3248</v>
      </c>
      <c r="D1342" s="833" t="s">
        <v>5567</v>
      </c>
      <c r="E1342" s="834" t="s">
        <v>3286</v>
      </c>
      <c r="F1342" s="832" t="s">
        <v>3243</v>
      </c>
      <c r="G1342" s="832" t="s">
        <v>3551</v>
      </c>
      <c r="H1342" s="832" t="s">
        <v>594</v>
      </c>
      <c r="I1342" s="832" t="s">
        <v>3553</v>
      </c>
      <c r="J1342" s="832" t="s">
        <v>1078</v>
      </c>
      <c r="K1342" s="832" t="s">
        <v>3554</v>
      </c>
      <c r="L1342" s="835">
        <v>103.67</v>
      </c>
      <c r="M1342" s="835">
        <v>933.03</v>
      </c>
      <c r="N1342" s="832">
        <v>9</v>
      </c>
      <c r="O1342" s="836">
        <v>5.5</v>
      </c>
      <c r="P1342" s="835">
        <v>518.35</v>
      </c>
      <c r="Q1342" s="837">
        <v>0.55555555555555558</v>
      </c>
      <c r="R1342" s="832">
        <v>5</v>
      </c>
      <c r="S1342" s="837">
        <v>0.55555555555555558</v>
      </c>
      <c r="T1342" s="836">
        <v>2.5</v>
      </c>
      <c r="U1342" s="838">
        <v>0.45454545454545453</v>
      </c>
    </row>
    <row r="1343" spans="1:21" ht="14.45" customHeight="1" x14ac:dyDescent="0.2">
      <c r="A1343" s="831">
        <v>21</v>
      </c>
      <c r="B1343" s="832" t="s">
        <v>3242</v>
      </c>
      <c r="C1343" s="832" t="s">
        <v>3248</v>
      </c>
      <c r="D1343" s="833" t="s">
        <v>5567</v>
      </c>
      <c r="E1343" s="834" t="s">
        <v>3286</v>
      </c>
      <c r="F1343" s="832" t="s">
        <v>3243</v>
      </c>
      <c r="G1343" s="832" t="s">
        <v>3551</v>
      </c>
      <c r="H1343" s="832" t="s">
        <v>594</v>
      </c>
      <c r="I1343" s="832" t="s">
        <v>3931</v>
      </c>
      <c r="J1343" s="832" t="s">
        <v>1078</v>
      </c>
      <c r="K1343" s="832" t="s">
        <v>3554</v>
      </c>
      <c r="L1343" s="835">
        <v>103.67</v>
      </c>
      <c r="M1343" s="835">
        <v>207.34</v>
      </c>
      <c r="N1343" s="832">
        <v>2</v>
      </c>
      <c r="O1343" s="836">
        <v>1</v>
      </c>
      <c r="P1343" s="835">
        <v>103.67</v>
      </c>
      <c r="Q1343" s="837">
        <v>0.5</v>
      </c>
      <c r="R1343" s="832">
        <v>1</v>
      </c>
      <c r="S1343" s="837">
        <v>0.5</v>
      </c>
      <c r="T1343" s="836">
        <v>0.5</v>
      </c>
      <c r="U1343" s="838">
        <v>0.5</v>
      </c>
    </row>
    <row r="1344" spans="1:21" ht="14.45" customHeight="1" x14ac:dyDescent="0.2">
      <c r="A1344" s="831">
        <v>21</v>
      </c>
      <c r="B1344" s="832" t="s">
        <v>3242</v>
      </c>
      <c r="C1344" s="832" t="s">
        <v>3248</v>
      </c>
      <c r="D1344" s="833" t="s">
        <v>5567</v>
      </c>
      <c r="E1344" s="834" t="s">
        <v>3286</v>
      </c>
      <c r="F1344" s="832" t="s">
        <v>3243</v>
      </c>
      <c r="G1344" s="832" t="s">
        <v>3293</v>
      </c>
      <c r="H1344" s="832" t="s">
        <v>594</v>
      </c>
      <c r="I1344" s="832" t="s">
        <v>3295</v>
      </c>
      <c r="J1344" s="832" t="s">
        <v>1349</v>
      </c>
      <c r="K1344" s="832" t="s">
        <v>2522</v>
      </c>
      <c r="L1344" s="835">
        <v>453.18</v>
      </c>
      <c r="M1344" s="835">
        <v>19033.560000000005</v>
      </c>
      <c r="N1344" s="832">
        <v>42</v>
      </c>
      <c r="O1344" s="836">
        <v>26</v>
      </c>
      <c r="P1344" s="835">
        <v>14954.940000000006</v>
      </c>
      <c r="Q1344" s="837">
        <v>0.78571428571428581</v>
      </c>
      <c r="R1344" s="832">
        <v>33</v>
      </c>
      <c r="S1344" s="837">
        <v>0.7857142857142857</v>
      </c>
      <c r="T1344" s="836">
        <v>20</v>
      </c>
      <c r="U1344" s="838">
        <v>0.76923076923076927</v>
      </c>
    </row>
    <row r="1345" spans="1:21" ht="14.45" customHeight="1" x14ac:dyDescent="0.2">
      <c r="A1345" s="831">
        <v>21</v>
      </c>
      <c r="B1345" s="832" t="s">
        <v>3242</v>
      </c>
      <c r="C1345" s="832" t="s">
        <v>3248</v>
      </c>
      <c r="D1345" s="833" t="s">
        <v>5567</v>
      </c>
      <c r="E1345" s="834" t="s">
        <v>3286</v>
      </c>
      <c r="F1345" s="832" t="s">
        <v>3243</v>
      </c>
      <c r="G1345" s="832" t="s">
        <v>3293</v>
      </c>
      <c r="H1345" s="832" t="s">
        <v>594</v>
      </c>
      <c r="I1345" s="832" t="s">
        <v>4483</v>
      </c>
      <c r="J1345" s="832" t="s">
        <v>4484</v>
      </c>
      <c r="K1345" s="832" t="s">
        <v>1358</v>
      </c>
      <c r="L1345" s="835">
        <v>453.18</v>
      </c>
      <c r="M1345" s="835">
        <v>2719.08</v>
      </c>
      <c r="N1345" s="832">
        <v>6</v>
      </c>
      <c r="O1345" s="836">
        <v>3</v>
      </c>
      <c r="P1345" s="835">
        <v>2719.08</v>
      </c>
      <c r="Q1345" s="837">
        <v>1</v>
      </c>
      <c r="R1345" s="832">
        <v>6</v>
      </c>
      <c r="S1345" s="837">
        <v>1</v>
      </c>
      <c r="T1345" s="836">
        <v>3</v>
      </c>
      <c r="U1345" s="838">
        <v>1</v>
      </c>
    </row>
    <row r="1346" spans="1:21" ht="14.45" customHeight="1" x14ac:dyDescent="0.2">
      <c r="A1346" s="831">
        <v>21</v>
      </c>
      <c r="B1346" s="832" t="s">
        <v>3242</v>
      </c>
      <c r="C1346" s="832" t="s">
        <v>3248</v>
      </c>
      <c r="D1346" s="833" t="s">
        <v>5567</v>
      </c>
      <c r="E1346" s="834" t="s">
        <v>3286</v>
      </c>
      <c r="F1346" s="832" t="s">
        <v>3243</v>
      </c>
      <c r="G1346" s="832" t="s">
        <v>3305</v>
      </c>
      <c r="H1346" s="832" t="s">
        <v>655</v>
      </c>
      <c r="I1346" s="832" t="s">
        <v>3568</v>
      </c>
      <c r="J1346" s="832" t="s">
        <v>2851</v>
      </c>
      <c r="K1346" s="832" t="s">
        <v>3569</v>
      </c>
      <c r="L1346" s="835">
        <v>2038.93</v>
      </c>
      <c r="M1346" s="835">
        <v>12233.58</v>
      </c>
      <c r="N1346" s="832">
        <v>6</v>
      </c>
      <c r="O1346" s="836">
        <v>2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21</v>
      </c>
      <c r="B1347" s="832" t="s">
        <v>3242</v>
      </c>
      <c r="C1347" s="832" t="s">
        <v>3248</v>
      </c>
      <c r="D1347" s="833" t="s">
        <v>5567</v>
      </c>
      <c r="E1347" s="834" t="s">
        <v>3286</v>
      </c>
      <c r="F1347" s="832" t="s">
        <v>3243</v>
      </c>
      <c r="G1347" s="832" t="s">
        <v>3305</v>
      </c>
      <c r="H1347" s="832" t="s">
        <v>655</v>
      </c>
      <c r="I1347" s="832" t="s">
        <v>2850</v>
      </c>
      <c r="J1347" s="832" t="s">
        <v>2851</v>
      </c>
      <c r="K1347" s="832" t="s">
        <v>2852</v>
      </c>
      <c r="L1347" s="835">
        <v>355.79</v>
      </c>
      <c r="M1347" s="835">
        <v>711.58</v>
      </c>
      <c r="N1347" s="832">
        <v>2</v>
      </c>
      <c r="O1347" s="836">
        <v>1</v>
      </c>
      <c r="P1347" s="835">
        <v>711.58</v>
      </c>
      <c r="Q1347" s="837">
        <v>1</v>
      </c>
      <c r="R1347" s="832">
        <v>2</v>
      </c>
      <c r="S1347" s="837">
        <v>1</v>
      </c>
      <c r="T1347" s="836">
        <v>1</v>
      </c>
      <c r="U1347" s="838">
        <v>1</v>
      </c>
    </row>
    <row r="1348" spans="1:21" ht="14.45" customHeight="1" x14ac:dyDescent="0.2">
      <c r="A1348" s="831">
        <v>21</v>
      </c>
      <c r="B1348" s="832" t="s">
        <v>3242</v>
      </c>
      <c r="C1348" s="832" t="s">
        <v>3248</v>
      </c>
      <c r="D1348" s="833" t="s">
        <v>5567</v>
      </c>
      <c r="E1348" s="834" t="s">
        <v>3286</v>
      </c>
      <c r="F1348" s="832" t="s">
        <v>3243</v>
      </c>
      <c r="G1348" s="832" t="s">
        <v>3305</v>
      </c>
      <c r="H1348" s="832" t="s">
        <v>655</v>
      </c>
      <c r="I1348" s="832" t="s">
        <v>2853</v>
      </c>
      <c r="J1348" s="832" t="s">
        <v>2851</v>
      </c>
      <c r="K1348" s="832" t="s">
        <v>2854</v>
      </c>
      <c r="L1348" s="835">
        <v>552.64</v>
      </c>
      <c r="M1348" s="835">
        <v>4421.12</v>
      </c>
      <c r="N1348" s="832">
        <v>8</v>
      </c>
      <c r="O1348" s="836">
        <v>4</v>
      </c>
      <c r="P1348" s="835">
        <v>4421.12</v>
      </c>
      <c r="Q1348" s="837">
        <v>1</v>
      </c>
      <c r="R1348" s="832">
        <v>8</v>
      </c>
      <c r="S1348" s="837">
        <v>1</v>
      </c>
      <c r="T1348" s="836">
        <v>4</v>
      </c>
      <c r="U1348" s="838">
        <v>1</v>
      </c>
    </row>
    <row r="1349" spans="1:21" ht="14.45" customHeight="1" x14ac:dyDescent="0.2">
      <c r="A1349" s="831">
        <v>21</v>
      </c>
      <c r="B1349" s="832" t="s">
        <v>3242</v>
      </c>
      <c r="C1349" s="832" t="s">
        <v>3248</v>
      </c>
      <c r="D1349" s="833" t="s">
        <v>5567</v>
      </c>
      <c r="E1349" s="834" t="s">
        <v>3286</v>
      </c>
      <c r="F1349" s="832" t="s">
        <v>3243</v>
      </c>
      <c r="G1349" s="832" t="s">
        <v>3305</v>
      </c>
      <c r="H1349" s="832" t="s">
        <v>655</v>
      </c>
      <c r="I1349" s="832" t="s">
        <v>2855</v>
      </c>
      <c r="J1349" s="832" t="s">
        <v>2851</v>
      </c>
      <c r="K1349" s="832" t="s">
        <v>2856</v>
      </c>
      <c r="L1349" s="835">
        <v>1019.46</v>
      </c>
      <c r="M1349" s="835">
        <v>9175.14</v>
      </c>
      <c r="N1349" s="832">
        <v>9</v>
      </c>
      <c r="O1349" s="836">
        <v>5</v>
      </c>
      <c r="P1349" s="835">
        <v>9175.14</v>
      </c>
      <c r="Q1349" s="837">
        <v>1</v>
      </c>
      <c r="R1349" s="832">
        <v>9</v>
      </c>
      <c r="S1349" s="837">
        <v>1</v>
      </c>
      <c r="T1349" s="836">
        <v>5</v>
      </c>
      <c r="U1349" s="838">
        <v>1</v>
      </c>
    </row>
    <row r="1350" spans="1:21" ht="14.45" customHeight="1" x14ac:dyDescent="0.2">
      <c r="A1350" s="831">
        <v>21</v>
      </c>
      <c r="B1350" s="832" t="s">
        <v>3242</v>
      </c>
      <c r="C1350" s="832" t="s">
        <v>3248</v>
      </c>
      <c r="D1350" s="833" t="s">
        <v>5567</v>
      </c>
      <c r="E1350" s="834" t="s">
        <v>3286</v>
      </c>
      <c r="F1350" s="832" t="s">
        <v>3243</v>
      </c>
      <c r="G1350" s="832" t="s">
        <v>3944</v>
      </c>
      <c r="H1350" s="832" t="s">
        <v>594</v>
      </c>
      <c r="I1350" s="832" t="s">
        <v>3945</v>
      </c>
      <c r="J1350" s="832" t="s">
        <v>3946</v>
      </c>
      <c r="K1350" s="832" t="s">
        <v>3947</v>
      </c>
      <c r="L1350" s="835">
        <v>453.18</v>
      </c>
      <c r="M1350" s="835">
        <v>7250.8799999999992</v>
      </c>
      <c r="N1350" s="832">
        <v>16</v>
      </c>
      <c r="O1350" s="836">
        <v>4</v>
      </c>
      <c r="P1350" s="835">
        <v>7250.8799999999992</v>
      </c>
      <c r="Q1350" s="837">
        <v>1</v>
      </c>
      <c r="R1350" s="832">
        <v>16</v>
      </c>
      <c r="S1350" s="837">
        <v>1</v>
      </c>
      <c r="T1350" s="836">
        <v>4</v>
      </c>
      <c r="U1350" s="838">
        <v>1</v>
      </c>
    </row>
    <row r="1351" spans="1:21" ht="14.45" customHeight="1" x14ac:dyDescent="0.2">
      <c r="A1351" s="831">
        <v>21</v>
      </c>
      <c r="B1351" s="832" t="s">
        <v>3242</v>
      </c>
      <c r="C1351" s="832" t="s">
        <v>3248</v>
      </c>
      <c r="D1351" s="833" t="s">
        <v>5567</v>
      </c>
      <c r="E1351" s="834" t="s">
        <v>3286</v>
      </c>
      <c r="F1351" s="832" t="s">
        <v>3243</v>
      </c>
      <c r="G1351" s="832" t="s">
        <v>3570</v>
      </c>
      <c r="H1351" s="832" t="s">
        <v>655</v>
      </c>
      <c r="I1351" s="832" t="s">
        <v>2510</v>
      </c>
      <c r="J1351" s="832" t="s">
        <v>842</v>
      </c>
      <c r="K1351" s="832" t="s">
        <v>2511</v>
      </c>
      <c r="L1351" s="835">
        <v>57.6</v>
      </c>
      <c r="M1351" s="835">
        <v>115.2</v>
      </c>
      <c r="N1351" s="832">
        <v>2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21</v>
      </c>
      <c r="B1352" s="832" t="s">
        <v>3242</v>
      </c>
      <c r="C1352" s="832" t="s">
        <v>3248</v>
      </c>
      <c r="D1352" s="833" t="s">
        <v>5567</v>
      </c>
      <c r="E1352" s="834" t="s">
        <v>3286</v>
      </c>
      <c r="F1352" s="832" t="s">
        <v>3243</v>
      </c>
      <c r="G1352" s="832" t="s">
        <v>3570</v>
      </c>
      <c r="H1352" s="832" t="s">
        <v>594</v>
      </c>
      <c r="I1352" s="832" t="s">
        <v>4449</v>
      </c>
      <c r="J1352" s="832" t="s">
        <v>842</v>
      </c>
      <c r="K1352" s="832" t="s">
        <v>4450</v>
      </c>
      <c r="L1352" s="835">
        <v>51.84</v>
      </c>
      <c r="M1352" s="835">
        <v>51.84</v>
      </c>
      <c r="N1352" s="832">
        <v>1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21</v>
      </c>
      <c r="B1353" s="832" t="s">
        <v>3242</v>
      </c>
      <c r="C1353" s="832" t="s">
        <v>3248</v>
      </c>
      <c r="D1353" s="833" t="s">
        <v>5567</v>
      </c>
      <c r="E1353" s="834" t="s">
        <v>3286</v>
      </c>
      <c r="F1353" s="832" t="s">
        <v>3243</v>
      </c>
      <c r="G1353" s="832" t="s">
        <v>3582</v>
      </c>
      <c r="H1353" s="832" t="s">
        <v>655</v>
      </c>
      <c r="I1353" s="832" t="s">
        <v>2660</v>
      </c>
      <c r="J1353" s="832" t="s">
        <v>1427</v>
      </c>
      <c r="K1353" s="832" t="s">
        <v>2661</v>
      </c>
      <c r="L1353" s="835">
        <v>143.09</v>
      </c>
      <c r="M1353" s="835">
        <v>572.36</v>
      </c>
      <c r="N1353" s="832">
        <v>4</v>
      </c>
      <c r="O1353" s="836">
        <v>3</v>
      </c>
      <c r="P1353" s="835">
        <v>429.27</v>
      </c>
      <c r="Q1353" s="837">
        <v>0.75</v>
      </c>
      <c r="R1353" s="832">
        <v>3</v>
      </c>
      <c r="S1353" s="837">
        <v>0.75</v>
      </c>
      <c r="T1353" s="836">
        <v>2.5</v>
      </c>
      <c r="U1353" s="838">
        <v>0.83333333333333337</v>
      </c>
    </row>
    <row r="1354" spans="1:21" ht="14.45" customHeight="1" x14ac:dyDescent="0.2">
      <c r="A1354" s="831">
        <v>21</v>
      </c>
      <c r="B1354" s="832" t="s">
        <v>3242</v>
      </c>
      <c r="C1354" s="832" t="s">
        <v>3248</v>
      </c>
      <c r="D1354" s="833" t="s">
        <v>5567</v>
      </c>
      <c r="E1354" s="834" t="s">
        <v>3286</v>
      </c>
      <c r="F1354" s="832" t="s">
        <v>3243</v>
      </c>
      <c r="G1354" s="832" t="s">
        <v>3582</v>
      </c>
      <c r="H1354" s="832" t="s">
        <v>655</v>
      </c>
      <c r="I1354" s="832" t="s">
        <v>4673</v>
      </c>
      <c r="J1354" s="832" t="s">
        <v>4674</v>
      </c>
      <c r="K1354" s="832" t="s">
        <v>4675</v>
      </c>
      <c r="L1354" s="835">
        <v>286.18</v>
      </c>
      <c r="M1354" s="835">
        <v>572.36</v>
      </c>
      <c r="N1354" s="832">
        <v>2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5" customHeight="1" x14ac:dyDescent="0.2">
      <c r="A1355" s="831">
        <v>21</v>
      </c>
      <c r="B1355" s="832" t="s">
        <v>3242</v>
      </c>
      <c r="C1355" s="832" t="s">
        <v>3248</v>
      </c>
      <c r="D1355" s="833" t="s">
        <v>5567</v>
      </c>
      <c r="E1355" s="834" t="s">
        <v>3286</v>
      </c>
      <c r="F1355" s="832" t="s">
        <v>3243</v>
      </c>
      <c r="G1355" s="832" t="s">
        <v>3594</v>
      </c>
      <c r="H1355" s="832" t="s">
        <v>594</v>
      </c>
      <c r="I1355" s="832" t="s">
        <v>3595</v>
      </c>
      <c r="J1355" s="832" t="s">
        <v>668</v>
      </c>
      <c r="K1355" s="832" t="s">
        <v>3596</v>
      </c>
      <c r="L1355" s="835">
        <v>108.44</v>
      </c>
      <c r="M1355" s="835">
        <v>759.08</v>
      </c>
      <c r="N1355" s="832">
        <v>7</v>
      </c>
      <c r="O1355" s="836">
        <v>4</v>
      </c>
      <c r="P1355" s="835">
        <v>216.88</v>
      </c>
      <c r="Q1355" s="837">
        <v>0.2857142857142857</v>
      </c>
      <c r="R1355" s="832">
        <v>2</v>
      </c>
      <c r="S1355" s="837">
        <v>0.2857142857142857</v>
      </c>
      <c r="T1355" s="836">
        <v>1.5</v>
      </c>
      <c r="U1355" s="838">
        <v>0.375</v>
      </c>
    </row>
    <row r="1356" spans="1:21" ht="14.45" customHeight="1" x14ac:dyDescent="0.2">
      <c r="A1356" s="831">
        <v>21</v>
      </c>
      <c r="B1356" s="832" t="s">
        <v>3242</v>
      </c>
      <c r="C1356" s="832" t="s">
        <v>3248</v>
      </c>
      <c r="D1356" s="833" t="s">
        <v>5567</v>
      </c>
      <c r="E1356" s="834" t="s">
        <v>3286</v>
      </c>
      <c r="F1356" s="832" t="s">
        <v>3243</v>
      </c>
      <c r="G1356" s="832" t="s">
        <v>3594</v>
      </c>
      <c r="H1356" s="832" t="s">
        <v>594</v>
      </c>
      <c r="I1356" s="832" t="s">
        <v>3595</v>
      </c>
      <c r="J1356" s="832" t="s">
        <v>668</v>
      </c>
      <c r="K1356" s="832" t="s">
        <v>3596</v>
      </c>
      <c r="L1356" s="835">
        <v>127.91</v>
      </c>
      <c r="M1356" s="835">
        <v>127.91</v>
      </c>
      <c r="N1356" s="832">
        <v>1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5" customHeight="1" x14ac:dyDescent="0.2">
      <c r="A1357" s="831">
        <v>21</v>
      </c>
      <c r="B1357" s="832" t="s">
        <v>3242</v>
      </c>
      <c r="C1357" s="832" t="s">
        <v>3248</v>
      </c>
      <c r="D1357" s="833" t="s">
        <v>5567</v>
      </c>
      <c r="E1357" s="834" t="s">
        <v>3286</v>
      </c>
      <c r="F1357" s="832" t="s">
        <v>3243</v>
      </c>
      <c r="G1357" s="832" t="s">
        <v>3597</v>
      </c>
      <c r="H1357" s="832" t="s">
        <v>594</v>
      </c>
      <c r="I1357" s="832" t="s">
        <v>3598</v>
      </c>
      <c r="J1357" s="832" t="s">
        <v>3599</v>
      </c>
      <c r="K1357" s="832" t="s">
        <v>3600</v>
      </c>
      <c r="L1357" s="835">
        <v>21.92</v>
      </c>
      <c r="M1357" s="835">
        <v>3331.8399999999997</v>
      </c>
      <c r="N1357" s="832">
        <v>152</v>
      </c>
      <c r="O1357" s="836">
        <v>49</v>
      </c>
      <c r="P1357" s="835">
        <v>1534.3999999999999</v>
      </c>
      <c r="Q1357" s="837">
        <v>0.46052631578947367</v>
      </c>
      <c r="R1357" s="832">
        <v>70</v>
      </c>
      <c r="S1357" s="837">
        <v>0.46052631578947367</v>
      </c>
      <c r="T1357" s="836">
        <v>21</v>
      </c>
      <c r="U1357" s="838">
        <v>0.42857142857142855</v>
      </c>
    </row>
    <row r="1358" spans="1:21" ht="14.45" customHeight="1" x14ac:dyDescent="0.2">
      <c r="A1358" s="831">
        <v>21</v>
      </c>
      <c r="B1358" s="832" t="s">
        <v>3242</v>
      </c>
      <c r="C1358" s="832" t="s">
        <v>3248</v>
      </c>
      <c r="D1358" s="833" t="s">
        <v>5567</v>
      </c>
      <c r="E1358" s="834" t="s">
        <v>3286</v>
      </c>
      <c r="F1358" s="832" t="s">
        <v>3243</v>
      </c>
      <c r="G1358" s="832" t="s">
        <v>3597</v>
      </c>
      <c r="H1358" s="832" t="s">
        <v>594</v>
      </c>
      <c r="I1358" s="832" t="s">
        <v>3601</v>
      </c>
      <c r="J1358" s="832" t="s">
        <v>3599</v>
      </c>
      <c r="K1358" s="832" t="s">
        <v>1886</v>
      </c>
      <c r="L1358" s="835">
        <v>87.67</v>
      </c>
      <c r="M1358" s="835">
        <v>438.35</v>
      </c>
      <c r="N1358" s="832">
        <v>5</v>
      </c>
      <c r="O1358" s="836">
        <v>2</v>
      </c>
      <c r="P1358" s="835">
        <v>438.35</v>
      </c>
      <c r="Q1358" s="837">
        <v>1</v>
      </c>
      <c r="R1358" s="832">
        <v>5</v>
      </c>
      <c r="S1358" s="837">
        <v>1</v>
      </c>
      <c r="T1358" s="836">
        <v>2</v>
      </c>
      <c r="U1358" s="838">
        <v>1</v>
      </c>
    </row>
    <row r="1359" spans="1:21" ht="14.45" customHeight="1" x14ac:dyDescent="0.2">
      <c r="A1359" s="831">
        <v>21</v>
      </c>
      <c r="B1359" s="832" t="s">
        <v>3242</v>
      </c>
      <c r="C1359" s="832" t="s">
        <v>3248</v>
      </c>
      <c r="D1359" s="833" t="s">
        <v>5567</v>
      </c>
      <c r="E1359" s="834" t="s">
        <v>3286</v>
      </c>
      <c r="F1359" s="832" t="s">
        <v>3243</v>
      </c>
      <c r="G1359" s="832" t="s">
        <v>3966</v>
      </c>
      <c r="H1359" s="832" t="s">
        <v>594</v>
      </c>
      <c r="I1359" s="832" t="s">
        <v>4676</v>
      </c>
      <c r="J1359" s="832" t="s">
        <v>3968</v>
      </c>
      <c r="K1359" s="832" t="s">
        <v>4677</v>
      </c>
      <c r="L1359" s="835">
        <v>0</v>
      </c>
      <c r="M1359" s="835">
        <v>0</v>
      </c>
      <c r="N1359" s="832">
        <v>1</v>
      </c>
      <c r="O1359" s="836">
        <v>0.5</v>
      </c>
      <c r="P1359" s="835"/>
      <c r="Q1359" s="837"/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21</v>
      </c>
      <c r="B1360" s="832" t="s">
        <v>3242</v>
      </c>
      <c r="C1360" s="832" t="s">
        <v>3248</v>
      </c>
      <c r="D1360" s="833" t="s">
        <v>5567</v>
      </c>
      <c r="E1360" s="834" t="s">
        <v>3286</v>
      </c>
      <c r="F1360" s="832" t="s">
        <v>3243</v>
      </c>
      <c r="G1360" s="832" t="s">
        <v>4678</v>
      </c>
      <c r="H1360" s="832" t="s">
        <v>594</v>
      </c>
      <c r="I1360" s="832" t="s">
        <v>4679</v>
      </c>
      <c r="J1360" s="832" t="s">
        <v>2956</v>
      </c>
      <c r="K1360" s="832" t="s">
        <v>4680</v>
      </c>
      <c r="L1360" s="835">
        <v>439.14</v>
      </c>
      <c r="M1360" s="835">
        <v>878.28</v>
      </c>
      <c r="N1360" s="832">
        <v>2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21</v>
      </c>
      <c r="B1361" s="832" t="s">
        <v>3242</v>
      </c>
      <c r="C1361" s="832" t="s">
        <v>3248</v>
      </c>
      <c r="D1361" s="833" t="s">
        <v>5567</v>
      </c>
      <c r="E1361" s="834" t="s">
        <v>3286</v>
      </c>
      <c r="F1361" s="832" t="s">
        <v>3243</v>
      </c>
      <c r="G1361" s="832" t="s">
        <v>4678</v>
      </c>
      <c r="H1361" s="832" t="s">
        <v>655</v>
      </c>
      <c r="I1361" s="832" t="s">
        <v>2955</v>
      </c>
      <c r="J1361" s="832" t="s">
        <v>2956</v>
      </c>
      <c r="K1361" s="832" t="s">
        <v>2957</v>
      </c>
      <c r="L1361" s="835">
        <v>122.96</v>
      </c>
      <c r="M1361" s="835">
        <v>245.92</v>
      </c>
      <c r="N1361" s="832">
        <v>2</v>
      </c>
      <c r="O1361" s="836">
        <v>1.5</v>
      </c>
      <c r="P1361" s="835">
        <v>245.92</v>
      </c>
      <c r="Q1361" s="837">
        <v>1</v>
      </c>
      <c r="R1361" s="832">
        <v>2</v>
      </c>
      <c r="S1361" s="837">
        <v>1</v>
      </c>
      <c r="T1361" s="836">
        <v>1.5</v>
      </c>
      <c r="U1361" s="838">
        <v>1</v>
      </c>
    </row>
    <row r="1362" spans="1:21" ht="14.45" customHeight="1" x14ac:dyDescent="0.2">
      <c r="A1362" s="831">
        <v>21</v>
      </c>
      <c r="B1362" s="832" t="s">
        <v>3242</v>
      </c>
      <c r="C1362" s="832" t="s">
        <v>3248</v>
      </c>
      <c r="D1362" s="833" t="s">
        <v>5567</v>
      </c>
      <c r="E1362" s="834" t="s">
        <v>3286</v>
      </c>
      <c r="F1362" s="832" t="s">
        <v>3243</v>
      </c>
      <c r="G1362" s="832" t="s">
        <v>4678</v>
      </c>
      <c r="H1362" s="832" t="s">
        <v>655</v>
      </c>
      <c r="I1362" s="832" t="s">
        <v>3143</v>
      </c>
      <c r="J1362" s="832" t="s">
        <v>2956</v>
      </c>
      <c r="K1362" s="832" t="s">
        <v>3144</v>
      </c>
      <c r="L1362" s="835">
        <v>245.91</v>
      </c>
      <c r="M1362" s="835">
        <v>2213.19</v>
      </c>
      <c r="N1362" s="832">
        <v>9</v>
      </c>
      <c r="O1362" s="836">
        <v>2</v>
      </c>
      <c r="P1362" s="835">
        <v>2213.19</v>
      </c>
      <c r="Q1362" s="837">
        <v>1</v>
      </c>
      <c r="R1362" s="832">
        <v>9</v>
      </c>
      <c r="S1362" s="837">
        <v>1</v>
      </c>
      <c r="T1362" s="836">
        <v>2</v>
      </c>
      <c r="U1362" s="838">
        <v>1</v>
      </c>
    </row>
    <row r="1363" spans="1:21" ht="14.45" customHeight="1" x14ac:dyDescent="0.2">
      <c r="A1363" s="831">
        <v>21</v>
      </c>
      <c r="B1363" s="832" t="s">
        <v>3242</v>
      </c>
      <c r="C1363" s="832" t="s">
        <v>3248</v>
      </c>
      <c r="D1363" s="833" t="s">
        <v>5567</v>
      </c>
      <c r="E1363" s="834" t="s">
        <v>3286</v>
      </c>
      <c r="F1363" s="832" t="s">
        <v>3243</v>
      </c>
      <c r="G1363" s="832" t="s">
        <v>4678</v>
      </c>
      <c r="H1363" s="832" t="s">
        <v>594</v>
      </c>
      <c r="I1363" s="832" t="s">
        <v>4681</v>
      </c>
      <c r="J1363" s="832" t="s">
        <v>4682</v>
      </c>
      <c r="K1363" s="832" t="s">
        <v>4683</v>
      </c>
      <c r="L1363" s="835">
        <v>879.97</v>
      </c>
      <c r="M1363" s="835">
        <v>1759.94</v>
      </c>
      <c r="N1363" s="832">
        <v>2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21</v>
      </c>
      <c r="B1364" s="832" t="s">
        <v>3242</v>
      </c>
      <c r="C1364" s="832" t="s">
        <v>3248</v>
      </c>
      <c r="D1364" s="833" t="s">
        <v>5567</v>
      </c>
      <c r="E1364" s="834" t="s">
        <v>3286</v>
      </c>
      <c r="F1364" s="832" t="s">
        <v>3243</v>
      </c>
      <c r="G1364" s="832" t="s">
        <v>3296</v>
      </c>
      <c r="H1364" s="832" t="s">
        <v>655</v>
      </c>
      <c r="I1364" s="832" t="s">
        <v>2886</v>
      </c>
      <c r="J1364" s="832" t="s">
        <v>1345</v>
      </c>
      <c r="K1364" s="832" t="s">
        <v>1346</v>
      </c>
      <c r="L1364" s="835">
        <v>0</v>
      </c>
      <c r="M1364" s="835">
        <v>0</v>
      </c>
      <c r="N1364" s="832">
        <v>52</v>
      </c>
      <c r="O1364" s="836">
        <v>16.5</v>
      </c>
      <c r="P1364" s="835">
        <v>0</v>
      </c>
      <c r="Q1364" s="837"/>
      <c r="R1364" s="832">
        <v>24</v>
      </c>
      <c r="S1364" s="837">
        <v>0.46153846153846156</v>
      </c>
      <c r="T1364" s="836">
        <v>7.5</v>
      </c>
      <c r="U1364" s="838">
        <v>0.45454545454545453</v>
      </c>
    </row>
    <row r="1365" spans="1:21" ht="14.45" customHeight="1" x14ac:dyDescent="0.2">
      <c r="A1365" s="831">
        <v>21</v>
      </c>
      <c r="B1365" s="832" t="s">
        <v>3242</v>
      </c>
      <c r="C1365" s="832" t="s">
        <v>3248</v>
      </c>
      <c r="D1365" s="833" t="s">
        <v>5567</v>
      </c>
      <c r="E1365" s="834" t="s">
        <v>3286</v>
      </c>
      <c r="F1365" s="832" t="s">
        <v>3243</v>
      </c>
      <c r="G1365" s="832" t="s">
        <v>3296</v>
      </c>
      <c r="H1365" s="832" t="s">
        <v>594</v>
      </c>
      <c r="I1365" s="832" t="s">
        <v>2884</v>
      </c>
      <c r="J1365" s="832" t="s">
        <v>1273</v>
      </c>
      <c r="K1365" s="832" t="s">
        <v>1276</v>
      </c>
      <c r="L1365" s="835">
        <v>0</v>
      </c>
      <c r="M1365" s="835">
        <v>0</v>
      </c>
      <c r="N1365" s="832">
        <v>5</v>
      </c>
      <c r="O1365" s="836">
        <v>0.5</v>
      </c>
      <c r="P1365" s="835"/>
      <c r="Q1365" s="837"/>
      <c r="R1365" s="832"/>
      <c r="S1365" s="837">
        <v>0</v>
      </c>
      <c r="T1365" s="836"/>
      <c r="U1365" s="838">
        <v>0</v>
      </c>
    </row>
    <row r="1366" spans="1:21" ht="14.45" customHeight="1" x14ac:dyDescent="0.2">
      <c r="A1366" s="831">
        <v>21</v>
      </c>
      <c r="B1366" s="832" t="s">
        <v>3242</v>
      </c>
      <c r="C1366" s="832" t="s">
        <v>3248</v>
      </c>
      <c r="D1366" s="833" t="s">
        <v>5567</v>
      </c>
      <c r="E1366" s="834" t="s">
        <v>3286</v>
      </c>
      <c r="F1366" s="832" t="s">
        <v>3243</v>
      </c>
      <c r="G1366" s="832" t="s">
        <v>3614</v>
      </c>
      <c r="H1366" s="832" t="s">
        <v>594</v>
      </c>
      <c r="I1366" s="832" t="s">
        <v>3615</v>
      </c>
      <c r="J1366" s="832" t="s">
        <v>1622</v>
      </c>
      <c r="K1366" s="832" t="s">
        <v>3339</v>
      </c>
      <c r="L1366" s="835">
        <v>210.38</v>
      </c>
      <c r="M1366" s="835">
        <v>210.38</v>
      </c>
      <c r="N1366" s="832">
        <v>1</v>
      </c>
      <c r="O1366" s="836">
        <v>0.5</v>
      </c>
      <c r="P1366" s="835">
        <v>210.38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5" customHeight="1" x14ac:dyDescent="0.2">
      <c r="A1367" s="831">
        <v>21</v>
      </c>
      <c r="B1367" s="832" t="s">
        <v>3242</v>
      </c>
      <c r="C1367" s="832" t="s">
        <v>3248</v>
      </c>
      <c r="D1367" s="833" t="s">
        <v>5567</v>
      </c>
      <c r="E1367" s="834" t="s">
        <v>3286</v>
      </c>
      <c r="F1367" s="832" t="s">
        <v>3243</v>
      </c>
      <c r="G1367" s="832" t="s">
        <v>3617</v>
      </c>
      <c r="H1367" s="832" t="s">
        <v>594</v>
      </c>
      <c r="I1367" s="832" t="s">
        <v>4684</v>
      </c>
      <c r="J1367" s="832" t="s">
        <v>4685</v>
      </c>
      <c r="K1367" s="832" t="s">
        <v>4490</v>
      </c>
      <c r="L1367" s="835">
        <v>42.54</v>
      </c>
      <c r="M1367" s="835">
        <v>85.08</v>
      </c>
      <c r="N1367" s="832">
        <v>2</v>
      </c>
      <c r="O1367" s="836">
        <v>1</v>
      </c>
      <c r="P1367" s="835">
        <v>85.08</v>
      </c>
      <c r="Q1367" s="837">
        <v>1</v>
      </c>
      <c r="R1367" s="832">
        <v>2</v>
      </c>
      <c r="S1367" s="837">
        <v>1</v>
      </c>
      <c r="T1367" s="836">
        <v>1</v>
      </c>
      <c r="U1367" s="838">
        <v>1</v>
      </c>
    </row>
    <row r="1368" spans="1:21" ht="14.45" customHeight="1" x14ac:dyDescent="0.2">
      <c r="A1368" s="831">
        <v>21</v>
      </c>
      <c r="B1368" s="832" t="s">
        <v>3242</v>
      </c>
      <c r="C1368" s="832" t="s">
        <v>3248</v>
      </c>
      <c r="D1368" s="833" t="s">
        <v>5567</v>
      </c>
      <c r="E1368" s="834" t="s">
        <v>3286</v>
      </c>
      <c r="F1368" s="832" t="s">
        <v>3243</v>
      </c>
      <c r="G1368" s="832" t="s">
        <v>4310</v>
      </c>
      <c r="H1368" s="832" t="s">
        <v>594</v>
      </c>
      <c r="I1368" s="832" t="s">
        <v>4686</v>
      </c>
      <c r="J1368" s="832" t="s">
        <v>4312</v>
      </c>
      <c r="K1368" s="832" t="s">
        <v>4687</v>
      </c>
      <c r="L1368" s="835">
        <v>669.66</v>
      </c>
      <c r="M1368" s="835">
        <v>669.66</v>
      </c>
      <c r="N1368" s="832">
        <v>1</v>
      </c>
      <c r="O1368" s="836">
        <v>1</v>
      </c>
      <c r="P1368" s="835">
        <v>669.66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5" customHeight="1" x14ac:dyDescent="0.2">
      <c r="A1369" s="831">
        <v>21</v>
      </c>
      <c r="B1369" s="832" t="s">
        <v>3242</v>
      </c>
      <c r="C1369" s="832" t="s">
        <v>3248</v>
      </c>
      <c r="D1369" s="833" t="s">
        <v>5567</v>
      </c>
      <c r="E1369" s="834" t="s">
        <v>3286</v>
      </c>
      <c r="F1369" s="832" t="s">
        <v>3243</v>
      </c>
      <c r="G1369" s="832" t="s">
        <v>3621</v>
      </c>
      <c r="H1369" s="832" t="s">
        <v>655</v>
      </c>
      <c r="I1369" s="832" t="s">
        <v>3622</v>
      </c>
      <c r="J1369" s="832" t="s">
        <v>3623</v>
      </c>
      <c r="K1369" s="832" t="s">
        <v>3624</v>
      </c>
      <c r="L1369" s="835">
        <v>502.31</v>
      </c>
      <c r="M1369" s="835">
        <v>12055.440000000002</v>
      </c>
      <c r="N1369" s="832">
        <v>24</v>
      </c>
      <c r="O1369" s="836">
        <v>20.5</v>
      </c>
      <c r="P1369" s="835">
        <v>6530.0300000000016</v>
      </c>
      <c r="Q1369" s="837">
        <v>0.54166666666666674</v>
      </c>
      <c r="R1369" s="832">
        <v>13</v>
      </c>
      <c r="S1369" s="837">
        <v>0.54166666666666663</v>
      </c>
      <c r="T1369" s="836">
        <v>12</v>
      </c>
      <c r="U1369" s="838">
        <v>0.58536585365853655</v>
      </c>
    </row>
    <row r="1370" spans="1:21" ht="14.45" customHeight="1" x14ac:dyDescent="0.2">
      <c r="A1370" s="831">
        <v>21</v>
      </c>
      <c r="B1370" s="832" t="s">
        <v>3242</v>
      </c>
      <c r="C1370" s="832" t="s">
        <v>3248</v>
      </c>
      <c r="D1370" s="833" t="s">
        <v>5567</v>
      </c>
      <c r="E1370" s="834" t="s">
        <v>3286</v>
      </c>
      <c r="F1370" s="832" t="s">
        <v>3243</v>
      </c>
      <c r="G1370" s="832" t="s">
        <v>3637</v>
      </c>
      <c r="H1370" s="832" t="s">
        <v>594</v>
      </c>
      <c r="I1370" s="832" t="s">
        <v>3640</v>
      </c>
      <c r="J1370" s="832" t="s">
        <v>1559</v>
      </c>
      <c r="K1370" s="832" t="s">
        <v>3641</v>
      </c>
      <c r="L1370" s="835">
        <v>55.16</v>
      </c>
      <c r="M1370" s="835">
        <v>55.16</v>
      </c>
      <c r="N1370" s="832">
        <v>1</v>
      </c>
      <c r="O1370" s="836">
        <v>1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5" customHeight="1" x14ac:dyDescent="0.2">
      <c r="A1371" s="831">
        <v>21</v>
      </c>
      <c r="B1371" s="832" t="s">
        <v>3242</v>
      </c>
      <c r="C1371" s="832" t="s">
        <v>3248</v>
      </c>
      <c r="D1371" s="833" t="s">
        <v>5567</v>
      </c>
      <c r="E1371" s="834" t="s">
        <v>3286</v>
      </c>
      <c r="F1371" s="832" t="s">
        <v>3243</v>
      </c>
      <c r="G1371" s="832" t="s">
        <v>4316</v>
      </c>
      <c r="H1371" s="832" t="s">
        <v>594</v>
      </c>
      <c r="I1371" s="832" t="s">
        <v>4317</v>
      </c>
      <c r="J1371" s="832" t="s">
        <v>4318</v>
      </c>
      <c r="K1371" s="832" t="s">
        <v>4319</v>
      </c>
      <c r="L1371" s="835">
        <v>61.97</v>
      </c>
      <c r="M1371" s="835">
        <v>61.97</v>
      </c>
      <c r="N1371" s="832">
        <v>1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21</v>
      </c>
      <c r="B1372" s="832" t="s">
        <v>3242</v>
      </c>
      <c r="C1372" s="832" t="s">
        <v>3248</v>
      </c>
      <c r="D1372" s="833" t="s">
        <v>5567</v>
      </c>
      <c r="E1372" s="834" t="s">
        <v>3286</v>
      </c>
      <c r="F1372" s="832" t="s">
        <v>3243</v>
      </c>
      <c r="G1372" s="832" t="s">
        <v>3645</v>
      </c>
      <c r="H1372" s="832" t="s">
        <v>594</v>
      </c>
      <c r="I1372" s="832" t="s">
        <v>4688</v>
      </c>
      <c r="J1372" s="832" t="s">
        <v>4689</v>
      </c>
      <c r="K1372" s="832" t="s">
        <v>4690</v>
      </c>
      <c r="L1372" s="835">
        <v>119.1</v>
      </c>
      <c r="M1372" s="835">
        <v>119.1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21</v>
      </c>
      <c r="B1373" s="832" t="s">
        <v>3242</v>
      </c>
      <c r="C1373" s="832" t="s">
        <v>3248</v>
      </c>
      <c r="D1373" s="833" t="s">
        <v>5567</v>
      </c>
      <c r="E1373" s="834" t="s">
        <v>3286</v>
      </c>
      <c r="F1373" s="832" t="s">
        <v>3243</v>
      </c>
      <c r="G1373" s="832" t="s">
        <v>4691</v>
      </c>
      <c r="H1373" s="832" t="s">
        <v>594</v>
      </c>
      <c r="I1373" s="832" t="s">
        <v>4692</v>
      </c>
      <c r="J1373" s="832" t="s">
        <v>4693</v>
      </c>
      <c r="K1373" s="832" t="s">
        <v>4694</v>
      </c>
      <c r="L1373" s="835">
        <v>110.74</v>
      </c>
      <c r="M1373" s="835">
        <v>110.74</v>
      </c>
      <c r="N1373" s="832">
        <v>1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21</v>
      </c>
      <c r="B1374" s="832" t="s">
        <v>3242</v>
      </c>
      <c r="C1374" s="832" t="s">
        <v>3248</v>
      </c>
      <c r="D1374" s="833" t="s">
        <v>5567</v>
      </c>
      <c r="E1374" s="834" t="s">
        <v>3286</v>
      </c>
      <c r="F1374" s="832" t="s">
        <v>3243</v>
      </c>
      <c r="G1374" s="832" t="s">
        <v>3668</v>
      </c>
      <c r="H1374" s="832" t="s">
        <v>594</v>
      </c>
      <c r="I1374" s="832" t="s">
        <v>3669</v>
      </c>
      <c r="J1374" s="832" t="s">
        <v>801</v>
      </c>
      <c r="K1374" s="832" t="s">
        <v>3670</v>
      </c>
      <c r="L1374" s="835">
        <v>311.02</v>
      </c>
      <c r="M1374" s="835">
        <v>933.06</v>
      </c>
      <c r="N1374" s="832">
        <v>3</v>
      </c>
      <c r="O1374" s="836">
        <v>2</v>
      </c>
      <c r="P1374" s="835">
        <v>933.06</v>
      </c>
      <c r="Q1374" s="837">
        <v>1</v>
      </c>
      <c r="R1374" s="832">
        <v>3</v>
      </c>
      <c r="S1374" s="837">
        <v>1</v>
      </c>
      <c r="T1374" s="836">
        <v>2</v>
      </c>
      <c r="U1374" s="838">
        <v>1</v>
      </c>
    </row>
    <row r="1375" spans="1:21" ht="14.45" customHeight="1" x14ac:dyDescent="0.2">
      <c r="A1375" s="831">
        <v>21</v>
      </c>
      <c r="B1375" s="832" t="s">
        <v>3242</v>
      </c>
      <c r="C1375" s="832" t="s">
        <v>3248</v>
      </c>
      <c r="D1375" s="833" t="s">
        <v>5567</v>
      </c>
      <c r="E1375" s="834" t="s">
        <v>3286</v>
      </c>
      <c r="F1375" s="832" t="s">
        <v>3243</v>
      </c>
      <c r="G1375" s="832" t="s">
        <v>3668</v>
      </c>
      <c r="H1375" s="832" t="s">
        <v>594</v>
      </c>
      <c r="I1375" s="832" t="s">
        <v>3989</v>
      </c>
      <c r="J1375" s="832" t="s">
        <v>3990</v>
      </c>
      <c r="K1375" s="832" t="s">
        <v>3991</v>
      </c>
      <c r="L1375" s="835">
        <v>177.92</v>
      </c>
      <c r="M1375" s="835">
        <v>5693.4400000000005</v>
      </c>
      <c r="N1375" s="832">
        <v>32</v>
      </c>
      <c r="O1375" s="836">
        <v>9.5</v>
      </c>
      <c r="P1375" s="835">
        <v>3558.4000000000005</v>
      </c>
      <c r="Q1375" s="837">
        <v>0.625</v>
      </c>
      <c r="R1375" s="832">
        <v>20</v>
      </c>
      <c r="S1375" s="837">
        <v>0.625</v>
      </c>
      <c r="T1375" s="836">
        <v>5</v>
      </c>
      <c r="U1375" s="838">
        <v>0.52631578947368418</v>
      </c>
    </row>
    <row r="1376" spans="1:21" ht="14.45" customHeight="1" x14ac:dyDescent="0.2">
      <c r="A1376" s="831">
        <v>21</v>
      </c>
      <c r="B1376" s="832" t="s">
        <v>3242</v>
      </c>
      <c r="C1376" s="832" t="s">
        <v>3248</v>
      </c>
      <c r="D1376" s="833" t="s">
        <v>5567</v>
      </c>
      <c r="E1376" s="834" t="s">
        <v>3286</v>
      </c>
      <c r="F1376" s="832" t="s">
        <v>3243</v>
      </c>
      <c r="G1376" s="832" t="s">
        <v>3673</v>
      </c>
      <c r="H1376" s="832" t="s">
        <v>594</v>
      </c>
      <c r="I1376" s="832" t="s">
        <v>3676</v>
      </c>
      <c r="J1376" s="832" t="s">
        <v>1662</v>
      </c>
      <c r="K1376" s="832" t="s">
        <v>2948</v>
      </c>
      <c r="L1376" s="835">
        <v>0</v>
      </c>
      <c r="M1376" s="835">
        <v>0</v>
      </c>
      <c r="N1376" s="832">
        <v>2</v>
      </c>
      <c r="O1376" s="836">
        <v>2</v>
      </c>
      <c r="P1376" s="835">
        <v>0</v>
      </c>
      <c r="Q1376" s="837"/>
      <c r="R1376" s="832">
        <v>1</v>
      </c>
      <c r="S1376" s="837">
        <v>0.5</v>
      </c>
      <c r="T1376" s="836">
        <v>1</v>
      </c>
      <c r="U1376" s="838">
        <v>0.5</v>
      </c>
    </row>
    <row r="1377" spans="1:21" ht="14.45" customHeight="1" x14ac:dyDescent="0.2">
      <c r="A1377" s="831">
        <v>21</v>
      </c>
      <c r="B1377" s="832" t="s">
        <v>3242</v>
      </c>
      <c r="C1377" s="832" t="s">
        <v>3248</v>
      </c>
      <c r="D1377" s="833" t="s">
        <v>5567</v>
      </c>
      <c r="E1377" s="834" t="s">
        <v>3286</v>
      </c>
      <c r="F1377" s="832" t="s">
        <v>3243</v>
      </c>
      <c r="G1377" s="832" t="s">
        <v>3673</v>
      </c>
      <c r="H1377" s="832" t="s">
        <v>594</v>
      </c>
      <c r="I1377" s="832" t="s">
        <v>2949</v>
      </c>
      <c r="J1377" s="832" t="s">
        <v>1662</v>
      </c>
      <c r="K1377" s="832" t="s">
        <v>2950</v>
      </c>
      <c r="L1377" s="835">
        <v>0</v>
      </c>
      <c r="M1377" s="835">
        <v>0</v>
      </c>
      <c r="N1377" s="832">
        <v>6</v>
      </c>
      <c r="O1377" s="836">
        <v>4.5</v>
      </c>
      <c r="P1377" s="835">
        <v>0</v>
      </c>
      <c r="Q1377" s="837"/>
      <c r="R1377" s="832">
        <v>2</v>
      </c>
      <c r="S1377" s="837">
        <v>0.33333333333333331</v>
      </c>
      <c r="T1377" s="836">
        <v>1.5</v>
      </c>
      <c r="U1377" s="838">
        <v>0.33333333333333331</v>
      </c>
    </row>
    <row r="1378" spans="1:21" ht="14.45" customHeight="1" x14ac:dyDescent="0.2">
      <c r="A1378" s="831">
        <v>21</v>
      </c>
      <c r="B1378" s="832" t="s">
        <v>3242</v>
      </c>
      <c r="C1378" s="832" t="s">
        <v>3248</v>
      </c>
      <c r="D1378" s="833" t="s">
        <v>5567</v>
      </c>
      <c r="E1378" s="834" t="s">
        <v>3286</v>
      </c>
      <c r="F1378" s="832" t="s">
        <v>3243</v>
      </c>
      <c r="G1378" s="832" t="s">
        <v>3673</v>
      </c>
      <c r="H1378" s="832" t="s">
        <v>594</v>
      </c>
      <c r="I1378" s="832" t="s">
        <v>3682</v>
      </c>
      <c r="J1378" s="832" t="s">
        <v>3683</v>
      </c>
      <c r="K1378" s="832" t="s">
        <v>3148</v>
      </c>
      <c r="L1378" s="835">
        <v>0</v>
      </c>
      <c r="M1378" s="835">
        <v>0</v>
      </c>
      <c r="N1378" s="832">
        <v>6</v>
      </c>
      <c r="O1378" s="836">
        <v>4</v>
      </c>
      <c r="P1378" s="835"/>
      <c r="Q1378" s="837"/>
      <c r="R1378" s="832"/>
      <c r="S1378" s="837">
        <v>0</v>
      </c>
      <c r="T1378" s="836"/>
      <c r="U1378" s="838">
        <v>0</v>
      </c>
    </row>
    <row r="1379" spans="1:21" ht="14.45" customHeight="1" x14ac:dyDescent="0.2">
      <c r="A1379" s="831">
        <v>21</v>
      </c>
      <c r="B1379" s="832" t="s">
        <v>3242</v>
      </c>
      <c r="C1379" s="832" t="s">
        <v>3248</v>
      </c>
      <c r="D1379" s="833" t="s">
        <v>5567</v>
      </c>
      <c r="E1379" s="834" t="s">
        <v>3286</v>
      </c>
      <c r="F1379" s="832" t="s">
        <v>3243</v>
      </c>
      <c r="G1379" s="832" t="s">
        <v>4695</v>
      </c>
      <c r="H1379" s="832" t="s">
        <v>594</v>
      </c>
      <c r="I1379" s="832" t="s">
        <v>4696</v>
      </c>
      <c r="J1379" s="832" t="s">
        <v>4697</v>
      </c>
      <c r="K1379" s="832" t="s">
        <v>4698</v>
      </c>
      <c r="L1379" s="835">
        <v>0</v>
      </c>
      <c r="M1379" s="835">
        <v>0</v>
      </c>
      <c r="N1379" s="832">
        <v>1</v>
      </c>
      <c r="O1379" s="836">
        <v>0.5</v>
      </c>
      <c r="P1379" s="835">
        <v>0</v>
      </c>
      <c r="Q1379" s="837"/>
      <c r="R1379" s="832">
        <v>1</v>
      </c>
      <c r="S1379" s="837">
        <v>1</v>
      </c>
      <c r="T1379" s="836">
        <v>0.5</v>
      </c>
      <c r="U1379" s="838">
        <v>1</v>
      </c>
    </row>
    <row r="1380" spans="1:21" ht="14.45" customHeight="1" x14ac:dyDescent="0.2">
      <c r="A1380" s="831">
        <v>21</v>
      </c>
      <c r="B1380" s="832" t="s">
        <v>3242</v>
      </c>
      <c r="C1380" s="832" t="s">
        <v>3248</v>
      </c>
      <c r="D1380" s="833" t="s">
        <v>5567</v>
      </c>
      <c r="E1380" s="834" t="s">
        <v>3286</v>
      </c>
      <c r="F1380" s="832" t="s">
        <v>3243</v>
      </c>
      <c r="G1380" s="832" t="s">
        <v>4699</v>
      </c>
      <c r="H1380" s="832" t="s">
        <v>594</v>
      </c>
      <c r="I1380" s="832" t="s">
        <v>4700</v>
      </c>
      <c r="J1380" s="832" t="s">
        <v>4701</v>
      </c>
      <c r="K1380" s="832" t="s">
        <v>4702</v>
      </c>
      <c r="L1380" s="835">
        <v>32.130000000000003</v>
      </c>
      <c r="M1380" s="835">
        <v>32.130000000000003</v>
      </c>
      <c r="N1380" s="832">
        <v>1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5" customHeight="1" x14ac:dyDescent="0.2">
      <c r="A1381" s="831">
        <v>21</v>
      </c>
      <c r="B1381" s="832" t="s">
        <v>3242</v>
      </c>
      <c r="C1381" s="832" t="s">
        <v>3248</v>
      </c>
      <c r="D1381" s="833" t="s">
        <v>5567</v>
      </c>
      <c r="E1381" s="834" t="s">
        <v>3286</v>
      </c>
      <c r="F1381" s="832" t="s">
        <v>3243</v>
      </c>
      <c r="G1381" s="832" t="s">
        <v>4703</v>
      </c>
      <c r="H1381" s="832" t="s">
        <v>655</v>
      </c>
      <c r="I1381" s="832" t="s">
        <v>4704</v>
      </c>
      <c r="J1381" s="832" t="s">
        <v>4705</v>
      </c>
      <c r="K1381" s="832" t="s">
        <v>4706</v>
      </c>
      <c r="L1381" s="835">
        <v>687</v>
      </c>
      <c r="M1381" s="835">
        <v>1374</v>
      </c>
      <c r="N1381" s="832">
        <v>2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21</v>
      </c>
      <c r="B1382" s="832" t="s">
        <v>3242</v>
      </c>
      <c r="C1382" s="832" t="s">
        <v>3248</v>
      </c>
      <c r="D1382" s="833" t="s">
        <v>5567</v>
      </c>
      <c r="E1382" s="834" t="s">
        <v>3286</v>
      </c>
      <c r="F1382" s="832" t="s">
        <v>3243</v>
      </c>
      <c r="G1382" s="832" t="s">
        <v>4513</v>
      </c>
      <c r="H1382" s="832" t="s">
        <v>594</v>
      </c>
      <c r="I1382" s="832" t="s">
        <v>4707</v>
      </c>
      <c r="J1382" s="832" t="s">
        <v>4515</v>
      </c>
      <c r="K1382" s="832" t="s">
        <v>4708</v>
      </c>
      <c r="L1382" s="835">
        <v>327.49</v>
      </c>
      <c r="M1382" s="835">
        <v>327.49</v>
      </c>
      <c r="N1382" s="832">
        <v>1</v>
      </c>
      <c r="O1382" s="836">
        <v>0.5</v>
      </c>
      <c r="P1382" s="835">
        <v>327.49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5" customHeight="1" x14ac:dyDescent="0.2">
      <c r="A1383" s="831">
        <v>21</v>
      </c>
      <c r="B1383" s="832" t="s">
        <v>3242</v>
      </c>
      <c r="C1383" s="832" t="s">
        <v>3248</v>
      </c>
      <c r="D1383" s="833" t="s">
        <v>5567</v>
      </c>
      <c r="E1383" s="834" t="s">
        <v>3286</v>
      </c>
      <c r="F1383" s="832" t="s">
        <v>3243</v>
      </c>
      <c r="G1383" s="832" t="s">
        <v>3687</v>
      </c>
      <c r="H1383" s="832" t="s">
        <v>655</v>
      </c>
      <c r="I1383" s="832" t="s">
        <v>2517</v>
      </c>
      <c r="J1383" s="832" t="s">
        <v>2518</v>
      </c>
      <c r="K1383" s="832" t="s">
        <v>2519</v>
      </c>
      <c r="L1383" s="835">
        <v>165.63</v>
      </c>
      <c r="M1383" s="835">
        <v>165.63</v>
      </c>
      <c r="N1383" s="832">
        <v>1</v>
      </c>
      <c r="O1383" s="836">
        <v>1</v>
      </c>
      <c r="P1383" s="835">
        <v>165.63</v>
      </c>
      <c r="Q1383" s="837">
        <v>1</v>
      </c>
      <c r="R1383" s="832">
        <v>1</v>
      </c>
      <c r="S1383" s="837">
        <v>1</v>
      </c>
      <c r="T1383" s="836">
        <v>1</v>
      </c>
      <c r="U1383" s="838">
        <v>1</v>
      </c>
    </row>
    <row r="1384" spans="1:21" ht="14.45" customHeight="1" x14ac:dyDescent="0.2">
      <c r="A1384" s="831">
        <v>21</v>
      </c>
      <c r="B1384" s="832" t="s">
        <v>3242</v>
      </c>
      <c r="C1384" s="832" t="s">
        <v>3248</v>
      </c>
      <c r="D1384" s="833" t="s">
        <v>5567</v>
      </c>
      <c r="E1384" s="834" t="s">
        <v>3286</v>
      </c>
      <c r="F1384" s="832" t="s">
        <v>3243</v>
      </c>
      <c r="G1384" s="832" t="s">
        <v>4709</v>
      </c>
      <c r="H1384" s="832" t="s">
        <v>655</v>
      </c>
      <c r="I1384" s="832" t="s">
        <v>3176</v>
      </c>
      <c r="J1384" s="832" t="s">
        <v>3177</v>
      </c>
      <c r="K1384" s="832" t="s">
        <v>3178</v>
      </c>
      <c r="L1384" s="835">
        <v>34337.379999999997</v>
      </c>
      <c r="M1384" s="835">
        <v>686747.6</v>
      </c>
      <c r="N1384" s="832">
        <v>20</v>
      </c>
      <c r="O1384" s="836">
        <v>4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5" customHeight="1" x14ac:dyDescent="0.2">
      <c r="A1385" s="831">
        <v>21</v>
      </c>
      <c r="B1385" s="832" t="s">
        <v>3242</v>
      </c>
      <c r="C1385" s="832" t="s">
        <v>3248</v>
      </c>
      <c r="D1385" s="833" t="s">
        <v>5567</v>
      </c>
      <c r="E1385" s="834" t="s">
        <v>3286</v>
      </c>
      <c r="F1385" s="832" t="s">
        <v>3243</v>
      </c>
      <c r="G1385" s="832" t="s">
        <v>3309</v>
      </c>
      <c r="H1385" s="832" t="s">
        <v>594</v>
      </c>
      <c r="I1385" s="832" t="s">
        <v>4162</v>
      </c>
      <c r="J1385" s="832" t="s">
        <v>3693</v>
      </c>
      <c r="K1385" s="832" t="s">
        <v>4163</v>
      </c>
      <c r="L1385" s="835">
        <v>299.83999999999997</v>
      </c>
      <c r="M1385" s="835">
        <v>4197.76</v>
      </c>
      <c r="N1385" s="832">
        <v>14</v>
      </c>
      <c r="O1385" s="836">
        <v>5</v>
      </c>
      <c r="P1385" s="835">
        <v>2398.7200000000003</v>
      </c>
      <c r="Q1385" s="837">
        <v>0.57142857142857151</v>
      </c>
      <c r="R1385" s="832">
        <v>8</v>
      </c>
      <c r="S1385" s="837">
        <v>0.5714285714285714</v>
      </c>
      <c r="T1385" s="836">
        <v>3.5</v>
      </c>
      <c r="U1385" s="838">
        <v>0.7</v>
      </c>
    </row>
    <row r="1386" spans="1:21" ht="14.45" customHeight="1" x14ac:dyDescent="0.2">
      <c r="A1386" s="831">
        <v>21</v>
      </c>
      <c r="B1386" s="832" t="s">
        <v>3242</v>
      </c>
      <c r="C1386" s="832" t="s">
        <v>3248</v>
      </c>
      <c r="D1386" s="833" t="s">
        <v>5567</v>
      </c>
      <c r="E1386" s="834" t="s">
        <v>3286</v>
      </c>
      <c r="F1386" s="832" t="s">
        <v>3243</v>
      </c>
      <c r="G1386" s="832" t="s">
        <v>3309</v>
      </c>
      <c r="H1386" s="832" t="s">
        <v>594</v>
      </c>
      <c r="I1386" s="832" t="s">
        <v>3695</v>
      </c>
      <c r="J1386" s="832" t="s">
        <v>1648</v>
      </c>
      <c r="K1386" s="832" t="s">
        <v>1649</v>
      </c>
      <c r="L1386" s="835">
        <v>50.32</v>
      </c>
      <c r="M1386" s="835">
        <v>201.28</v>
      </c>
      <c r="N1386" s="832">
        <v>4</v>
      </c>
      <c r="O1386" s="836">
        <v>1</v>
      </c>
      <c r="P1386" s="835">
        <v>201.28</v>
      </c>
      <c r="Q1386" s="837">
        <v>1</v>
      </c>
      <c r="R1386" s="832">
        <v>4</v>
      </c>
      <c r="S1386" s="837">
        <v>1</v>
      </c>
      <c r="T1386" s="836">
        <v>1</v>
      </c>
      <c r="U1386" s="838">
        <v>1</v>
      </c>
    </row>
    <row r="1387" spans="1:21" ht="14.45" customHeight="1" x14ac:dyDescent="0.2">
      <c r="A1387" s="831">
        <v>21</v>
      </c>
      <c r="B1387" s="832" t="s">
        <v>3242</v>
      </c>
      <c r="C1387" s="832" t="s">
        <v>3248</v>
      </c>
      <c r="D1387" s="833" t="s">
        <v>5567</v>
      </c>
      <c r="E1387" s="834" t="s">
        <v>3286</v>
      </c>
      <c r="F1387" s="832" t="s">
        <v>3243</v>
      </c>
      <c r="G1387" s="832" t="s">
        <v>3309</v>
      </c>
      <c r="H1387" s="832" t="s">
        <v>594</v>
      </c>
      <c r="I1387" s="832" t="s">
        <v>3310</v>
      </c>
      <c r="J1387" s="832" t="s">
        <v>1648</v>
      </c>
      <c r="K1387" s="832" t="s">
        <v>3311</v>
      </c>
      <c r="L1387" s="835">
        <v>50.32</v>
      </c>
      <c r="M1387" s="835">
        <v>2314.7200000000003</v>
      </c>
      <c r="N1387" s="832">
        <v>46</v>
      </c>
      <c r="O1387" s="836">
        <v>10.5</v>
      </c>
      <c r="P1387" s="835">
        <v>1107.04</v>
      </c>
      <c r="Q1387" s="837">
        <v>0.47826086956521735</v>
      </c>
      <c r="R1387" s="832">
        <v>22</v>
      </c>
      <c r="S1387" s="837">
        <v>0.47826086956521741</v>
      </c>
      <c r="T1387" s="836">
        <v>6</v>
      </c>
      <c r="U1387" s="838">
        <v>0.5714285714285714</v>
      </c>
    </row>
    <row r="1388" spans="1:21" ht="14.45" customHeight="1" x14ac:dyDescent="0.2">
      <c r="A1388" s="831">
        <v>21</v>
      </c>
      <c r="B1388" s="832" t="s">
        <v>3242</v>
      </c>
      <c r="C1388" s="832" t="s">
        <v>3248</v>
      </c>
      <c r="D1388" s="833" t="s">
        <v>5567</v>
      </c>
      <c r="E1388" s="834" t="s">
        <v>3286</v>
      </c>
      <c r="F1388" s="832" t="s">
        <v>3243</v>
      </c>
      <c r="G1388" s="832" t="s">
        <v>3696</v>
      </c>
      <c r="H1388" s="832" t="s">
        <v>594</v>
      </c>
      <c r="I1388" s="832" t="s">
        <v>3697</v>
      </c>
      <c r="J1388" s="832" t="s">
        <v>662</v>
      </c>
      <c r="K1388" s="832" t="s">
        <v>663</v>
      </c>
      <c r="L1388" s="835">
        <v>2086.5500000000002</v>
      </c>
      <c r="M1388" s="835">
        <v>18778.949999999997</v>
      </c>
      <c r="N1388" s="832">
        <v>9</v>
      </c>
      <c r="O1388" s="836">
        <v>4</v>
      </c>
      <c r="P1388" s="835">
        <v>14605.849999999999</v>
      </c>
      <c r="Q1388" s="837">
        <v>0.77777777777777779</v>
      </c>
      <c r="R1388" s="832">
        <v>7</v>
      </c>
      <c r="S1388" s="837">
        <v>0.77777777777777779</v>
      </c>
      <c r="T1388" s="836">
        <v>3.5</v>
      </c>
      <c r="U1388" s="838">
        <v>0.875</v>
      </c>
    </row>
    <row r="1389" spans="1:21" ht="14.45" customHeight="1" x14ac:dyDescent="0.2">
      <c r="A1389" s="831">
        <v>21</v>
      </c>
      <c r="B1389" s="832" t="s">
        <v>3242</v>
      </c>
      <c r="C1389" s="832" t="s">
        <v>3248</v>
      </c>
      <c r="D1389" s="833" t="s">
        <v>5567</v>
      </c>
      <c r="E1389" s="834" t="s">
        <v>3286</v>
      </c>
      <c r="F1389" s="832" t="s">
        <v>3243</v>
      </c>
      <c r="G1389" s="832" t="s">
        <v>3698</v>
      </c>
      <c r="H1389" s="832" t="s">
        <v>655</v>
      </c>
      <c r="I1389" s="832" t="s">
        <v>3111</v>
      </c>
      <c r="J1389" s="832" t="s">
        <v>1735</v>
      </c>
      <c r="K1389" s="832" t="s">
        <v>3112</v>
      </c>
      <c r="L1389" s="835">
        <v>154.36000000000001</v>
      </c>
      <c r="M1389" s="835">
        <v>1080.52</v>
      </c>
      <c r="N1389" s="832">
        <v>7</v>
      </c>
      <c r="O1389" s="836">
        <v>3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21</v>
      </c>
      <c r="B1390" s="832" t="s">
        <v>3242</v>
      </c>
      <c r="C1390" s="832" t="s">
        <v>3248</v>
      </c>
      <c r="D1390" s="833" t="s">
        <v>5567</v>
      </c>
      <c r="E1390" s="834" t="s">
        <v>3286</v>
      </c>
      <c r="F1390" s="832" t="s">
        <v>3243</v>
      </c>
      <c r="G1390" s="832" t="s">
        <v>3698</v>
      </c>
      <c r="H1390" s="832" t="s">
        <v>594</v>
      </c>
      <c r="I1390" s="832" t="s">
        <v>4340</v>
      </c>
      <c r="J1390" s="832" t="s">
        <v>1735</v>
      </c>
      <c r="K1390" s="832" t="s">
        <v>3112</v>
      </c>
      <c r="L1390" s="835">
        <v>154.36000000000001</v>
      </c>
      <c r="M1390" s="835">
        <v>154.36000000000001</v>
      </c>
      <c r="N1390" s="832">
        <v>1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5" customHeight="1" x14ac:dyDescent="0.2">
      <c r="A1391" s="831">
        <v>21</v>
      </c>
      <c r="B1391" s="832" t="s">
        <v>3242</v>
      </c>
      <c r="C1391" s="832" t="s">
        <v>3248</v>
      </c>
      <c r="D1391" s="833" t="s">
        <v>5567</v>
      </c>
      <c r="E1391" s="834" t="s">
        <v>3286</v>
      </c>
      <c r="F1391" s="832" t="s">
        <v>3243</v>
      </c>
      <c r="G1391" s="832" t="s">
        <v>4022</v>
      </c>
      <c r="H1391" s="832" t="s">
        <v>594</v>
      </c>
      <c r="I1391" s="832" t="s">
        <v>4710</v>
      </c>
      <c r="J1391" s="832" t="s">
        <v>4024</v>
      </c>
      <c r="K1391" s="832" t="s">
        <v>4711</v>
      </c>
      <c r="L1391" s="835">
        <v>2620.2600000000002</v>
      </c>
      <c r="M1391" s="835">
        <v>15721.560000000001</v>
      </c>
      <c r="N1391" s="832">
        <v>6</v>
      </c>
      <c r="O1391" s="836">
        <v>3</v>
      </c>
      <c r="P1391" s="835">
        <v>15721.560000000001</v>
      </c>
      <c r="Q1391" s="837">
        <v>1</v>
      </c>
      <c r="R1391" s="832">
        <v>6</v>
      </c>
      <c r="S1391" s="837">
        <v>1</v>
      </c>
      <c r="T1391" s="836">
        <v>3</v>
      </c>
      <c r="U1391" s="838">
        <v>1</v>
      </c>
    </row>
    <row r="1392" spans="1:21" ht="14.45" customHeight="1" x14ac:dyDescent="0.2">
      <c r="A1392" s="831">
        <v>21</v>
      </c>
      <c r="B1392" s="832" t="s">
        <v>3242</v>
      </c>
      <c r="C1392" s="832" t="s">
        <v>3248</v>
      </c>
      <c r="D1392" s="833" t="s">
        <v>5567</v>
      </c>
      <c r="E1392" s="834" t="s">
        <v>3286</v>
      </c>
      <c r="F1392" s="832" t="s">
        <v>3243</v>
      </c>
      <c r="G1392" s="832" t="s">
        <v>3704</v>
      </c>
      <c r="H1392" s="832" t="s">
        <v>655</v>
      </c>
      <c r="I1392" s="832" t="s">
        <v>4712</v>
      </c>
      <c r="J1392" s="832" t="s">
        <v>2712</v>
      </c>
      <c r="K1392" s="832" t="s">
        <v>4713</v>
      </c>
      <c r="L1392" s="835">
        <v>126.27</v>
      </c>
      <c r="M1392" s="835">
        <v>378.81</v>
      </c>
      <c r="N1392" s="832">
        <v>3</v>
      </c>
      <c r="O1392" s="836">
        <v>1.5</v>
      </c>
      <c r="P1392" s="835">
        <v>126.27</v>
      </c>
      <c r="Q1392" s="837">
        <v>0.33333333333333331</v>
      </c>
      <c r="R1392" s="832">
        <v>1</v>
      </c>
      <c r="S1392" s="837">
        <v>0.33333333333333331</v>
      </c>
      <c r="T1392" s="836">
        <v>0.5</v>
      </c>
      <c r="U1392" s="838">
        <v>0.33333333333333331</v>
      </c>
    </row>
    <row r="1393" spans="1:21" ht="14.45" customHeight="1" x14ac:dyDescent="0.2">
      <c r="A1393" s="831">
        <v>21</v>
      </c>
      <c r="B1393" s="832" t="s">
        <v>3242</v>
      </c>
      <c r="C1393" s="832" t="s">
        <v>3248</v>
      </c>
      <c r="D1393" s="833" t="s">
        <v>5567</v>
      </c>
      <c r="E1393" s="834" t="s">
        <v>3286</v>
      </c>
      <c r="F1393" s="832" t="s">
        <v>3243</v>
      </c>
      <c r="G1393" s="832" t="s">
        <v>3704</v>
      </c>
      <c r="H1393" s="832" t="s">
        <v>655</v>
      </c>
      <c r="I1393" s="832" t="s">
        <v>2714</v>
      </c>
      <c r="J1393" s="832" t="s">
        <v>2712</v>
      </c>
      <c r="K1393" s="832" t="s">
        <v>2715</v>
      </c>
      <c r="L1393" s="835">
        <v>63.14</v>
      </c>
      <c r="M1393" s="835">
        <v>63.14</v>
      </c>
      <c r="N1393" s="832">
        <v>1</v>
      </c>
      <c r="O1393" s="836">
        <v>0.5</v>
      </c>
      <c r="P1393" s="835">
        <v>63.14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5" customHeight="1" x14ac:dyDescent="0.2">
      <c r="A1394" s="831">
        <v>21</v>
      </c>
      <c r="B1394" s="832" t="s">
        <v>3242</v>
      </c>
      <c r="C1394" s="832" t="s">
        <v>3248</v>
      </c>
      <c r="D1394" s="833" t="s">
        <v>5567</v>
      </c>
      <c r="E1394" s="834" t="s">
        <v>3286</v>
      </c>
      <c r="F1394" s="832" t="s">
        <v>3243</v>
      </c>
      <c r="G1394" s="832" t="s">
        <v>3704</v>
      </c>
      <c r="H1394" s="832" t="s">
        <v>655</v>
      </c>
      <c r="I1394" s="832" t="s">
        <v>2718</v>
      </c>
      <c r="J1394" s="832" t="s">
        <v>2712</v>
      </c>
      <c r="K1394" s="832" t="s">
        <v>2719</v>
      </c>
      <c r="L1394" s="835">
        <v>84.18</v>
      </c>
      <c r="M1394" s="835">
        <v>505.08000000000004</v>
      </c>
      <c r="N1394" s="832">
        <v>6</v>
      </c>
      <c r="O1394" s="836">
        <v>3.5</v>
      </c>
      <c r="P1394" s="835">
        <v>252.54000000000002</v>
      </c>
      <c r="Q1394" s="837">
        <v>0.5</v>
      </c>
      <c r="R1394" s="832">
        <v>3</v>
      </c>
      <c r="S1394" s="837">
        <v>0.5</v>
      </c>
      <c r="T1394" s="836">
        <v>1.5</v>
      </c>
      <c r="U1394" s="838">
        <v>0.42857142857142855</v>
      </c>
    </row>
    <row r="1395" spans="1:21" ht="14.45" customHeight="1" x14ac:dyDescent="0.2">
      <c r="A1395" s="831">
        <v>21</v>
      </c>
      <c r="B1395" s="832" t="s">
        <v>3242</v>
      </c>
      <c r="C1395" s="832" t="s">
        <v>3248</v>
      </c>
      <c r="D1395" s="833" t="s">
        <v>5567</v>
      </c>
      <c r="E1395" s="834" t="s">
        <v>3286</v>
      </c>
      <c r="F1395" s="832" t="s">
        <v>3243</v>
      </c>
      <c r="G1395" s="832" t="s">
        <v>3704</v>
      </c>
      <c r="H1395" s="832" t="s">
        <v>655</v>
      </c>
      <c r="I1395" s="832" t="s">
        <v>3109</v>
      </c>
      <c r="J1395" s="832" t="s">
        <v>2721</v>
      </c>
      <c r="K1395" s="832" t="s">
        <v>3110</v>
      </c>
      <c r="L1395" s="835">
        <v>63.14</v>
      </c>
      <c r="M1395" s="835">
        <v>126.28</v>
      </c>
      <c r="N1395" s="832">
        <v>2</v>
      </c>
      <c r="O1395" s="836">
        <v>2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5" customHeight="1" x14ac:dyDescent="0.2">
      <c r="A1396" s="831">
        <v>21</v>
      </c>
      <c r="B1396" s="832" t="s">
        <v>3242</v>
      </c>
      <c r="C1396" s="832" t="s">
        <v>3248</v>
      </c>
      <c r="D1396" s="833" t="s">
        <v>5567</v>
      </c>
      <c r="E1396" s="834" t="s">
        <v>3286</v>
      </c>
      <c r="F1396" s="832" t="s">
        <v>3243</v>
      </c>
      <c r="G1396" s="832" t="s">
        <v>3704</v>
      </c>
      <c r="H1396" s="832" t="s">
        <v>655</v>
      </c>
      <c r="I1396" s="832" t="s">
        <v>4028</v>
      </c>
      <c r="J1396" s="832" t="s">
        <v>2721</v>
      </c>
      <c r="K1396" s="832" t="s">
        <v>4029</v>
      </c>
      <c r="L1396" s="835">
        <v>105.23</v>
      </c>
      <c r="M1396" s="835">
        <v>210.46</v>
      </c>
      <c r="N1396" s="832">
        <v>2</v>
      </c>
      <c r="O1396" s="836">
        <v>2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5" customHeight="1" x14ac:dyDescent="0.2">
      <c r="A1397" s="831">
        <v>21</v>
      </c>
      <c r="B1397" s="832" t="s">
        <v>3242</v>
      </c>
      <c r="C1397" s="832" t="s">
        <v>3248</v>
      </c>
      <c r="D1397" s="833" t="s">
        <v>5567</v>
      </c>
      <c r="E1397" s="834" t="s">
        <v>3286</v>
      </c>
      <c r="F1397" s="832" t="s">
        <v>3243</v>
      </c>
      <c r="G1397" s="832" t="s">
        <v>3704</v>
      </c>
      <c r="H1397" s="832" t="s">
        <v>655</v>
      </c>
      <c r="I1397" s="832" t="s">
        <v>2720</v>
      </c>
      <c r="J1397" s="832" t="s">
        <v>2721</v>
      </c>
      <c r="K1397" s="832" t="s">
        <v>2722</v>
      </c>
      <c r="L1397" s="835">
        <v>49.08</v>
      </c>
      <c r="M1397" s="835">
        <v>638.04</v>
      </c>
      <c r="N1397" s="832">
        <v>13</v>
      </c>
      <c r="O1397" s="836">
        <v>9.5</v>
      </c>
      <c r="P1397" s="835">
        <v>343.55999999999995</v>
      </c>
      <c r="Q1397" s="837">
        <v>0.53846153846153844</v>
      </c>
      <c r="R1397" s="832">
        <v>7</v>
      </c>
      <c r="S1397" s="837">
        <v>0.53846153846153844</v>
      </c>
      <c r="T1397" s="836">
        <v>5</v>
      </c>
      <c r="U1397" s="838">
        <v>0.52631578947368418</v>
      </c>
    </row>
    <row r="1398" spans="1:21" ht="14.45" customHeight="1" x14ac:dyDescent="0.2">
      <c r="A1398" s="831">
        <v>21</v>
      </c>
      <c r="B1398" s="832" t="s">
        <v>3242</v>
      </c>
      <c r="C1398" s="832" t="s">
        <v>3248</v>
      </c>
      <c r="D1398" s="833" t="s">
        <v>5567</v>
      </c>
      <c r="E1398" s="834" t="s">
        <v>3286</v>
      </c>
      <c r="F1398" s="832" t="s">
        <v>3243</v>
      </c>
      <c r="G1398" s="832" t="s">
        <v>3704</v>
      </c>
      <c r="H1398" s="832" t="s">
        <v>655</v>
      </c>
      <c r="I1398" s="832" t="s">
        <v>4582</v>
      </c>
      <c r="J1398" s="832" t="s">
        <v>2721</v>
      </c>
      <c r="K1398" s="832" t="s">
        <v>4583</v>
      </c>
      <c r="L1398" s="835">
        <v>126.27</v>
      </c>
      <c r="M1398" s="835">
        <v>378.81</v>
      </c>
      <c r="N1398" s="832">
        <v>3</v>
      </c>
      <c r="O1398" s="836">
        <v>2</v>
      </c>
      <c r="P1398" s="835">
        <v>126.27</v>
      </c>
      <c r="Q1398" s="837">
        <v>0.33333333333333331</v>
      </c>
      <c r="R1398" s="832">
        <v>1</v>
      </c>
      <c r="S1398" s="837">
        <v>0.33333333333333331</v>
      </c>
      <c r="T1398" s="836">
        <v>0.5</v>
      </c>
      <c r="U1398" s="838">
        <v>0.25</v>
      </c>
    </row>
    <row r="1399" spans="1:21" ht="14.45" customHeight="1" x14ac:dyDescent="0.2">
      <c r="A1399" s="831">
        <v>21</v>
      </c>
      <c r="B1399" s="832" t="s">
        <v>3242</v>
      </c>
      <c r="C1399" s="832" t="s">
        <v>3248</v>
      </c>
      <c r="D1399" s="833" t="s">
        <v>5567</v>
      </c>
      <c r="E1399" s="834" t="s">
        <v>3286</v>
      </c>
      <c r="F1399" s="832" t="s">
        <v>3243</v>
      </c>
      <c r="G1399" s="832" t="s">
        <v>4344</v>
      </c>
      <c r="H1399" s="832" t="s">
        <v>594</v>
      </c>
      <c r="I1399" s="832" t="s">
        <v>4345</v>
      </c>
      <c r="J1399" s="832" t="s">
        <v>4346</v>
      </c>
      <c r="K1399" s="832" t="s">
        <v>4347</v>
      </c>
      <c r="L1399" s="835">
        <v>248.55</v>
      </c>
      <c r="M1399" s="835">
        <v>745.65000000000009</v>
      </c>
      <c r="N1399" s="832">
        <v>3</v>
      </c>
      <c r="O1399" s="836">
        <v>3</v>
      </c>
      <c r="P1399" s="835">
        <v>497.1</v>
      </c>
      <c r="Q1399" s="837">
        <v>0.66666666666666663</v>
      </c>
      <c r="R1399" s="832">
        <v>2</v>
      </c>
      <c r="S1399" s="837">
        <v>0.66666666666666663</v>
      </c>
      <c r="T1399" s="836">
        <v>2</v>
      </c>
      <c r="U1399" s="838">
        <v>0.66666666666666663</v>
      </c>
    </row>
    <row r="1400" spans="1:21" ht="14.45" customHeight="1" x14ac:dyDescent="0.2">
      <c r="A1400" s="831">
        <v>21</v>
      </c>
      <c r="B1400" s="832" t="s">
        <v>3242</v>
      </c>
      <c r="C1400" s="832" t="s">
        <v>3248</v>
      </c>
      <c r="D1400" s="833" t="s">
        <v>5567</v>
      </c>
      <c r="E1400" s="834" t="s">
        <v>3286</v>
      </c>
      <c r="F1400" s="832" t="s">
        <v>3243</v>
      </c>
      <c r="G1400" s="832" t="s">
        <v>4032</v>
      </c>
      <c r="H1400" s="832" t="s">
        <v>594</v>
      </c>
      <c r="I1400" s="832" t="s">
        <v>4033</v>
      </c>
      <c r="J1400" s="832" t="s">
        <v>4034</v>
      </c>
      <c r="K1400" s="832" t="s">
        <v>4035</v>
      </c>
      <c r="L1400" s="835">
        <v>79.069999999999993</v>
      </c>
      <c r="M1400" s="835">
        <v>79.069999999999993</v>
      </c>
      <c r="N1400" s="832">
        <v>1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5" customHeight="1" x14ac:dyDescent="0.2">
      <c r="A1401" s="831">
        <v>21</v>
      </c>
      <c r="B1401" s="832" t="s">
        <v>3242</v>
      </c>
      <c r="C1401" s="832" t="s">
        <v>3248</v>
      </c>
      <c r="D1401" s="833" t="s">
        <v>5567</v>
      </c>
      <c r="E1401" s="834" t="s">
        <v>3286</v>
      </c>
      <c r="F1401" s="832" t="s">
        <v>3243</v>
      </c>
      <c r="G1401" s="832" t="s">
        <v>4355</v>
      </c>
      <c r="H1401" s="832" t="s">
        <v>594</v>
      </c>
      <c r="I1401" s="832" t="s">
        <v>4356</v>
      </c>
      <c r="J1401" s="832" t="s">
        <v>4357</v>
      </c>
      <c r="K1401" s="832" t="s">
        <v>4358</v>
      </c>
      <c r="L1401" s="835">
        <v>0</v>
      </c>
      <c r="M1401" s="835">
        <v>0</v>
      </c>
      <c r="N1401" s="832">
        <v>1</v>
      </c>
      <c r="O1401" s="836">
        <v>0.5</v>
      </c>
      <c r="P1401" s="835"/>
      <c r="Q1401" s="837"/>
      <c r="R1401" s="832"/>
      <c r="S1401" s="837">
        <v>0</v>
      </c>
      <c r="T1401" s="836"/>
      <c r="U1401" s="838">
        <v>0</v>
      </c>
    </row>
    <row r="1402" spans="1:21" ht="14.45" customHeight="1" x14ac:dyDescent="0.2">
      <c r="A1402" s="831">
        <v>21</v>
      </c>
      <c r="B1402" s="832" t="s">
        <v>3242</v>
      </c>
      <c r="C1402" s="832" t="s">
        <v>3248</v>
      </c>
      <c r="D1402" s="833" t="s">
        <v>5567</v>
      </c>
      <c r="E1402" s="834" t="s">
        <v>3286</v>
      </c>
      <c r="F1402" s="832" t="s">
        <v>3243</v>
      </c>
      <c r="G1402" s="832" t="s">
        <v>3312</v>
      </c>
      <c r="H1402" s="832" t="s">
        <v>655</v>
      </c>
      <c r="I1402" s="832" t="s">
        <v>3165</v>
      </c>
      <c r="J1402" s="832" t="s">
        <v>3166</v>
      </c>
      <c r="K1402" s="832" t="s">
        <v>2157</v>
      </c>
      <c r="L1402" s="835">
        <v>194.26</v>
      </c>
      <c r="M1402" s="835">
        <v>13986.720000000001</v>
      </c>
      <c r="N1402" s="832">
        <v>72</v>
      </c>
      <c r="O1402" s="836">
        <v>16</v>
      </c>
      <c r="P1402" s="835">
        <v>10101.52</v>
      </c>
      <c r="Q1402" s="837">
        <v>0.72222222222222221</v>
      </c>
      <c r="R1402" s="832">
        <v>52</v>
      </c>
      <c r="S1402" s="837">
        <v>0.72222222222222221</v>
      </c>
      <c r="T1402" s="836">
        <v>12</v>
      </c>
      <c r="U1402" s="838">
        <v>0.75</v>
      </c>
    </row>
    <row r="1403" spans="1:21" ht="14.45" customHeight="1" x14ac:dyDescent="0.2">
      <c r="A1403" s="831">
        <v>21</v>
      </c>
      <c r="B1403" s="832" t="s">
        <v>3242</v>
      </c>
      <c r="C1403" s="832" t="s">
        <v>3248</v>
      </c>
      <c r="D1403" s="833" t="s">
        <v>5567</v>
      </c>
      <c r="E1403" s="834" t="s">
        <v>3286</v>
      </c>
      <c r="F1403" s="832" t="s">
        <v>3243</v>
      </c>
      <c r="G1403" s="832" t="s">
        <v>3297</v>
      </c>
      <c r="H1403" s="832" t="s">
        <v>594</v>
      </c>
      <c r="I1403" s="832" t="s">
        <v>3298</v>
      </c>
      <c r="J1403" s="832" t="s">
        <v>1256</v>
      </c>
      <c r="K1403" s="832" t="s">
        <v>1257</v>
      </c>
      <c r="L1403" s="835">
        <v>107.27</v>
      </c>
      <c r="M1403" s="835">
        <v>3432.64</v>
      </c>
      <c r="N1403" s="832">
        <v>32</v>
      </c>
      <c r="O1403" s="836">
        <v>11.5</v>
      </c>
      <c r="P1403" s="835">
        <v>1930.86</v>
      </c>
      <c r="Q1403" s="837">
        <v>0.5625</v>
      </c>
      <c r="R1403" s="832">
        <v>18</v>
      </c>
      <c r="S1403" s="837">
        <v>0.5625</v>
      </c>
      <c r="T1403" s="836">
        <v>6.5</v>
      </c>
      <c r="U1403" s="838">
        <v>0.56521739130434778</v>
      </c>
    </row>
    <row r="1404" spans="1:21" ht="14.45" customHeight="1" x14ac:dyDescent="0.2">
      <c r="A1404" s="831">
        <v>21</v>
      </c>
      <c r="B1404" s="832" t="s">
        <v>3242</v>
      </c>
      <c r="C1404" s="832" t="s">
        <v>3248</v>
      </c>
      <c r="D1404" s="833" t="s">
        <v>5567</v>
      </c>
      <c r="E1404" s="834" t="s">
        <v>3286</v>
      </c>
      <c r="F1404" s="832" t="s">
        <v>3244</v>
      </c>
      <c r="G1404" s="832" t="s">
        <v>3315</v>
      </c>
      <c r="H1404" s="832" t="s">
        <v>594</v>
      </c>
      <c r="I1404" s="832" t="s">
        <v>4371</v>
      </c>
      <c r="J1404" s="832" t="s">
        <v>3317</v>
      </c>
      <c r="K1404" s="832"/>
      <c r="L1404" s="835">
        <v>0</v>
      </c>
      <c r="M1404" s="835">
        <v>0</v>
      </c>
      <c r="N1404" s="832">
        <v>3</v>
      </c>
      <c r="O1404" s="836">
        <v>3</v>
      </c>
      <c r="P1404" s="835">
        <v>0</v>
      </c>
      <c r="Q1404" s="837"/>
      <c r="R1404" s="832">
        <v>3</v>
      </c>
      <c r="S1404" s="837">
        <v>1</v>
      </c>
      <c r="T1404" s="836">
        <v>3</v>
      </c>
      <c r="U1404" s="838">
        <v>1</v>
      </c>
    </row>
    <row r="1405" spans="1:21" ht="14.45" customHeight="1" x14ac:dyDescent="0.2">
      <c r="A1405" s="831">
        <v>21</v>
      </c>
      <c r="B1405" s="832" t="s">
        <v>3242</v>
      </c>
      <c r="C1405" s="832" t="s">
        <v>3248</v>
      </c>
      <c r="D1405" s="833" t="s">
        <v>5567</v>
      </c>
      <c r="E1405" s="834" t="s">
        <v>3286</v>
      </c>
      <c r="F1405" s="832" t="s">
        <v>3245</v>
      </c>
      <c r="G1405" s="832" t="s">
        <v>3734</v>
      </c>
      <c r="H1405" s="832" t="s">
        <v>594</v>
      </c>
      <c r="I1405" s="832" t="s">
        <v>3735</v>
      </c>
      <c r="J1405" s="832" t="s">
        <v>3736</v>
      </c>
      <c r="K1405" s="832" t="s">
        <v>3737</v>
      </c>
      <c r="L1405" s="835">
        <v>1800</v>
      </c>
      <c r="M1405" s="835">
        <v>1800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21</v>
      </c>
      <c r="B1406" s="832" t="s">
        <v>3242</v>
      </c>
      <c r="C1406" s="832" t="s">
        <v>3248</v>
      </c>
      <c r="D1406" s="833" t="s">
        <v>5567</v>
      </c>
      <c r="E1406" s="834" t="s">
        <v>3286</v>
      </c>
      <c r="F1406" s="832" t="s">
        <v>3245</v>
      </c>
      <c r="G1406" s="832" t="s">
        <v>3734</v>
      </c>
      <c r="H1406" s="832" t="s">
        <v>594</v>
      </c>
      <c r="I1406" s="832" t="s">
        <v>3741</v>
      </c>
      <c r="J1406" s="832" t="s">
        <v>3742</v>
      </c>
      <c r="K1406" s="832" t="s">
        <v>3743</v>
      </c>
      <c r="L1406" s="835">
        <v>1800</v>
      </c>
      <c r="M1406" s="835">
        <v>3600</v>
      </c>
      <c r="N1406" s="832">
        <v>2</v>
      </c>
      <c r="O1406" s="836">
        <v>2</v>
      </c>
      <c r="P1406" s="835">
        <v>1800</v>
      </c>
      <c r="Q1406" s="837">
        <v>0.5</v>
      </c>
      <c r="R1406" s="832">
        <v>1</v>
      </c>
      <c r="S1406" s="837">
        <v>0.5</v>
      </c>
      <c r="T1406" s="836">
        <v>1</v>
      </c>
      <c r="U1406" s="838">
        <v>0.5</v>
      </c>
    </row>
    <row r="1407" spans="1:21" ht="14.45" customHeight="1" x14ac:dyDescent="0.2">
      <c r="A1407" s="831">
        <v>21</v>
      </c>
      <c r="B1407" s="832" t="s">
        <v>3242</v>
      </c>
      <c r="C1407" s="832" t="s">
        <v>3248</v>
      </c>
      <c r="D1407" s="833" t="s">
        <v>5567</v>
      </c>
      <c r="E1407" s="834" t="s">
        <v>3286</v>
      </c>
      <c r="F1407" s="832" t="s">
        <v>3245</v>
      </c>
      <c r="G1407" s="832" t="s">
        <v>3747</v>
      </c>
      <c r="H1407" s="832" t="s">
        <v>594</v>
      </c>
      <c r="I1407" s="832" t="s">
        <v>3748</v>
      </c>
      <c r="J1407" s="832" t="s">
        <v>3749</v>
      </c>
      <c r="K1407" s="832" t="s">
        <v>3750</v>
      </c>
      <c r="L1407" s="835">
        <v>1267.1199999999999</v>
      </c>
      <c r="M1407" s="835">
        <v>1267.1199999999999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21</v>
      </c>
      <c r="B1408" s="832" t="s">
        <v>3242</v>
      </c>
      <c r="C1408" s="832" t="s">
        <v>3248</v>
      </c>
      <c r="D1408" s="833" t="s">
        <v>5567</v>
      </c>
      <c r="E1408" s="834" t="s">
        <v>3286</v>
      </c>
      <c r="F1408" s="832" t="s">
        <v>3245</v>
      </c>
      <c r="G1408" s="832" t="s">
        <v>3747</v>
      </c>
      <c r="H1408" s="832" t="s">
        <v>594</v>
      </c>
      <c r="I1408" s="832" t="s">
        <v>3751</v>
      </c>
      <c r="J1408" s="832" t="s">
        <v>4062</v>
      </c>
      <c r="K1408" s="832" t="s">
        <v>4063</v>
      </c>
      <c r="L1408" s="835">
        <v>1000</v>
      </c>
      <c r="M1408" s="835">
        <v>3000</v>
      </c>
      <c r="N1408" s="832">
        <v>3</v>
      </c>
      <c r="O1408" s="836">
        <v>3</v>
      </c>
      <c r="P1408" s="835">
        <v>1000</v>
      </c>
      <c r="Q1408" s="837">
        <v>0.33333333333333331</v>
      </c>
      <c r="R1408" s="832">
        <v>1</v>
      </c>
      <c r="S1408" s="837">
        <v>0.33333333333333331</v>
      </c>
      <c r="T1408" s="836">
        <v>1</v>
      </c>
      <c r="U1408" s="838">
        <v>0.33333333333333331</v>
      </c>
    </row>
    <row r="1409" spans="1:21" ht="14.45" customHeight="1" x14ac:dyDescent="0.2">
      <c r="A1409" s="831">
        <v>21</v>
      </c>
      <c r="B1409" s="832" t="s">
        <v>3242</v>
      </c>
      <c r="C1409" s="832" t="s">
        <v>3248</v>
      </c>
      <c r="D1409" s="833" t="s">
        <v>5567</v>
      </c>
      <c r="E1409" s="834" t="s">
        <v>3287</v>
      </c>
      <c r="F1409" s="832" t="s">
        <v>3243</v>
      </c>
      <c r="G1409" s="832" t="s">
        <v>3752</v>
      </c>
      <c r="H1409" s="832" t="s">
        <v>594</v>
      </c>
      <c r="I1409" s="832" t="s">
        <v>3753</v>
      </c>
      <c r="J1409" s="832" t="s">
        <v>3754</v>
      </c>
      <c r="K1409" s="832" t="s">
        <v>3755</v>
      </c>
      <c r="L1409" s="835">
        <v>70.48</v>
      </c>
      <c r="M1409" s="835">
        <v>140.96</v>
      </c>
      <c r="N1409" s="832">
        <v>2</v>
      </c>
      <c r="O1409" s="836">
        <v>1.5</v>
      </c>
      <c r="P1409" s="835">
        <v>70.48</v>
      </c>
      <c r="Q1409" s="837">
        <v>0.5</v>
      </c>
      <c r="R1409" s="832">
        <v>1</v>
      </c>
      <c r="S1409" s="837">
        <v>0.5</v>
      </c>
      <c r="T1409" s="836">
        <v>1</v>
      </c>
      <c r="U1409" s="838">
        <v>0.66666666666666663</v>
      </c>
    </row>
    <row r="1410" spans="1:21" ht="14.45" customHeight="1" x14ac:dyDescent="0.2">
      <c r="A1410" s="831">
        <v>21</v>
      </c>
      <c r="B1410" s="832" t="s">
        <v>3242</v>
      </c>
      <c r="C1410" s="832" t="s">
        <v>3248</v>
      </c>
      <c r="D1410" s="833" t="s">
        <v>5567</v>
      </c>
      <c r="E1410" s="834" t="s">
        <v>3287</v>
      </c>
      <c r="F1410" s="832" t="s">
        <v>3243</v>
      </c>
      <c r="G1410" s="832" t="s">
        <v>3342</v>
      </c>
      <c r="H1410" s="832" t="s">
        <v>655</v>
      </c>
      <c r="I1410" s="832" t="s">
        <v>3343</v>
      </c>
      <c r="J1410" s="832" t="s">
        <v>761</v>
      </c>
      <c r="K1410" s="832" t="s">
        <v>1858</v>
      </c>
      <c r="L1410" s="835">
        <v>103.8</v>
      </c>
      <c r="M1410" s="835">
        <v>103.8</v>
      </c>
      <c r="N1410" s="832">
        <v>1</v>
      </c>
      <c r="O1410" s="836">
        <v>0.5</v>
      </c>
      <c r="P1410" s="835">
        <v>103.8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21</v>
      </c>
      <c r="B1411" s="832" t="s">
        <v>3242</v>
      </c>
      <c r="C1411" s="832" t="s">
        <v>3248</v>
      </c>
      <c r="D1411" s="833" t="s">
        <v>5567</v>
      </c>
      <c r="E1411" s="834" t="s">
        <v>3287</v>
      </c>
      <c r="F1411" s="832" t="s">
        <v>3243</v>
      </c>
      <c r="G1411" s="832" t="s">
        <v>4538</v>
      </c>
      <c r="H1411" s="832" t="s">
        <v>594</v>
      </c>
      <c r="I1411" s="832" t="s">
        <v>4714</v>
      </c>
      <c r="J1411" s="832" t="s">
        <v>4715</v>
      </c>
      <c r="K1411" s="832" t="s">
        <v>4716</v>
      </c>
      <c r="L1411" s="835">
        <v>31.21</v>
      </c>
      <c r="M1411" s="835">
        <v>62.42</v>
      </c>
      <c r="N1411" s="832">
        <v>2</v>
      </c>
      <c r="O1411" s="836">
        <v>1</v>
      </c>
      <c r="P1411" s="835">
        <v>62.42</v>
      </c>
      <c r="Q1411" s="837">
        <v>1</v>
      </c>
      <c r="R1411" s="832">
        <v>2</v>
      </c>
      <c r="S1411" s="837">
        <v>1</v>
      </c>
      <c r="T1411" s="836">
        <v>1</v>
      </c>
      <c r="U1411" s="838">
        <v>1</v>
      </c>
    </row>
    <row r="1412" spans="1:21" ht="14.45" customHeight="1" x14ac:dyDescent="0.2">
      <c r="A1412" s="831">
        <v>21</v>
      </c>
      <c r="B1412" s="832" t="s">
        <v>3242</v>
      </c>
      <c r="C1412" s="832" t="s">
        <v>3248</v>
      </c>
      <c r="D1412" s="833" t="s">
        <v>5567</v>
      </c>
      <c r="E1412" s="834" t="s">
        <v>3287</v>
      </c>
      <c r="F1412" s="832" t="s">
        <v>3243</v>
      </c>
      <c r="G1412" s="832" t="s">
        <v>3362</v>
      </c>
      <c r="H1412" s="832" t="s">
        <v>594</v>
      </c>
      <c r="I1412" s="832" t="s">
        <v>4391</v>
      </c>
      <c r="J1412" s="832" t="s">
        <v>3364</v>
      </c>
      <c r="K1412" s="832" t="s">
        <v>2738</v>
      </c>
      <c r="L1412" s="835">
        <v>39.17</v>
      </c>
      <c r="M1412" s="835">
        <v>39.17</v>
      </c>
      <c r="N1412" s="832">
        <v>1</v>
      </c>
      <c r="O1412" s="836">
        <v>0.5</v>
      </c>
      <c r="P1412" s="835">
        <v>39.17</v>
      </c>
      <c r="Q1412" s="837">
        <v>1</v>
      </c>
      <c r="R1412" s="832">
        <v>1</v>
      </c>
      <c r="S1412" s="837">
        <v>1</v>
      </c>
      <c r="T1412" s="836">
        <v>0.5</v>
      </c>
      <c r="U1412" s="838">
        <v>1</v>
      </c>
    </row>
    <row r="1413" spans="1:21" ht="14.45" customHeight="1" x14ac:dyDescent="0.2">
      <c r="A1413" s="831">
        <v>21</v>
      </c>
      <c r="B1413" s="832" t="s">
        <v>3242</v>
      </c>
      <c r="C1413" s="832" t="s">
        <v>3248</v>
      </c>
      <c r="D1413" s="833" t="s">
        <v>5567</v>
      </c>
      <c r="E1413" s="834" t="s">
        <v>3287</v>
      </c>
      <c r="F1413" s="832" t="s">
        <v>3243</v>
      </c>
      <c r="G1413" s="832" t="s">
        <v>3365</v>
      </c>
      <c r="H1413" s="832" t="s">
        <v>655</v>
      </c>
      <c r="I1413" s="832" t="s">
        <v>3366</v>
      </c>
      <c r="J1413" s="832" t="s">
        <v>831</v>
      </c>
      <c r="K1413" s="832" t="s">
        <v>769</v>
      </c>
      <c r="L1413" s="835">
        <v>65.989999999999995</v>
      </c>
      <c r="M1413" s="835">
        <v>65.989999999999995</v>
      </c>
      <c r="N1413" s="832">
        <v>1</v>
      </c>
      <c r="O1413" s="836">
        <v>0.5</v>
      </c>
      <c r="P1413" s="835">
        <v>65.989999999999995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5" customHeight="1" x14ac:dyDescent="0.2">
      <c r="A1414" s="831">
        <v>21</v>
      </c>
      <c r="B1414" s="832" t="s">
        <v>3242</v>
      </c>
      <c r="C1414" s="832" t="s">
        <v>3248</v>
      </c>
      <c r="D1414" s="833" t="s">
        <v>5567</v>
      </c>
      <c r="E1414" s="834" t="s">
        <v>3287</v>
      </c>
      <c r="F1414" s="832" t="s">
        <v>3243</v>
      </c>
      <c r="G1414" s="832" t="s">
        <v>3394</v>
      </c>
      <c r="H1414" s="832" t="s">
        <v>594</v>
      </c>
      <c r="I1414" s="832" t="s">
        <v>3395</v>
      </c>
      <c r="J1414" s="832" t="s">
        <v>1432</v>
      </c>
      <c r="K1414" s="832" t="s">
        <v>3396</v>
      </c>
      <c r="L1414" s="835">
        <v>24.68</v>
      </c>
      <c r="M1414" s="835">
        <v>49.36</v>
      </c>
      <c r="N1414" s="832">
        <v>2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5" customHeight="1" x14ac:dyDescent="0.2">
      <c r="A1415" s="831">
        <v>21</v>
      </c>
      <c r="B1415" s="832" t="s">
        <v>3242</v>
      </c>
      <c r="C1415" s="832" t="s">
        <v>3248</v>
      </c>
      <c r="D1415" s="833" t="s">
        <v>5567</v>
      </c>
      <c r="E1415" s="834" t="s">
        <v>3287</v>
      </c>
      <c r="F1415" s="832" t="s">
        <v>3243</v>
      </c>
      <c r="G1415" s="832" t="s">
        <v>3299</v>
      </c>
      <c r="H1415" s="832" t="s">
        <v>655</v>
      </c>
      <c r="I1415" s="832" t="s">
        <v>2858</v>
      </c>
      <c r="J1415" s="832" t="s">
        <v>2859</v>
      </c>
      <c r="K1415" s="832" t="s">
        <v>2860</v>
      </c>
      <c r="L1415" s="835">
        <v>1938.97</v>
      </c>
      <c r="M1415" s="835">
        <v>7755.88</v>
      </c>
      <c r="N1415" s="832">
        <v>4</v>
      </c>
      <c r="O1415" s="836">
        <v>1</v>
      </c>
      <c r="P1415" s="835">
        <v>1938.97</v>
      </c>
      <c r="Q1415" s="837">
        <v>0.25</v>
      </c>
      <c r="R1415" s="832">
        <v>1</v>
      </c>
      <c r="S1415" s="837">
        <v>0.25</v>
      </c>
      <c r="T1415" s="836">
        <v>0.5</v>
      </c>
      <c r="U1415" s="838">
        <v>0.5</v>
      </c>
    </row>
    <row r="1416" spans="1:21" ht="14.45" customHeight="1" x14ac:dyDescent="0.2">
      <c r="A1416" s="831">
        <v>21</v>
      </c>
      <c r="B1416" s="832" t="s">
        <v>3242</v>
      </c>
      <c r="C1416" s="832" t="s">
        <v>3248</v>
      </c>
      <c r="D1416" s="833" t="s">
        <v>5567</v>
      </c>
      <c r="E1416" s="834" t="s">
        <v>3287</v>
      </c>
      <c r="F1416" s="832" t="s">
        <v>3243</v>
      </c>
      <c r="G1416" s="832" t="s">
        <v>3299</v>
      </c>
      <c r="H1416" s="832" t="s">
        <v>655</v>
      </c>
      <c r="I1416" s="832" t="s">
        <v>4717</v>
      </c>
      <c r="J1416" s="832" t="s">
        <v>2868</v>
      </c>
      <c r="K1416" s="832" t="s">
        <v>4718</v>
      </c>
      <c r="L1416" s="835">
        <v>5322.08</v>
      </c>
      <c r="M1416" s="835">
        <v>15966.24</v>
      </c>
      <c r="N1416" s="832">
        <v>3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5" customHeight="1" x14ac:dyDescent="0.2">
      <c r="A1417" s="831">
        <v>21</v>
      </c>
      <c r="B1417" s="832" t="s">
        <v>3242</v>
      </c>
      <c r="C1417" s="832" t="s">
        <v>3248</v>
      </c>
      <c r="D1417" s="833" t="s">
        <v>5567</v>
      </c>
      <c r="E1417" s="834" t="s">
        <v>3287</v>
      </c>
      <c r="F1417" s="832" t="s">
        <v>3243</v>
      </c>
      <c r="G1417" s="832" t="s">
        <v>3437</v>
      </c>
      <c r="H1417" s="832" t="s">
        <v>655</v>
      </c>
      <c r="I1417" s="832" t="s">
        <v>2594</v>
      </c>
      <c r="J1417" s="832" t="s">
        <v>1030</v>
      </c>
      <c r="K1417" s="832" t="s">
        <v>2595</v>
      </c>
      <c r="L1417" s="835">
        <v>42.51</v>
      </c>
      <c r="M1417" s="835">
        <v>42.51</v>
      </c>
      <c r="N1417" s="832">
        <v>1</v>
      </c>
      <c r="O1417" s="836">
        <v>0.5</v>
      </c>
      <c r="P1417" s="835">
        <v>42.51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21</v>
      </c>
      <c r="B1418" s="832" t="s">
        <v>3242</v>
      </c>
      <c r="C1418" s="832" t="s">
        <v>3248</v>
      </c>
      <c r="D1418" s="833" t="s">
        <v>5567</v>
      </c>
      <c r="E1418" s="834" t="s">
        <v>3287</v>
      </c>
      <c r="F1418" s="832" t="s">
        <v>3243</v>
      </c>
      <c r="G1418" s="832" t="s">
        <v>3313</v>
      </c>
      <c r="H1418" s="832" t="s">
        <v>594</v>
      </c>
      <c r="I1418" s="832" t="s">
        <v>3527</v>
      </c>
      <c r="J1418" s="832" t="s">
        <v>870</v>
      </c>
      <c r="K1418" s="832" t="s">
        <v>3528</v>
      </c>
      <c r="L1418" s="835">
        <v>53.57</v>
      </c>
      <c r="M1418" s="835">
        <v>267.85000000000002</v>
      </c>
      <c r="N1418" s="832">
        <v>5</v>
      </c>
      <c r="O1418" s="836">
        <v>3</v>
      </c>
      <c r="P1418" s="835">
        <v>214.28</v>
      </c>
      <c r="Q1418" s="837">
        <v>0.79999999999999993</v>
      </c>
      <c r="R1418" s="832">
        <v>4</v>
      </c>
      <c r="S1418" s="837">
        <v>0.8</v>
      </c>
      <c r="T1418" s="836">
        <v>2.5</v>
      </c>
      <c r="U1418" s="838">
        <v>0.83333333333333337</v>
      </c>
    </row>
    <row r="1419" spans="1:21" ht="14.45" customHeight="1" x14ac:dyDescent="0.2">
      <c r="A1419" s="831">
        <v>21</v>
      </c>
      <c r="B1419" s="832" t="s">
        <v>3242</v>
      </c>
      <c r="C1419" s="832" t="s">
        <v>3248</v>
      </c>
      <c r="D1419" s="833" t="s">
        <v>5567</v>
      </c>
      <c r="E1419" s="834" t="s">
        <v>3287</v>
      </c>
      <c r="F1419" s="832" t="s">
        <v>3243</v>
      </c>
      <c r="G1419" s="832" t="s">
        <v>3302</v>
      </c>
      <c r="H1419" s="832" t="s">
        <v>594</v>
      </c>
      <c r="I1419" s="832" t="s">
        <v>4719</v>
      </c>
      <c r="J1419" s="832" t="s">
        <v>1295</v>
      </c>
      <c r="K1419" s="832" t="s">
        <v>4720</v>
      </c>
      <c r="L1419" s="835">
        <v>60.1</v>
      </c>
      <c r="M1419" s="835">
        <v>120.2</v>
      </c>
      <c r="N1419" s="832">
        <v>2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21</v>
      </c>
      <c r="B1420" s="832" t="s">
        <v>3242</v>
      </c>
      <c r="C1420" s="832" t="s">
        <v>3248</v>
      </c>
      <c r="D1420" s="833" t="s">
        <v>5567</v>
      </c>
      <c r="E1420" s="834" t="s">
        <v>3287</v>
      </c>
      <c r="F1420" s="832" t="s">
        <v>3243</v>
      </c>
      <c r="G1420" s="832" t="s">
        <v>3292</v>
      </c>
      <c r="H1420" s="832" t="s">
        <v>655</v>
      </c>
      <c r="I1420" s="832" t="s">
        <v>2557</v>
      </c>
      <c r="J1420" s="832" t="s">
        <v>1023</v>
      </c>
      <c r="K1420" s="832" t="s">
        <v>2558</v>
      </c>
      <c r="L1420" s="835">
        <v>2309.36</v>
      </c>
      <c r="M1420" s="835">
        <v>2309.36</v>
      </c>
      <c r="N1420" s="832">
        <v>1</v>
      </c>
      <c r="O1420" s="836">
        <v>0.5</v>
      </c>
      <c r="P1420" s="835">
        <v>2309.36</v>
      </c>
      <c r="Q1420" s="837">
        <v>1</v>
      </c>
      <c r="R1420" s="832">
        <v>1</v>
      </c>
      <c r="S1420" s="837">
        <v>1</v>
      </c>
      <c r="T1420" s="836">
        <v>0.5</v>
      </c>
      <c r="U1420" s="838">
        <v>1</v>
      </c>
    </row>
    <row r="1421" spans="1:21" ht="14.45" customHeight="1" x14ac:dyDescent="0.2">
      <c r="A1421" s="831">
        <v>21</v>
      </c>
      <c r="B1421" s="832" t="s">
        <v>3242</v>
      </c>
      <c r="C1421" s="832" t="s">
        <v>3248</v>
      </c>
      <c r="D1421" s="833" t="s">
        <v>5567</v>
      </c>
      <c r="E1421" s="834" t="s">
        <v>3287</v>
      </c>
      <c r="F1421" s="832" t="s">
        <v>3243</v>
      </c>
      <c r="G1421" s="832" t="s">
        <v>3292</v>
      </c>
      <c r="H1421" s="832" t="s">
        <v>655</v>
      </c>
      <c r="I1421" s="832" t="s">
        <v>2553</v>
      </c>
      <c r="J1421" s="832" t="s">
        <v>1023</v>
      </c>
      <c r="K1421" s="832" t="s">
        <v>2554</v>
      </c>
      <c r="L1421" s="835">
        <v>1385.62</v>
      </c>
      <c r="M1421" s="835">
        <v>1385.62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21</v>
      </c>
      <c r="B1422" s="832" t="s">
        <v>3242</v>
      </c>
      <c r="C1422" s="832" t="s">
        <v>3248</v>
      </c>
      <c r="D1422" s="833" t="s">
        <v>5567</v>
      </c>
      <c r="E1422" s="834" t="s">
        <v>3287</v>
      </c>
      <c r="F1422" s="832" t="s">
        <v>3243</v>
      </c>
      <c r="G1422" s="832" t="s">
        <v>3292</v>
      </c>
      <c r="H1422" s="832" t="s">
        <v>655</v>
      </c>
      <c r="I1422" s="832" t="s">
        <v>2559</v>
      </c>
      <c r="J1422" s="832" t="s">
        <v>1020</v>
      </c>
      <c r="K1422" s="832" t="s">
        <v>2560</v>
      </c>
      <c r="L1422" s="835">
        <v>736.33</v>
      </c>
      <c r="M1422" s="835">
        <v>736.33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21</v>
      </c>
      <c r="B1423" s="832" t="s">
        <v>3242</v>
      </c>
      <c r="C1423" s="832" t="s">
        <v>3248</v>
      </c>
      <c r="D1423" s="833" t="s">
        <v>5567</v>
      </c>
      <c r="E1423" s="834" t="s">
        <v>3287</v>
      </c>
      <c r="F1423" s="832" t="s">
        <v>3243</v>
      </c>
      <c r="G1423" s="832" t="s">
        <v>3292</v>
      </c>
      <c r="H1423" s="832" t="s">
        <v>655</v>
      </c>
      <c r="I1423" s="832" t="s">
        <v>2561</v>
      </c>
      <c r="J1423" s="832" t="s">
        <v>1020</v>
      </c>
      <c r="K1423" s="832" t="s">
        <v>2562</v>
      </c>
      <c r="L1423" s="835">
        <v>1154.68</v>
      </c>
      <c r="M1423" s="835">
        <v>2309.36</v>
      </c>
      <c r="N1423" s="832">
        <v>2</v>
      </c>
      <c r="O1423" s="836">
        <v>0.5</v>
      </c>
      <c r="P1423" s="835">
        <v>2309.36</v>
      </c>
      <c r="Q1423" s="837">
        <v>1</v>
      </c>
      <c r="R1423" s="832">
        <v>2</v>
      </c>
      <c r="S1423" s="837">
        <v>1</v>
      </c>
      <c r="T1423" s="836">
        <v>0.5</v>
      </c>
      <c r="U1423" s="838">
        <v>1</v>
      </c>
    </row>
    <row r="1424" spans="1:21" ht="14.45" customHeight="1" x14ac:dyDescent="0.2">
      <c r="A1424" s="831">
        <v>21</v>
      </c>
      <c r="B1424" s="832" t="s">
        <v>3242</v>
      </c>
      <c r="C1424" s="832" t="s">
        <v>3248</v>
      </c>
      <c r="D1424" s="833" t="s">
        <v>5567</v>
      </c>
      <c r="E1424" s="834" t="s">
        <v>3287</v>
      </c>
      <c r="F1424" s="832" t="s">
        <v>3243</v>
      </c>
      <c r="G1424" s="832" t="s">
        <v>3922</v>
      </c>
      <c r="H1424" s="832" t="s">
        <v>594</v>
      </c>
      <c r="I1424" s="832" t="s">
        <v>3923</v>
      </c>
      <c r="J1424" s="832" t="s">
        <v>3924</v>
      </c>
      <c r="K1424" s="832" t="s">
        <v>3925</v>
      </c>
      <c r="L1424" s="835">
        <v>168.9</v>
      </c>
      <c r="M1424" s="835">
        <v>168.9</v>
      </c>
      <c r="N1424" s="832">
        <v>1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5" customHeight="1" x14ac:dyDescent="0.2">
      <c r="A1425" s="831">
        <v>21</v>
      </c>
      <c r="B1425" s="832" t="s">
        <v>3242</v>
      </c>
      <c r="C1425" s="832" t="s">
        <v>3248</v>
      </c>
      <c r="D1425" s="833" t="s">
        <v>5567</v>
      </c>
      <c r="E1425" s="834" t="s">
        <v>3287</v>
      </c>
      <c r="F1425" s="832" t="s">
        <v>3243</v>
      </c>
      <c r="G1425" s="832" t="s">
        <v>3551</v>
      </c>
      <c r="H1425" s="832" t="s">
        <v>594</v>
      </c>
      <c r="I1425" s="832" t="s">
        <v>3553</v>
      </c>
      <c r="J1425" s="832" t="s">
        <v>1078</v>
      </c>
      <c r="K1425" s="832" t="s">
        <v>3554</v>
      </c>
      <c r="L1425" s="835">
        <v>103.67</v>
      </c>
      <c r="M1425" s="835">
        <v>103.67</v>
      </c>
      <c r="N1425" s="832">
        <v>1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21</v>
      </c>
      <c r="B1426" s="832" t="s">
        <v>3242</v>
      </c>
      <c r="C1426" s="832" t="s">
        <v>3248</v>
      </c>
      <c r="D1426" s="833" t="s">
        <v>5567</v>
      </c>
      <c r="E1426" s="834" t="s">
        <v>3287</v>
      </c>
      <c r="F1426" s="832" t="s">
        <v>3243</v>
      </c>
      <c r="G1426" s="832" t="s">
        <v>3293</v>
      </c>
      <c r="H1426" s="832" t="s">
        <v>594</v>
      </c>
      <c r="I1426" s="832" t="s">
        <v>3295</v>
      </c>
      <c r="J1426" s="832" t="s">
        <v>1349</v>
      </c>
      <c r="K1426" s="832" t="s">
        <v>2522</v>
      </c>
      <c r="L1426" s="835">
        <v>453.18</v>
      </c>
      <c r="M1426" s="835">
        <v>1812.72</v>
      </c>
      <c r="N1426" s="832">
        <v>4</v>
      </c>
      <c r="O1426" s="836">
        <v>2.5</v>
      </c>
      <c r="P1426" s="835">
        <v>1359.54</v>
      </c>
      <c r="Q1426" s="837">
        <v>0.75</v>
      </c>
      <c r="R1426" s="832">
        <v>3</v>
      </c>
      <c r="S1426" s="837">
        <v>0.75</v>
      </c>
      <c r="T1426" s="836">
        <v>2</v>
      </c>
      <c r="U1426" s="838">
        <v>0.8</v>
      </c>
    </row>
    <row r="1427" spans="1:21" ht="14.45" customHeight="1" x14ac:dyDescent="0.2">
      <c r="A1427" s="831">
        <v>21</v>
      </c>
      <c r="B1427" s="832" t="s">
        <v>3242</v>
      </c>
      <c r="C1427" s="832" t="s">
        <v>3248</v>
      </c>
      <c r="D1427" s="833" t="s">
        <v>5567</v>
      </c>
      <c r="E1427" s="834" t="s">
        <v>3287</v>
      </c>
      <c r="F1427" s="832" t="s">
        <v>3243</v>
      </c>
      <c r="G1427" s="832" t="s">
        <v>3305</v>
      </c>
      <c r="H1427" s="832" t="s">
        <v>655</v>
      </c>
      <c r="I1427" s="832" t="s">
        <v>2853</v>
      </c>
      <c r="J1427" s="832" t="s">
        <v>2851</v>
      </c>
      <c r="K1427" s="832" t="s">
        <v>2854</v>
      </c>
      <c r="L1427" s="835">
        <v>552.64</v>
      </c>
      <c r="M1427" s="835">
        <v>552.64</v>
      </c>
      <c r="N1427" s="832">
        <v>1</v>
      </c>
      <c r="O1427" s="836">
        <v>0.5</v>
      </c>
      <c r="P1427" s="835">
        <v>552.64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5" customHeight="1" x14ac:dyDescent="0.2">
      <c r="A1428" s="831">
        <v>21</v>
      </c>
      <c r="B1428" s="832" t="s">
        <v>3242</v>
      </c>
      <c r="C1428" s="832" t="s">
        <v>3248</v>
      </c>
      <c r="D1428" s="833" t="s">
        <v>5567</v>
      </c>
      <c r="E1428" s="834" t="s">
        <v>3287</v>
      </c>
      <c r="F1428" s="832" t="s">
        <v>3243</v>
      </c>
      <c r="G1428" s="832" t="s">
        <v>3577</v>
      </c>
      <c r="H1428" s="832" t="s">
        <v>594</v>
      </c>
      <c r="I1428" s="832" t="s">
        <v>4721</v>
      </c>
      <c r="J1428" s="832" t="s">
        <v>2107</v>
      </c>
      <c r="K1428" s="832" t="s">
        <v>4722</v>
      </c>
      <c r="L1428" s="835">
        <v>173.31</v>
      </c>
      <c r="M1428" s="835">
        <v>173.31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5" customHeight="1" x14ac:dyDescent="0.2">
      <c r="A1429" s="831">
        <v>21</v>
      </c>
      <c r="B1429" s="832" t="s">
        <v>3242</v>
      </c>
      <c r="C1429" s="832" t="s">
        <v>3248</v>
      </c>
      <c r="D1429" s="833" t="s">
        <v>5567</v>
      </c>
      <c r="E1429" s="834" t="s">
        <v>3287</v>
      </c>
      <c r="F1429" s="832" t="s">
        <v>3243</v>
      </c>
      <c r="G1429" s="832" t="s">
        <v>3594</v>
      </c>
      <c r="H1429" s="832" t="s">
        <v>594</v>
      </c>
      <c r="I1429" s="832" t="s">
        <v>3595</v>
      </c>
      <c r="J1429" s="832" t="s">
        <v>668</v>
      </c>
      <c r="K1429" s="832" t="s">
        <v>3596</v>
      </c>
      <c r="L1429" s="835">
        <v>127.91</v>
      </c>
      <c r="M1429" s="835">
        <v>127.91</v>
      </c>
      <c r="N1429" s="832">
        <v>1</v>
      </c>
      <c r="O1429" s="836">
        <v>0.5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5" customHeight="1" x14ac:dyDescent="0.2">
      <c r="A1430" s="831">
        <v>21</v>
      </c>
      <c r="B1430" s="832" t="s">
        <v>3242</v>
      </c>
      <c r="C1430" s="832" t="s">
        <v>3248</v>
      </c>
      <c r="D1430" s="833" t="s">
        <v>5567</v>
      </c>
      <c r="E1430" s="834" t="s">
        <v>3287</v>
      </c>
      <c r="F1430" s="832" t="s">
        <v>3243</v>
      </c>
      <c r="G1430" s="832" t="s">
        <v>3597</v>
      </c>
      <c r="H1430" s="832" t="s">
        <v>594</v>
      </c>
      <c r="I1430" s="832" t="s">
        <v>3601</v>
      </c>
      <c r="J1430" s="832" t="s">
        <v>3599</v>
      </c>
      <c r="K1430" s="832" t="s">
        <v>1886</v>
      </c>
      <c r="L1430" s="835">
        <v>87.67</v>
      </c>
      <c r="M1430" s="835">
        <v>175.34</v>
      </c>
      <c r="N1430" s="832">
        <v>2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5" customHeight="1" x14ac:dyDescent="0.2">
      <c r="A1431" s="831">
        <v>21</v>
      </c>
      <c r="B1431" s="832" t="s">
        <v>3242</v>
      </c>
      <c r="C1431" s="832" t="s">
        <v>3248</v>
      </c>
      <c r="D1431" s="833" t="s">
        <v>5567</v>
      </c>
      <c r="E1431" s="834" t="s">
        <v>3287</v>
      </c>
      <c r="F1431" s="832" t="s">
        <v>3243</v>
      </c>
      <c r="G1431" s="832" t="s">
        <v>4141</v>
      </c>
      <c r="H1431" s="832" t="s">
        <v>594</v>
      </c>
      <c r="I1431" s="832" t="s">
        <v>4723</v>
      </c>
      <c r="J1431" s="832" t="s">
        <v>1499</v>
      </c>
      <c r="K1431" s="832" t="s">
        <v>4724</v>
      </c>
      <c r="L1431" s="835">
        <v>64.349999999999994</v>
      </c>
      <c r="M1431" s="835">
        <v>64.349999999999994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21</v>
      </c>
      <c r="B1432" s="832" t="s">
        <v>3242</v>
      </c>
      <c r="C1432" s="832" t="s">
        <v>3248</v>
      </c>
      <c r="D1432" s="833" t="s">
        <v>5567</v>
      </c>
      <c r="E1432" s="834" t="s">
        <v>3287</v>
      </c>
      <c r="F1432" s="832" t="s">
        <v>3243</v>
      </c>
      <c r="G1432" s="832" t="s">
        <v>3607</v>
      </c>
      <c r="H1432" s="832" t="s">
        <v>655</v>
      </c>
      <c r="I1432" s="832" t="s">
        <v>2974</v>
      </c>
      <c r="J1432" s="832" t="s">
        <v>1618</v>
      </c>
      <c r="K1432" s="832" t="s">
        <v>1619</v>
      </c>
      <c r="L1432" s="835">
        <v>63.75</v>
      </c>
      <c r="M1432" s="835">
        <v>63.75</v>
      </c>
      <c r="N1432" s="832">
        <v>1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21</v>
      </c>
      <c r="B1433" s="832" t="s">
        <v>3242</v>
      </c>
      <c r="C1433" s="832" t="s">
        <v>3248</v>
      </c>
      <c r="D1433" s="833" t="s">
        <v>5567</v>
      </c>
      <c r="E1433" s="834" t="s">
        <v>3287</v>
      </c>
      <c r="F1433" s="832" t="s">
        <v>3243</v>
      </c>
      <c r="G1433" s="832" t="s">
        <v>3296</v>
      </c>
      <c r="H1433" s="832" t="s">
        <v>655</v>
      </c>
      <c r="I1433" s="832" t="s">
        <v>2886</v>
      </c>
      <c r="J1433" s="832" t="s">
        <v>1345</v>
      </c>
      <c r="K1433" s="832" t="s">
        <v>1346</v>
      </c>
      <c r="L1433" s="835">
        <v>0</v>
      </c>
      <c r="M1433" s="835">
        <v>0</v>
      </c>
      <c r="N1433" s="832">
        <v>1</v>
      </c>
      <c r="O1433" s="836">
        <v>1</v>
      </c>
      <c r="P1433" s="835"/>
      <c r="Q1433" s="837"/>
      <c r="R1433" s="832"/>
      <c r="S1433" s="837">
        <v>0</v>
      </c>
      <c r="T1433" s="836"/>
      <c r="U1433" s="838">
        <v>0</v>
      </c>
    </row>
    <row r="1434" spans="1:21" ht="14.45" customHeight="1" x14ac:dyDescent="0.2">
      <c r="A1434" s="831">
        <v>21</v>
      </c>
      <c r="B1434" s="832" t="s">
        <v>3242</v>
      </c>
      <c r="C1434" s="832" t="s">
        <v>3248</v>
      </c>
      <c r="D1434" s="833" t="s">
        <v>5567</v>
      </c>
      <c r="E1434" s="834" t="s">
        <v>3287</v>
      </c>
      <c r="F1434" s="832" t="s">
        <v>3243</v>
      </c>
      <c r="G1434" s="832" t="s">
        <v>3645</v>
      </c>
      <c r="H1434" s="832" t="s">
        <v>594</v>
      </c>
      <c r="I1434" s="832" t="s">
        <v>3659</v>
      </c>
      <c r="J1434" s="832" t="s">
        <v>1572</v>
      </c>
      <c r="K1434" s="832" t="s">
        <v>3660</v>
      </c>
      <c r="L1434" s="835">
        <v>31.32</v>
      </c>
      <c r="M1434" s="835">
        <v>62.64</v>
      </c>
      <c r="N1434" s="832">
        <v>2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5" customHeight="1" x14ac:dyDescent="0.2">
      <c r="A1435" s="831">
        <v>21</v>
      </c>
      <c r="B1435" s="832" t="s">
        <v>3242</v>
      </c>
      <c r="C1435" s="832" t="s">
        <v>3248</v>
      </c>
      <c r="D1435" s="833" t="s">
        <v>5567</v>
      </c>
      <c r="E1435" s="834" t="s">
        <v>3287</v>
      </c>
      <c r="F1435" s="832" t="s">
        <v>3243</v>
      </c>
      <c r="G1435" s="832" t="s">
        <v>4699</v>
      </c>
      <c r="H1435" s="832" t="s">
        <v>594</v>
      </c>
      <c r="I1435" s="832" t="s">
        <v>4700</v>
      </c>
      <c r="J1435" s="832" t="s">
        <v>4701</v>
      </c>
      <c r="K1435" s="832" t="s">
        <v>4702</v>
      </c>
      <c r="L1435" s="835">
        <v>32.130000000000003</v>
      </c>
      <c r="M1435" s="835">
        <v>32.130000000000003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21</v>
      </c>
      <c r="B1436" s="832" t="s">
        <v>3242</v>
      </c>
      <c r="C1436" s="832" t="s">
        <v>3248</v>
      </c>
      <c r="D1436" s="833" t="s">
        <v>5567</v>
      </c>
      <c r="E1436" s="834" t="s">
        <v>3287</v>
      </c>
      <c r="F1436" s="832" t="s">
        <v>3243</v>
      </c>
      <c r="G1436" s="832" t="s">
        <v>4703</v>
      </c>
      <c r="H1436" s="832" t="s">
        <v>655</v>
      </c>
      <c r="I1436" s="832" t="s">
        <v>2979</v>
      </c>
      <c r="J1436" s="832" t="s">
        <v>2980</v>
      </c>
      <c r="K1436" s="832" t="s">
        <v>2981</v>
      </c>
      <c r="L1436" s="835">
        <v>1179.5</v>
      </c>
      <c r="M1436" s="835">
        <v>1179.5</v>
      </c>
      <c r="N1436" s="832">
        <v>1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5" customHeight="1" x14ac:dyDescent="0.2">
      <c r="A1437" s="831">
        <v>21</v>
      </c>
      <c r="B1437" s="832" t="s">
        <v>3242</v>
      </c>
      <c r="C1437" s="832" t="s">
        <v>3248</v>
      </c>
      <c r="D1437" s="833" t="s">
        <v>5567</v>
      </c>
      <c r="E1437" s="834" t="s">
        <v>3287</v>
      </c>
      <c r="F1437" s="832" t="s">
        <v>3243</v>
      </c>
      <c r="G1437" s="832" t="s">
        <v>3309</v>
      </c>
      <c r="H1437" s="832" t="s">
        <v>594</v>
      </c>
      <c r="I1437" s="832" t="s">
        <v>4013</v>
      </c>
      <c r="J1437" s="832" t="s">
        <v>3693</v>
      </c>
      <c r="K1437" s="832" t="s">
        <v>4014</v>
      </c>
      <c r="L1437" s="835">
        <v>99.94</v>
      </c>
      <c r="M1437" s="835">
        <v>99.94</v>
      </c>
      <c r="N1437" s="832">
        <v>1</v>
      </c>
      <c r="O1437" s="836">
        <v>0.5</v>
      </c>
      <c r="P1437" s="835">
        <v>99.94</v>
      </c>
      <c r="Q1437" s="837">
        <v>1</v>
      </c>
      <c r="R1437" s="832">
        <v>1</v>
      </c>
      <c r="S1437" s="837">
        <v>1</v>
      </c>
      <c r="T1437" s="836">
        <v>0.5</v>
      </c>
      <c r="U1437" s="838">
        <v>1</v>
      </c>
    </row>
    <row r="1438" spans="1:21" ht="14.45" customHeight="1" x14ac:dyDescent="0.2">
      <c r="A1438" s="831">
        <v>21</v>
      </c>
      <c r="B1438" s="832" t="s">
        <v>3242</v>
      </c>
      <c r="C1438" s="832" t="s">
        <v>3248</v>
      </c>
      <c r="D1438" s="833" t="s">
        <v>5567</v>
      </c>
      <c r="E1438" s="834" t="s">
        <v>3287</v>
      </c>
      <c r="F1438" s="832" t="s">
        <v>3243</v>
      </c>
      <c r="G1438" s="832" t="s">
        <v>3309</v>
      </c>
      <c r="H1438" s="832" t="s">
        <v>594</v>
      </c>
      <c r="I1438" s="832" t="s">
        <v>3310</v>
      </c>
      <c r="J1438" s="832" t="s">
        <v>1648</v>
      </c>
      <c r="K1438" s="832" t="s">
        <v>3311</v>
      </c>
      <c r="L1438" s="835">
        <v>50.32</v>
      </c>
      <c r="M1438" s="835">
        <v>50.32</v>
      </c>
      <c r="N1438" s="832">
        <v>1</v>
      </c>
      <c r="O1438" s="836">
        <v>0.5</v>
      </c>
      <c r="P1438" s="835">
        <v>50.32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5" customHeight="1" x14ac:dyDescent="0.2">
      <c r="A1439" s="831">
        <v>21</v>
      </c>
      <c r="B1439" s="832" t="s">
        <v>3242</v>
      </c>
      <c r="C1439" s="832" t="s">
        <v>3248</v>
      </c>
      <c r="D1439" s="833" t="s">
        <v>5567</v>
      </c>
      <c r="E1439" s="834" t="s">
        <v>3287</v>
      </c>
      <c r="F1439" s="832" t="s">
        <v>3243</v>
      </c>
      <c r="G1439" s="832" t="s">
        <v>3696</v>
      </c>
      <c r="H1439" s="832" t="s">
        <v>594</v>
      </c>
      <c r="I1439" s="832" t="s">
        <v>3697</v>
      </c>
      <c r="J1439" s="832" t="s">
        <v>662</v>
      </c>
      <c r="K1439" s="832" t="s">
        <v>663</v>
      </c>
      <c r="L1439" s="835">
        <v>2086.5500000000002</v>
      </c>
      <c r="M1439" s="835">
        <v>4173.1000000000004</v>
      </c>
      <c r="N1439" s="832">
        <v>2</v>
      </c>
      <c r="O1439" s="836">
        <v>1</v>
      </c>
      <c r="P1439" s="835">
        <v>2086.5500000000002</v>
      </c>
      <c r="Q1439" s="837">
        <v>0.5</v>
      </c>
      <c r="R1439" s="832">
        <v>1</v>
      </c>
      <c r="S1439" s="837">
        <v>0.5</v>
      </c>
      <c r="T1439" s="836">
        <v>0.5</v>
      </c>
      <c r="U1439" s="838">
        <v>0.5</v>
      </c>
    </row>
    <row r="1440" spans="1:21" ht="14.45" customHeight="1" x14ac:dyDescent="0.2">
      <c r="A1440" s="831">
        <v>21</v>
      </c>
      <c r="B1440" s="832" t="s">
        <v>3242</v>
      </c>
      <c r="C1440" s="832" t="s">
        <v>3248</v>
      </c>
      <c r="D1440" s="833" t="s">
        <v>5567</v>
      </c>
      <c r="E1440" s="834" t="s">
        <v>3287</v>
      </c>
      <c r="F1440" s="832" t="s">
        <v>3243</v>
      </c>
      <c r="G1440" s="832" t="s">
        <v>3698</v>
      </c>
      <c r="H1440" s="832" t="s">
        <v>594</v>
      </c>
      <c r="I1440" s="832" t="s">
        <v>4725</v>
      </c>
      <c r="J1440" s="832" t="s">
        <v>4726</v>
      </c>
      <c r="K1440" s="832" t="s">
        <v>4727</v>
      </c>
      <c r="L1440" s="835">
        <v>111.22</v>
      </c>
      <c r="M1440" s="835">
        <v>111.22</v>
      </c>
      <c r="N1440" s="832">
        <v>1</v>
      </c>
      <c r="O1440" s="836">
        <v>0.5</v>
      </c>
      <c r="P1440" s="835">
        <v>111.22</v>
      </c>
      <c r="Q1440" s="837">
        <v>1</v>
      </c>
      <c r="R1440" s="832">
        <v>1</v>
      </c>
      <c r="S1440" s="837">
        <v>1</v>
      </c>
      <c r="T1440" s="836">
        <v>0.5</v>
      </c>
      <c r="U1440" s="838">
        <v>1</v>
      </c>
    </row>
    <row r="1441" spans="1:21" ht="14.45" customHeight="1" x14ac:dyDescent="0.2">
      <c r="A1441" s="831">
        <v>21</v>
      </c>
      <c r="B1441" s="832" t="s">
        <v>3242</v>
      </c>
      <c r="C1441" s="832" t="s">
        <v>3248</v>
      </c>
      <c r="D1441" s="833" t="s">
        <v>5567</v>
      </c>
      <c r="E1441" s="834" t="s">
        <v>3287</v>
      </c>
      <c r="F1441" s="832" t="s">
        <v>3243</v>
      </c>
      <c r="G1441" s="832" t="s">
        <v>4728</v>
      </c>
      <c r="H1441" s="832" t="s">
        <v>594</v>
      </c>
      <c r="I1441" s="832" t="s">
        <v>4729</v>
      </c>
      <c r="J1441" s="832" t="s">
        <v>4730</v>
      </c>
      <c r="K1441" s="832" t="s">
        <v>4731</v>
      </c>
      <c r="L1441" s="835">
        <v>1660.17</v>
      </c>
      <c r="M1441" s="835">
        <v>1660.17</v>
      </c>
      <c r="N1441" s="832">
        <v>1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21</v>
      </c>
      <c r="B1442" s="832" t="s">
        <v>3242</v>
      </c>
      <c r="C1442" s="832" t="s">
        <v>3248</v>
      </c>
      <c r="D1442" s="833" t="s">
        <v>5567</v>
      </c>
      <c r="E1442" s="834" t="s">
        <v>3287</v>
      </c>
      <c r="F1442" s="832" t="s">
        <v>3243</v>
      </c>
      <c r="G1442" s="832" t="s">
        <v>4732</v>
      </c>
      <c r="H1442" s="832" t="s">
        <v>594</v>
      </c>
      <c r="I1442" s="832" t="s">
        <v>4733</v>
      </c>
      <c r="J1442" s="832" t="s">
        <v>4734</v>
      </c>
      <c r="K1442" s="832" t="s">
        <v>4735</v>
      </c>
      <c r="L1442" s="835">
        <v>1285.8</v>
      </c>
      <c r="M1442" s="835">
        <v>1285.8</v>
      </c>
      <c r="N1442" s="832">
        <v>1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21</v>
      </c>
      <c r="B1443" s="832" t="s">
        <v>3242</v>
      </c>
      <c r="C1443" s="832" t="s">
        <v>3248</v>
      </c>
      <c r="D1443" s="833" t="s">
        <v>5567</v>
      </c>
      <c r="E1443" s="834" t="s">
        <v>3287</v>
      </c>
      <c r="F1443" s="832" t="s">
        <v>3243</v>
      </c>
      <c r="G1443" s="832" t="s">
        <v>3297</v>
      </c>
      <c r="H1443" s="832" t="s">
        <v>594</v>
      </c>
      <c r="I1443" s="832" t="s">
        <v>3298</v>
      </c>
      <c r="J1443" s="832" t="s">
        <v>1256</v>
      </c>
      <c r="K1443" s="832" t="s">
        <v>1257</v>
      </c>
      <c r="L1443" s="835">
        <v>107.27</v>
      </c>
      <c r="M1443" s="835">
        <v>214.54</v>
      </c>
      <c r="N1443" s="832">
        <v>2</v>
      </c>
      <c r="O1443" s="836">
        <v>1</v>
      </c>
      <c r="P1443" s="835">
        <v>107.27</v>
      </c>
      <c r="Q1443" s="837">
        <v>0.5</v>
      </c>
      <c r="R1443" s="832">
        <v>1</v>
      </c>
      <c r="S1443" s="837">
        <v>0.5</v>
      </c>
      <c r="T1443" s="836">
        <v>0.5</v>
      </c>
      <c r="U1443" s="838">
        <v>0.5</v>
      </c>
    </row>
    <row r="1444" spans="1:21" ht="14.45" customHeight="1" x14ac:dyDescent="0.2">
      <c r="A1444" s="831">
        <v>21</v>
      </c>
      <c r="B1444" s="832" t="s">
        <v>3242</v>
      </c>
      <c r="C1444" s="832" t="s">
        <v>3248</v>
      </c>
      <c r="D1444" s="833" t="s">
        <v>5567</v>
      </c>
      <c r="E1444" s="834" t="s">
        <v>3288</v>
      </c>
      <c r="F1444" s="832" t="s">
        <v>3243</v>
      </c>
      <c r="G1444" s="832" t="s">
        <v>3391</v>
      </c>
      <c r="H1444" s="832" t="s">
        <v>594</v>
      </c>
      <c r="I1444" s="832" t="s">
        <v>4736</v>
      </c>
      <c r="J1444" s="832" t="s">
        <v>877</v>
      </c>
      <c r="K1444" s="832" t="s">
        <v>3814</v>
      </c>
      <c r="L1444" s="835">
        <v>182.22</v>
      </c>
      <c r="M1444" s="835">
        <v>182.22</v>
      </c>
      <c r="N1444" s="832">
        <v>1</v>
      </c>
      <c r="O1444" s="836">
        <v>1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5" customHeight="1" x14ac:dyDescent="0.2">
      <c r="A1445" s="831">
        <v>21</v>
      </c>
      <c r="B1445" s="832" t="s">
        <v>3242</v>
      </c>
      <c r="C1445" s="832" t="s">
        <v>3248</v>
      </c>
      <c r="D1445" s="833" t="s">
        <v>5567</v>
      </c>
      <c r="E1445" s="834" t="s">
        <v>3290</v>
      </c>
      <c r="F1445" s="832" t="s">
        <v>3243</v>
      </c>
      <c r="G1445" s="832" t="s">
        <v>3318</v>
      </c>
      <c r="H1445" s="832" t="s">
        <v>655</v>
      </c>
      <c r="I1445" s="832" t="s">
        <v>2838</v>
      </c>
      <c r="J1445" s="832" t="s">
        <v>675</v>
      </c>
      <c r="K1445" s="832" t="s">
        <v>671</v>
      </c>
      <c r="L1445" s="835">
        <v>65.28</v>
      </c>
      <c r="M1445" s="835">
        <v>130.56</v>
      </c>
      <c r="N1445" s="832">
        <v>2</v>
      </c>
      <c r="O1445" s="836">
        <v>0.5</v>
      </c>
      <c r="P1445" s="835">
        <v>130.56</v>
      </c>
      <c r="Q1445" s="837">
        <v>1</v>
      </c>
      <c r="R1445" s="832">
        <v>2</v>
      </c>
      <c r="S1445" s="837">
        <v>1</v>
      </c>
      <c r="T1445" s="836">
        <v>0.5</v>
      </c>
      <c r="U1445" s="838">
        <v>1</v>
      </c>
    </row>
    <row r="1446" spans="1:21" ht="14.45" customHeight="1" x14ac:dyDescent="0.2">
      <c r="A1446" s="831">
        <v>21</v>
      </c>
      <c r="B1446" s="832" t="s">
        <v>3242</v>
      </c>
      <c r="C1446" s="832" t="s">
        <v>3248</v>
      </c>
      <c r="D1446" s="833" t="s">
        <v>5567</v>
      </c>
      <c r="E1446" s="834" t="s">
        <v>3290</v>
      </c>
      <c r="F1446" s="832" t="s">
        <v>3243</v>
      </c>
      <c r="G1446" s="832" t="s">
        <v>3321</v>
      </c>
      <c r="H1446" s="832" t="s">
        <v>655</v>
      </c>
      <c r="I1446" s="832" t="s">
        <v>2931</v>
      </c>
      <c r="J1446" s="832" t="s">
        <v>2932</v>
      </c>
      <c r="K1446" s="832" t="s">
        <v>2933</v>
      </c>
      <c r="L1446" s="835">
        <v>9.4</v>
      </c>
      <c r="M1446" s="835">
        <v>18.8</v>
      </c>
      <c r="N1446" s="832">
        <v>2</v>
      </c>
      <c r="O1446" s="836">
        <v>0.5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21</v>
      </c>
      <c r="B1447" s="832" t="s">
        <v>3242</v>
      </c>
      <c r="C1447" s="832" t="s">
        <v>3248</v>
      </c>
      <c r="D1447" s="833" t="s">
        <v>5567</v>
      </c>
      <c r="E1447" s="834" t="s">
        <v>3290</v>
      </c>
      <c r="F1447" s="832" t="s">
        <v>3243</v>
      </c>
      <c r="G1447" s="832" t="s">
        <v>3327</v>
      </c>
      <c r="H1447" s="832" t="s">
        <v>655</v>
      </c>
      <c r="I1447" s="832" t="s">
        <v>4383</v>
      </c>
      <c r="J1447" s="832" t="s">
        <v>3329</v>
      </c>
      <c r="K1447" s="832" t="s">
        <v>4384</v>
      </c>
      <c r="L1447" s="835">
        <v>1834.64</v>
      </c>
      <c r="M1447" s="835">
        <v>7338.56</v>
      </c>
      <c r="N1447" s="832">
        <v>4</v>
      </c>
      <c r="O1447" s="836">
        <v>3.5</v>
      </c>
      <c r="P1447" s="835">
        <v>5503.92</v>
      </c>
      <c r="Q1447" s="837">
        <v>0.75</v>
      </c>
      <c r="R1447" s="832">
        <v>3</v>
      </c>
      <c r="S1447" s="837">
        <v>0.75</v>
      </c>
      <c r="T1447" s="836">
        <v>2.5</v>
      </c>
      <c r="U1447" s="838">
        <v>0.7142857142857143</v>
      </c>
    </row>
    <row r="1448" spans="1:21" ht="14.45" customHeight="1" x14ac:dyDescent="0.2">
      <c r="A1448" s="831">
        <v>21</v>
      </c>
      <c r="B1448" s="832" t="s">
        <v>3242</v>
      </c>
      <c r="C1448" s="832" t="s">
        <v>3248</v>
      </c>
      <c r="D1448" s="833" t="s">
        <v>5567</v>
      </c>
      <c r="E1448" s="834" t="s">
        <v>3290</v>
      </c>
      <c r="F1448" s="832" t="s">
        <v>3243</v>
      </c>
      <c r="G1448" s="832" t="s">
        <v>3327</v>
      </c>
      <c r="H1448" s="832" t="s">
        <v>594</v>
      </c>
      <c r="I1448" s="832" t="s">
        <v>3766</v>
      </c>
      <c r="J1448" s="832" t="s">
        <v>3767</v>
      </c>
      <c r="K1448" s="832" t="s">
        <v>3330</v>
      </c>
      <c r="L1448" s="835">
        <v>550.39</v>
      </c>
      <c r="M1448" s="835">
        <v>1651.17</v>
      </c>
      <c r="N1448" s="832">
        <v>3</v>
      </c>
      <c r="O1448" s="836">
        <v>1</v>
      </c>
      <c r="P1448" s="835">
        <v>1651.17</v>
      </c>
      <c r="Q1448" s="837">
        <v>1</v>
      </c>
      <c r="R1448" s="832">
        <v>3</v>
      </c>
      <c r="S1448" s="837">
        <v>1</v>
      </c>
      <c r="T1448" s="836">
        <v>1</v>
      </c>
      <c r="U1448" s="838">
        <v>1</v>
      </c>
    </row>
    <row r="1449" spans="1:21" ht="14.45" customHeight="1" x14ac:dyDescent="0.2">
      <c r="A1449" s="831">
        <v>21</v>
      </c>
      <c r="B1449" s="832" t="s">
        <v>3242</v>
      </c>
      <c r="C1449" s="832" t="s">
        <v>3248</v>
      </c>
      <c r="D1449" s="833" t="s">
        <v>5567</v>
      </c>
      <c r="E1449" s="834" t="s">
        <v>3290</v>
      </c>
      <c r="F1449" s="832" t="s">
        <v>3243</v>
      </c>
      <c r="G1449" s="832" t="s">
        <v>4190</v>
      </c>
      <c r="H1449" s="832" t="s">
        <v>594</v>
      </c>
      <c r="I1449" s="832" t="s">
        <v>4191</v>
      </c>
      <c r="J1449" s="832" t="s">
        <v>4192</v>
      </c>
      <c r="K1449" s="832" t="s">
        <v>4193</v>
      </c>
      <c r="L1449" s="835">
        <v>86.02</v>
      </c>
      <c r="M1449" s="835">
        <v>172.04</v>
      </c>
      <c r="N1449" s="832">
        <v>2</v>
      </c>
      <c r="O1449" s="836">
        <v>1</v>
      </c>
      <c r="P1449" s="835">
        <v>172.04</v>
      </c>
      <c r="Q1449" s="837">
        <v>1</v>
      </c>
      <c r="R1449" s="832">
        <v>2</v>
      </c>
      <c r="S1449" s="837">
        <v>1</v>
      </c>
      <c r="T1449" s="836">
        <v>1</v>
      </c>
      <c r="U1449" s="838">
        <v>1</v>
      </c>
    </row>
    <row r="1450" spans="1:21" ht="14.45" customHeight="1" x14ac:dyDescent="0.2">
      <c r="A1450" s="831">
        <v>21</v>
      </c>
      <c r="B1450" s="832" t="s">
        <v>3242</v>
      </c>
      <c r="C1450" s="832" t="s">
        <v>3248</v>
      </c>
      <c r="D1450" s="833" t="s">
        <v>5567</v>
      </c>
      <c r="E1450" s="834" t="s">
        <v>3290</v>
      </c>
      <c r="F1450" s="832" t="s">
        <v>3243</v>
      </c>
      <c r="G1450" s="832" t="s">
        <v>4076</v>
      </c>
      <c r="H1450" s="832" t="s">
        <v>594</v>
      </c>
      <c r="I1450" s="832" t="s">
        <v>4077</v>
      </c>
      <c r="J1450" s="832" t="s">
        <v>4078</v>
      </c>
      <c r="K1450" s="832" t="s">
        <v>4079</v>
      </c>
      <c r="L1450" s="835">
        <v>29.39</v>
      </c>
      <c r="M1450" s="835">
        <v>29.39</v>
      </c>
      <c r="N1450" s="832">
        <v>1</v>
      </c>
      <c r="O1450" s="836">
        <v>0.5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5" customHeight="1" x14ac:dyDescent="0.2">
      <c r="A1451" s="831">
        <v>21</v>
      </c>
      <c r="B1451" s="832" t="s">
        <v>3242</v>
      </c>
      <c r="C1451" s="832" t="s">
        <v>3248</v>
      </c>
      <c r="D1451" s="833" t="s">
        <v>5567</v>
      </c>
      <c r="E1451" s="834" t="s">
        <v>3290</v>
      </c>
      <c r="F1451" s="832" t="s">
        <v>3243</v>
      </c>
      <c r="G1451" s="832" t="s">
        <v>4080</v>
      </c>
      <c r="H1451" s="832" t="s">
        <v>594</v>
      </c>
      <c r="I1451" s="832" t="s">
        <v>4737</v>
      </c>
      <c r="J1451" s="832" t="s">
        <v>4082</v>
      </c>
      <c r="K1451" s="832" t="s">
        <v>4738</v>
      </c>
      <c r="L1451" s="835">
        <v>0</v>
      </c>
      <c r="M1451" s="835">
        <v>0</v>
      </c>
      <c r="N1451" s="832">
        <v>1</v>
      </c>
      <c r="O1451" s="836">
        <v>1</v>
      </c>
      <c r="P1451" s="835">
        <v>0</v>
      </c>
      <c r="Q1451" s="837"/>
      <c r="R1451" s="832">
        <v>1</v>
      </c>
      <c r="S1451" s="837">
        <v>1</v>
      </c>
      <c r="T1451" s="836">
        <v>1</v>
      </c>
      <c r="U1451" s="838">
        <v>1</v>
      </c>
    </row>
    <row r="1452" spans="1:21" ht="14.45" customHeight="1" x14ac:dyDescent="0.2">
      <c r="A1452" s="831">
        <v>21</v>
      </c>
      <c r="B1452" s="832" t="s">
        <v>3242</v>
      </c>
      <c r="C1452" s="832" t="s">
        <v>3248</v>
      </c>
      <c r="D1452" s="833" t="s">
        <v>5567</v>
      </c>
      <c r="E1452" s="834" t="s">
        <v>3290</v>
      </c>
      <c r="F1452" s="832" t="s">
        <v>3243</v>
      </c>
      <c r="G1452" s="832" t="s">
        <v>3379</v>
      </c>
      <c r="H1452" s="832" t="s">
        <v>594</v>
      </c>
      <c r="I1452" s="832" t="s">
        <v>4086</v>
      </c>
      <c r="J1452" s="832" t="s">
        <v>916</v>
      </c>
      <c r="K1452" s="832" t="s">
        <v>4087</v>
      </c>
      <c r="L1452" s="835">
        <v>46.99</v>
      </c>
      <c r="M1452" s="835">
        <v>93.98</v>
      </c>
      <c r="N1452" s="832">
        <v>2</v>
      </c>
      <c r="O1452" s="836">
        <v>1</v>
      </c>
      <c r="P1452" s="835">
        <v>93.98</v>
      </c>
      <c r="Q1452" s="837">
        <v>1</v>
      </c>
      <c r="R1452" s="832">
        <v>2</v>
      </c>
      <c r="S1452" s="837">
        <v>1</v>
      </c>
      <c r="T1452" s="836">
        <v>1</v>
      </c>
      <c r="U1452" s="838">
        <v>1</v>
      </c>
    </row>
    <row r="1453" spans="1:21" ht="14.45" customHeight="1" x14ac:dyDescent="0.2">
      <c r="A1453" s="831">
        <v>21</v>
      </c>
      <c r="B1453" s="832" t="s">
        <v>3242</v>
      </c>
      <c r="C1453" s="832" t="s">
        <v>3248</v>
      </c>
      <c r="D1453" s="833" t="s">
        <v>5567</v>
      </c>
      <c r="E1453" s="834" t="s">
        <v>3290</v>
      </c>
      <c r="F1453" s="832" t="s">
        <v>3243</v>
      </c>
      <c r="G1453" s="832" t="s">
        <v>3391</v>
      </c>
      <c r="H1453" s="832" t="s">
        <v>594</v>
      </c>
      <c r="I1453" s="832" t="s">
        <v>3813</v>
      </c>
      <c r="J1453" s="832" t="s">
        <v>877</v>
      </c>
      <c r="K1453" s="832" t="s">
        <v>3814</v>
      </c>
      <c r="L1453" s="835">
        <v>182.22</v>
      </c>
      <c r="M1453" s="835">
        <v>182.22</v>
      </c>
      <c r="N1453" s="832">
        <v>1</v>
      </c>
      <c r="O1453" s="836">
        <v>0.5</v>
      </c>
      <c r="P1453" s="835">
        <v>182.22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5" customHeight="1" x14ac:dyDescent="0.2">
      <c r="A1454" s="831">
        <v>21</v>
      </c>
      <c r="B1454" s="832" t="s">
        <v>3242</v>
      </c>
      <c r="C1454" s="832" t="s">
        <v>3248</v>
      </c>
      <c r="D1454" s="833" t="s">
        <v>5567</v>
      </c>
      <c r="E1454" s="834" t="s">
        <v>3290</v>
      </c>
      <c r="F1454" s="832" t="s">
        <v>3243</v>
      </c>
      <c r="G1454" s="832" t="s">
        <v>3391</v>
      </c>
      <c r="H1454" s="832" t="s">
        <v>594</v>
      </c>
      <c r="I1454" s="832" t="s">
        <v>3816</v>
      </c>
      <c r="J1454" s="832" t="s">
        <v>877</v>
      </c>
      <c r="K1454" s="832" t="s">
        <v>3814</v>
      </c>
      <c r="L1454" s="835">
        <v>182.22</v>
      </c>
      <c r="M1454" s="835">
        <v>182.22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21</v>
      </c>
      <c r="B1455" s="832" t="s">
        <v>3242</v>
      </c>
      <c r="C1455" s="832" t="s">
        <v>3248</v>
      </c>
      <c r="D1455" s="833" t="s">
        <v>5567</v>
      </c>
      <c r="E1455" s="834" t="s">
        <v>3290</v>
      </c>
      <c r="F1455" s="832" t="s">
        <v>3243</v>
      </c>
      <c r="G1455" s="832" t="s">
        <v>3394</v>
      </c>
      <c r="H1455" s="832" t="s">
        <v>594</v>
      </c>
      <c r="I1455" s="832" t="s">
        <v>3395</v>
      </c>
      <c r="J1455" s="832" t="s">
        <v>1432</v>
      </c>
      <c r="K1455" s="832" t="s">
        <v>3396</v>
      </c>
      <c r="L1455" s="835">
        <v>29.13</v>
      </c>
      <c r="M1455" s="835">
        <v>58.26</v>
      </c>
      <c r="N1455" s="832">
        <v>2</v>
      </c>
      <c r="O1455" s="836">
        <v>0.5</v>
      </c>
      <c r="P1455" s="835">
        <v>58.26</v>
      </c>
      <c r="Q1455" s="837">
        <v>1</v>
      </c>
      <c r="R1455" s="832">
        <v>2</v>
      </c>
      <c r="S1455" s="837">
        <v>1</v>
      </c>
      <c r="T1455" s="836">
        <v>0.5</v>
      </c>
      <c r="U1455" s="838">
        <v>1</v>
      </c>
    </row>
    <row r="1456" spans="1:21" ht="14.45" customHeight="1" x14ac:dyDescent="0.2">
      <c r="A1456" s="831">
        <v>21</v>
      </c>
      <c r="B1456" s="832" t="s">
        <v>3242</v>
      </c>
      <c r="C1456" s="832" t="s">
        <v>3248</v>
      </c>
      <c r="D1456" s="833" t="s">
        <v>5567</v>
      </c>
      <c r="E1456" s="834" t="s">
        <v>3290</v>
      </c>
      <c r="F1456" s="832" t="s">
        <v>3243</v>
      </c>
      <c r="G1456" s="832" t="s">
        <v>3414</v>
      </c>
      <c r="H1456" s="832" t="s">
        <v>594</v>
      </c>
      <c r="I1456" s="832" t="s">
        <v>3415</v>
      </c>
      <c r="J1456" s="832" t="s">
        <v>3416</v>
      </c>
      <c r="K1456" s="832" t="s">
        <v>3417</v>
      </c>
      <c r="L1456" s="835">
        <v>550.39</v>
      </c>
      <c r="M1456" s="835">
        <v>4953.51</v>
      </c>
      <c r="N1456" s="832">
        <v>9</v>
      </c>
      <c r="O1456" s="836">
        <v>2.5</v>
      </c>
      <c r="P1456" s="835">
        <v>4953.51</v>
      </c>
      <c r="Q1456" s="837">
        <v>1</v>
      </c>
      <c r="R1456" s="832">
        <v>9</v>
      </c>
      <c r="S1456" s="837">
        <v>1</v>
      </c>
      <c r="T1456" s="836">
        <v>2.5</v>
      </c>
      <c r="U1456" s="838">
        <v>1</v>
      </c>
    </row>
    <row r="1457" spans="1:21" ht="14.45" customHeight="1" x14ac:dyDescent="0.2">
      <c r="A1457" s="831">
        <v>21</v>
      </c>
      <c r="B1457" s="832" t="s">
        <v>3242</v>
      </c>
      <c r="C1457" s="832" t="s">
        <v>3248</v>
      </c>
      <c r="D1457" s="833" t="s">
        <v>5567</v>
      </c>
      <c r="E1457" s="834" t="s">
        <v>3290</v>
      </c>
      <c r="F1457" s="832" t="s">
        <v>3243</v>
      </c>
      <c r="G1457" s="832" t="s">
        <v>3299</v>
      </c>
      <c r="H1457" s="832" t="s">
        <v>655</v>
      </c>
      <c r="I1457" s="832" t="s">
        <v>2858</v>
      </c>
      <c r="J1457" s="832" t="s">
        <v>2859</v>
      </c>
      <c r="K1457" s="832" t="s">
        <v>2860</v>
      </c>
      <c r="L1457" s="835">
        <v>1938.97</v>
      </c>
      <c r="M1457" s="835">
        <v>5816.91</v>
      </c>
      <c r="N1457" s="832">
        <v>3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21</v>
      </c>
      <c r="B1458" s="832" t="s">
        <v>3242</v>
      </c>
      <c r="C1458" s="832" t="s">
        <v>3248</v>
      </c>
      <c r="D1458" s="833" t="s">
        <v>5567</v>
      </c>
      <c r="E1458" s="834" t="s">
        <v>3290</v>
      </c>
      <c r="F1458" s="832" t="s">
        <v>3243</v>
      </c>
      <c r="G1458" s="832" t="s">
        <v>3299</v>
      </c>
      <c r="H1458" s="832" t="s">
        <v>655</v>
      </c>
      <c r="I1458" s="832" t="s">
        <v>2861</v>
      </c>
      <c r="J1458" s="832" t="s">
        <v>2859</v>
      </c>
      <c r="K1458" s="832" t="s">
        <v>2862</v>
      </c>
      <c r="L1458" s="835">
        <v>1454.23</v>
      </c>
      <c r="M1458" s="835">
        <v>4362.6900000000005</v>
      </c>
      <c r="N1458" s="832">
        <v>3</v>
      </c>
      <c r="O1458" s="836">
        <v>1</v>
      </c>
      <c r="P1458" s="835">
        <v>4362.6900000000005</v>
      </c>
      <c r="Q1458" s="837">
        <v>1</v>
      </c>
      <c r="R1458" s="832">
        <v>3</v>
      </c>
      <c r="S1458" s="837">
        <v>1</v>
      </c>
      <c r="T1458" s="836">
        <v>1</v>
      </c>
      <c r="U1458" s="838">
        <v>1</v>
      </c>
    </row>
    <row r="1459" spans="1:21" ht="14.45" customHeight="1" x14ac:dyDescent="0.2">
      <c r="A1459" s="831">
        <v>21</v>
      </c>
      <c r="B1459" s="832" t="s">
        <v>3242</v>
      </c>
      <c r="C1459" s="832" t="s">
        <v>3248</v>
      </c>
      <c r="D1459" s="833" t="s">
        <v>5567</v>
      </c>
      <c r="E1459" s="834" t="s">
        <v>3290</v>
      </c>
      <c r="F1459" s="832" t="s">
        <v>3243</v>
      </c>
      <c r="G1459" s="832" t="s">
        <v>3437</v>
      </c>
      <c r="H1459" s="832" t="s">
        <v>655</v>
      </c>
      <c r="I1459" s="832" t="s">
        <v>2594</v>
      </c>
      <c r="J1459" s="832" t="s">
        <v>1030</v>
      </c>
      <c r="K1459" s="832" t="s">
        <v>2595</v>
      </c>
      <c r="L1459" s="835">
        <v>42.51</v>
      </c>
      <c r="M1459" s="835">
        <v>42.51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21</v>
      </c>
      <c r="B1460" s="832" t="s">
        <v>3242</v>
      </c>
      <c r="C1460" s="832" t="s">
        <v>3248</v>
      </c>
      <c r="D1460" s="833" t="s">
        <v>5567</v>
      </c>
      <c r="E1460" s="834" t="s">
        <v>3290</v>
      </c>
      <c r="F1460" s="832" t="s">
        <v>3243</v>
      </c>
      <c r="G1460" s="832" t="s">
        <v>3477</v>
      </c>
      <c r="H1460" s="832" t="s">
        <v>655</v>
      </c>
      <c r="I1460" s="832" t="s">
        <v>3478</v>
      </c>
      <c r="J1460" s="832" t="s">
        <v>3479</v>
      </c>
      <c r="K1460" s="832" t="s">
        <v>3480</v>
      </c>
      <c r="L1460" s="835">
        <v>3689.11</v>
      </c>
      <c r="M1460" s="835">
        <v>7378.22</v>
      </c>
      <c r="N1460" s="832">
        <v>2</v>
      </c>
      <c r="O1460" s="836">
        <v>0.5</v>
      </c>
      <c r="P1460" s="835">
        <v>7378.22</v>
      </c>
      <c r="Q1460" s="837">
        <v>1</v>
      </c>
      <c r="R1460" s="832">
        <v>2</v>
      </c>
      <c r="S1460" s="837">
        <v>1</v>
      </c>
      <c r="T1460" s="836">
        <v>0.5</v>
      </c>
      <c r="U1460" s="838">
        <v>1</v>
      </c>
    </row>
    <row r="1461" spans="1:21" ht="14.45" customHeight="1" x14ac:dyDescent="0.2">
      <c r="A1461" s="831">
        <v>21</v>
      </c>
      <c r="B1461" s="832" t="s">
        <v>3242</v>
      </c>
      <c r="C1461" s="832" t="s">
        <v>3248</v>
      </c>
      <c r="D1461" s="833" t="s">
        <v>5567</v>
      </c>
      <c r="E1461" s="834" t="s">
        <v>3290</v>
      </c>
      <c r="F1461" s="832" t="s">
        <v>3243</v>
      </c>
      <c r="G1461" s="832" t="s">
        <v>3856</v>
      </c>
      <c r="H1461" s="832" t="s">
        <v>594</v>
      </c>
      <c r="I1461" s="832" t="s">
        <v>4739</v>
      </c>
      <c r="J1461" s="832" t="s">
        <v>4740</v>
      </c>
      <c r="K1461" s="832" t="s">
        <v>3859</v>
      </c>
      <c r="L1461" s="835">
        <v>111.72</v>
      </c>
      <c r="M1461" s="835">
        <v>111.72</v>
      </c>
      <c r="N1461" s="832">
        <v>1</v>
      </c>
      <c r="O1461" s="836">
        <v>0.5</v>
      </c>
      <c r="P1461" s="835">
        <v>111.72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5" customHeight="1" x14ac:dyDescent="0.2">
      <c r="A1462" s="831">
        <v>21</v>
      </c>
      <c r="B1462" s="832" t="s">
        <v>3242</v>
      </c>
      <c r="C1462" s="832" t="s">
        <v>3248</v>
      </c>
      <c r="D1462" s="833" t="s">
        <v>5567</v>
      </c>
      <c r="E1462" s="834" t="s">
        <v>3290</v>
      </c>
      <c r="F1462" s="832" t="s">
        <v>3243</v>
      </c>
      <c r="G1462" s="832" t="s">
        <v>3508</v>
      </c>
      <c r="H1462" s="832" t="s">
        <v>655</v>
      </c>
      <c r="I1462" s="832" t="s">
        <v>2827</v>
      </c>
      <c r="J1462" s="832" t="s">
        <v>2828</v>
      </c>
      <c r="K1462" s="832" t="s">
        <v>773</v>
      </c>
      <c r="L1462" s="835">
        <v>550.39</v>
      </c>
      <c r="M1462" s="835">
        <v>55589.38999999997</v>
      </c>
      <c r="N1462" s="832">
        <v>101</v>
      </c>
      <c r="O1462" s="836">
        <v>32</v>
      </c>
      <c r="P1462" s="835">
        <v>47333.539999999972</v>
      </c>
      <c r="Q1462" s="837">
        <v>0.85148514851485146</v>
      </c>
      <c r="R1462" s="832">
        <v>86</v>
      </c>
      <c r="S1462" s="837">
        <v>0.85148514851485146</v>
      </c>
      <c r="T1462" s="836">
        <v>27.5</v>
      </c>
      <c r="U1462" s="838">
        <v>0.859375</v>
      </c>
    </row>
    <row r="1463" spans="1:21" ht="14.45" customHeight="1" x14ac:dyDescent="0.2">
      <c r="A1463" s="831">
        <v>21</v>
      </c>
      <c r="B1463" s="832" t="s">
        <v>3242</v>
      </c>
      <c r="C1463" s="832" t="s">
        <v>3248</v>
      </c>
      <c r="D1463" s="833" t="s">
        <v>5567</v>
      </c>
      <c r="E1463" s="834" t="s">
        <v>3290</v>
      </c>
      <c r="F1463" s="832" t="s">
        <v>3243</v>
      </c>
      <c r="G1463" s="832" t="s">
        <v>3902</v>
      </c>
      <c r="H1463" s="832" t="s">
        <v>594</v>
      </c>
      <c r="I1463" s="832" t="s">
        <v>3903</v>
      </c>
      <c r="J1463" s="832" t="s">
        <v>3904</v>
      </c>
      <c r="K1463" s="832" t="s">
        <v>3905</v>
      </c>
      <c r="L1463" s="835">
        <v>727.03</v>
      </c>
      <c r="M1463" s="835">
        <v>6543.2699999999995</v>
      </c>
      <c r="N1463" s="832">
        <v>9</v>
      </c>
      <c r="O1463" s="836">
        <v>4</v>
      </c>
      <c r="P1463" s="835">
        <v>5816.24</v>
      </c>
      <c r="Q1463" s="837">
        <v>0.88888888888888895</v>
      </c>
      <c r="R1463" s="832">
        <v>8</v>
      </c>
      <c r="S1463" s="837">
        <v>0.88888888888888884</v>
      </c>
      <c r="T1463" s="836">
        <v>3</v>
      </c>
      <c r="U1463" s="838">
        <v>0.75</v>
      </c>
    </row>
    <row r="1464" spans="1:21" ht="14.45" customHeight="1" x14ac:dyDescent="0.2">
      <c r="A1464" s="831">
        <v>21</v>
      </c>
      <c r="B1464" s="832" t="s">
        <v>3242</v>
      </c>
      <c r="C1464" s="832" t="s">
        <v>3248</v>
      </c>
      <c r="D1464" s="833" t="s">
        <v>5567</v>
      </c>
      <c r="E1464" s="834" t="s">
        <v>3290</v>
      </c>
      <c r="F1464" s="832" t="s">
        <v>3243</v>
      </c>
      <c r="G1464" s="832" t="s">
        <v>3902</v>
      </c>
      <c r="H1464" s="832" t="s">
        <v>594</v>
      </c>
      <c r="I1464" s="832" t="s">
        <v>4252</v>
      </c>
      <c r="J1464" s="832" t="s">
        <v>3904</v>
      </c>
      <c r="K1464" s="832" t="s">
        <v>4253</v>
      </c>
      <c r="L1464" s="835">
        <v>1454.05</v>
      </c>
      <c r="M1464" s="835">
        <v>2908.1</v>
      </c>
      <c r="N1464" s="832">
        <v>2</v>
      </c>
      <c r="O1464" s="836">
        <v>0.5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5" customHeight="1" x14ac:dyDescent="0.2">
      <c r="A1465" s="831">
        <v>21</v>
      </c>
      <c r="B1465" s="832" t="s">
        <v>3242</v>
      </c>
      <c r="C1465" s="832" t="s">
        <v>3248</v>
      </c>
      <c r="D1465" s="833" t="s">
        <v>5567</v>
      </c>
      <c r="E1465" s="834" t="s">
        <v>3290</v>
      </c>
      <c r="F1465" s="832" t="s">
        <v>3243</v>
      </c>
      <c r="G1465" s="832" t="s">
        <v>3313</v>
      </c>
      <c r="H1465" s="832" t="s">
        <v>594</v>
      </c>
      <c r="I1465" s="832" t="s">
        <v>3527</v>
      </c>
      <c r="J1465" s="832" t="s">
        <v>870</v>
      </c>
      <c r="K1465" s="832" t="s">
        <v>3528</v>
      </c>
      <c r="L1465" s="835">
        <v>53.57</v>
      </c>
      <c r="M1465" s="835">
        <v>535.70000000000005</v>
      </c>
      <c r="N1465" s="832">
        <v>10</v>
      </c>
      <c r="O1465" s="836">
        <v>3.5</v>
      </c>
      <c r="P1465" s="835">
        <v>107.14</v>
      </c>
      <c r="Q1465" s="837">
        <v>0.19999999999999998</v>
      </c>
      <c r="R1465" s="832">
        <v>2</v>
      </c>
      <c r="S1465" s="837">
        <v>0.2</v>
      </c>
      <c r="T1465" s="836">
        <v>0.5</v>
      </c>
      <c r="U1465" s="838">
        <v>0.14285714285714285</v>
      </c>
    </row>
    <row r="1466" spans="1:21" ht="14.45" customHeight="1" x14ac:dyDescent="0.2">
      <c r="A1466" s="831">
        <v>21</v>
      </c>
      <c r="B1466" s="832" t="s">
        <v>3242</v>
      </c>
      <c r="C1466" s="832" t="s">
        <v>3248</v>
      </c>
      <c r="D1466" s="833" t="s">
        <v>5567</v>
      </c>
      <c r="E1466" s="834" t="s">
        <v>3290</v>
      </c>
      <c r="F1466" s="832" t="s">
        <v>3243</v>
      </c>
      <c r="G1466" s="832" t="s">
        <v>3292</v>
      </c>
      <c r="H1466" s="832" t="s">
        <v>655</v>
      </c>
      <c r="I1466" s="832" t="s">
        <v>2559</v>
      </c>
      <c r="J1466" s="832" t="s">
        <v>1020</v>
      </c>
      <c r="K1466" s="832" t="s">
        <v>2560</v>
      </c>
      <c r="L1466" s="835">
        <v>736.33</v>
      </c>
      <c r="M1466" s="835">
        <v>2208.9900000000002</v>
      </c>
      <c r="N1466" s="832">
        <v>3</v>
      </c>
      <c r="O1466" s="836">
        <v>1</v>
      </c>
      <c r="P1466" s="835">
        <v>2208.9900000000002</v>
      </c>
      <c r="Q1466" s="837">
        <v>1</v>
      </c>
      <c r="R1466" s="832">
        <v>3</v>
      </c>
      <c r="S1466" s="837">
        <v>1</v>
      </c>
      <c r="T1466" s="836">
        <v>1</v>
      </c>
      <c r="U1466" s="838">
        <v>1</v>
      </c>
    </row>
    <row r="1467" spans="1:21" ht="14.45" customHeight="1" x14ac:dyDescent="0.2">
      <c r="A1467" s="831">
        <v>21</v>
      </c>
      <c r="B1467" s="832" t="s">
        <v>3242</v>
      </c>
      <c r="C1467" s="832" t="s">
        <v>3248</v>
      </c>
      <c r="D1467" s="833" t="s">
        <v>5567</v>
      </c>
      <c r="E1467" s="834" t="s">
        <v>3290</v>
      </c>
      <c r="F1467" s="832" t="s">
        <v>3243</v>
      </c>
      <c r="G1467" s="832" t="s">
        <v>3292</v>
      </c>
      <c r="H1467" s="832" t="s">
        <v>655</v>
      </c>
      <c r="I1467" s="832" t="s">
        <v>3538</v>
      </c>
      <c r="J1467" s="832" t="s">
        <v>1020</v>
      </c>
      <c r="K1467" s="832" t="s">
        <v>3539</v>
      </c>
      <c r="L1467" s="835">
        <v>490.89</v>
      </c>
      <c r="M1467" s="835">
        <v>981.78</v>
      </c>
      <c r="N1467" s="832">
        <v>2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5" customHeight="1" x14ac:dyDescent="0.2">
      <c r="A1468" s="831">
        <v>21</v>
      </c>
      <c r="B1468" s="832" t="s">
        <v>3242</v>
      </c>
      <c r="C1468" s="832" t="s">
        <v>3248</v>
      </c>
      <c r="D1468" s="833" t="s">
        <v>5567</v>
      </c>
      <c r="E1468" s="834" t="s">
        <v>3290</v>
      </c>
      <c r="F1468" s="832" t="s">
        <v>3243</v>
      </c>
      <c r="G1468" s="832" t="s">
        <v>3546</v>
      </c>
      <c r="H1468" s="832" t="s">
        <v>594</v>
      </c>
      <c r="I1468" s="832" t="s">
        <v>3912</v>
      </c>
      <c r="J1468" s="832" t="s">
        <v>732</v>
      </c>
      <c r="K1468" s="832" t="s">
        <v>3913</v>
      </c>
      <c r="L1468" s="835">
        <v>35.25</v>
      </c>
      <c r="M1468" s="835">
        <v>105.75</v>
      </c>
      <c r="N1468" s="832">
        <v>3</v>
      </c>
      <c r="O1468" s="836">
        <v>0.5</v>
      </c>
      <c r="P1468" s="835">
        <v>105.75</v>
      </c>
      <c r="Q1468" s="837">
        <v>1</v>
      </c>
      <c r="R1468" s="832">
        <v>3</v>
      </c>
      <c r="S1468" s="837">
        <v>1</v>
      </c>
      <c r="T1468" s="836">
        <v>0.5</v>
      </c>
      <c r="U1468" s="838">
        <v>1</v>
      </c>
    </row>
    <row r="1469" spans="1:21" ht="14.45" customHeight="1" x14ac:dyDescent="0.2">
      <c r="A1469" s="831">
        <v>21</v>
      </c>
      <c r="B1469" s="832" t="s">
        <v>3242</v>
      </c>
      <c r="C1469" s="832" t="s">
        <v>3248</v>
      </c>
      <c r="D1469" s="833" t="s">
        <v>5567</v>
      </c>
      <c r="E1469" s="834" t="s">
        <v>3290</v>
      </c>
      <c r="F1469" s="832" t="s">
        <v>3243</v>
      </c>
      <c r="G1469" s="832" t="s">
        <v>3551</v>
      </c>
      <c r="H1469" s="832" t="s">
        <v>594</v>
      </c>
      <c r="I1469" s="832" t="s">
        <v>3928</v>
      </c>
      <c r="J1469" s="832" t="s">
        <v>1078</v>
      </c>
      <c r="K1469" s="832" t="s">
        <v>3929</v>
      </c>
      <c r="L1469" s="835">
        <v>103.67</v>
      </c>
      <c r="M1469" s="835">
        <v>207.34</v>
      </c>
      <c r="N1469" s="832">
        <v>2</v>
      </c>
      <c r="O1469" s="836">
        <v>0.5</v>
      </c>
      <c r="P1469" s="835">
        <v>207.34</v>
      </c>
      <c r="Q1469" s="837">
        <v>1</v>
      </c>
      <c r="R1469" s="832">
        <v>2</v>
      </c>
      <c r="S1469" s="837">
        <v>1</v>
      </c>
      <c r="T1469" s="836">
        <v>0.5</v>
      </c>
      <c r="U1469" s="838">
        <v>1</v>
      </c>
    </row>
    <row r="1470" spans="1:21" ht="14.45" customHeight="1" x14ac:dyDescent="0.2">
      <c r="A1470" s="831">
        <v>21</v>
      </c>
      <c r="B1470" s="832" t="s">
        <v>3242</v>
      </c>
      <c r="C1470" s="832" t="s">
        <v>3248</v>
      </c>
      <c r="D1470" s="833" t="s">
        <v>5567</v>
      </c>
      <c r="E1470" s="834" t="s">
        <v>3290</v>
      </c>
      <c r="F1470" s="832" t="s">
        <v>3243</v>
      </c>
      <c r="G1470" s="832" t="s">
        <v>3551</v>
      </c>
      <c r="H1470" s="832" t="s">
        <v>594</v>
      </c>
      <c r="I1470" s="832" t="s">
        <v>3931</v>
      </c>
      <c r="J1470" s="832" t="s">
        <v>1078</v>
      </c>
      <c r="K1470" s="832" t="s">
        <v>3554</v>
      </c>
      <c r="L1470" s="835">
        <v>103.67</v>
      </c>
      <c r="M1470" s="835">
        <v>103.67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21</v>
      </c>
      <c r="B1471" s="832" t="s">
        <v>3242</v>
      </c>
      <c r="C1471" s="832" t="s">
        <v>3248</v>
      </c>
      <c r="D1471" s="833" t="s">
        <v>5567</v>
      </c>
      <c r="E1471" s="834" t="s">
        <v>3290</v>
      </c>
      <c r="F1471" s="832" t="s">
        <v>3243</v>
      </c>
      <c r="G1471" s="832" t="s">
        <v>3293</v>
      </c>
      <c r="H1471" s="832" t="s">
        <v>655</v>
      </c>
      <c r="I1471" s="832" t="s">
        <v>2521</v>
      </c>
      <c r="J1471" s="832" t="s">
        <v>1349</v>
      </c>
      <c r="K1471" s="832" t="s">
        <v>2522</v>
      </c>
      <c r="L1471" s="835">
        <v>453.18</v>
      </c>
      <c r="M1471" s="835">
        <v>906.36</v>
      </c>
      <c r="N1471" s="832">
        <v>2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5" customHeight="1" x14ac:dyDescent="0.2">
      <c r="A1472" s="831">
        <v>21</v>
      </c>
      <c r="B1472" s="832" t="s">
        <v>3242</v>
      </c>
      <c r="C1472" s="832" t="s">
        <v>3248</v>
      </c>
      <c r="D1472" s="833" t="s">
        <v>5567</v>
      </c>
      <c r="E1472" s="834" t="s">
        <v>3290</v>
      </c>
      <c r="F1472" s="832" t="s">
        <v>3243</v>
      </c>
      <c r="G1472" s="832" t="s">
        <v>3293</v>
      </c>
      <c r="H1472" s="832" t="s">
        <v>594</v>
      </c>
      <c r="I1472" s="832" t="s">
        <v>3295</v>
      </c>
      <c r="J1472" s="832" t="s">
        <v>1349</v>
      </c>
      <c r="K1472" s="832" t="s">
        <v>2522</v>
      </c>
      <c r="L1472" s="835">
        <v>453.18</v>
      </c>
      <c r="M1472" s="835">
        <v>2719.08</v>
      </c>
      <c r="N1472" s="832">
        <v>6</v>
      </c>
      <c r="O1472" s="836">
        <v>1.5</v>
      </c>
      <c r="P1472" s="835">
        <v>1812.72</v>
      </c>
      <c r="Q1472" s="837">
        <v>0.66666666666666674</v>
      </c>
      <c r="R1472" s="832">
        <v>4</v>
      </c>
      <c r="S1472" s="837">
        <v>0.66666666666666663</v>
      </c>
      <c r="T1472" s="836">
        <v>1</v>
      </c>
      <c r="U1472" s="838">
        <v>0.66666666666666663</v>
      </c>
    </row>
    <row r="1473" spans="1:21" ht="14.45" customHeight="1" x14ac:dyDescent="0.2">
      <c r="A1473" s="831">
        <v>21</v>
      </c>
      <c r="B1473" s="832" t="s">
        <v>3242</v>
      </c>
      <c r="C1473" s="832" t="s">
        <v>3248</v>
      </c>
      <c r="D1473" s="833" t="s">
        <v>5567</v>
      </c>
      <c r="E1473" s="834" t="s">
        <v>3290</v>
      </c>
      <c r="F1473" s="832" t="s">
        <v>3243</v>
      </c>
      <c r="G1473" s="832" t="s">
        <v>3570</v>
      </c>
      <c r="H1473" s="832" t="s">
        <v>594</v>
      </c>
      <c r="I1473" s="832" t="s">
        <v>3956</v>
      </c>
      <c r="J1473" s="832" t="s">
        <v>842</v>
      </c>
      <c r="K1473" s="832" t="s">
        <v>3957</v>
      </c>
      <c r="L1473" s="835">
        <v>103.67</v>
      </c>
      <c r="M1473" s="835">
        <v>103.67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5" customHeight="1" x14ac:dyDescent="0.2">
      <c r="A1474" s="831">
        <v>21</v>
      </c>
      <c r="B1474" s="832" t="s">
        <v>3242</v>
      </c>
      <c r="C1474" s="832" t="s">
        <v>3248</v>
      </c>
      <c r="D1474" s="833" t="s">
        <v>5567</v>
      </c>
      <c r="E1474" s="834" t="s">
        <v>3290</v>
      </c>
      <c r="F1474" s="832" t="s">
        <v>3243</v>
      </c>
      <c r="G1474" s="832" t="s">
        <v>3585</v>
      </c>
      <c r="H1474" s="832" t="s">
        <v>655</v>
      </c>
      <c r="I1474" s="832" t="s">
        <v>3586</v>
      </c>
      <c r="J1474" s="832" t="s">
        <v>2673</v>
      </c>
      <c r="K1474" s="832" t="s">
        <v>3587</v>
      </c>
      <c r="L1474" s="835">
        <v>545.82000000000005</v>
      </c>
      <c r="M1474" s="835">
        <v>545.82000000000005</v>
      </c>
      <c r="N1474" s="832">
        <v>1</v>
      </c>
      <c r="O1474" s="836">
        <v>1</v>
      </c>
      <c r="P1474" s="835">
        <v>545.82000000000005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5" customHeight="1" x14ac:dyDescent="0.2">
      <c r="A1475" s="831">
        <v>21</v>
      </c>
      <c r="B1475" s="832" t="s">
        <v>3242</v>
      </c>
      <c r="C1475" s="832" t="s">
        <v>3248</v>
      </c>
      <c r="D1475" s="833" t="s">
        <v>5567</v>
      </c>
      <c r="E1475" s="834" t="s">
        <v>3290</v>
      </c>
      <c r="F1475" s="832" t="s">
        <v>3243</v>
      </c>
      <c r="G1475" s="832" t="s">
        <v>3594</v>
      </c>
      <c r="H1475" s="832" t="s">
        <v>594</v>
      </c>
      <c r="I1475" s="832" t="s">
        <v>3595</v>
      </c>
      <c r="J1475" s="832" t="s">
        <v>668</v>
      </c>
      <c r="K1475" s="832" t="s">
        <v>3596</v>
      </c>
      <c r="L1475" s="835">
        <v>108.44</v>
      </c>
      <c r="M1475" s="835">
        <v>216.88</v>
      </c>
      <c r="N1475" s="832">
        <v>2</v>
      </c>
      <c r="O1475" s="836">
        <v>2</v>
      </c>
      <c r="P1475" s="835">
        <v>216.88</v>
      </c>
      <c r="Q1475" s="837">
        <v>1</v>
      </c>
      <c r="R1475" s="832">
        <v>2</v>
      </c>
      <c r="S1475" s="837">
        <v>1</v>
      </c>
      <c r="T1475" s="836">
        <v>2</v>
      </c>
      <c r="U1475" s="838">
        <v>1</v>
      </c>
    </row>
    <row r="1476" spans="1:21" ht="14.45" customHeight="1" x14ac:dyDescent="0.2">
      <c r="A1476" s="831">
        <v>21</v>
      </c>
      <c r="B1476" s="832" t="s">
        <v>3242</v>
      </c>
      <c r="C1476" s="832" t="s">
        <v>3248</v>
      </c>
      <c r="D1476" s="833" t="s">
        <v>5567</v>
      </c>
      <c r="E1476" s="834" t="s">
        <v>3290</v>
      </c>
      <c r="F1476" s="832" t="s">
        <v>3243</v>
      </c>
      <c r="G1476" s="832" t="s">
        <v>3621</v>
      </c>
      <c r="H1476" s="832" t="s">
        <v>655</v>
      </c>
      <c r="I1476" s="832" t="s">
        <v>3622</v>
      </c>
      <c r="J1476" s="832" t="s">
        <v>3623</v>
      </c>
      <c r="K1476" s="832" t="s">
        <v>3624</v>
      </c>
      <c r="L1476" s="835">
        <v>502.31</v>
      </c>
      <c r="M1476" s="835">
        <v>17580.849999999999</v>
      </c>
      <c r="N1476" s="832">
        <v>35</v>
      </c>
      <c r="O1476" s="836">
        <v>32</v>
      </c>
      <c r="P1476" s="835">
        <v>12557.749999999998</v>
      </c>
      <c r="Q1476" s="837">
        <v>0.71428571428571419</v>
      </c>
      <c r="R1476" s="832">
        <v>25</v>
      </c>
      <c r="S1476" s="837">
        <v>0.7142857142857143</v>
      </c>
      <c r="T1476" s="836">
        <v>23.5</v>
      </c>
      <c r="U1476" s="838">
        <v>0.734375</v>
      </c>
    </row>
    <row r="1477" spans="1:21" ht="14.45" customHeight="1" x14ac:dyDescent="0.2">
      <c r="A1477" s="831">
        <v>21</v>
      </c>
      <c r="B1477" s="832" t="s">
        <v>3242</v>
      </c>
      <c r="C1477" s="832" t="s">
        <v>3248</v>
      </c>
      <c r="D1477" s="833" t="s">
        <v>5567</v>
      </c>
      <c r="E1477" s="834" t="s">
        <v>3290</v>
      </c>
      <c r="F1477" s="832" t="s">
        <v>3243</v>
      </c>
      <c r="G1477" s="832" t="s">
        <v>3668</v>
      </c>
      <c r="H1477" s="832" t="s">
        <v>594</v>
      </c>
      <c r="I1477" s="832" t="s">
        <v>3669</v>
      </c>
      <c r="J1477" s="832" t="s">
        <v>801</v>
      </c>
      <c r="K1477" s="832" t="s">
        <v>3670</v>
      </c>
      <c r="L1477" s="835">
        <v>311.02</v>
      </c>
      <c r="M1477" s="835">
        <v>622.04</v>
      </c>
      <c r="N1477" s="832">
        <v>2</v>
      </c>
      <c r="O1477" s="836">
        <v>1.5</v>
      </c>
      <c r="P1477" s="835">
        <v>622.04</v>
      </c>
      <c r="Q1477" s="837">
        <v>1</v>
      </c>
      <c r="R1477" s="832">
        <v>2</v>
      </c>
      <c r="S1477" s="837">
        <v>1</v>
      </c>
      <c r="T1477" s="836">
        <v>1.5</v>
      </c>
      <c r="U1477" s="838">
        <v>1</v>
      </c>
    </row>
    <row r="1478" spans="1:21" ht="14.45" customHeight="1" x14ac:dyDescent="0.2">
      <c r="A1478" s="831">
        <v>21</v>
      </c>
      <c r="B1478" s="832" t="s">
        <v>3242</v>
      </c>
      <c r="C1478" s="832" t="s">
        <v>3248</v>
      </c>
      <c r="D1478" s="833" t="s">
        <v>5567</v>
      </c>
      <c r="E1478" s="834" t="s">
        <v>3290</v>
      </c>
      <c r="F1478" s="832" t="s">
        <v>3243</v>
      </c>
      <c r="G1478" s="832" t="s">
        <v>3673</v>
      </c>
      <c r="H1478" s="832" t="s">
        <v>594</v>
      </c>
      <c r="I1478" s="832" t="s">
        <v>2949</v>
      </c>
      <c r="J1478" s="832" t="s">
        <v>1662</v>
      </c>
      <c r="K1478" s="832" t="s">
        <v>2950</v>
      </c>
      <c r="L1478" s="835">
        <v>0</v>
      </c>
      <c r="M1478" s="835">
        <v>0</v>
      </c>
      <c r="N1478" s="832">
        <v>1</v>
      </c>
      <c r="O1478" s="836">
        <v>0.5</v>
      </c>
      <c r="P1478" s="835">
        <v>0</v>
      </c>
      <c r="Q1478" s="837"/>
      <c r="R1478" s="832">
        <v>1</v>
      </c>
      <c r="S1478" s="837">
        <v>1</v>
      </c>
      <c r="T1478" s="836">
        <v>0.5</v>
      </c>
      <c r="U1478" s="838">
        <v>1</v>
      </c>
    </row>
    <row r="1479" spans="1:21" ht="14.45" customHeight="1" x14ac:dyDescent="0.2">
      <c r="A1479" s="831">
        <v>21</v>
      </c>
      <c r="B1479" s="832" t="s">
        <v>3242</v>
      </c>
      <c r="C1479" s="832" t="s">
        <v>3248</v>
      </c>
      <c r="D1479" s="833" t="s">
        <v>5567</v>
      </c>
      <c r="E1479" s="834" t="s">
        <v>3290</v>
      </c>
      <c r="F1479" s="832" t="s">
        <v>3243</v>
      </c>
      <c r="G1479" s="832" t="s">
        <v>3687</v>
      </c>
      <c r="H1479" s="832" t="s">
        <v>655</v>
      </c>
      <c r="I1479" s="832" t="s">
        <v>3688</v>
      </c>
      <c r="J1479" s="832" t="s">
        <v>2518</v>
      </c>
      <c r="K1479" s="832" t="s">
        <v>3689</v>
      </c>
      <c r="L1479" s="835">
        <v>414.07</v>
      </c>
      <c r="M1479" s="835">
        <v>414.07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21</v>
      </c>
      <c r="B1480" s="832" t="s">
        <v>3242</v>
      </c>
      <c r="C1480" s="832" t="s">
        <v>3248</v>
      </c>
      <c r="D1480" s="833" t="s">
        <v>5567</v>
      </c>
      <c r="E1480" s="834" t="s">
        <v>3290</v>
      </c>
      <c r="F1480" s="832" t="s">
        <v>3243</v>
      </c>
      <c r="G1480" s="832" t="s">
        <v>3309</v>
      </c>
      <c r="H1480" s="832" t="s">
        <v>594</v>
      </c>
      <c r="I1480" s="832" t="s">
        <v>3310</v>
      </c>
      <c r="J1480" s="832" t="s">
        <v>1648</v>
      </c>
      <c r="K1480" s="832" t="s">
        <v>3311</v>
      </c>
      <c r="L1480" s="835">
        <v>50.32</v>
      </c>
      <c r="M1480" s="835">
        <v>150.96</v>
      </c>
      <c r="N1480" s="832">
        <v>3</v>
      </c>
      <c r="O1480" s="836">
        <v>1</v>
      </c>
      <c r="P1480" s="835">
        <v>150.96</v>
      </c>
      <c r="Q1480" s="837">
        <v>1</v>
      </c>
      <c r="R1480" s="832">
        <v>3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21</v>
      </c>
      <c r="B1481" s="832" t="s">
        <v>3242</v>
      </c>
      <c r="C1481" s="832" t="s">
        <v>3248</v>
      </c>
      <c r="D1481" s="833" t="s">
        <v>5567</v>
      </c>
      <c r="E1481" s="834" t="s">
        <v>3290</v>
      </c>
      <c r="F1481" s="832" t="s">
        <v>3243</v>
      </c>
      <c r="G1481" s="832" t="s">
        <v>3704</v>
      </c>
      <c r="H1481" s="832" t="s">
        <v>655</v>
      </c>
      <c r="I1481" s="832" t="s">
        <v>2718</v>
      </c>
      <c r="J1481" s="832" t="s">
        <v>2712</v>
      </c>
      <c r="K1481" s="832" t="s">
        <v>2719</v>
      </c>
      <c r="L1481" s="835">
        <v>84.18</v>
      </c>
      <c r="M1481" s="835">
        <v>84.18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5" customHeight="1" x14ac:dyDescent="0.2">
      <c r="A1482" s="831">
        <v>21</v>
      </c>
      <c r="B1482" s="832" t="s">
        <v>3242</v>
      </c>
      <c r="C1482" s="832" t="s">
        <v>3248</v>
      </c>
      <c r="D1482" s="833" t="s">
        <v>5567</v>
      </c>
      <c r="E1482" s="834" t="s">
        <v>3290</v>
      </c>
      <c r="F1482" s="832" t="s">
        <v>3243</v>
      </c>
      <c r="G1482" s="832" t="s">
        <v>3297</v>
      </c>
      <c r="H1482" s="832" t="s">
        <v>594</v>
      </c>
      <c r="I1482" s="832" t="s">
        <v>3298</v>
      </c>
      <c r="J1482" s="832" t="s">
        <v>1256</v>
      </c>
      <c r="K1482" s="832" t="s">
        <v>1257</v>
      </c>
      <c r="L1482" s="835">
        <v>107.27</v>
      </c>
      <c r="M1482" s="835">
        <v>4183.53</v>
      </c>
      <c r="N1482" s="832">
        <v>39</v>
      </c>
      <c r="O1482" s="836">
        <v>10.5</v>
      </c>
      <c r="P1482" s="835">
        <v>2038.1299999999999</v>
      </c>
      <c r="Q1482" s="837">
        <v>0.48717948717948717</v>
      </c>
      <c r="R1482" s="832">
        <v>19</v>
      </c>
      <c r="S1482" s="837">
        <v>0.48717948717948717</v>
      </c>
      <c r="T1482" s="836">
        <v>6</v>
      </c>
      <c r="U1482" s="838">
        <v>0.5714285714285714</v>
      </c>
    </row>
    <row r="1483" spans="1:21" ht="14.45" customHeight="1" x14ac:dyDescent="0.2">
      <c r="A1483" s="831">
        <v>21</v>
      </c>
      <c r="B1483" s="832" t="s">
        <v>3242</v>
      </c>
      <c r="C1483" s="832" t="s">
        <v>3248</v>
      </c>
      <c r="D1483" s="833" t="s">
        <v>5567</v>
      </c>
      <c r="E1483" s="834" t="s">
        <v>3290</v>
      </c>
      <c r="F1483" s="832" t="s">
        <v>3245</v>
      </c>
      <c r="G1483" s="832" t="s">
        <v>3734</v>
      </c>
      <c r="H1483" s="832" t="s">
        <v>594</v>
      </c>
      <c r="I1483" s="832" t="s">
        <v>3735</v>
      </c>
      <c r="J1483" s="832" t="s">
        <v>3736</v>
      </c>
      <c r="K1483" s="832" t="s">
        <v>3737</v>
      </c>
      <c r="L1483" s="835">
        <v>1800</v>
      </c>
      <c r="M1483" s="835">
        <v>3600</v>
      </c>
      <c r="N1483" s="832">
        <v>2</v>
      </c>
      <c r="O1483" s="836">
        <v>2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5" customHeight="1" x14ac:dyDescent="0.2">
      <c r="A1484" s="831">
        <v>21</v>
      </c>
      <c r="B1484" s="832" t="s">
        <v>3242</v>
      </c>
      <c r="C1484" s="832" t="s">
        <v>3248</v>
      </c>
      <c r="D1484" s="833" t="s">
        <v>5567</v>
      </c>
      <c r="E1484" s="834" t="s">
        <v>3290</v>
      </c>
      <c r="F1484" s="832" t="s">
        <v>3245</v>
      </c>
      <c r="G1484" s="832" t="s">
        <v>3747</v>
      </c>
      <c r="H1484" s="832" t="s">
        <v>594</v>
      </c>
      <c r="I1484" s="832" t="s">
        <v>3751</v>
      </c>
      <c r="J1484" s="832" t="s">
        <v>4062</v>
      </c>
      <c r="K1484" s="832" t="s">
        <v>4063</v>
      </c>
      <c r="L1484" s="835">
        <v>1000</v>
      </c>
      <c r="M1484" s="835">
        <v>3000</v>
      </c>
      <c r="N1484" s="832">
        <v>3</v>
      </c>
      <c r="O1484" s="836">
        <v>3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5" customHeight="1" x14ac:dyDescent="0.2">
      <c r="A1485" s="831">
        <v>21</v>
      </c>
      <c r="B1485" s="832" t="s">
        <v>3242</v>
      </c>
      <c r="C1485" s="832" t="s">
        <v>3248</v>
      </c>
      <c r="D1485" s="833" t="s">
        <v>5567</v>
      </c>
      <c r="E1485" s="834" t="s">
        <v>3255</v>
      </c>
      <c r="F1485" s="832" t="s">
        <v>3243</v>
      </c>
      <c r="G1485" s="832" t="s">
        <v>3752</v>
      </c>
      <c r="H1485" s="832" t="s">
        <v>594</v>
      </c>
      <c r="I1485" s="832" t="s">
        <v>4177</v>
      </c>
      <c r="J1485" s="832" t="s">
        <v>3754</v>
      </c>
      <c r="K1485" s="832" t="s">
        <v>4178</v>
      </c>
      <c r="L1485" s="835">
        <v>23.49</v>
      </c>
      <c r="M1485" s="835">
        <v>46.98</v>
      </c>
      <c r="N1485" s="832">
        <v>2</v>
      </c>
      <c r="O1485" s="836">
        <v>0.5</v>
      </c>
      <c r="P1485" s="835">
        <v>46.98</v>
      </c>
      <c r="Q1485" s="837">
        <v>1</v>
      </c>
      <c r="R1485" s="832">
        <v>2</v>
      </c>
      <c r="S1485" s="837">
        <v>1</v>
      </c>
      <c r="T1485" s="836">
        <v>0.5</v>
      </c>
      <c r="U1485" s="838">
        <v>1</v>
      </c>
    </row>
    <row r="1486" spans="1:21" ht="14.45" customHeight="1" x14ac:dyDescent="0.2">
      <c r="A1486" s="831">
        <v>21</v>
      </c>
      <c r="B1486" s="832" t="s">
        <v>3242</v>
      </c>
      <c r="C1486" s="832" t="s">
        <v>3248</v>
      </c>
      <c r="D1486" s="833" t="s">
        <v>5567</v>
      </c>
      <c r="E1486" s="834" t="s">
        <v>3255</v>
      </c>
      <c r="F1486" s="832" t="s">
        <v>3243</v>
      </c>
      <c r="G1486" s="832" t="s">
        <v>3752</v>
      </c>
      <c r="H1486" s="832" t="s">
        <v>594</v>
      </c>
      <c r="I1486" s="832" t="s">
        <v>3753</v>
      </c>
      <c r="J1486" s="832" t="s">
        <v>3754</v>
      </c>
      <c r="K1486" s="832" t="s">
        <v>3755</v>
      </c>
      <c r="L1486" s="835">
        <v>70.48</v>
      </c>
      <c r="M1486" s="835">
        <v>1409.6000000000001</v>
      </c>
      <c r="N1486" s="832">
        <v>20</v>
      </c>
      <c r="O1486" s="836">
        <v>9.5</v>
      </c>
      <c r="P1486" s="835">
        <v>1127.68</v>
      </c>
      <c r="Q1486" s="837">
        <v>0.79999999999999993</v>
      </c>
      <c r="R1486" s="832">
        <v>16</v>
      </c>
      <c r="S1486" s="837">
        <v>0.8</v>
      </c>
      <c r="T1486" s="836">
        <v>8.5</v>
      </c>
      <c r="U1486" s="838">
        <v>0.89473684210526316</v>
      </c>
    </row>
    <row r="1487" spans="1:21" ht="14.45" customHeight="1" x14ac:dyDescent="0.2">
      <c r="A1487" s="831">
        <v>21</v>
      </c>
      <c r="B1487" s="832" t="s">
        <v>3242</v>
      </c>
      <c r="C1487" s="832" t="s">
        <v>3248</v>
      </c>
      <c r="D1487" s="833" t="s">
        <v>5567</v>
      </c>
      <c r="E1487" s="834" t="s">
        <v>3255</v>
      </c>
      <c r="F1487" s="832" t="s">
        <v>3243</v>
      </c>
      <c r="G1487" s="832" t="s">
        <v>3752</v>
      </c>
      <c r="H1487" s="832" t="s">
        <v>594</v>
      </c>
      <c r="I1487" s="832" t="s">
        <v>4064</v>
      </c>
      <c r="J1487" s="832" t="s">
        <v>3754</v>
      </c>
      <c r="K1487" s="832" t="s">
        <v>4065</v>
      </c>
      <c r="L1487" s="835">
        <v>0</v>
      </c>
      <c r="M1487" s="835">
        <v>0</v>
      </c>
      <c r="N1487" s="832">
        <v>1</v>
      </c>
      <c r="O1487" s="836">
        <v>0.5</v>
      </c>
      <c r="P1487" s="835">
        <v>0</v>
      </c>
      <c r="Q1487" s="837"/>
      <c r="R1487" s="832">
        <v>1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21</v>
      </c>
      <c r="B1488" s="832" t="s">
        <v>3242</v>
      </c>
      <c r="C1488" s="832" t="s">
        <v>3248</v>
      </c>
      <c r="D1488" s="833" t="s">
        <v>5567</v>
      </c>
      <c r="E1488" s="834" t="s">
        <v>3255</v>
      </c>
      <c r="F1488" s="832" t="s">
        <v>3243</v>
      </c>
      <c r="G1488" s="832" t="s">
        <v>4741</v>
      </c>
      <c r="H1488" s="832" t="s">
        <v>594</v>
      </c>
      <c r="I1488" s="832" t="s">
        <v>4742</v>
      </c>
      <c r="J1488" s="832" t="s">
        <v>4743</v>
      </c>
      <c r="K1488" s="832" t="s">
        <v>4744</v>
      </c>
      <c r="L1488" s="835">
        <v>0</v>
      </c>
      <c r="M1488" s="835">
        <v>0</v>
      </c>
      <c r="N1488" s="832">
        <v>1</v>
      </c>
      <c r="O1488" s="836">
        <v>0.5</v>
      </c>
      <c r="P1488" s="835">
        <v>0</v>
      </c>
      <c r="Q1488" s="837"/>
      <c r="R1488" s="832">
        <v>1</v>
      </c>
      <c r="S1488" s="837">
        <v>1</v>
      </c>
      <c r="T1488" s="836">
        <v>0.5</v>
      </c>
      <c r="U1488" s="838">
        <v>1</v>
      </c>
    </row>
    <row r="1489" spans="1:21" ht="14.45" customHeight="1" x14ac:dyDescent="0.2">
      <c r="A1489" s="831">
        <v>21</v>
      </c>
      <c r="B1489" s="832" t="s">
        <v>3242</v>
      </c>
      <c r="C1489" s="832" t="s">
        <v>3248</v>
      </c>
      <c r="D1489" s="833" t="s">
        <v>5567</v>
      </c>
      <c r="E1489" s="834" t="s">
        <v>3255</v>
      </c>
      <c r="F1489" s="832" t="s">
        <v>3243</v>
      </c>
      <c r="G1489" s="832" t="s">
        <v>3318</v>
      </c>
      <c r="H1489" s="832" t="s">
        <v>594</v>
      </c>
      <c r="I1489" s="832" t="s">
        <v>4524</v>
      </c>
      <c r="J1489" s="832" t="s">
        <v>4184</v>
      </c>
      <c r="K1489" s="832" t="s">
        <v>2844</v>
      </c>
      <c r="L1489" s="835">
        <v>36.270000000000003</v>
      </c>
      <c r="M1489" s="835">
        <v>36.270000000000003</v>
      </c>
      <c r="N1489" s="832">
        <v>1</v>
      </c>
      <c r="O1489" s="836">
        <v>0.5</v>
      </c>
      <c r="P1489" s="835">
        <v>36.270000000000003</v>
      </c>
      <c r="Q1489" s="837">
        <v>1</v>
      </c>
      <c r="R1489" s="832">
        <v>1</v>
      </c>
      <c r="S1489" s="837">
        <v>1</v>
      </c>
      <c r="T1489" s="836">
        <v>0.5</v>
      </c>
      <c r="U1489" s="838">
        <v>1</v>
      </c>
    </row>
    <row r="1490" spans="1:21" ht="14.45" customHeight="1" x14ac:dyDescent="0.2">
      <c r="A1490" s="831">
        <v>21</v>
      </c>
      <c r="B1490" s="832" t="s">
        <v>3242</v>
      </c>
      <c r="C1490" s="832" t="s">
        <v>3248</v>
      </c>
      <c r="D1490" s="833" t="s">
        <v>5567</v>
      </c>
      <c r="E1490" s="834" t="s">
        <v>3255</v>
      </c>
      <c r="F1490" s="832" t="s">
        <v>3243</v>
      </c>
      <c r="G1490" s="832" t="s">
        <v>3318</v>
      </c>
      <c r="H1490" s="832" t="s">
        <v>655</v>
      </c>
      <c r="I1490" s="832" t="s">
        <v>2837</v>
      </c>
      <c r="J1490" s="832" t="s">
        <v>675</v>
      </c>
      <c r="K1490" s="832" t="s">
        <v>672</v>
      </c>
      <c r="L1490" s="835">
        <v>72.55</v>
      </c>
      <c r="M1490" s="835">
        <v>290.2</v>
      </c>
      <c r="N1490" s="832">
        <v>4</v>
      </c>
      <c r="O1490" s="836">
        <v>3</v>
      </c>
      <c r="P1490" s="835">
        <v>72.55</v>
      </c>
      <c r="Q1490" s="837">
        <v>0.25</v>
      </c>
      <c r="R1490" s="832">
        <v>1</v>
      </c>
      <c r="S1490" s="837">
        <v>0.25</v>
      </c>
      <c r="T1490" s="836">
        <v>0.5</v>
      </c>
      <c r="U1490" s="838">
        <v>0.16666666666666666</v>
      </c>
    </row>
    <row r="1491" spans="1:21" ht="14.45" customHeight="1" x14ac:dyDescent="0.2">
      <c r="A1491" s="831">
        <v>21</v>
      </c>
      <c r="B1491" s="832" t="s">
        <v>3242</v>
      </c>
      <c r="C1491" s="832" t="s">
        <v>3248</v>
      </c>
      <c r="D1491" s="833" t="s">
        <v>5567</v>
      </c>
      <c r="E1491" s="834" t="s">
        <v>3255</v>
      </c>
      <c r="F1491" s="832" t="s">
        <v>3243</v>
      </c>
      <c r="G1491" s="832" t="s">
        <v>3318</v>
      </c>
      <c r="H1491" s="832" t="s">
        <v>655</v>
      </c>
      <c r="I1491" s="832" t="s">
        <v>2836</v>
      </c>
      <c r="J1491" s="832" t="s">
        <v>675</v>
      </c>
      <c r="K1491" s="832" t="s">
        <v>676</v>
      </c>
      <c r="L1491" s="835">
        <v>21.76</v>
      </c>
      <c r="M1491" s="835">
        <v>87.04</v>
      </c>
      <c r="N1491" s="832">
        <v>4</v>
      </c>
      <c r="O1491" s="836">
        <v>2</v>
      </c>
      <c r="P1491" s="835">
        <v>87.04</v>
      </c>
      <c r="Q1491" s="837">
        <v>1</v>
      </c>
      <c r="R1491" s="832">
        <v>4</v>
      </c>
      <c r="S1491" s="837">
        <v>1</v>
      </c>
      <c r="T1491" s="836">
        <v>2</v>
      </c>
      <c r="U1491" s="838">
        <v>1</v>
      </c>
    </row>
    <row r="1492" spans="1:21" ht="14.45" customHeight="1" x14ac:dyDescent="0.2">
      <c r="A1492" s="831">
        <v>21</v>
      </c>
      <c r="B1492" s="832" t="s">
        <v>3242</v>
      </c>
      <c r="C1492" s="832" t="s">
        <v>3248</v>
      </c>
      <c r="D1492" s="833" t="s">
        <v>5567</v>
      </c>
      <c r="E1492" s="834" t="s">
        <v>3255</v>
      </c>
      <c r="F1492" s="832" t="s">
        <v>3243</v>
      </c>
      <c r="G1492" s="832" t="s">
        <v>3318</v>
      </c>
      <c r="H1492" s="832" t="s">
        <v>655</v>
      </c>
      <c r="I1492" s="832" t="s">
        <v>2838</v>
      </c>
      <c r="J1492" s="832" t="s">
        <v>675</v>
      </c>
      <c r="K1492" s="832" t="s">
        <v>671</v>
      </c>
      <c r="L1492" s="835">
        <v>65.28</v>
      </c>
      <c r="M1492" s="835">
        <v>130.56</v>
      </c>
      <c r="N1492" s="832">
        <v>2</v>
      </c>
      <c r="O1492" s="836">
        <v>1.5</v>
      </c>
      <c r="P1492" s="835">
        <v>130.56</v>
      </c>
      <c r="Q1492" s="837">
        <v>1</v>
      </c>
      <c r="R1492" s="832">
        <v>2</v>
      </c>
      <c r="S1492" s="837">
        <v>1</v>
      </c>
      <c r="T1492" s="836">
        <v>1.5</v>
      </c>
      <c r="U1492" s="838">
        <v>1</v>
      </c>
    </row>
    <row r="1493" spans="1:21" ht="14.45" customHeight="1" x14ac:dyDescent="0.2">
      <c r="A1493" s="831">
        <v>21</v>
      </c>
      <c r="B1493" s="832" t="s">
        <v>3242</v>
      </c>
      <c r="C1493" s="832" t="s">
        <v>3248</v>
      </c>
      <c r="D1493" s="833" t="s">
        <v>5567</v>
      </c>
      <c r="E1493" s="834" t="s">
        <v>3255</v>
      </c>
      <c r="F1493" s="832" t="s">
        <v>3243</v>
      </c>
      <c r="G1493" s="832" t="s">
        <v>3321</v>
      </c>
      <c r="H1493" s="832" t="s">
        <v>655</v>
      </c>
      <c r="I1493" s="832" t="s">
        <v>2931</v>
      </c>
      <c r="J1493" s="832" t="s">
        <v>2932</v>
      </c>
      <c r="K1493" s="832" t="s">
        <v>2933</v>
      </c>
      <c r="L1493" s="835">
        <v>23.4</v>
      </c>
      <c r="M1493" s="835">
        <v>23.4</v>
      </c>
      <c r="N1493" s="832">
        <v>1</v>
      </c>
      <c r="O1493" s="836">
        <v>0.5</v>
      </c>
      <c r="P1493" s="835">
        <v>23.4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5" customHeight="1" x14ac:dyDescent="0.2">
      <c r="A1494" s="831">
        <v>21</v>
      </c>
      <c r="B1494" s="832" t="s">
        <v>3242</v>
      </c>
      <c r="C1494" s="832" t="s">
        <v>3248</v>
      </c>
      <c r="D1494" s="833" t="s">
        <v>5567</v>
      </c>
      <c r="E1494" s="834" t="s">
        <v>3255</v>
      </c>
      <c r="F1494" s="832" t="s">
        <v>3243</v>
      </c>
      <c r="G1494" s="832" t="s">
        <v>3321</v>
      </c>
      <c r="H1494" s="832" t="s">
        <v>655</v>
      </c>
      <c r="I1494" s="832" t="s">
        <v>4186</v>
      </c>
      <c r="J1494" s="832" t="s">
        <v>2932</v>
      </c>
      <c r="K1494" s="832" t="s">
        <v>4187</v>
      </c>
      <c r="L1494" s="835">
        <v>46.81</v>
      </c>
      <c r="M1494" s="835">
        <v>46.81</v>
      </c>
      <c r="N1494" s="832">
        <v>1</v>
      </c>
      <c r="O1494" s="836">
        <v>1</v>
      </c>
      <c r="P1494" s="835">
        <v>46.81</v>
      </c>
      <c r="Q1494" s="837">
        <v>1</v>
      </c>
      <c r="R1494" s="832">
        <v>1</v>
      </c>
      <c r="S1494" s="837">
        <v>1</v>
      </c>
      <c r="T1494" s="836">
        <v>1</v>
      </c>
      <c r="U1494" s="838">
        <v>1</v>
      </c>
    </row>
    <row r="1495" spans="1:21" ht="14.45" customHeight="1" x14ac:dyDescent="0.2">
      <c r="A1495" s="831">
        <v>21</v>
      </c>
      <c r="B1495" s="832" t="s">
        <v>3242</v>
      </c>
      <c r="C1495" s="832" t="s">
        <v>3248</v>
      </c>
      <c r="D1495" s="833" t="s">
        <v>5567</v>
      </c>
      <c r="E1495" s="834" t="s">
        <v>3255</v>
      </c>
      <c r="F1495" s="832" t="s">
        <v>3243</v>
      </c>
      <c r="G1495" s="832" t="s">
        <v>3321</v>
      </c>
      <c r="H1495" s="832" t="s">
        <v>655</v>
      </c>
      <c r="I1495" s="832" t="s">
        <v>2934</v>
      </c>
      <c r="J1495" s="832" t="s">
        <v>2932</v>
      </c>
      <c r="K1495" s="832" t="s">
        <v>2935</v>
      </c>
      <c r="L1495" s="835">
        <v>4.7</v>
      </c>
      <c r="M1495" s="835">
        <v>47</v>
      </c>
      <c r="N1495" s="832">
        <v>10</v>
      </c>
      <c r="O1495" s="836">
        <v>3</v>
      </c>
      <c r="P1495" s="835">
        <v>23.5</v>
      </c>
      <c r="Q1495" s="837">
        <v>0.5</v>
      </c>
      <c r="R1495" s="832">
        <v>5</v>
      </c>
      <c r="S1495" s="837">
        <v>0.5</v>
      </c>
      <c r="T1495" s="836">
        <v>1.5</v>
      </c>
      <c r="U1495" s="838">
        <v>0.5</v>
      </c>
    </row>
    <row r="1496" spans="1:21" ht="14.45" customHeight="1" x14ac:dyDescent="0.2">
      <c r="A1496" s="831">
        <v>21</v>
      </c>
      <c r="B1496" s="832" t="s">
        <v>3242</v>
      </c>
      <c r="C1496" s="832" t="s">
        <v>3248</v>
      </c>
      <c r="D1496" s="833" t="s">
        <v>5567</v>
      </c>
      <c r="E1496" s="834" t="s">
        <v>3255</v>
      </c>
      <c r="F1496" s="832" t="s">
        <v>3243</v>
      </c>
      <c r="G1496" s="832" t="s">
        <v>3325</v>
      </c>
      <c r="H1496" s="832" t="s">
        <v>655</v>
      </c>
      <c r="I1496" s="832" t="s">
        <v>2650</v>
      </c>
      <c r="J1496" s="832" t="s">
        <v>2646</v>
      </c>
      <c r="K1496" s="832" t="s">
        <v>2651</v>
      </c>
      <c r="L1496" s="835">
        <v>31.09</v>
      </c>
      <c r="M1496" s="835">
        <v>31.09</v>
      </c>
      <c r="N1496" s="832">
        <v>1</v>
      </c>
      <c r="O1496" s="836">
        <v>1</v>
      </c>
      <c r="P1496" s="835">
        <v>31.09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5" customHeight="1" x14ac:dyDescent="0.2">
      <c r="A1497" s="831">
        <v>21</v>
      </c>
      <c r="B1497" s="832" t="s">
        <v>3242</v>
      </c>
      <c r="C1497" s="832" t="s">
        <v>3248</v>
      </c>
      <c r="D1497" s="833" t="s">
        <v>5567</v>
      </c>
      <c r="E1497" s="834" t="s">
        <v>3255</v>
      </c>
      <c r="F1497" s="832" t="s">
        <v>3243</v>
      </c>
      <c r="G1497" s="832" t="s">
        <v>3333</v>
      </c>
      <c r="H1497" s="832" t="s">
        <v>594</v>
      </c>
      <c r="I1497" s="832" t="s">
        <v>3032</v>
      </c>
      <c r="J1497" s="832" t="s">
        <v>3033</v>
      </c>
      <c r="K1497" s="832" t="s">
        <v>3034</v>
      </c>
      <c r="L1497" s="835">
        <v>1561.54</v>
      </c>
      <c r="M1497" s="835">
        <v>1561.54</v>
      </c>
      <c r="N1497" s="832">
        <v>1</v>
      </c>
      <c r="O1497" s="836">
        <v>0.5</v>
      </c>
      <c r="P1497" s="835">
        <v>1561.54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5" customHeight="1" x14ac:dyDescent="0.2">
      <c r="A1498" s="831">
        <v>21</v>
      </c>
      <c r="B1498" s="832" t="s">
        <v>3242</v>
      </c>
      <c r="C1498" s="832" t="s">
        <v>3248</v>
      </c>
      <c r="D1498" s="833" t="s">
        <v>5567</v>
      </c>
      <c r="E1498" s="834" t="s">
        <v>3255</v>
      </c>
      <c r="F1498" s="832" t="s">
        <v>3243</v>
      </c>
      <c r="G1498" s="832" t="s">
        <v>3333</v>
      </c>
      <c r="H1498" s="832" t="s">
        <v>655</v>
      </c>
      <c r="I1498" s="832" t="s">
        <v>3334</v>
      </c>
      <c r="J1498" s="832" t="s">
        <v>3335</v>
      </c>
      <c r="K1498" s="832" t="s">
        <v>3034</v>
      </c>
      <c r="L1498" s="835">
        <v>1561.54</v>
      </c>
      <c r="M1498" s="835">
        <v>3123.08</v>
      </c>
      <c r="N1498" s="832">
        <v>2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21</v>
      </c>
      <c r="B1499" s="832" t="s">
        <v>3242</v>
      </c>
      <c r="C1499" s="832" t="s">
        <v>3248</v>
      </c>
      <c r="D1499" s="833" t="s">
        <v>5567</v>
      </c>
      <c r="E1499" s="834" t="s">
        <v>3255</v>
      </c>
      <c r="F1499" s="832" t="s">
        <v>3243</v>
      </c>
      <c r="G1499" s="832" t="s">
        <v>3771</v>
      </c>
      <c r="H1499" s="832" t="s">
        <v>594</v>
      </c>
      <c r="I1499" s="832" t="s">
        <v>4745</v>
      </c>
      <c r="J1499" s="832" t="s">
        <v>4746</v>
      </c>
      <c r="K1499" s="832" t="s">
        <v>833</v>
      </c>
      <c r="L1499" s="835">
        <v>93.18</v>
      </c>
      <c r="M1499" s="835">
        <v>93.18</v>
      </c>
      <c r="N1499" s="832">
        <v>1</v>
      </c>
      <c r="O1499" s="836">
        <v>1</v>
      </c>
      <c r="P1499" s="835">
        <v>93.18</v>
      </c>
      <c r="Q1499" s="837">
        <v>1</v>
      </c>
      <c r="R1499" s="832">
        <v>1</v>
      </c>
      <c r="S1499" s="837">
        <v>1</v>
      </c>
      <c r="T1499" s="836">
        <v>1</v>
      </c>
      <c r="U1499" s="838">
        <v>1</v>
      </c>
    </row>
    <row r="1500" spans="1:21" ht="14.45" customHeight="1" x14ac:dyDescent="0.2">
      <c r="A1500" s="831">
        <v>21</v>
      </c>
      <c r="B1500" s="832" t="s">
        <v>3242</v>
      </c>
      <c r="C1500" s="832" t="s">
        <v>3248</v>
      </c>
      <c r="D1500" s="833" t="s">
        <v>5567</v>
      </c>
      <c r="E1500" s="834" t="s">
        <v>3255</v>
      </c>
      <c r="F1500" s="832" t="s">
        <v>3243</v>
      </c>
      <c r="G1500" s="832" t="s">
        <v>3353</v>
      </c>
      <c r="H1500" s="832" t="s">
        <v>594</v>
      </c>
      <c r="I1500" s="832" t="s">
        <v>3357</v>
      </c>
      <c r="J1500" s="832" t="s">
        <v>3355</v>
      </c>
      <c r="K1500" s="832" t="s">
        <v>1220</v>
      </c>
      <c r="L1500" s="835">
        <v>0</v>
      </c>
      <c r="M1500" s="835">
        <v>0</v>
      </c>
      <c r="N1500" s="832">
        <v>1</v>
      </c>
      <c r="O1500" s="836">
        <v>1</v>
      </c>
      <c r="P1500" s="835">
        <v>0</v>
      </c>
      <c r="Q1500" s="837"/>
      <c r="R1500" s="832">
        <v>1</v>
      </c>
      <c r="S1500" s="837">
        <v>1</v>
      </c>
      <c r="T1500" s="836">
        <v>1</v>
      </c>
      <c r="U1500" s="838">
        <v>1</v>
      </c>
    </row>
    <row r="1501" spans="1:21" ht="14.45" customHeight="1" x14ac:dyDescent="0.2">
      <c r="A1501" s="831">
        <v>21</v>
      </c>
      <c r="B1501" s="832" t="s">
        <v>3242</v>
      </c>
      <c r="C1501" s="832" t="s">
        <v>3248</v>
      </c>
      <c r="D1501" s="833" t="s">
        <v>5567</v>
      </c>
      <c r="E1501" s="834" t="s">
        <v>3255</v>
      </c>
      <c r="F1501" s="832" t="s">
        <v>3243</v>
      </c>
      <c r="G1501" s="832" t="s">
        <v>3358</v>
      </c>
      <c r="H1501" s="832" t="s">
        <v>655</v>
      </c>
      <c r="I1501" s="832" t="s">
        <v>2877</v>
      </c>
      <c r="J1501" s="832" t="s">
        <v>2875</v>
      </c>
      <c r="K1501" s="832" t="s">
        <v>2878</v>
      </c>
      <c r="L1501" s="835">
        <v>1131.06</v>
      </c>
      <c r="M1501" s="835">
        <v>4524.24</v>
      </c>
      <c r="N1501" s="832">
        <v>4</v>
      </c>
      <c r="O1501" s="836">
        <v>1.5</v>
      </c>
      <c r="P1501" s="835">
        <v>4524.24</v>
      </c>
      <c r="Q1501" s="837">
        <v>1</v>
      </c>
      <c r="R1501" s="832">
        <v>4</v>
      </c>
      <c r="S1501" s="837">
        <v>1</v>
      </c>
      <c r="T1501" s="836">
        <v>1.5</v>
      </c>
      <c r="U1501" s="838">
        <v>1</v>
      </c>
    </row>
    <row r="1502" spans="1:21" ht="14.45" customHeight="1" x14ac:dyDescent="0.2">
      <c r="A1502" s="831">
        <v>21</v>
      </c>
      <c r="B1502" s="832" t="s">
        <v>3242</v>
      </c>
      <c r="C1502" s="832" t="s">
        <v>3248</v>
      </c>
      <c r="D1502" s="833" t="s">
        <v>5567</v>
      </c>
      <c r="E1502" s="834" t="s">
        <v>3255</v>
      </c>
      <c r="F1502" s="832" t="s">
        <v>3243</v>
      </c>
      <c r="G1502" s="832" t="s">
        <v>4747</v>
      </c>
      <c r="H1502" s="832" t="s">
        <v>594</v>
      </c>
      <c r="I1502" s="832" t="s">
        <v>4748</v>
      </c>
      <c r="J1502" s="832" t="s">
        <v>4749</v>
      </c>
      <c r="K1502" s="832" t="s">
        <v>4750</v>
      </c>
      <c r="L1502" s="835">
        <v>69.349999999999994</v>
      </c>
      <c r="M1502" s="835">
        <v>208.04999999999998</v>
      </c>
      <c r="N1502" s="832">
        <v>3</v>
      </c>
      <c r="O1502" s="836">
        <v>0.5</v>
      </c>
      <c r="P1502" s="835">
        <v>208.04999999999998</v>
      </c>
      <c r="Q1502" s="837">
        <v>1</v>
      </c>
      <c r="R1502" s="832">
        <v>3</v>
      </c>
      <c r="S1502" s="837">
        <v>1</v>
      </c>
      <c r="T1502" s="836">
        <v>0.5</v>
      </c>
      <c r="U1502" s="838">
        <v>1</v>
      </c>
    </row>
    <row r="1503" spans="1:21" ht="14.45" customHeight="1" x14ac:dyDescent="0.2">
      <c r="A1503" s="831">
        <v>21</v>
      </c>
      <c r="B1503" s="832" t="s">
        <v>3242</v>
      </c>
      <c r="C1503" s="832" t="s">
        <v>3248</v>
      </c>
      <c r="D1503" s="833" t="s">
        <v>5567</v>
      </c>
      <c r="E1503" s="834" t="s">
        <v>3255</v>
      </c>
      <c r="F1503" s="832" t="s">
        <v>3243</v>
      </c>
      <c r="G1503" s="832" t="s">
        <v>4538</v>
      </c>
      <c r="H1503" s="832" t="s">
        <v>655</v>
      </c>
      <c r="I1503" s="832" t="s">
        <v>2739</v>
      </c>
      <c r="J1503" s="832" t="s">
        <v>2737</v>
      </c>
      <c r="K1503" s="832" t="s">
        <v>1760</v>
      </c>
      <c r="L1503" s="835">
        <v>96.04</v>
      </c>
      <c r="M1503" s="835">
        <v>288.12</v>
      </c>
      <c r="N1503" s="832">
        <v>3</v>
      </c>
      <c r="O1503" s="836">
        <v>2.5</v>
      </c>
      <c r="P1503" s="835">
        <v>288.12</v>
      </c>
      <c r="Q1503" s="837">
        <v>1</v>
      </c>
      <c r="R1503" s="832">
        <v>3</v>
      </c>
      <c r="S1503" s="837">
        <v>1</v>
      </c>
      <c r="T1503" s="836">
        <v>2.5</v>
      </c>
      <c r="U1503" s="838">
        <v>1</v>
      </c>
    </row>
    <row r="1504" spans="1:21" ht="14.45" customHeight="1" x14ac:dyDescent="0.2">
      <c r="A1504" s="831">
        <v>21</v>
      </c>
      <c r="B1504" s="832" t="s">
        <v>3242</v>
      </c>
      <c r="C1504" s="832" t="s">
        <v>3248</v>
      </c>
      <c r="D1504" s="833" t="s">
        <v>5567</v>
      </c>
      <c r="E1504" s="834" t="s">
        <v>3255</v>
      </c>
      <c r="F1504" s="832" t="s">
        <v>3243</v>
      </c>
      <c r="G1504" s="832" t="s">
        <v>3361</v>
      </c>
      <c r="H1504" s="832" t="s">
        <v>655</v>
      </c>
      <c r="I1504" s="832" t="s">
        <v>2986</v>
      </c>
      <c r="J1504" s="832" t="s">
        <v>1653</v>
      </c>
      <c r="K1504" s="832" t="s">
        <v>2987</v>
      </c>
      <c r="L1504" s="835">
        <v>117.55</v>
      </c>
      <c r="M1504" s="835">
        <v>117.55</v>
      </c>
      <c r="N1504" s="832">
        <v>1</v>
      </c>
      <c r="O1504" s="836">
        <v>0.5</v>
      </c>
      <c r="P1504" s="835">
        <v>117.55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5" customHeight="1" x14ac:dyDescent="0.2">
      <c r="A1505" s="831">
        <v>21</v>
      </c>
      <c r="B1505" s="832" t="s">
        <v>3242</v>
      </c>
      <c r="C1505" s="832" t="s">
        <v>3248</v>
      </c>
      <c r="D1505" s="833" t="s">
        <v>5567</v>
      </c>
      <c r="E1505" s="834" t="s">
        <v>3255</v>
      </c>
      <c r="F1505" s="832" t="s">
        <v>3243</v>
      </c>
      <c r="G1505" s="832" t="s">
        <v>3365</v>
      </c>
      <c r="H1505" s="832" t="s">
        <v>655</v>
      </c>
      <c r="I1505" s="832" t="s">
        <v>3366</v>
      </c>
      <c r="J1505" s="832" t="s">
        <v>831</v>
      </c>
      <c r="K1505" s="832" t="s">
        <v>769</v>
      </c>
      <c r="L1505" s="835">
        <v>65.989999999999995</v>
      </c>
      <c r="M1505" s="835">
        <v>65.989999999999995</v>
      </c>
      <c r="N1505" s="832">
        <v>1</v>
      </c>
      <c r="O1505" s="836">
        <v>1</v>
      </c>
      <c r="P1505" s="835">
        <v>65.989999999999995</v>
      </c>
      <c r="Q1505" s="837">
        <v>1</v>
      </c>
      <c r="R1505" s="832">
        <v>1</v>
      </c>
      <c r="S1505" s="837">
        <v>1</v>
      </c>
      <c r="T1505" s="836">
        <v>1</v>
      </c>
      <c r="U1505" s="838">
        <v>1</v>
      </c>
    </row>
    <row r="1506" spans="1:21" ht="14.45" customHeight="1" x14ac:dyDescent="0.2">
      <c r="A1506" s="831">
        <v>21</v>
      </c>
      <c r="B1506" s="832" t="s">
        <v>3242</v>
      </c>
      <c r="C1506" s="832" t="s">
        <v>3248</v>
      </c>
      <c r="D1506" s="833" t="s">
        <v>5567</v>
      </c>
      <c r="E1506" s="834" t="s">
        <v>3255</v>
      </c>
      <c r="F1506" s="832" t="s">
        <v>3243</v>
      </c>
      <c r="G1506" s="832" t="s">
        <v>3365</v>
      </c>
      <c r="H1506" s="832" t="s">
        <v>594</v>
      </c>
      <c r="I1506" s="832" t="s">
        <v>3794</v>
      </c>
      <c r="J1506" s="832" t="s">
        <v>829</v>
      </c>
      <c r="K1506" s="832" t="s">
        <v>769</v>
      </c>
      <c r="L1506" s="835">
        <v>65.989999999999995</v>
      </c>
      <c r="M1506" s="835">
        <v>131.97999999999999</v>
      </c>
      <c r="N1506" s="832">
        <v>2</v>
      </c>
      <c r="O1506" s="836">
        <v>1</v>
      </c>
      <c r="P1506" s="835">
        <v>131.97999999999999</v>
      </c>
      <c r="Q1506" s="837">
        <v>1</v>
      </c>
      <c r="R1506" s="832">
        <v>2</v>
      </c>
      <c r="S1506" s="837">
        <v>1</v>
      </c>
      <c r="T1506" s="836">
        <v>1</v>
      </c>
      <c r="U1506" s="838">
        <v>1</v>
      </c>
    </row>
    <row r="1507" spans="1:21" ht="14.45" customHeight="1" x14ac:dyDescent="0.2">
      <c r="A1507" s="831">
        <v>21</v>
      </c>
      <c r="B1507" s="832" t="s">
        <v>3242</v>
      </c>
      <c r="C1507" s="832" t="s">
        <v>3248</v>
      </c>
      <c r="D1507" s="833" t="s">
        <v>5567</v>
      </c>
      <c r="E1507" s="834" t="s">
        <v>3255</v>
      </c>
      <c r="F1507" s="832" t="s">
        <v>3243</v>
      </c>
      <c r="G1507" s="832" t="s">
        <v>4080</v>
      </c>
      <c r="H1507" s="832" t="s">
        <v>594</v>
      </c>
      <c r="I1507" s="832" t="s">
        <v>4751</v>
      </c>
      <c r="J1507" s="832" t="s">
        <v>4752</v>
      </c>
      <c r="K1507" s="832" t="s">
        <v>4753</v>
      </c>
      <c r="L1507" s="835">
        <v>0</v>
      </c>
      <c r="M1507" s="835">
        <v>0</v>
      </c>
      <c r="N1507" s="832">
        <v>1</v>
      </c>
      <c r="O1507" s="836">
        <v>1</v>
      </c>
      <c r="P1507" s="835"/>
      <c r="Q1507" s="837"/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21</v>
      </c>
      <c r="B1508" s="832" t="s">
        <v>3242</v>
      </c>
      <c r="C1508" s="832" t="s">
        <v>3248</v>
      </c>
      <c r="D1508" s="833" t="s">
        <v>5567</v>
      </c>
      <c r="E1508" s="834" t="s">
        <v>3255</v>
      </c>
      <c r="F1508" s="832" t="s">
        <v>3243</v>
      </c>
      <c r="G1508" s="832" t="s">
        <v>3375</v>
      </c>
      <c r="H1508" s="832" t="s">
        <v>594</v>
      </c>
      <c r="I1508" s="832" t="s">
        <v>3376</v>
      </c>
      <c r="J1508" s="832" t="s">
        <v>1014</v>
      </c>
      <c r="K1508" s="832" t="s">
        <v>3377</v>
      </c>
      <c r="L1508" s="835">
        <v>236.03</v>
      </c>
      <c r="M1508" s="835">
        <v>236.03</v>
      </c>
      <c r="N1508" s="832">
        <v>1</v>
      </c>
      <c r="O1508" s="836">
        <v>0.5</v>
      </c>
      <c r="P1508" s="835">
        <v>236.03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5" customHeight="1" x14ac:dyDescent="0.2">
      <c r="A1509" s="831">
        <v>21</v>
      </c>
      <c r="B1509" s="832" t="s">
        <v>3242</v>
      </c>
      <c r="C1509" s="832" t="s">
        <v>3248</v>
      </c>
      <c r="D1509" s="833" t="s">
        <v>5567</v>
      </c>
      <c r="E1509" s="834" t="s">
        <v>3255</v>
      </c>
      <c r="F1509" s="832" t="s">
        <v>3243</v>
      </c>
      <c r="G1509" s="832" t="s">
        <v>3375</v>
      </c>
      <c r="H1509" s="832" t="s">
        <v>594</v>
      </c>
      <c r="I1509" s="832" t="s">
        <v>3378</v>
      </c>
      <c r="J1509" s="832" t="s">
        <v>1014</v>
      </c>
      <c r="K1509" s="832" t="s">
        <v>1421</v>
      </c>
      <c r="L1509" s="835">
        <v>516</v>
      </c>
      <c r="M1509" s="835">
        <v>3096</v>
      </c>
      <c r="N1509" s="832">
        <v>6</v>
      </c>
      <c r="O1509" s="836">
        <v>2.5</v>
      </c>
      <c r="P1509" s="835">
        <v>2580</v>
      </c>
      <c r="Q1509" s="837">
        <v>0.83333333333333337</v>
      </c>
      <c r="R1509" s="832">
        <v>5</v>
      </c>
      <c r="S1509" s="837">
        <v>0.83333333333333337</v>
      </c>
      <c r="T1509" s="836">
        <v>2</v>
      </c>
      <c r="U1509" s="838">
        <v>0.8</v>
      </c>
    </row>
    <row r="1510" spans="1:21" ht="14.45" customHeight="1" x14ac:dyDescent="0.2">
      <c r="A1510" s="831">
        <v>21</v>
      </c>
      <c r="B1510" s="832" t="s">
        <v>3242</v>
      </c>
      <c r="C1510" s="832" t="s">
        <v>3248</v>
      </c>
      <c r="D1510" s="833" t="s">
        <v>5567</v>
      </c>
      <c r="E1510" s="834" t="s">
        <v>3255</v>
      </c>
      <c r="F1510" s="832" t="s">
        <v>3243</v>
      </c>
      <c r="G1510" s="832" t="s">
        <v>3375</v>
      </c>
      <c r="H1510" s="832" t="s">
        <v>594</v>
      </c>
      <c r="I1510" s="832" t="s">
        <v>4084</v>
      </c>
      <c r="J1510" s="832" t="s">
        <v>1014</v>
      </c>
      <c r="K1510" s="832" t="s">
        <v>4085</v>
      </c>
      <c r="L1510" s="835">
        <v>1719.99</v>
      </c>
      <c r="M1510" s="835">
        <v>3439.98</v>
      </c>
      <c r="N1510" s="832">
        <v>2</v>
      </c>
      <c r="O1510" s="836">
        <v>1</v>
      </c>
      <c r="P1510" s="835">
        <v>3439.98</v>
      </c>
      <c r="Q1510" s="837">
        <v>1</v>
      </c>
      <c r="R1510" s="832">
        <v>2</v>
      </c>
      <c r="S1510" s="837">
        <v>1</v>
      </c>
      <c r="T1510" s="836">
        <v>1</v>
      </c>
      <c r="U1510" s="838">
        <v>1</v>
      </c>
    </row>
    <row r="1511" spans="1:21" ht="14.45" customHeight="1" x14ac:dyDescent="0.2">
      <c r="A1511" s="831">
        <v>21</v>
      </c>
      <c r="B1511" s="832" t="s">
        <v>3242</v>
      </c>
      <c r="C1511" s="832" t="s">
        <v>3248</v>
      </c>
      <c r="D1511" s="833" t="s">
        <v>5567</v>
      </c>
      <c r="E1511" s="834" t="s">
        <v>3255</v>
      </c>
      <c r="F1511" s="832" t="s">
        <v>3243</v>
      </c>
      <c r="G1511" s="832" t="s">
        <v>4632</v>
      </c>
      <c r="H1511" s="832" t="s">
        <v>594</v>
      </c>
      <c r="I1511" s="832" t="s">
        <v>4754</v>
      </c>
      <c r="J1511" s="832" t="s">
        <v>2000</v>
      </c>
      <c r="K1511" s="832" t="s">
        <v>738</v>
      </c>
      <c r="L1511" s="835">
        <v>42.05</v>
      </c>
      <c r="M1511" s="835">
        <v>42.05</v>
      </c>
      <c r="N1511" s="832">
        <v>1</v>
      </c>
      <c r="O1511" s="836">
        <v>1</v>
      </c>
      <c r="P1511" s="835">
        <v>42.05</v>
      </c>
      <c r="Q1511" s="837">
        <v>1</v>
      </c>
      <c r="R1511" s="832">
        <v>1</v>
      </c>
      <c r="S1511" s="837">
        <v>1</v>
      </c>
      <c r="T1511" s="836">
        <v>1</v>
      </c>
      <c r="U1511" s="838">
        <v>1</v>
      </c>
    </row>
    <row r="1512" spans="1:21" ht="14.45" customHeight="1" x14ac:dyDescent="0.2">
      <c r="A1512" s="831">
        <v>21</v>
      </c>
      <c r="B1512" s="832" t="s">
        <v>3242</v>
      </c>
      <c r="C1512" s="832" t="s">
        <v>3248</v>
      </c>
      <c r="D1512" s="833" t="s">
        <v>5567</v>
      </c>
      <c r="E1512" s="834" t="s">
        <v>3255</v>
      </c>
      <c r="F1512" s="832" t="s">
        <v>3243</v>
      </c>
      <c r="G1512" s="832" t="s">
        <v>3379</v>
      </c>
      <c r="H1512" s="832" t="s">
        <v>594</v>
      </c>
      <c r="I1512" s="832" t="s">
        <v>4755</v>
      </c>
      <c r="J1512" s="832" t="s">
        <v>896</v>
      </c>
      <c r="K1512" s="832" t="s">
        <v>758</v>
      </c>
      <c r="L1512" s="835">
        <v>234.94</v>
      </c>
      <c r="M1512" s="835">
        <v>234.94</v>
      </c>
      <c r="N1512" s="832">
        <v>1</v>
      </c>
      <c r="O1512" s="836">
        <v>0.5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5" customHeight="1" x14ac:dyDescent="0.2">
      <c r="A1513" s="831">
        <v>21</v>
      </c>
      <c r="B1513" s="832" t="s">
        <v>3242</v>
      </c>
      <c r="C1513" s="832" t="s">
        <v>3248</v>
      </c>
      <c r="D1513" s="833" t="s">
        <v>5567</v>
      </c>
      <c r="E1513" s="834" t="s">
        <v>3255</v>
      </c>
      <c r="F1513" s="832" t="s">
        <v>3243</v>
      </c>
      <c r="G1513" s="832" t="s">
        <v>3391</v>
      </c>
      <c r="H1513" s="832" t="s">
        <v>594</v>
      </c>
      <c r="I1513" s="832" t="s">
        <v>3392</v>
      </c>
      <c r="J1513" s="832" t="s">
        <v>877</v>
      </c>
      <c r="K1513" s="832" t="s">
        <v>3393</v>
      </c>
      <c r="L1513" s="835">
        <v>91.11</v>
      </c>
      <c r="M1513" s="835">
        <v>182.22</v>
      </c>
      <c r="N1513" s="832">
        <v>2</v>
      </c>
      <c r="O1513" s="836">
        <v>0.5</v>
      </c>
      <c r="P1513" s="835">
        <v>182.22</v>
      </c>
      <c r="Q1513" s="837">
        <v>1</v>
      </c>
      <c r="R1513" s="832">
        <v>2</v>
      </c>
      <c r="S1513" s="837">
        <v>1</v>
      </c>
      <c r="T1513" s="836">
        <v>0.5</v>
      </c>
      <c r="U1513" s="838">
        <v>1</v>
      </c>
    </row>
    <row r="1514" spans="1:21" ht="14.45" customHeight="1" x14ac:dyDescent="0.2">
      <c r="A1514" s="831">
        <v>21</v>
      </c>
      <c r="B1514" s="832" t="s">
        <v>3242</v>
      </c>
      <c r="C1514" s="832" t="s">
        <v>3248</v>
      </c>
      <c r="D1514" s="833" t="s">
        <v>5567</v>
      </c>
      <c r="E1514" s="834" t="s">
        <v>3255</v>
      </c>
      <c r="F1514" s="832" t="s">
        <v>3243</v>
      </c>
      <c r="G1514" s="832" t="s">
        <v>3394</v>
      </c>
      <c r="H1514" s="832" t="s">
        <v>594</v>
      </c>
      <c r="I1514" s="832" t="s">
        <v>3395</v>
      </c>
      <c r="J1514" s="832" t="s">
        <v>1432</v>
      </c>
      <c r="K1514" s="832" t="s">
        <v>3396</v>
      </c>
      <c r="L1514" s="835">
        <v>29.13</v>
      </c>
      <c r="M1514" s="835">
        <v>145.65</v>
      </c>
      <c r="N1514" s="832">
        <v>5</v>
      </c>
      <c r="O1514" s="836">
        <v>1</v>
      </c>
      <c r="P1514" s="835">
        <v>145.65</v>
      </c>
      <c r="Q1514" s="837">
        <v>1</v>
      </c>
      <c r="R1514" s="832">
        <v>5</v>
      </c>
      <c r="S1514" s="837">
        <v>1</v>
      </c>
      <c r="T1514" s="836">
        <v>1</v>
      </c>
      <c r="U1514" s="838">
        <v>1</v>
      </c>
    </row>
    <row r="1515" spans="1:21" ht="14.45" customHeight="1" x14ac:dyDescent="0.2">
      <c r="A1515" s="831">
        <v>21</v>
      </c>
      <c r="B1515" s="832" t="s">
        <v>3242</v>
      </c>
      <c r="C1515" s="832" t="s">
        <v>3248</v>
      </c>
      <c r="D1515" s="833" t="s">
        <v>5567</v>
      </c>
      <c r="E1515" s="834" t="s">
        <v>3255</v>
      </c>
      <c r="F1515" s="832" t="s">
        <v>3243</v>
      </c>
      <c r="G1515" s="832" t="s">
        <v>3394</v>
      </c>
      <c r="H1515" s="832" t="s">
        <v>594</v>
      </c>
      <c r="I1515" s="832" t="s">
        <v>3395</v>
      </c>
      <c r="J1515" s="832" t="s">
        <v>1432</v>
      </c>
      <c r="K1515" s="832" t="s">
        <v>3396</v>
      </c>
      <c r="L1515" s="835">
        <v>24.68</v>
      </c>
      <c r="M1515" s="835">
        <v>24.68</v>
      </c>
      <c r="N1515" s="832">
        <v>1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21</v>
      </c>
      <c r="B1516" s="832" t="s">
        <v>3242</v>
      </c>
      <c r="C1516" s="832" t="s">
        <v>3248</v>
      </c>
      <c r="D1516" s="833" t="s">
        <v>5567</v>
      </c>
      <c r="E1516" s="834" t="s">
        <v>3255</v>
      </c>
      <c r="F1516" s="832" t="s">
        <v>3243</v>
      </c>
      <c r="G1516" s="832" t="s">
        <v>4756</v>
      </c>
      <c r="H1516" s="832" t="s">
        <v>594</v>
      </c>
      <c r="I1516" s="832" t="s">
        <v>4757</v>
      </c>
      <c r="J1516" s="832" t="s">
        <v>2591</v>
      </c>
      <c r="K1516" s="832" t="s">
        <v>2544</v>
      </c>
      <c r="L1516" s="835">
        <v>50.05</v>
      </c>
      <c r="M1516" s="835">
        <v>50.05</v>
      </c>
      <c r="N1516" s="832">
        <v>1</v>
      </c>
      <c r="O1516" s="836">
        <v>0.5</v>
      </c>
      <c r="P1516" s="835">
        <v>50.05</v>
      </c>
      <c r="Q1516" s="837">
        <v>1</v>
      </c>
      <c r="R1516" s="832">
        <v>1</v>
      </c>
      <c r="S1516" s="837">
        <v>1</v>
      </c>
      <c r="T1516" s="836">
        <v>0.5</v>
      </c>
      <c r="U1516" s="838">
        <v>1</v>
      </c>
    </row>
    <row r="1517" spans="1:21" ht="14.45" customHeight="1" x14ac:dyDescent="0.2">
      <c r="A1517" s="831">
        <v>21</v>
      </c>
      <c r="B1517" s="832" t="s">
        <v>3242</v>
      </c>
      <c r="C1517" s="832" t="s">
        <v>3248</v>
      </c>
      <c r="D1517" s="833" t="s">
        <v>5567</v>
      </c>
      <c r="E1517" s="834" t="s">
        <v>3255</v>
      </c>
      <c r="F1517" s="832" t="s">
        <v>3243</v>
      </c>
      <c r="G1517" s="832" t="s">
        <v>3397</v>
      </c>
      <c r="H1517" s="832" t="s">
        <v>594</v>
      </c>
      <c r="I1517" s="832" t="s">
        <v>4758</v>
      </c>
      <c r="J1517" s="832" t="s">
        <v>3399</v>
      </c>
      <c r="K1517" s="832" t="s">
        <v>4759</v>
      </c>
      <c r="L1517" s="835">
        <v>46.75</v>
      </c>
      <c r="M1517" s="835">
        <v>46.75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5" customHeight="1" x14ac:dyDescent="0.2">
      <c r="A1518" s="831">
        <v>21</v>
      </c>
      <c r="B1518" s="832" t="s">
        <v>3242</v>
      </c>
      <c r="C1518" s="832" t="s">
        <v>3248</v>
      </c>
      <c r="D1518" s="833" t="s">
        <v>5567</v>
      </c>
      <c r="E1518" s="834" t="s">
        <v>3255</v>
      </c>
      <c r="F1518" s="832" t="s">
        <v>3243</v>
      </c>
      <c r="G1518" s="832" t="s">
        <v>4760</v>
      </c>
      <c r="H1518" s="832" t="s">
        <v>594</v>
      </c>
      <c r="I1518" s="832" t="s">
        <v>4761</v>
      </c>
      <c r="J1518" s="832" t="s">
        <v>4762</v>
      </c>
      <c r="K1518" s="832" t="s">
        <v>4763</v>
      </c>
      <c r="L1518" s="835">
        <v>0</v>
      </c>
      <c r="M1518" s="835">
        <v>0</v>
      </c>
      <c r="N1518" s="832">
        <v>1</v>
      </c>
      <c r="O1518" s="836">
        <v>0.5</v>
      </c>
      <c r="P1518" s="835"/>
      <c r="Q1518" s="837"/>
      <c r="R1518" s="832"/>
      <c r="S1518" s="837">
        <v>0</v>
      </c>
      <c r="T1518" s="836"/>
      <c r="U1518" s="838">
        <v>0</v>
      </c>
    </row>
    <row r="1519" spans="1:21" ht="14.45" customHeight="1" x14ac:dyDescent="0.2">
      <c r="A1519" s="831">
        <v>21</v>
      </c>
      <c r="B1519" s="832" t="s">
        <v>3242</v>
      </c>
      <c r="C1519" s="832" t="s">
        <v>3248</v>
      </c>
      <c r="D1519" s="833" t="s">
        <v>5567</v>
      </c>
      <c r="E1519" s="834" t="s">
        <v>3255</v>
      </c>
      <c r="F1519" s="832" t="s">
        <v>3243</v>
      </c>
      <c r="G1519" s="832" t="s">
        <v>3299</v>
      </c>
      <c r="H1519" s="832" t="s">
        <v>655</v>
      </c>
      <c r="I1519" s="832" t="s">
        <v>2867</v>
      </c>
      <c r="J1519" s="832" t="s">
        <v>2868</v>
      </c>
      <c r="K1519" s="832" t="s">
        <v>2869</v>
      </c>
      <c r="L1519" s="835">
        <v>5322.08</v>
      </c>
      <c r="M1519" s="835">
        <v>42576.639999999999</v>
      </c>
      <c r="N1519" s="832">
        <v>8</v>
      </c>
      <c r="O1519" s="836">
        <v>6.5</v>
      </c>
      <c r="P1519" s="835">
        <v>31932.480000000003</v>
      </c>
      <c r="Q1519" s="837">
        <v>0.75000000000000011</v>
      </c>
      <c r="R1519" s="832">
        <v>6</v>
      </c>
      <c r="S1519" s="837">
        <v>0.75</v>
      </c>
      <c r="T1519" s="836">
        <v>4.5</v>
      </c>
      <c r="U1519" s="838">
        <v>0.69230769230769229</v>
      </c>
    </row>
    <row r="1520" spans="1:21" ht="14.45" customHeight="1" x14ac:dyDescent="0.2">
      <c r="A1520" s="831">
        <v>21</v>
      </c>
      <c r="B1520" s="832" t="s">
        <v>3242</v>
      </c>
      <c r="C1520" s="832" t="s">
        <v>3248</v>
      </c>
      <c r="D1520" s="833" t="s">
        <v>5567</v>
      </c>
      <c r="E1520" s="834" t="s">
        <v>3255</v>
      </c>
      <c r="F1520" s="832" t="s">
        <v>3243</v>
      </c>
      <c r="G1520" s="832" t="s">
        <v>3299</v>
      </c>
      <c r="H1520" s="832" t="s">
        <v>655</v>
      </c>
      <c r="I1520" s="832" t="s">
        <v>3300</v>
      </c>
      <c r="J1520" s="832" t="s">
        <v>2868</v>
      </c>
      <c r="K1520" s="832" t="s">
        <v>3301</v>
      </c>
      <c r="L1520" s="835">
        <v>5322.08</v>
      </c>
      <c r="M1520" s="835">
        <v>10644.16</v>
      </c>
      <c r="N1520" s="832">
        <v>2</v>
      </c>
      <c r="O1520" s="836">
        <v>1</v>
      </c>
      <c r="P1520" s="835">
        <v>10644.16</v>
      </c>
      <c r="Q1520" s="837">
        <v>1</v>
      </c>
      <c r="R1520" s="832">
        <v>2</v>
      </c>
      <c r="S1520" s="837">
        <v>1</v>
      </c>
      <c r="T1520" s="836">
        <v>1</v>
      </c>
      <c r="U1520" s="838">
        <v>1</v>
      </c>
    </row>
    <row r="1521" spans="1:21" ht="14.45" customHeight="1" x14ac:dyDescent="0.2">
      <c r="A1521" s="831">
        <v>21</v>
      </c>
      <c r="B1521" s="832" t="s">
        <v>3242</v>
      </c>
      <c r="C1521" s="832" t="s">
        <v>3248</v>
      </c>
      <c r="D1521" s="833" t="s">
        <v>5567</v>
      </c>
      <c r="E1521" s="834" t="s">
        <v>3255</v>
      </c>
      <c r="F1521" s="832" t="s">
        <v>3243</v>
      </c>
      <c r="G1521" s="832" t="s">
        <v>3299</v>
      </c>
      <c r="H1521" s="832" t="s">
        <v>655</v>
      </c>
      <c r="I1521" s="832" t="s">
        <v>2863</v>
      </c>
      <c r="J1521" s="832" t="s">
        <v>2859</v>
      </c>
      <c r="K1521" s="832" t="s">
        <v>2864</v>
      </c>
      <c r="L1521" s="835">
        <v>484.75</v>
      </c>
      <c r="M1521" s="835">
        <v>4362.75</v>
      </c>
      <c r="N1521" s="832">
        <v>9</v>
      </c>
      <c r="O1521" s="836">
        <v>3</v>
      </c>
      <c r="P1521" s="835">
        <v>4362.75</v>
      </c>
      <c r="Q1521" s="837">
        <v>1</v>
      </c>
      <c r="R1521" s="832">
        <v>9</v>
      </c>
      <c r="S1521" s="837">
        <v>1</v>
      </c>
      <c r="T1521" s="836">
        <v>3</v>
      </c>
      <c r="U1521" s="838">
        <v>1</v>
      </c>
    </row>
    <row r="1522" spans="1:21" ht="14.45" customHeight="1" x14ac:dyDescent="0.2">
      <c r="A1522" s="831">
        <v>21</v>
      </c>
      <c r="B1522" s="832" t="s">
        <v>3242</v>
      </c>
      <c r="C1522" s="832" t="s">
        <v>3248</v>
      </c>
      <c r="D1522" s="833" t="s">
        <v>5567</v>
      </c>
      <c r="E1522" s="834" t="s">
        <v>3255</v>
      </c>
      <c r="F1522" s="832" t="s">
        <v>3243</v>
      </c>
      <c r="G1522" s="832" t="s">
        <v>3299</v>
      </c>
      <c r="H1522" s="832" t="s">
        <v>655</v>
      </c>
      <c r="I1522" s="832" t="s">
        <v>2865</v>
      </c>
      <c r="J1522" s="832" t="s">
        <v>2859</v>
      </c>
      <c r="K1522" s="832" t="s">
        <v>2866</v>
      </c>
      <c r="L1522" s="835">
        <v>969.48</v>
      </c>
      <c r="M1522" s="835">
        <v>14542.2</v>
      </c>
      <c r="N1522" s="832">
        <v>15</v>
      </c>
      <c r="O1522" s="836">
        <v>5</v>
      </c>
      <c r="P1522" s="835">
        <v>11633.76</v>
      </c>
      <c r="Q1522" s="837">
        <v>0.79999999999999993</v>
      </c>
      <c r="R1522" s="832">
        <v>12</v>
      </c>
      <c r="S1522" s="837">
        <v>0.8</v>
      </c>
      <c r="T1522" s="836">
        <v>4</v>
      </c>
      <c r="U1522" s="838">
        <v>0.8</v>
      </c>
    </row>
    <row r="1523" spans="1:21" ht="14.45" customHeight="1" x14ac:dyDescent="0.2">
      <c r="A1523" s="831">
        <v>21</v>
      </c>
      <c r="B1523" s="832" t="s">
        <v>3242</v>
      </c>
      <c r="C1523" s="832" t="s">
        <v>3248</v>
      </c>
      <c r="D1523" s="833" t="s">
        <v>5567</v>
      </c>
      <c r="E1523" s="834" t="s">
        <v>3255</v>
      </c>
      <c r="F1523" s="832" t="s">
        <v>3243</v>
      </c>
      <c r="G1523" s="832" t="s">
        <v>3299</v>
      </c>
      <c r="H1523" s="832" t="s">
        <v>655</v>
      </c>
      <c r="I1523" s="832" t="s">
        <v>2858</v>
      </c>
      <c r="J1523" s="832" t="s">
        <v>2859</v>
      </c>
      <c r="K1523" s="832" t="s">
        <v>2860</v>
      </c>
      <c r="L1523" s="835">
        <v>1938.97</v>
      </c>
      <c r="M1523" s="835">
        <v>21328.67</v>
      </c>
      <c r="N1523" s="832">
        <v>11</v>
      </c>
      <c r="O1523" s="836">
        <v>4</v>
      </c>
      <c r="P1523" s="835">
        <v>21328.67</v>
      </c>
      <c r="Q1523" s="837">
        <v>1</v>
      </c>
      <c r="R1523" s="832">
        <v>11</v>
      </c>
      <c r="S1523" s="837">
        <v>1</v>
      </c>
      <c r="T1523" s="836">
        <v>4</v>
      </c>
      <c r="U1523" s="838">
        <v>1</v>
      </c>
    </row>
    <row r="1524" spans="1:21" ht="14.45" customHeight="1" x14ac:dyDescent="0.2">
      <c r="A1524" s="831">
        <v>21</v>
      </c>
      <c r="B1524" s="832" t="s">
        <v>3242</v>
      </c>
      <c r="C1524" s="832" t="s">
        <v>3248</v>
      </c>
      <c r="D1524" s="833" t="s">
        <v>5567</v>
      </c>
      <c r="E1524" s="834" t="s">
        <v>3255</v>
      </c>
      <c r="F1524" s="832" t="s">
        <v>3243</v>
      </c>
      <c r="G1524" s="832" t="s">
        <v>3299</v>
      </c>
      <c r="H1524" s="832" t="s">
        <v>655</v>
      </c>
      <c r="I1524" s="832" t="s">
        <v>3432</v>
      </c>
      <c r="J1524" s="832" t="s">
        <v>2859</v>
      </c>
      <c r="K1524" s="832" t="s">
        <v>3433</v>
      </c>
      <c r="L1524" s="835">
        <v>242.37</v>
      </c>
      <c r="M1524" s="835">
        <v>1696.5900000000001</v>
      </c>
      <c r="N1524" s="832">
        <v>7</v>
      </c>
      <c r="O1524" s="836">
        <v>2</v>
      </c>
      <c r="P1524" s="835">
        <v>1696.5900000000001</v>
      </c>
      <c r="Q1524" s="837">
        <v>1</v>
      </c>
      <c r="R1524" s="832">
        <v>7</v>
      </c>
      <c r="S1524" s="837">
        <v>1</v>
      </c>
      <c r="T1524" s="836">
        <v>2</v>
      </c>
      <c r="U1524" s="838">
        <v>1</v>
      </c>
    </row>
    <row r="1525" spans="1:21" ht="14.45" customHeight="1" x14ac:dyDescent="0.2">
      <c r="A1525" s="831">
        <v>21</v>
      </c>
      <c r="B1525" s="832" t="s">
        <v>3242</v>
      </c>
      <c r="C1525" s="832" t="s">
        <v>3248</v>
      </c>
      <c r="D1525" s="833" t="s">
        <v>5567</v>
      </c>
      <c r="E1525" s="834" t="s">
        <v>3255</v>
      </c>
      <c r="F1525" s="832" t="s">
        <v>3243</v>
      </c>
      <c r="G1525" s="832" t="s">
        <v>3299</v>
      </c>
      <c r="H1525" s="832" t="s">
        <v>655</v>
      </c>
      <c r="I1525" s="832" t="s">
        <v>2861</v>
      </c>
      <c r="J1525" s="832" t="s">
        <v>2859</v>
      </c>
      <c r="K1525" s="832" t="s">
        <v>2862</v>
      </c>
      <c r="L1525" s="835">
        <v>1454.23</v>
      </c>
      <c r="M1525" s="835">
        <v>10179.61</v>
      </c>
      <c r="N1525" s="832">
        <v>7</v>
      </c>
      <c r="O1525" s="836">
        <v>2</v>
      </c>
      <c r="P1525" s="835">
        <v>10179.61</v>
      </c>
      <c r="Q1525" s="837">
        <v>1</v>
      </c>
      <c r="R1525" s="832">
        <v>7</v>
      </c>
      <c r="S1525" s="837">
        <v>1</v>
      </c>
      <c r="T1525" s="836">
        <v>2</v>
      </c>
      <c r="U1525" s="838">
        <v>1</v>
      </c>
    </row>
    <row r="1526" spans="1:21" ht="14.45" customHeight="1" x14ac:dyDescent="0.2">
      <c r="A1526" s="831">
        <v>21</v>
      </c>
      <c r="B1526" s="832" t="s">
        <v>3242</v>
      </c>
      <c r="C1526" s="832" t="s">
        <v>3248</v>
      </c>
      <c r="D1526" s="833" t="s">
        <v>5567</v>
      </c>
      <c r="E1526" s="834" t="s">
        <v>3255</v>
      </c>
      <c r="F1526" s="832" t="s">
        <v>3243</v>
      </c>
      <c r="G1526" s="832" t="s">
        <v>3436</v>
      </c>
      <c r="H1526" s="832" t="s">
        <v>655</v>
      </c>
      <c r="I1526" s="832" t="s">
        <v>2789</v>
      </c>
      <c r="J1526" s="832" t="s">
        <v>2790</v>
      </c>
      <c r="K1526" s="832" t="s">
        <v>2791</v>
      </c>
      <c r="L1526" s="835">
        <v>3231.81</v>
      </c>
      <c r="M1526" s="835">
        <v>3231.81</v>
      </c>
      <c r="N1526" s="832">
        <v>1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5" customHeight="1" x14ac:dyDescent="0.2">
      <c r="A1527" s="831">
        <v>21</v>
      </c>
      <c r="B1527" s="832" t="s">
        <v>3242</v>
      </c>
      <c r="C1527" s="832" t="s">
        <v>3248</v>
      </c>
      <c r="D1527" s="833" t="s">
        <v>5567</v>
      </c>
      <c r="E1527" s="834" t="s">
        <v>3255</v>
      </c>
      <c r="F1527" s="832" t="s">
        <v>3243</v>
      </c>
      <c r="G1527" s="832" t="s">
        <v>3437</v>
      </c>
      <c r="H1527" s="832" t="s">
        <v>655</v>
      </c>
      <c r="I1527" s="832" t="s">
        <v>2594</v>
      </c>
      <c r="J1527" s="832" t="s">
        <v>1030</v>
      </c>
      <c r="K1527" s="832" t="s">
        <v>2595</v>
      </c>
      <c r="L1527" s="835">
        <v>42.51</v>
      </c>
      <c r="M1527" s="835">
        <v>212.55</v>
      </c>
      <c r="N1527" s="832">
        <v>5</v>
      </c>
      <c r="O1527" s="836">
        <v>2.5</v>
      </c>
      <c r="P1527" s="835">
        <v>127.53</v>
      </c>
      <c r="Q1527" s="837">
        <v>0.6</v>
      </c>
      <c r="R1527" s="832">
        <v>3</v>
      </c>
      <c r="S1527" s="837">
        <v>0.6</v>
      </c>
      <c r="T1527" s="836">
        <v>1.5</v>
      </c>
      <c r="U1527" s="838">
        <v>0.6</v>
      </c>
    </row>
    <row r="1528" spans="1:21" ht="14.45" customHeight="1" x14ac:dyDescent="0.2">
      <c r="A1528" s="831">
        <v>21</v>
      </c>
      <c r="B1528" s="832" t="s">
        <v>3242</v>
      </c>
      <c r="C1528" s="832" t="s">
        <v>3248</v>
      </c>
      <c r="D1528" s="833" t="s">
        <v>5567</v>
      </c>
      <c r="E1528" s="834" t="s">
        <v>3255</v>
      </c>
      <c r="F1528" s="832" t="s">
        <v>3243</v>
      </c>
      <c r="G1528" s="832" t="s">
        <v>3437</v>
      </c>
      <c r="H1528" s="832" t="s">
        <v>655</v>
      </c>
      <c r="I1528" s="832" t="s">
        <v>2596</v>
      </c>
      <c r="J1528" s="832" t="s">
        <v>1030</v>
      </c>
      <c r="K1528" s="832" t="s">
        <v>2597</v>
      </c>
      <c r="L1528" s="835">
        <v>85.02</v>
      </c>
      <c r="M1528" s="835">
        <v>85.02</v>
      </c>
      <c r="N1528" s="832">
        <v>1</v>
      </c>
      <c r="O1528" s="836">
        <v>0.5</v>
      </c>
      <c r="P1528" s="835">
        <v>85.02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5" customHeight="1" x14ac:dyDescent="0.2">
      <c r="A1529" s="831">
        <v>21</v>
      </c>
      <c r="B1529" s="832" t="s">
        <v>3242</v>
      </c>
      <c r="C1529" s="832" t="s">
        <v>3248</v>
      </c>
      <c r="D1529" s="833" t="s">
        <v>5567</v>
      </c>
      <c r="E1529" s="834" t="s">
        <v>3255</v>
      </c>
      <c r="F1529" s="832" t="s">
        <v>3243</v>
      </c>
      <c r="G1529" s="832" t="s">
        <v>3438</v>
      </c>
      <c r="H1529" s="832" t="s">
        <v>655</v>
      </c>
      <c r="I1529" s="832" t="s">
        <v>2910</v>
      </c>
      <c r="J1529" s="832" t="s">
        <v>2911</v>
      </c>
      <c r="K1529" s="832" t="s">
        <v>2912</v>
      </c>
      <c r="L1529" s="835">
        <v>113.16</v>
      </c>
      <c r="M1529" s="835">
        <v>452.64</v>
      </c>
      <c r="N1529" s="832">
        <v>4</v>
      </c>
      <c r="O1529" s="836">
        <v>2</v>
      </c>
      <c r="P1529" s="835">
        <v>339.48</v>
      </c>
      <c r="Q1529" s="837">
        <v>0.75000000000000011</v>
      </c>
      <c r="R1529" s="832">
        <v>3</v>
      </c>
      <c r="S1529" s="837">
        <v>0.75</v>
      </c>
      <c r="T1529" s="836">
        <v>1.5</v>
      </c>
      <c r="U1529" s="838">
        <v>0.75</v>
      </c>
    </row>
    <row r="1530" spans="1:21" ht="14.45" customHeight="1" x14ac:dyDescent="0.2">
      <c r="A1530" s="831">
        <v>21</v>
      </c>
      <c r="B1530" s="832" t="s">
        <v>3242</v>
      </c>
      <c r="C1530" s="832" t="s">
        <v>3248</v>
      </c>
      <c r="D1530" s="833" t="s">
        <v>5567</v>
      </c>
      <c r="E1530" s="834" t="s">
        <v>3255</v>
      </c>
      <c r="F1530" s="832" t="s">
        <v>3243</v>
      </c>
      <c r="G1530" s="832" t="s">
        <v>3438</v>
      </c>
      <c r="H1530" s="832" t="s">
        <v>655</v>
      </c>
      <c r="I1530" s="832" t="s">
        <v>2913</v>
      </c>
      <c r="J1530" s="832" t="s">
        <v>2911</v>
      </c>
      <c r="K1530" s="832" t="s">
        <v>2914</v>
      </c>
      <c r="L1530" s="835">
        <v>169.73</v>
      </c>
      <c r="M1530" s="835">
        <v>339.46</v>
      </c>
      <c r="N1530" s="832">
        <v>2</v>
      </c>
      <c r="O1530" s="836">
        <v>1</v>
      </c>
      <c r="P1530" s="835">
        <v>339.46</v>
      </c>
      <c r="Q1530" s="837">
        <v>1</v>
      </c>
      <c r="R1530" s="832">
        <v>2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21</v>
      </c>
      <c r="B1531" s="832" t="s">
        <v>3242</v>
      </c>
      <c r="C1531" s="832" t="s">
        <v>3248</v>
      </c>
      <c r="D1531" s="833" t="s">
        <v>5567</v>
      </c>
      <c r="E1531" s="834" t="s">
        <v>3255</v>
      </c>
      <c r="F1531" s="832" t="s">
        <v>3243</v>
      </c>
      <c r="G1531" s="832" t="s">
        <v>3438</v>
      </c>
      <c r="H1531" s="832" t="s">
        <v>655</v>
      </c>
      <c r="I1531" s="832" t="s">
        <v>2915</v>
      </c>
      <c r="J1531" s="832" t="s">
        <v>2911</v>
      </c>
      <c r="K1531" s="832" t="s">
        <v>2916</v>
      </c>
      <c r="L1531" s="835">
        <v>339.47</v>
      </c>
      <c r="M1531" s="835">
        <v>4752.5800000000008</v>
      </c>
      <c r="N1531" s="832">
        <v>14</v>
      </c>
      <c r="O1531" s="836">
        <v>5.5</v>
      </c>
      <c r="P1531" s="835">
        <v>4413.1100000000006</v>
      </c>
      <c r="Q1531" s="837">
        <v>0.92857142857142849</v>
      </c>
      <c r="R1531" s="832">
        <v>13</v>
      </c>
      <c r="S1531" s="837">
        <v>0.9285714285714286</v>
      </c>
      <c r="T1531" s="836">
        <v>5</v>
      </c>
      <c r="U1531" s="838">
        <v>0.90909090909090906</v>
      </c>
    </row>
    <row r="1532" spans="1:21" ht="14.45" customHeight="1" x14ac:dyDescent="0.2">
      <c r="A1532" s="831">
        <v>21</v>
      </c>
      <c r="B1532" s="832" t="s">
        <v>3242</v>
      </c>
      <c r="C1532" s="832" t="s">
        <v>3248</v>
      </c>
      <c r="D1532" s="833" t="s">
        <v>5567</v>
      </c>
      <c r="E1532" s="834" t="s">
        <v>3255</v>
      </c>
      <c r="F1532" s="832" t="s">
        <v>3243</v>
      </c>
      <c r="G1532" s="832" t="s">
        <v>4092</v>
      </c>
      <c r="H1532" s="832" t="s">
        <v>594</v>
      </c>
      <c r="I1532" s="832" t="s">
        <v>4764</v>
      </c>
      <c r="J1532" s="832" t="s">
        <v>2070</v>
      </c>
      <c r="K1532" s="832" t="s">
        <v>4094</v>
      </c>
      <c r="L1532" s="835">
        <v>50.64</v>
      </c>
      <c r="M1532" s="835">
        <v>101.28</v>
      </c>
      <c r="N1532" s="832">
        <v>2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5" customHeight="1" x14ac:dyDescent="0.2">
      <c r="A1533" s="831">
        <v>21</v>
      </c>
      <c r="B1533" s="832" t="s">
        <v>3242</v>
      </c>
      <c r="C1533" s="832" t="s">
        <v>3248</v>
      </c>
      <c r="D1533" s="833" t="s">
        <v>5567</v>
      </c>
      <c r="E1533" s="834" t="s">
        <v>3255</v>
      </c>
      <c r="F1533" s="832" t="s">
        <v>3243</v>
      </c>
      <c r="G1533" s="832" t="s">
        <v>3451</v>
      </c>
      <c r="H1533" s="832" t="s">
        <v>594</v>
      </c>
      <c r="I1533" s="832" t="s">
        <v>3452</v>
      </c>
      <c r="J1533" s="832" t="s">
        <v>1159</v>
      </c>
      <c r="K1533" s="832" t="s">
        <v>3453</v>
      </c>
      <c r="L1533" s="835">
        <v>75.05</v>
      </c>
      <c r="M1533" s="835">
        <v>150.1</v>
      </c>
      <c r="N1533" s="832">
        <v>2</v>
      </c>
      <c r="O1533" s="836">
        <v>2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5" customHeight="1" x14ac:dyDescent="0.2">
      <c r="A1534" s="831">
        <v>21</v>
      </c>
      <c r="B1534" s="832" t="s">
        <v>3242</v>
      </c>
      <c r="C1534" s="832" t="s">
        <v>3248</v>
      </c>
      <c r="D1534" s="833" t="s">
        <v>5567</v>
      </c>
      <c r="E1534" s="834" t="s">
        <v>3255</v>
      </c>
      <c r="F1534" s="832" t="s">
        <v>3243</v>
      </c>
      <c r="G1534" s="832" t="s">
        <v>3451</v>
      </c>
      <c r="H1534" s="832" t="s">
        <v>594</v>
      </c>
      <c r="I1534" s="832" t="s">
        <v>3454</v>
      </c>
      <c r="J1534" s="832" t="s">
        <v>1163</v>
      </c>
      <c r="K1534" s="832" t="s">
        <v>3455</v>
      </c>
      <c r="L1534" s="835">
        <v>45.03</v>
      </c>
      <c r="M1534" s="835">
        <v>45.03</v>
      </c>
      <c r="N1534" s="832">
        <v>1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21</v>
      </c>
      <c r="B1535" s="832" t="s">
        <v>3242</v>
      </c>
      <c r="C1535" s="832" t="s">
        <v>3248</v>
      </c>
      <c r="D1535" s="833" t="s">
        <v>5567</v>
      </c>
      <c r="E1535" s="834" t="s">
        <v>3255</v>
      </c>
      <c r="F1535" s="832" t="s">
        <v>3243</v>
      </c>
      <c r="G1535" s="832" t="s">
        <v>4765</v>
      </c>
      <c r="H1535" s="832" t="s">
        <v>594</v>
      </c>
      <c r="I1535" s="832" t="s">
        <v>4766</v>
      </c>
      <c r="J1535" s="832" t="s">
        <v>4767</v>
      </c>
      <c r="K1535" s="832" t="s">
        <v>4768</v>
      </c>
      <c r="L1535" s="835">
        <v>85.54</v>
      </c>
      <c r="M1535" s="835">
        <v>85.54</v>
      </c>
      <c r="N1535" s="832">
        <v>1</v>
      </c>
      <c r="O1535" s="836">
        <v>0.5</v>
      </c>
      <c r="P1535" s="835">
        <v>85.54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5" customHeight="1" x14ac:dyDescent="0.2">
      <c r="A1536" s="831">
        <v>21</v>
      </c>
      <c r="B1536" s="832" t="s">
        <v>3242</v>
      </c>
      <c r="C1536" s="832" t="s">
        <v>3248</v>
      </c>
      <c r="D1536" s="833" t="s">
        <v>5567</v>
      </c>
      <c r="E1536" s="834" t="s">
        <v>3255</v>
      </c>
      <c r="F1536" s="832" t="s">
        <v>3243</v>
      </c>
      <c r="G1536" s="832" t="s">
        <v>3856</v>
      </c>
      <c r="H1536" s="832" t="s">
        <v>594</v>
      </c>
      <c r="I1536" s="832" t="s">
        <v>3857</v>
      </c>
      <c r="J1536" s="832" t="s">
        <v>3858</v>
      </c>
      <c r="K1536" s="832" t="s">
        <v>3859</v>
      </c>
      <c r="L1536" s="835">
        <v>111.72</v>
      </c>
      <c r="M1536" s="835">
        <v>335.15999999999997</v>
      </c>
      <c r="N1536" s="832">
        <v>3</v>
      </c>
      <c r="O1536" s="836">
        <v>2.5</v>
      </c>
      <c r="P1536" s="835">
        <v>335.15999999999997</v>
      </c>
      <c r="Q1536" s="837">
        <v>1</v>
      </c>
      <c r="R1536" s="832">
        <v>3</v>
      </c>
      <c r="S1536" s="837">
        <v>1</v>
      </c>
      <c r="T1536" s="836">
        <v>2.5</v>
      </c>
      <c r="U1536" s="838">
        <v>1</v>
      </c>
    </row>
    <row r="1537" spans="1:21" ht="14.45" customHeight="1" x14ac:dyDescent="0.2">
      <c r="A1537" s="831">
        <v>21</v>
      </c>
      <c r="B1537" s="832" t="s">
        <v>3242</v>
      </c>
      <c r="C1537" s="832" t="s">
        <v>3248</v>
      </c>
      <c r="D1537" s="833" t="s">
        <v>5567</v>
      </c>
      <c r="E1537" s="834" t="s">
        <v>3255</v>
      </c>
      <c r="F1537" s="832" t="s">
        <v>3243</v>
      </c>
      <c r="G1537" s="832" t="s">
        <v>4769</v>
      </c>
      <c r="H1537" s="832" t="s">
        <v>594</v>
      </c>
      <c r="I1537" s="832" t="s">
        <v>4770</v>
      </c>
      <c r="J1537" s="832" t="s">
        <v>4771</v>
      </c>
      <c r="K1537" s="832" t="s">
        <v>4772</v>
      </c>
      <c r="L1537" s="835">
        <v>100.11</v>
      </c>
      <c r="M1537" s="835">
        <v>100.11</v>
      </c>
      <c r="N1537" s="832">
        <v>1</v>
      </c>
      <c r="O1537" s="836">
        <v>0.5</v>
      </c>
      <c r="P1537" s="835">
        <v>100.11</v>
      </c>
      <c r="Q1537" s="837">
        <v>1</v>
      </c>
      <c r="R1537" s="832">
        <v>1</v>
      </c>
      <c r="S1537" s="837">
        <v>1</v>
      </c>
      <c r="T1537" s="836">
        <v>0.5</v>
      </c>
      <c r="U1537" s="838">
        <v>1</v>
      </c>
    </row>
    <row r="1538" spans="1:21" ht="14.45" customHeight="1" x14ac:dyDescent="0.2">
      <c r="A1538" s="831">
        <v>21</v>
      </c>
      <c r="B1538" s="832" t="s">
        <v>3242</v>
      </c>
      <c r="C1538" s="832" t="s">
        <v>3248</v>
      </c>
      <c r="D1538" s="833" t="s">
        <v>5567</v>
      </c>
      <c r="E1538" s="834" t="s">
        <v>3255</v>
      </c>
      <c r="F1538" s="832" t="s">
        <v>3243</v>
      </c>
      <c r="G1538" s="832" t="s">
        <v>3490</v>
      </c>
      <c r="H1538" s="832" t="s">
        <v>594</v>
      </c>
      <c r="I1538" s="832" t="s">
        <v>3867</v>
      </c>
      <c r="J1538" s="832" t="s">
        <v>836</v>
      </c>
      <c r="K1538" s="832" t="s">
        <v>837</v>
      </c>
      <c r="L1538" s="835">
        <v>38.5</v>
      </c>
      <c r="M1538" s="835">
        <v>115.5</v>
      </c>
      <c r="N1538" s="832">
        <v>3</v>
      </c>
      <c r="O1538" s="836">
        <v>2</v>
      </c>
      <c r="P1538" s="835">
        <v>115.5</v>
      </c>
      <c r="Q1538" s="837">
        <v>1</v>
      </c>
      <c r="R1538" s="832">
        <v>3</v>
      </c>
      <c r="S1538" s="837">
        <v>1</v>
      </c>
      <c r="T1538" s="836">
        <v>2</v>
      </c>
      <c r="U1538" s="838">
        <v>1</v>
      </c>
    </row>
    <row r="1539" spans="1:21" ht="14.45" customHeight="1" x14ac:dyDescent="0.2">
      <c r="A1539" s="831">
        <v>21</v>
      </c>
      <c r="B1539" s="832" t="s">
        <v>3242</v>
      </c>
      <c r="C1539" s="832" t="s">
        <v>3248</v>
      </c>
      <c r="D1539" s="833" t="s">
        <v>5567</v>
      </c>
      <c r="E1539" s="834" t="s">
        <v>3255</v>
      </c>
      <c r="F1539" s="832" t="s">
        <v>3243</v>
      </c>
      <c r="G1539" s="832" t="s">
        <v>3490</v>
      </c>
      <c r="H1539" s="832" t="s">
        <v>594</v>
      </c>
      <c r="I1539" s="832" t="s">
        <v>3869</v>
      </c>
      <c r="J1539" s="832" t="s">
        <v>836</v>
      </c>
      <c r="K1539" s="832" t="s">
        <v>837</v>
      </c>
      <c r="L1539" s="835">
        <v>38.5</v>
      </c>
      <c r="M1539" s="835">
        <v>77</v>
      </c>
      <c r="N1539" s="832">
        <v>2</v>
      </c>
      <c r="O1539" s="836">
        <v>0.5</v>
      </c>
      <c r="P1539" s="835">
        <v>77</v>
      </c>
      <c r="Q1539" s="837">
        <v>1</v>
      </c>
      <c r="R1539" s="832">
        <v>2</v>
      </c>
      <c r="S1539" s="837">
        <v>1</v>
      </c>
      <c r="T1539" s="836">
        <v>0.5</v>
      </c>
      <c r="U1539" s="838">
        <v>1</v>
      </c>
    </row>
    <row r="1540" spans="1:21" ht="14.45" customHeight="1" x14ac:dyDescent="0.2">
      <c r="A1540" s="831">
        <v>21</v>
      </c>
      <c r="B1540" s="832" t="s">
        <v>3242</v>
      </c>
      <c r="C1540" s="832" t="s">
        <v>3248</v>
      </c>
      <c r="D1540" s="833" t="s">
        <v>5567</v>
      </c>
      <c r="E1540" s="834" t="s">
        <v>3255</v>
      </c>
      <c r="F1540" s="832" t="s">
        <v>3243</v>
      </c>
      <c r="G1540" s="832" t="s">
        <v>3493</v>
      </c>
      <c r="H1540" s="832" t="s">
        <v>594</v>
      </c>
      <c r="I1540" s="832" t="s">
        <v>4773</v>
      </c>
      <c r="J1540" s="832" t="s">
        <v>690</v>
      </c>
      <c r="K1540" s="832" t="s">
        <v>4774</v>
      </c>
      <c r="L1540" s="835">
        <v>31.65</v>
      </c>
      <c r="M1540" s="835">
        <v>63.3</v>
      </c>
      <c r="N1540" s="832">
        <v>2</v>
      </c>
      <c r="O1540" s="836">
        <v>1.5</v>
      </c>
      <c r="P1540" s="835">
        <v>31.65</v>
      </c>
      <c r="Q1540" s="837">
        <v>0.5</v>
      </c>
      <c r="R1540" s="832">
        <v>1</v>
      </c>
      <c r="S1540" s="837">
        <v>0.5</v>
      </c>
      <c r="T1540" s="836">
        <v>0.5</v>
      </c>
      <c r="U1540" s="838">
        <v>0.33333333333333331</v>
      </c>
    </row>
    <row r="1541" spans="1:21" ht="14.45" customHeight="1" x14ac:dyDescent="0.2">
      <c r="A1541" s="831">
        <v>21</v>
      </c>
      <c r="B1541" s="832" t="s">
        <v>3242</v>
      </c>
      <c r="C1541" s="832" t="s">
        <v>3248</v>
      </c>
      <c r="D1541" s="833" t="s">
        <v>5567</v>
      </c>
      <c r="E1541" s="834" t="s">
        <v>3255</v>
      </c>
      <c r="F1541" s="832" t="s">
        <v>3243</v>
      </c>
      <c r="G1541" s="832" t="s">
        <v>3493</v>
      </c>
      <c r="H1541" s="832" t="s">
        <v>594</v>
      </c>
      <c r="I1541" s="832" t="s">
        <v>4243</v>
      </c>
      <c r="J1541" s="832" t="s">
        <v>690</v>
      </c>
      <c r="K1541" s="832" t="s">
        <v>4244</v>
      </c>
      <c r="L1541" s="835">
        <v>10.55</v>
      </c>
      <c r="M1541" s="835">
        <v>10.55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5" customHeight="1" x14ac:dyDescent="0.2">
      <c r="A1542" s="831">
        <v>21</v>
      </c>
      <c r="B1542" s="832" t="s">
        <v>3242</v>
      </c>
      <c r="C1542" s="832" t="s">
        <v>3248</v>
      </c>
      <c r="D1542" s="833" t="s">
        <v>5567</v>
      </c>
      <c r="E1542" s="834" t="s">
        <v>3255</v>
      </c>
      <c r="F1542" s="832" t="s">
        <v>3243</v>
      </c>
      <c r="G1542" s="832" t="s">
        <v>3497</v>
      </c>
      <c r="H1542" s="832" t="s">
        <v>594</v>
      </c>
      <c r="I1542" s="832" t="s">
        <v>3498</v>
      </c>
      <c r="J1542" s="832" t="s">
        <v>1385</v>
      </c>
      <c r="K1542" s="832" t="s">
        <v>3499</v>
      </c>
      <c r="L1542" s="835">
        <v>163.54</v>
      </c>
      <c r="M1542" s="835">
        <v>327.08</v>
      </c>
      <c r="N1542" s="832">
        <v>2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5" customHeight="1" x14ac:dyDescent="0.2">
      <c r="A1543" s="831">
        <v>21</v>
      </c>
      <c r="B1543" s="832" t="s">
        <v>3242</v>
      </c>
      <c r="C1543" s="832" t="s">
        <v>3248</v>
      </c>
      <c r="D1543" s="833" t="s">
        <v>5567</v>
      </c>
      <c r="E1543" s="834" t="s">
        <v>3255</v>
      </c>
      <c r="F1543" s="832" t="s">
        <v>3243</v>
      </c>
      <c r="G1543" s="832" t="s">
        <v>3504</v>
      </c>
      <c r="H1543" s="832" t="s">
        <v>594</v>
      </c>
      <c r="I1543" s="832" t="s">
        <v>3505</v>
      </c>
      <c r="J1543" s="832" t="s">
        <v>3506</v>
      </c>
      <c r="K1543" s="832" t="s">
        <v>3507</v>
      </c>
      <c r="L1543" s="835">
        <v>73.150000000000006</v>
      </c>
      <c r="M1543" s="835">
        <v>146.30000000000001</v>
      </c>
      <c r="N1543" s="832">
        <v>2</v>
      </c>
      <c r="O1543" s="836">
        <v>1</v>
      </c>
      <c r="P1543" s="835">
        <v>146.30000000000001</v>
      </c>
      <c r="Q1543" s="837">
        <v>1</v>
      </c>
      <c r="R1543" s="832">
        <v>2</v>
      </c>
      <c r="S1543" s="837">
        <v>1</v>
      </c>
      <c r="T1543" s="836">
        <v>1</v>
      </c>
      <c r="U1543" s="838">
        <v>1</v>
      </c>
    </row>
    <row r="1544" spans="1:21" ht="14.45" customHeight="1" x14ac:dyDescent="0.2">
      <c r="A1544" s="831">
        <v>21</v>
      </c>
      <c r="B1544" s="832" t="s">
        <v>3242</v>
      </c>
      <c r="C1544" s="832" t="s">
        <v>3248</v>
      </c>
      <c r="D1544" s="833" t="s">
        <v>5567</v>
      </c>
      <c r="E1544" s="834" t="s">
        <v>3255</v>
      </c>
      <c r="F1544" s="832" t="s">
        <v>3243</v>
      </c>
      <c r="G1544" s="832" t="s">
        <v>3879</v>
      </c>
      <c r="H1544" s="832" t="s">
        <v>594</v>
      </c>
      <c r="I1544" s="832" t="s">
        <v>3880</v>
      </c>
      <c r="J1544" s="832" t="s">
        <v>982</v>
      </c>
      <c r="K1544" s="832" t="s">
        <v>1346</v>
      </c>
      <c r="L1544" s="835">
        <v>163.54</v>
      </c>
      <c r="M1544" s="835">
        <v>654.16</v>
      </c>
      <c r="N1544" s="832">
        <v>4</v>
      </c>
      <c r="O1544" s="836">
        <v>1.5</v>
      </c>
      <c r="P1544" s="835">
        <v>490.62</v>
      </c>
      <c r="Q1544" s="837">
        <v>0.75</v>
      </c>
      <c r="R1544" s="832">
        <v>3</v>
      </c>
      <c r="S1544" s="837">
        <v>0.75</v>
      </c>
      <c r="T1544" s="836">
        <v>1</v>
      </c>
      <c r="U1544" s="838">
        <v>0.66666666666666663</v>
      </c>
    </row>
    <row r="1545" spans="1:21" ht="14.45" customHeight="1" x14ac:dyDescent="0.2">
      <c r="A1545" s="831">
        <v>21</v>
      </c>
      <c r="B1545" s="832" t="s">
        <v>3242</v>
      </c>
      <c r="C1545" s="832" t="s">
        <v>3248</v>
      </c>
      <c r="D1545" s="833" t="s">
        <v>5567</v>
      </c>
      <c r="E1545" s="834" t="s">
        <v>3255</v>
      </c>
      <c r="F1545" s="832" t="s">
        <v>3243</v>
      </c>
      <c r="G1545" s="832" t="s">
        <v>3881</v>
      </c>
      <c r="H1545" s="832" t="s">
        <v>655</v>
      </c>
      <c r="I1545" s="832" t="s">
        <v>3134</v>
      </c>
      <c r="J1545" s="832" t="s">
        <v>2899</v>
      </c>
      <c r="K1545" s="832" t="s">
        <v>3135</v>
      </c>
      <c r="L1545" s="835">
        <v>109.89</v>
      </c>
      <c r="M1545" s="835">
        <v>219.78</v>
      </c>
      <c r="N1545" s="832">
        <v>2</v>
      </c>
      <c r="O1545" s="836">
        <v>0.5</v>
      </c>
      <c r="P1545" s="835">
        <v>219.78</v>
      </c>
      <c r="Q1545" s="837">
        <v>1</v>
      </c>
      <c r="R1545" s="832">
        <v>2</v>
      </c>
      <c r="S1545" s="837">
        <v>1</v>
      </c>
      <c r="T1545" s="836">
        <v>0.5</v>
      </c>
      <c r="U1545" s="838">
        <v>1</v>
      </c>
    </row>
    <row r="1546" spans="1:21" ht="14.45" customHeight="1" x14ac:dyDescent="0.2">
      <c r="A1546" s="831">
        <v>21</v>
      </c>
      <c r="B1546" s="832" t="s">
        <v>3242</v>
      </c>
      <c r="C1546" s="832" t="s">
        <v>3248</v>
      </c>
      <c r="D1546" s="833" t="s">
        <v>5567</v>
      </c>
      <c r="E1546" s="834" t="s">
        <v>3255</v>
      </c>
      <c r="F1546" s="832" t="s">
        <v>3243</v>
      </c>
      <c r="G1546" s="832" t="s">
        <v>3881</v>
      </c>
      <c r="H1546" s="832" t="s">
        <v>594</v>
      </c>
      <c r="I1546" s="832" t="s">
        <v>4775</v>
      </c>
      <c r="J1546" s="832" t="s">
        <v>4776</v>
      </c>
      <c r="K1546" s="832" t="s">
        <v>4777</v>
      </c>
      <c r="L1546" s="835">
        <v>219.78</v>
      </c>
      <c r="M1546" s="835">
        <v>219.78</v>
      </c>
      <c r="N1546" s="832">
        <v>1</v>
      </c>
      <c r="O1546" s="836">
        <v>0.5</v>
      </c>
      <c r="P1546" s="835">
        <v>219.78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5" customHeight="1" x14ac:dyDescent="0.2">
      <c r="A1547" s="831">
        <v>21</v>
      </c>
      <c r="B1547" s="832" t="s">
        <v>3242</v>
      </c>
      <c r="C1547" s="832" t="s">
        <v>3248</v>
      </c>
      <c r="D1547" s="833" t="s">
        <v>5567</v>
      </c>
      <c r="E1547" s="834" t="s">
        <v>3255</v>
      </c>
      <c r="F1547" s="832" t="s">
        <v>3243</v>
      </c>
      <c r="G1547" s="832" t="s">
        <v>4476</v>
      </c>
      <c r="H1547" s="832" t="s">
        <v>594</v>
      </c>
      <c r="I1547" s="832" t="s">
        <v>4778</v>
      </c>
      <c r="J1547" s="832" t="s">
        <v>4779</v>
      </c>
      <c r="K1547" s="832" t="s">
        <v>2920</v>
      </c>
      <c r="L1547" s="835">
        <v>910.2</v>
      </c>
      <c r="M1547" s="835">
        <v>3640.8</v>
      </c>
      <c r="N1547" s="832">
        <v>4</v>
      </c>
      <c r="O1547" s="836">
        <v>1</v>
      </c>
      <c r="P1547" s="835">
        <v>3640.8</v>
      </c>
      <c r="Q1547" s="837">
        <v>1</v>
      </c>
      <c r="R1547" s="832">
        <v>4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21</v>
      </c>
      <c r="B1548" s="832" t="s">
        <v>3242</v>
      </c>
      <c r="C1548" s="832" t="s">
        <v>3248</v>
      </c>
      <c r="D1548" s="833" t="s">
        <v>5567</v>
      </c>
      <c r="E1548" s="834" t="s">
        <v>3255</v>
      </c>
      <c r="F1548" s="832" t="s">
        <v>3243</v>
      </c>
      <c r="G1548" s="832" t="s">
        <v>4476</v>
      </c>
      <c r="H1548" s="832" t="s">
        <v>594</v>
      </c>
      <c r="I1548" s="832" t="s">
        <v>4780</v>
      </c>
      <c r="J1548" s="832" t="s">
        <v>4779</v>
      </c>
      <c r="K1548" s="832" t="s">
        <v>4781</v>
      </c>
      <c r="L1548" s="835">
        <v>455.1</v>
      </c>
      <c r="M1548" s="835">
        <v>455.1</v>
      </c>
      <c r="N1548" s="832">
        <v>1</v>
      </c>
      <c r="O1548" s="836">
        <v>0.5</v>
      </c>
      <c r="P1548" s="835">
        <v>455.1</v>
      </c>
      <c r="Q1548" s="837">
        <v>1</v>
      </c>
      <c r="R1548" s="832">
        <v>1</v>
      </c>
      <c r="S1548" s="837">
        <v>1</v>
      </c>
      <c r="T1548" s="836">
        <v>0.5</v>
      </c>
      <c r="U1548" s="838">
        <v>1</v>
      </c>
    </row>
    <row r="1549" spans="1:21" ht="14.45" customHeight="1" x14ac:dyDescent="0.2">
      <c r="A1549" s="831">
        <v>21</v>
      </c>
      <c r="B1549" s="832" t="s">
        <v>3242</v>
      </c>
      <c r="C1549" s="832" t="s">
        <v>3248</v>
      </c>
      <c r="D1549" s="833" t="s">
        <v>5567</v>
      </c>
      <c r="E1549" s="834" t="s">
        <v>3255</v>
      </c>
      <c r="F1549" s="832" t="s">
        <v>3243</v>
      </c>
      <c r="G1549" s="832" t="s">
        <v>4782</v>
      </c>
      <c r="H1549" s="832" t="s">
        <v>594</v>
      </c>
      <c r="I1549" s="832" t="s">
        <v>4783</v>
      </c>
      <c r="J1549" s="832" t="s">
        <v>4784</v>
      </c>
      <c r="K1549" s="832" t="s">
        <v>3545</v>
      </c>
      <c r="L1549" s="835">
        <v>14.47</v>
      </c>
      <c r="M1549" s="835">
        <v>14.47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5" customHeight="1" x14ac:dyDescent="0.2">
      <c r="A1550" s="831">
        <v>21</v>
      </c>
      <c r="B1550" s="832" t="s">
        <v>3242</v>
      </c>
      <c r="C1550" s="832" t="s">
        <v>3248</v>
      </c>
      <c r="D1550" s="833" t="s">
        <v>5567</v>
      </c>
      <c r="E1550" s="834" t="s">
        <v>3255</v>
      </c>
      <c r="F1550" s="832" t="s">
        <v>3243</v>
      </c>
      <c r="G1550" s="832" t="s">
        <v>3313</v>
      </c>
      <c r="H1550" s="832" t="s">
        <v>594</v>
      </c>
      <c r="I1550" s="832" t="s">
        <v>3527</v>
      </c>
      <c r="J1550" s="832" t="s">
        <v>870</v>
      </c>
      <c r="K1550" s="832" t="s">
        <v>3528</v>
      </c>
      <c r="L1550" s="835">
        <v>53.57</v>
      </c>
      <c r="M1550" s="835">
        <v>3214.2</v>
      </c>
      <c r="N1550" s="832">
        <v>60</v>
      </c>
      <c r="O1550" s="836">
        <v>23</v>
      </c>
      <c r="P1550" s="835">
        <v>1821.3799999999999</v>
      </c>
      <c r="Q1550" s="837">
        <v>0.56666666666666665</v>
      </c>
      <c r="R1550" s="832">
        <v>34</v>
      </c>
      <c r="S1550" s="837">
        <v>0.56666666666666665</v>
      </c>
      <c r="T1550" s="836">
        <v>12.5</v>
      </c>
      <c r="U1550" s="838">
        <v>0.54347826086956519</v>
      </c>
    </row>
    <row r="1551" spans="1:21" ht="14.45" customHeight="1" x14ac:dyDescent="0.2">
      <c r="A1551" s="831">
        <v>21</v>
      </c>
      <c r="B1551" s="832" t="s">
        <v>3242</v>
      </c>
      <c r="C1551" s="832" t="s">
        <v>3248</v>
      </c>
      <c r="D1551" s="833" t="s">
        <v>5567</v>
      </c>
      <c r="E1551" s="834" t="s">
        <v>3255</v>
      </c>
      <c r="F1551" s="832" t="s">
        <v>3243</v>
      </c>
      <c r="G1551" s="832" t="s">
        <v>4121</v>
      </c>
      <c r="H1551" s="832" t="s">
        <v>594</v>
      </c>
      <c r="I1551" s="832" t="s">
        <v>4264</v>
      </c>
      <c r="J1551" s="832" t="s">
        <v>1768</v>
      </c>
      <c r="K1551" s="832" t="s">
        <v>4265</v>
      </c>
      <c r="L1551" s="835">
        <v>34.19</v>
      </c>
      <c r="M1551" s="835">
        <v>68.38</v>
      </c>
      <c r="N1551" s="832">
        <v>2</v>
      </c>
      <c r="O1551" s="836">
        <v>0.5</v>
      </c>
      <c r="P1551" s="835">
        <v>68.38</v>
      </c>
      <c r="Q1551" s="837">
        <v>1</v>
      </c>
      <c r="R1551" s="832">
        <v>2</v>
      </c>
      <c r="S1551" s="837">
        <v>1</v>
      </c>
      <c r="T1551" s="836">
        <v>0.5</v>
      </c>
      <c r="U1551" s="838">
        <v>1</v>
      </c>
    </row>
    <row r="1552" spans="1:21" ht="14.45" customHeight="1" x14ac:dyDescent="0.2">
      <c r="A1552" s="831">
        <v>21</v>
      </c>
      <c r="B1552" s="832" t="s">
        <v>3242</v>
      </c>
      <c r="C1552" s="832" t="s">
        <v>3248</v>
      </c>
      <c r="D1552" s="833" t="s">
        <v>5567</v>
      </c>
      <c r="E1552" s="834" t="s">
        <v>3255</v>
      </c>
      <c r="F1552" s="832" t="s">
        <v>3243</v>
      </c>
      <c r="G1552" s="832" t="s">
        <v>3910</v>
      </c>
      <c r="H1552" s="832" t="s">
        <v>655</v>
      </c>
      <c r="I1552" s="832" t="s">
        <v>2959</v>
      </c>
      <c r="J1552" s="832" t="s">
        <v>2960</v>
      </c>
      <c r="K1552" s="832" t="s">
        <v>2961</v>
      </c>
      <c r="L1552" s="835">
        <v>161.06</v>
      </c>
      <c r="M1552" s="835">
        <v>161.06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21</v>
      </c>
      <c r="B1553" s="832" t="s">
        <v>3242</v>
      </c>
      <c r="C1553" s="832" t="s">
        <v>3248</v>
      </c>
      <c r="D1553" s="833" t="s">
        <v>5567</v>
      </c>
      <c r="E1553" s="834" t="s">
        <v>3255</v>
      </c>
      <c r="F1553" s="832" t="s">
        <v>3243</v>
      </c>
      <c r="G1553" s="832" t="s">
        <v>3302</v>
      </c>
      <c r="H1553" s="832" t="s">
        <v>594</v>
      </c>
      <c r="I1553" s="832" t="s">
        <v>3303</v>
      </c>
      <c r="J1553" s="832" t="s">
        <v>3304</v>
      </c>
      <c r="K1553" s="832" t="s">
        <v>769</v>
      </c>
      <c r="L1553" s="835">
        <v>208.18</v>
      </c>
      <c r="M1553" s="835">
        <v>624.54</v>
      </c>
      <c r="N1553" s="832">
        <v>3</v>
      </c>
      <c r="O1553" s="836">
        <v>2</v>
      </c>
      <c r="P1553" s="835">
        <v>624.54</v>
      </c>
      <c r="Q1553" s="837">
        <v>1</v>
      </c>
      <c r="R1553" s="832">
        <v>3</v>
      </c>
      <c r="S1553" s="837">
        <v>1</v>
      </c>
      <c r="T1553" s="836">
        <v>2</v>
      </c>
      <c r="U1553" s="838">
        <v>1</v>
      </c>
    </row>
    <row r="1554" spans="1:21" ht="14.45" customHeight="1" x14ac:dyDescent="0.2">
      <c r="A1554" s="831">
        <v>21</v>
      </c>
      <c r="B1554" s="832" t="s">
        <v>3242</v>
      </c>
      <c r="C1554" s="832" t="s">
        <v>3248</v>
      </c>
      <c r="D1554" s="833" t="s">
        <v>5567</v>
      </c>
      <c r="E1554" s="834" t="s">
        <v>3255</v>
      </c>
      <c r="F1554" s="832" t="s">
        <v>3243</v>
      </c>
      <c r="G1554" s="832" t="s">
        <v>3302</v>
      </c>
      <c r="H1554" s="832" t="s">
        <v>594</v>
      </c>
      <c r="I1554" s="832" t="s">
        <v>4719</v>
      </c>
      <c r="J1554" s="832" t="s">
        <v>1295</v>
      </c>
      <c r="K1554" s="832" t="s">
        <v>4720</v>
      </c>
      <c r="L1554" s="835">
        <v>60.1</v>
      </c>
      <c r="M1554" s="835">
        <v>661.1</v>
      </c>
      <c r="N1554" s="832">
        <v>11</v>
      </c>
      <c r="O1554" s="836">
        <v>4</v>
      </c>
      <c r="P1554" s="835">
        <v>661.1</v>
      </c>
      <c r="Q1554" s="837">
        <v>1</v>
      </c>
      <c r="R1554" s="832">
        <v>11</v>
      </c>
      <c r="S1554" s="837">
        <v>1</v>
      </c>
      <c r="T1554" s="836">
        <v>4</v>
      </c>
      <c r="U1554" s="838">
        <v>1</v>
      </c>
    </row>
    <row r="1555" spans="1:21" ht="14.45" customHeight="1" x14ac:dyDescent="0.2">
      <c r="A1555" s="831">
        <v>21</v>
      </c>
      <c r="B1555" s="832" t="s">
        <v>3242</v>
      </c>
      <c r="C1555" s="832" t="s">
        <v>3248</v>
      </c>
      <c r="D1555" s="833" t="s">
        <v>5567</v>
      </c>
      <c r="E1555" s="834" t="s">
        <v>3255</v>
      </c>
      <c r="F1555" s="832" t="s">
        <v>3243</v>
      </c>
      <c r="G1555" s="832" t="s">
        <v>3532</v>
      </c>
      <c r="H1555" s="832" t="s">
        <v>594</v>
      </c>
      <c r="I1555" s="832" t="s">
        <v>4785</v>
      </c>
      <c r="J1555" s="832" t="s">
        <v>4786</v>
      </c>
      <c r="K1555" s="832" t="s">
        <v>4787</v>
      </c>
      <c r="L1555" s="835">
        <v>105.44</v>
      </c>
      <c r="M1555" s="835">
        <v>210.88</v>
      </c>
      <c r="N1555" s="832">
        <v>2</v>
      </c>
      <c r="O1555" s="836">
        <v>0.5</v>
      </c>
      <c r="P1555" s="835">
        <v>210.88</v>
      </c>
      <c r="Q1555" s="837">
        <v>1</v>
      </c>
      <c r="R1555" s="832">
        <v>2</v>
      </c>
      <c r="S1555" s="837">
        <v>1</v>
      </c>
      <c r="T1555" s="836">
        <v>0.5</v>
      </c>
      <c r="U1555" s="838">
        <v>1</v>
      </c>
    </row>
    <row r="1556" spans="1:21" ht="14.45" customHeight="1" x14ac:dyDescent="0.2">
      <c r="A1556" s="831">
        <v>21</v>
      </c>
      <c r="B1556" s="832" t="s">
        <v>3242</v>
      </c>
      <c r="C1556" s="832" t="s">
        <v>3248</v>
      </c>
      <c r="D1556" s="833" t="s">
        <v>5567</v>
      </c>
      <c r="E1556" s="834" t="s">
        <v>3255</v>
      </c>
      <c r="F1556" s="832" t="s">
        <v>3243</v>
      </c>
      <c r="G1556" s="832" t="s">
        <v>3292</v>
      </c>
      <c r="H1556" s="832" t="s">
        <v>655</v>
      </c>
      <c r="I1556" s="832" t="s">
        <v>2557</v>
      </c>
      <c r="J1556" s="832" t="s">
        <v>1023</v>
      </c>
      <c r="K1556" s="832" t="s">
        <v>2558</v>
      </c>
      <c r="L1556" s="835">
        <v>2309.36</v>
      </c>
      <c r="M1556" s="835">
        <v>23093.599999999999</v>
      </c>
      <c r="N1556" s="832">
        <v>10</v>
      </c>
      <c r="O1556" s="836">
        <v>2.5</v>
      </c>
      <c r="P1556" s="835">
        <v>16165.52</v>
      </c>
      <c r="Q1556" s="837">
        <v>0.70000000000000007</v>
      </c>
      <c r="R1556" s="832">
        <v>7</v>
      </c>
      <c r="S1556" s="837">
        <v>0.7</v>
      </c>
      <c r="T1556" s="836">
        <v>1.5</v>
      </c>
      <c r="U1556" s="838">
        <v>0.6</v>
      </c>
    </row>
    <row r="1557" spans="1:21" ht="14.45" customHeight="1" x14ac:dyDescent="0.2">
      <c r="A1557" s="831">
        <v>21</v>
      </c>
      <c r="B1557" s="832" t="s">
        <v>3242</v>
      </c>
      <c r="C1557" s="832" t="s">
        <v>3248</v>
      </c>
      <c r="D1557" s="833" t="s">
        <v>5567</v>
      </c>
      <c r="E1557" s="834" t="s">
        <v>3255</v>
      </c>
      <c r="F1557" s="832" t="s">
        <v>3243</v>
      </c>
      <c r="G1557" s="832" t="s">
        <v>3292</v>
      </c>
      <c r="H1557" s="832" t="s">
        <v>655</v>
      </c>
      <c r="I1557" s="832" t="s">
        <v>2553</v>
      </c>
      <c r="J1557" s="832" t="s">
        <v>1023</v>
      </c>
      <c r="K1557" s="832" t="s">
        <v>2554</v>
      </c>
      <c r="L1557" s="835">
        <v>1385.62</v>
      </c>
      <c r="M1557" s="835">
        <v>6928.0999999999995</v>
      </c>
      <c r="N1557" s="832">
        <v>5</v>
      </c>
      <c r="O1557" s="836">
        <v>2</v>
      </c>
      <c r="P1557" s="835">
        <v>6928.0999999999995</v>
      </c>
      <c r="Q1557" s="837">
        <v>1</v>
      </c>
      <c r="R1557" s="832">
        <v>5</v>
      </c>
      <c r="S1557" s="837">
        <v>1</v>
      </c>
      <c r="T1557" s="836">
        <v>2</v>
      </c>
      <c r="U1557" s="838">
        <v>1</v>
      </c>
    </row>
    <row r="1558" spans="1:21" ht="14.45" customHeight="1" x14ac:dyDescent="0.2">
      <c r="A1558" s="831">
        <v>21</v>
      </c>
      <c r="B1558" s="832" t="s">
        <v>3242</v>
      </c>
      <c r="C1558" s="832" t="s">
        <v>3248</v>
      </c>
      <c r="D1558" s="833" t="s">
        <v>5567</v>
      </c>
      <c r="E1558" s="834" t="s">
        <v>3255</v>
      </c>
      <c r="F1558" s="832" t="s">
        <v>3243</v>
      </c>
      <c r="G1558" s="832" t="s">
        <v>3292</v>
      </c>
      <c r="H1558" s="832" t="s">
        <v>655</v>
      </c>
      <c r="I1558" s="832" t="s">
        <v>2559</v>
      </c>
      <c r="J1558" s="832" t="s">
        <v>1020</v>
      </c>
      <c r="K1558" s="832" t="s">
        <v>2560</v>
      </c>
      <c r="L1558" s="835">
        <v>736.33</v>
      </c>
      <c r="M1558" s="835">
        <v>13990.27</v>
      </c>
      <c r="N1558" s="832">
        <v>19</v>
      </c>
      <c r="O1558" s="836">
        <v>3.5</v>
      </c>
      <c r="P1558" s="835">
        <v>9572.2900000000009</v>
      </c>
      <c r="Q1558" s="837">
        <v>0.68421052631578949</v>
      </c>
      <c r="R1558" s="832">
        <v>13</v>
      </c>
      <c r="S1558" s="837">
        <v>0.68421052631578949</v>
      </c>
      <c r="T1558" s="836">
        <v>2</v>
      </c>
      <c r="U1558" s="838">
        <v>0.5714285714285714</v>
      </c>
    </row>
    <row r="1559" spans="1:21" ht="14.45" customHeight="1" x14ac:dyDescent="0.2">
      <c r="A1559" s="831">
        <v>21</v>
      </c>
      <c r="B1559" s="832" t="s">
        <v>3242</v>
      </c>
      <c r="C1559" s="832" t="s">
        <v>3248</v>
      </c>
      <c r="D1559" s="833" t="s">
        <v>5567</v>
      </c>
      <c r="E1559" s="834" t="s">
        <v>3255</v>
      </c>
      <c r="F1559" s="832" t="s">
        <v>3243</v>
      </c>
      <c r="G1559" s="832" t="s">
        <v>3292</v>
      </c>
      <c r="H1559" s="832" t="s">
        <v>655</v>
      </c>
      <c r="I1559" s="832" t="s">
        <v>3538</v>
      </c>
      <c r="J1559" s="832" t="s">
        <v>1020</v>
      </c>
      <c r="K1559" s="832" t="s">
        <v>3539</v>
      </c>
      <c r="L1559" s="835">
        <v>490.89</v>
      </c>
      <c r="M1559" s="835">
        <v>7363.35</v>
      </c>
      <c r="N1559" s="832">
        <v>15</v>
      </c>
      <c r="O1559" s="836">
        <v>3.5</v>
      </c>
      <c r="P1559" s="835">
        <v>5890.68</v>
      </c>
      <c r="Q1559" s="837">
        <v>0.8</v>
      </c>
      <c r="R1559" s="832">
        <v>12</v>
      </c>
      <c r="S1559" s="837">
        <v>0.8</v>
      </c>
      <c r="T1559" s="836">
        <v>3</v>
      </c>
      <c r="U1559" s="838">
        <v>0.8571428571428571</v>
      </c>
    </row>
    <row r="1560" spans="1:21" ht="14.45" customHeight="1" x14ac:dyDescent="0.2">
      <c r="A1560" s="831">
        <v>21</v>
      </c>
      <c r="B1560" s="832" t="s">
        <v>3242</v>
      </c>
      <c r="C1560" s="832" t="s">
        <v>3248</v>
      </c>
      <c r="D1560" s="833" t="s">
        <v>5567</v>
      </c>
      <c r="E1560" s="834" t="s">
        <v>3255</v>
      </c>
      <c r="F1560" s="832" t="s">
        <v>3243</v>
      </c>
      <c r="G1560" s="832" t="s">
        <v>3292</v>
      </c>
      <c r="H1560" s="832" t="s">
        <v>655</v>
      </c>
      <c r="I1560" s="832" t="s">
        <v>3039</v>
      </c>
      <c r="J1560" s="832" t="s">
        <v>1020</v>
      </c>
      <c r="K1560" s="832" t="s">
        <v>3040</v>
      </c>
      <c r="L1560" s="835">
        <v>923.74</v>
      </c>
      <c r="M1560" s="835">
        <v>2771.2200000000003</v>
      </c>
      <c r="N1560" s="832">
        <v>3</v>
      </c>
      <c r="O1560" s="836">
        <v>0.5</v>
      </c>
      <c r="P1560" s="835">
        <v>2771.2200000000003</v>
      </c>
      <c r="Q1560" s="837">
        <v>1</v>
      </c>
      <c r="R1560" s="832">
        <v>3</v>
      </c>
      <c r="S1560" s="837">
        <v>1</v>
      </c>
      <c r="T1560" s="836">
        <v>0.5</v>
      </c>
      <c r="U1560" s="838">
        <v>1</v>
      </c>
    </row>
    <row r="1561" spans="1:21" ht="14.45" customHeight="1" x14ac:dyDescent="0.2">
      <c r="A1561" s="831">
        <v>21</v>
      </c>
      <c r="B1561" s="832" t="s">
        <v>3242</v>
      </c>
      <c r="C1561" s="832" t="s">
        <v>3248</v>
      </c>
      <c r="D1561" s="833" t="s">
        <v>5567</v>
      </c>
      <c r="E1561" s="834" t="s">
        <v>3255</v>
      </c>
      <c r="F1561" s="832" t="s">
        <v>3243</v>
      </c>
      <c r="G1561" s="832" t="s">
        <v>3542</v>
      </c>
      <c r="H1561" s="832" t="s">
        <v>594</v>
      </c>
      <c r="I1561" s="832" t="s">
        <v>3543</v>
      </c>
      <c r="J1561" s="832" t="s">
        <v>3544</v>
      </c>
      <c r="K1561" s="832" t="s">
        <v>3545</v>
      </c>
      <c r="L1561" s="835">
        <v>32.76</v>
      </c>
      <c r="M1561" s="835">
        <v>32.76</v>
      </c>
      <c r="N1561" s="832">
        <v>1</v>
      </c>
      <c r="O1561" s="836">
        <v>0.5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5" customHeight="1" x14ac:dyDescent="0.2">
      <c r="A1562" s="831">
        <v>21</v>
      </c>
      <c r="B1562" s="832" t="s">
        <v>3242</v>
      </c>
      <c r="C1562" s="832" t="s">
        <v>3248</v>
      </c>
      <c r="D1562" s="833" t="s">
        <v>5567</v>
      </c>
      <c r="E1562" s="834" t="s">
        <v>3255</v>
      </c>
      <c r="F1562" s="832" t="s">
        <v>3243</v>
      </c>
      <c r="G1562" s="832" t="s">
        <v>3551</v>
      </c>
      <c r="H1562" s="832" t="s">
        <v>594</v>
      </c>
      <c r="I1562" s="832" t="s">
        <v>3928</v>
      </c>
      <c r="J1562" s="832" t="s">
        <v>1078</v>
      </c>
      <c r="K1562" s="832" t="s">
        <v>3929</v>
      </c>
      <c r="L1562" s="835">
        <v>103.67</v>
      </c>
      <c r="M1562" s="835">
        <v>207.34</v>
      </c>
      <c r="N1562" s="832">
        <v>2</v>
      </c>
      <c r="O1562" s="836">
        <v>1</v>
      </c>
      <c r="P1562" s="835">
        <v>207.34</v>
      </c>
      <c r="Q1562" s="837">
        <v>1</v>
      </c>
      <c r="R1562" s="832">
        <v>2</v>
      </c>
      <c r="S1562" s="837">
        <v>1</v>
      </c>
      <c r="T1562" s="836">
        <v>1</v>
      </c>
      <c r="U1562" s="838">
        <v>1</v>
      </c>
    </row>
    <row r="1563" spans="1:21" ht="14.45" customHeight="1" x14ac:dyDescent="0.2">
      <c r="A1563" s="831">
        <v>21</v>
      </c>
      <c r="B1563" s="832" t="s">
        <v>3242</v>
      </c>
      <c r="C1563" s="832" t="s">
        <v>3248</v>
      </c>
      <c r="D1563" s="833" t="s">
        <v>5567</v>
      </c>
      <c r="E1563" s="834" t="s">
        <v>3255</v>
      </c>
      <c r="F1563" s="832" t="s">
        <v>3243</v>
      </c>
      <c r="G1563" s="832" t="s">
        <v>3551</v>
      </c>
      <c r="H1563" s="832" t="s">
        <v>594</v>
      </c>
      <c r="I1563" s="832" t="s">
        <v>3930</v>
      </c>
      <c r="J1563" s="832" t="s">
        <v>1078</v>
      </c>
      <c r="K1563" s="832" t="s">
        <v>3556</v>
      </c>
      <c r="L1563" s="835">
        <v>32.25</v>
      </c>
      <c r="M1563" s="835">
        <v>64.5</v>
      </c>
      <c r="N1563" s="832">
        <v>2</v>
      </c>
      <c r="O1563" s="836">
        <v>1.5</v>
      </c>
      <c r="P1563" s="835">
        <v>64.5</v>
      </c>
      <c r="Q1563" s="837">
        <v>1</v>
      </c>
      <c r="R1563" s="832">
        <v>2</v>
      </c>
      <c r="S1563" s="837">
        <v>1</v>
      </c>
      <c r="T1563" s="836">
        <v>1.5</v>
      </c>
      <c r="U1563" s="838">
        <v>1</v>
      </c>
    </row>
    <row r="1564" spans="1:21" ht="14.45" customHeight="1" x14ac:dyDescent="0.2">
      <c r="A1564" s="831">
        <v>21</v>
      </c>
      <c r="B1564" s="832" t="s">
        <v>3242</v>
      </c>
      <c r="C1564" s="832" t="s">
        <v>3248</v>
      </c>
      <c r="D1564" s="833" t="s">
        <v>5567</v>
      </c>
      <c r="E1564" s="834" t="s">
        <v>3255</v>
      </c>
      <c r="F1564" s="832" t="s">
        <v>3243</v>
      </c>
      <c r="G1564" s="832" t="s">
        <v>3551</v>
      </c>
      <c r="H1564" s="832" t="s">
        <v>594</v>
      </c>
      <c r="I1564" s="832" t="s">
        <v>3553</v>
      </c>
      <c r="J1564" s="832" t="s">
        <v>1078</v>
      </c>
      <c r="K1564" s="832" t="s">
        <v>3554</v>
      </c>
      <c r="L1564" s="835">
        <v>103.67</v>
      </c>
      <c r="M1564" s="835">
        <v>622.02</v>
      </c>
      <c r="N1564" s="832">
        <v>6</v>
      </c>
      <c r="O1564" s="836">
        <v>3</v>
      </c>
      <c r="P1564" s="835">
        <v>207.34</v>
      </c>
      <c r="Q1564" s="837">
        <v>0.33333333333333337</v>
      </c>
      <c r="R1564" s="832">
        <v>2</v>
      </c>
      <c r="S1564" s="837">
        <v>0.33333333333333331</v>
      </c>
      <c r="T1564" s="836">
        <v>1</v>
      </c>
      <c r="U1564" s="838">
        <v>0.33333333333333331</v>
      </c>
    </row>
    <row r="1565" spans="1:21" ht="14.45" customHeight="1" x14ac:dyDescent="0.2">
      <c r="A1565" s="831">
        <v>21</v>
      </c>
      <c r="B1565" s="832" t="s">
        <v>3242</v>
      </c>
      <c r="C1565" s="832" t="s">
        <v>3248</v>
      </c>
      <c r="D1565" s="833" t="s">
        <v>5567</v>
      </c>
      <c r="E1565" s="834" t="s">
        <v>3255</v>
      </c>
      <c r="F1565" s="832" t="s">
        <v>3243</v>
      </c>
      <c r="G1565" s="832" t="s">
        <v>3551</v>
      </c>
      <c r="H1565" s="832" t="s">
        <v>594</v>
      </c>
      <c r="I1565" s="832" t="s">
        <v>4788</v>
      </c>
      <c r="J1565" s="832" t="s">
        <v>4283</v>
      </c>
      <c r="K1565" s="832" t="s">
        <v>4789</v>
      </c>
      <c r="L1565" s="835">
        <v>64.5</v>
      </c>
      <c r="M1565" s="835">
        <v>64.5</v>
      </c>
      <c r="N1565" s="832">
        <v>1</v>
      </c>
      <c r="O1565" s="836">
        <v>0.5</v>
      </c>
      <c r="P1565" s="835">
        <v>64.5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5" customHeight="1" x14ac:dyDescent="0.2">
      <c r="A1566" s="831">
        <v>21</v>
      </c>
      <c r="B1566" s="832" t="s">
        <v>3242</v>
      </c>
      <c r="C1566" s="832" t="s">
        <v>3248</v>
      </c>
      <c r="D1566" s="833" t="s">
        <v>5567</v>
      </c>
      <c r="E1566" s="834" t="s">
        <v>3255</v>
      </c>
      <c r="F1566" s="832" t="s">
        <v>3243</v>
      </c>
      <c r="G1566" s="832" t="s">
        <v>3293</v>
      </c>
      <c r="H1566" s="832" t="s">
        <v>655</v>
      </c>
      <c r="I1566" s="832" t="s">
        <v>2521</v>
      </c>
      <c r="J1566" s="832" t="s">
        <v>1349</v>
      </c>
      <c r="K1566" s="832" t="s">
        <v>2522</v>
      </c>
      <c r="L1566" s="835">
        <v>453.18</v>
      </c>
      <c r="M1566" s="835">
        <v>1359.54</v>
      </c>
      <c r="N1566" s="832">
        <v>3</v>
      </c>
      <c r="O1566" s="836">
        <v>2</v>
      </c>
      <c r="P1566" s="835">
        <v>1359.54</v>
      </c>
      <c r="Q1566" s="837">
        <v>1</v>
      </c>
      <c r="R1566" s="832">
        <v>3</v>
      </c>
      <c r="S1566" s="837">
        <v>1</v>
      </c>
      <c r="T1566" s="836">
        <v>2</v>
      </c>
      <c r="U1566" s="838">
        <v>1</v>
      </c>
    </row>
    <row r="1567" spans="1:21" ht="14.45" customHeight="1" x14ac:dyDescent="0.2">
      <c r="A1567" s="831">
        <v>21</v>
      </c>
      <c r="B1567" s="832" t="s">
        <v>3242</v>
      </c>
      <c r="C1567" s="832" t="s">
        <v>3248</v>
      </c>
      <c r="D1567" s="833" t="s">
        <v>5567</v>
      </c>
      <c r="E1567" s="834" t="s">
        <v>3255</v>
      </c>
      <c r="F1567" s="832" t="s">
        <v>3243</v>
      </c>
      <c r="G1567" s="832" t="s">
        <v>3293</v>
      </c>
      <c r="H1567" s="832" t="s">
        <v>594</v>
      </c>
      <c r="I1567" s="832" t="s">
        <v>3295</v>
      </c>
      <c r="J1567" s="832" t="s">
        <v>1349</v>
      </c>
      <c r="K1567" s="832" t="s">
        <v>2522</v>
      </c>
      <c r="L1567" s="835">
        <v>453.18</v>
      </c>
      <c r="M1567" s="835">
        <v>14954.940000000002</v>
      </c>
      <c r="N1567" s="832">
        <v>33</v>
      </c>
      <c r="O1567" s="836">
        <v>14.5</v>
      </c>
      <c r="P1567" s="835">
        <v>9516.7800000000007</v>
      </c>
      <c r="Q1567" s="837">
        <v>0.63636363636363635</v>
      </c>
      <c r="R1567" s="832">
        <v>21</v>
      </c>
      <c r="S1567" s="837">
        <v>0.63636363636363635</v>
      </c>
      <c r="T1567" s="836">
        <v>9.5</v>
      </c>
      <c r="U1567" s="838">
        <v>0.65517241379310343</v>
      </c>
    </row>
    <row r="1568" spans="1:21" ht="14.45" customHeight="1" x14ac:dyDescent="0.2">
      <c r="A1568" s="831">
        <v>21</v>
      </c>
      <c r="B1568" s="832" t="s">
        <v>3242</v>
      </c>
      <c r="C1568" s="832" t="s">
        <v>3248</v>
      </c>
      <c r="D1568" s="833" t="s">
        <v>5567</v>
      </c>
      <c r="E1568" s="834" t="s">
        <v>3255</v>
      </c>
      <c r="F1568" s="832" t="s">
        <v>3243</v>
      </c>
      <c r="G1568" s="832" t="s">
        <v>3305</v>
      </c>
      <c r="H1568" s="832" t="s">
        <v>655</v>
      </c>
      <c r="I1568" s="832" t="s">
        <v>2850</v>
      </c>
      <c r="J1568" s="832" t="s">
        <v>2851</v>
      </c>
      <c r="K1568" s="832" t="s">
        <v>2852</v>
      </c>
      <c r="L1568" s="835">
        <v>355.79</v>
      </c>
      <c r="M1568" s="835">
        <v>711.58</v>
      </c>
      <c r="N1568" s="832">
        <v>2</v>
      </c>
      <c r="O1568" s="836">
        <v>1</v>
      </c>
      <c r="P1568" s="835">
        <v>711.58</v>
      </c>
      <c r="Q1568" s="837">
        <v>1</v>
      </c>
      <c r="R1568" s="832">
        <v>2</v>
      </c>
      <c r="S1568" s="837">
        <v>1</v>
      </c>
      <c r="T1568" s="836">
        <v>1</v>
      </c>
      <c r="U1568" s="838">
        <v>1</v>
      </c>
    </row>
    <row r="1569" spans="1:21" ht="14.45" customHeight="1" x14ac:dyDescent="0.2">
      <c r="A1569" s="831">
        <v>21</v>
      </c>
      <c r="B1569" s="832" t="s">
        <v>3242</v>
      </c>
      <c r="C1569" s="832" t="s">
        <v>3248</v>
      </c>
      <c r="D1569" s="833" t="s">
        <v>5567</v>
      </c>
      <c r="E1569" s="834" t="s">
        <v>3255</v>
      </c>
      <c r="F1569" s="832" t="s">
        <v>3243</v>
      </c>
      <c r="G1569" s="832" t="s">
        <v>3305</v>
      </c>
      <c r="H1569" s="832" t="s">
        <v>655</v>
      </c>
      <c r="I1569" s="832" t="s">
        <v>2853</v>
      </c>
      <c r="J1569" s="832" t="s">
        <v>2851</v>
      </c>
      <c r="K1569" s="832" t="s">
        <v>2854</v>
      </c>
      <c r="L1569" s="835">
        <v>552.64</v>
      </c>
      <c r="M1569" s="835">
        <v>6079.04</v>
      </c>
      <c r="N1569" s="832">
        <v>11</v>
      </c>
      <c r="O1569" s="836">
        <v>6</v>
      </c>
      <c r="P1569" s="835">
        <v>3315.84</v>
      </c>
      <c r="Q1569" s="837">
        <v>0.54545454545454553</v>
      </c>
      <c r="R1569" s="832">
        <v>6</v>
      </c>
      <c r="S1569" s="837">
        <v>0.54545454545454541</v>
      </c>
      <c r="T1569" s="836">
        <v>4</v>
      </c>
      <c r="U1569" s="838">
        <v>0.66666666666666663</v>
      </c>
    </row>
    <row r="1570" spans="1:21" ht="14.45" customHeight="1" x14ac:dyDescent="0.2">
      <c r="A1570" s="831">
        <v>21</v>
      </c>
      <c r="B1570" s="832" t="s">
        <v>3242</v>
      </c>
      <c r="C1570" s="832" t="s">
        <v>3248</v>
      </c>
      <c r="D1570" s="833" t="s">
        <v>5567</v>
      </c>
      <c r="E1570" s="834" t="s">
        <v>3255</v>
      </c>
      <c r="F1570" s="832" t="s">
        <v>3243</v>
      </c>
      <c r="G1570" s="832" t="s">
        <v>3305</v>
      </c>
      <c r="H1570" s="832" t="s">
        <v>655</v>
      </c>
      <c r="I1570" s="832" t="s">
        <v>2855</v>
      </c>
      <c r="J1570" s="832" t="s">
        <v>2851</v>
      </c>
      <c r="K1570" s="832" t="s">
        <v>2856</v>
      </c>
      <c r="L1570" s="835">
        <v>1019.46</v>
      </c>
      <c r="M1570" s="835">
        <v>6116.76</v>
      </c>
      <c r="N1570" s="832">
        <v>6</v>
      </c>
      <c r="O1570" s="836">
        <v>3</v>
      </c>
      <c r="P1570" s="835">
        <v>6116.76</v>
      </c>
      <c r="Q1570" s="837">
        <v>1</v>
      </c>
      <c r="R1570" s="832">
        <v>6</v>
      </c>
      <c r="S1570" s="837">
        <v>1</v>
      </c>
      <c r="T1570" s="836">
        <v>3</v>
      </c>
      <c r="U1570" s="838">
        <v>1</v>
      </c>
    </row>
    <row r="1571" spans="1:21" ht="14.45" customHeight="1" x14ac:dyDescent="0.2">
      <c r="A1571" s="831">
        <v>21</v>
      </c>
      <c r="B1571" s="832" t="s">
        <v>3242</v>
      </c>
      <c r="C1571" s="832" t="s">
        <v>3248</v>
      </c>
      <c r="D1571" s="833" t="s">
        <v>5567</v>
      </c>
      <c r="E1571" s="834" t="s">
        <v>3255</v>
      </c>
      <c r="F1571" s="832" t="s">
        <v>3243</v>
      </c>
      <c r="G1571" s="832" t="s">
        <v>3305</v>
      </c>
      <c r="H1571" s="832" t="s">
        <v>594</v>
      </c>
      <c r="I1571" s="832" t="s">
        <v>4790</v>
      </c>
      <c r="J1571" s="832" t="s">
        <v>4791</v>
      </c>
      <c r="K1571" s="832" t="s">
        <v>4792</v>
      </c>
      <c r="L1571" s="835">
        <v>1019.46</v>
      </c>
      <c r="M1571" s="835">
        <v>2038.92</v>
      </c>
      <c r="N1571" s="832">
        <v>2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5" customHeight="1" x14ac:dyDescent="0.2">
      <c r="A1572" s="831">
        <v>21</v>
      </c>
      <c r="B1572" s="832" t="s">
        <v>3242</v>
      </c>
      <c r="C1572" s="832" t="s">
        <v>3248</v>
      </c>
      <c r="D1572" s="833" t="s">
        <v>5567</v>
      </c>
      <c r="E1572" s="834" t="s">
        <v>3255</v>
      </c>
      <c r="F1572" s="832" t="s">
        <v>3243</v>
      </c>
      <c r="G1572" s="832" t="s">
        <v>3570</v>
      </c>
      <c r="H1572" s="832" t="s">
        <v>594</v>
      </c>
      <c r="I1572" s="832" t="s">
        <v>3951</v>
      </c>
      <c r="J1572" s="832" t="s">
        <v>3949</v>
      </c>
      <c r="K1572" s="832" t="s">
        <v>3952</v>
      </c>
      <c r="L1572" s="835">
        <v>96.75</v>
      </c>
      <c r="M1572" s="835">
        <v>96.75</v>
      </c>
      <c r="N1572" s="832">
        <v>1</v>
      </c>
      <c r="O1572" s="836">
        <v>0.5</v>
      </c>
      <c r="P1572" s="835">
        <v>96.75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5" customHeight="1" x14ac:dyDescent="0.2">
      <c r="A1573" s="831">
        <v>21</v>
      </c>
      <c r="B1573" s="832" t="s">
        <v>3242</v>
      </c>
      <c r="C1573" s="832" t="s">
        <v>3248</v>
      </c>
      <c r="D1573" s="833" t="s">
        <v>5567</v>
      </c>
      <c r="E1573" s="834" t="s">
        <v>3255</v>
      </c>
      <c r="F1573" s="832" t="s">
        <v>3243</v>
      </c>
      <c r="G1573" s="832" t="s">
        <v>3570</v>
      </c>
      <c r="H1573" s="832" t="s">
        <v>594</v>
      </c>
      <c r="I1573" s="832" t="s">
        <v>3571</v>
      </c>
      <c r="J1573" s="832" t="s">
        <v>842</v>
      </c>
      <c r="K1573" s="832" t="s">
        <v>3572</v>
      </c>
      <c r="L1573" s="835">
        <v>32.25</v>
      </c>
      <c r="M1573" s="835">
        <v>64.5</v>
      </c>
      <c r="N1573" s="832">
        <v>2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5" customHeight="1" x14ac:dyDescent="0.2">
      <c r="A1574" s="831">
        <v>21</v>
      </c>
      <c r="B1574" s="832" t="s">
        <v>3242</v>
      </c>
      <c r="C1574" s="832" t="s">
        <v>3248</v>
      </c>
      <c r="D1574" s="833" t="s">
        <v>5567</v>
      </c>
      <c r="E1574" s="834" t="s">
        <v>3255</v>
      </c>
      <c r="F1574" s="832" t="s">
        <v>3243</v>
      </c>
      <c r="G1574" s="832" t="s">
        <v>3570</v>
      </c>
      <c r="H1574" s="832" t="s">
        <v>655</v>
      </c>
      <c r="I1574" s="832" t="s">
        <v>2510</v>
      </c>
      <c r="J1574" s="832" t="s">
        <v>842</v>
      </c>
      <c r="K1574" s="832" t="s">
        <v>2511</v>
      </c>
      <c r="L1574" s="835">
        <v>57.6</v>
      </c>
      <c r="M1574" s="835">
        <v>172.8</v>
      </c>
      <c r="N1574" s="832">
        <v>3</v>
      </c>
      <c r="O1574" s="836">
        <v>2</v>
      </c>
      <c r="P1574" s="835">
        <v>115.2</v>
      </c>
      <c r="Q1574" s="837">
        <v>0.66666666666666663</v>
      </c>
      <c r="R1574" s="832">
        <v>2</v>
      </c>
      <c r="S1574" s="837">
        <v>0.66666666666666663</v>
      </c>
      <c r="T1574" s="836">
        <v>1.5</v>
      </c>
      <c r="U1574" s="838">
        <v>0.75</v>
      </c>
    </row>
    <row r="1575" spans="1:21" ht="14.45" customHeight="1" x14ac:dyDescent="0.2">
      <c r="A1575" s="831">
        <v>21</v>
      </c>
      <c r="B1575" s="832" t="s">
        <v>3242</v>
      </c>
      <c r="C1575" s="832" t="s">
        <v>3248</v>
      </c>
      <c r="D1575" s="833" t="s">
        <v>5567</v>
      </c>
      <c r="E1575" s="834" t="s">
        <v>3255</v>
      </c>
      <c r="F1575" s="832" t="s">
        <v>3243</v>
      </c>
      <c r="G1575" s="832" t="s">
        <v>3570</v>
      </c>
      <c r="H1575" s="832" t="s">
        <v>594</v>
      </c>
      <c r="I1575" s="832" t="s">
        <v>3573</v>
      </c>
      <c r="J1575" s="832" t="s">
        <v>842</v>
      </c>
      <c r="K1575" s="832" t="s">
        <v>843</v>
      </c>
      <c r="L1575" s="835">
        <v>115.18</v>
      </c>
      <c r="M1575" s="835">
        <v>345.54</v>
      </c>
      <c r="N1575" s="832">
        <v>3</v>
      </c>
      <c r="O1575" s="836">
        <v>2</v>
      </c>
      <c r="P1575" s="835">
        <v>230.36</v>
      </c>
      <c r="Q1575" s="837">
        <v>0.66666666666666663</v>
      </c>
      <c r="R1575" s="832">
        <v>2</v>
      </c>
      <c r="S1575" s="837">
        <v>0.66666666666666663</v>
      </c>
      <c r="T1575" s="836">
        <v>1</v>
      </c>
      <c r="U1575" s="838">
        <v>0.5</v>
      </c>
    </row>
    <row r="1576" spans="1:21" ht="14.45" customHeight="1" x14ac:dyDescent="0.2">
      <c r="A1576" s="831">
        <v>21</v>
      </c>
      <c r="B1576" s="832" t="s">
        <v>3242</v>
      </c>
      <c r="C1576" s="832" t="s">
        <v>3248</v>
      </c>
      <c r="D1576" s="833" t="s">
        <v>5567</v>
      </c>
      <c r="E1576" s="834" t="s">
        <v>3255</v>
      </c>
      <c r="F1576" s="832" t="s">
        <v>3243</v>
      </c>
      <c r="G1576" s="832" t="s">
        <v>3570</v>
      </c>
      <c r="H1576" s="832" t="s">
        <v>655</v>
      </c>
      <c r="I1576" s="832" t="s">
        <v>2508</v>
      </c>
      <c r="J1576" s="832" t="s">
        <v>842</v>
      </c>
      <c r="K1576" s="832" t="s">
        <v>2509</v>
      </c>
      <c r="L1576" s="835">
        <v>16.12</v>
      </c>
      <c r="M1576" s="835">
        <v>112.84000000000002</v>
      </c>
      <c r="N1576" s="832">
        <v>7</v>
      </c>
      <c r="O1576" s="836">
        <v>3.5</v>
      </c>
      <c r="P1576" s="835">
        <v>96.720000000000013</v>
      </c>
      <c r="Q1576" s="837">
        <v>0.8571428571428571</v>
      </c>
      <c r="R1576" s="832">
        <v>6</v>
      </c>
      <c r="S1576" s="837">
        <v>0.8571428571428571</v>
      </c>
      <c r="T1576" s="836">
        <v>2.5</v>
      </c>
      <c r="U1576" s="838">
        <v>0.7142857142857143</v>
      </c>
    </row>
    <row r="1577" spans="1:21" ht="14.45" customHeight="1" x14ac:dyDescent="0.2">
      <c r="A1577" s="831">
        <v>21</v>
      </c>
      <c r="B1577" s="832" t="s">
        <v>3242</v>
      </c>
      <c r="C1577" s="832" t="s">
        <v>3248</v>
      </c>
      <c r="D1577" s="833" t="s">
        <v>5567</v>
      </c>
      <c r="E1577" s="834" t="s">
        <v>3255</v>
      </c>
      <c r="F1577" s="832" t="s">
        <v>3243</v>
      </c>
      <c r="G1577" s="832" t="s">
        <v>3577</v>
      </c>
      <c r="H1577" s="832" t="s">
        <v>594</v>
      </c>
      <c r="I1577" s="832" t="s">
        <v>4793</v>
      </c>
      <c r="J1577" s="832" t="s">
        <v>4794</v>
      </c>
      <c r="K1577" s="832" t="s">
        <v>3580</v>
      </c>
      <c r="L1577" s="835">
        <v>173.31</v>
      </c>
      <c r="M1577" s="835">
        <v>173.31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21</v>
      </c>
      <c r="B1578" s="832" t="s">
        <v>3242</v>
      </c>
      <c r="C1578" s="832" t="s">
        <v>3248</v>
      </c>
      <c r="D1578" s="833" t="s">
        <v>5567</v>
      </c>
      <c r="E1578" s="834" t="s">
        <v>3255</v>
      </c>
      <c r="F1578" s="832" t="s">
        <v>3243</v>
      </c>
      <c r="G1578" s="832" t="s">
        <v>3585</v>
      </c>
      <c r="H1578" s="832" t="s">
        <v>655</v>
      </c>
      <c r="I1578" s="832" t="s">
        <v>3070</v>
      </c>
      <c r="J1578" s="832" t="s">
        <v>2673</v>
      </c>
      <c r="K1578" s="832" t="s">
        <v>3071</v>
      </c>
      <c r="L1578" s="835">
        <v>234.91</v>
      </c>
      <c r="M1578" s="835">
        <v>234.91</v>
      </c>
      <c r="N1578" s="832">
        <v>1</v>
      </c>
      <c r="O1578" s="836">
        <v>0.5</v>
      </c>
      <c r="P1578" s="835">
        <v>234.91</v>
      </c>
      <c r="Q1578" s="837">
        <v>1</v>
      </c>
      <c r="R1578" s="832">
        <v>1</v>
      </c>
      <c r="S1578" s="837">
        <v>1</v>
      </c>
      <c r="T1578" s="836">
        <v>0.5</v>
      </c>
      <c r="U1578" s="838">
        <v>1</v>
      </c>
    </row>
    <row r="1579" spans="1:21" ht="14.45" customHeight="1" x14ac:dyDescent="0.2">
      <c r="A1579" s="831">
        <v>21</v>
      </c>
      <c r="B1579" s="832" t="s">
        <v>3242</v>
      </c>
      <c r="C1579" s="832" t="s">
        <v>3248</v>
      </c>
      <c r="D1579" s="833" t="s">
        <v>5567</v>
      </c>
      <c r="E1579" s="834" t="s">
        <v>3255</v>
      </c>
      <c r="F1579" s="832" t="s">
        <v>3243</v>
      </c>
      <c r="G1579" s="832" t="s">
        <v>3594</v>
      </c>
      <c r="H1579" s="832" t="s">
        <v>594</v>
      </c>
      <c r="I1579" s="832" t="s">
        <v>3595</v>
      </c>
      <c r="J1579" s="832" t="s">
        <v>668</v>
      </c>
      <c r="K1579" s="832" t="s">
        <v>3596</v>
      </c>
      <c r="L1579" s="835">
        <v>127.91</v>
      </c>
      <c r="M1579" s="835">
        <v>1534.92</v>
      </c>
      <c r="N1579" s="832">
        <v>12</v>
      </c>
      <c r="O1579" s="836">
        <v>5.5</v>
      </c>
      <c r="P1579" s="835">
        <v>1407.01</v>
      </c>
      <c r="Q1579" s="837">
        <v>0.91666666666666663</v>
      </c>
      <c r="R1579" s="832">
        <v>11</v>
      </c>
      <c r="S1579" s="837">
        <v>0.91666666666666663</v>
      </c>
      <c r="T1579" s="836">
        <v>5</v>
      </c>
      <c r="U1579" s="838">
        <v>0.90909090909090906</v>
      </c>
    </row>
    <row r="1580" spans="1:21" ht="14.45" customHeight="1" x14ac:dyDescent="0.2">
      <c r="A1580" s="831">
        <v>21</v>
      </c>
      <c r="B1580" s="832" t="s">
        <v>3242</v>
      </c>
      <c r="C1580" s="832" t="s">
        <v>3248</v>
      </c>
      <c r="D1580" s="833" t="s">
        <v>5567</v>
      </c>
      <c r="E1580" s="834" t="s">
        <v>3255</v>
      </c>
      <c r="F1580" s="832" t="s">
        <v>3243</v>
      </c>
      <c r="G1580" s="832" t="s">
        <v>3594</v>
      </c>
      <c r="H1580" s="832" t="s">
        <v>594</v>
      </c>
      <c r="I1580" s="832" t="s">
        <v>4296</v>
      </c>
      <c r="J1580" s="832" t="s">
        <v>668</v>
      </c>
      <c r="K1580" s="832" t="s">
        <v>4297</v>
      </c>
      <c r="L1580" s="835">
        <v>52.61</v>
      </c>
      <c r="M1580" s="835">
        <v>210.44</v>
      </c>
      <c r="N1580" s="832">
        <v>4</v>
      </c>
      <c r="O1580" s="836">
        <v>2</v>
      </c>
      <c r="P1580" s="835">
        <v>105.22</v>
      </c>
      <c r="Q1580" s="837">
        <v>0.5</v>
      </c>
      <c r="R1580" s="832">
        <v>2</v>
      </c>
      <c r="S1580" s="837">
        <v>0.5</v>
      </c>
      <c r="T1580" s="836">
        <v>1</v>
      </c>
      <c r="U1580" s="838">
        <v>0.5</v>
      </c>
    </row>
    <row r="1581" spans="1:21" ht="14.45" customHeight="1" x14ac:dyDescent="0.2">
      <c r="A1581" s="831">
        <v>21</v>
      </c>
      <c r="B1581" s="832" t="s">
        <v>3242</v>
      </c>
      <c r="C1581" s="832" t="s">
        <v>3248</v>
      </c>
      <c r="D1581" s="833" t="s">
        <v>5567</v>
      </c>
      <c r="E1581" s="834" t="s">
        <v>3255</v>
      </c>
      <c r="F1581" s="832" t="s">
        <v>3243</v>
      </c>
      <c r="G1581" s="832" t="s">
        <v>3594</v>
      </c>
      <c r="H1581" s="832" t="s">
        <v>594</v>
      </c>
      <c r="I1581" s="832" t="s">
        <v>4298</v>
      </c>
      <c r="J1581" s="832" t="s">
        <v>4299</v>
      </c>
      <c r="K1581" s="832" t="s">
        <v>4300</v>
      </c>
      <c r="L1581" s="835">
        <v>42.09</v>
      </c>
      <c r="M1581" s="835">
        <v>42.09</v>
      </c>
      <c r="N1581" s="832">
        <v>1</v>
      </c>
      <c r="O1581" s="836">
        <v>0.5</v>
      </c>
      <c r="P1581" s="835">
        <v>42.09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5" customHeight="1" x14ac:dyDescent="0.2">
      <c r="A1582" s="831">
        <v>21</v>
      </c>
      <c r="B1582" s="832" t="s">
        <v>3242</v>
      </c>
      <c r="C1582" s="832" t="s">
        <v>3248</v>
      </c>
      <c r="D1582" s="833" t="s">
        <v>5567</v>
      </c>
      <c r="E1582" s="834" t="s">
        <v>3255</v>
      </c>
      <c r="F1582" s="832" t="s">
        <v>3243</v>
      </c>
      <c r="G1582" s="832" t="s">
        <v>3597</v>
      </c>
      <c r="H1582" s="832" t="s">
        <v>594</v>
      </c>
      <c r="I1582" s="832" t="s">
        <v>3598</v>
      </c>
      <c r="J1582" s="832" t="s">
        <v>3599</v>
      </c>
      <c r="K1582" s="832" t="s">
        <v>3600</v>
      </c>
      <c r="L1582" s="835">
        <v>21.92</v>
      </c>
      <c r="M1582" s="835">
        <v>65.760000000000005</v>
      </c>
      <c r="N1582" s="832">
        <v>3</v>
      </c>
      <c r="O1582" s="836">
        <v>1</v>
      </c>
      <c r="P1582" s="835">
        <v>65.760000000000005</v>
      </c>
      <c r="Q1582" s="837">
        <v>1</v>
      </c>
      <c r="R1582" s="832">
        <v>3</v>
      </c>
      <c r="S1582" s="837">
        <v>1</v>
      </c>
      <c r="T1582" s="836">
        <v>1</v>
      </c>
      <c r="U1582" s="838">
        <v>1</v>
      </c>
    </row>
    <row r="1583" spans="1:21" ht="14.45" customHeight="1" x14ac:dyDescent="0.2">
      <c r="A1583" s="831">
        <v>21</v>
      </c>
      <c r="B1583" s="832" t="s">
        <v>3242</v>
      </c>
      <c r="C1583" s="832" t="s">
        <v>3248</v>
      </c>
      <c r="D1583" s="833" t="s">
        <v>5567</v>
      </c>
      <c r="E1583" s="834" t="s">
        <v>3255</v>
      </c>
      <c r="F1583" s="832" t="s">
        <v>3243</v>
      </c>
      <c r="G1583" s="832" t="s">
        <v>3597</v>
      </c>
      <c r="H1583" s="832" t="s">
        <v>594</v>
      </c>
      <c r="I1583" s="832" t="s">
        <v>3601</v>
      </c>
      <c r="J1583" s="832" t="s">
        <v>3599</v>
      </c>
      <c r="K1583" s="832" t="s">
        <v>1886</v>
      </c>
      <c r="L1583" s="835">
        <v>87.67</v>
      </c>
      <c r="M1583" s="835">
        <v>87.67</v>
      </c>
      <c r="N1583" s="832">
        <v>1</v>
      </c>
      <c r="O1583" s="836">
        <v>0.5</v>
      </c>
      <c r="P1583" s="835">
        <v>87.67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21</v>
      </c>
      <c r="B1584" s="832" t="s">
        <v>3242</v>
      </c>
      <c r="C1584" s="832" t="s">
        <v>3248</v>
      </c>
      <c r="D1584" s="833" t="s">
        <v>5567</v>
      </c>
      <c r="E1584" s="834" t="s">
        <v>3255</v>
      </c>
      <c r="F1584" s="832" t="s">
        <v>3243</v>
      </c>
      <c r="G1584" s="832" t="s">
        <v>4678</v>
      </c>
      <c r="H1584" s="832" t="s">
        <v>594</v>
      </c>
      <c r="I1584" s="832" t="s">
        <v>4795</v>
      </c>
      <c r="J1584" s="832" t="s">
        <v>4796</v>
      </c>
      <c r="K1584" s="832" t="s">
        <v>2957</v>
      </c>
      <c r="L1584" s="835">
        <v>123.18</v>
      </c>
      <c r="M1584" s="835">
        <v>246.36</v>
      </c>
      <c r="N1584" s="832">
        <v>2</v>
      </c>
      <c r="O1584" s="836">
        <v>0.5</v>
      </c>
      <c r="P1584" s="835">
        <v>246.36</v>
      </c>
      <c r="Q1584" s="837">
        <v>1</v>
      </c>
      <c r="R1584" s="832">
        <v>2</v>
      </c>
      <c r="S1584" s="837">
        <v>1</v>
      </c>
      <c r="T1584" s="836">
        <v>0.5</v>
      </c>
      <c r="U1584" s="838">
        <v>1</v>
      </c>
    </row>
    <row r="1585" spans="1:21" ht="14.45" customHeight="1" x14ac:dyDescent="0.2">
      <c r="A1585" s="831">
        <v>21</v>
      </c>
      <c r="B1585" s="832" t="s">
        <v>3242</v>
      </c>
      <c r="C1585" s="832" t="s">
        <v>3248</v>
      </c>
      <c r="D1585" s="833" t="s">
        <v>5567</v>
      </c>
      <c r="E1585" s="834" t="s">
        <v>3255</v>
      </c>
      <c r="F1585" s="832" t="s">
        <v>3243</v>
      </c>
      <c r="G1585" s="832" t="s">
        <v>3296</v>
      </c>
      <c r="H1585" s="832" t="s">
        <v>655</v>
      </c>
      <c r="I1585" s="832" t="s">
        <v>2886</v>
      </c>
      <c r="J1585" s="832" t="s">
        <v>1345</v>
      </c>
      <c r="K1585" s="832" t="s">
        <v>1346</v>
      </c>
      <c r="L1585" s="835">
        <v>0</v>
      </c>
      <c r="M1585" s="835">
        <v>0</v>
      </c>
      <c r="N1585" s="832">
        <v>13</v>
      </c>
      <c r="O1585" s="836">
        <v>4</v>
      </c>
      <c r="P1585" s="835">
        <v>0</v>
      </c>
      <c r="Q1585" s="837"/>
      <c r="R1585" s="832">
        <v>11</v>
      </c>
      <c r="S1585" s="837">
        <v>0.84615384615384615</v>
      </c>
      <c r="T1585" s="836">
        <v>3.5</v>
      </c>
      <c r="U1585" s="838">
        <v>0.875</v>
      </c>
    </row>
    <row r="1586" spans="1:21" ht="14.45" customHeight="1" x14ac:dyDescent="0.2">
      <c r="A1586" s="831">
        <v>21</v>
      </c>
      <c r="B1586" s="832" t="s">
        <v>3242</v>
      </c>
      <c r="C1586" s="832" t="s">
        <v>3248</v>
      </c>
      <c r="D1586" s="833" t="s">
        <v>5567</v>
      </c>
      <c r="E1586" s="834" t="s">
        <v>3255</v>
      </c>
      <c r="F1586" s="832" t="s">
        <v>3243</v>
      </c>
      <c r="G1586" s="832" t="s">
        <v>3296</v>
      </c>
      <c r="H1586" s="832" t="s">
        <v>655</v>
      </c>
      <c r="I1586" s="832" t="s">
        <v>2887</v>
      </c>
      <c r="J1586" s="832" t="s">
        <v>1345</v>
      </c>
      <c r="K1586" s="832" t="s">
        <v>2888</v>
      </c>
      <c r="L1586" s="835">
        <v>76.86</v>
      </c>
      <c r="M1586" s="835">
        <v>230.57999999999998</v>
      </c>
      <c r="N1586" s="832">
        <v>3</v>
      </c>
      <c r="O1586" s="836">
        <v>0.5</v>
      </c>
      <c r="P1586" s="835">
        <v>230.57999999999998</v>
      </c>
      <c r="Q1586" s="837">
        <v>1</v>
      </c>
      <c r="R1586" s="832">
        <v>3</v>
      </c>
      <c r="S1586" s="837">
        <v>1</v>
      </c>
      <c r="T1586" s="836">
        <v>0.5</v>
      </c>
      <c r="U1586" s="838">
        <v>1</v>
      </c>
    </row>
    <row r="1587" spans="1:21" ht="14.45" customHeight="1" x14ac:dyDescent="0.2">
      <c r="A1587" s="831">
        <v>21</v>
      </c>
      <c r="B1587" s="832" t="s">
        <v>3242</v>
      </c>
      <c r="C1587" s="832" t="s">
        <v>3248</v>
      </c>
      <c r="D1587" s="833" t="s">
        <v>5567</v>
      </c>
      <c r="E1587" s="834" t="s">
        <v>3255</v>
      </c>
      <c r="F1587" s="832" t="s">
        <v>3243</v>
      </c>
      <c r="G1587" s="832" t="s">
        <v>3296</v>
      </c>
      <c r="H1587" s="832" t="s">
        <v>594</v>
      </c>
      <c r="I1587" s="832" t="s">
        <v>3608</v>
      </c>
      <c r="J1587" s="832" t="s">
        <v>1273</v>
      </c>
      <c r="K1587" s="832" t="s">
        <v>3609</v>
      </c>
      <c r="L1587" s="835">
        <v>227.69</v>
      </c>
      <c r="M1587" s="835">
        <v>910.76</v>
      </c>
      <c r="N1587" s="832">
        <v>4</v>
      </c>
      <c r="O1587" s="836">
        <v>1</v>
      </c>
      <c r="P1587" s="835">
        <v>683.06999999999994</v>
      </c>
      <c r="Q1587" s="837">
        <v>0.74999999999999989</v>
      </c>
      <c r="R1587" s="832">
        <v>3</v>
      </c>
      <c r="S1587" s="837">
        <v>0.75</v>
      </c>
      <c r="T1587" s="836">
        <v>0.5</v>
      </c>
      <c r="U1587" s="838">
        <v>0.5</v>
      </c>
    </row>
    <row r="1588" spans="1:21" ht="14.45" customHeight="1" x14ac:dyDescent="0.2">
      <c r="A1588" s="831">
        <v>21</v>
      </c>
      <c r="B1588" s="832" t="s">
        <v>3242</v>
      </c>
      <c r="C1588" s="832" t="s">
        <v>3248</v>
      </c>
      <c r="D1588" s="833" t="s">
        <v>5567</v>
      </c>
      <c r="E1588" s="834" t="s">
        <v>3255</v>
      </c>
      <c r="F1588" s="832" t="s">
        <v>3243</v>
      </c>
      <c r="G1588" s="832" t="s">
        <v>3296</v>
      </c>
      <c r="H1588" s="832" t="s">
        <v>594</v>
      </c>
      <c r="I1588" s="832" t="s">
        <v>2885</v>
      </c>
      <c r="J1588" s="832" t="s">
        <v>1273</v>
      </c>
      <c r="K1588" s="832" t="s">
        <v>1274</v>
      </c>
      <c r="L1588" s="835">
        <v>0</v>
      </c>
      <c r="M1588" s="835">
        <v>0</v>
      </c>
      <c r="N1588" s="832">
        <v>2</v>
      </c>
      <c r="O1588" s="836">
        <v>0.5</v>
      </c>
      <c r="P1588" s="835">
        <v>0</v>
      </c>
      <c r="Q1588" s="837"/>
      <c r="R1588" s="832">
        <v>2</v>
      </c>
      <c r="S1588" s="837">
        <v>1</v>
      </c>
      <c r="T1588" s="836">
        <v>0.5</v>
      </c>
      <c r="U1588" s="838">
        <v>1</v>
      </c>
    </row>
    <row r="1589" spans="1:21" ht="14.45" customHeight="1" x14ac:dyDescent="0.2">
      <c r="A1589" s="831">
        <v>21</v>
      </c>
      <c r="B1589" s="832" t="s">
        <v>3242</v>
      </c>
      <c r="C1589" s="832" t="s">
        <v>3248</v>
      </c>
      <c r="D1589" s="833" t="s">
        <v>5567</v>
      </c>
      <c r="E1589" s="834" t="s">
        <v>3255</v>
      </c>
      <c r="F1589" s="832" t="s">
        <v>3243</v>
      </c>
      <c r="G1589" s="832" t="s">
        <v>3614</v>
      </c>
      <c r="H1589" s="832" t="s">
        <v>594</v>
      </c>
      <c r="I1589" s="832" t="s">
        <v>3615</v>
      </c>
      <c r="J1589" s="832" t="s">
        <v>1622</v>
      </c>
      <c r="K1589" s="832" t="s">
        <v>3339</v>
      </c>
      <c r="L1589" s="835">
        <v>210.38</v>
      </c>
      <c r="M1589" s="835">
        <v>420.76</v>
      </c>
      <c r="N1589" s="832">
        <v>2</v>
      </c>
      <c r="O1589" s="836">
        <v>1.5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5" customHeight="1" x14ac:dyDescent="0.2">
      <c r="A1590" s="831">
        <v>21</v>
      </c>
      <c r="B1590" s="832" t="s">
        <v>3242</v>
      </c>
      <c r="C1590" s="832" t="s">
        <v>3248</v>
      </c>
      <c r="D1590" s="833" t="s">
        <v>5567</v>
      </c>
      <c r="E1590" s="834" t="s">
        <v>3255</v>
      </c>
      <c r="F1590" s="832" t="s">
        <v>3243</v>
      </c>
      <c r="G1590" s="832" t="s">
        <v>3614</v>
      </c>
      <c r="H1590" s="832" t="s">
        <v>594</v>
      </c>
      <c r="I1590" s="832" t="s">
        <v>3616</v>
      </c>
      <c r="J1590" s="832" t="s">
        <v>1622</v>
      </c>
      <c r="K1590" s="832" t="s">
        <v>1952</v>
      </c>
      <c r="L1590" s="835">
        <v>42.08</v>
      </c>
      <c r="M1590" s="835">
        <v>210.39999999999998</v>
      </c>
      <c r="N1590" s="832">
        <v>5</v>
      </c>
      <c r="O1590" s="836">
        <v>2</v>
      </c>
      <c r="P1590" s="835">
        <v>210.39999999999998</v>
      </c>
      <c r="Q1590" s="837">
        <v>1</v>
      </c>
      <c r="R1590" s="832">
        <v>5</v>
      </c>
      <c r="S1590" s="837">
        <v>1</v>
      </c>
      <c r="T1590" s="836">
        <v>2</v>
      </c>
      <c r="U1590" s="838">
        <v>1</v>
      </c>
    </row>
    <row r="1591" spans="1:21" ht="14.45" customHeight="1" x14ac:dyDescent="0.2">
      <c r="A1591" s="831">
        <v>21</v>
      </c>
      <c r="B1591" s="832" t="s">
        <v>3242</v>
      </c>
      <c r="C1591" s="832" t="s">
        <v>3248</v>
      </c>
      <c r="D1591" s="833" t="s">
        <v>5567</v>
      </c>
      <c r="E1591" s="834" t="s">
        <v>3255</v>
      </c>
      <c r="F1591" s="832" t="s">
        <v>3243</v>
      </c>
      <c r="G1591" s="832" t="s">
        <v>4797</v>
      </c>
      <c r="H1591" s="832" t="s">
        <v>594</v>
      </c>
      <c r="I1591" s="832" t="s">
        <v>4798</v>
      </c>
      <c r="J1591" s="832" t="s">
        <v>2123</v>
      </c>
      <c r="K1591" s="832" t="s">
        <v>4799</v>
      </c>
      <c r="L1591" s="835">
        <v>96.81</v>
      </c>
      <c r="M1591" s="835">
        <v>290.43</v>
      </c>
      <c r="N1591" s="832">
        <v>3</v>
      </c>
      <c r="O1591" s="836">
        <v>1</v>
      </c>
      <c r="P1591" s="835">
        <v>290.43</v>
      </c>
      <c r="Q1591" s="837">
        <v>1</v>
      </c>
      <c r="R1591" s="832">
        <v>3</v>
      </c>
      <c r="S1591" s="837">
        <v>1</v>
      </c>
      <c r="T1591" s="836">
        <v>1</v>
      </c>
      <c r="U1591" s="838">
        <v>1</v>
      </c>
    </row>
    <row r="1592" spans="1:21" ht="14.45" customHeight="1" x14ac:dyDescent="0.2">
      <c r="A1592" s="831">
        <v>21</v>
      </c>
      <c r="B1592" s="832" t="s">
        <v>3242</v>
      </c>
      <c r="C1592" s="832" t="s">
        <v>3248</v>
      </c>
      <c r="D1592" s="833" t="s">
        <v>5567</v>
      </c>
      <c r="E1592" s="834" t="s">
        <v>3255</v>
      </c>
      <c r="F1592" s="832" t="s">
        <v>3243</v>
      </c>
      <c r="G1592" s="832" t="s">
        <v>3617</v>
      </c>
      <c r="H1592" s="832" t="s">
        <v>594</v>
      </c>
      <c r="I1592" s="832" t="s">
        <v>3620</v>
      </c>
      <c r="J1592" s="832" t="s">
        <v>766</v>
      </c>
      <c r="K1592" s="832" t="s">
        <v>767</v>
      </c>
      <c r="L1592" s="835">
        <v>59.56</v>
      </c>
      <c r="M1592" s="835">
        <v>178.68</v>
      </c>
      <c r="N1592" s="832">
        <v>3</v>
      </c>
      <c r="O1592" s="836">
        <v>1</v>
      </c>
      <c r="P1592" s="835">
        <v>178.68</v>
      </c>
      <c r="Q1592" s="837">
        <v>1</v>
      </c>
      <c r="R1592" s="832">
        <v>3</v>
      </c>
      <c r="S1592" s="837">
        <v>1</v>
      </c>
      <c r="T1592" s="836">
        <v>1</v>
      </c>
      <c r="U1592" s="838">
        <v>1</v>
      </c>
    </row>
    <row r="1593" spans="1:21" ht="14.45" customHeight="1" x14ac:dyDescent="0.2">
      <c r="A1593" s="831">
        <v>21</v>
      </c>
      <c r="B1593" s="832" t="s">
        <v>3242</v>
      </c>
      <c r="C1593" s="832" t="s">
        <v>3248</v>
      </c>
      <c r="D1593" s="833" t="s">
        <v>5567</v>
      </c>
      <c r="E1593" s="834" t="s">
        <v>3255</v>
      </c>
      <c r="F1593" s="832" t="s">
        <v>3243</v>
      </c>
      <c r="G1593" s="832" t="s">
        <v>3627</v>
      </c>
      <c r="H1593" s="832" t="s">
        <v>594</v>
      </c>
      <c r="I1593" s="832" t="s">
        <v>3632</v>
      </c>
      <c r="J1593" s="832" t="s">
        <v>3633</v>
      </c>
      <c r="K1593" s="832" t="s">
        <v>3629</v>
      </c>
      <c r="L1593" s="835">
        <v>2001.6</v>
      </c>
      <c r="M1593" s="835">
        <v>2001.6</v>
      </c>
      <c r="N1593" s="832">
        <v>1</v>
      </c>
      <c r="O1593" s="836">
        <v>0.5</v>
      </c>
      <c r="P1593" s="835">
        <v>2001.6</v>
      </c>
      <c r="Q1593" s="837">
        <v>1</v>
      </c>
      <c r="R1593" s="832">
        <v>1</v>
      </c>
      <c r="S1593" s="837">
        <v>1</v>
      </c>
      <c r="T1593" s="836">
        <v>0.5</v>
      </c>
      <c r="U1593" s="838">
        <v>1</v>
      </c>
    </row>
    <row r="1594" spans="1:21" ht="14.45" customHeight="1" x14ac:dyDescent="0.2">
      <c r="A1594" s="831">
        <v>21</v>
      </c>
      <c r="B1594" s="832" t="s">
        <v>3242</v>
      </c>
      <c r="C1594" s="832" t="s">
        <v>3248</v>
      </c>
      <c r="D1594" s="833" t="s">
        <v>5567</v>
      </c>
      <c r="E1594" s="834" t="s">
        <v>3255</v>
      </c>
      <c r="F1594" s="832" t="s">
        <v>3243</v>
      </c>
      <c r="G1594" s="832" t="s">
        <v>3627</v>
      </c>
      <c r="H1594" s="832" t="s">
        <v>594</v>
      </c>
      <c r="I1594" s="832" t="s">
        <v>3634</v>
      </c>
      <c r="J1594" s="832" t="s">
        <v>3633</v>
      </c>
      <c r="K1594" s="832" t="s">
        <v>1537</v>
      </c>
      <c r="L1594" s="835">
        <v>14011.21</v>
      </c>
      <c r="M1594" s="835">
        <v>84067.26</v>
      </c>
      <c r="N1594" s="832">
        <v>6</v>
      </c>
      <c r="O1594" s="836">
        <v>1.5</v>
      </c>
      <c r="P1594" s="835">
        <v>84067.26</v>
      </c>
      <c r="Q1594" s="837">
        <v>1</v>
      </c>
      <c r="R1594" s="832">
        <v>6</v>
      </c>
      <c r="S1594" s="837">
        <v>1</v>
      </c>
      <c r="T1594" s="836">
        <v>1.5</v>
      </c>
      <c r="U1594" s="838">
        <v>1</v>
      </c>
    </row>
    <row r="1595" spans="1:21" ht="14.45" customHeight="1" x14ac:dyDescent="0.2">
      <c r="A1595" s="831">
        <v>21</v>
      </c>
      <c r="B1595" s="832" t="s">
        <v>3242</v>
      </c>
      <c r="C1595" s="832" t="s">
        <v>3248</v>
      </c>
      <c r="D1595" s="833" t="s">
        <v>5567</v>
      </c>
      <c r="E1595" s="834" t="s">
        <v>3255</v>
      </c>
      <c r="F1595" s="832" t="s">
        <v>3243</v>
      </c>
      <c r="G1595" s="832" t="s">
        <v>3627</v>
      </c>
      <c r="H1595" s="832" t="s">
        <v>594</v>
      </c>
      <c r="I1595" s="832" t="s">
        <v>3635</v>
      </c>
      <c r="J1595" s="832" t="s">
        <v>3633</v>
      </c>
      <c r="K1595" s="832" t="s">
        <v>1538</v>
      </c>
      <c r="L1595" s="835">
        <v>10008.01</v>
      </c>
      <c r="M1595" s="835">
        <v>20016.02</v>
      </c>
      <c r="N1595" s="832">
        <v>2</v>
      </c>
      <c r="O1595" s="836">
        <v>1</v>
      </c>
      <c r="P1595" s="835">
        <v>20016.02</v>
      </c>
      <c r="Q1595" s="837">
        <v>1</v>
      </c>
      <c r="R1595" s="832">
        <v>2</v>
      </c>
      <c r="S1595" s="837">
        <v>1</v>
      </c>
      <c r="T1595" s="836">
        <v>1</v>
      </c>
      <c r="U1595" s="838">
        <v>1</v>
      </c>
    </row>
    <row r="1596" spans="1:21" ht="14.45" customHeight="1" x14ac:dyDescent="0.2">
      <c r="A1596" s="831">
        <v>21</v>
      </c>
      <c r="B1596" s="832" t="s">
        <v>3242</v>
      </c>
      <c r="C1596" s="832" t="s">
        <v>3248</v>
      </c>
      <c r="D1596" s="833" t="s">
        <v>5567</v>
      </c>
      <c r="E1596" s="834" t="s">
        <v>3255</v>
      </c>
      <c r="F1596" s="832" t="s">
        <v>3243</v>
      </c>
      <c r="G1596" s="832" t="s">
        <v>3627</v>
      </c>
      <c r="H1596" s="832" t="s">
        <v>594</v>
      </c>
      <c r="I1596" s="832" t="s">
        <v>3636</v>
      </c>
      <c r="J1596" s="832" t="s">
        <v>3633</v>
      </c>
      <c r="K1596" s="832" t="s">
        <v>3631</v>
      </c>
      <c r="L1596" s="835">
        <v>18014.41</v>
      </c>
      <c r="M1596" s="835">
        <v>18014.41</v>
      </c>
      <c r="N1596" s="832">
        <v>1</v>
      </c>
      <c r="O1596" s="836">
        <v>0.5</v>
      </c>
      <c r="P1596" s="835">
        <v>18014.41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5" customHeight="1" x14ac:dyDescent="0.2">
      <c r="A1597" s="831">
        <v>21</v>
      </c>
      <c r="B1597" s="832" t="s">
        <v>3242</v>
      </c>
      <c r="C1597" s="832" t="s">
        <v>3248</v>
      </c>
      <c r="D1597" s="833" t="s">
        <v>5567</v>
      </c>
      <c r="E1597" s="834" t="s">
        <v>3255</v>
      </c>
      <c r="F1597" s="832" t="s">
        <v>3243</v>
      </c>
      <c r="G1597" s="832" t="s">
        <v>3637</v>
      </c>
      <c r="H1597" s="832" t="s">
        <v>594</v>
      </c>
      <c r="I1597" s="832" t="s">
        <v>3640</v>
      </c>
      <c r="J1597" s="832" t="s">
        <v>1559</v>
      </c>
      <c r="K1597" s="832" t="s">
        <v>3641</v>
      </c>
      <c r="L1597" s="835">
        <v>55.16</v>
      </c>
      <c r="M1597" s="835">
        <v>110.32</v>
      </c>
      <c r="N1597" s="832">
        <v>2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5" customHeight="1" x14ac:dyDescent="0.2">
      <c r="A1598" s="831">
        <v>21</v>
      </c>
      <c r="B1598" s="832" t="s">
        <v>3242</v>
      </c>
      <c r="C1598" s="832" t="s">
        <v>3248</v>
      </c>
      <c r="D1598" s="833" t="s">
        <v>5567</v>
      </c>
      <c r="E1598" s="834" t="s">
        <v>3255</v>
      </c>
      <c r="F1598" s="832" t="s">
        <v>3243</v>
      </c>
      <c r="G1598" s="832" t="s">
        <v>3645</v>
      </c>
      <c r="H1598" s="832" t="s">
        <v>594</v>
      </c>
      <c r="I1598" s="832" t="s">
        <v>4800</v>
      </c>
      <c r="J1598" s="832" t="s">
        <v>3662</v>
      </c>
      <c r="K1598" s="832" t="s">
        <v>4690</v>
      </c>
      <c r="L1598" s="835">
        <v>93.96</v>
      </c>
      <c r="M1598" s="835">
        <v>281.88</v>
      </c>
      <c r="N1598" s="832">
        <v>3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21</v>
      </c>
      <c r="B1599" s="832" t="s">
        <v>3242</v>
      </c>
      <c r="C1599" s="832" t="s">
        <v>3248</v>
      </c>
      <c r="D1599" s="833" t="s">
        <v>5567</v>
      </c>
      <c r="E1599" s="834" t="s">
        <v>3255</v>
      </c>
      <c r="F1599" s="832" t="s">
        <v>3243</v>
      </c>
      <c r="G1599" s="832" t="s">
        <v>3645</v>
      </c>
      <c r="H1599" s="832" t="s">
        <v>594</v>
      </c>
      <c r="I1599" s="832" t="s">
        <v>3659</v>
      </c>
      <c r="J1599" s="832" t="s">
        <v>1572</v>
      </c>
      <c r="K1599" s="832" t="s">
        <v>3660</v>
      </c>
      <c r="L1599" s="835">
        <v>31.32</v>
      </c>
      <c r="M1599" s="835">
        <v>31.32</v>
      </c>
      <c r="N1599" s="832">
        <v>1</v>
      </c>
      <c r="O1599" s="836">
        <v>1</v>
      </c>
      <c r="P1599" s="835">
        <v>31.32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5" customHeight="1" x14ac:dyDescent="0.2">
      <c r="A1600" s="831">
        <v>21</v>
      </c>
      <c r="B1600" s="832" t="s">
        <v>3242</v>
      </c>
      <c r="C1600" s="832" t="s">
        <v>3248</v>
      </c>
      <c r="D1600" s="833" t="s">
        <v>5567</v>
      </c>
      <c r="E1600" s="834" t="s">
        <v>3255</v>
      </c>
      <c r="F1600" s="832" t="s">
        <v>3243</v>
      </c>
      <c r="G1600" s="832" t="s">
        <v>3645</v>
      </c>
      <c r="H1600" s="832" t="s">
        <v>594</v>
      </c>
      <c r="I1600" s="832" t="s">
        <v>4801</v>
      </c>
      <c r="J1600" s="832" t="s">
        <v>2104</v>
      </c>
      <c r="K1600" s="832" t="s">
        <v>2105</v>
      </c>
      <c r="L1600" s="835">
        <v>93.96</v>
      </c>
      <c r="M1600" s="835">
        <v>187.92</v>
      </c>
      <c r="N1600" s="832">
        <v>2</v>
      </c>
      <c r="O1600" s="836">
        <v>0.5</v>
      </c>
      <c r="P1600" s="835">
        <v>187.92</v>
      </c>
      <c r="Q1600" s="837">
        <v>1</v>
      </c>
      <c r="R1600" s="832">
        <v>2</v>
      </c>
      <c r="S1600" s="837">
        <v>1</v>
      </c>
      <c r="T1600" s="836">
        <v>0.5</v>
      </c>
      <c r="U1600" s="838">
        <v>1</v>
      </c>
    </row>
    <row r="1601" spans="1:21" ht="14.45" customHeight="1" x14ac:dyDescent="0.2">
      <c r="A1601" s="831">
        <v>21</v>
      </c>
      <c r="B1601" s="832" t="s">
        <v>3242</v>
      </c>
      <c r="C1601" s="832" t="s">
        <v>3248</v>
      </c>
      <c r="D1601" s="833" t="s">
        <v>5567</v>
      </c>
      <c r="E1601" s="834" t="s">
        <v>3255</v>
      </c>
      <c r="F1601" s="832" t="s">
        <v>3243</v>
      </c>
      <c r="G1601" s="832" t="s">
        <v>3645</v>
      </c>
      <c r="H1601" s="832" t="s">
        <v>594</v>
      </c>
      <c r="I1601" s="832" t="s">
        <v>4802</v>
      </c>
      <c r="J1601" s="832" t="s">
        <v>1564</v>
      </c>
      <c r="K1601" s="832" t="s">
        <v>4803</v>
      </c>
      <c r="L1601" s="835">
        <v>31.32</v>
      </c>
      <c r="M1601" s="835">
        <v>62.64</v>
      </c>
      <c r="N1601" s="832">
        <v>2</v>
      </c>
      <c r="O1601" s="836">
        <v>1</v>
      </c>
      <c r="P1601" s="835">
        <v>62.64</v>
      </c>
      <c r="Q1601" s="837">
        <v>1</v>
      </c>
      <c r="R1601" s="832">
        <v>2</v>
      </c>
      <c r="S1601" s="837">
        <v>1</v>
      </c>
      <c r="T1601" s="836">
        <v>1</v>
      </c>
      <c r="U1601" s="838">
        <v>1</v>
      </c>
    </row>
    <row r="1602" spans="1:21" ht="14.45" customHeight="1" x14ac:dyDescent="0.2">
      <c r="A1602" s="831">
        <v>21</v>
      </c>
      <c r="B1602" s="832" t="s">
        <v>3242</v>
      </c>
      <c r="C1602" s="832" t="s">
        <v>3248</v>
      </c>
      <c r="D1602" s="833" t="s">
        <v>5567</v>
      </c>
      <c r="E1602" s="834" t="s">
        <v>3255</v>
      </c>
      <c r="F1602" s="832" t="s">
        <v>3243</v>
      </c>
      <c r="G1602" s="832" t="s">
        <v>3645</v>
      </c>
      <c r="H1602" s="832" t="s">
        <v>594</v>
      </c>
      <c r="I1602" s="832" t="s">
        <v>4804</v>
      </c>
      <c r="J1602" s="832" t="s">
        <v>4805</v>
      </c>
      <c r="K1602" s="832" t="s">
        <v>3808</v>
      </c>
      <c r="L1602" s="835">
        <v>156.61000000000001</v>
      </c>
      <c r="M1602" s="835">
        <v>469.83000000000004</v>
      </c>
      <c r="N1602" s="832">
        <v>3</v>
      </c>
      <c r="O1602" s="836">
        <v>0.5</v>
      </c>
      <c r="P1602" s="835">
        <v>469.83000000000004</v>
      </c>
      <c r="Q1602" s="837">
        <v>1</v>
      </c>
      <c r="R1602" s="832">
        <v>3</v>
      </c>
      <c r="S1602" s="837">
        <v>1</v>
      </c>
      <c r="T1602" s="836">
        <v>0.5</v>
      </c>
      <c r="U1602" s="838">
        <v>1</v>
      </c>
    </row>
    <row r="1603" spans="1:21" ht="14.45" customHeight="1" x14ac:dyDescent="0.2">
      <c r="A1603" s="831">
        <v>21</v>
      </c>
      <c r="B1603" s="832" t="s">
        <v>3242</v>
      </c>
      <c r="C1603" s="832" t="s">
        <v>3248</v>
      </c>
      <c r="D1603" s="833" t="s">
        <v>5567</v>
      </c>
      <c r="E1603" s="834" t="s">
        <v>3255</v>
      </c>
      <c r="F1603" s="832" t="s">
        <v>3243</v>
      </c>
      <c r="G1603" s="832" t="s">
        <v>3665</v>
      </c>
      <c r="H1603" s="832" t="s">
        <v>594</v>
      </c>
      <c r="I1603" s="832" t="s">
        <v>3666</v>
      </c>
      <c r="J1603" s="832" t="s">
        <v>1067</v>
      </c>
      <c r="K1603" s="832" t="s">
        <v>3667</v>
      </c>
      <c r="L1603" s="835">
        <v>14.47</v>
      </c>
      <c r="M1603" s="835">
        <v>28.94</v>
      </c>
      <c r="N1603" s="832">
        <v>2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21</v>
      </c>
      <c r="B1604" s="832" t="s">
        <v>3242</v>
      </c>
      <c r="C1604" s="832" t="s">
        <v>3248</v>
      </c>
      <c r="D1604" s="833" t="s">
        <v>5567</v>
      </c>
      <c r="E1604" s="834" t="s">
        <v>3255</v>
      </c>
      <c r="F1604" s="832" t="s">
        <v>3243</v>
      </c>
      <c r="G1604" s="832" t="s">
        <v>3981</v>
      </c>
      <c r="H1604" s="832" t="s">
        <v>594</v>
      </c>
      <c r="I1604" s="832" t="s">
        <v>3982</v>
      </c>
      <c r="J1604" s="832" t="s">
        <v>3983</v>
      </c>
      <c r="K1604" s="832" t="s">
        <v>3984</v>
      </c>
      <c r="L1604" s="835">
        <v>65.989999999999995</v>
      </c>
      <c r="M1604" s="835">
        <v>65.989999999999995</v>
      </c>
      <c r="N1604" s="832">
        <v>1</v>
      </c>
      <c r="O1604" s="836">
        <v>0.5</v>
      </c>
      <c r="P1604" s="835">
        <v>65.989999999999995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5" customHeight="1" x14ac:dyDescent="0.2">
      <c r="A1605" s="831">
        <v>21</v>
      </c>
      <c r="B1605" s="832" t="s">
        <v>3242</v>
      </c>
      <c r="C1605" s="832" t="s">
        <v>3248</v>
      </c>
      <c r="D1605" s="833" t="s">
        <v>5567</v>
      </c>
      <c r="E1605" s="834" t="s">
        <v>3255</v>
      </c>
      <c r="F1605" s="832" t="s">
        <v>3243</v>
      </c>
      <c r="G1605" s="832" t="s">
        <v>3668</v>
      </c>
      <c r="H1605" s="832" t="s">
        <v>594</v>
      </c>
      <c r="I1605" s="832" t="s">
        <v>3989</v>
      </c>
      <c r="J1605" s="832" t="s">
        <v>3990</v>
      </c>
      <c r="K1605" s="832" t="s">
        <v>3991</v>
      </c>
      <c r="L1605" s="835">
        <v>177.92</v>
      </c>
      <c r="M1605" s="835">
        <v>177.92</v>
      </c>
      <c r="N1605" s="832">
        <v>1</v>
      </c>
      <c r="O1605" s="836">
        <v>1</v>
      </c>
      <c r="P1605" s="835">
        <v>177.92</v>
      </c>
      <c r="Q1605" s="837">
        <v>1</v>
      </c>
      <c r="R1605" s="832">
        <v>1</v>
      </c>
      <c r="S1605" s="837">
        <v>1</v>
      </c>
      <c r="T1605" s="836">
        <v>1</v>
      </c>
      <c r="U1605" s="838">
        <v>1</v>
      </c>
    </row>
    <row r="1606" spans="1:21" ht="14.45" customHeight="1" x14ac:dyDescent="0.2">
      <c r="A1606" s="831">
        <v>21</v>
      </c>
      <c r="B1606" s="832" t="s">
        <v>3242</v>
      </c>
      <c r="C1606" s="832" t="s">
        <v>3248</v>
      </c>
      <c r="D1606" s="833" t="s">
        <v>5567</v>
      </c>
      <c r="E1606" s="834" t="s">
        <v>3255</v>
      </c>
      <c r="F1606" s="832" t="s">
        <v>3243</v>
      </c>
      <c r="G1606" s="832" t="s">
        <v>3668</v>
      </c>
      <c r="H1606" s="832" t="s">
        <v>594</v>
      </c>
      <c r="I1606" s="832" t="s">
        <v>3671</v>
      </c>
      <c r="J1606" s="832" t="s">
        <v>785</v>
      </c>
      <c r="K1606" s="832" t="s">
        <v>3672</v>
      </c>
      <c r="L1606" s="835">
        <v>0</v>
      </c>
      <c r="M1606" s="835">
        <v>0</v>
      </c>
      <c r="N1606" s="832">
        <v>2</v>
      </c>
      <c r="O1606" s="836">
        <v>1</v>
      </c>
      <c r="P1606" s="835">
        <v>0</v>
      </c>
      <c r="Q1606" s="837"/>
      <c r="R1606" s="832">
        <v>2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21</v>
      </c>
      <c r="B1607" s="832" t="s">
        <v>3242</v>
      </c>
      <c r="C1607" s="832" t="s">
        <v>3248</v>
      </c>
      <c r="D1607" s="833" t="s">
        <v>5567</v>
      </c>
      <c r="E1607" s="834" t="s">
        <v>3255</v>
      </c>
      <c r="F1607" s="832" t="s">
        <v>3243</v>
      </c>
      <c r="G1607" s="832" t="s">
        <v>3668</v>
      </c>
      <c r="H1607" s="832" t="s">
        <v>594</v>
      </c>
      <c r="I1607" s="832" t="s">
        <v>4323</v>
      </c>
      <c r="J1607" s="832" t="s">
        <v>4324</v>
      </c>
      <c r="K1607" s="832" t="s">
        <v>3991</v>
      </c>
      <c r="L1607" s="835">
        <v>177.92</v>
      </c>
      <c r="M1607" s="835">
        <v>355.84</v>
      </c>
      <c r="N1607" s="832">
        <v>2</v>
      </c>
      <c r="O1607" s="836">
        <v>2</v>
      </c>
      <c r="P1607" s="835">
        <v>355.84</v>
      </c>
      <c r="Q1607" s="837">
        <v>1</v>
      </c>
      <c r="R1607" s="832">
        <v>2</v>
      </c>
      <c r="S1607" s="837">
        <v>1</v>
      </c>
      <c r="T1607" s="836">
        <v>2</v>
      </c>
      <c r="U1607" s="838">
        <v>1</v>
      </c>
    </row>
    <row r="1608" spans="1:21" ht="14.45" customHeight="1" x14ac:dyDescent="0.2">
      <c r="A1608" s="831">
        <v>21</v>
      </c>
      <c r="B1608" s="832" t="s">
        <v>3242</v>
      </c>
      <c r="C1608" s="832" t="s">
        <v>3248</v>
      </c>
      <c r="D1608" s="833" t="s">
        <v>5567</v>
      </c>
      <c r="E1608" s="834" t="s">
        <v>3255</v>
      </c>
      <c r="F1608" s="832" t="s">
        <v>3243</v>
      </c>
      <c r="G1608" s="832" t="s">
        <v>3673</v>
      </c>
      <c r="H1608" s="832" t="s">
        <v>594</v>
      </c>
      <c r="I1608" s="832" t="s">
        <v>3682</v>
      </c>
      <c r="J1608" s="832" t="s">
        <v>3683</v>
      </c>
      <c r="K1608" s="832" t="s">
        <v>3148</v>
      </c>
      <c r="L1608" s="835">
        <v>0</v>
      </c>
      <c r="M1608" s="835">
        <v>0</v>
      </c>
      <c r="N1608" s="832">
        <v>2</v>
      </c>
      <c r="O1608" s="836">
        <v>1.5</v>
      </c>
      <c r="P1608" s="835">
        <v>0</v>
      </c>
      <c r="Q1608" s="837"/>
      <c r="R1608" s="832">
        <v>1</v>
      </c>
      <c r="S1608" s="837">
        <v>0.5</v>
      </c>
      <c r="T1608" s="836">
        <v>0.5</v>
      </c>
      <c r="U1608" s="838">
        <v>0.33333333333333331</v>
      </c>
    </row>
    <row r="1609" spans="1:21" ht="14.45" customHeight="1" x14ac:dyDescent="0.2">
      <c r="A1609" s="831">
        <v>21</v>
      </c>
      <c r="B1609" s="832" t="s">
        <v>3242</v>
      </c>
      <c r="C1609" s="832" t="s">
        <v>3248</v>
      </c>
      <c r="D1609" s="833" t="s">
        <v>5567</v>
      </c>
      <c r="E1609" s="834" t="s">
        <v>3255</v>
      </c>
      <c r="F1609" s="832" t="s">
        <v>3243</v>
      </c>
      <c r="G1609" s="832" t="s">
        <v>4513</v>
      </c>
      <c r="H1609" s="832" t="s">
        <v>594</v>
      </c>
      <c r="I1609" s="832" t="s">
        <v>4806</v>
      </c>
      <c r="J1609" s="832" t="s">
        <v>4515</v>
      </c>
      <c r="K1609" s="832" t="s">
        <v>4807</v>
      </c>
      <c r="L1609" s="835">
        <v>181.45</v>
      </c>
      <c r="M1609" s="835">
        <v>362.9</v>
      </c>
      <c r="N1609" s="832">
        <v>2</v>
      </c>
      <c r="O1609" s="836">
        <v>0.5</v>
      </c>
      <c r="P1609" s="835">
        <v>362.9</v>
      </c>
      <c r="Q1609" s="837">
        <v>1</v>
      </c>
      <c r="R1609" s="832">
        <v>2</v>
      </c>
      <c r="S1609" s="837">
        <v>1</v>
      </c>
      <c r="T1609" s="836">
        <v>0.5</v>
      </c>
      <c r="U1609" s="838">
        <v>1</v>
      </c>
    </row>
    <row r="1610" spans="1:21" ht="14.45" customHeight="1" x14ac:dyDescent="0.2">
      <c r="A1610" s="831">
        <v>21</v>
      </c>
      <c r="B1610" s="832" t="s">
        <v>3242</v>
      </c>
      <c r="C1610" s="832" t="s">
        <v>3248</v>
      </c>
      <c r="D1610" s="833" t="s">
        <v>5567</v>
      </c>
      <c r="E1610" s="834" t="s">
        <v>3255</v>
      </c>
      <c r="F1610" s="832" t="s">
        <v>3243</v>
      </c>
      <c r="G1610" s="832" t="s">
        <v>3309</v>
      </c>
      <c r="H1610" s="832" t="s">
        <v>594</v>
      </c>
      <c r="I1610" s="832" t="s">
        <v>4162</v>
      </c>
      <c r="J1610" s="832" t="s">
        <v>3693</v>
      </c>
      <c r="K1610" s="832" t="s">
        <v>4163</v>
      </c>
      <c r="L1610" s="835">
        <v>299.83999999999997</v>
      </c>
      <c r="M1610" s="835">
        <v>599.67999999999995</v>
      </c>
      <c r="N1610" s="832">
        <v>2</v>
      </c>
      <c r="O1610" s="836">
        <v>2</v>
      </c>
      <c r="P1610" s="835">
        <v>299.83999999999997</v>
      </c>
      <c r="Q1610" s="837">
        <v>0.5</v>
      </c>
      <c r="R1610" s="832">
        <v>1</v>
      </c>
      <c r="S1610" s="837">
        <v>0.5</v>
      </c>
      <c r="T1610" s="836">
        <v>1</v>
      </c>
      <c r="U1610" s="838">
        <v>0.5</v>
      </c>
    </row>
    <row r="1611" spans="1:21" ht="14.45" customHeight="1" x14ac:dyDescent="0.2">
      <c r="A1611" s="831">
        <v>21</v>
      </c>
      <c r="B1611" s="832" t="s">
        <v>3242</v>
      </c>
      <c r="C1611" s="832" t="s">
        <v>3248</v>
      </c>
      <c r="D1611" s="833" t="s">
        <v>5567</v>
      </c>
      <c r="E1611" s="834" t="s">
        <v>3255</v>
      </c>
      <c r="F1611" s="832" t="s">
        <v>3243</v>
      </c>
      <c r="G1611" s="832" t="s">
        <v>3309</v>
      </c>
      <c r="H1611" s="832" t="s">
        <v>594</v>
      </c>
      <c r="I1611" s="832" t="s">
        <v>2880</v>
      </c>
      <c r="J1611" s="832" t="s">
        <v>2881</v>
      </c>
      <c r="K1611" s="832" t="s">
        <v>2882</v>
      </c>
      <c r="L1611" s="835">
        <v>50.32</v>
      </c>
      <c r="M1611" s="835">
        <v>301.92</v>
      </c>
      <c r="N1611" s="832">
        <v>6</v>
      </c>
      <c r="O1611" s="836">
        <v>1.5</v>
      </c>
      <c r="P1611" s="835">
        <v>251.60000000000002</v>
      </c>
      <c r="Q1611" s="837">
        <v>0.83333333333333337</v>
      </c>
      <c r="R1611" s="832">
        <v>5</v>
      </c>
      <c r="S1611" s="837">
        <v>0.83333333333333337</v>
      </c>
      <c r="T1611" s="836">
        <v>1</v>
      </c>
      <c r="U1611" s="838">
        <v>0.66666666666666663</v>
      </c>
    </row>
    <row r="1612" spans="1:21" ht="14.45" customHeight="1" x14ac:dyDescent="0.2">
      <c r="A1612" s="831">
        <v>21</v>
      </c>
      <c r="B1612" s="832" t="s">
        <v>3242</v>
      </c>
      <c r="C1612" s="832" t="s">
        <v>3248</v>
      </c>
      <c r="D1612" s="833" t="s">
        <v>5567</v>
      </c>
      <c r="E1612" s="834" t="s">
        <v>3255</v>
      </c>
      <c r="F1612" s="832" t="s">
        <v>3243</v>
      </c>
      <c r="G1612" s="832" t="s">
        <v>3309</v>
      </c>
      <c r="H1612" s="832" t="s">
        <v>594</v>
      </c>
      <c r="I1612" s="832" t="s">
        <v>3310</v>
      </c>
      <c r="J1612" s="832" t="s">
        <v>1648</v>
      </c>
      <c r="K1612" s="832" t="s">
        <v>3311</v>
      </c>
      <c r="L1612" s="835">
        <v>50.32</v>
      </c>
      <c r="M1612" s="835">
        <v>654.16</v>
      </c>
      <c r="N1612" s="832">
        <v>13</v>
      </c>
      <c r="O1612" s="836">
        <v>5</v>
      </c>
      <c r="P1612" s="835">
        <v>150.96</v>
      </c>
      <c r="Q1612" s="837">
        <v>0.23076923076923078</v>
      </c>
      <c r="R1612" s="832">
        <v>3</v>
      </c>
      <c r="S1612" s="837">
        <v>0.23076923076923078</v>
      </c>
      <c r="T1612" s="836">
        <v>1.5</v>
      </c>
      <c r="U1612" s="838">
        <v>0.3</v>
      </c>
    </row>
    <row r="1613" spans="1:21" ht="14.45" customHeight="1" x14ac:dyDescent="0.2">
      <c r="A1613" s="831">
        <v>21</v>
      </c>
      <c r="B1613" s="832" t="s">
        <v>3242</v>
      </c>
      <c r="C1613" s="832" t="s">
        <v>3248</v>
      </c>
      <c r="D1613" s="833" t="s">
        <v>5567</v>
      </c>
      <c r="E1613" s="834" t="s">
        <v>3255</v>
      </c>
      <c r="F1613" s="832" t="s">
        <v>3243</v>
      </c>
      <c r="G1613" s="832" t="s">
        <v>3696</v>
      </c>
      <c r="H1613" s="832" t="s">
        <v>594</v>
      </c>
      <c r="I1613" s="832" t="s">
        <v>3697</v>
      </c>
      <c r="J1613" s="832" t="s">
        <v>662</v>
      </c>
      <c r="K1613" s="832" t="s">
        <v>663</v>
      </c>
      <c r="L1613" s="835">
        <v>2086.5500000000002</v>
      </c>
      <c r="M1613" s="835">
        <v>29211.699999999997</v>
      </c>
      <c r="N1613" s="832">
        <v>14</v>
      </c>
      <c r="O1613" s="836">
        <v>11.5</v>
      </c>
      <c r="P1613" s="835">
        <v>25038.599999999995</v>
      </c>
      <c r="Q1613" s="837">
        <v>0.8571428571428571</v>
      </c>
      <c r="R1613" s="832">
        <v>12</v>
      </c>
      <c r="S1613" s="837">
        <v>0.8571428571428571</v>
      </c>
      <c r="T1613" s="836">
        <v>9.5</v>
      </c>
      <c r="U1613" s="838">
        <v>0.82608695652173914</v>
      </c>
    </row>
    <row r="1614" spans="1:21" ht="14.45" customHeight="1" x14ac:dyDescent="0.2">
      <c r="A1614" s="831">
        <v>21</v>
      </c>
      <c r="B1614" s="832" t="s">
        <v>3242</v>
      </c>
      <c r="C1614" s="832" t="s">
        <v>3248</v>
      </c>
      <c r="D1614" s="833" t="s">
        <v>5567</v>
      </c>
      <c r="E1614" s="834" t="s">
        <v>3255</v>
      </c>
      <c r="F1614" s="832" t="s">
        <v>3243</v>
      </c>
      <c r="G1614" s="832" t="s">
        <v>3698</v>
      </c>
      <c r="H1614" s="832" t="s">
        <v>655</v>
      </c>
      <c r="I1614" s="832" t="s">
        <v>3111</v>
      </c>
      <c r="J1614" s="832" t="s">
        <v>1735</v>
      </c>
      <c r="K1614" s="832" t="s">
        <v>3112</v>
      </c>
      <c r="L1614" s="835">
        <v>154.36000000000001</v>
      </c>
      <c r="M1614" s="835">
        <v>771.80000000000007</v>
      </c>
      <c r="N1614" s="832">
        <v>5</v>
      </c>
      <c r="O1614" s="836">
        <v>3.5</v>
      </c>
      <c r="P1614" s="835">
        <v>463.08000000000004</v>
      </c>
      <c r="Q1614" s="837">
        <v>0.6</v>
      </c>
      <c r="R1614" s="832">
        <v>3</v>
      </c>
      <c r="S1614" s="837">
        <v>0.6</v>
      </c>
      <c r="T1614" s="836">
        <v>1.5</v>
      </c>
      <c r="U1614" s="838">
        <v>0.42857142857142855</v>
      </c>
    </row>
    <row r="1615" spans="1:21" ht="14.45" customHeight="1" x14ac:dyDescent="0.2">
      <c r="A1615" s="831">
        <v>21</v>
      </c>
      <c r="B1615" s="832" t="s">
        <v>3242</v>
      </c>
      <c r="C1615" s="832" t="s">
        <v>3248</v>
      </c>
      <c r="D1615" s="833" t="s">
        <v>5567</v>
      </c>
      <c r="E1615" s="834" t="s">
        <v>3255</v>
      </c>
      <c r="F1615" s="832" t="s">
        <v>3243</v>
      </c>
      <c r="G1615" s="832" t="s">
        <v>3698</v>
      </c>
      <c r="H1615" s="832" t="s">
        <v>594</v>
      </c>
      <c r="I1615" s="832" t="s">
        <v>4725</v>
      </c>
      <c r="J1615" s="832" t="s">
        <v>4726</v>
      </c>
      <c r="K1615" s="832" t="s">
        <v>4727</v>
      </c>
      <c r="L1615" s="835">
        <v>111.22</v>
      </c>
      <c r="M1615" s="835">
        <v>222.44</v>
      </c>
      <c r="N1615" s="832">
        <v>2</v>
      </c>
      <c r="O1615" s="836">
        <v>0.5</v>
      </c>
      <c r="P1615" s="835">
        <v>222.44</v>
      </c>
      <c r="Q1615" s="837">
        <v>1</v>
      </c>
      <c r="R1615" s="832">
        <v>2</v>
      </c>
      <c r="S1615" s="837">
        <v>1</v>
      </c>
      <c r="T1615" s="836">
        <v>0.5</v>
      </c>
      <c r="U1615" s="838">
        <v>1</v>
      </c>
    </row>
    <row r="1616" spans="1:21" ht="14.45" customHeight="1" x14ac:dyDescent="0.2">
      <c r="A1616" s="831">
        <v>21</v>
      </c>
      <c r="B1616" s="832" t="s">
        <v>3242</v>
      </c>
      <c r="C1616" s="832" t="s">
        <v>3248</v>
      </c>
      <c r="D1616" s="833" t="s">
        <v>5567</v>
      </c>
      <c r="E1616" s="834" t="s">
        <v>3255</v>
      </c>
      <c r="F1616" s="832" t="s">
        <v>3243</v>
      </c>
      <c r="G1616" s="832" t="s">
        <v>3698</v>
      </c>
      <c r="H1616" s="832" t="s">
        <v>594</v>
      </c>
      <c r="I1616" s="832" t="s">
        <v>4808</v>
      </c>
      <c r="J1616" s="832" t="s">
        <v>1735</v>
      </c>
      <c r="K1616" s="832" t="s">
        <v>3112</v>
      </c>
      <c r="L1616" s="835">
        <v>154.36000000000001</v>
      </c>
      <c r="M1616" s="835">
        <v>154.36000000000001</v>
      </c>
      <c r="N1616" s="832">
        <v>1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21</v>
      </c>
      <c r="B1617" s="832" t="s">
        <v>3242</v>
      </c>
      <c r="C1617" s="832" t="s">
        <v>3248</v>
      </c>
      <c r="D1617" s="833" t="s">
        <v>5567</v>
      </c>
      <c r="E1617" s="834" t="s">
        <v>3255</v>
      </c>
      <c r="F1617" s="832" t="s">
        <v>3243</v>
      </c>
      <c r="G1617" s="832" t="s">
        <v>3704</v>
      </c>
      <c r="H1617" s="832" t="s">
        <v>655</v>
      </c>
      <c r="I1617" s="832" t="s">
        <v>2714</v>
      </c>
      <c r="J1617" s="832" t="s">
        <v>2712</v>
      </c>
      <c r="K1617" s="832" t="s">
        <v>2715</v>
      </c>
      <c r="L1617" s="835">
        <v>63.14</v>
      </c>
      <c r="M1617" s="835">
        <v>63.14</v>
      </c>
      <c r="N1617" s="832">
        <v>1</v>
      </c>
      <c r="O1617" s="836">
        <v>0.5</v>
      </c>
      <c r="P1617" s="835">
        <v>63.14</v>
      </c>
      <c r="Q1617" s="837">
        <v>1</v>
      </c>
      <c r="R1617" s="832">
        <v>1</v>
      </c>
      <c r="S1617" s="837">
        <v>1</v>
      </c>
      <c r="T1617" s="836">
        <v>0.5</v>
      </c>
      <c r="U1617" s="838">
        <v>1</v>
      </c>
    </row>
    <row r="1618" spans="1:21" ht="14.45" customHeight="1" x14ac:dyDescent="0.2">
      <c r="A1618" s="831">
        <v>21</v>
      </c>
      <c r="B1618" s="832" t="s">
        <v>3242</v>
      </c>
      <c r="C1618" s="832" t="s">
        <v>3248</v>
      </c>
      <c r="D1618" s="833" t="s">
        <v>5567</v>
      </c>
      <c r="E1618" s="834" t="s">
        <v>3255</v>
      </c>
      <c r="F1618" s="832" t="s">
        <v>3243</v>
      </c>
      <c r="G1618" s="832" t="s">
        <v>3704</v>
      </c>
      <c r="H1618" s="832" t="s">
        <v>655</v>
      </c>
      <c r="I1618" s="832" t="s">
        <v>2720</v>
      </c>
      <c r="J1618" s="832" t="s">
        <v>2721</v>
      </c>
      <c r="K1618" s="832" t="s">
        <v>2722</v>
      </c>
      <c r="L1618" s="835">
        <v>49.08</v>
      </c>
      <c r="M1618" s="835">
        <v>49.08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21</v>
      </c>
      <c r="B1619" s="832" t="s">
        <v>3242</v>
      </c>
      <c r="C1619" s="832" t="s">
        <v>3248</v>
      </c>
      <c r="D1619" s="833" t="s">
        <v>5567</v>
      </c>
      <c r="E1619" s="834" t="s">
        <v>3255</v>
      </c>
      <c r="F1619" s="832" t="s">
        <v>3243</v>
      </c>
      <c r="G1619" s="832" t="s">
        <v>3312</v>
      </c>
      <c r="H1619" s="832" t="s">
        <v>655</v>
      </c>
      <c r="I1619" s="832" t="s">
        <v>3006</v>
      </c>
      <c r="J1619" s="832" t="s">
        <v>1715</v>
      </c>
      <c r="K1619" s="832" t="s">
        <v>1717</v>
      </c>
      <c r="L1619" s="835">
        <v>242.63</v>
      </c>
      <c r="M1619" s="835">
        <v>5823.12</v>
      </c>
      <c r="N1619" s="832">
        <v>24</v>
      </c>
      <c r="O1619" s="836">
        <v>2</v>
      </c>
      <c r="P1619" s="835">
        <v>5580.49</v>
      </c>
      <c r="Q1619" s="837">
        <v>0.95833333333333326</v>
      </c>
      <c r="R1619" s="832">
        <v>23</v>
      </c>
      <c r="S1619" s="837">
        <v>0.95833333333333337</v>
      </c>
      <c r="T1619" s="836">
        <v>1</v>
      </c>
      <c r="U1619" s="838">
        <v>0.5</v>
      </c>
    </row>
    <row r="1620" spans="1:21" ht="14.45" customHeight="1" x14ac:dyDescent="0.2">
      <c r="A1620" s="831">
        <v>21</v>
      </c>
      <c r="B1620" s="832" t="s">
        <v>3242</v>
      </c>
      <c r="C1620" s="832" t="s">
        <v>3248</v>
      </c>
      <c r="D1620" s="833" t="s">
        <v>5567</v>
      </c>
      <c r="E1620" s="834" t="s">
        <v>3255</v>
      </c>
      <c r="F1620" s="832" t="s">
        <v>3243</v>
      </c>
      <c r="G1620" s="832" t="s">
        <v>3312</v>
      </c>
      <c r="H1620" s="832" t="s">
        <v>655</v>
      </c>
      <c r="I1620" s="832" t="s">
        <v>4036</v>
      </c>
      <c r="J1620" s="832" t="s">
        <v>1715</v>
      </c>
      <c r="K1620" s="832" t="s">
        <v>4037</v>
      </c>
      <c r="L1620" s="835">
        <v>1451.04</v>
      </c>
      <c r="M1620" s="835">
        <v>7255.2</v>
      </c>
      <c r="N1620" s="832">
        <v>5</v>
      </c>
      <c r="O1620" s="836">
        <v>2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5" customHeight="1" x14ac:dyDescent="0.2">
      <c r="A1621" s="831">
        <v>21</v>
      </c>
      <c r="B1621" s="832" t="s">
        <v>3242</v>
      </c>
      <c r="C1621" s="832" t="s">
        <v>3248</v>
      </c>
      <c r="D1621" s="833" t="s">
        <v>5567</v>
      </c>
      <c r="E1621" s="834" t="s">
        <v>3255</v>
      </c>
      <c r="F1621" s="832" t="s">
        <v>3243</v>
      </c>
      <c r="G1621" s="832" t="s">
        <v>3312</v>
      </c>
      <c r="H1621" s="832" t="s">
        <v>655</v>
      </c>
      <c r="I1621" s="832" t="s">
        <v>2996</v>
      </c>
      <c r="J1621" s="832" t="s">
        <v>1715</v>
      </c>
      <c r="K1621" s="832" t="s">
        <v>1716</v>
      </c>
      <c r="L1621" s="835">
        <v>1298.21</v>
      </c>
      <c r="M1621" s="835">
        <v>3894.63</v>
      </c>
      <c r="N1621" s="832">
        <v>3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5" customHeight="1" x14ac:dyDescent="0.2">
      <c r="A1622" s="831">
        <v>21</v>
      </c>
      <c r="B1622" s="832" t="s">
        <v>3242</v>
      </c>
      <c r="C1622" s="832" t="s">
        <v>3248</v>
      </c>
      <c r="D1622" s="833" t="s">
        <v>5567</v>
      </c>
      <c r="E1622" s="834" t="s">
        <v>3255</v>
      </c>
      <c r="F1622" s="832" t="s">
        <v>3243</v>
      </c>
      <c r="G1622" s="832" t="s">
        <v>3312</v>
      </c>
      <c r="H1622" s="832" t="s">
        <v>594</v>
      </c>
      <c r="I1622" s="832" t="s">
        <v>4613</v>
      </c>
      <c r="J1622" s="832" t="s">
        <v>4614</v>
      </c>
      <c r="K1622" s="832" t="s">
        <v>3005</v>
      </c>
      <c r="L1622" s="835">
        <v>152.27000000000001</v>
      </c>
      <c r="M1622" s="835">
        <v>3045.4</v>
      </c>
      <c r="N1622" s="832">
        <v>20</v>
      </c>
      <c r="O1622" s="836">
        <v>1</v>
      </c>
      <c r="P1622" s="835">
        <v>3045.4</v>
      </c>
      <c r="Q1622" s="837">
        <v>1</v>
      </c>
      <c r="R1622" s="832">
        <v>20</v>
      </c>
      <c r="S1622" s="837">
        <v>1</v>
      </c>
      <c r="T1622" s="836">
        <v>1</v>
      </c>
      <c r="U1622" s="838">
        <v>1</v>
      </c>
    </row>
    <row r="1623" spans="1:21" ht="14.45" customHeight="1" x14ac:dyDescent="0.2">
      <c r="A1623" s="831">
        <v>21</v>
      </c>
      <c r="B1623" s="832" t="s">
        <v>3242</v>
      </c>
      <c r="C1623" s="832" t="s">
        <v>3248</v>
      </c>
      <c r="D1623" s="833" t="s">
        <v>5567</v>
      </c>
      <c r="E1623" s="834" t="s">
        <v>3255</v>
      </c>
      <c r="F1623" s="832" t="s">
        <v>3243</v>
      </c>
      <c r="G1623" s="832" t="s">
        <v>3297</v>
      </c>
      <c r="H1623" s="832" t="s">
        <v>594</v>
      </c>
      <c r="I1623" s="832" t="s">
        <v>3298</v>
      </c>
      <c r="J1623" s="832" t="s">
        <v>1256</v>
      </c>
      <c r="K1623" s="832" t="s">
        <v>1257</v>
      </c>
      <c r="L1623" s="835">
        <v>107.27</v>
      </c>
      <c r="M1623" s="835">
        <v>1609.05</v>
      </c>
      <c r="N1623" s="832">
        <v>15</v>
      </c>
      <c r="O1623" s="836">
        <v>7.5</v>
      </c>
      <c r="P1623" s="835">
        <v>1179.97</v>
      </c>
      <c r="Q1623" s="837">
        <v>0.73333333333333339</v>
      </c>
      <c r="R1623" s="832">
        <v>11</v>
      </c>
      <c r="S1623" s="837">
        <v>0.73333333333333328</v>
      </c>
      <c r="T1623" s="836">
        <v>5.5</v>
      </c>
      <c r="U1623" s="838">
        <v>0.73333333333333328</v>
      </c>
    </row>
    <row r="1624" spans="1:21" ht="14.45" customHeight="1" x14ac:dyDescent="0.2">
      <c r="A1624" s="831">
        <v>21</v>
      </c>
      <c r="B1624" s="832" t="s">
        <v>3242</v>
      </c>
      <c r="C1624" s="832" t="s">
        <v>3248</v>
      </c>
      <c r="D1624" s="833" t="s">
        <v>5567</v>
      </c>
      <c r="E1624" s="834" t="s">
        <v>3255</v>
      </c>
      <c r="F1624" s="832" t="s">
        <v>3243</v>
      </c>
      <c r="G1624" s="832" t="s">
        <v>3297</v>
      </c>
      <c r="H1624" s="832" t="s">
        <v>594</v>
      </c>
      <c r="I1624" s="832" t="s">
        <v>3723</v>
      </c>
      <c r="J1624" s="832" t="s">
        <v>1256</v>
      </c>
      <c r="K1624" s="832" t="s">
        <v>1257</v>
      </c>
      <c r="L1624" s="835">
        <v>107.27</v>
      </c>
      <c r="M1624" s="835">
        <v>321.81</v>
      </c>
      <c r="N1624" s="832">
        <v>3</v>
      </c>
      <c r="O1624" s="836">
        <v>1.5</v>
      </c>
      <c r="P1624" s="835">
        <v>214.54</v>
      </c>
      <c r="Q1624" s="837">
        <v>0.66666666666666663</v>
      </c>
      <c r="R1624" s="832">
        <v>2</v>
      </c>
      <c r="S1624" s="837">
        <v>0.66666666666666663</v>
      </c>
      <c r="T1624" s="836">
        <v>1</v>
      </c>
      <c r="U1624" s="838">
        <v>0.66666666666666663</v>
      </c>
    </row>
    <row r="1625" spans="1:21" ht="14.45" customHeight="1" x14ac:dyDescent="0.2">
      <c r="A1625" s="831">
        <v>21</v>
      </c>
      <c r="B1625" s="832" t="s">
        <v>3242</v>
      </c>
      <c r="C1625" s="832" t="s">
        <v>3248</v>
      </c>
      <c r="D1625" s="833" t="s">
        <v>5567</v>
      </c>
      <c r="E1625" s="834" t="s">
        <v>3255</v>
      </c>
      <c r="F1625" s="832" t="s">
        <v>3244</v>
      </c>
      <c r="G1625" s="832" t="s">
        <v>3315</v>
      </c>
      <c r="H1625" s="832" t="s">
        <v>594</v>
      </c>
      <c r="I1625" s="832" t="s">
        <v>3724</v>
      </c>
      <c r="J1625" s="832" t="s">
        <v>3317</v>
      </c>
      <c r="K1625" s="832"/>
      <c r="L1625" s="835">
        <v>0</v>
      </c>
      <c r="M1625" s="835">
        <v>0</v>
      </c>
      <c r="N1625" s="832">
        <v>2</v>
      </c>
      <c r="O1625" s="836">
        <v>2</v>
      </c>
      <c r="P1625" s="835">
        <v>0</v>
      </c>
      <c r="Q1625" s="837"/>
      <c r="R1625" s="832">
        <v>2</v>
      </c>
      <c r="S1625" s="837">
        <v>1</v>
      </c>
      <c r="T1625" s="836">
        <v>2</v>
      </c>
      <c r="U1625" s="838">
        <v>1</v>
      </c>
    </row>
    <row r="1626" spans="1:21" ht="14.45" customHeight="1" x14ac:dyDescent="0.2">
      <c r="A1626" s="831">
        <v>21</v>
      </c>
      <c r="B1626" s="832" t="s">
        <v>3242</v>
      </c>
      <c r="C1626" s="832" t="s">
        <v>3248</v>
      </c>
      <c r="D1626" s="833" t="s">
        <v>5567</v>
      </c>
      <c r="E1626" s="834" t="s">
        <v>3255</v>
      </c>
      <c r="F1626" s="832" t="s">
        <v>3245</v>
      </c>
      <c r="G1626" s="832" t="s">
        <v>3747</v>
      </c>
      <c r="H1626" s="832" t="s">
        <v>594</v>
      </c>
      <c r="I1626" s="832" t="s">
        <v>3748</v>
      </c>
      <c r="J1626" s="832" t="s">
        <v>3317</v>
      </c>
      <c r="K1626" s="832"/>
      <c r="L1626" s="835">
        <v>1267.1199999999999</v>
      </c>
      <c r="M1626" s="835">
        <v>1267.1199999999999</v>
      </c>
      <c r="N1626" s="832">
        <v>1</v>
      </c>
      <c r="O1626" s="836">
        <v>1</v>
      </c>
      <c r="P1626" s="835">
        <v>1267.1199999999999</v>
      </c>
      <c r="Q1626" s="837">
        <v>1</v>
      </c>
      <c r="R1626" s="832">
        <v>1</v>
      </c>
      <c r="S1626" s="837">
        <v>1</v>
      </c>
      <c r="T1626" s="836">
        <v>1</v>
      </c>
      <c r="U1626" s="838">
        <v>1</v>
      </c>
    </row>
    <row r="1627" spans="1:21" ht="14.45" customHeight="1" x14ac:dyDescent="0.2">
      <c r="A1627" s="831">
        <v>21</v>
      </c>
      <c r="B1627" s="832" t="s">
        <v>3242</v>
      </c>
      <c r="C1627" s="832" t="s">
        <v>3248</v>
      </c>
      <c r="D1627" s="833" t="s">
        <v>5567</v>
      </c>
      <c r="E1627" s="834" t="s">
        <v>3265</v>
      </c>
      <c r="F1627" s="832" t="s">
        <v>3243</v>
      </c>
      <c r="G1627" s="832" t="s">
        <v>4741</v>
      </c>
      <c r="H1627" s="832" t="s">
        <v>594</v>
      </c>
      <c r="I1627" s="832" t="s">
        <v>4809</v>
      </c>
      <c r="J1627" s="832" t="s">
        <v>4743</v>
      </c>
      <c r="K1627" s="832" t="s">
        <v>4810</v>
      </c>
      <c r="L1627" s="835">
        <v>0</v>
      </c>
      <c r="M1627" s="835">
        <v>0</v>
      </c>
      <c r="N1627" s="832">
        <v>1</v>
      </c>
      <c r="O1627" s="836">
        <v>0.5</v>
      </c>
      <c r="P1627" s="835">
        <v>0</v>
      </c>
      <c r="Q1627" s="837"/>
      <c r="R1627" s="832">
        <v>1</v>
      </c>
      <c r="S1627" s="837">
        <v>1</v>
      </c>
      <c r="T1627" s="836">
        <v>0.5</v>
      </c>
      <c r="U1627" s="838">
        <v>1</v>
      </c>
    </row>
    <row r="1628" spans="1:21" ht="14.45" customHeight="1" x14ac:dyDescent="0.2">
      <c r="A1628" s="831">
        <v>21</v>
      </c>
      <c r="B1628" s="832" t="s">
        <v>3242</v>
      </c>
      <c r="C1628" s="832" t="s">
        <v>3248</v>
      </c>
      <c r="D1628" s="833" t="s">
        <v>5567</v>
      </c>
      <c r="E1628" s="834" t="s">
        <v>3265</v>
      </c>
      <c r="F1628" s="832" t="s">
        <v>3243</v>
      </c>
      <c r="G1628" s="832" t="s">
        <v>3318</v>
      </c>
      <c r="H1628" s="832" t="s">
        <v>655</v>
      </c>
      <c r="I1628" s="832" t="s">
        <v>2837</v>
      </c>
      <c r="J1628" s="832" t="s">
        <v>675</v>
      </c>
      <c r="K1628" s="832" t="s">
        <v>672</v>
      </c>
      <c r="L1628" s="835">
        <v>72.55</v>
      </c>
      <c r="M1628" s="835">
        <v>217.64999999999998</v>
      </c>
      <c r="N1628" s="832">
        <v>3</v>
      </c>
      <c r="O1628" s="836">
        <v>2</v>
      </c>
      <c r="P1628" s="835">
        <v>72.55</v>
      </c>
      <c r="Q1628" s="837">
        <v>0.33333333333333337</v>
      </c>
      <c r="R1628" s="832">
        <v>1</v>
      </c>
      <c r="S1628" s="837">
        <v>0.33333333333333331</v>
      </c>
      <c r="T1628" s="836">
        <v>0.5</v>
      </c>
      <c r="U1628" s="838">
        <v>0.25</v>
      </c>
    </row>
    <row r="1629" spans="1:21" ht="14.45" customHeight="1" x14ac:dyDescent="0.2">
      <c r="A1629" s="831">
        <v>21</v>
      </c>
      <c r="B1629" s="832" t="s">
        <v>3242</v>
      </c>
      <c r="C1629" s="832" t="s">
        <v>3248</v>
      </c>
      <c r="D1629" s="833" t="s">
        <v>5567</v>
      </c>
      <c r="E1629" s="834" t="s">
        <v>3265</v>
      </c>
      <c r="F1629" s="832" t="s">
        <v>3243</v>
      </c>
      <c r="G1629" s="832" t="s">
        <v>3318</v>
      </c>
      <c r="H1629" s="832" t="s">
        <v>655</v>
      </c>
      <c r="I1629" s="832" t="s">
        <v>2836</v>
      </c>
      <c r="J1629" s="832" t="s">
        <v>675</v>
      </c>
      <c r="K1629" s="832" t="s">
        <v>676</v>
      </c>
      <c r="L1629" s="835">
        <v>21.76</v>
      </c>
      <c r="M1629" s="835">
        <v>108.80000000000001</v>
      </c>
      <c r="N1629" s="832">
        <v>5</v>
      </c>
      <c r="O1629" s="836">
        <v>3.5</v>
      </c>
      <c r="P1629" s="835">
        <v>43.52</v>
      </c>
      <c r="Q1629" s="837">
        <v>0.39999999999999997</v>
      </c>
      <c r="R1629" s="832">
        <v>2</v>
      </c>
      <c r="S1629" s="837">
        <v>0.4</v>
      </c>
      <c r="T1629" s="836">
        <v>1</v>
      </c>
      <c r="U1629" s="838">
        <v>0.2857142857142857</v>
      </c>
    </row>
    <row r="1630" spans="1:21" ht="14.45" customHeight="1" x14ac:dyDescent="0.2">
      <c r="A1630" s="831">
        <v>21</v>
      </c>
      <c r="B1630" s="832" t="s">
        <v>3242</v>
      </c>
      <c r="C1630" s="832" t="s">
        <v>3248</v>
      </c>
      <c r="D1630" s="833" t="s">
        <v>5567</v>
      </c>
      <c r="E1630" s="834" t="s">
        <v>3265</v>
      </c>
      <c r="F1630" s="832" t="s">
        <v>3243</v>
      </c>
      <c r="G1630" s="832" t="s">
        <v>3318</v>
      </c>
      <c r="H1630" s="832" t="s">
        <v>655</v>
      </c>
      <c r="I1630" s="832" t="s">
        <v>2838</v>
      </c>
      <c r="J1630" s="832" t="s">
        <v>675</v>
      </c>
      <c r="K1630" s="832" t="s">
        <v>671</v>
      </c>
      <c r="L1630" s="835">
        <v>65.28</v>
      </c>
      <c r="M1630" s="835">
        <v>65.28</v>
      </c>
      <c r="N1630" s="832">
        <v>1</v>
      </c>
      <c r="O1630" s="836">
        <v>0.5</v>
      </c>
      <c r="P1630" s="835">
        <v>65.28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5" customHeight="1" x14ac:dyDescent="0.2">
      <c r="A1631" s="831">
        <v>21</v>
      </c>
      <c r="B1631" s="832" t="s">
        <v>3242</v>
      </c>
      <c r="C1631" s="832" t="s">
        <v>3248</v>
      </c>
      <c r="D1631" s="833" t="s">
        <v>5567</v>
      </c>
      <c r="E1631" s="834" t="s">
        <v>3265</v>
      </c>
      <c r="F1631" s="832" t="s">
        <v>3243</v>
      </c>
      <c r="G1631" s="832" t="s">
        <v>3321</v>
      </c>
      <c r="H1631" s="832" t="s">
        <v>655</v>
      </c>
      <c r="I1631" s="832" t="s">
        <v>2931</v>
      </c>
      <c r="J1631" s="832" t="s">
        <v>2932</v>
      </c>
      <c r="K1631" s="832" t="s">
        <v>2933</v>
      </c>
      <c r="L1631" s="835">
        <v>9.4</v>
      </c>
      <c r="M1631" s="835">
        <v>28.200000000000003</v>
      </c>
      <c r="N1631" s="832">
        <v>3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5" customHeight="1" x14ac:dyDescent="0.2">
      <c r="A1632" s="831">
        <v>21</v>
      </c>
      <c r="B1632" s="832" t="s">
        <v>3242</v>
      </c>
      <c r="C1632" s="832" t="s">
        <v>3248</v>
      </c>
      <c r="D1632" s="833" t="s">
        <v>5567</v>
      </c>
      <c r="E1632" s="834" t="s">
        <v>3265</v>
      </c>
      <c r="F1632" s="832" t="s">
        <v>3243</v>
      </c>
      <c r="G1632" s="832" t="s">
        <v>3321</v>
      </c>
      <c r="H1632" s="832" t="s">
        <v>655</v>
      </c>
      <c r="I1632" s="832" t="s">
        <v>2934</v>
      </c>
      <c r="J1632" s="832" t="s">
        <v>2932</v>
      </c>
      <c r="K1632" s="832" t="s">
        <v>2935</v>
      </c>
      <c r="L1632" s="835">
        <v>4.7</v>
      </c>
      <c r="M1632" s="835">
        <v>4.7</v>
      </c>
      <c r="N1632" s="832">
        <v>1</v>
      </c>
      <c r="O1632" s="836">
        <v>1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5" customHeight="1" x14ac:dyDescent="0.2">
      <c r="A1633" s="831">
        <v>21</v>
      </c>
      <c r="B1633" s="832" t="s">
        <v>3242</v>
      </c>
      <c r="C1633" s="832" t="s">
        <v>3248</v>
      </c>
      <c r="D1633" s="833" t="s">
        <v>5567</v>
      </c>
      <c r="E1633" s="834" t="s">
        <v>3265</v>
      </c>
      <c r="F1633" s="832" t="s">
        <v>3243</v>
      </c>
      <c r="G1633" s="832" t="s">
        <v>3322</v>
      </c>
      <c r="H1633" s="832" t="s">
        <v>655</v>
      </c>
      <c r="I1633" s="832" t="s">
        <v>4811</v>
      </c>
      <c r="J1633" s="832" t="s">
        <v>4812</v>
      </c>
      <c r="K1633" s="832" t="s">
        <v>4813</v>
      </c>
      <c r="L1633" s="835">
        <v>0</v>
      </c>
      <c r="M1633" s="835">
        <v>0</v>
      </c>
      <c r="N1633" s="832">
        <v>1</v>
      </c>
      <c r="O1633" s="836">
        <v>1</v>
      </c>
      <c r="P1633" s="835">
        <v>0</v>
      </c>
      <c r="Q1633" s="837"/>
      <c r="R1633" s="832">
        <v>1</v>
      </c>
      <c r="S1633" s="837">
        <v>1</v>
      </c>
      <c r="T1633" s="836">
        <v>1</v>
      </c>
      <c r="U1633" s="838">
        <v>1</v>
      </c>
    </row>
    <row r="1634" spans="1:21" ht="14.45" customHeight="1" x14ac:dyDescent="0.2">
      <c r="A1634" s="831">
        <v>21</v>
      </c>
      <c r="B1634" s="832" t="s">
        <v>3242</v>
      </c>
      <c r="C1634" s="832" t="s">
        <v>3248</v>
      </c>
      <c r="D1634" s="833" t="s">
        <v>5567</v>
      </c>
      <c r="E1634" s="834" t="s">
        <v>3265</v>
      </c>
      <c r="F1634" s="832" t="s">
        <v>3243</v>
      </c>
      <c r="G1634" s="832" t="s">
        <v>3325</v>
      </c>
      <c r="H1634" s="832" t="s">
        <v>655</v>
      </c>
      <c r="I1634" s="832" t="s">
        <v>2645</v>
      </c>
      <c r="J1634" s="832" t="s">
        <v>2646</v>
      </c>
      <c r="K1634" s="832" t="s">
        <v>2647</v>
      </c>
      <c r="L1634" s="835">
        <v>93.27</v>
      </c>
      <c r="M1634" s="835">
        <v>93.27</v>
      </c>
      <c r="N1634" s="832">
        <v>1</v>
      </c>
      <c r="O1634" s="836">
        <v>0.5</v>
      </c>
      <c r="P1634" s="835">
        <v>93.27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5" customHeight="1" x14ac:dyDescent="0.2">
      <c r="A1635" s="831">
        <v>21</v>
      </c>
      <c r="B1635" s="832" t="s">
        <v>3242</v>
      </c>
      <c r="C1635" s="832" t="s">
        <v>3248</v>
      </c>
      <c r="D1635" s="833" t="s">
        <v>5567</v>
      </c>
      <c r="E1635" s="834" t="s">
        <v>3265</v>
      </c>
      <c r="F1635" s="832" t="s">
        <v>3243</v>
      </c>
      <c r="G1635" s="832" t="s">
        <v>3325</v>
      </c>
      <c r="H1635" s="832" t="s">
        <v>655</v>
      </c>
      <c r="I1635" s="832" t="s">
        <v>2650</v>
      </c>
      <c r="J1635" s="832" t="s">
        <v>2646</v>
      </c>
      <c r="K1635" s="832" t="s">
        <v>2651</v>
      </c>
      <c r="L1635" s="835">
        <v>31.09</v>
      </c>
      <c r="M1635" s="835">
        <v>62.18</v>
      </c>
      <c r="N1635" s="832">
        <v>2</v>
      </c>
      <c r="O1635" s="836">
        <v>1</v>
      </c>
      <c r="P1635" s="835">
        <v>62.18</v>
      </c>
      <c r="Q1635" s="837">
        <v>1</v>
      </c>
      <c r="R1635" s="832">
        <v>2</v>
      </c>
      <c r="S1635" s="837">
        <v>1</v>
      </c>
      <c r="T1635" s="836">
        <v>1</v>
      </c>
      <c r="U1635" s="838">
        <v>1</v>
      </c>
    </row>
    <row r="1636" spans="1:21" ht="14.45" customHeight="1" x14ac:dyDescent="0.2">
      <c r="A1636" s="831">
        <v>21</v>
      </c>
      <c r="B1636" s="832" t="s">
        <v>3242</v>
      </c>
      <c r="C1636" s="832" t="s">
        <v>3248</v>
      </c>
      <c r="D1636" s="833" t="s">
        <v>5567</v>
      </c>
      <c r="E1636" s="834" t="s">
        <v>3265</v>
      </c>
      <c r="F1636" s="832" t="s">
        <v>3243</v>
      </c>
      <c r="G1636" s="832" t="s">
        <v>3327</v>
      </c>
      <c r="H1636" s="832" t="s">
        <v>594</v>
      </c>
      <c r="I1636" s="832" t="s">
        <v>3328</v>
      </c>
      <c r="J1636" s="832" t="s">
        <v>3329</v>
      </c>
      <c r="K1636" s="832" t="s">
        <v>3330</v>
      </c>
      <c r="L1636" s="835">
        <v>550.39</v>
      </c>
      <c r="M1636" s="835">
        <v>1651.17</v>
      </c>
      <c r="N1636" s="832">
        <v>3</v>
      </c>
      <c r="O1636" s="836">
        <v>1</v>
      </c>
      <c r="P1636" s="835">
        <v>1651.17</v>
      </c>
      <c r="Q1636" s="837">
        <v>1</v>
      </c>
      <c r="R1636" s="832">
        <v>3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21</v>
      </c>
      <c r="B1637" s="832" t="s">
        <v>3242</v>
      </c>
      <c r="C1637" s="832" t="s">
        <v>3248</v>
      </c>
      <c r="D1637" s="833" t="s">
        <v>5567</v>
      </c>
      <c r="E1637" s="834" t="s">
        <v>3265</v>
      </c>
      <c r="F1637" s="832" t="s">
        <v>3243</v>
      </c>
      <c r="G1637" s="832" t="s">
        <v>3327</v>
      </c>
      <c r="H1637" s="832" t="s">
        <v>594</v>
      </c>
      <c r="I1637" s="832" t="s">
        <v>3768</v>
      </c>
      <c r="J1637" s="832" t="s">
        <v>3769</v>
      </c>
      <c r="K1637" s="832" t="s">
        <v>3330</v>
      </c>
      <c r="L1637" s="835">
        <v>550.39</v>
      </c>
      <c r="M1637" s="835">
        <v>1651.17</v>
      </c>
      <c r="N1637" s="832">
        <v>3</v>
      </c>
      <c r="O1637" s="836">
        <v>0.5</v>
      </c>
      <c r="P1637" s="835">
        <v>1651.17</v>
      </c>
      <c r="Q1637" s="837">
        <v>1</v>
      </c>
      <c r="R1637" s="832">
        <v>3</v>
      </c>
      <c r="S1637" s="837">
        <v>1</v>
      </c>
      <c r="T1637" s="836">
        <v>0.5</v>
      </c>
      <c r="U1637" s="838">
        <v>1</v>
      </c>
    </row>
    <row r="1638" spans="1:21" ht="14.45" customHeight="1" x14ac:dyDescent="0.2">
      <c r="A1638" s="831">
        <v>21</v>
      </c>
      <c r="B1638" s="832" t="s">
        <v>3242</v>
      </c>
      <c r="C1638" s="832" t="s">
        <v>3248</v>
      </c>
      <c r="D1638" s="833" t="s">
        <v>5567</v>
      </c>
      <c r="E1638" s="834" t="s">
        <v>3265</v>
      </c>
      <c r="F1638" s="832" t="s">
        <v>3243</v>
      </c>
      <c r="G1638" s="832" t="s">
        <v>3333</v>
      </c>
      <c r="H1638" s="832" t="s">
        <v>594</v>
      </c>
      <c r="I1638" s="832" t="s">
        <v>3032</v>
      </c>
      <c r="J1638" s="832" t="s">
        <v>3033</v>
      </c>
      <c r="K1638" s="832" t="s">
        <v>3034</v>
      </c>
      <c r="L1638" s="835">
        <v>1561.54</v>
      </c>
      <c r="M1638" s="835">
        <v>1561.54</v>
      </c>
      <c r="N1638" s="832">
        <v>1</v>
      </c>
      <c r="O1638" s="836">
        <v>1</v>
      </c>
      <c r="P1638" s="835">
        <v>1561.54</v>
      </c>
      <c r="Q1638" s="837">
        <v>1</v>
      </c>
      <c r="R1638" s="832">
        <v>1</v>
      </c>
      <c r="S1638" s="837">
        <v>1</v>
      </c>
      <c r="T1638" s="836">
        <v>1</v>
      </c>
      <c r="U1638" s="838">
        <v>1</v>
      </c>
    </row>
    <row r="1639" spans="1:21" ht="14.45" customHeight="1" x14ac:dyDescent="0.2">
      <c r="A1639" s="831">
        <v>21</v>
      </c>
      <c r="B1639" s="832" t="s">
        <v>3242</v>
      </c>
      <c r="C1639" s="832" t="s">
        <v>3248</v>
      </c>
      <c r="D1639" s="833" t="s">
        <v>5567</v>
      </c>
      <c r="E1639" s="834" t="s">
        <v>3265</v>
      </c>
      <c r="F1639" s="832" t="s">
        <v>3243</v>
      </c>
      <c r="G1639" s="832" t="s">
        <v>3353</v>
      </c>
      <c r="H1639" s="832" t="s">
        <v>594</v>
      </c>
      <c r="I1639" s="832" t="s">
        <v>3354</v>
      </c>
      <c r="J1639" s="832" t="s">
        <v>3355</v>
      </c>
      <c r="K1639" s="832" t="s">
        <v>3356</v>
      </c>
      <c r="L1639" s="835">
        <v>0</v>
      </c>
      <c r="M1639" s="835">
        <v>0</v>
      </c>
      <c r="N1639" s="832">
        <v>2</v>
      </c>
      <c r="O1639" s="836">
        <v>2</v>
      </c>
      <c r="P1639" s="835">
        <v>0</v>
      </c>
      <c r="Q1639" s="837"/>
      <c r="R1639" s="832">
        <v>2</v>
      </c>
      <c r="S1639" s="837">
        <v>1</v>
      </c>
      <c r="T1639" s="836">
        <v>2</v>
      </c>
      <c r="U1639" s="838">
        <v>1</v>
      </c>
    </row>
    <row r="1640" spans="1:21" ht="14.45" customHeight="1" x14ac:dyDescent="0.2">
      <c r="A1640" s="831">
        <v>21</v>
      </c>
      <c r="B1640" s="832" t="s">
        <v>3242</v>
      </c>
      <c r="C1640" s="832" t="s">
        <v>3248</v>
      </c>
      <c r="D1640" s="833" t="s">
        <v>5567</v>
      </c>
      <c r="E1640" s="834" t="s">
        <v>3265</v>
      </c>
      <c r="F1640" s="832" t="s">
        <v>3243</v>
      </c>
      <c r="G1640" s="832" t="s">
        <v>3353</v>
      </c>
      <c r="H1640" s="832" t="s">
        <v>594</v>
      </c>
      <c r="I1640" s="832" t="s">
        <v>3357</v>
      </c>
      <c r="J1640" s="832" t="s">
        <v>3355</v>
      </c>
      <c r="K1640" s="832" t="s">
        <v>1220</v>
      </c>
      <c r="L1640" s="835">
        <v>0</v>
      </c>
      <c r="M1640" s="835">
        <v>0</v>
      </c>
      <c r="N1640" s="832">
        <v>1</v>
      </c>
      <c r="O1640" s="836">
        <v>0.5</v>
      </c>
      <c r="P1640" s="835">
        <v>0</v>
      </c>
      <c r="Q1640" s="837"/>
      <c r="R1640" s="832">
        <v>1</v>
      </c>
      <c r="S1640" s="837">
        <v>1</v>
      </c>
      <c r="T1640" s="836">
        <v>0.5</v>
      </c>
      <c r="U1640" s="838">
        <v>1</v>
      </c>
    </row>
    <row r="1641" spans="1:21" ht="14.45" customHeight="1" x14ac:dyDescent="0.2">
      <c r="A1641" s="831">
        <v>21</v>
      </c>
      <c r="B1641" s="832" t="s">
        <v>3242</v>
      </c>
      <c r="C1641" s="832" t="s">
        <v>3248</v>
      </c>
      <c r="D1641" s="833" t="s">
        <v>5567</v>
      </c>
      <c r="E1641" s="834" t="s">
        <v>3265</v>
      </c>
      <c r="F1641" s="832" t="s">
        <v>3243</v>
      </c>
      <c r="G1641" s="832" t="s">
        <v>3353</v>
      </c>
      <c r="H1641" s="832" t="s">
        <v>594</v>
      </c>
      <c r="I1641" s="832" t="s">
        <v>4814</v>
      </c>
      <c r="J1641" s="832" t="s">
        <v>3355</v>
      </c>
      <c r="K1641" s="832" t="s">
        <v>1219</v>
      </c>
      <c r="L1641" s="835">
        <v>0</v>
      </c>
      <c r="M1641" s="835">
        <v>0</v>
      </c>
      <c r="N1641" s="832">
        <v>1</v>
      </c>
      <c r="O1641" s="836">
        <v>0.5</v>
      </c>
      <c r="P1641" s="835">
        <v>0</v>
      </c>
      <c r="Q1641" s="837"/>
      <c r="R1641" s="832">
        <v>1</v>
      </c>
      <c r="S1641" s="837">
        <v>1</v>
      </c>
      <c r="T1641" s="836">
        <v>0.5</v>
      </c>
      <c r="U1641" s="838">
        <v>1</v>
      </c>
    </row>
    <row r="1642" spans="1:21" ht="14.45" customHeight="1" x14ac:dyDescent="0.2">
      <c r="A1642" s="831">
        <v>21</v>
      </c>
      <c r="B1642" s="832" t="s">
        <v>3242</v>
      </c>
      <c r="C1642" s="832" t="s">
        <v>3248</v>
      </c>
      <c r="D1642" s="833" t="s">
        <v>5567</v>
      </c>
      <c r="E1642" s="834" t="s">
        <v>3265</v>
      </c>
      <c r="F1642" s="832" t="s">
        <v>3243</v>
      </c>
      <c r="G1642" s="832" t="s">
        <v>3353</v>
      </c>
      <c r="H1642" s="832" t="s">
        <v>594</v>
      </c>
      <c r="I1642" s="832" t="s">
        <v>4815</v>
      </c>
      <c r="J1642" s="832" t="s">
        <v>3355</v>
      </c>
      <c r="K1642" s="832" t="s">
        <v>1219</v>
      </c>
      <c r="L1642" s="835">
        <v>0</v>
      </c>
      <c r="M1642" s="835">
        <v>0</v>
      </c>
      <c r="N1642" s="832">
        <v>1</v>
      </c>
      <c r="O1642" s="836">
        <v>0.5</v>
      </c>
      <c r="P1642" s="835">
        <v>0</v>
      </c>
      <c r="Q1642" s="837"/>
      <c r="R1642" s="832">
        <v>1</v>
      </c>
      <c r="S1642" s="837">
        <v>1</v>
      </c>
      <c r="T1642" s="836">
        <v>0.5</v>
      </c>
      <c r="U1642" s="838">
        <v>1</v>
      </c>
    </row>
    <row r="1643" spans="1:21" ht="14.45" customHeight="1" x14ac:dyDescent="0.2">
      <c r="A1643" s="831">
        <v>21</v>
      </c>
      <c r="B1643" s="832" t="s">
        <v>3242</v>
      </c>
      <c r="C1643" s="832" t="s">
        <v>3248</v>
      </c>
      <c r="D1643" s="833" t="s">
        <v>5567</v>
      </c>
      <c r="E1643" s="834" t="s">
        <v>3265</v>
      </c>
      <c r="F1643" s="832" t="s">
        <v>3243</v>
      </c>
      <c r="G1643" s="832" t="s">
        <v>3361</v>
      </c>
      <c r="H1643" s="832" t="s">
        <v>655</v>
      </c>
      <c r="I1643" s="832" t="s">
        <v>4196</v>
      </c>
      <c r="J1643" s="832" t="s">
        <v>1653</v>
      </c>
      <c r="K1643" s="832" t="s">
        <v>4197</v>
      </c>
      <c r="L1643" s="835">
        <v>176.32</v>
      </c>
      <c r="M1643" s="835">
        <v>176.32</v>
      </c>
      <c r="N1643" s="832">
        <v>1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5" customHeight="1" x14ac:dyDescent="0.2">
      <c r="A1644" s="831">
        <v>21</v>
      </c>
      <c r="B1644" s="832" t="s">
        <v>3242</v>
      </c>
      <c r="C1644" s="832" t="s">
        <v>3248</v>
      </c>
      <c r="D1644" s="833" t="s">
        <v>5567</v>
      </c>
      <c r="E1644" s="834" t="s">
        <v>3265</v>
      </c>
      <c r="F1644" s="832" t="s">
        <v>3243</v>
      </c>
      <c r="G1644" s="832" t="s">
        <v>3365</v>
      </c>
      <c r="H1644" s="832" t="s">
        <v>655</v>
      </c>
      <c r="I1644" s="832" t="s">
        <v>4392</v>
      </c>
      <c r="J1644" s="832" t="s">
        <v>832</v>
      </c>
      <c r="K1644" s="832" t="s">
        <v>830</v>
      </c>
      <c r="L1644" s="835">
        <v>264</v>
      </c>
      <c r="M1644" s="835">
        <v>264</v>
      </c>
      <c r="N1644" s="832">
        <v>1</v>
      </c>
      <c r="O1644" s="836">
        <v>1</v>
      </c>
      <c r="P1644" s="835">
        <v>264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5" customHeight="1" x14ac:dyDescent="0.2">
      <c r="A1645" s="831">
        <v>21</v>
      </c>
      <c r="B1645" s="832" t="s">
        <v>3242</v>
      </c>
      <c r="C1645" s="832" t="s">
        <v>3248</v>
      </c>
      <c r="D1645" s="833" t="s">
        <v>5567</v>
      </c>
      <c r="E1645" s="834" t="s">
        <v>3265</v>
      </c>
      <c r="F1645" s="832" t="s">
        <v>3243</v>
      </c>
      <c r="G1645" s="832" t="s">
        <v>3365</v>
      </c>
      <c r="H1645" s="832" t="s">
        <v>655</v>
      </c>
      <c r="I1645" s="832" t="s">
        <v>3366</v>
      </c>
      <c r="J1645" s="832" t="s">
        <v>831</v>
      </c>
      <c r="K1645" s="832" t="s">
        <v>769</v>
      </c>
      <c r="L1645" s="835">
        <v>65.989999999999995</v>
      </c>
      <c r="M1645" s="835">
        <v>131.97999999999999</v>
      </c>
      <c r="N1645" s="832">
        <v>2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21</v>
      </c>
      <c r="B1646" s="832" t="s">
        <v>3242</v>
      </c>
      <c r="C1646" s="832" t="s">
        <v>3248</v>
      </c>
      <c r="D1646" s="833" t="s">
        <v>5567</v>
      </c>
      <c r="E1646" s="834" t="s">
        <v>3265</v>
      </c>
      <c r="F1646" s="832" t="s">
        <v>3243</v>
      </c>
      <c r="G1646" s="832" t="s">
        <v>3365</v>
      </c>
      <c r="H1646" s="832" t="s">
        <v>655</v>
      </c>
      <c r="I1646" s="832" t="s">
        <v>3368</v>
      </c>
      <c r="J1646" s="832" t="s">
        <v>832</v>
      </c>
      <c r="K1646" s="832" t="s">
        <v>830</v>
      </c>
      <c r="L1646" s="835">
        <v>264</v>
      </c>
      <c r="M1646" s="835">
        <v>264</v>
      </c>
      <c r="N1646" s="832">
        <v>1</v>
      </c>
      <c r="O1646" s="836">
        <v>0.5</v>
      </c>
      <c r="P1646" s="835">
        <v>264</v>
      </c>
      <c r="Q1646" s="837">
        <v>1</v>
      </c>
      <c r="R1646" s="832">
        <v>1</v>
      </c>
      <c r="S1646" s="837">
        <v>1</v>
      </c>
      <c r="T1646" s="836">
        <v>0.5</v>
      </c>
      <c r="U1646" s="838">
        <v>1</v>
      </c>
    </row>
    <row r="1647" spans="1:21" ht="14.45" customHeight="1" x14ac:dyDescent="0.2">
      <c r="A1647" s="831">
        <v>21</v>
      </c>
      <c r="B1647" s="832" t="s">
        <v>3242</v>
      </c>
      <c r="C1647" s="832" t="s">
        <v>3248</v>
      </c>
      <c r="D1647" s="833" t="s">
        <v>5567</v>
      </c>
      <c r="E1647" s="834" t="s">
        <v>3265</v>
      </c>
      <c r="F1647" s="832" t="s">
        <v>3243</v>
      </c>
      <c r="G1647" s="832" t="s">
        <v>4076</v>
      </c>
      <c r="H1647" s="832" t="s">
        <v>594</v>
      </c>
      <c r="I1647" s="832" t="s">
        <v>4206</v>
      </c>
      <c r="J1647" s="832" t="s">
        <v>4205</v>
      </c>
      <c r="K1647" s="832" t="s">
        <v>4207</v>
      </c>
      <c r="L1647" s="835">
        <v>176.32</v>
      </c>
      <c r="M1647" s="835">
        <v>176.32</v>
      </c>
      <c r="N1647" s="832">
        <v>1</v>
      </c>
      <c r="O1647" s="836">
        <v>0.5</v>
      </c>
      <c r="P1647" s="835">
        <v>176.32</v>
      </c>
      <c r="Q1647" s="837">
        <v>1</v>
      </c>
      <c r="R1647" s="832">
        <v>1</v>
      </c>
      <c r="S1647" s="837">
        <v>1</v>
      </c>
      <c r="T1647" s="836">
        <v>0.5</v>
      </c>
      <c r="U1647" s="838">
        <v>1</v>
      </c>
    </row>
    <row r="1648" spans="1:21" ht="14.45" customHeight="1" x14ac:dyDescent="0.2">
      <c r="A1648" s="831">
        <v>21</v>
      </c>
      <c r="B1648" s="832" t="s">
        <v>3242</v>
      </c>
      <c r="C1648" s="832" t="s">
        <v>3248</v>
      </c>
      <c r="D1648" s="833" t="s">
        <v>5567</v>
      </c>
      <c r="E1648" s="834" t="s">
        <v>3265</v>
      </c>
      <c r="F1648" s="832" t="s">
        <v>3243</v>
      </c>
      <c r="G1648" s="832" t="s">
        <v>4076</v>
      </c>
      <c r="H1648" s="832" t="s">
        <v>594</v>
      </c>
      <c r="I1648" s="832" t="s">
        <v>4077</v>
      </c>
      <c r="J1648" s="832" t="s">
        <v>4078</v>
      </c>
      <c r="K1648" s="832" t="s">
        <v>4079</v>
      </c>
      <c r="L1648" s="835">
        <v>29.39</v>
      </c>
      <c r="M1648" s="835">
        <v>29.39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21</v>
      </c>
      <c r="B1649" s="832" t="s">
        <v>3242</v>
      </c>
      <c r="C1649" s="832" t="s">
        <v>3248</v>
      </c>
      <c r="D1649" s="833" t="s">
        <v>5567</v>
      </c>
      <c r="E1649" s="834" t="s">
        <v>3265</v>
      </c>
      <c r="F1649" s="832" t="s">
        <v>3243</v>
      </c>
      <c r="G1649" s="832" t="s">
        <v>4076</v>
      </c>
      <c r="H1649" s="832" t="s">
        <v>594</v>
      </c>
      <c r="I1649" s="832" t="s">
        <v>4816</v>
      </c>
      <c r="J1649" s="832" t="s">
        <v>4078</v>
      </c>
      <c r="K1649" s="832" t="s">
        <v>4817</v>
      </c>
      <c r="L1649" s="835">
        <v>88.16</v>
      </c>
      <c r="M1649" s="835">
        <v>88.16</v>
      </c>
      <c r="N1649" s="832">
        <v>1</v>
      </c>
      <c r="O1649" s="836">
        <v>0.5</v>
      </c>
      <c r="P1649" s="835">
        <v>88.16</v>
      </c>
      <c r="Q1649" s="837">
        <v>1</v>
      </c>
      <c r="R1649" s="832">
        <v>1</v>
      </c>
      <c r="S1649" s="837">
        <v>1</v>
      </c>
      <c r="T1649" s="836">
        <v>0.5</v>
      </c>
      <c r="U1649" s="838">
        <v>1</v>
      </c>
    </row>
    <row r="1650" spans="1:21" ht="14.45" customHeight="1" x14ac:dyDescent="0.2">
      <c r="A1650" s="831">
        <v>21</v>
      </c>
      <c r="B1650" s="832" t="s">
        <v>3242</v>
      </c>
      <c r="C1650" s="832" t="s">
        <v>3248</v>
      </c>
      <c r="D1650" s="833" t="s">
        <v>5567</v>
      </c>
      <c r="E1650" s="834" t="s">
        <v>3265</v>
      </c>
      <c r="F1650" s="832" t="s">
        <v>3243</v>
      </c>
      <c r="G1650" s="832" t="s">
        <v>3375</v>
      </c>
      <c r="H1650" s="832" t="s">
        <v>594</v>
      </c>
      <c r="I1650" s="832" t="s">
        <v>3376</v>
      </c>
      <c r="J1650" s="832" t="s">
        <v>1014</v>
      </c>
      <c r="K1650" s="832" t="s">
        <v>3377</v>
      </c>
      <c r="L1650" s="835">
        <v>236.03</v>
      </c>
      <c r="M1650" s="835">
        <v>4956.6300000000019</v>
      </c>
      <c r="N1650" s="832">
        <v>21</v>
      </c>
      <c r="O1650" s="836">
        <v>13.5</v>
      </c>
      <c r="P1650" s="835">
        <v>4012.5100000000016</v>
      </c>
      <c r="Q1650" s="837">
        <v>0.80952380952380953</v>
      </c>
      <c r="R1650" s="832">
        <v>17</v>
      </c>
      <c r="S1650" s="837">
        <v>0.80952380952380953</v>
      </c>
      <c r="T1650" s="836">
        <v>10.5</v>
      </c>
      <c r="U1650" s="838">
        <v>0.77777777777777779</v>
      </c>
    </row>
    <row r="1651" spans="1:21" ht="14.45" customHeight="1" x14ac:dyDescent="0.2">
      <c r="A1651" s="831">
        <v>21</v>
      </c>
      <c r="B1651" s="832" t="s">
        <v>3242</v>
      </c>
      <c r="C1651" s="832" t="s">
        <v>3248</v>
      </c>
      <c r="D1651" s="833" t="s">
        <v>5567</v>
      </c>
      <c r="E1651" s="834" t="s">
        <v>3265</v>
      </c>
      <c r="F1651" s="832" t="s">
        <v>3243</v>
      </c>
      <c r="G1651" s="832" t="s">
        <v>3375</v>
      </c>
      <c r="H1651" s="832" t="s">
        <v>594</v>
      </c>
      <c r="I1651" s="832" t="s">
        <v>3378</v>
      </c>
      <c r="J1651" s="832" t="s">
        <v>1014</v>
      </c>
      <c r="K1651" s="832" t="s">
        <v>1421</v>
      </c>
      <c r="L1651" s="835">
        <v>516</v>
      </c>
      <c r="M1651" s="835">
        <v>17544</v>
      </c>
      <c r="N1651" s="832">
        <v>34</v>
      </c>
      <c r="O1651" s="836">
        <v>26</v>
      </c>
      <c r="P1651" s="835">
        <v>12900</v>
      </c>
      <c r="Q1651" s="837">
        <v>0.73529411764705888</v>
      </c>
      <c r="R1651" s="832">
        <v>25</v>
      </c>
      <c r="S1651" s="837">
        <v>0.73529411764705888</v>
      </c>
      <c r="T1651" s="836">
        <v>19.5</v>
      </c>
      <c r="U1651" s="838">
        <v>0.75</v>
      </c>
    </row>
    <row r="1652" spans="1:21" ht="14.45" customHeight="1" x14ac:dyDescent="0.2">
      <c r="A1652" s="831">
        <v>21</v>
      </c>
      <c r="B1652" s="832" t="s">
        <v>3242</v>
      </c>
      <c r="C1652" s="832" t="s">
        <v>3248</v>
      </c>
      <c r="D1652" s="833" t="s">
        <v>5567</v>
      </c>
      <c r="E1652" s="834" t="s">
        <v>3265</v>
      </c>
      <c r="F1652" s="832" t="s">
        <v>3243</v>
      </c>
      <c r="G1652" s="832" t="s">
        <v>3375</v>
      </c>
      <c r="H1652" s="832" t="s">
        <v>594</v>
      </c>
      <c r="I1652" s="832" t="s">
        <v>4084</v>
      </c>
      <c r="J1652" s="832" t="s">
        <v>1014</v>
      </c>
      <c r="K1652" s="832" t="s">
        <v>4085</v>
      </c>
      <c r="L1652" s="835">
        <v>1719.99</v>
      </c>
      <c r="M1652" s="835">
        <v>3439.98</v>
      </c>
      <c r="N1652" s="832">
        <v>2</v>
      </c>
      <c r="O1652" s="836">
        <v>1</v>
      </c>
      <c r="P1652" s="835">
        <v>3439.98</v>
      </c>
      <c r="Q1652" s="837">
        <v>1</v>
      </c>
      <c r="R1652" s="832">
        <v>2</v>
      </c>
      <c r="S1652" s="837">
        <v>1</v>
      </c>
      <c r="T1652" s="836">
        <v>1</v>
      </c>
      <c r="U1652" s="838">
        <v>1</v>
      </c>
    </row>
    <row r="1653" spans="1:21" ht="14.45" customHeight="1" x14ac:dyDescent="0.2">
      <c r="A1653" s="831">
        <v>21</v>
      </c>
      <c r="B1653" s="832" t="s">
        <v>3242</v>
      </c>
      <c r="C1653" s="832" t="s">
        <v>3248</v>
      </c>
      <c r="D1653" s="833" t="s">
        <v>5567</v>
      </c>
      <c r="E1653" s="834" t="s">
        <v>3265</v>
      </c>
      <c r="F1653" s="832" t="s">
        <v>3243</v>
      </c>
      <c r="G1653" s="832" t="s">
        <v>3391</v>
      </c>
      <c r="H1653" s="832" t="s">
        <v>594</v>
      </c>
      <c r="I1653" s="832" t="s">
        <v>3392</v>
      </c>
      <c r="J1653" s="832" t="s">
        <v>877</v>
      </c>
      <c r="K1653" s="832" t="s">
        <v>3393</v>
      </c>
      <c r="L1653" s="835">
        <v>91.11</v>
      </c>
      <c r="M1653" s="835">
        <v>364.44</v>
      </c>
      <c r="N1653" s="832">
        <v>4</v>
      </c>
      <c r="O1653" s="836">
        <v>1</v>
      </c>
      <c r="P1653" s="835">
        <v>364.44</v>
      </c>
      <c r="Q1653" s="837">
        <v>1</v>
      </c>
      <c r="R1653" s="832">
        <v>4</v>
      </c>
      <c r="S1653" s="837">
        <v>1</v>
      </c>
      <c r="T1653" s="836">
        <v>1</v>
      </c>
      <c r="U1653" s="838">
        <v>1</v>
      </c>
    </row>
    <row r="1654" spans="1:21" ht="14.45" customHeight="1" x14ac:dyDescent="0.2">
      <c r="A1654" s="831">
        <v>21</v>
      </c>
      <c r="B1654" s="832" t="s">
        <v>3242</v>
      </c>
      <c r="C1654" s="832" t="s">
        <v>3248</v>
      </c>
      <c r="D1654" s="833" t="s">
        <v>5567</v>
      </c>
      <c r="E1654" s="834" t="s">
        <v>3265</v>
      </c>
      <c r="F1654" s="832" t="s">
        <v>3243</v>
      </c>
      <c r="G1654" s="832" t="s">
        <v>3391</v>
      </c>
      <c r="H1654" s="832" t="s">
        <v>594</v>
      </c>
      <c r="I1654" s="832" t="s">
        <v>3816</v>
      </c>
      <c r="J1654" s="832" t="s">
        <v>877</v>
      </c>
      <c r="K1654" s="832" t="s">
        <v>3814</v>
      </c>
      <c r="L1654" s="835">
        <v>182.22</v>
      </c>
      <c r="M1654" s="835">
        <v>728.88</v>
      </c>
      <c r="N1654" s="832">
        <v>4</v>
      </c>
      <c r="O1654" s="836">
        <v>2</v>
      </c>
      <c r="P1654" s="835">
        <v>546.66</v>
      </c>
      <c r="Q1654" s="837">
        <v>0.75</v>
      </c>
      <c r="R1654" s="832">
        <v>3</v>
      </c>
      <c r="S1654" s="837">
        <v>0.75</v>
      </c>
      <c r="T1654" s="836">
        <v>1.5</v>
      </c>
      <c r="U1654" s="838">
        <v>0.75</v>
      </c>
    </row>
    <row r="1655" spans="1:21" ht="14.45" customHeight="1" x14ac:dyDescent="0.2">
      <c r="A1655" s="831">
        <v>21</v>
      </c>
      <c r="B1655" s="832" t="s">
        <v>3242</v>
      </c>
      <c r="C1655" s="832" t="s">
        <v>3248</v>
      </c>
      <c r="D1655" s="833" t="s">
        <v>5567</v>
      </c>
      <c r="E1655" s="834" t="s">
        <v>3265</v>
      </c>
      <c r="F1655" s="832" t="s">
        <v>3243</v>
      </c>
      <c r="G1655" s="832" t="s">
        <v>3414</v>
      </c>
      <c r="H1655" s="832" t="s">
        <v>655</v>
      </c>
      <c r="I1655" s="832" t="s">
        <v>3825</v>
      </c>
      <c r="J1655" s="832" t="s">
        <v>3826</v>
      </c>
      <c r="K1655" s="832" t="s">
        <v>3417</v>
      </c>
      <c r="L1655" s="835">
        <v>550.39</v>
      </c>
      <c r="M1655" s="835">
        <v>12108.58</v>
      </c>
      <c r="N1655" s="832">
        <v>22</v>
      </c>
      <c r="O1655" s="836">
        <v>5.5</v>
      </c>
      <c r="P1655" s="835">
        <v>7155.07</v>
      </c>
      <c r="Q1655" s="837">
        <v>0.59090909090909094</v>
      </c>
      <c r="R1655" s="832">
        <v>13</v>
      </c>
      <c r="S1655" s="837">
        <v>0.59090909090909094</v>
      </c>
      <c r="T1655" s="836">
        <v>3.5</v>
      </c>
      <c r="U1655" s="838">
        <v>0.63636363636363635</v>
      </c>
    </row>
    <row r="1656" spans="1:21" ht="14.45" customHeight="1" x14ac:dyDescent="0.2">
      <c r="A1656" s="831">
        <v>21</v>
      </c>
      <c r="B1656" s="832" t="s">
        <v>3242</v>
      </c>
      <c r="C1656" s="832" t="s">
        <v>3248</v>
      </c>
      <c r="D1656" s="833" t="s">
        <v>5567</v>
      </c>
      <c r="E1656" s="834" t="s">
        <v>3265</v>
      </c>
      <c r="F1656" s="832" t="s">
        <v>3243</v>
      </c>
      <c r="G1656" s="832" t="s">
        <v>3414</v>
      </c>
      <c r="H1656" s="832" t="s">
        <v>594</v>
      </c>
      <c r="I1656" s="832" t="s">
        <v>3415</v>
      </c>
      <c r="J1656" s="832" t="s">
        <v>3416</v>
      </c>
      <c r="K1656" s="832" t="s">
        <v>3417</v>
      </c>
      <c r="L1656" s="835">
        <v>550.39</v>
      </c>
      <c r="M1656" s="835">
        <v>29170.67</v>
      </c>
      <c r="N1656" s="832">
        <v>53</v>
      </c>
      <c r="O1656" s="836">
        <v>10.5</v>
      </c>
      <c r="P1656" s="835">
        <v>22565.989999999998</v>
      </c>
      <c r="Q1656" s="837">
        <v>0.7735849056603773</v>
      </c>
      <c r="R1656" s="832">
        <v>41</v>
      </c>
      <c r="S1656" s="837">
        <v>0.77358490566037741</v>
      </c>
      <c r="T1656" s="836">
        <v>8</v>
      </c>
      <c r="U1656" s="838">
        <v>0.76190476190476186</v>
      </c>
    </row>
    <row r="1657" spans="1:21" ht="14.45" customHeight="1" x14ac:dyDescent="0.2">
      <c r="A1657" s="831">
        <v>21</v>
      </c>
      <c r="B1657" s="832" t="s">
        <v>3242</v>
      </c>
      <c r="C1657" s="832" t="s">
        <v>3248</v>
      </c>
      <c r="D1657" s="833" t="s">
        <v>5567</v>
      </c>
      <c r="E1657" s="834" t="s">
        <v>3265</v>
      </c>
      <c r="F1657" s="832" t="s">
        <v>3243</v>
      </c>
      <c r="G1657" s="832" t="s">
        <v>3299</v>
      </c>
      <c r="H1657" s="832" t="s">
        <v>655</v>
      </c>
      <c r="I1657" s="832" t="s">
        <v>3300</v>
      </c>
      <c r="J1657" s="832" t="s">
        <v>2868</v>
      </c>
      <c r="K1657" s="832" t="s">
        <v>3301</v>
      </c>
      <c r="L1657" s="835">
        <v>5322.08</v>
      </c>
      <c r="M1657" s="835">
        <v>5322.08</v>
      </c>
      <c r="N1657" s="832">
        <v>1</v>
      </c>
      <c r="O1657" s="836">
        <v>1</v>
      </c>
      <c r="P1657" s="835">
        <v>5322.08</v>
      </c>
      <c r="Q1657" s="837">
        <v>1</v>
      </c>
      <c r="R1657" s="832">
        <v>1</v>
      </c>
      <c r="S1657" s="837">
        <v>1</v>
      </c>
      <c r="T1657" s="836">
        <v>1</v>
      </c>
      <c r="U1657" s="838">
        <v>1</v>
      </c>
    </row>
    <row r="1658" spans="1:21" ht="14.45" customHeight="1" x14ac:dyDescent="0.2">
      <c r="A1658" s="831">
        <v>21</v>
      </c>
      <c r="B1658" s="832" t="s">
        <v>3242</v>
      </c>
      <c r="C1658" s="832" t="s">
        <v>3248</v>
      </c>
      <c r="D1658" s="833" t="s">
        <v>5567</v>
      </c>
      <c r="E1658" s="834" t="s">
        <v>3265</v>
      </c>
      <c r="F1658" s="832" t="s">
        <v>3243</v>
      </c>
      <c r="G1658" s="832" t="s">
        <v>3299</v>
      </c>
      <c r="H1658" s="832" t="s">
        <v>655</v>
      </c>
      <c r="I1658" s="832" t="s">
        <v>3423</v>
      </c>
      <c r="J1658" s="832" t="s">
        <v>2871</v>
      </c>
      <c r="K1658" s="832" t="s">
        <v>3424</v>
      </c>
      <c r="L1658" s="835">
        <v>1938.97</v>
      </c>
      <c r="M1658" s="835">
        <v>29084.55</v>
      </c>
      <c r="N1658" s="832">
        <v>15</v>
      </c>
      <c r="O1658" s="836">
        <v>3</v>
      </c>
      <c r="P1658" s="835">
        <v>29084.55</v>
      </c>
      <c r="Q1658" s="837">
        <v>1</v>
      </c>
      <c r="R1658" s="832">
        <v>15</v>
      </c>
      <c r="S1658" s="837">
        <v>1</v>
      </c>
      <c r="T1658" s="836">
        <v>3</v>
      </c>
      <c r="U1658" s="838">
        <v>1</v>
      </c>
    </row>
    <row r="1659" spans="1:21" ht="14.45" customHeight="1" x14ac:dyDescent="0.2">
      <c r="A1659" s="831">
        <v>21</v>
      </c>
      <c r="B1659" s="832" t="s">
        <v>3242</v>
      </c>
      <c r="C1659" s="832" t="s">
        <v>3248</v>
      </c>
      <c r="D1659" s="833" t="s">
        <v>5567</v>
      </c>
      <c r="E1659" s="834" t="s">
        <v>3265</v>
      </c>
      <c r="F1659" s="832" t="s">
        <v>3243</v>
      </c>
      <c r="G1659" s="832" t="s">
        <v>3299</v>
      </c>
      <c r="H1659" s="832" t="s">
        <v>655</v>
      </c>
      <c r="I1659" s="832" t="s">
        <v>2865</v>
      </c>
      <c r="J1659" s="832" t="s">
        <v>2859</v>
      </c>
      <c r="K1659" s="832" t="s">
        <v>2866</v>
      </c>
      <c r="L1659" s="835">
        <v>969.48</v>
      </c>
      <c r="M1659" s="835">
        <v>1938.96</v>
      </c>
      <c r="N1659" s="832">
        <v>2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5" customHeight="1" x14ac:dyDescent="0.2">
      <c r="A1660" s="831">
        <v>21</v>
      </c>
      <c r="B1660" s="832" t="s">
        <v>3242</v>
      </c>
      <c r="C1660" s="832" t="s">
        <v>3248</v>
      </c>
      <c r="D1660" s="833" t="s">
        <v>5567</v>
      </c>
      <c r="E1660" s="834" t="s">
        <v>3265</v>
      </c>
      <c r="F1660" s="832" t="s">
        <v>3243</v>
      </c>
      <c r="G1660" s="832" t="s">
        <v>3299</v>
      </c>
      <c r="H1660" s="832" t="s">
        <v>655</v>
      </c>
      <c r="I1660" s="832" t="s">
        <v>3434</v>
      </c>
      <c r="J1660" s="832" t="s">
        <v>2868</v>
      </c>
      <c r="K1660" s="832" t="s">
        <v>3435</v>
      </c>
      <c r="L1660" s="835">
        <v>5322.08</v>
      </c>
      <c r="M1660" s="835">
        <v>15966.24</v>
      </c>
      <c r="N1660" s="832">
        <v>3</v>
      </c>
      <c r="O1660" s="836">
        <v>1</v>
      </c>
      <c r="P1660" s="835">
        <v>15966.24</v>
      </c>
      <c r="Q1660" s="837">
        <v>1</v>
      </c>
      <c r="R1660" s="832">
        <v>3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21</v>
      </c>
      <c r="B1661" s="832" t="s">
        <v>3242</v>
      </c>
      <c r="C1661" s="832" t="s">
        <v>3248</v>
      </c>
      <c r="D1661" s="833" t="s">
        <v>5567</v>
      </c>
      <c r="E1661" s="834" t="s">
        <v>3265</v>
      </c>
      <c r="F1661" s="832" t="s">
        <v>3243</v>
      </c>
      <c r="G1661" s="832" t="s">
        <v>3299</v>
      </c>
      <c r="H1661" s="832" t="s">
        <v>594</v>
      </c>
      <c r="I1661" s="832" t="s">
        <v>4818</v>
      </c>
      <c r="J1661" s="832" t="s">
        <v>4402</v>
      </c>
      <c r="K1661" s="832" t="s">
        <v>2860</v>
      </c>
      <c r="L1661" s="835">
        <v>1938.97</v>
      </c>
      <c r="M1661" s="835">
        <v>5816.91</v>
      </c>
      <c r="N1661" s="832">
        <v>3</v>
      </c>
      <c r="O1661" s="836">
        <v>1</v>
      </c>
      <c r="P1661" s="835">
        <v>5816.91</v>
      </c>
      <c r="Q1661" s="837">
        <v>1</v>
      </c>
      <c r="R1661" s="832">
        <v>3</v>
      </c>
      <c r="S1661" s="837">
        <v>1</v>
      </c>
      <c r="T1661" s="836">
        <v>1</v>
      </c>
      <c r="U1661" s="838">
        <v>1</v>
      </c>
    </row>
    <row r="1662" spans="1:21" ht="14.45" customHeight="1" x14ac:dyDescent="0.2">
      <c r="A1662" s="831">
        <v>21</v>
      </c>
      <c r="B1662" s="832" t="s">
        <v>3242</v>
      </c>
      <c r="C1662" s="832" t="s">
        <v>3248</v>
      </c>
      <c r="D1662" s="833" t="s">
        <v>5567</v>
      </c>
      <c r="E1662" s="834" t="s">
        <v>3265</v>
      </c>
      <c r="F1662" s="832" t="s">
        <v>3243</v>
      </c>
      <c r="G1662" s="832" t="s">
        <v>3437</v>
      </c>
      <c r="H1662" s="832" t="s">
        <v>655</v>
      </c>
      <c r="I1662" s="832" t="s">
        <v>2594</v>
      </c>
      <c r="J1662" s="832" t="s">
        <v>1030</v>
      </c>
      <c r="K1662" s="832" t="s">
        <v>2595</v>
      </c>
      <c r="L1662" s="835">
        <v>42.51</v>
      </c>
      <c r="M1662" s="835">
        <v>382.59</v>
      </c>
      <c r="N1662" s="832">
        <v>9</v>
      </c>
      <c r="O1662" s="836">
        <v>7.5</v>
      </c>
      <c r="P1662" s="835">
        <v>212.54999999999998</v>
      </c>
      <c r="Q1662" s="837">
        <v>0.55555555555555558</v>
      </c>
      <c r="R1662" s="832">
        <v>5</v>
      </c>
      <c r="S1662" s="837">
        <v>0.55555555555555558</v>
      </c>
      <c r="T1662" s="836">
        <v>4.5</v>
      </c>
      <c r="U1662" s="838">
        <v>0.6</v>
      </c>
    </row>
    <row r="1663" spans="1:21" ht="14.45" customHeight="1" x14ac:dyDescent="0.2">
      <c r="A1663" s="831">
        <v>21</v>
      </c>
      <c r="B1663" s="832" t="s">
        <v>3242</v>
      </c>
      <c r="C1663" s="832" t="s">
        <v>3248</v>
      </c>
      <c r="D1663" s="833" t="s">
        <v>5567</v>
      </c>
      <c r="E1663" s="834" t="s">
        <v>3265</v>
      </c>
      <c r="F1663" s="832" t="s">
        <v>3243</v>
      </c>
      <c r="G1663" s="832" t="s">
        <v>3438</v>
      </c>
      <c r="H1663" s="832" t="s">
        <v>655</v>
      </c>
      <c r="I1663" s="832" t="s">
        <v>3439</v>
      </c>
      <c r="J1663" s="832" t="s">
        <v>2911</v>
      </c>
      <c r="K1663" s="832" t="s">
        <v>3440</v>
      </c>
      <c r="L1663" s="835">
        <v>339.47</v>
      </c>
      <c r="M1663" s="835">
        <v>4752.58</v>
      </c>
      <c r="N1663" s="832">
        <v>14</v>
      </c>
      <c r="O1663" s="836">
        <v>5</v>
      </c>
      <c r="P1663" s="835">
        <v>2036.8200000000002</v>
      </c>
      <c r="Q1663" s="837">
        <v>0.4285714285714286</v>
      </c>
      <c r="R1663" s="832">
        <v>6</v>
      </c>
      <c r="S1663" s="837">
        <v>0.42857142857142855</v>
      </c>
      <c r="T1663" s="836">
        <v>2</v>
      </c>
      <c r="U1663" s="838">
        <v>0.4</v>
      </c>
    </row>
    <row r="1664" spans="1:21" ht="14.45" customHeight="1" x14ac:dyDescent="0.2">
      <c r="A1664" s="831">
        <v>21</v>
      </c>
      <c r="B1664" s="832" t="s">
        <v>3242</v>
      </c>
      <c r="C1664" s="832" t="s">
        <v>3248</v>
      </c>
      <c r="D1664" s="833" t="s">
        <v>5567</v>
      </c>
      <c r="E1664" s="834" t="s">
        <v>3265</v>
      </c>
      <c r="F1664" s="832" t="s">
        <v>3243</v>
      </c>
      <c r="G1664" s="832" t="s">
        <v>3438</v>
      </c>
      <c r="H1664" s="832" t="s">
        <v>655</v>
      </c>
      <c r="I1664" s="832" t="s">
        <v>2910</v>
      </c>
      <c r="J1664" s="832" t="s">
        <v>2911</v>
      </c>
      <c r="K1664" s="832" t="s">
        <v>2912</v>
      </c>
      <c r="L1664" s="835">
        <v>113.16</v>
      </c>
      <c r="M1664" s="835">
        <v>565.79999999999995</v>
      </c>
      <c r="N1664" s="832">
        <v>5</v>
      </c>
      <c r="O1664" s="836">
        <v>3.5</v>
      </c>
      <c r="P1664" s="835">
        <v>452.64</v>
      </c>
      <c r="Q1664" s="837">
        <v>0.8</v>
      </c>
      <c r="R1664" s="832">
        <v>4</v>
      </c>
      <c r="S1664" s="837">
        <v>0.8</v>
      </c>
      <c r="T1664" s="836">
        <v>3</v>
      </c>
      <c r="U1664" s="838">
        <v>0.8571428571428571</v>
      </c>
    </row>
    <row r="1665" spans="1:21" ht="14.45" customHeight="1" x14ac:dyDescent="0.2">
      <c r="A1665" s="831">
        <v>21</v>
      </c>
      <c r="B1665" s="832" t="s">
        <v>3242</v>
      </c>
      <c r="C1665" s="832" t="s">
        <v>3248</v>
      </c>
      <c r="D1665" s="833" t="s">
        <v>5567</v>
      </c>
      <c r="E1665" s="834" t="s">
        <v>3265</v>
      </c>
      <c r="F1665" s="832" t="s">
        <v>3243</v>
      </c>
      <c r="G1665" s="832" t="s">
        <v>3438</v>
      </c>
      <c r="H1665" s="832" t="s">
        <v>655</v>
      </c>
      <c r="I1665" s="832" t="s">
        <v>2913</v>
      </c>
      <c r="J1665" s="832" t="s">
        <v>2911</v>
      </c>
      <c r="K1665" s="832" t="s">
        <v>2914</v>
      </c>
      <c r="L1665" s="835">
        <v>169.73</v>
      </c>
      <c r="M1665" s="835">
        <v>339.46</v>
      </c>
      <c r="N1665" s="832">
        <v>2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5" customHeight="1" x14ac:dyDescent="0.2">
      <c r="A1666" s="831">
        <v>21</v>
      </c>
      <c r="B1666" s="832" t="s">
        <v>3242</v>
      </c>
      <c r="C1666" s="832" t="s">
        <v>3248</v>
      </c>
      <c r="D1666" s="833" t="s">
        <v>5567</v>
      </c>
      <c r="E1666" s="834" t="s">
        <v>3265</v>
      </c>
      <c r="F1666" s="832" t="s">
        <v>3243</v>
      </c>
      <c r="G1666" s="832" t="s">
        <v>3438</v>
      </c>
      <c r="H1666" s="832" t="s">
        <v>655</v>
      </c>
      <c r="I1666" s="832" t="s">
        <v>2915</v>
      </c>
      <c r="J1666" s="832" t="s">
        <v>2911</v>
      </c>
      <c r="K1666" s="832" t="s">
        <v>2916</v>
      </c>
      <c r="L1666" s="835">
        <v>339.47</v>
      </c>
      <c r="M1666" s="835">
        <v>4073.6400000000003</v>
      </c>
      <c r="N1666" s="832">
        <v>12</v>
      </c>
      <c r="O1666" s="836">
        <v>5</v>
      </c>
      <c r="P1666" s="835">
        <v>3394.7000000000003</v>
      </c>
      <c r="Q1666" s="837">
        <v>0.83333333333333337</v>
      </c>
      <c r="R1666" s="832">
        <v>10</v>
      </c>
      <c r="S1666" s="837">
        <v>0.83333333333333337</v>
      </c>
      <c r="T1666" s="836">
        <v>3</v>
      </c>
      <c r="U1666" s="838">
        <v>0.6</v>
      </c>
    </row>
    <row r="1667" spans="1:21" ht="14.45" customHeight="1" x14ac:dyDescent="0.2">
      <c r="A1667" s="831">
        <v>21</v>
      </c>
      <c r="B1667" s="832" t="s">
        <v>3242</v>
      </c>
      <c r="C1667" s="832" t="s">
        <v>3248</v>
      </c>
      <c r="D1667" s="833" t="s">
        <v>5567</v>
      </c>
      <c r="E1667" s="834" t="s">
        <v>3265</v>
      </c>
      <c r="F1667" s="832" t="s">
        <v>3243</v>
      </c>
      <c r="G1667" s="832" t="s">
        <v>3438</v>
      </c>
      <c r="H1667" s="832" t="s">
        <v>594</v>
      </c>
      <c r="I1667" s="832" t="s">
        <v>4819</v>
      </c>
      <c r="J1667" s="832" t="s">
        <v>4820</v>
      </c>
      <c r="K1667" s="832" t="s">
        <v>2916</v>
      </c>
      <c r="L1667" s="835">
        <v>339.47</v>
      </c>
      <c r="M1667" s="835">
        <v>339.47</v>
      </c>
      <c r="N1667" s="832">
        <v>1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5" customHeight="1" x14ac:dyDescent="0.2">
      <c r="A1668" s="831">
        <v>21</v>
      </c>
      <c r="B1668" s="832" t="s">
        <v>3242</v>
      </c>
      <c r="C1668" s="832" t="s">
        <v>3248</v>
      </c>
      <c r="D1668" s="833" t="s">
        <v>5567</v>
      </c>
      <c r="E1668" s="834" t="s">
        <v>3265</v>
      </c>
      <c r="F1668" s="832" t="s">
        <v>3243</v>
      </c>
      <c r="G1668" s="832" t="s">
        <v>3438</v>
      </c>
      <c r="H1668" s="832" t="s">
        <v>594</v>
      </c>
      <c r="I1668" s="832" t="s">
        <v>4821</v>
      </c>
      <c r="J1668" s="832" t="s">
        <v>4822</v>
      </c>
      <c r="K1668" s="832" t="s">
        <v>2916</v>
      </c>
      <c r="L1668" s="835">
        <v>339.47</v>
      </c>
      <c r="M1668" s="835">
        <v>2715.76</v>
      </c>
      <c r="N1668" s="832">
        <v>8</v>
      </c>
      <c r="O1668" s="836">
        <v>3.5</v>
      </c>
      <c r="P1668" s="835">
        <v>678.94</v>
      </c>
      <c r="Q1668" s="837">
        <v>0.25</v>
      </c>
      <c r="R1668" s="832">
        <v>2</v>
      </c>
      <c r="S1668" s="837">
        <v>0.25</v>
      </c>
      <c r="T1668" s="836">
        <v>1.5</v>
      </c>
      <c r="U1668" s="838">
        <v>0.42857142857142855</v>
      </c>
    </row>
    <row r="1669" spans="1:21" ht="14.45" customHeight="1" x14ac:dyDescent="0.2">
      <c r="A1669" s="831">
        <v>21</v>
      </c>
      <c r="B1669" s="832" t="s">
        <v>3242</v>
      </c>
      <c r="C1669" s="832" t="s">
        <v>3248</v>
      </c>
      <c r="D1669" s="833" t="s">
        <v>5567</v>
      </c>
      <c r="E1669" s="834" t="s">
        <v>3265</v>
      </c>
      <c r="F1669" s="832" t="s">
        <v>3243</v>
      </c>
      <c r="G1669" s="832" t="s">
        <v>3438</v>
      </c>
      <c r="H1669" s="832" t="s">
        <v>594</v>
      </c>
      <c r="I1669" s="832" t="s">
        <v>4823</v>
      </c>
      <c r="J1669" s="832" t="s">
        <v>3442</v>
      </c>
      <c r="K1669" s="832" t="s">
        <v>3839</v>
      </c>
      <c r="L1669" s="835">
        <v>22.64</v>
      </c>
      <c r="M1669" s="835">
        <v>22.64</v>
      </c>
      <c r="N1669" s="832">
        <v>1</v>
      </c>
      <c r="O1669" s="836">
        <v>1</v>
      </c>
      <c r="P1669" s="835">
        <v>22.64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5" customHeight="1" x14ac:dyDescent="0.2">
      <c r="A1670" s="831">
        <v>21</v>
      </c>
      <c r="B1670" s="832" t="s">
        <v>3242</v>
      </c>
      <c r="C1670" s="832" t="s">
        <v>3248</v>
      </c>
      <c r="D1670" s="833" t="s">
        <v>5567</v>
      </c>
      <c r="E1670" s="834" t="s">
        <v>3265</v>
      </c>
      <c r="F1670" s="832" t="s">
        <v>3243</v>
      </c>
      <c r="G1670" s="832" t="s">
        <v>3438</v>
      </c>
      <c r="H1670" s="832" t="s">
        <v>594</v>
      </c>
      <c r="I1670" s="832" t="s">
        <v>4824</v>
      </c>
      <c r="J1670" s="832" t="s">
        <v>3442</v>
      </c>
      <c r="K1670" s="832" t="s">
        <v>2916</v>
      </c>
      <c r="L1670" s="835">
        <v>339.47</v>
      </c>
      <c r="M1670" s="835">
        <v>339.47</v>
      </c>
      <c r="N1670" s="832">
        <v>1</v>
      </c>
      <c r="O1670" s="836">
        <v>1</v>
      </c>
      <c r="P1670" s="835">
        <v>339.47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5" customHeight="1" x14ac:dyDescent="0.2">
      <c r="A1671" s="831">
        <v>21</v>
      </c>
      <c r="B1671" s="832" t="s">
        <v>3242</v>
      </c>
      <c r="C1671" s="832" t="s">
        <v>3248</v>
      </c>
      <c r="D1671" s="833" t="s">
        <v>5567</v>
      </c>
      <c r="E1671" s="834" t="s">
        <v>3265</v>
      </c>
      <c r="F1671" s="832" t="s">
        <v>3243</v>
      </c>
      <c r="G1671" s="832" t="s">
        <v>3438</v>
      </c>
      <c r="H1671" s="832" t="s">
        <v>594</v>
      </c>
      <c r="I1671" s="832" t="s">
        <v>3441</v>
      </c>
      <c r="J1671" s="832" t="s">
        <v>3442</v>
      </c>
      <c r="K1671" s="832" t="s">
        <v>2912</v>
      </c>
      <c r="L1671" s="835">
        <v>113.16</v>
      </c>
      <c r="M1671" s="835">
        <v>1018.4399999999998</v>
      </c>
      <c r="N1671" s="832">
        <v>9</v>
      </c>
      <c r="O1671" s="836">
        <v>6.5</v>
      </c>
      <c r="P1671" s="835">
        <v>792.11999999999989</v>
      </c>
      <c r="Q1671" s="837">
        <v>0.77777777777777779</v>
      </c>
      <c r="R1671" s="832">
        <v>7</v>
      </c>
      <c r="S1671" s="837">
        <v>0.77777777777777779</v>
      </c>
      <c r="T1671" s="836">
        <v>4.5</v>
      </c>
      <c r="U1671" s="838">
        <v>0.69230769230769229</v>
      </c>
    </row>
    <row r="1672" spans="1:21" ht="14.45" customHeight="1" x14ac:dyDescent="0.2">
      <c r="A1672" s="831">
        <v>21</v>
      </c>
      <c r="B1672" s="832" t="s">
        <v>3242</v>
      </c>
      <c r="C1672" s="832" t="s">
        <v>3248</v>
      </c>
      <c r="D1672" s="833" t="s">
        <v>5567</v>
      </c>
      <c r="E1672" s="834" t="s">
        <v>3265</v>
      </c>
      <c r="F1672" s="832" t="s">
        <v>3243</v>
      </c>
      <c r="G1672" s="832" t="s">
        <v>4825</v>
      </c>
      <c r="H1672" s="832" t="s">
        <v>594</v>
      </c>
      <c r="I1672" s="832" t="s">
        <v>4826</v>
      </c>
      <c r="J1672" s="832" t="s">
        <v>1519</v>
      </c>
      <c r="K1672" s="832" t="s">
        <v>4827</v>
      </c>
      <c r="L1672" s="835">
        <v>0</v>
      </c>
      <c r="M1672" s="835">
        <v>0</v>
      </c>
      <c r="N1672" s="832">
        <v>1</v>
      </c>
      <c r="O1672" s="836">
        <v>1</v>
      </c>
      <c r="P1672" s="835">
        <v>0</v>
      </c>
      <c r="Q1672" s="837"/>
      <c r="R1672" s="832">
        <v>1</v>
      </c>
      <c r="S1672" s="837">
        <v>1</v>
      </c>
      <c r="T1672" s="836">
        <v>1</v>
      </c>
      <c r="U1672" s="838">
        <v>1</v>
      </c>
    </row>
    <row r="1673" spans="1:21" ht="14.45" customHeight="1" x14ac:dyDescent="0.2">
      <c r="A1673" s="831">
        <v>21</v>
      </c>
      <c r="B1673" s="832" t="s">
        <v>3242</v>
      </c>
      <c r="C1673" s="832" t="s">
        <v>3248</v>
      </c>
      <c r="D1673" s="833" t="s">
        <v>5567</v>
      </c>
      <c r="E1673" s="834" t="s">
        <v>3265</v>
      </c>
      <c r="F1673" s="832" t="s">
        <v>3243</v>
      </c>
      <c r="G1673" s="832" t="s">
        <v>4828</v>
      </c>
      <c r="H1673" s="832" t="s">
        <v>594</v>
      </c>
      <c r="I1673" s="832" t="s">
        <v>4829</v>
      </c>
      <c r="J1673" s="832" t="s">
        <v>4830</v>
      </c>
      <c r="K1673" s="832" t="s">
        <v>1952</v>
      </c>
      <c r="L1673" s="835">
        <v>32.81</v>
      </c>
      <c r="M1673" s="835">
        <v>65.62</v>
      </c>
      <c r="N1673" s="832">
        <v>2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21</v>
      </c>
      <c r="B1674" s="832" t="s">
        <v>3242</v>
      </c>
      <c r="C1674" s="832" t="s">
        <v>3248</v>
      </c>
      <c r="D1674" s="833" t="s">
        <v>5567</v>
      </c>
      <c r="E1674" s="834" t="s">
        <v>3265</v>
      </c>
      <c r="F1674" s="832" t="s">
        <v>3243</v>
      </c>
      <c r="G1674" s="832" t="s">
        <v>4831</v>
      </c>
      <c r="H1674" s="832" t="s">
        <v>594</v>
      </c>
      <c r="I1674" s="832" t="s">
        <v>4832</v>
      </c>
      <c r="J1674" s="832" t="s">
        <v>4833</v>
      </c>
      <c r="K1674" s="832" t="s">
        <v>4834</v>
      </c>
      <c r="L1674" s="835">
        <v>0</v>
      </c>
      <c r="M1674" s="835">
        <v>0</v>
      </c>
      <c r="N1674" s="832">
        <v>1</v>
      </c>
      <c r="O1674" s="836">
        <v>0.5</v>
      </c>
      <c r="P1674" s="835">
        <v>0</v>
      </c>
      <c r="Q1674" s="837"/>
      <c r="R1674" s="832">
        <v>1</v>
      </c>
      <c r="S1674" s="837">
        <v>1</v>
      </c>
      <c r="T1674" s="836">
        <v>0.5</v>
      </c>
      <c r="U1674" s="838">
        <v>1</v>
      </c>
    </row>
    <row r="1675" spans="1:21" ht="14.45" customHeight="1" x14ac:dyDescent="0.2">
      <c r="A1675" s="831">
        <v>21</v>
      </c>
      <c r="B1675" s="832" t="s">
        <v>3242</v>
      </c>
      <c r="C1675" s="832" t="s">
        <v>3248</v>
      </c>
      <c r="D1675" s="833" t="s">
        <v>5567</v>
      </c>
      <c r="E1675" s="834" t="s">
        <v>3265</v>
      </c>
      <c r="F1675" s="832" t="s">
        <v>3243</v>
      </c>
      <c r="G1675" s="832" t="s">
        <v>3451</v>
      </c>
      <c r="H1675" s="832" t="s">
        <v>594</v>
      </c>
      <c r="I1675" s="832" t="s">
        <v>3452</v>
      </c>
      <c r="J1675" s="832" t="s">
        <v>1159</v>
      </c>
      <c r="K1675" s="832" t="s">
        <v>3453</v>
      </c>
      <c r="L1675" s="835">
        <v>75.05</v>
      </c>
      <c r="M1675" s="835">
        <v>150.1</v>
      </c>
      <c r="N1675" s="832">
        <v>2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21</v>
      </c>
      <c r="B1676" s="832" t="s">
        <v>3242</v>
      </c>
      <c r="C1676" s="832" t="s">
        <v>3248</v>
      </c>
      <c r="D1676" s="833" t="s">
        <v>5567</v>
      </c>
      <c r="E1676" s="834" t="s">
        <v>3265</v>
      </c>
      <c r="F1676" s="832" t="s">
        <v>3243</v>
      </c>
      <c r="G1676" s="832" t="s">
        <v>3451</v>
      </c>
      <c r="H1676" s="832" t="s">
        <v>594</v>
      </c>
      <c r="I1676" s="832" t="s">
        <v>3454</v>
      </c>
      <c r="J1676" s="832" t="s">
        <v>1163</v>
      </c>
      <c r="K1676" s="832" t="s">
        <v>3455</v>
      </c>
      <c r="L1676" s="835">
        <v>45.03</v>
      </c>
      <c r="M1676" s="835">
        <v>45.03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5" customHeight="1" x14ac:dyDescent="0.2">
      <c r="A1677" s="831">
        <v>21</v>
      </c>
      <c r="B1677" s="832" t="s">
        <v>3242</v>
      </c>
      <c r="C1677" s="832" t="s">
        <v>3248</v>
      </c>
      <c r="D1677" s="833" t="s">
        <v>5567</v>
      </c>
      <c r="E1677" s="834" t="s">
        <v>3265</v>
      </c>
      <c r="F1677" s="832" t="s">
        <v>3243</v>
      </c>
      <c r="G1677" s="832" t="s">
        <v>3847</v>
      </c>
      <c r="H1677" s="832" t="s">
        <v>594</v>
      </c>
      <c r="I1677" s="832" t="s">
        <v>4095</v>
      </c>
      <c r="J1677" s="832" t="s">
        <v>1631</v>
      </c>
      <c r="K1677" s="832" t="s">
        <v>4096</v>
      </c>
      <c r="L1677" s="835">
        <v>94.7</v>
      </c>
      <c r="M1677" s="835">
        <v>284.10000000000002</v>
      </c>
      <c r="N1677" s="832">
        <v>3</v>
      </c>
      <c r="O1677" s="836">
        <v>2</v>
      </c>
      <c r="P1677" s="835">
        <v>94.7</v>
      </c>
      <c r="Q1677" s="837">
        <v>0.33333333333333331</v>
      </c>
      <c r="R1677" s="832">
        <v>1</v>
      </c>
      <c r="S1677" s="837">
        <v>0.33333333333333331</v>
      </c>
      <c r="T1677" s="836">
        <v>0.5</v>
      </c>
      <c r="U1677" s="838">
        <v>0.25</v>
      </c>
    </row>
    <row r="1678" spans="1:21" ht="14.45" customHeight="1" x14ac:dyDescent="0.2">
      <c r="A1678" s="831">
        <v>21</v>
      </c>
      <c r="B1678" s="832" t="s">
        <v>3242</v>
      </c>
      <c r="C1678" s="832" t="s">
        <v>3248</v>
      </c>
      <c r="D1678" s="833" t="s">
        <v>5567</v>
      </c>
      <c r="E1678" s="834" t="s">
        <v>3265</v>
      </c>
      <c r="F1678" s="832" t="s">
        <v>3243</v>
      </c>
      <c r="G1678" s="832" t="s">
        <v>3466</v>
      </c>
      <c r="H1678" s="832" t="s">
        <v>594</v>
      </c>
      <c r="I1678" s="832" t="s">
        <v>3467</v>
      </c>
      <c r="J1678" s="832" t="s">
        <v>1770</v>
      </c>
      <c r="K1678" s="832" t="s">
        <v>3468</v>
      </c>
      <c r="L1678" s="835">
        <v>48.09</v>
      </c>
      <c r="M1678" s="835">
        <v>96.18</v>
      </c>
      <c r="N1678" s="832">
        <v>2</v>
      </c>
      <c r="O1678" s="836">
        <v>2</v>
      </c>
      <c r="P1678" s="835">
        <v>48.09</v>
      </c>
      <c r="Q1678" s="837">
        <v>0.5</v>
      </c>
      <c r="R1678" s="832">
        <v>1</v>
      </c>
      <c r="S1678" s="837">
        <v>0.5</v>
      </c>
      <c r="T1678" s="836">
        <v>1</v>
      </c>
      <c r="U1678" s="838">
        <v>0.5</v>
      </c>
    </row>
    <row r="1679" spans="1:21" ht="14.45" customHeight="1" x14ac:dyDescent="0.2">
      <c r="A1679" s="831">
        <v>21</v>
      </c>
      <c r="B1679" s="832" t="s">
        <v>3242</v>
      </c>
      <c r="C1679" s="832" t="s">
        <v>3248</v>
      </c>
      <c r="D1679" s="833" t="s">
        <v>5567</v>
      </c>
      <c r="E1679" s="834" t="s">
        <v>3265</v>
      </c>
      <c r="F1679" s="832" t="s">
        <v>3243</v>
      </c>
      <c r="G1679" s="832" t="s">
        <v>3469</v>
      </c>
      <c r="H1679" s="832" t="s">
        <v>594</v>
      </c>
      <c r="I1679" s="832" t="s">
        <v>3470</v>
      </c>
      <c r="J1679" s="832" t="s">
        <v>907</v>
      </c>
      <c r="K1679" s="832" t="s">
        <v>3471</v>
      </c>
      <c r="L1679" s="835">
        <v>27.28</v>
      </c>
      <c r="M1679" s="835">
        <v>109.12</v>
      </c>
      <c r="N1679" s="832">
        <v>4</v>
      </c>
      <c r="O1679" s="836">
        <v>1.5</v>
      </c>
      <c r="P1679" s="835">
        <v>27.28</v>
      </c>
      <c r="Q1679" s="837">
        <v>0.25</v>
      </c>
      <c r="R1679" s="832">
        <v>1</v>
      </c>
      <c r="S1679" s="837">
        <v>0.25</v>
      </c>
      <c r="T1679" s="836">
        <v>0.5</v>
      </c>
      <c r="U1679" s="838">
        <v>0.33333333333333331</v>
      </c>
    </row>
    <row r="1680" spans="1:21" ht="14.45" customHeight="1" x14ac:dyDescent="0.2">
      <c r="A1680" s="831">
        <v>21</v>
      </c>
      <c r="B1680" s="832" t="s">
        <v>3242</v>
      </c>
      <c r="C1680" s="832" t="s">
        <v>3248</v>
      </c>
      <c r="D1680" s="833" t="s">
        <v>5567</v>
      </c>
      <c r="E1680" s="834" t="s">
        <v>3265</v>
      </c>
      <c r="F1680" s="832" t="s">
        <v>3243</v>
      </c>
      <c r="G1680" s="832" t="s">
        <v>3477</v>
      </c>
      <c r="H1680" s="832" t="s">
        <v>655</v>
      </c>
      <c r="I1680" s="832" t="s">
        <v>3478</v>
      </c>
      <c r="J1680" s="832" t="s">
        <v>3479</v>
      </c>
      <c r="K1680" s="832" t="s">
        <v>3480</v>
      </c>
      <c r="L1680" s="835">
        <v>3689.11</v>
      </c>
      <c r="M1680" s="835">
        <v>11067.33</v>
      </c>
      <c r="N1680" s="832">
        <v>3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5" customHeight="1" x14ac:dyDescent="0.2">
      <c r="A1681" s="831">
        <v>21</v>
      </c>
      <c r="B1681" s="832" t="s">
        <v>3242</v>
      </c>
      <c r="C1681" s="832" t="s">
        <v>3248</v>
      </c>
      <c r="D1681" s="833" t="s">
        <v>5567</v>
      </c>
      <c r="E1681" s="834" t="s">
        <v>3265</v>
      </c>
      <c r="F1681" s="832" t="s">
        <v>3243</v>
      </c>
      <c r="G1681" s="832" t="s">
        <v>3477</v>
      </c>
      <c r="H1681" s="832" t="s">
        <v>655</v>
      </c>
      <c r="I1681" s="832" t="s">
        <v>3478</v>
      </c>
      <c r="J1681" s="832" t="s">
        <v>3479</v>
      </c>
      <c r="K1681" s="832" t="s">
        <v>3480</v>
      </c>
      <c r="L1681" s="835">
        <v>1651.16</v>
      </c>
      <c r="M1681" s="835">
        <v>51185.960000000028</v>
      </c>
      <c r="N1681" s="832">
        <v>31</v>
      </c>
      <c r="O1681" s="836">
        <v>26</v>
      </c>
      <c r="P1681" s="835">
        <v>44581.320000000029</v>
      </c>
      <c r="Q1681" s="837">
        <v>0.87096774193548399</v>
      </c>
      <c r="R1681" s="832">
        <v>27</v>
      </c>
      <c r="S1681" s="837">
        <v>0.87096774193548387</v>
      </c>
      <c r="T1681" s="836">
        <v>22</v>
      </c>
      <c r="U1681" s="838">
        <v>0.84615384615384615</v>
      </c>
    </row>
    <row r="1682" spans="1:21" ht="14.45" customHeight="1" x14ac:dyDescent="0.2">
      <c r="A1682" s="831">
        <v>21</v>
      </c>
      <c r="B1682" s="832" t="s">
        <v>3242</v>
      </c>
      <c r="C1682" s="832" t="s">
        <v>3248</v>
      </c>
      <c r="D1682" s="833" t="s">
        <v>5567</v>
      </c>
      <c r="E1682" s="834" t="s">
        <v>3265</v>
      </c>
      <c r="F1682" s="832" t="s">
        <v>3243</v>
      </c>
      <c r="G1682" s="832" t="s">
        <v>3490</v>
      </c>
      <c r="H1682" s="832" t="s">
        <v>594</v>
      </c>
      <c r="I1682" s="832" t="s">
        <v>3867</v>
      </c>
      <c r="J1682" s="832" t="s">
        <v>836</v>
      </c>
      <c r="K1682" s="832" t="s">
        <v>837</v>
      </c>
      <c r="L1682" s="835">
        <v>38.5</v>
      </c>
      <c r="M1682" s="835">
        <v>38.5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5" customHeight="1" x14ac:dyDescent="0.2">
      <c r="A1683" s="831">
        <v>21</v>
      </c>
      <c r="B1683" s="832" t="s">
        <v>3242</v>
      </c>
      <c r="C1683" s="832" t="s">
        <v>3248</v>
      </c>
      <c r="D1683" s="833" t="s">
        <v>5567</v>
      </c>
      <c r="E1683" s="834" t="s">
        <v>3265</v>
      </c>
      <c r="F1683" s="832" t="s">
        <v>3243</v>
      </c>
      <c r="G1683" s="832" t="s">
        <v>3490</v>
      </c>
      <c r="H1683" s="832" t="s">
        <v>594</v>
      </c>
      <c r="I1683" s="832" t="s">
        <v>3868</v>
      </c>
      <c r="J1683" s="832" t="s">
        <v>836</v>
      </c>
      <c r="K1683" s="832" t="s">
        <v>3492</v>
      </c>
      <c r="L1683" s="835">
        <v>73.989999999999995</v>
      </c>
      <c r="M1683" s="835">
        <v>443.93999999999994</v>
      </c>
      <c r="N1683" s="832">
        <v>6</v>
      </c>
      <c r="O1683" s="836">
        <v>1</v>
      </c>
      <c r="P1683" s="835">
        <v>443.93999999999994</v>
      </c>
      <c r="Q1683" s="837">
        <v>1</v>
      </c>
      <c r="R1683" s="832">
        <v>6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21</v>
      </c>
      <c r="B1684" s="832" t="s">
        <v>3242</v>
      </c>
      <c r="C1684" s="832" t="s">
        <v>3248</v>
      </c>
      <c r="D1684" s="833" t="s">
        <v>5567</v>
      </c>
      <c r="E1684" s="834" t="s">
        <v>3265</v>
      </c>
      <c r="F1684" s="832" t="s">
        <v>3243</v>
      </c>
      <c r="G1684" s="832" t="s">
        <v>3493</v>
      </c>
      <c r="H1684" s="832" t="s">
        <v>594</v>
      </c>
      <c r="I1684" s="832" t="s">
        <v>4773</v>
      </c>
      <c r="J1684" s="832" t="s">
        <v>690</v>
      </c>
      <c r="K1684" s="832" t="s">
        <v>4774</v>
      </c>
      <c r="L1684" s="835">
        <v>31.65</v>
      </c>
      <c r="M1684" s="835">
        <v>31.65</v>
      </c>
      <c r="N1684" s="832">
        <v>1</v>
      </c>
      <c r="O1684" s="836">
        <v>1</v>
      </c>
      <c r="P1684" s="835">
        <v>31.65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5" customHeight="1" x14ac:dyDescent="0.2">
      <c r="A1685" s="831">
        <v>21</v>
      </c>
      <c r="B1685" s="832" t="s">
        <v>3242</v>
      </c>
      <c r="C1685" s="832" t="s">
        <v>3248</v>
      </c>
      <c r="D1685" s="833" t="s">
        <v>5567</v>
      </c>
      <c r="E1685" s="834" t="s">
        <v>3265</v>
      </c>
      <c r="F1685" s="832" t="s">
        <v>3243</v>
      </c>
      <c r="G1685" s="832" t="s">
        <v>3493</v>
      </c>
      <c r="H1685" s="832" t="s">
        <v>594</v>
      </c>
      <c r="I1685" s="832" t="s">
        <v>4835</v>
      </c>
      <c r="J1685" s="832" t="s">
        <v>3495</v>
      </c>
      <c r="K1685" s="832" t="s">
        <v>4836</v>
      </c>
      <c r="L1685" s="835">
        <v>52.75</v>
      </c>
      <c r="M1685" s="835">
        <v>52.75</v>
      </c>
      <c r="N1685" s="832">
        <v>1</v>
      </c>
      <c r="O1685" s="836">
        <v>0.5</v>
      </c>
      <c r="P1685" s="835">
        <v>52.75</v>
      </c>
      <c r="Q1685" s="837">
        <v>1</v>
      </c>
      <c r="R1685" s="832">
        <v>1</v>
      </c>
      <c r="S1685" s="837">
        <v>1</v>
      </c>
      <c r="T1685" s="836">
        <v>0.5</v>
      </c>
      <c r="U1685" s="838">
        <v>1</v>
      </c>
    </row>
    <row r="1686" spans="1:21" ht="14.45" customHeight="1" x14ac:dyDescent="0.2">
      <c r="A1686" s="831">
        <v>21</v>
      </c>
      <c r="B1686" s="832" t="s">
        <v>3242</v>
      </c>
      <c r="C1686" s="832" t="s">
        <v>3248</v>
      </c>
      <c r="D1686" s="833" t="s">
        <v>5567</v>
      </c>
      <c r="E1686" s="834" t="s">
        <v>3265</v>
      </c>
      <c r="F1686" s="832" t="s">
        <v>3243</v>
      </c>
      <c r="G1686" s="832" t="s">
        <v>3500</v>
      </c>
      <c r="H1686" s="832" t="s">
        <v>655</v>
      </c>
      <c r="I1686" s="832" t="s">
        <v>3501</v>
      </c>
      <c r="J1686" s="832" t="s">
        <v>3502</v>
      </c>
      <c r="K1686" s="832" t="s">
        <v>3503</v>
      </c>
      <c r="L1686" s="835">
        <v>3161.18</v>
      </c>
      <c r="M1686" s="835">
        <v>18967.079999999998</v>
      </c>
      <c r="N1686" s="832">
        <v>6</v>
      </c>
      <c r="O1686" s="836">
        <v>1.5</v>
      </c>
      <c r="P1686" s="835">
        <v>18967.079999999998</v>
      </c>
      <c r="Q1686" s="837">
        <v>1</v>
      </c>
      <c r="R1686" s="832">
        <v>6</v>
      </c>
      <c r="S1686" s="837">
        <v>1</v>
      </c>
      <c r="T1686" s="836">
        <v>1.5</v>
      </c>
      <c r="U1686" s="838">
        <v>1</v>
      </c>
    </row>
    <row r="1687" spans="1:21" ht="14.45" customHeight="1" x14ac:dyDescent="0.2">
      <c r="A1687" s="831">
        <v>21</v>
      </c>
      <c r="B1687" s="832" t="s">
        <v>3242</v>
      </c>
      <c r="C1687" s="832" t="s">
        <v>3248</v>
      </c>
      <c r="D1687" s="833" t="s">
        <v>5567</v>
      </c>
      <c r="E1687" s="834" t="s">
        <v>3265</v>
      </c>
      <c r="F1687" s="832" t="s">
        <v>3243</v>
      </c>
      <c r="G1687" s="832" t="s">
        <v>4550</v>
      </c>
      <c r="H1687" s="832" t="s">
        <v>594</v>
      </c>
      <c r="I1687" s="832" t="s">
        <v>4837</v>
      </c>
      <c r="J1687" s="832" t="s">
        <v>1609</v>
      </c>
      <c r="K1687" s="832" t="s">
        <v>4838</v>
      </c>
      <c r="L1687" s="835">
        <v>0</v>
      </c>
      <c r="M1687" s="835">
        <v>0</v>
      </c>
      <c r="N1687" s="832">
        <v>1</v>
      </c>
      <c r="O1687" s="836">
        <v>0.5</v>
      </c>
      <c r="P1687" s="835">
        <v>0</v>
      </c>
      <c r="Q1687" s="837"/>
      <c r="R1687" s="832">
        <v>1</v>
      </c>
      <c r="S1687" s="837">
        <v>1</v>
      </c>
      <c r="T1687" s="836">
        <v>0.5</v>
      </c>
      <c r="U1687" s="838">
        <v>1</v>
      </c>
    </row>
    <row r="1688" spans="1:21" ht="14.45" customHeight="1" x14ac:dyDescent="0.2">
      <c r="A1688" s="831">
        <v>21</v>
      </c>
      <c r="B1688" s="832" t="s">
        <v>3242</v>
      </c>
      <c r="C1688" s="832" t="s">
        <v>3248</v>
      </c>
      <c r="D1688" s="833" t="s">
        <v>5567</v>
      </c>
      <c r="E1688" s="834" t="s">
        <v>3265</v>
      </c>
      <c r="F1688" s="832" t="s">
        <v>3243</v>
      </c>
      <c r="G1688" s="832" t="s">
        <v>3508</v>
      </c>
      <c r="H1688" s="832" t="s">
        <v>594</v>
      </c>
      <c r="I1688" s="832" t="s">
        <v>3509</v>
      </c>
      <c r="J1688" s="832" t="s">
        <v>3510</v>
      </c>
      <c r="K1688" s="832" t="s">
        <v>3511</v>
      </c>
      <c r="L1688" s="835">
        <v>550.39</v>
      </c>
      <c r="M1688" s="835">
        <v>4953.51</v>
      </c>
      <c r="N1688" s="832">
        <v>9</v>
      </c>
      <c r="O1688" s="836">
        <v>2.5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5" customHeight="1" x14ac:dyDescent="0.2">
      <c r="A1689" s="831">
        <v>21</v>
      </c>
      <c r="B1689" s="832" t="s">
        <v>3242</v>
      </c>
      <c r="C1689" s="832" t="s">
        <v>3248</v>
      </c>
      <c r="D1689" s="833" t="s">
        <v>5567</v>
      </c>
      <c r="E1689" s="834" t="s">
        <v>3265</v>
      </c>
      <c r="F1689" s="832" t="s">
        <v>3243</v>
      </c>
      <c r="G1689" s="832" t="s">
        <v>3508</v>
      </c>
      <c r="H1689" s="832" t="s">
        <v>594</v>
      </c>
      <c r="I1689" s="832" t="s">
        <v>3891</v>
      </c>
      <c r="J1689" s="832" t="s">
        <v>3510</v>
      </c>
      <c r="K1689" s="832" t="s">
        <v>773</v>
      </c>
      <c r="L1689" s="835">
        <v>550.39</v>
      </c>
      <c r="M1689" s="835">
        <v>3302.34</v>
      </c>
      <c r="N1689" s="832">
        <v>6</v>
      </c>
      <c r="O1689" s="836">
        <v>2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21</v>
      </c>
      <c r="B1690" s="832" t="s">
        <v>3242</v>
      </c>
      <c r="C1690" s="832" t="s">
        <v>3248</v>
      </c>
      <c r="D1690" s="833" t="s">
        <v>5567</v>
      </c>
      <c r="E1690" s="834" t="s">
        <v>3265</v>
      </c>
      <c r="F1690" s="832" t="s">
        <v>3243</v>
      </c>
      <c r="G1690" s="832" t="s">
        <v>3508</v>
      </c>
      <c r="H1690" s="832" t="s">
        <v>655</v>
      </c>
      <c r="I1690" s="832" t="s">
        <v>2827</v>
      </c>
      <c r="J1690" s="832" t="s">
        <v>2828</v>
      </c>
      <c r="K1690" s="832" t="s">
        <v>773</v>
      </c>
      <c r="L1690" s="835">
        <v>550.39</v>
      </c>
      <c r="M1690" s="835">
        <v>232814.97000000023</v>
      </c>
      <c r="N1690" s="832">
        <v>423</v>
      </c>
      <c r="O1690" s="836">
        <v>98.5</v>
      </c>
      <c r="P1690" s="835">
        <v>179427.14000000028</v>
      </c>
      <c r="Q1690" s="837">
        <v>0.77068557919621794</v>
      </c>
      <c r="R1690" s="832">
        <v>326</v>
      </c>
      <c r="S1690" s="837">
        <v>0.7706855791962175</v>
      </c>
      <c r="T1690" s="836">
        <v>76</v>
      </c>
      <c r="U1690" s="838">
        <v>0.77157360406091369</v>
      </c>
    </row>
    <row r="1691" spans="1:21" ht="14.45" customHeight="1" x14ac:dyDescent="0.2">
      <c r="A1691" s="831">
        <v>21</v>
      </c>
      <c r="B1691" s="832" t="s">
        <v>3242</v>
      </c>
      <c r="C1691" s="832" t="s">
        <v>3248</v>
      </c>
      <c r="D1691" s="833" t="s">
        <v>5567</v>
      </c>
      <c r="E1691" s="834" t="s">
        <v>3265</v>
      </c>
      <c r="F1691" s="832" t="s">
        <v>3243</v>
      </c>
      <c r="G1691" s="832" t="s">
        <v>3894</v>
      </c>
      <c r="H1691" s="832" t="s">
        <v>594</v>
      </c>
      <c r="I1691" s="832" t="s">
        <v>4839</v>
      </c>
      <c r="J1691" s="832" t="s">
        <v>4840</v>
      </c>
      <c r="K1691" s="832" t="s">
        <v>4841</v>
      </c>
      <c r="L1691" s="835">
        <v>176.32</v>
      </c>
      <c r="M1691" s="835">
        <v>176.32</v>
      </c>
      <c r="N1691" s="832">
        <v>1</v>
      </c>
      <c r="O1691" s="836">
        <v>0.5</v>
      </c>
      <c r="P1691" s="835">
        <v>176.32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21</v>
      </c>
      <c r="B1692" s="832" t="s">
        <v>3242</v>
      </c>
      <c r="C1692" s="832" t="s">
        <v>3248</v>
      </c>
      <c r="D1692" s="833" t="s">
        <v>5567</v>
      </c>
      <c r="E1692" s="834" t="s">
        <v>3265</v>
      </c>
      <c r="F1692" s="832" t="s">
        <v>3243</v>
      </c>
      <c r="G1692" s="832" t="s">
        <v>4842</v>
      </c>
      <c r="H1692" s="832" t="s">
        <v>594</v>
      </c>
      <c r="I1692" s="832" t="s">
        <v>4843</v>
      </c>
      <c r="J1692" s="832" t="s">
        <v>1557</v>
      </c>
      <c r="K1692" s="832" t="s">
        <v>4382</v>
      </c>
      <c r="L1692" s="835">
        <v>57.6</v>
      </c>
      <c r="M1692" s="835">
        <v>57.6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21</v>
      </c>
      <c r="B1693" s="832" t="s">
        <v>3242</v>
      </c>
      <c r="C1693" s="832" t="s">
        <v>3248</v>
      </c>
      <c r="D1693" s="833" t="s">
        <v>5567</v>
      </c>
      <c r="E1693" s="834" t="s">
        <v>3265</v>
      </c>
      <c r="F1693" s="832" t="s">
        <v>3243</v>
      </c>
      <c r="G1693" s="832" t="s">
        <v>3512</v>
      </c>
      <c r="H1693" s="832" t="s">
        <v>594</v>
      </c>
      <c r="I1693" s="832" t="s">
        <v>3513</v>
      </c>
      <c r="J1693" s="832" t="s">
        <v>3514</v>
      </c>
      <c r="K1693" s="832" t="s">
        <v>3515</v>
      </c>
      <c r="L1693" s="835">
        <v>0</v>
      </c>
      <c r="M1693" s="835">
        <v>0</v>
      </c>
      <c r="N1693" s="832">
        <v>1</v>
      </c>
      <c r="O1693" s="836">
        <v>1</v>
      </c>
      <c r="P1693" s="835">
        <v>0</v>
      </c>
      <c r="Q1693" s="837"/>
      <c r="R1693" s="832">
        <v>1</v>
      </c>
      <c r="S1693" s="837">
        <v>1</v>
      </c>
      <c r="T1693" s="836">
        <v>1</v>
      </c>
      <c r="U1693" s="838">
        <v>1</v>
      </c>
    </row>
    <row r="1694" spans="1:21" ht="14.45" customHeight="1" x14ac:dyDescent="0.2">
      <c r="A1694" s="831">
        <v>21</v>
      </c>
      <c r="B1694" s="832" t="s">
        <v>3242</v>
      </c>
      <c r="C1694" s="832" t="s">
        <v>3248</v>
      </c>
      <c r="D1694" s="833" t="s">
        <v>5567</v>
      </c>
      <c r="E1694" s="834" t="s">
        <v>3265</v>
      </c>
      <c r="F1694" s="832" t="s">
        <v>3243</v>
      </c>
      <c r="G1694" s="832" t="s">
        <v>4844</v>
      </c>
      <c r="H1694" s="832" t="s">
        <v>655</v>
      </c>
      <c r="I1694" s="832" t="s">
        <v>2990</v>
      </c>
      <c r="J1694" s="832" t="s">
        <v>1005</v>
      </c>
      <c r="K1694" s="832" t="s">
        <v>2653</v>
      </c>
      <c r="L1694" s="835">
        <v>58.77</v>
      </c>
      <c r="M1694" s="835">
        <v>58.77</v>
      </c>
      <c r="N1694" s="832">
        <v>1</v>
      </c>
      <c r="O1694" s="836">
        <v>1</v>
      </c>
      <c r="P1694" s="835">
        <v>58.77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5" customHeight="1" x14ac:dyDescent="0.2">
      <c r="A1695" s="831">
        <v>21</v>
      </c>
      <c r="B1695" s="832" t="s">
        <v>3242</v>
      </c>
      <c r="C1695" s="832" t="s">
        <v>3248</v>
      </c>
      <c r="D1695" s="833" t="s">
        <v>5567</v>
      </c>
      <c r="E1695" s="834" t="s">
        <v>3265</v>
      </c>
      <c r="F1695" s="832" t="s">
        <v>3243</v>
      </c>
      <c r="G1695" s="832" t="s">
        <v>3520</v>
      </c>
      <c r="H1695" s="832" t="s">
        <v>594</v>
      </c>
      <c r="I1695" s="832" t="s">
        <v>3900</v>
      </c>
      <c r="J1695" s="832" t="s">
        <v>1249</v>
      </c>
      <c r="K1695" s="832" t="s">
        <v>3901</v>
      </c>
      <c r="L1695" s="835">
        <v>0</v>
      </c>
      <c r="M1695" s="835">
        <v>0</v>
      </c>
      <c r="N1695" s="832">
        <v>4</v>
      </c>
      <c r="O1695" s="836">
        <v>2.5</v>
      </c>
      <c r="P1695" s="835">
        <v>0</v>
      </c>
      <c r="Q1695" s="837"/>
      <c r="R1695" s="832">
        <v>3</v>
      </c>
      <c r="S1695" s="837">
        <v>0.75</v>
      </c>
      <c r="T1695" s="836">
        <v>1.5</v>
      </c>
      <c r="U1695" s="838">
        <v>0.6</v>
      </c>
    </row>
    <row r="1696" spans="1:21" ht="14.45" customHeight="1" x14ac:dyDescent="0.2">
      <c r="A1696" s="831">
        <v>21</v>
      </c>
      <c r="B1696" s="832" t="s">
        <v>3242</v>
      </c>
      <c r="C1696" s="832" t="s">
        <v>3248</v>
      </c>
      <c r="D1696" s="833" t="s">
        <v>5567</v>
      </c>
      <c r="E1696" s="834" t="s">
        <v>3265</v>
      </c>
      <c r="F1696" s="832" t="s">
        <v>3243</v>
      </c>
      <c r="G1696" s="832" t="s">
        <v>3524</v>
      </c>
      <c r="H1696" s="832" t="s">
        <v>594</v>
      </c>
      <c r="I1696" s="832" t="s">
        <v>3525</v>
      </c>
      <c r="J1696" s="832" t="s">
        <v>1016</v>
      </c>
      <c r="K1696" s="832" t="s">
        <v>3526</v>
      </c>
      <c r="L1696" s="835">
        <v>248.55</v>
      </c>
      <c r="M1696" s="835">
        <v>1491.3000000000002</v>
      </c>
      <c r="N1696" s="832">
        <v>6</v>
      </c>
      <c r="O1696" s="836">
        <v>6</v>
      </c>
      <c r="P1696" s="835">
        <v>497.1</v>
      </c>
      <c r="Q1696" s="837">
        <v>0.33333333333333331</v>
      </c>
      <c r="R1696" s="832">
        <v>2</v>
      </c>
      <c r="S1696" s="837">
        <v>0.33333333333333331</v>
      </c>
      <c r="T1696" s="836">
        <v>2</v>
      </c>
      <c r="U1696" s="838">
        <v>0.33333333333333331</v>
      </c>
    </row>
    <row r="1697" spans="1:21" ht="14.45" customHeight="1" x14ac:dyDescent="0.2">
      <c r="A1697" s="831">
        <v>21</v>
      </c>
      <c r="B1697" s="832" t="s">
        <v>3242</v>
      </c>
      <c r="C1697" s="832" t="s">
        <v>3248</v>
      </c>
      <c r="D1697" s="833" t="s">
        <v>5567</v>
      </c>
      <c r="E1697" s="834" t="s">
        <v>3265</v>
      </c>
      <c r="F1697" s="832" t="s">
        <v>3243</v>
      </c>
      <c r="G1697" s="832" t="s">
        <v>4249</v>
      </c>
      <c r="H1697" s="832" t="s">
        <v>594</v>
      </c>
      <c r="I1697" s="832" t="s">
        <v>4250</v>
      </c>
      <c r="J1697" s="832" t="s">
        <v>4251</v>
      </c>
      <c r="K1697" s="832" t="s">
        <v>3050</v>
      </c>
      <c r="L1697" s="835">
        <v>38.56</v>
      </c>
      <c r="M1697" s="835">
        <v>38.56</v>
      </c>
      <c r="N1697" s="832">
        <v>1</v>
      </c>
      <c r="O1697" s="836">
        <v>0.5</v>
      </c>
      <c r="P1697" s="835">
        <v>38.56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5" customHeight="1" x14ac:dyDescent="0.2">
      <c r="A1698" s="831">
        <v>21</v>
      </c>
      <c r="B1698" s="832" t="s">
        <v>3242</v>
      </c>
      <c r="C1698" s="832" t="s">
        <v>3248</v>
      </c>
      <c r="D1698" s="833" t="s">
        <v>5567</v>
      </c>
      <c r="E1698" s="834" t="s">
        <v>3265</v>
      </c>
      <c r="F1698" s="832" t="s">
        <v>3243</v>
      </c>
      <c r="G1698" s="832" t="s">
        <v>3902</v>
      </c>
      <c r="H1698" s="832" t="s">
        <v>594</v>
      </c>
      <c r="I1698" s="832" t="s">
        <v>3903</v>
      </c>
      <c r="J1698" s="832" t="s">
        <v>3904</v>
      </c>
      <c r="K1698" s="832" t="s">
        <v>3905</v>
      </c>
      <c r="L1698" s="835">
        <v>727.03</v>
      </c>
      <c r="M1698" s="835">
        <v>4362.18</v>
      </c>
      <c r="N1698" s="832">
        <v>6</v>
      </c>
      <c r="O1698" s="836">
        <v>2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21</v>
      </c>
      <c r="B1699" s="832" t="s">
        <v>3242</v>
      </c>
      <c r="C1699" s="832" t="s">
        <v>3248</v>
      </c>
      <c r="D1699" s="833" t="s">
        <v>5567</v>
      </c>
      <c r="E1699" s="834" t="s">
        <v>3265</v>
      </c>
      <c r="F1699" s="832" t="s">
        <v>3243</v>
      </c>
      <c r="G1699" s="832" t="s">
        <v>3902</v>
      </c>
      <c r="H1699" s="832" t="s">
        <v>594</v>
      </c>
      <c r="I1699" s="832" t="s">
        <v>4427</v>
      </c>
      <c r="J1699" s="832" t="s">
        <v>4428</v>
      </c>
      <c r="K1699" s="832" t="s">
        <v>4429</v>
      </c>
      <c r="L1699" s="835">
        <v>727.03</v>
      </c>
      <c r="M1699" s="835">
        <v>2181.09</v>
      </c>
      <c r="N1699" s="832">
        <v>3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21</v>
      </c>
      <c r="B1700" s="832" t="s">
        <v>3242</v>
      </c>
      <c r="C1700" s="832" t="s">
        <v>3248</v>
      </c>
      <c r="D1700" s="833" t="s">
        <v>5567</v>
      </c>
      <c r="E1700" s="834" t="s">
        <v>3265</v>
      </c>
      <c r="F1700" s="832" t="s">
        <v>3243</v>
      </c>
      <c r="G1700" s="832" t="s">
        <v>4254</v>
      </c>
      <c r="H1700" s="832" t="s">
        <v>594</v>
      </c>
      <c r="I1700" s="832" t="s">
        <v>4845</v>
      </c>
      <c r="J1700" s="832" t="s">
        <v>4846</v>
      </c>
      <c r="K1700" s="832" t="s">
        <v>4847</v>
      </c>
      <c r="L1700" s="835">
        <v>140.44</v>
      </c>
      <c r="M1700" s="835">
        <v>280.88</v>
      </c>
      <c r="N1700" s="832">
        <v>2</v>
      </c>
      <c r="O1700" s="836">
        <v>1.5</v>
      </c>
      <c r="P1700" s="835">
        <v>140.44</v>
      </c>
      <c r="Q1700" s="837">
        <v>0.5</v>
      </c>
      <c r="R1700" s="832">
        <v>1</v>
      </c>
      <c r="S1700" s="837">
        <v>0.5</v>
      </c>
      <c r="T1700" s="836">
        <v>0.5</v>
      </c>
      <c r="U1700" s="838">
        <v>0.33333333333333331</v>
      </c>
    </row>
    <row r="1701" spans="1:21" ht="14.45" customHeight="1" x14ac:dyDescent="0.2">
      <c r="A1701" s="831">
        <v>21</v>
      </c>
      <c r="B1701" s="832" t="s">
        <v>3242</v>
      </c>
      <c r="C1701" s="832" t="s">
        <v>3248</v>
      </c>
      <c r="D1701" s="833" t="s">
        <v>5567</v>
      </c>
      <c r="E1701" s="834" t="s">
        <v>3265</v>
      </c>
      <c r="F1701" s="832" t="s">
        <v>3243</v>
      </c>
      <c r="G1701" s="832" t="s">
        <v>4262</v>
      </c>
      <c r="H1701" s="832" t="s">
        <v>594</v>
      </c>
      <c r="I1701" s="832" t="s">
        <v>4263</v>
      </c>
      <c r="J1701" s="832" t="s">
        <v>1896</v>
      </c>
      <c r="K1701" s="832" t="s">
        <v>2603</v>
      </c>
      <c r="L1701" s="835">
        <v>158.76</v>
      </c>
      <c r="M1701" s="835">
        <v>158.76</v>
      </c>
      <c r="N1701" s="832">
        <v>1</v>
      </c>
      <c r="O1701" s="836">
        <v>1</v>
      </c>
      <c r="P1701" s="835">
        <v>158.76</v>
      </c>
      <c r="Q1701" s="837">
        <v>1</v>
      </c>
      <c r="R1701" s="832">
        <v>1</v>
      </c>
      <c r="S1701" s="837">
        <v>1</v>
      </c>
      <c r="T1701" s="836">
        <v>1</v>
      </c>
      <c r="U1701" s="838">
        <v>1</v>
      </c>
    </row>
    <row r="1702" spans="1:21" ht="14.45" customHeight="1" x14ac:dyDescent="0.2">
      <c r="A1702" s="831">
        <v>21</v>
      </c>
      <c r="B1702" s="832" t="s">
        <v>3242</v>
      </c>
      <c r="C1702" s="832" t="s">
        <v>3248</v>
      </c>
      <c r="D1702" s="833" t="s">
        <v>5567</v>
      </c>
      <c r="E1702" s="834" t="s">
        <v>3265</v>
      </c>
      <c r="F1702" s="832" t="s">
        <v>3243</v>
      </c>
      <c r="G1702" s="832" t="s">
        <v>3313</v>
      </c>
      <c r="H1702" s="832" t="s">
        <v>594</v>
      </c>
      <c r="I1702" s="832" t="s">
        <v>3527</v>
      </c>
      <c r="J1702" s="832" t="s">
        <v>870</v>
      </c>
      <c r="K1702" s="832" t="s">
        <v>3528</v>
      </c>
      <c r="L1702" s="835">
        <v>53.57</v>
      </c>
      <c r="M1702" s="835">
        <v>2517.7899999999995</v>
      </c>
      <c r="N1702" s="832">
        <v>47</v>
      </c>
      <c r="O1702" s="836">
        <v>29</v>
      </c>
      <c r="P1702" s="835">
        <v>1982.0899999999995</v>
      </c>
      <c r="Q1702" s="837">
        <v>0.7872340425531914</v>
      </c>
      <c r="R1702" s="832">
        <v>37</v>
      </c>
      <c r="S1702" s="837">
        <v>0.78723404255319152</v>
      </c>
      <c r="T1702" s="836">
        <v>22.5</v>
      </c>
      <c r="U1702" s="838">
        <v>0.77586206896551724</v>
      </c>
    </row>
    <row r="1703" spans="1:21" ht="14.45" customHeight="1" x14ac:dyDescent="0.2">
      <c r="A1703" s="831">
        <v>21</v>
      </c>
      <c r="B1703" s="832" t="s">
        <v>3242</v>
      </c>
      <c r="C1703" s="832" t="s">
        <v>3248</v>
      </c>
      <c r="D1703" s="833" t="s">
        <v>5567</v>
      </c>
      <c r="E1703" s="834" t="s">
        <v>3265</v>
      </c>
      <c r="F1703" s="832" t="s">
        <v>3243</v>
      </c>
      <c r="G1703" s="832" t="s">
        <v>3529</v>
      </c>
      <c r="H1703" s="832" t="s">
        <v>655</v>
      </c>
      <c r="I1703" s="832" t="s">
        <v>4848</v>
      </c>
      <c r="J1703" s="832" t="s">
        <v>753</v>
      </c>
      <c r="K1703" s="832" t="s">
        <v>756</v>
      </c>
      <c r="L1703" s="835">
        <v>38.04</v>
      </c>
      <c r="M1703" s="835">
        <v>38.04</v>
      </c>
      <c r="N1703" s="832">
        <v>1</v>
      </c>
      <c r="O1703" s="836">
        <v>0.5</v>
      </c>
      <c r="P1703" s="835">
        <v>38.04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5" customHeight="1" x14ac:dyDescent="0.2">
      <c r="A1704" s="831">
        <v>21</v>
      </c>
      <c r="B1704" s="832" t="s">
        <v>3242</v>
      </c>
      <c r="C1704" s="832" t="s">
        <v>3248</v>
      </c>
      <c r="D1704" s="833" t="s">
        <v>5567</v>
      </c>
      <c r="E1704" s="834" t="s">
        <v>3265</v>
      </c>
      <c r="F1704" s="832" t="s">
        <v>3243</v>
      </c>
      <c r="G1704" s="832" t="s">
        <v>4269</v>
      </c>
      <c r="H1704" s="832" t="s">
        <v>655</v>
      </c>
      <c r="I1704" s="832" t="s">
        <v>2970</v>
      </c>
      <c r="J1704" s="832" t="s">
        <v>2971</v>
      </c>
      <c r="K1704" s="832" t="s">
        <v>2972</v>
      </c>
      <c r="L1704" s="835">
        <v>141.25</v>
      </c>
      <c r="M1704" s="835">
        <v>282.5</v>
      </c>
      <c r="N1704" s="832">
        <v>2</v>
      </c>
      <c r="O1704" s="836">
        <v>1</v>
      </c>
      <c r="P1704" s="835">
        <v>141.25</v>
      </c>
      <c r="Q1704" s="837">
        <v>0.5</v>
      </c>
      <c r="R1704" s="832">
        <v>1</v>
      </c>
      <c r="S1704" s="837">
        <v>0.5</v>
      </c>
      <c r="T1704" s="836">
        <v>0.5</v>
      </c>
      <c r="U1704" s="838">
        <v>0.5</v>
      </c>
    </row>
    <row r="1705" spans="1:21" ht="14.45" customHeight="1" x14ac:dyDescent="0.2">
      <c r="A1705" s="831">
        <v>21</v>
      </c>
      <c r="B1705" s="832" t="s">
        <v>3242</v>
      </c>
      <c r="C1705" s="832" t="s">
        <v>3248</v>
      </c>
      <c r="D1705" s="833" t="s">
        <v>5567</v>
      </c>
      <c r="E1705" s="834" t="s">
        <v>3265</v>
      </c>
      <c r="F1705" s="832" t="s">
        <v>3243</v>
      </c>
      <c r="G1705" s="832" t="s">
        <v>3292</v>
      </c>
      <c r="H1705" s="832" t="s">
        <v>655</v>
      </c>
      <c r="I1705" s="832" t="s">
        <v>2557</v>
      </c>
      <c r="J1705" s="832" t="s">
        <v>1023</v>
      </c>
      <c r="K1705" s="832" t="s">
        <v>2558</v>
      </c>
      <c r="L1705" s="835">
        <v>2309.36</v>
      </c>
      <c r="M1705" s="835">
        <v>9237.44</v>
      </c>
      <c r="N1705" s="832">
        <v>4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5" customHeight="1" x14ac:dyDescent="0.2">
      <c r="A1706" s="831">
        <v>21</v>
      </c>
      <c r="B1706" s="832" t="s">
        <v>3242</v>
      </c>
      <c r="C1706" s="832" t="s">
        <v>3248</v>
      </c>
      <c r="D1706" s="833" t="s">
        <v>5567</v>
      </c>
      <c r="E1706" s="834" t="s">
        <v>3265</v>
      </c>
      <c r="F1706" s="832" t="s">
        <v>3243</v>
      </c>
      <c r="G1706" s="832" t="s">
        <v>3292</v>
      </c>
      <c r="H1706" s="832" t="s">
        <v>655</v>
      </c>
      <c r="I1706" s="832" t="s">
        <v>2561</v>
      </c>
      <c r="J1706" s="832" t="s">
        <v>1020</v>
      </c>
      <c r="K1706" s="832" t="s">
        <v>2562</v>
      </c>
      <c r="L1706" s="835">
        <v>1154.68</v>
      </c>
      <c r="M1706" s="835">
        <v>4618.72</v>
      </c>
      <c r="N1706" s="832">
        <v>4</v>
      </c>
      <c r="O1706" s="836">
        <v>0.5</v>
      </c>
      <c r="P1706" s="835">
        <v>4618.72</v>
      </c>
      <c r="Q1706" s="837">
        <v>1</v>
      </c>
      <c r="R1706" s="832">
        <v>4</v>
      </c>
      <c r="S1706" s="837">
        <v>1</v>
      </c>
      <c r="T1706" s="836">
        <v>0.5</v>
      </c>
      <c r="U1706" s="838">
        <v>1</v>
      </c>
    </row>
    <row r="1707" spans="1:21" ht="14.45" customHeight="1" x14ac:dyDescent="0.2">
      <c r="A1707" s="831">
        <v>21</v>
      </c>
      <c r="B1707" s="832" t="s">
        <v>3242</v>
      </c>
      <c r="C1707" s="832" t="s">
        <v>3248</v>
      </c>
      <c r="D1707" s="833" t="s">
        <v>5567</v>
      </c>
      <c r="E1707" s="834" t="s">
        <v>3265</v>
      </c>
      <c r="F1707" s="832" t="s">
        <v>3243</v>
      </c>
      <c r="G1707" s="832" t="s">
        <v>4439</v>
      </c>
      <c r="H1707" s="832" t="s">
        <v>594</v>
      </c>
      <c r="I1707" s="832" t="s">
        <v>4440</v>
      </c>
      <c r="J1707" s="832" t="s">
        <v>4441</v>
      </c>
      <c r="K1707" s="832" t="s">
        <v>4442</v>
      </c>
      <c r="L1707" s="835">
        <v>113.93</v>
      </c>
      <c r="M1707" s="835">
        <v>227.86</v>
      </c>
      <c r="N1707" s="832">
        <v>2</v>
      </c>
      <c r="O1707" s="836">
        <v>1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5" customHeight="1" x14ac:dyDescent="0.2">
      <c r="A1708" s="831">
        <v>21</v>
      </c>
      <c r="B1708" s="832" t="s">
        <v>3242</v>
      </c>
      <c r="C1708" s="832" t="s">
        <v>3248</v>
      </c>
      <c r="D1708" s="833" t="s">
        <v>5567</v>
      </c>
      <c r="E1708" s="834" t="s">
        <v>3265</v>
      </c>
      <c r="F1708" s="832" t="s">
        <v>3243</v>
      </c>
      <c r="G1708" s="832" t="s">
        <v>3546</v>
      </c>
      <c r="H1708" s="832" t="s">
        <v>594</v>
      </c>
      <c r="I1708" s="832" t="s">
        <v>4849</v>
      </c>
      <c r="J1708" s="832" t="s">
        <v>732</v>
      </c>
      <c r="K1708" s="832" t="s">
        <v>676</v>
      </c>
      <c r="L1708" s="835">
        <v>35.25</v>
      </c>
      <c r="M1708" s="835">
        <v>70.5</v>
      </c>
      <c r="N1708" s="832">
        <v>2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21</v>
      </c>
      <c r="B1709" s="832" t="s">
        <v>3242</v>
      </c>
      <c r="C1709" s="832" t="s">
        <v>3248</v>
      </c>
      <c r="D1709" s="833" t="s">
        <v>5567</v>
      </c>
      <c r="E1709" s="834" t="s">
        <v>3265</v>
      </c>
      <c r="F1709" s="832" t="s">
        <v>3243</v>
      </c>
      <c r="G1709" s="832" t="s">
        <v>3548</v>
      </c>
      <c r="H1709" s="832" t="s">
        <v>594</v>
      </c>
      <c r="I1709" s="832" t="s">
        <v>3549</v>
      </c>
      <c r="J1709" s="832" t="s">
        <v>3550</v>
      </c>
      <c r="K1709" s="832" t="s">
        <v>676</v>
      </c>
      <c r="L1709" s="835">
        <v>174.59</v>
      </c>
      <c r="M1709" s="835">
        <v>349.18</v>
      </c>
      <c r="N1709" s="832">
        <v>2</v>
      </c>
      <c r="O1709" s="836">
        <v>2</v>
      </c>
      <c r="P1709" s="835">
        <v>349.18</v>
      </c>
      <c r="Q1709" s="837">
        <v>1</v>
      </c>
      <c r="R1709" s="832">
        <v>2</v>
      </c>
      <c r="S1709" s="837">
        <v>1</v>
      </c>
      <c r="T1709" s="836">
        <v>2</v>
      </c>
      <c r="U1709" s="838">
        <v>1</v>
      </c>
    </row>
    <row r="1710" spans="1:21" ht="14.45" customHeight="1" x14ac:dyDescent="0.2">
      <c r="A1710" s="831">
        <v>21</v>
      </c>
      <c r="B1710" s="832" t="s">
        <v>3242</v>
      </c>
      <c r="C1710" s="832" t="s">
        <v>3248</v>
      </c>
      <c r="D1710" s="833" t="s">
        <v>5567</v>
      </c>
      <c r="E1710" s="834" t="s">
        <v>3265</v>
      </c>
      <c r="F1710" s="832" t="s">
        <v>3243</v>
      </c>
      <c r="G1710" s="832" t="s">
        <v>3551</v>
      </c>
      <c r="H1710" s="832" t="s">
        <v>594</v>
      </c>
      <c r="I1710" s="832" t="s">
        <v>3928</v>
      </c>
      <c r="J1710" s="832" t="s">
        <v>1078</v>
      </c>
      <c r="K1710" s="832" t="s">
        <v>3929</v>
      </c>
      <c r="L1710" s="835">
        <v>103.67</v>
      </c>
      <c r="M1710" s="835">
        <v>207.34</v>
      </c>
      <c r="N1710" s="832">
        <v>2</v>
      </c>
      <c r="O1710" s="836">
        <v>1.5</v>
      </c>
      <c r="P1710" s="835">
        <v>103.67</v>
      </c>
      <c r="Q1710" s="837">
        <v>0.5</v>
      </c>
      <c r="R1710" s="832">
        <v>1</v>
      </c>
      <c r="S1710" s="837">
        <v>0.5</v>
      </c>
      <c r="T1710" s="836">
        <v>0.5</v>
      </c>
      <c r="U1710" s="838">
        <v>0.33333333333333331</v>
      </c>
    </row>
    <row r="1711" spans="1:21" ht="14.45" customHeight="1" x14ac:dyDescent="0.2">
      <c r="A1711" s="831">
        <v>21</v>
      </c>
      <c r="B1711" s="832" t="s">
        <v>3242</v>
      </c>
      <c r="C1711" s="832" t="s">
        <v>3248</v>
      </c>
      <c r="D1711" s="833" t="s">
        <v>5567</v>
      </c>
      <c r="E1711" s="834" t="s">
        <v>3265</v>
      </c>
      <c r="F1711" s="832" t="s">
        <v>3243</v>
      </c>
      <c r="G1711" s="832" t="s">
        <v>3551</v>
      </c>
      <c r="H1711" s="832" t="s">
        <v>594</v>
      </c>
      <c r="I1711" s="832" t="s">
        <v>3553</v>
      </c>
      <c r="J1711" s="832" t="s">
        <v>1078</v>
      </c>
      <c r="K1711" s="832" t="s">
        <v>3554</v>
      </c>
      <c r="L1711" s="835">
        <v>103.67</v>
      </c>
      <c r="M1711" s="835">
        <v>207.34</v>
      </c>
      <c r="N1711" s="832">
        <v>2</v>
      </c>
      <c r="O1711" s="836">
        <v>1.5</v>
      </c>
      <c r="P1711" s="835">
        <v>103.67</v>
      </c>
      <c r="Q1711" s="837">
        <v>0.5</v>
      </c>
      <c r="R1711" s="832">
        <v>1</v>
      </c>
      <c r="S1711" s="837">
        <v>0.5</v>
      </c>
      <c r="T1711" s="836">
        <v>0.5</v>
      </c>
      <c r="U1711" s="838">
        <v>0.33333333333333331</v>
      </c>
    </row>
    <row r="1712" spans="1:21" ht="14.45" customHeight="1" x14ac:dyDescent="0.2">
      <c r="A1712" s="831">
        <v>21</v>
      </c>
      <c r="B1712" s="832" t="s">
        <v>3242</v>
      </c>
      <c r="C1712" s="832" t="s">
        <v>3248</v>
      </c>
      <c r="D1712" s="833" t="s">
        <v>5567</v>
      </c>
      <c r="E1712" s="834" t="s">
        <v>3265</v>
      </c>
      <c r="F1712" s="832" t="s">
        <v>3243</v>
      </c>
      <c r="G1712" s="832" t="s">
        <v>3551</v>
      </c>
      <c r="H1712" s="832" t="s">
        <v>594</v>
      </c>
      <c r="I1712" s="832" t="s">
        <v>3931</v>
      </c>
      <c r="J1712" s="832" t="s">
        <v>1078</v>
      </c>
      <c r="K1712" s="832" t="s">
        <v>3554</v>
      </c>
      <c r="L1712" s="835">
        <v>103.67</v>
      </c>
      <c r="M1712" s="835">
        <v>207.34</v>
      </c>
      <c r="N1712" s="832">
        <v>2</v>
      </c>
      <c r="O1712" s="836">
        <v>1</v>
      </c>
      <c r="P1712" s="835">
        <v>103.67</v>
      </c>
      <c r="Q1712" s="837">
        <v>0.5</v>
      </c>
      <c r="R1712" s="832">
        <v>1</v>
      </c>
      <c r="S1712" s="837">
        <v>0.5</v>
      </c>
      <c r="T1712" s="836">
        <v>0.5</v>
      </c>
      <c r="U1712" s="838">
        <v>0.5</v>
      </c>
    </row>
    <row r="1713" spans="1:21" ht="14.45" customHeight="1" x14ac:dyDescent="0.2">
      <c r="A1713" s="831">
        <v>21</v>
      </c>
      <c r="B1713" s="832" t="s">
        <v>3242</v>
      </c>
      <c r="C1713" s="832" t="s">
        <v>3248</v>
      </c>
      <c r="D1713" s="833" t="s">
        <v>5567</v>
      </c>
      <c r="E1713" s="834" t="s">
        <v>3265</v>
      </c>
      <c r="F1713" s="832" t="s">
        <v>3243</v>
      </c>
      <c r="G1713" s="832" t="s">
        <v>3293</v>
      </c>
      <c r="H1713" s="832" t="s">
        <v>655</v>
      </c>
      <c r="I1713" s="832" t="s">
        <v>2521</v>
      </c>
      <c r="J1713" s="832" t="s">
        <v>1349</v>
      </c>
      <c r="K1713" s="832" t="s">
        <v>2522</v>
      </c>
      <c r="L1713" s="835">
        <v>453.18</v>
      </c>
      <c r="M1713" s="835">
        <v>1359.54</v>
      </c>
      <c r="N1713" s="832">
        <v>3</v>
      </c>
      <c r="O1713" s="836">
        <v>1.5</v>
      </c>
      <c r="P1713" s="835">
        <v>1359.54</v>
      </c>
      <c r="Q1713" s="837">
        <v>1</v>
      </c>
      <c r="R1713" s="832">
        <v>3</v>
      </c>
      <c r="S1713" s="837">
        <v>1</v>
      </c>
      <c r="T1713" s="836">
        <v>1.5</v>
      </c>
      <c r="U1713" s="838">
        <v>1</v>
      </c>
    </row>
    <row r="1714" spans="1:21" ht="14.45" customHeight="1" x14ac:dyDescent="0.2">
      <c r="A1714" s="831">
        <v>21</v>
      </c>
      <c r="B1714" s="832" t="s">
        <v>3242</v>
      </c>
      <c r="C1714" s="832" t="s">
        <v>3248</v>
      </c>
      <c r="D1714" s="833" t="s">
        <v>5567</v>
      </c>
      <c r="E1714" s="834" t="s">
        <v>3265</v>
      </c>
      <c r="F1714" s="832" t="s">
        <v>3243</v>
      </c>
      <c r="G1714" s="832" t="s">
        <v>3293</v>
      </c>
      <c r="H1714" s="832" t="s">
        <v>594</v>
      </c>
      <c r="I1714" s="832" t="s">
        <v>3295</v>
      </c>
      <c r="J1714" s="832" t="s">
        <v>1349</v>
      </c>
      <c r="K1714" s="832" t="s">
        <v>2522</v>
      </c>
      <c r="L1714" s="835">
        <v>453.18</v>
      </c>
      <c r="M1714" s="835">
        <v>23112.180000000008</v>
      </c>
      <c r="N1714" s="832">
        <v>51</v>
      </c>
      <c r="O1714" s="836">
        <v>30.5</v>
      </c>
      <c r="P1714" s="835">
        <v>19033.560000000009</v>
      </c>
      <c r="Q1714" s="837">
        <v>0.82352941176470595</v>
      </c>
      <c r="R1714" s="832">
        <v>42</v>
      </c>
      <c r="S1714" s="837">
        <v>0.82352941176470584</v>
      </c>
      <c r="T1714" s="836">
        <v>24.5</v>
      </c>
      <c r="U1714" s="838">
        <v>0.80327868852459017</v>
      </c>
    </row>
    <row r="1715" spans="1:21" ht="14.45" customHeight="1" x14ac:dyDescent="0.2">
      <c r="A1715" s="831">
        <v>21</v>
      </c>
      <c r="B1715" s="832" t="s">
        <v>3242</v>
      </c>
      <c r="C1715" s="832" t="s">
        <v>3248</v>
      </c>
      <c r="D1715" s="833" t="s">
        <v>5567</v>
      </c>
      <c r="E1715" s="834" t="s">
        <v>3265</v>
      </c>
      <c r="F1715" s="832" t="s">
        <v>3243</v>
      </c>
      <c r="G1715" s="832" t="s">
        <v>3944</v>
      </c>
      <c r="H1715" s="832" t="s">
        <v>594</v>
      </c>
      <c r="I1715" s="832" t="s">
        <v>3945</v>
      </c>
      <c r="J1715" s="832" t="s">
        <v>3946</v>
      </c>
      <c r="K1715" s="832" t="s">
        <v>3947</v>
      </c>
      <c r="L1715" s="835">
        <v>453.18</v>
      </c>
      <c r="M1715" s="835">
        <v>1359.54</v>
      </c>
      <c r="N1715" s="832">
        <v>3</v>
      </c>
      <c r="O1715" s="836"/>
      <c r="P1715" s="835">
        <v>1359.54</v>
      </c>
      <c r="Q1715" s="837">
        <v>1</v>
      </c>
      <c r="R1715" s="832">
        <v>3</v>
      </c>
      <c r="S1715" s="837">
        <v>1</v>
      </c>
      <c r="T1715" s="836"/>
      <c r="U1715" s="838"/>
    </row>
    <row r="1716" spans="1:21" ht="14.45" customHeight="1" x14ac:dyDescent="0.2">
      <c r="A1716" s="831">
        <v>21</v>
      </c>
      <c r="B1716" s="832" t="s">
        <v>3242</v>
      </c>
      <c r="C1716" s="832" t="s">
        <v>3248</v>
      </c>
      <c r="D1716" s="833" t="s">
        <v>5567</v>
      </c>
      <c r="E1716" s="834" t="s">
        <v>3265</v>
      </c>
      <c r="F1716" s="832" t="s">
        <v>3243</v>
      </c>
      <c r="G1716" s="832" t="s">
        <v>3582</v>
      </c>
      <c r="H1716" s="832" t="s">
        <v>655</v>
      </c>
      <c r="I1716" s="832" t="s">
        <v>2659</v>
      </c>
      <c r="J1716" s="832" t="s">
        <v>1427</v>
      </c>
      <c r="K1716" s="832" t="s">
        <v>775</v>
      </c>
      <c r="L1716" s="835">
        <v>47.7</v>
      </c>
      <c r="M1716" s="835">
        <v>47.7</v>
      </c>
      <c r="N1716" s="832">
        <v>1</v>
      </c>
      <c r="O1716" s="836">
        <v>1</v>
      </c>
      <c r="P1716" s="835">
        <v>47.7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5" customHeight="1" x14ac:dyDescent="0.2">
      <c r="A1717" s="831">
        <v>21</v>
      </c>
      <c r="B1717" s="832" t="s">
        <v>3242</v>
      </c>
      <c r="C1717" s="832" t="s">
        <v>3248</v>
      </c>
      <c r="D1717" s="833" t="s">
        <v>5567</v>
      </c>
      <c r="E1717" s="834" t="s">
        <v>3265</v>
      </c>
      <c r="F1717" s="832" t="s">
        <v>3243</v>
      </c>
      <c r="G1717" s="832" t="s">
        <v>3582</v>
      </c>
      <c r="H1717" s="832" t="s">
        <v>655</v>
      </c>
      <c r="I1717" s="832" t="s">
        <v>2660</v>
      </c>
      <c r="J1717" s="832" t="s">
        <v>1427</v>
      </c>
      <c r="K1717" s="832" t="s">
        <v>2661</v>
      </c>
      <c r="L1717" s="835">
        <v>143.09</v>
      </c>
      <c r="M1717" s="835">
        <v>143.09</v>
      </c>
      <c r="N1717" s="832">
        <v>1</v>
      </c>
      <c r="O1717" s="836">
        <v>0.5</v>
      </c>
      <c r="P1717" s="835">
        <v>143.09</v>
      </c>
      <c r="Q1717" s="837">
        <v>1</v>
      </c>
      <c r="R1717" s="832">
        <v>1</v>
      </c>
      <c r="S1717" s="837">
        <v>1</v>
      </c>
      <c r="T1717" s="836">
        <v>0.5</v>
      </c>
      <c r="U1717" s="838">
        <v>1</v>
      </c>
    </row>
    <row r="1718" spans="1:21" ht="14.45" customHeight="1" x14ac:dyDescent="0.2">
      <c r="A1718" s="831">
        <v>21</v>
      </c>
      <c r="B1718" s="832" t="s">
        <v>3242</v>
      </c>
      <c r="C1718" s="832" t="s">
        <v>3248</v>
      </c>
      <c r="D1718" s="833" t="s">
        <v>5567</v>
      </c>
      <c r="E1718" s="834" t="s">
        <v>3265</v>
      </c>
      <c r="F1718" s="832" t="s">
        <v>3243</v>
      </c>
      <c r="G1718" s="832" t="s">
        <v>3594</v>
      </c>
      <c r="H1718" s="832" t="s">
        <v>594</v>
      </c>
      <c r="I1718" s="832" t="s">
        <v>4296</v>
      </c>
      <c r="J1718" s="832" t="s">
        <v>668</v>
      </c>
      <c r="K1718" s="832" t="s">
        <v>4297</v>
      </c>
      <c r="L1718" s="835">
        <v>0</v>
      </c>
      <c r="M1718" s="835">
        <v>0</v>
      </c>
      <c r="N1718" s="832">
        <v>1</v>
      </c>
      <c r="O1718" s="836">
        <v>1</v>
      </c>
      <c r="P1718" s="835"/>
      <c r="Q1718" s="837"/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21</v>
      </c>
      <c r="B1719" s="832" t="s">
        <v>3242</v>
      </c>
      <c r="C1719" s="832" t="s">
        <v>3248</v>
      </c>
      <c r="D1719" s="833" t="s">
        <v>5567</v>
      </c>
      <c r="E1719" s="834" t="s">
        <v>3265</v>
      </c>
      <c r="F1719" s="832" t="s">
        <v>3243</v>
      </c>
      <c r="G1719" s="832" t="s">
        <v>3597</v>
      </c>
      <c r="H1719" s="832" t="s">
        <v>594</v>
      </c>
      <c r="I1719" s="832" t="s">
        <v>3598</v>
      </c>
      <c r="J1719" s="832" t="s">
        <v>3599</v>
      </c>
      <c r="K1719" s="832" t="s">
        <v>3600</v>
      </c>
      <c r="L1719" s="835">
        <v>21.92</v>
      </c>
      <c r="M1719" s="835">
        <v>87.68</v>
      </c>
      <c r="N1719" s="832">
        <v>4</v>
      </c>
      <c r="O1719" s="836">
        <v>2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5" customHeight="1" x14ac:dyDescent="0.2">
      <c r="A1720" s="831">
        <v>21</v>
      </c>
      <c r="B1720" s="832" t="s">
        <v>3242</v>
      </c>
      <c r="C1720" s="832" t="s">
        <v>3248</v>
      </c>
      <c r="D1720" s="833" t="s">
        <v>5567</v>
      </c>
      <c r="E1720" s="834" t="s">
        <v>3265</v>
      </c>
      <c r="F1720" s="832" t="s">
        <v>3243</v>
      </c>
      <c r="G1720" s="832" t="s">
        <v>3597</v>
      </c>
      <c r="H1720" s="832" t="s">
        <v>594</v>
      </c>
      <c r="I1720" s="832" t="s">
        <v>3601</v>
      </c>
      <c r="J1720" s="832" t="s">
        <v>3599</v>
      </c>
      <c r="K1720" s="832" t="s">
        <v>1886</v>
      </c>
      <c r="L1720" s="835">
        <v>87.67</v>
      </c>
      <c r="M1720" s="835">
        <v>175.34</v>
      </c>
      <c r="N1720" s="832">
        <v>2</v>
      </c>
      <c r="O1720" s="836">
        <v>0.5</v>
      </c>
      <c r="P1720" s="835">
        <v>175.34</v>
      </c>
      <c r="Q1720" s="837">
        <v>1</v>
      </c>
      <c r="R1720" s="832">
        <v>2</v>
      </c>
      <c r="S1720" s="837">
        <v>1</v>
      </c>
      <c r="T1720" s="836">
        <v>0.5</v>
      </c>
      <c r="U1720" s="838">
        <v>1</v>
      </c>
    </row>
    <row r="1721" spans="1:21" ht="14.45" customHeight="1" x14ac:dyDescent="0.2">
      <c r="A1721" s="831">
        <v>21</v>
      </c>
      <c r="B1721" s="832" t="s">
        <v>3242</v>
      </c>
      <c r="C1721" s="832" t="s">
        <v>3248</v>
      </c>
      <c r="D1721" s="833" t="s">
        <v>5567</v>
      </c>
      <c r="E1721" s="834" t="s">
        <v>3265</v>
      </c>
      <c r="F1721" s="832" t="s">
        <v>3243</v>
      </c>
      <c r="G1721" s="832" t="s">
        <v>3966</v>
      </c>
      <c r="H1721" s="832" t="s">
        <v>594</v>
      </c>
      <c r="I1721" s="832" t="s">
        <v>4676</v>
      </c>
      <c r="J1721" s="832" t="s">
        <v>3968</v>
      </c>
      <c r="K1721" s="832" t="s">
        <v>4677</v>
      </c>
      <c r="L1721" s="835">
        <v>0</v>
      </c>
      <c r="M1721" s="835">
        <v>0</v>
      </c>
      <c r="N1721" s="832">
        <v>1</v>
      </c>
      <c r="O1721" s="836">
        <v>0.5</v>
      </c>
      <c r="P1721" s="835">
        <v>0</v>
      </c>
      <c r="Q1721" s="837"/>
      <c r="R1721" s="832">
        <v>1</v>
      </c>
      <c r="S1721" s="837">
        <v>1</v>
      </c>
      <c r="T1721" s="836">
        <v>0.5</v>
      </c>
      <c r="U1721" s="838">
        <v>1</v>
      </c>
    </row>
    <row r="1722" spans="1:21" ht="14.45" customHeight="1" x14ac:dyDescent="0.2">
      <c r="A1722" s="831">
        <v>21</v>
      </c>
      <c r="B1722" s="832" t="s">
        <v>3242</v>
      </c>
      <c r="C1722" s="832" t="s">
        <v>3248</v>
      </c>
      <c r="D1722" s="833" t="s">
        <v>5567</v>
      </c>
      <c r="E1722" s="834" t="s">
        <v>3265</v>
      </c>
      <c r="F1722" s="832" t="s">
        <v>3243</v>
      </c>
      <c r="G1722" s="832" t="s">
        <v>4301</v>
      </c>
      <c r="H1722" s="832" t="s">
        <v>594</v>
      </c>
      <c r="I1722" s="832" t="s">
        <v>4302</v>
      </c>
      <c r="J1722" s="832" t="s">
        <v>4303</v>
      </c>
      <c r="K1722" s="832" t="s">
        <v>1886</v>
      </c>
      <c r="L1722" s="835">
        <v>0</v>
      </c>
      <c r="M1722" s="835">
        <v>0</v>
      </c>
      <c r="N1722" s="832">
        <v>9</v>
      </c>
      <c r="O1722" s="836">
        <v>5.5</v>
      </c>
      <c r="P1722" s="835">
        <v>0</v>
      </c>
      <c r="Q1722" s="837"/>
      <c r="R1722" s="832">
        <v>6</v>
      </c>
      <c r="S1722" s="837">
        <v>0.66666666666666663</v>
      </c>
      <c r="T1722" s="836">
        <v>3</v>
      </c>
      <c r="U1722" s="838">
        <v>0.54545454545454541</v>
      </c>
    </row>
    <row r="1723" spans="1:21" ht="14.45" customHeight="1" x14ac:dyDescent="0.2">
      <c r="A1723" s="831">
        <v>21</v>
      </c>
      <c r="B1723" s="832" t="s">
        <v>3242</v>
      </c>
      <c r="C1723" s="832" t="s">
        <v>3248</v>
      </c>
      <c r="D1723" s="833" t="s">
        <v>5567</v>
      </c>
      <c r="E1723" s="834" t="s">
        <v>3265</v>
      </c>
      <c r="F1723" s="832" t="s">
        <v>3243</v>
      </c>
      <c r="G1723" s="832" t="s">
        <v>4141</v>
      </c>
      <c r="H1723" s="832" t="s">
        <v>594</v>
      </c>
      <c r="I1723" s="832" t="s">
        <v>4142</v>
      </c>
      <c r="J1723" s="832" t="s">
        <v>1499</v>
      </c>
      <c r="K1723" s="832" t="s">
        <v>4143</v>
      </c>
      <c r="L1723" s="835">
        <v>128.69999999999999</v>
      </c>
      <c r="M1723" s="835">
        <v>128.69999999999999</v>
      </c>
      <c r="N1723" s="832">
        <v>1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5" customHeight="1" x14ac:dyDescent="0.2">
      <c r="A1724" s="831">
        <v>21</v>
      </c>
      <c r="B1724" s="832" t="s">
        <v>3242</v>
      </c>
      <c r="C1724" s="832" t="s">
        <v>3248</v>
      </c>
      <c r="D1724" s="833" t="s">
        <v>5567</v>
      </c>
      <c r="E1724" s="834" t="s">
        <v>3265</v>
      </c>
      <c r="F1724" s="832" t="s">
        <v>3243</v>
      </c>
      <c r="G1724" s="832" t="s">
        <v>4569</v>
      </c>
      <c r="H1724" s="832" t="s">
        <v>594</v>
      </c>
      <c r="I1724" s="832" t="s">
        <v>4570</v>
      </c>
      <c r="J1724" s="832" t="s">
        <v>1194</v>
      </c>
      <c r="K1724" s="832" t="s">
        <v>4571</v>
      </c>
      <c r="L1724" s="835">
        <v>0</v>
      </c>
      <c r="M1724" s="835">
        <v>0</v>
      </c>
      <c r="N1724" s="832">
        <v>1</v>
      </c>
      <c r="O1724" s="836">
        <v>0.5</v>
      </c>
      <c r="P1724" s="835"/>
      <c r="Q1724" s="837"/>
      <c r="R1724" s="832"/>
      <c r="S1724" s="837">
        <v>0</v>
      </c>
      <c r="T1724" s="836"/>
      <c r="U1724" s="838">
        <v>0</v>
      </c>
    </row>
    <row r="1725" spans="1:21" ht="14.45" customHeight="1" x14ac:dyDescent="0.2">
      <c r="A1725" s="831">
        <v>21</v>
      </c>
      <c r="B1725" s="832" t="s">
        <v>3242</v>
      </c>
      <c r="C1725" s="832" t="s">
        <v>3248</v>
      </c>
      <c r="D1725" s="833" t="s">
        <v>5567</v>
      </c>
      <c r="E1725" s="834" t="s">
        <v>3265</v>
      </c>
      <c r="F1725" s="832" t="s">
        <v>3243</v>
      </c>
      <c r="G1725" s="832" t="s">
        <v>3296</v>
      </c>
      <c r="H1725" s="832" t="s">
        <v>655</v>
      </c>
      <c r="I1725" s="832" t="s">
        <v>2886</v>
      </c>
      <c r="J1725" s="832" t="s">
        <v>1345</v>
      </c>
      <c r="K1725" s="832" t="s">
        <v>1346</v>
      </c>
      <c r="L1725" s="835">
        <v>0</v>
      </c>
      <c r="M1725" s="835">
        <v>0</v>
      </c>
      <c r="N1725" s="832">
        <v>8</v>
      </c>
      <c r="O1725" s="836">
        <v>3</v>
      </c>
      <c r="P1725" s="835">
        <v>0</v>
      </c>
      <c r="Q1725" s="837"/>
      <c r="R1725" s="832">
        <v>3</v>
      </c>
      <c r="S1725" s="837">
        <v>0.375</v>
      </c>
      <c r="T1725" s="836">
        <v>2</v>
      </c>
      <c r="U1725" s="838">
        <v>0.66666666666666663</v>
      </c>
    </row>
    <row r="1726" spans="1:21" ht="14.45" customHeight="1" x14ac:dyDescent="0.2">
      <c r="A1726" s="831">
        <v>21</v>
      </c>
      <c r="B1726" s="832" t="s">
        <v>3242</v>
      </c>
      <c r="C1726" s="832" t="s">
        <v>3248</v>
      </c>
      <c r="D1726" s="833" t="s">
        <v>5567</v>
      </c>
      <c r="E1726" s="834" t="s">
        <v>3265</v>
      </c>
      <c r="F1726" s="832" t="s">
        <v>3243</v>
      </c>
      <c r="G1726" s="832" t="s">
        <v>3617</v>
      </c>
      <c r="H1726" s="832" t="s">
        <v>594</v>
      </c>
      <c r="I1726" s="832" t="s">
        <v>3620</v>
      </c>
      <c r="J1726" s="832" t="s">
        <v>766</v>
      </c>
      <c r="K1726" s="832" t="s">
        <v>767</v>
      </c>
      <c r="L1726" s="835">
        <v>59.56</v>
      </c>
      <c r="M1726" s="835">
        <v>357.36</v>
      </c>
      <c r="N1726" s="832">
        <v>6</v>
      </c>
      <c r="O1726" s="836">
        <v>6</v>
      </c>
      <c r="P1726" s="835">
        <v>178.68</v>
      </c>
      <c r="Q1726" s="837">
        <v>0.5</v>
      </c>
      <c r="R1726" s="832">
        <v>3</v>
      </c>
      <c r="S1726" s="837">
        <v>0.5</v>
      </c>
      <c r="T1726" s="836">
        <v>3</v>
      </c>
      <c r="U1726" s="838">
        <v>0.5</v>
      </c>
    </row>
    <row r="1727" spans="1:21" ht="14.45" customHeight="1" x14ac:dyDescent="0.2">
      <c r="A1727" s="831">
        <v>21</v>
      </c>
      <c r="B1727" s="832" t="s">
        <v>3242</v>
      </c>
      <c r="C1727" s="832" t="s">
        <v>3248</v>
      </c>
      <c r="D1727" s="833" t="s">
        <v>5567</v>
      </c>
      <c r="E1727" s="834" t="s">
        <v>3265</v>
      </c>
      <c r="F1727" s="832" t="s">
        <v>3243</v>
      </c>
      <c r="G1727" s="832" t="s">
        <v>3621</v>
      </c>
      <c r="H1727" s="832" t="s">
        <v>655</v>
      </c>
      <c r="I1727" s="832" t="s">
        <v>3622</v>
      </c>
      <c r="J1727" s="832" t="s">
        <v>3623</v>
      </c>
      <c r="K1727" s="832" t="s">
        <v>3624</v>
      </c>
      <c r="L1727" s="835">
        <v>502.31</v>
      </c>
      <c r="M1727" s="835">
        <v>25617.809999999998</v>
      </c>
      <c r="N1727" s="832">
        <v>51</v>
      </c>
      <c r="O1727" s="836">
        <v>48</v>
      </c>
      <c r="P1727" s="835">
        <v>13562.369999999997</v>
      </c>
      <c r="Q1727" s="837">
        <v>0.52941176470588225</v>
      </c>
      <c r="R1727" s="832">
        <v>27</v>
      </c>
      <c r="S1727" s="837">
        <v>0.52941176470588236</v>
      </c>
      <c r="T1727" s="836">
        <v>24</v>
      </c>
      <c r="U1727" s="838">
        <v>0.5</v>
      </c>
    </row>
    <row r="1728" spans="1:21" ht="14.45" customHeight="1" x14ac:dyDescent="0.2">
      <c r="A1728" s="831">
        <v>21</v>
      </c>
      <c r="B1728" s="832" t="s">
        <v>3242</v>
      </c>
      <c r="C1728" s="832" t="s">
        <v>3248</v>
      </c>
      <c r="D1728" s="833" t="s">
        <v>5567</v>
      </c>
      <c r="E1728" s="834" t="s">
        <v>3265</v>
      </c>
      <c r="F1728" s="832" t="s">
        <v>3243</v>
      </c>
      <c r="G1728" s="832" t="s">
        <v>3637</v>
      </c>
      <c r="H1728" s="832" t="s">
        <v>594</v>
      </c>
      <c r="I1728" s="832" t="s">
        <v>3640</v>
      </c>
      <c r="J1728" s="832" t="s">
        <v>1559</v>
      </c>
      <c r="K1728" s="832" t="s">
        <v>3641</v>
      </c>
      <c r="L1728" s="835">
        <v>55.16</v>
      </c>
      <c r="M1728" s="835">
        <v>55.16</v>
      </c>
      <c r="N1728" s="832">
        <v>1</v>
      </c>
      <c r="O1728" s="836">
        <v>0.5</v>
      </c>
      <c r="P1728" s="835">
        <v>55.16</v>
      </c>
      <c r="Q1728" s="837">
        <v>1</v>
      </c>
      <c r="R1728" s="832">
        <v>1</v>
      </c>
      <c r="S1728" s="837">
        <v>1</v>
      </c>
      <c r="T1728" s="836">
        <v>0.5</v>
      </c>
      <c r="U1728" s="838">
        <v>1</v>
      </c>
    </row>
    <row r="1729" spans="1:21" ht="14.45" customHeight="1" x14ac:dyDescent="0.2">
      <c r="A1729" s="831">
        <v>21</v>
      </c>
      <c r="B1729" s="832" t="s">
        <v>3242</v>
      </c>
      <c r="C1729" s="832" t="s">
        <v>3248</v>
      </c>
      <c r="D1729" s="833" t="s">
        <v>5567</v>
      </c>
      <c r="E1729" s="834" t="s">
        <v>3265</v>
      </c>
      <c r="F1729" s="832" t="s">
        <v>3243</v>
      </c>
      <c r="G1729" s="832" t="s">
        <v>3645</v>
      </c>
      <c r="H1729" s="832" t="s">
        <v>594</v>
      </c>
      <c r="I1729" s="832" t="s">
        <v>4850</v>
      </c>
      <c r="J1729" s="832" t="s">
        <v>1574</v>
      </c>
      <c r="K1729" s="832" t="s">
        <v>4851</v>
      </c>
      <c r="L1729" s="835">
        <v>300.68</v>
      </c>
      <c r="M1729" s="835">
        <v>300.68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21</v>
      </c>
      <c r="B1730" s="832" t="s">
        <v>3242</v>
      </c>
      <c r="C1730" s="832" t="s">
        <v>3248</v>
      </c>
      <c r="D1730" s="833" t="s">
        <v>5567</v>
      </c>
      <c r="E1730" s="834" t="s">
        <v>3265</v>
      </c>
      <c r="F1730" s="832" t="s">
        <v>3243</v>
      </c>
      <c r="G1730" s="832" t="s">
        <v>3645</v>
      </c>
      <c r="H1730" s="832" t="s">
        <v>594</v>
      </c>
      <c r="I1730" s="832" t="s">
        <v>3661</v>
      </c>
      <c r="J1730" s="832" t="s">
        <v>3662</v>
      </c>
      <c r="K1730" s="832" t="s">
        <v>1581</v>
      </c>
      <c r="L1730" s="835">
        <v>187.92</v>
      </c>
      <c r="M1730" s="835">
        <v>563.76</v>
      </c>
      <c r="N1730" s="832">
        <v>3</v>
      </c>
      <c r="O1730" s="836">
        <v>1</v>
      </c>
      <c r="P1730" s="835">
        <v>563.76</v>
      </c>
      <c r="Q1730" s="837">
        <v>1</v>
      </c>
      <c r="R1730" s="832">
        <v>3</v>
      </c>
      <c r="S1730" s="837">
        <v>1</v>
      </c>
      <c r="T1730" s="836">
        <v>1</v>
      </c>
      <c r="U1730" s="838">
        <v>1</v>
      </c>
    </row>
    <row r="1731" spans="1:21" ht="14.45" customHeight="1" x14ac:dyDescent="0.2">
      <c r="A1731" s="831">
        <v>21</v>
      </c>
      <c r="B1731" s="832" t="s">
        <v>3242</v>
      </c>
      <c r="C1731" s="832" t="s">
        <v>3248</v>
      </c>
      <c r="D1731" s="833" t="s">
        <v>5567</v>
      </c>
      <c r="E1731" s="834" t="s">
        <v>3265</v>
      </c>
      <c r="F1731" s="832" t="s">
        <v>3243</v>
      </c>
      <c r="G1731" s="832" t="s">
        <v>3645</v>
      </c>
      <c r="H1731" s="832" t="s">
        <v>594</v>
      </c>
      <c r="I1731" s="832" t="s">
        <v>3663</v>
      </c>
      <c r="J1731" s="832" t="s">
        <v>3662</v>
      </c>
      <c r="K1731" s="832" t="s">
        <v>3664</v>
      </c>
      <c r="L1731" s="835">
        <v>140.94999999999999</v>
      </c>
      <c r="M1731" s="835">
        <v>281.89999999999998</v>
      </c>
      <c r="N1731" s="832">
        <v>2</v>
      </c>
      <c r="O1731" s="836">
        <v>1</v>
      </c>
      <c r="P1731" s="835">
        <v>281.89999999999998</v>
      </c>
      <c r="Q1731" s="837">
        <v>1</v>
      </c>
      <c r="R1731" s="832">
        <v>2</v>
      </c>
      <c r="S1731" s="837">
        <v>1</v>
      </c>
      <c r="T1731" s="836">
        <v>1</v>
      </c>
      <c r="U1731" s="838">
        <v>1</v>
      </c>
    </row>
    <row r="1732" spans="1:21" ht="14.45" customHeight="1" x14ac:dyDescent="0.2">
      <c r="A1732" s="831">
        <v>21</v>
      </c>
      <c r="B1732" s="832" t="s">
        <v>3242</v>
      </c>
      <c r="C1732" s="832" t="s">
        <v>3248</v>
      </c>
      <c r="D1732" s="833" t="s">
        <v>5567</v>
      </c>
      <c r="E1732" s="834" t="s">
        <v>3265</v>
      </c>
      <c r="F1732" s="832" t="s">
        <v>3243</v>
      </c>
      <c r="G1732" s="832" t="s">
        <v>3668</v>
      </c>
      <c r="H1732" s="832" t="s">
        <v>594</v>
      </c>
      <c r="I1732" s="832" t="s">
        <v>3669</v>
      </c>
      <c r="J1732" s="832" t="s">
        <v>801</v>
      </c>
      <c r="K1732" s="832" t="s">
        <v>3670</v>
      </c>
      <c r="L1732" s="835">
        <v>311.02</v>
      </c>
      <c r="M1732" s="835">
        <v>622.04</v>
      </c>
      <c r="N1732" s="832">
        <v>2</v>
      </c>
      <c r="O1732" s="836">
        <v>1</v>
      </c>
      <c r="P1732" s="835">
        <v>311.02</v>
      </c>
      <c r="Q1732" s="837">
        <v>0.5</v>
      </c>
      <c r="R1732" s="832">
        <v>1</v>
      </c>
      <c r="S1732" s="837">
        <v>0.5</v>
      </c>
      <c r="T1732" s="836">
        <v>0.5</v>
      </c>
      <c r="U1732" s="838">
        <v>0.5</v>
      </c>
    </row>
    <row r="1733" spans="1:21" ht="14.45" customHeight="1" x14ac:dyDescent="0.2">
      <c r="A1733" s="831">
        <v>21</v>
      </c>
      <c r="B1733" s="832" t="s">
        <v>3242</v>
      </c>
      <c r="C1733" s="832" t="s">
        <v>3248</v>
      </c>
      <c r="D1733" s="833" t="s">
        <v>5567</v>
      </c>
      <c r="E1733" s="834" t="s">
        <v>3265</v>
      </c>
      <c r="F1733" s="832" t="s">
        <v>3243</v>
      </c>
      <c r="G1733" s="832" t="s">
        <v>3668</v>
      </c>
      <c r="H1733" s="832" t="s">
        <v>594</v>
      </c>
      <c r="I1733" s="832" t="s">
        <v>3989</v>
      </c>
      <c r="J1733" s="832" t="s">
        <v>3990</v>
      </c>
      <c r="K1733" s="832" t="s">
        <v>3991</v>
      </c>
      <c r="L1733" s="835">
        <v>177.92</v>
      </c>
      <c r="M1733" s="835">
        <v>40031.999999999985</v>
      </c>
      <c r="N1733" s="832">
        <v>225</v>
      </c>
      <c r="O1733" s="836">
        <v>69.5</v>
      </c>
      <c r="P1733" s="835">
        <v>31135.999999999982</v>
      </c>
      <c r="Q1733" s="837">
        <v>0.77777777777777757</v>
      </c>
      <c r="R1733" s="832">
        <v>175</v>
      </c>
      <c r="S1733" s="837">
        <v>0.77777777777777779</v>
      </c>
      <c r="T1733" s="836">
        <v>54</v>
      </c>
      <c r="U1733" s="838">
        <v>0.7769784172661871</v>
      </c>
    </row>
    <row r="1734" spans="1:21" ht="14.45" customHeight="1" x14ac:dyDescent="0.2">
      <c r="A1734" s="831">
        <v>21</v>
      </c>
      <c r="B1734" s="832" t="s">
        <v>3242</v>
      </c>
      <c r="C1734" s="832" t="s">
        <v>3248</v>
      </c>
      <c r="D1734" s="833" t="s">
        <v>5567</v>
      </c>
      <c r="E1734" s="834" t="s">
        <v>3265</v>
      </c>
      <c r="F1734" s="832" t="s">
        <v>3243</v>
      </c>
      <c r="G1734" s="832" t="s">
        <v>3668</v>
      </c>
      <c r="H1734" s="832" t="s">
        <v>594</v>
      </c>
      <c r="I1734" s="832" t="s">
        <v>4852</v>
      </c>
      <c r="J1734" s="832" t="s">
        <v>3990</v>
      </c>
      <c r="K1734" s="832" t="s">
        <v>4853</v>
      </c>
      <c r="L1734" s="835">
        <v>387.73</v>
      </c>
      <c r="M1734" s="835">
        <v>775.46</v>
      </c>
      <c r="N1734" s="832">
        <v>2</v>
      </c>
      <c r="O1734" s="836">
        <v>1.5</v>
      </c>
      <c r="P1734" s="835">
        <v>775.46</v>
      </c>
      <c r="Q1734" s="837">
        <v>1</v>
      </c>
      <c r="R1734" s="832">
        <v>2</v>
      </c>
      <c r="S1734" s="837">
        <v>1</v>
      </c>
      <c r="T1734" s="836">
        <v>1.5</v>
      </c>
      <c r="U1734" s="838">
        <v>1</v>
      </c>
    </row>
    <row r="1735" spans="1:21" ht="14.45" customHeight="1" x14ac:dyDescent="0.2">
      <c r="A1735" s="831">
        <v>21</v>
      </c>
      <c r="B1735" s="832" t="s">
        <v>3242</v>
      </c>
      <c r="C1735" s="832" t="s">
        <v>3248</v>
      </c>
      <c r="D1735" s="833" t="s">
        <v>5567</v>
      </c>
      <c r="E1735" s="834" t="s">
        <v>3265</v>
      </c>
      <c r="F1735" s="832" t="s">
        <v>3243</v>
      </c>
      <c r="G1735" s="832" t="s">
        <v>3673</v>
      </c>
      <c r="H1735" s="832" t="s">
        <v>594</v>
      </c>
      <c r="I1735" s="832" t="s">
        <v>3676</v>
      </c>
      <c r="J1735" s="832" t="s">
        <v>1662</v>
      </c>
      <c r="K1735" s="832" t="s">
        <v>2948</v>
      </c>
      <c r="L1735" s="835">
        <v>0</v>
      </c>
      <c r="M1735" s="835">
        <v>0</v>
      </c>
      <c r="N1735" s="832">
        <v>1</v>
      </c>
      <c r="O1735" s="836">
        <v>0.5</v>
      </c>
      <c r="P1735" s="835">
        <v>0</v>
      </c>
      <c r="Q1735" s="837"/>
      <c r="R1735" s="832">
        <v>1</v>
      </c>
      <c r="S1735" s="837">
        <v>1</v>
      </c>
      <c r="T1735" s="836">
        <v>0.5</v>
      </c>
      <c r="U1735" s="838">
        <v>1</v>
      </c>
    </row>
    <row r="1736" spans="1:21" ht="14.45" customHeight="1" x14ac:dyDescent="0.2">
      <c r="A1736" s="831">
        <v>21</v>
      </c>
      <c r="B1736" s="832" t="s">
        <v>3242</v>
      </c>
      <c r="C1736" s="832" t="s">
        <v>3248</v>
      </c>
      <c r="D1736" s="833" t="s">
        <v>5567</v>
      </c>
      <c r="E1736" s="834" t="s">
        <v>3265</v>
      </c>
      <c r="F1736" s="832" t="s">
        <v>3243</v>
      </c>
      <c r="G1736" s="832" t="s">
        <v>3673</v>
      </c>
      <c r="H1736" s="832" t="s">
        <v>594</v>
      </c>
      <c r="I1736" s="832" t="s">
        <v>2949</v>
      </c>
      <c r="J1736" s="832" t="s">
        <v>1662</v>
      </c>
      <c r="K1736" s="832" t="s">
        <v>2950</v>
      </c>
      <c r="L1736" s="835">
        <v>0</v>
      </c>
      <c r="M1736" s="835">
        <v>0</v>
      </c>
      <c r="N1736" s="832">
        <v>10</v>
      </c>
      <c r="O1736" s="836">
        <v>6.5</v>
      </c>
      <c r="P1736" s="835">
        <v>0</v>
      </c>
      <c r="Q1736" s="837"/>
      <c r="R1736" s="832">
        <v>8</v>
      </c>
      <c r="S1736" s="837">
        <v>0.8</v>
      </c>
      <c r="T1736" s="836">
        <v>4.5</v>
      </c>
      <c r="U1736" s="838">
        <v>0.69230769230769229</v>
      </c>
    </row>
    <row r="1737" spans="1:21" ht="14.45" customHeight="1" x14ac:dyDescent="0.2">
      <c r="A1737" s="831">
        <v>21</v>
      </c>
      <c r="B1737" s="832" t="s">
        <v>3242</v>
      </c>
      <c r="C1737" s="832" t="s">
        <v>3248</v>
      </c>
      <c r="D1737" s="833" t="s">
        <v>5567</v>
      </c>
      <c r="E1737" s="834" t="s">
        <v>3265</v>
      </c>
      <c r="F1737" s="832" t="s">
        <v>3243</v>
      </c>
      <c r="G1737" s="832" t="s">
        <v>3673</v>
      </c>
      <c r="H1737" s="832" t="s">
        <v>594</v>
      </c>
      <c r="I1737" s="832" t="s">
        <v>3677</v>
      </c>
      <c r="J1737" s="832" t="s">
        <v>3678</v>
      </c>
      <c r="K1737" s="832" t="s">
        <v>771</v>
      </c>
      <c r="L1737" s="835">
        <v>0</v>
      </c>
      <c r="M1737" s="835">
        <v>0</v>
      </c>
      <c r="N1737" s="832">
        <v>1</v>
      </c>
      <c r="O1737" s="836">
        <v>1</v>
      </c>
      <c r="P1737" s="835">
        <v>0</v>
      </c>
      <c r="Q1737" s="837"/>
      <c r="R1737" s="832">
        <v>1</v>
      </c>
      <c r="S1737" s="837">
        <v>1</v>
      </c>
      <c r="T1737" s="836">
        <v>1</v>
      </c>
      <c r="U1737" s="838">
        <v>1</v>
      </c>
    </row>
    <row r="1738" spans="1:21" ht="14.45" customHeight="1" x14ac:dyDescent="0.2">
      <c r="A1738" s="831">
        <v>21</v>
      </c>
      <c r="B1738" s="832" t="s">
        <v>3242</v>
      </c>
      <c r="C1738" s="832" t="s">
        <v>3248</v>
      </c>
      <c r="D1738" s="833" t="s">
        <v>5567</v>
      </c>
      <c r="E1738" s="834" t="s">
        <v>3265</v>
      </c>
      <c r="F1738" s="832" t="s">
        <v>3243</v>
      </c>
      <c r="G1738" s="832" t="s">
        <v>3673</v>
      </c>
      <c r="H1738" s="832" t="s">
        <v>594</v>
      </c>
      <c r="I1738" s="832" t="s">
        <v>3679</v>
      </c>
      <c r="J1738" s="832" t="s">
        <v>3680</v>
      </c>
      <c r="K1738" s="832" t="s">
        <v>771</v>
      </c>
      <c r="L1738" s="835">
        <v>0</v>
      </c>
      <c r="M1738" s="835">
        <v>0</v>
      </c>
      <c r="N1738" s="832">
        <v>1</v>
      </c>
      <c r="O1738" s="836">
        <v>0.5</v>
      </c>
      <c r="P1738" s="835">
        <v>0</v>
      </c>
      <c r="Q1738" s="837"/>
      <c r="R1738" s="832">
        <v>1</v>
      </c>
      <c r="S1738" s="837">
        <v>1</v>
      </c>
      <c r="T1738" s="836">
        <v>0.5</v>
      </c>
      <c r="U1738" s="838">
        <v>1</v>
      </c>
    </row>
    <row r="1739" spans="1:21" ht="14.45" customHeight="1" x14ac:dyDescent="0.2">
      <c r="A1739" s="831">
        <v>21</v>
      </c>
      <c r="B1739" s="832" t="s">
        <v>3242</v>
      </c>
      <c r="C1739" s="832" t="s">
        <v>3248</v>
      </c>
      <c r="D1739" s="833" t="s">
        <v>5567</v>
      </c>
      <c r="E1739" s="834" t="s">
        <v>3265</v>
      </c>
      <c r="F1739" s="832" t="s">
        <v>3243</v>
      </c>
      <c r="G1739" s="832" t="s">
        <v>3673</v>
      </c>
      <c r="H1739" s="832" t="s">
        <v>594</v>
      </c>
      <c r="I1739" s="832" t="s">
        <v>3682</v>
      </c>
      <c r="J1739" s="832" t="s">
        <v>3683</v>
      </c>
      <c r="K1739" s="832" t="s">
        <v>3148</v>
      </c>
      <c r="L1739" s="835">
        <v>0</v>
      </c>
      <c r="M1739" s="835">
        <v>0</v>
      </c>
      <c r="N1739" s="832">
        <v>2</v>
      </c>
      <c r="O1739" s="836">
        <v>1.5</v>
      </c>
      <c r="P1739" s="835">
        <v>0</v>
      </c>
      <c r="Q1739" s="837"/>
      <c r="R1739" s="832">
        <v>2</v>
      </c>
      <c r="S1739" s="837">
        <v>1</v>
      </c>
      <c r="T1739" s="836">
        <v>1.5</v>
      </c>
      <c r="U1739" s="838">
        <v>1</v>
      </c>
    </row>
    <row r="1740" spans="1:21" ht="14.45" customHeight="1" x14ac:dyDescent="0.2">
      <c r="A1740" s="831">
        <v>21</v>
      </c>
      <c r="B1740" s="832" t="s">
        <v>3242</v>
      </c>
      <c r="C1740" s="832" t="s">
        <v>3248</v>
      </c>
      <c r="D1740" s="833" t="s">
        <v>5567</v>
      </c>
      <c r="E1740" s="834" t="s">
        <v>3265</v>
      </c>
      <c r="F1740" s="832" t="s">
        <v>3243</v>
      </c>
      <c r="G1740" s="832" t="s">
        <v>3673</v>
      </c>
      <c r="H1740" s="832" t="s">
        <v>655</v>
      </c>
      <c r="I1740" s="832" t="s">
        <v>3142</v>
      </c>
      <c r="J1740" s="832" t="s">
        <v>1662</v>
      </c>
      <c r="K1740" s="832" t="s">
        <v>2950</v>
      </c>
      <c r="L1740" s="835">
        <v>0</v>
      </c>
      <c r="M1740" s="835">
        <v>0</v>
      </c>
      <c r="N1740" s="832">
        <v>7</v>
      </c>
      <c r="O1740" s="836">
        <v>4</v>
      </c>
      <c r="P1740" s="835">
        <v>0</v>
      </c>
      <c r="Q1740" s="837"/>
      <c r="R1740" s="832">
        <v>3</v>
      </c>
      <c r="S1740" s="837">
        <v>0.42857142857142855</v>
      </c>
      <c r="T1740" s="836">
        <v>1</v>
      </c>
      <c r="U1740" s="838">
        <v>0.25</v>
      </c>
    </row>
    <row r="1741" spans="1:21" ht="14.45" customHeight="1" x14ac:dyDescent="0.2">
      <c r="A1741" s="831">
        <v>21</v>
      </c>
      <c r="B1741" s="832" t="s">
        <v>3242</v>
      </c>
      <c r="C1741" s="832" t="s">
        <v>3248</v>
      </c>
      <c r="D1741" s="833" t="s">
        <v>5567</v>
      </c>
      <c r="E1741" s="834" t="s">
        <v>3265</v>
      </c>
      <c r="F1741" s="832" t="s">
        <v>3243</v>
      </c>
      <c r="G1741" s="832" t="s">
        <v>3673</v>
      </c>
      <c r="H1741" s="832" t="s">
        <v>655</v>
      </c>
      <c r="I1741" s="832" t="s">
        <v>2951</v>
      </c>
      <c r="J1741" s="832" t="s">
        <v>1662</v>
      </c>
      <c r="K1741" s="832" t="s">
        <v>2948</v>
      </c>
      <c r="L1741" s="835">
        <v>0</v>
      </c>
      <c r="M1741" s="835">
        <v>0</v>
      </c>
      <c r="N1741" s="832">
        <v>5</v>
      </c>
      <c r="O1741" s="836">
        <v>4</v>
      </c>
      <c r="P1741" s="835">
        <v>0</v>
      </c>
      <c r="Q1741" s="837"/>
      <c r="R1741" s="832">
        <v>2</v>
      </c>
      <c r="S1741" s="837">
        <v>0.4</v>
      </c>
      <c r="T1741" s="836">
        <v>1.5</v>
      </c>
      <c r="U1741" s="838">
        <v>0.375</v>
      </c>
    </row>
    <row r="1742" spans="1:21" ht="14.45" customHeight="1" x14ac:dyDescent="0.2">
      <c r="A1742" s="831">
        <v>21</v>
      </c>
      <c r="B1742" s="832" t="s">
        <v>3242</v>
      </c>
      <c r="C1742" s="832" t="s">
        <v>3248</v>
      </c>
      <c r="D1742" s="833" t="s">
        <v>5567</v>
      </c>
      <c r="E1742" s="834" t="s">
        <v>3265</v>
      </c>
      <c r="F1742" s="832" t="s">
        <v>3243</v>
      </c>
      <c r="G1742" s="832" t="s">
        <v>4513</v>
      </c>
      <c r="H1742" s="832" t="s">
        <v>594</v>
      </c>
      <c r="I1742" s="832" t="s">
        <v>4854</v>
      </c>
      <c r="J1742" s="832" t="s">
        <v>4515</v>
      </c>
      <c r="K1742" s="832" t="s">
        <v>4855</v>
      </c>
      <c r="L1742" s="835">
        <v>544.38</v>
      </c>
      <c r="M1742" s="835">
        <v>544.38</v>
      </c>
      <c r="N1742" s="832">
        <v>1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21</v>
      </c>
      <c r="B1743" s="832" t="s">
        <v>3242</v>
      </c>
      <c r="C1743" s="832" t="s">
        <v>3248</v>
      </c>
      <c r="D1743" s="833" t="s">
        <v>5567</v>
      </c>
      <c r="E1743" s="834" t="s">
        <v>3265</v>
      </c>
      <c r="F1743" s="832" t="s">
        <v>3243</v>
      </c>
      <c r="G1743" s="832" t="s">
        <v>3309</v>
      </c>
      <c r="H1743" s="832" t="s">
        <v>594</v>
      </c>
      <c r="I1743" s="832" t="s">
        <v>4162</v>
      </c>
      <c r="J1743" s="832" t="s">
        <v>3693</v>
      </c>
      <c r="K1743" s="832" t="s">
        <v>4163</v>
      </c>
      <c r="L1743" s="835">
        <v>299.83999999999997</v>
      </c>
      <c r="M1743" s="835">
        <v>1499.1999999999998</v>
      </c>
      <c r="N1743" s="832">
        <v>5</v>
      </c>
      <c r="O1743" s="836">
        <v>3.5</v>
      </c>
      <c r="P1743" s="835">
        <v>599.67999999999995</v>
      </c>
      <c r="Q1743" s="837">
        <v>0.4</v>
      </c>
      <c r="R1743" s="832">
        <v>2</v>
      </c>
      <c r="S1743" s="837">
        <v>0.4</v>
      </c>
      <c r="T1743" s="836">
        <v>0.5</v>
      </c>
      <c r="U1743" s="838">
        <v>0.14285714285714285</v>
      </c>
    </row>
    <row r="1744" spans="1:21" ht="14.45" customHeight="1" x14ac:dyDescent="0.2">
      <c r="A1744" s="831">
        <v>21</v>
      </c>
      <c r="B1744" s="832" t="s">
        <v>3242</v>
      </c>
      <c r="C1744" s="832" t="s">
        <v>3248</v>
      </c>
      <c r="D1744" s="833" t="s">
        <v>5567</v>
      </c>
      <c r="E1744" s="834" t="s">
        <v>3265</v>
      </c>
      <c r="F1744" s="832" t="s">
        <v>3243</v>
      </c>
      <c r="G1744" s="832" t="s">
        <v>3309</v>
      </c>
      <c r="H1744" s="832" t="s">
        <v>594</v>
      </c>
      <c r="I1744" s="832" t="s">
        <v>3695</v>
      </c>
      <c r="J1744" s="832" t="s">
        <v>1648</v>
      </c>
      <c r="K1744" s="832" t="s">
        <v>1649</v>
      </c>
      <c r="L1744" s="835">
        <v>50.32</v>
      </c>
      <c r="M1744" s="835">
        <v>402.56</v>
      </c>
      <c r="N1744" s="832">
        <v>8</v>
      </c>
      <c r="O1744" s="836">
        <v>1.5</v>
      </c>
      <c r="P1744" s="835">
        <v>402.56</v>
      </c>
      <c r="Q1744" s="837">
        <v>1</v>
      </c>
      <c r="R1744" s="832">
        <v>8</v>
      </c>
      <c r="S1744" s="837">
        <v>1</v>
      </c>
      <c r="T1744" s="836">
        <v>1.5</v>
      </c>
      <c r="U1744" s="838">
        <v>1</v>
      </c>
    </row>
    <row r="1745" spans="1:21" ht="14.45" customHeight="1" x14ac:dyDescent="0.2">
      <c r="A1745" s="831">
        <v>21</v>
      </c>
      <c r="B1745" s="832" t="s">
        <v>3242</v>
      </c>
      <c r="C1745" s="832" t="s">
        <v>3248</v>
      </c>
      <c r="D1745" s="833" t="s">
        <v>5567</v>
      </c>
      <c r="E1745" s="834" t="s">
        <v>3265</v>
      </c>
      <c r="F1745" s="832" t="s">
        <v>3243</v>
      </c>
      <c r="G1745" s="832" t="s">
        <v>3309</v>
      </c>
      <c r="H1745" s="832" t="s">
        <v>594</v>
      </c>
      <c r="I1745" s="832" t="s">
        <v>3310</v>
      </c>
      <c r="J1745" s="832" t="s">
        <v>1648</v>
      </c>
      <c r="K1745" s="832" t="s">
        <v>3311</v>
      </c>
      <c r="L1745" s="835">
        <v>50.32</v>
      </c>
      <c r="M1745" s="835">
        <v>1107.04</v>
      </c>
      <c r="N1745" s="832">
        <v>22</v>
      </c>
      <c r="O1745" s="836">
        <v>6</v>
      </c>
      <c r="P1745" s="835">
        <v>1107.04</v>
      </c>
      <c r="Q1745" s="837">
        <v>1</v>
      </c>
      <c r="R1745" s="832">
        <v>22</v>
      </c>
      <c r="S1745" s="837">
        <v>1</v>
      </c>
      <c r="T1745" s="836">
        <v>6</v>
      </c>
      <c r="U1745" s="838">
        <v>1</v>
      </c>
    </row>
    <row r="1746" spans="1:21" ht="14.45" customHeight="1" x14ac:dyDescent="0.2">
      <c r="A1746" s="831">
        <v>21</v>
      </c>
      <c r="B1746" s="832" t="s">
        <v>3242</v>
      </c>
      <c r="C1746" s="832" t="s">
        <v>3248</v>
      </c>
      <c r="D1746" s="833" t="s">
        <v>5567</v>
      </c>
      <c r="E1746" s="834" t="s">
        <v>3265</v>
      </c>
      <c r="F1746" s="832" t="s">
        <v>3243</v>
      </c>
      <c r="G1746" s="832" t="s">
        <v>3696</v>
      </c>
      <c r="H1746" s="832" t="s">
        <v>594</v>
      </c>
      <c r="I1746" s="832" t="s">
        <v>3697</v>
      </c>
      <c r="J1746" s="832" t="s">
        <v>662</v>
      </c>
      <c r="K1746" s="832" t="s">
        <v>663</v>
      </c>
      <c r="L1746" s="835">
        <v>2086.5500000000002</v>
      </c>
      <c r="M1746" s="835">
        <v>37557.9</v>
      </c>
      <c r="N1746" s="832">
        <v>18</v>
      </c>
      <c r="O1746" s="836">
        <v>13</v>
      </c>
      <c r="P1746" s="835">
        <v>35471.35</v>
      </c>
      <c r="Q1746" s="837">
        <v>0.94444444444444442</v>
      </c>
      <c r="R1746" s="832">
        <v>17</v>
      </c>
      <c r="S1746" s="837">
        <v>0.94444444444444442</v>
      </c>
      <c r="T1746" s="836">
        <v>12</v>
      </c>
      <c r="U1746" s="838">
        <v>0.92307692307692313</v>
      </c>
    </row>
    <row r="1747" spans="1:21" ht="14.45" customHeight="1" x14ac:dyDescent="0.2">
      <c r="A1747" s="831">
        <v>21</v>
      </c>
      <c r="B1747" s="832" t="s">
        <v>3242</v>
      </c>
      <c r="C1747" s="832" t="s">
        <v>3248</v>
      </c>
      <c r="D1747" s="833" t="s">
        <v>5567</v>
      </c>
      <c r="E1747" s="834" t="s">
        <v>3265</v>
      </c>
      <c r="F1747" s="832" t="s">
        <v>3243</v>
      </c>
      <c r="G1747" s="832" t="s">
        <v>3698</v>
      </c>
      <c r="H1747" s="832" t="s">
        <v>655</v>
      </c>
      <c r="I1747" s="832" t="s">
        <v>3111</v>
      </c>
      <c r="J1747" s="832" t="s">
        <v>1735</v>
      </c>
      <c r="K1747" s="832" t="s">
        <v>3112</v>
      </c>
      <c r="L1747" s="835">
        <v>154.36000000000001</v>
      </c>
      <c r="M1747" s="835">
        <v>617.44000000000005</v>
      </c>
      <c r="N1747" s="832">
        <v>4</v>
      </c>
      <c r="O1747" s="836">
        <v>3</v>
      </c>
      <c r="P1747" s="835">
        <v>463.08000000000004</v>
      </c>
      <c r="Q1747" s="837">
        <v>0.75</v>
      </c>
      <c r="R1747" s="832">
        <v>3</v>
      </c>
      <c r="S1747" s="837">
        <v>0.75</v>
      </c>
      <c r="T1747" s="836">
        <v>2</v>
      </c>
      <c r="U1747" s="838">
        <v>0.66666666666666663</v>
      </c>
    </row>
    <row r="1748" spans="1:21" ht="14.45" customHeight="1" x14ac:dyDescent="0.2">
      <c r="A1748" s="831">
        <v>21</v>
      </c>
      <c r="B1748" s="832" t="s">
        <v>3242</v>
      </c>
      <c r="C1748" s="832" t="s">
        <v>3248</v>
      </c>
      <c r="D1748" s="833" t="s">
        <v>5567</v>
      </c>
      <c r="E1748" s="834" t="s">
        <v>3265</v>
      </c>
      <c r="F1748" s="832" t="s">
        <v>3243</v>
      </c>
      <c r="G1748" s="832" t="s">
        <v>3704</v>
      </c>
      <c r="H1748" s="832" t="s">
        <v>655</v>
      </c>
      <c r="I1748" s="832" t="s">
        <v>2718</v>
      </c>
      <c r="J1748" s="832" t="s">
        <v>2712</v>
      </c>
      <c r="K1748" s="832" t="s">
        <v>2719</v>
      </c>
      <c r="L1748" s="835">
        <v>84.18</v>
      </c>
      <c r="M1748" s="835">
        <v>252.54000000000002</v>
      </c>
      <c r="N1748" s="832">
        <v>3</v>
      </c>
      <c r="O1748" s="836">
        <v>2.5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21</v>
      </c>
      <c r="B1749" s="832" t="s">
        <v>3242</v>
      </c>
      <c r="C1749" s="832" t="s">
        <v>3248</v>
      </c>
      <c r="D1749" s="833" t="s">
        <v>5567</v>
      </c>
      <c r="E1749" s="834" t="s">
        <v>3265</v>
      </c>
      <c r="F1749" s="832" t="s">
        <v>3243</v>
      </c>
      <c r="G1749" s="832" t="s">
        <v>3704</v>
      </c>
      <c r="H1749" s="832" t="s">
        <v>655</v>
      </c>
      <c r="I1749" s="832" t="s">
        <v>4582</v>
      </c>
      <c r="J1749" s="832" t="s">
        <v>2721</v>
      </c>
      <c r="K1749" s="832" t="s">
        <v>4583</v>
      </c>
      <c r="L1749" s="835">
        <v>126.27</v>
      </c>
      <c r="M1749" s="835">
        <v>126.27</v>
      </c>
      <c r="N1749" s="832">
        <v>1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21</v>
      </c>
      <c r="B1750" s="832" t="s">
        <v>3242</v>
      </c>
      <c r="C1750" s="832" t="s">
        <v>3248</v>
      </c>
      <c r="D1750" s="833" t="s">
        <v>5567</v>
      </c>
      <c r="E1750" s="834" t="s">
        <v>3265</v>
      </c>
      <c r="F1750" s="832" t="s">
        <v>3243</v>
      </c>
      <c r="G1750" s="832" t="s">
        <v>3704</v>
      </c>
      <c r="H1750" s="832" t="s">
        <v>655</v>
      </c>
      <c r="I1750" s="832" t="s">
        <v>2716</v>
      </c>
      <c r="J1750" s="832" t="s">
        <v>2712</v>
      </c>
      <c r="K1750" s="832" t="s">
        <v>2717</v>
      </c>
      <c r="L1750" s="835">
        <v>49.08</v>
      </c>
      <c r="M1750" s="835">
        <v>49.08</v>
      </c>
      <c r="N1750" s="832">
        <v>1</v>
      </c>
      <c r="O1750" s="836">
        <v>1</v>
      </c>
      <c r="P1750" s="835">
        <v>49.08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5" customHeight="1" x14ac:dyDescent="0.2">
      <c r="A1751" s="831">
        <v>21</v>
      </c>
      <c r="B1751" s="832" t="s">
        <v>3242</v>
      </c>
      <c r="C1751" s="832" t="s">
        <v>3248</v>
      </c>
      <c r="D1751" s="833" t="s">
        <v>5567</v>
      </c>
      <c r="E1751" s="834" t="s">
        <v>3265</v>
      </c>
      <c r="F1751" s="832" t="s">
        <v>3243</v>
      </c>
      <c r="G1751" s="832" t="s">
        <v>4344</v>
      </c>
      <c r="H1751" s="832" t="s">
        <v>594</v>
      </c>
      <c r="I1751" s="832" t="s">
        <v>4345</v>
      </c>
      <c r="J1751" s="832" t="s">
        <v>4346</v>
      </c>
      <c r="K1751" s="832" t="s">
        <v>4347</v>
      </c>
      <c r="L1751" s="835">
        <v>248.55</v>
      </c>
      <c r="M1751" s="835">
        <v>248.55</v>
      </c>
      <c r="N1751" s="832">
        <v>1</v>
      </c>
      <c r="O1751" s="836">
        <v>1</v>
      </c>
      <c r="P1751" s="835">
        <v>248.55</v>
      </c>
      <c r="Q1751" s="837">
        <v>1</v>
      </c>
      <c r="R1751" s="832">
        <v>1</v>
      </c>
      <c r="S1751" s="837">
        <v>1</v>
      </c>
      <c r="T1751" s="836">
        <v>1</v>
      </c>
      <c r="U1751" s="838">
        <v>1</v>
      </c>
    </row>
    <row r="1752" spans="1:21" ht="14.45" customHeight="1" x14ac:dyDescent="0.2">
      <c r="A1752" s="831">
        <v>21</v>
      </c>
      <c r="B1752" s="832" t="s">
        <v>3242</v>
      </c>
      <c r="C1752" s="832" t="s">
        <v>3248</v>
      </c>
      <c r="D1752" s="833" t="s">
        <v>5567</v>
      </c>
      <c r="E1752" s="834" t="s">
        <v>3265</v>
      </c>
      <c r="F1752" s="832" t="s">
        <v>3243</v>
      </c>
      <c r="G1752" s="832" t="s">
        <v>4344</v>
      </c>
      <c r="H1752" s="832" t="s">
        <v>594</v>
      </c>
      <c r="I1752" s="832" t="s">
        <v>4856</v>
      </c>
      <c r="J1752" s="832" t="s">
        <v>4857</v>
      </c>
      <c r="K1752" s="832" t="s">
        <v>4858</v>
      </c>
      <c r="L1752" s="835">
        <v>248.55</v>
      </c>
      <c r="M1752" s="835">
        <v>248.55</v>
      </c>
      <c r="N1752" s="832">
        <v>1</v>
      </c>
      <c r="O1752" s="836">
        <v>1</v>
      </c>
      <c r="P1752" s="835">
        <v>248.55</v>
      </c>
      <c r="Q1752" s="837">
        <v>1</v>
      </c>
      <c r="R1752" s="832">
        <v>1</v>
      </c>
      <c r="S1752" s="837">
        <v>1</v>
      </c>
      <c r="T1752" s="836">
        <v>1</v>
      </c>
      <c r="U1752" s="838">
        <v>1</v>
      </c>
    </row>
    <row r="1753" spans="1:21" ht="14.45" customHeight="1" x14ac:dyDescent="0.2">
      <c r="A1753" s="831">
        <v>21</v>
      </c>
      <c r="B1753" s="832" t="s">
        <v>3242</v>
      </c>
      <c r="C1753" s="832" t="s">
        <v>3248</v>
      </c>
      <c r="D1753" s="833" t="s">
        <v>5567</v>
      </c>
      <c r="E1753" s="834" t="s">
        <v>3265</v>
      </c>
      <c r="F1753" s="832" t="s">
        <v>3243</v>
      </c>
      <c r="G1753" s="832" t="s">
        <v>4032</v>
      </c>
      <c r="H1753" s="832" t="s">
        <v>594</v>
      </c>
      <c r="I1753" s="832" t="s">
        <v>4859</v>
      </c>
      <c r="J1753" s="832" t="s">
        <v>4860</v>
      </c>
      <c r="K1753" s="832" t="s">
        <v>4861</v>
      </c>
      <c r="L1753" s="835">
        <v>79.069999999999993</v>
      </c>
      <c r="M1753" s="835">
        <v>79.069999999999993</v>
      </c>
      <c r="N1753" s="832">
        <v>1</v>
      </c>
      <c r="O1753" s="836">
        <v>0.5</v>
      </c>
      <c r="P1753" s="835">
        <v>79.069999999999993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5" customHeight="1" x14ac:dyDescent="0.2">
      <c r="A1754" s="831">
        <v>21</v>
      </c>
      <c r="B1754" s="832" t="s">
        <v>3242</v>
      </c>
      <c r="C1754" s="832" t="s">
        <v>3248</v>
      </c>
      <c r="D1754" s="833" t="s">
        <v>5567</v>
      </c>
      <c r="E1754" s="834" t="s">
        <v>3265</v>
      </c>
      <c r="F1754" s="832" t="s">
        <v>3243</v>
      </c>
      <c r="G1754" s="832" t="s">
        <v>3312</v>
      </c>
      <c r="H1754" s="832" t="s">
        <v>655</v>
      </c>
      <c r="I1754" s="832" t="s">
        <v>4359</v>
      </c>
      <c r="J1754" s="832" t="s">
        <v>2156</v>
      </c>
      <c r="K1754" s="832" t="s">
        <v>2157</v>
      </c>
      <c r="L1754" s="835">
        <v>194.26</v>
      </c>
      <c r="M1754" s="835">
        <v>388.52</v>
      </c>
      <c r="N1754" s="832">
        <v>2</v>
      </c>
      <c r="O1754" s="836">
        <v>2</v>
      </c>
      <c r="P1754" s="835">
        <v>194.26</v>
      </c>
      <c r="Q1754" s="837">
        <v>0.5</v>
      </c>
      <c r="R1754" s="832">
        <v>1</v>
      </c>
      <c r="S1754" s="837">
        <v>0.5</v>
      </c>
      <c r="T1754" s="836">
        <v>1</v>
      </c>
      <c r="U1754" s="838">
        <v>0.5</v>
      </c>
    </row>
    <row r="1755" spans="1:21" ht="14.45" customHeight="1" x14ac:dyDescent="0.2">
      <c r="A1755" s="831">
        <v>21</v>
      </c>
      <c r="B1755" s="832" t="s">
        <v>3242</v>
      </c>
      <c r="C1755" s="832" t="s">
        <v>3248</v>
      </c>
      <c r="D1755" s="833" t="s">
        <v>5567</v>
      </c>
      <c r="E1755" s="834" t="s">
        <v>3265</v>
      </c>
      <c r="F1755" s="832" t="s">
        <v>3243</v>
      </c>
      <c r="G1755" s="832" t="s">
        <v>3297</v>
      </c>
      <c r="H1755" s="832" t="s">
        <v>594</v>
      </c>
      <c r="I1755" s="832" t="s">
        <v>3298</v>
      </c>
      <c r="J1755" s="832" t="s">
        <v>1256</v>
      </c>
      <c r="K1755" s="832" t="s">
        <v>1257</v>
      </c>
      <c r="L1755" s="835">
        <v>107.27</v>
      </c>
      <c r="M1755" s="835">
        <v>8474.3300000000017</v>
      </c>
      <c r="N1755" s="832">
        <v>79</v>
      </c>
      <c r="O1755" s="836">
        <v>27</v>
      </c>
      <c r="P1755" s="835">
        <v>5792.5800000000017</v>
      </c>
      <c r="Q1755" s="837">
        <v>0.68354430379746844</v>
      </c>
      <c r="R1755" s="832">
        <v>54</v>
      </c>
      <c r="S1755" s="837">
        <v>0.68354430379746833</v>
      </c>
      <c r="T1755" s="836">
        <v>18.5</v>
      </c>
      <c r="U1755" s="838">
        <v>0.68518518518518523</v>
      </c>
    </row>
    <row r="1756" spans="1:21" ht="14.45" customHeight="1" x14ac:dyDescent="0.2">
      <c r="A1756" s="831">
        <v>21</v>
      </c>
      <c r="B1756" s="832" t="s">
        <v>3242</v>
      </c>
      <c r="C1756" s="832" t="s">
        <v>3248</v>
      </c>
      <c r="D1756" s="833" t="s">
        <v>5567</v>
      </c>
      <c r="E1756" s="834" t="s">
        <v>3265</v>
      </c>
      <c r="F1756" s="832" t="s">
        <v>3243</v>
      </c>
      <c r="G1756" s="832" t="s">
        <v>3297</v>
      </c>
      <c r="H1756" s="832" t="s">
        <v>594</v>
      </c>
      <c r="I1756" s="832" t="s">
        <v>3723</v>
      </c>
      <c r="J1756" s="832" t="s">
        <v>1256</v>
      </c>
      <c r="K1756" s="832" t="s">
        <v>1257</v>
      </c>
      <c r="L1756" s="835">
        <v>107.27</v>
      </c>
      <c r="M1756" s="835">
        <v>107.27</v>
      </c>
      <c r="N1756" s="832">
        <v>1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5" customHeight="1" x14ac:dyDescent="0.2">
      <c r="A1757" s="831">
        <v>21</v>
      </c>
      <c r="B1757" s="832" t="s">
        <v>3242</v>
      </c>
      <c r="C1757" s="832" t="s">
        <v>3248</v>
      </c>
      <c r="D1757" s="833" t="s">
        <v>5567</v>
      </c>
      <c r="E1757" s="834" t="s">
        <v>3265</v>
      </c>
      <c r="F1757" s="832" t="s">
        <v>3244</v>
      </c>
      <c r="G1757" s="832" t="s">
        <v>3315</v>
      </c>
      <c r="H1757" s="832" t="s">
        <v>594</v>
      </c>
      <c r="I1757" s="832" t="s">
        <v>4862</v>
      </c>
      <c r="J1757" s="832" t="s">
        <v>3317</v>
      </c>
      <c r="K1757" s="832"/>
      <c r="L1757" s="835">
        <v>0</v>
      </c>
      <c r="M1757" s="835">
        <v>0</v>
      </c>
      <c r="N1757" s="832">
        <v>1</v>
      </c>
      <c r="O1757" s="836">
        <v>1</v>
      </c>
      <c r="P1757" s="835">
        <v>0</v>
      </c>
      <c r="Q1757" s="837"/>
      <c r="R1757" s="832">
        <v>1</v>
      </c>
      <c r="S1757" s="837">
        <v>1</v>
      </c>
      <c r="T1757" s="836">
        <v>1</v>
      </c>
      <c r="U1757" s="838">
        <v>1</v>
      </c>
    </row>
    <row r="1758" spans="1:21" ht="14.45" customHeight="1" x14ac:dyDescent="0.2">
      <c r="A1758" s="831">
        <v>21</v>
      </c>
      <c r="B1758" s="832" t="s">
        <v>3242</v>
      </c>
      <c r="C1758" s="832" t="s">
        <v>3248</v>
      </c>
      <c r="D1758" s="833" t="s">
        <v>5567</v>
      </c>
      <c r="E1758" s="834" t="s">
        <v>3265</v>
      </c>
      <c r="F1758" s="832" t="s">
        <v>3244</v>
      </c>
      <c r="G1758" s="832" t="s">
        <v>3315</v>
      </c>
      <c r="H1758" s="832" t="s">
        <v>594</v>
      </c>
      <c r="I1758" s="832" t="s">
        <v>3724</v>
      </c>
      <c r="J1758" s="832" t="s">
        <v>3317</v>
      </c>
      <c r="K1758" s="832"/>
      <c r="L1758" s="835">
        <v>0</v>
      </c>
      <c r="M1758" s="835">
        <v>0</v>
      </c>
      <c r="N1758" s="832">
        <v>1</v>
      </c>
      <c r="O1758" s="836">
        <v>1</v>
      </c>
      <c r="P1758" s="835">
        <v>0</v>
      </c>
      <c r="Q1758" s="837"/>
      <c r="R1758" s="832">
        <v>1</v>
      </c>
      <c r="S1758" s="837">
        <v>1</v>
      </c>
      <c r="T1758" s="836">
        <v>1</v>
      </c>
      <c r="U1758" s="838">
        <v>1</v>
      </c>
    </row>
    <row r="1759" spans="1:21" ht="14.45" customHeight="1" x14ac:dyDescent="0.2">
      <c r="A1759" s="831">
        <v>21</v>
      </c>
      <c r="B1759" s="832" t="s">
        <v>3242</v>
      </c>
      <c r="C1759" s="832" t="s">
        <v>3248</v>
      </c>
      <c r="D1759" s="833" t="s">
        <v>5567</v>
      </c>
      <c r="E1759" s="834" t="s">
        <v>3265</v>
      </c>
      <c r="F1759" s="832" t="s">
        <v>3245</v>
      </c>
      <c r="G1759" s="832" t="s">
        <v>3315</v>
      </c>
      <c r="H1759" s="832" t="s">
        <v>594</v>
      </c>
      <c r="I1759" s="832" t="s">
        <v>3735</v>
      </c>
      <c r="J1759" s="832" t="s">
        <v>3736</v>
      </c>
      <c r="K1759" s="832" t="s">
        <v>3737</v>
      </c>
      <c r="L1759" s="835">
        <v>1800</v>
      </c>
      <c r="M1759" s="835">
        <v>3600</v>
      </c>
      <c r="N1759" s="832">
        <v>2</v>
      </c>
      <c r="O1759" s="836">
        <v>2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21</v>
      </c>
      <c r="B1760" s="832" t="s">
        <v>3242</v>
      </c>
      <c r="C1760" s="832" t="s">
        <v>3248</v>
      </c>
      <c r="D1760" s="833" t="s">
        <v>5567</v>
      </c>
      <c r="E1760" s="834" t="s">
        <v>3265</v>
      </c>
      <c r="F1760" s="832" t="s">
        <v>3245</v>
      </c>
      <c r="G1760" s="832" t="s">
        <v>3734</v>
      </c>
      <c r="H1760" s="832" t="s">
        <v>594</v>
      </c>
      <c r="I1760" s="832" t="s">
        <v>3735</v>
      </c>
      <c r="J1760" s="832" t="s">
        <v>3736</v>
      </c>
      <c r="K1760" s="832" t="s">
        <v>3737</v>
      </c>
      <c r="L1760" s="835">
        <v>1800</v>
      </c>
      <c r="M1760" s="835">
        <v>12600</v>
      </c>
      <c r="N1760" s="832">
        <v>7</v>
      </c>
      <c r="O1760" s="836">
        <v>7</v>
      </c>
      <c r="P1760" s="835">
        <v>7200</v>
      </c>
      <c r="Q1760" s="837">
        <v>0.5714285714285714</v>
      </c>
      <c r="R1760" s="832">
        <v>4</v>
      </c>
      <c r="S1760" s="837">
        <v>0.5714285714285714</v>
      </c>
      <c r="T1760" s="836">
        <v>4</v>
      </c>
      <c r="U1760" s="838">
        <v>0.5714285714285714</v>
      </c>
    </row>
    <row r="1761" spans="1:21" ht="14.45" customHeight="1" x14ac:dyDescent="0.2">
      <c r="A1761" s="831">
        <v>21</v>
      </c>
      <c r="B1761" s="832" t="s">
        <v>3242</v>
      </c>
      <c r="C1761" s="832" t="s">
        <v>3248</v>
      </c>
      <c r="D1761" s="833" t="s">
        <v>5567</v>
      </c>
      <c r="E1761" s="834" t="s">
        <v>3265</v>
      </c>
      <c r="F1761" s="832" t="s">
        <v>3245</v>
      </c>
      <c r="G1761" s="832" t="s">
        <v>3734</v>
      </c>
      <c r="H1761" s="832" t="s">
        <v>594</v>
      </c>
      <c r="I1761" s="832" t="s">
        <v>4863</v>
      </c>
      <c r="J1761" s="832" t="s">
        <v>4864</v>
      </c>
      <c r="K1761" s="832" t="s">
        <v>4865</v>
      </c>
      <c r="L1761" s="835">
        <v>1800</v>
      </c>
      <c r="M1761" s="835">
        <v>1800</v>
      </c>
      <c r="N1761" s="832">
        <v>1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5" customHeight="1" x14ac:dyDescent="0.2">
      <c r="A1762" s="831">
        <v>21</v>
      </c>
      <c r="B1762" s="832" t="s">
        <v>3242</v>
      </c>
      <c r="C1762" s="832" t="s">
        <v>3248</v>
      </c>
      <c r="D1762" s="833" t="s">
        <v>5567</v>
      </c>
      <c r="E1762" s="834" t="s">
        <v>3265</v>
      </c>
      <c r="F1762" s="832" t="s">
        <v>3245</v>
      </c>
      <c r="G1762" s="832" t="s">
        <v>3747</v>
      </c>
      <c r="H1762" s="832" t="s">
        <v>594</v>
      </c>
      <c r="I1762" s="832" t="s">
        <v>3751</v>
      </c>
      <c r="J1762" s="832" t="s">
        <v>3317</v>
      </c>
      <c r="K1762" s="832"/>
      <c r="L1762" s="835">
        <v>1000</v>
      </c>
      <c r="M1762" s="835">
        <v>1000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21</v>
      </c>
      <c r="B1763" s="832" t="s">
        <v>3242</v>
      </c>
      <c r="C1763" s="832" t="s">
        <v>3248</v>
      </c>
      <c r="D1763" s="833" t="s">
        <v>5567</v>
      </c>
      <c r="E1763" s="834" t="s">
        <v>3265</v>
      </c>
      <c r="F1763" s="832" t="s">
        <v>3245</v>
      </c>
      <c r="G1763" s="832" t="s">
        <v>3747</v>
      </c>
      <c r="H1763" s="832" t="s">
        <v>594</v>
      </c>
      <c r="I1763" s="832" t="s">
        <v>3751</v>
      </c>
      <c r="J1763" s="832" t="s">
        <v>4062</v>
      </c>
      <c r="K1763" s="832" t="s">
        <v>4063</v>
      </c>
      <c r="L1763" s="835">
        <v>1000</v>
      </c>
      <c r="M1763" s="835">
        <v>10000</v>
      </c>
      <c r="N1763" s="832">
        <v>10</v>
      </c>
      <c r="O1763" s="836">
        <v>10</v>
      </c>
      <c r="P1763" s="835">
        <v>2000</v>
      </c>
      <c r="Q1763" s="837">
        <v>0.2</v>
      </c>
      <c r="R1763" s="832">
        <v>2</v>
      </c>
      <c r="S1763" s="837">
        <v>0.2</v>
      </c>
      <c r="T1763" s="836">
        <v>2</v>
      </c>
      <c r="U1763" s="838">
        <v>0.2</v>
      </c>
    </row>
    <row r="1764" spans="1:21" ht="14.45" customHeight="1" x14ac:dyDescent="0.2">
      <c r="A1764" s="831">
        <v>21</v>
      </c>
      <c r="B1764" s="832" t="s">
        <v>3242</v>
      </c>
      <c r="C1764" s="832" t="s">
        <v>3248</v>
      </c>
      <c r="D1764" s="833" t="s">
        <v>5567</v>
      </c>
      <c r="E1764" s="834" t="s">
        <v>3275</v>
      </c>
      <c r="F1764" s="832" t="s">
        <v>3243</v>
      </c>
      <c r="G1764" s="832" t="s">
        <v>3321</v>
      </c>
      <c r="H1764" s="832" t="s">
        <v>655</v>
      </c>
      <c r="I1764" s="832" t="s">
        <v>2934</v>
      </c>
      <c r="J1764" s="832" t="s">
        <v>2932</v>
      </c>
      <c r="K1764" s="832" t="s">
        <v>2935</v>
      </c>
      <c r="L1764" s="835">
        <v>4.7</v>
      </c>
      <c r="M1764" s="835">
        <v>14.100000000000001</v>
      </c>
      <c r="N1764" s="832">
        <v>3</v>
      </c>
      <c r="O1764" s="836">
        <v>1.5</v>
      </c>
      <c r="P1764" s="835">
        <v>9.4</v>
      </c>
      <c r="Q1764" s="837">
        <v>0.66666666666666663</v>
      </c>
      <c r="R1764" s="832">
        <v>2</v>
      </c>
      <c r="S1764" s="837">
        <v>0.66666666666666663</v>
      </c>
      <c r="T1764" s="836">
        <v>0.5</v>
      </c>
      <c r="U1764" s="838">
        <v>0.33333333333333331</v>
      </c>
    </row>
    <row r="1765" spans="1:21" ht="14.45" customHeight="1" x14ac:dyDescent="0.2">
      <c r="A1765" s="831">
        <v>21</v>
      </c>
      <c r="B1765" s="832" t="s">
        <v>3242</v>
      </c>
      <c r="C1765" s="832" t="s">
        <v>3248</v>
      </c>
      <c r="D1765" s="833" t="s">
        <v>5567</v>
      </c>
      <c r="E1765" s="834" t="s">
        <v>3275</v>
      </c>
      <c r="F1765" s="832" t="s">
        <v>3243</v>
      </c>
      <c r="G1765" s="832" t="s">
        <v>4623</v>
      </c>
      <c r="H1765" s="832" t="s">
        <v>655</v>
      </c>
      <c r="I1765" s="832" t="s">
        <v>3119</v>
      </c>
      <c r="J1765" s="832" t="s">
        <v>3120</v>
      </c>
      <c r="K1765" s="832" t="s">
        <v>3121</v>
      </c>
      <c r="L1765" s="835">
        <v>119.7</v>
      </c>
      <c r="M1765" s="835">
        <v>119.7</v>
      </c>
      <c r="N1765" s="832">
        <v>1</v>
      </c>
      <c r="O1765" s="836">
        <v>1</v>
      </c>
      <c r="P1765" s="835">
        <v>119.7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5" customHeight="1" x14ac:dyDescent="0.2">
      <c r="A1766" s="831">
        <v>21</v>
      </c>
      <c r="B1766" s="832" t="s">
        <v>3242</v>
      </c>
      <c r="C1766" s="832" t="s">
        <v>3248</v>
      </c>
      <c r="D1766" s="833" t="s">
        <v>5567</v>
      </c>
      <c r="E1766" s="834" t="s">
        <v>3275</v>
      </c>
      <c r="F1766" s="832" t="s">
        <v>3243</v>
      </c>
      <c r="G1766" s="832" t="s">
        <v>3365</v>
      </c>
      <c r="H1766" s="832" t="s">
        <v>655</v>
      </c>
      <c r="I1766" s="832" t="s">
        <v>4392</v>
      </c>
      <c r="J1766" s="832" t="s">
        <v>832</v>
      </c>
      <c r="K1766" s="832" t="s">
        <v>830</v>
      </c>
      <c r="L1766" s="835">
        <v>264</v>
      </c>
      <c r="M1766" s="835">
        <v>264</v>
      </c>
      <c r="N1766" s="832">
        <v>1</v>
      </c>
      <c r="O1766" s="836">
        <v>0.5</v>
      </c>
      <c r="P1766" s="835">
        <v>264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5" customHeight="1" x14ac:dyDescent="0.2">
      <c r="A1767" s="831">
        <v>21</v>
      </c>
      <c r="B1767" s="832" t="s">
        <v>3242</v>
      </c>
      <c r="C1767" s="832" t="s">
        <v>3248</v>
      </c>
      <c r="D1767" s="833" t="s">
        <v>5567</v>
      </c>
      <c r="E1767" s="834" t="s">
        <v>3275</v>
      </c>
      <c r="F1767" s="832" t="s">
        <v>3243</v>
      </c>
      <c r="G1767" s="832" t="s">
        <v>3365</v>
      </c>
      <c r="H1767" s="832" t="s">
        <v>655</v>
      </c>
      <c r="I1767" s="832" t="s">
        <v>3369</v>
      </c>
      <c r="J1767" s="832" t="s">
        <v>832</v>
      </c>
      <c r="K1767" s="832" t="s">
        <v>830</v>
      </c>
      <c r="L1767" s="835">
        <v>264</v>
      </c>
      <c r="M1767" s="835">
        <v>264</v>
      </c>
      <c r="N1767" s="832">
        <v>1</v>
      </c>
      <c r="O1767" s="836">
        <v>0.5</v>
      </c>
      <c r="P1767" s="835">
        <v>264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5" customHeight="1" x14ac:dyDescent="0.2">
      <c r="A1768" s="831">
        <v>21</v>
      </c>
      <c r="B1768" s="832" t="s">
        <v>3242</v>
      </c>
      <c r="C1768" s="832" t="s">
        <v>3248</v>
      </c>
      <c r="D1768" s="833" t="s">
        <v>5567</v>
      </c>
      <c r="E1768" s="834" t="s">
        <v>3275</v>
      </c>
      <c r="F1768" s="832" t="s">
        <v>3243</v>
      </c>
      <c r="G1768" s="832" t="s">
        <v>3375</v>
      </c>
      <c r="H1768" s="832" t="s">
        <v>594</v>
      </c>
      <c r="I1768" s="832" t="s">
        <v>3376</v>
      </c>
      <c r="J1768" s="832" t="s">
        <v>1014</v>
      </c>
      <c r="K1768" s="832" t="s">
        <v>3377</v>
      </c>
      <c r="L1768" s="835">
        <v>236.03</v>
      </c>
      <c r="M1768" s="835">
        <v>708.09</v>
      </c>
      <c r="N1768" s="832">
        <v>3</v>
      </c>
      <c r="O1768" s="836">
        <v>2.5</v>
      </c>
      <c r="P1768" s="835">
        <v>708.09</v>
      </c>
      <c r="Q1768" s="837">
        <v>1</v>
      </c>
      <c r="R1768" s="832">
        <v>3</v>
      </c>
      <c r="S1768" s="837">
        <v>1</v>
      </c>
      <c r="T1768" s="836">
        <v>2.5</v>
      </c>
      <c r="U1768" s="838">
        <v>1</v>
      </c>
    </row>
    <row r="1769" spans="1:21" ht="14.45" customHeight="1" x14ac:dyDescent="0.2">
      <c r="A1769" s="831">
        <v>21</v>
      </c>
      <c r="B1769" s="832" t="s">
        <v>3242</v>
      </c>
      <c r="C1769" s="832" t="s">
        <v>3248</v>
      </c>
      <c r="D1769" s="833" t="s">
        <v>5567</v>
      </c>
      <c r="E1769" s="834" t="s">
        <v>3275</v>
      </c>
      <c r="F1769" s="832" t="s">
        <v>3243</v>
      </c>
      <c r="G1769" s="832" t="s">
        <v>3375</v>
      </c>
      <c r="H1769" s="832" t="s">
        <v>594</v>
      </c>
      <c r="I1769" s="832" t="s">
        <v>3378</v>
      </c>
      <c r="J1769" s="832" t="s">
        <v>1014</v>
      </c>
      <c r="K1769" s="832" t="s">
        <v>1421</v>
      </c>
      <c r="L1769" s="835">
        <v>516</v>
      </c>
      <c r="M1769" s="835">
        <v>1548</v>
      </c>
      <c r="N1769" s="832">
        <v>3</v>
      </c>
      <c r="O1769" s="836">
        <v>2</v>
      </c>
      <c r="P1769" s="835">
        <v>1548</v>
      </c>
      <c r="Q1769" s="837">
        <v>1</v>
      </c>
      <c r="R1769" s="832">
        <v>3</v>
      </c>
      <c r="S1769" s="837">
        <v>1</v>
      </c>
      <c r="T1769" s="836">
        <v>2</v>
      </c>
      <c r="U1769" s="838">
        <v>1</v>
      </c>
    </row>
    <row r="1770" spans="1:21" ht="14.45" customHeight="1" x14ac:dyDescent="0.2">
      <c r="A1770" s="831">
        <v>21</v>
      </c>
      <c r="B1770" s="832" t="s">
        <v>3242</v>
      </c>
      <c r="C1770" s="832" t="s">
        <v>3248</v>
      </c>
      <c r="D1770" s="833" t="s">
        <v>5567</v>
      </c>
      <c r="E1770" s="834" t="s">
        <v>3275</v>
      </c>
      <c r="F1770" s="832" t="s">
        <v>3243</v>
      </c>
      <c r="G1770" s="832" t="s">
        <v>3299</v>
      </c>
      <c r="H1770" s="832" t="s">
        <v>655</v>
      </c>
      <c r="I1770" s="832" t="s">
        <v>2867</v>
      </c>
      <c r="J1770" s="832" t="s">
        <v>2868</v>
      </c>
      <c r="K1770" s="832" t="s">
        <v>2869</v>
      </c>
      <c r="L1770" s="835">
        <v>5322.08</v>
      </c>
      <c r="M1770" s="835">
        <v>5322.08</v>
      </c>
      <c r="N1770" s="832">
        <v>1</v>
      </c>
      <c r="O1770" s="836">
        <v>1</v>
      </c>
      <c r="P1770" s="835">
        <v>5322.08</v>
      </c>
      <c r="Q1770" s="837">
        <v>1</v>
      </c>
      <c r="R1770" s="832">
        <v>1</v>
      </c>
      <c r="S1770" s="837">
        <v>1</v>
      </c>
      <c r="T1770" s="836">
        <v>1</v>
      </c>
      <c r="U1770" s="838">
        <v>1</v>
      </c>
    </row>
    <row r="1771" spans="1:21" ht="14.45" customHeight="1" x14ac:dyDescent="0.2">
      <c r="A1771" s="831">
        <v>21</v>
      </c>
      <c r="B1771" s="832" t="s">
        <v>3242</v>
      </c>
      <c r="C1771" s="832" t="s">
        <v>3248</v>
      </c>
      <c r="D1771" s="833" t="s">
        <v>5567</v>
      </c>
      <c r="E1771" s="834" t="s">
        <v>3275</v>
      </c>
      <c r="F1771" s="832" t="s">
        <v>3243</v>
      </c>
      <c r="G1771" s="832" t="s">
        <v>3299</v>
      </c>
      <c r="H1771" s="832" t="s">
        <v>655</v>
      </c>
      <c r="I1771" s="832" t="s">
        <v>2865</v>
      </c>
      <c r="J1771" s="832" t="s">
        <v>2859</v>
      </c>
      <c r="K1771" s="832" t="s">
        <v>2866</v>
      </c>
      <c r="L1771" s="835">
        <v>969.48</v>
      </c>
      <c r="M1771" s="835">
        <v>3877.92</v>
      </c>
      <c r="N1771" s="832">
        <v>4</v>
      </c>
      <c r="O1771" s="836">
        <v>3</v>
      </c>
      <c r="P1771" s="835">
        <v>3877.92</v>
      </c>
      <c r="Q1771" s="837">
        <v>1</v>
      </c>
      <c r="R1771" s="832">
        <v>4</v>
      </c>
      <c r="S1771" s="837">
        <v>1</v>
      </c>
      <c r="T1771" s="836">
        <v>3</v>
      </c>
      <c r="U1771" s="838">
        <v>1</v>
      </c>
    </row>
    <row r="1772" spans="1:21" ht="14.45" customHeight="1" x14ac:dyDescent="0.2">
      <c r="A1772" s="831">
        <v>21</v>
      </c>
      <c r="B1772" s="832" t="s">
        <v>3242</v>
      </c>
      <c r="C1772" s="832" t="s">
        <v>3248</v>
      </c>
      <c r="D1772" s="833" t="s">
        <v>5567</v>
      </c>
      <c r="E1772" s="834" t="s">
        <v>3275</v>
      </c>
      <c r="F1772" s="832" t="s">
        <v>3243</v>
      </c>
      <c r="G1772" s="832" t="s">
        <v>3299</v>
      </c>
      <c r="H1772" s="832" t="s">
        <v>655</v>
      </c>
      <c r="I1772" s="832" t="s">
        <v>2861</v>
      </c>
      <c r="J1772" s="832" t="s">
        <v>2859</v>
      </c>
      <c r="K1772" s="832" t="s">
        <v>2862</v>
      </c>
      <c r="L1772" s="835">
        <v>1454.23</v>
      </c>
      <c r="M1772" s="835">
        <v>4362.6900000000005</v>
      </c>
      <c r="N1772" s="832">
        <v>3</v>
      </c>
      <c r="O1772" s="836">
        <v>1</v>
      </c>
      <c r="P1772" s="835">
        <v>4362.6900000000005</v>
      </c>
      <c r="Q1772" s="837">
        <v>1</v>
      </c>
      <c r="R1772" s="832">
        <v>3</v>
      </c>
      <c r="S1772" s="837">
        <v>1</v>
      </c>
      <c r="T1772" s="836">
        <v>1</v>
      </c>
      <c r="U1772" s="838">
        <v>1</v>
      </c>
    </row>
    <row r="1773" spans="1:21" ht="14.45" customHeight="1" x14ac:dyDescent="0.2">
      <c r="A1773" s="831">
        <v>21</v>
      </c>
      <c r="B1773" s="832" t="s">
        <v>3242</v>
      </c>
      <c r="C1773" s="832" t="s">
        <v>3248</v>
      </c>
      <c r="D1773" s="833" t="s">
        <v>5567</v>
      </c>
      <c r="E1773" s="834" t="s">
        <v>3275</v>
      </c>
      <c r="F1773" s="832" t="s">
        <v>3243</v>
      </c>
      <c r="G1773" s="832" t="s">
        <v>3438</v>
      </c>
      <c r="H1773" s="832" t="s">
        <v>655</v>
      </c>
      <c r="I1773" s="832" t="s">
        <v>2915</v>
      </c>
      <c r="J1773" s="832" t="s">
        <v>2911</v>
      </c>
      <c r="K1773" s="832" t="s">
        <v>2916</v>
      </c>
      <c r="L1773" s="835">
        <v>339.47</v>
      </c>
      <c r="M1773" s="835">
        <v>1357.88</v>
      </c>
      <c r="N1773" s="832">
        <v>4</v>
      </c>
      <c r="O1773" s="836">
        <v>1.5</v>
      </c>
      <c r="P1773" s="835">
        <v>1357.88</v>
      </c>
      <c r="Q1773" s="837">
        <v>1</v>
      </c>
      <c r="R1773" s="832">
        <v>4</v>
      </c>
      <c r="S1773" s="837">
        <v>1</v>
      </c>
      <c r="T1773" s="836">
        <v>1.5</v>
      </c>
      <c r="U1773" s="838">
        <v>1</v>
      </c>
    </row>
    <row r="1774" spans="1:21" ht="14.45" customHeight="1" x14ac:dyDescent="0.2">
      <c r="A1774" s="831">
        <v>21</v>
      </c>
      <c r="B1774" s="832" t="s">
        <v>3242</v>
      </c>
      <c r="C1774" s="832" t="s">
        <v>3248</v>
      </c>
      <c r="D1774" s="833" t="s">
        <v>5567</v>
      </c>
      <c r="E1774" s="834" t="s">
        <v>3275</v>
      </c>
      <c r="F1774" s="832" t="s">
        <v>3243</v>
      </c>
      <c r="G1774" s="832" t="s">
        <v>3451</v>
      </c>
      <c r="H1774" s="832" t="s">
        <v>594</v>
      </c>
      <c r="I1774" s="832" t="s">
        <v>3454</v>
      </c>
      <c r="J1774" s="832" t="s">
        <v>1163</v>
      </c>
      <c r="K1774" s="832" t="s">
        <v>3455</v>
      </c>
      <c r="L1774" s="835">
        <v>45.03</v>
      </c>
      <c r="M1774" s="835">
        <v>135.09</v>
      </c>
      <c r="N1774" s="832">
        <v>3</v>
      </c>
      <c r="O1774" s="836">
        <v>3</v>
      </c>
      <c r="P1774" s="835">
        <v>135.09</v>
      </c>
      <c r="Q1774" s="837">
        <v>1</v>
      </c>
      <c r="R1774" s="832">
        <v>3</v>
      </c>
      <c r="S1774" s="837">
        <v>1</v>
      </c>
      <c r="T1774" s="836">
        <v>3</v>
      </c>
      <c r="U1774" s="838">
        <v>1</v>
      </c>
    </row>
    <row r="1775" spans="1:21" ht="14.45" customHeight="1" x14ac:dyDescent="0.2">
      <c r="A1775" s="831">
        <v>21</v>
      </c>
      <c r="B1775" s="832" t="s">
        <v>3242</v>
      </c>
      <c r="C1775" s="832" t="s">
        <v>3248</v>
      </c>
      <c r="D1775" s="833" t="s">
        <v>5567</v>
      </c>
      <c r="E1775" s="834" t="s">
        <v>3275</v>
      </c>
      <c r="F1775" s="832" t="s">
        <v>3243</v>
      </c>
      <c r="G1775" s="832" t="s">
        <v>3477</v>
      </c>
      <c r="H1775" s="832" t="s">
        <v>655</v>
      </c>
      <c r="I1775" s="832" t="s">
        <v>3478</v>
      </c>
      <c r="J1775" s="832" t="s">
        <v>3479</v>
      </c>
      <c r="K1775" s="832" t="s">
        <v>3480</v>
      </c>
      <c r="L1775" s="835">
        <v>3689.11</v>
      </c>
      <c r="M1775" s="835">
        <v>7378.22</v>
      </c>
      <c r="N1775" s="832">
        <v>2</v>
      </c>
      <c r="O1775" s="836">
        <v>2</v>
      </c>
      <c r="P1775" s="835">
        <v>7378.22</v>
      </c>
      <c r="Q1775" s="837">
        <v>1</v>
      </c>
      <c r="R1775" s="832">
        <v>2</v>
      </c>
      <c r="S1775" s="837">
        <v>1</v>
      </c>
      <c r="T1775" s="836">
        <v>2</v>
      </c>
      <c r="U1775" s="838">
        <v>1</v>
      </c>
    </row>
    <row r="1776" spans="1:21" ht="14.45" customHeight="1" x14ac:dyDescent="0.2">
      <c r="A1776" s="831">
        <v>21</v>
      </c>
      <c r="B1776" s="832" t="s">
        <v>3242</v>
      </c>
      <c r="C1776" s="832" t="s">
        <v>3248</v>
      </c>
      <c r="D1776" s="833" t="s">
        <v>5567</v>
      </c>
      <c r="E1776" s="834" t="s">
        <v>3275</v>
      </c>
      <c r="F1776" s="832" t="s">
        <v>3243</v>
      </c>
      <c r="G1776" s="832" t="s">
        <v>4866</v>
      </c>
      <c r="H1776" s="832" t="s">
        <v>594</v>
      </c>
      <c r="I1776" s="832" t="s">
        <v>4867</v>
      </c>
      <c r="J1776" s="832" t="s">
        <v>4868</v>
      </c>
      <c r="K1776" s="832" t="s">
        <v>672</v>
      </c>
      <c r="L1776" s="835">
        <v>527.26</v>
      </c>
      <c r="M1776" s="835">
        <v>527.26</v>
      </c>
      <c r="N1776" s="832">
        <v>1</v>
      </c>
      <c r="O1776" s="836">
        <v>0.5</v>
      </c>
      <c r="P1776" s="835">
        <v>527.26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5" customHeight="1" x14ac:dyDescent="0.2">
      <c r="A1777" s="831">
        <v>21</v>
      </c>
      <c r="B1777" s="832" t="s">
        <v>3242</v>
      </c>
      <c r="C1777" s="832" t="s">
        <v>3248</v>
      </c>
      <c r="D1777" s="833" t="s">
        <v>5567</v>
      </c>
      <c r="E1777" s="834" t="s">
        <v>3275</v>
      </c>
      <c r="F1777" s="832" t="s">
        <v>3243</v>
      </c>
      <c r="G1777" s="832" t="s">
        <v>3508</v>
      </c>
      <c r="H1777" s="832" t="s">
        <v>655</v>
      </c>
      <c r="I1777" s="832" t="s">
        <v>2827</v>
      </c>
      <c r="J1777" s="832" t="s">
        <v>2828</v>
      </c>
      <c r="K1777" s="832" t="s">
        <v>773</v>
      </c>
      <c r="L1777" s="835">
        <v>550.39</v>
      </c>
      <c r="M1777" s="835">
        <v>7155.07</v>
      </c>
      <c r="N1777" s="832">
        <v>13</v>
      </c>
      <c r="O1777" s="836">
        <v>4.5</v>
      </c>
      <c r="P1777" s="835">
        <v>3852.73</v>
      </c>
      <c r="Q1777" s="837">
        <v>0.53846153846153844</v>
      </c>
      <c r="R1777" s="832">
        <v>7</v>
      </c>
      <c r="S1777" s="837">
        <v>0.53846153846153844</v>
      </c>
      <c r="T1777" s="836">
        <v>3</v>
      </c>
      <c r="U1777" s="838">
        <v>0.66666666666666663</v>
      </c>
    </row>
    <row r="1778" spans="1:21" ht="14.45" customHeight="1" x14ac:dyDescent="0.2">
      <c r="A1778" s="831">
        <v>21</v>
      </c>
      <c r="B1778" s="832" t="s">
        <v>3242</v>
      </c>
      <c r="C1778" s="832" t="s">
        <v>3248</v>
      </c>
      <c r="D1778" s="833" t="s">
        <v>5567</v>
      </c>
      <c r="E1778" s="834" t="s">
        <v>3275</v>
      </c>
      <c r="F1778" s="832" t="s">
        <v>3243</v>
      </c>
      <c r="G1778" s="832" t="s">
        <v>3524</v>
      </c>
      <c r="H1778" s="832" t="s">
        <v>594</v>
      </c>
      <c r="I1778" s="832" t="s">
        <v>3525</v>
      </c>
      <c r="J1778" s="832" t="s">
        <v>1016</v>
      </c>
      <c r="K1778" s="832" t="s">
        <v>3526</v>
      </c>
      <c r="L1778" s="835">
        <v>248.55</v>
      </c>
      <c r="M1778" s="835">
        <v>1491.3000000000002</v>
      </c>
      <c r="N1778" s="832">
        <v>6</v>
      </c>
      <c r="O1778" s="836">
        <v>6</v>
      </c>
      <c r="P1778" s="835">
        <v>497.1</v>
      </c>
      <c r="Q1778" s="837">
        <v>0.33333333333333331</v>
      </c>
      <c r="R1778" s="832">
        <v>2</v>
      </c>
      <c r="S1778" s="837">
        <v>0.33333333333333331</v>
      </c>
      <c r="T1778" s="836">
        <v>2</v>
      </c>
      <c r="U1778" s="838">
        <v>0.33333333333333331</v>
      </c>
    </row>
    <row r="1779" spans="1:21" ht="14.45" customHeight="1" x14ac:dyDescent="0.2">
      <c r="A1779" s="831">
        <v>21</v>
      </c>
      <c r="B1779" s="832" t="s">
        <v>3242</v>
      </c>
      <c r="C1779" s="832" t="s">
        <v>3248</v>
      </c>
      <c r="D1779" s="833" t="s">
        <v>5567</v>
      </c>
      <c r="E1779" s="834" t="s">
        <v>3275</v>
      </c>
      <c r="F1779" s="832" t="s">
        <v>3243</v>
      </c>
      <c r="G1779" s="832" t="s">
        <v>3909</v>
      </c>
      <c r="H1779" s="832" t="s">
        <v>594</v>
      </c>
      <c r="I1779" s="832" t="s">
        <v>2940</v>
      </c>
      <c r="J1779" s="832" t="s">
        <v>2941</v>
      </c>
      <c r="K1779" s="832" t="s">
        <v>2942</v>
      </c>
      <c r="L1779" s="835">
        <v>0</v>
      </c>
      <c r="M1779" s="835">
        <v>0</v>
      </c>
      <c r="N1779" s="832">
        <v>1</v>
      </c>
      <c r="O1779" s="836">
        <v>1</v>
      </c>
      <c r="P1779" s="835">
        <v>0</v>
      </c>
      <c r="Q1779" s="837"/>
      <c r="R1779" s="832">
        <v>1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21</v>
      </c>
      <c r="B1780" s="832" t="s">
        <v>3242</v>
      </c>
      <c r="C1780" s="832" t="s">
        <v>3248</v>
      </c>
      <c r="D1780" s="833" t="s">
        <v>5567</v>
      </c>
      <c r="E1780" s="834" t="s">
        <v>3275</v>
      </c>
      <c r="F1780" s="832" t="s">
        <v>3243</v>
      </c>
      <c r="G1780" s="832" t="s">
        <v>3292</v>
      </c>
      <c r="H1780" s="832" t="s">
        <v>655</v>
      </c>
      <c r="I1780" s="832" t="s">
        <v>2553</v>
      </c>
      <c r="J1780" s="832" t="s">
        <v>1023</v>
      </c>
      <c r="K1780" s="832" t="s">
        <v>2554</v>
      </c>
      <c r="L1780" s="835">
        <v>1385.62</v>
      </c>
      <c r="M1780" s="835">
        <v>15241.82</v>
      </c>
      <c r="N1780" s="832">
        <v>11</v>
      </c>
      <c r="O1780" s="836">
        <v>3</v>
      </c>
      <c r="P1780" s="835">
        <v>15241.82</v>
      </c>
      <c r="Q1780" s="837">
        <v>1</v>
      </c>
      <c r="R1780" s="832">
        <v>11</v>
      </c>
      <c r="S1780" s="837">
        <v>1</v>
      </c>
      <c r="T1780" s="836">
        <v>3</v>
      </c>
      <c r="U1780" s="838">
        <v>1</v>
      </c>
    </row>
    <row r="1781" spans="1:21" ht="14.45" customHeight="1" x14ac:dyDescent="0.2">
      <c r="A1781" s="831">
        <v>21</v>
      </c>
      <c r="B1781" s="832" t="s">
        <v>3242</v>
      </c>
      <c r="C1781" s="832" t="s">
        <v>3248</v>
      </c>
      <c r="D1781" s="833" t="s">
        <v>5567</v>
      </c>
      <c r="E1781" s="834" t="s">
        <v>3275</v>
      </c>
      <c r="F1781" s="832" t="s">
        <v>3243</v>
      </c>
      <c r="G1781" s="832" t="s">
        <v>3551</v>
      </c>
      <c r="H1781" s="832" t="s">
        <v>594</v>
      </c>
      <c r="I1781" s="832" t="s">
        <v>3555</v>
      </c>
      <c r="J1781" s="832" t="s">
        <v>1078</v>
      </c>
      <c r="K1781" s="832" t="s">
        <v>3556</v>
      </c>
      <c r="L1781" s="835">
        <v>32.25</v>
      </c>
      <c r="M1781" s="835">
        <v>32.25</v>
      </c>
      <c r="N1781" s="832">
        <v>1</v>
      </c>
      <c r="O1781" s="836">
        <v>0.5</v>
      </c>
      <c r="P1781" s="835">
        <v>32.25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5" customHeight="1" x14ac:dyDescent="0.2">
      <c r="A1782" s="831">
        <v>21</v>
      </c>
      <c r="B1782" s="832" t="s">
        <v>3242</v>
      </c>
      <c r="C1782" s="832" t="s">
        <v>3248</v>
      </c>
      <c r="D1782" s="833" t="s">
        <v>5567</v>
      </c>
      <c r="E1782" s="834" t="s">
        <v>3275</v>
      </c>
      <c r="F1782" s="832" t="s">
        <v>3243</v>
      </c>
      <c r="G1782" s="832" t="s">
        <v>3293</v>
      </c>
      <c r="H1782" s="832" t="s">
        <v>655</v>
      </c>
      <c r="I1782" s="832" t="s">
        <v>2521</v>
      </c>
      <c r="J1782" s="832" t="s">
        <v>1349</v>
      </c>
      <c r="K1782" s="832" t="s">
        <v>2522</v>
      </c>
      <c r="L1782" s="835">
        <v>453.18</v>
      </c>
      <c r="M1782" s="835">
        <v>3625.4399999999996</v>
      </c>
      <c r="N1782" s="832">
        <v>8</v>
      </c>
      <c r="O1782" s="836">
        <v>5.5</v>
      </c>
      <c r="P1782" s="835">
        <v>3625.4399999999996</v>
      </c>
      <c r="Q1782" s="837">
        <v>1</v>
      </c>
      <c r="R1782" s="832">
        <v>8</v>
      </c>
      <c r="S1782" s="837">
        <v>1</v>
      </c>
      <c r="T1782" s="836">
        <v>5.5</v>
      </c>
      <c r="U1782" s="838">
        <v>1</v>
      </c>
    </row>
    <row r="1783" spans="1:21" ht="14.45" customHeight="1" x14ac:dyDescent="0.2">
      <c r="A1783" s="831">
        <v>21</v>
      </c>
      <c r="B1783" s="832" t="s">
        <v>3242</v>
      </c>
      <c r="C1783" s="832" t="s">
        <v>3248</v>
      </c>
      <c r="D1783" s="833" t="s">
        <v>5567</v>
      </c>
      <c r="E1783" s="834" t="s">
        <v>3275</v>
      </c>
      <c r="F1783" s="832" t="s">
        <v>3243</v>
      </c>
      <c r="G1783" s="832" t="s">
        <v>3570</v>
      </c>
      <c r="H1783" s="832" t="s">
        <v>655</v>
      </c>
      <c r="I1783" s="832" t="s">
        <v>2510</v>
      </c>
      <c r="J1783" s="832" t="s">
        <v>842</v>
      </c>
      <c r="K1783" s="832" t="s">
        <v>2511</v>
      </c>
      <c r="L1783" s="835">
        <v>57.6</v>
      </c>
      <c r="M1783" s="835">
        <v>57.6</v>
      </c>
      <c r="N1783" s="832">
        <v>1</v>
      </c>
      <c r="O1783" s="836">
        <v>0.5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21</v>
      </c>
      <c r="B1784" s="832" t="s">
        <v>3242</v>
      </c>
      <c r="C1784" s="832" t="s">
        <v>3248</v>
      </c>
      <c r="D1784" s="833" t="s">
        <v>5567</v>
      </c>
      <c r="E1784" s="834" t="s">
        <v>3275</v>
      </c>
      <c r="F1784" s="832" t="s">
        <v>3243</v>
      </c>
      <c r="G1784" s="832" t="s">
        <v>3570</v>
      </c>
      <c r="H1784" s="832" t="s">
        <v>655</v>
      </c>
      <c r="I1784" s="832" t="s">
        <v>2508</v>
      </c>
      <c r="J1784" s="832" t="s">
        <v>842</v>
      </c>
      <c r="K1784" s="832" t="s">
        <v>2509</v>
      </c>
      <c r="L1784" s="835">
        <v>16.12</v>
      </c>
      <c r="M1784" s="835">
        <v>16.12</v>
      </c>
      <c r="N1784" s="832">
        <v>1</v>
      </c>
      <c r="O1784" s="836">
        <v>0.5</v>
      </c>
      <c r="P1784" s="835">
        <v>16.12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5" customHeight="1" x14ac:dyDescent="0.2">
      <c r="A1785" s="831">
        <v>21</v>
      </c>
      <c r="B1785" s="832" t="s">
        <v>3242</v>
      </c>
      <c r="C1785" s="832" t="s">
        <v>3248</v>
      </c>
      <c r="D1785" s="833" t="s">
        <v>5567</v>
      </c>
      <c r="E1785" s="834" t="s">
        <v>3275</v>
      </c>
      <c r="F1785" s="832" t="s">
        <v>3243</v>
      </c>
      <c r="G1785" s="832" t="s">
        <v>3594</v>
      </c>
      <c r="H1785" s="832" t="s">
        <v>594</v>
      </c>
      <c r="I1785" s="832" t="s">
        <v>3595</v>
      </c>
      <c r="J1785" s="832" t="s">
        <v>668</v>
      </c>
      <c r="K1785" s="832" t="s">
        <v>3596</v>
      </c>
      <c r="L1785" s="835">
        <v>108.44</v>
      </c>
      <c r="M1785" s="835">
        <v>108.44</v>
      </c>
      <c r="N1785" s="832">
        <v>1</v>
      </c>
      <c r="O1785" s="836">
        <v>1</v>
      </c>
      <c r="P1785" s="835">
        <v>108.44</v>
      </c>
      <c r="Q1785" s="837">
        <v>1</v>
      </c>
      <c r="R1785" s="832">
        <v>1</v>
      </c>
      <c r="S1785" s="837">
        <v>1</v>
      </c>
      <c r="T1785" s="836">
        <v>1</v>
      </c>
      <c r="U1785" s="838">
        <v>1</v>
      </c>
    </row>
    <row r="1786" spans="1:21" ht="14.45" customHeight="1" x14ac:dyDescent="0.2">
      <c r="A1786" s="831">
        <v>21</v>
      </c>
      <c r="B1786" s="832" t="s">
        <v>3242</v>
      </c>
      <c r="C1786" s="832" t="s">
        <v>3248</v>
      </c>
      <c r="D1786" s="833" t="s">
        <v>5567</v>
      </c>
      <c r="E1786" s="834" t="s">
        <v>3275</v>
      </c>
      <c r="F1786" s="832" t="s">
        <v>3243</v>
      </c>
      <c r="G1786" s="832" t="s">
        <v>3594</v>
      </c>
      <c r="H1786" s="832" t="s">
        <v>594</v>
      </c>
      <c r="I1786" s="832" t="s">
        <v>3595</v>
      </c>
      <c r="J1786" s="832" t="s">
        <v>668</v>
      </c>
      <c r="K1786" s="832" t="s">
        <v>3596</v>
      </c>
      <c r="L1786" s="835">
        <v>127.91</v>
      </c>
      <c r="M1786" s="835">
        <v>127.91</v>
      </c>
      <c r="N1786" s="832">
        <v>1</v>
      </c>
      <c r="O1786" s="836">
        <v>1</v>
      </c>
      <c r="P1786" s="835">
        <v>127.91</v>
      </c>
      <c r="Q1786" s="837">
        <v>1</v>
      </c>
      <c r="R1786" s="832">
        <v>1</v>
      </c>
      <c r="S1786" s="837">
        <v>1</v>
      </c>
      <c r="T1786" s="836">
        <v>1</v>
      </c>
      <c r="U1786" s="838">
        <v>1</v>
      </c>
    </row>
    <row r="1787" spans="1:21" ht="14.45" customHeight="1" x14ac:dyDescent="0.2">
      <c r="A1787" s="831">
        <v>21</v>
      </c>
      <c r="B1787" s="832" t="s">
        <v>3242</v>
      </c>
      <c r="C1787" s="832" t="s">
        <v>3248</v>
      </c>
      <c r="D1787" s="833" t="s">
        <v>5567</v>
      </c>
      <c r="E1787" s="834" t="s">
        <v>3275</v>
      </c>
      <c r="F1787" s="832" t="s">
        <v>3243</v>
      </c>
      <c r="G1787" s="832" t="s">
        <v>3597</v>
      </c>
      <c r="H1787" s="832" t="s">
        <v>594</v>
      </c>
      <c r="I1787" s="832" t="s">
        <v>3601</v>
      </c>
      <c r="J1787" s="832" t="s">
        <v>3599</v>
      </c>
      <c r="K1787" s="832" t="s">
        <v>1886</v>
      </c>
      <c r="L1787" s="835">
        <v>87.67</v>
      </c>
      <c r="M1787" s="835">
        <v>87.67</v>
      </c>
      <c r="N1787" s="832">
        <v>1</v>
      </c>
      <c r="O1787" s="836">
        <v>0.5</v>
      </c>
      <c r="P1787" s="835">
        <v>87.67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5" customHeight="1" x14ac:dyDescent="0.2">
      <c r="A1788" s="831">
        <v>21</v>
      </c>
      <c r="B1788" s="832" t="s">
        <v>3242</v>
      </c>
      <c r="C1788" s="832" t="s">
        <v>3248</v>
      </c>
      <c r="D1788" s="833" t="s">
        <v>5567</v>
      </c>
      <c r="E1788" s="834" t="s">
        <v>3275</v>
      </c>
      <c r="F1788" s="832" t="s">
        <v>3243</v>
      </c>
      <c r="G1788" s="832" t="s">
        <v>4572</v>
      </c>
      <c r="H1788" s="832" t="s">
        <v>594</v>
      </c>
      <c r="I1788" s="832" t="s">
        <v>4573</v>
      </c>
      <c r="J1788" s="832" t="s">
        <v>2132</v>
      </c>
      <c r="K1788" s="832" t="s">
        <v>4574</v>
      </c>
      <c r="L1788" s="835">
        <v>140.97</v>
      </c>
      <c r="M1788" s="835">
        <v>422.90999999999997</v>
      </c>
      <c r="N1788" s="832">
        <v>3</v>
      </c>
      <c r="O1788" s="836">
        <v>3</v>
      </c>
      <c r="P1788" s="835">
        <v>140.97</v>
      </c>
      <c r="Q1788" s="837">
        <v>0.33333333333333337</v>
      </c>
      <c r="R1788" s="832">
        <v>1</v>
      </c>
      <c r="S1788" s="837">
        <v>0.33333333333333331</v>
      </c>
      <c r="T1788" s="836">
        <v>1</v>
      </c>
      <c r="U1788" s="838">
        <v>0.33333333333333331</v>
      </c>
    </row>
    <row r="1789" spans="1:21" ht="14.45" customHeight="1" x14ac:dyDescent="0.2">
      <c r="A1789" s="831">
        <v>21</v>
      </c>
      <c r="B1789" s="832" t="s">
        <v>3242</v>
      </c>
      <c r="C1789" s="832" t="s">
        <v>3248</v>
      </c>
      <c r="D1789" s="833" t="s">
        <v>5567</v>
      </c>
      <c r="E1789" s="834" t="s">
        <v>3275</v>
      </c>
      <c r="F1789" s="832" t="s">
        <v>3243</v>
      </c>
      <c r="G1789" s="832" t="s">
        <v>3621</v>
      </c>
      <c r="H1789" s="832" t="s">
        <v>655</v>
      </c>
      <c r="I1789" s="832" t="s">
        <v>3622</v>
      </c>
      <c r="J1789" s="832" t="s">
        <v>3623</v>
      </c>
      <c r="K1789" s="832" t="s">
        <v>3624</v>
      </c>
      <c r="L1789" s="835">
        <v>502.31</v>
      </c>
      <c r="M1789" s="835">
        <v>1506.93</v>
      </c>
      <c r="N1789" s="832">
        <v>3</v>
      </c>
      <c r="O1789" s="836">
        <v>3</v>
      </c>
      <c r="P1789" s="835">
        <v>1506.93</v>
      </c>
      <c r="Q1789" s="837">
        <v>1</v>
      </c>
      <c r="R1789" s="832">
        <v>3</v>
      </c>
      <c r="S1789" s="837">
        <v>1</v>
      </c>
      <c r="T1789" s="836">
        <v>3</v>
      </c>
      <c r="U1789" s="838">
        <v>1</v>
      </c>
    </row>
    <row r="1790" spans="1:21" ht="14.45" customHeight="1" x14ac:dyDescent="0.2">
      <c r="A1790" s="831">
        <v>21</v>
      </c>
      <c r="B1790" s="832" t="s">
        <v>3242</v>
      </c>
      <c r="C1790" s="832" t="s">
        <v>3248</v>
      </c>
      <c r="D1790" s="833" t="s">
        <v>5567</v>
      </c>
      <c r="E1790" s="834" t="s">
        <v>3275</v>
      </c>
      <c r="F1790" s="832" t="s">
        <v>3243</v>
      </c>
      <c r="G1790" s="832" t="s">
        <v>3627</v>
      </c>
      <c r="H1790" s="832" t="s">
        <v>655</v>
      </c>
      <c r="I1790" s="832" t="s">
        <v>2794</v>
      </c>
      <c r="J1790" s="832" t="s">
        <v>1536</v>
      </c>
      <c r="K1790" s="832" t="s">
        <v>1537</v>
      </c>
      <c r="L1790" s="835">
        <v>5623.83</v>
      </c>
      <c r="M1790" s="835">
        <v>11247.66</v>
      </c>
      <c r="N1790" s="832">
        <v>2</v>
      </c>
      <c r="O1790" s="836">
        <v>0.5</v>
      </c>
      <c r="P1790" s="835">
        <v>11247.66</v>
      </c>
      <c r="Q1790" s="837">
        <v>1</v>
      </c>
      <c r="R1790" s="832">
        <v>2</v>
      </c>
      <c r="S1790" s="837">
        <v>1</v>
      </c>
      <c r="T1790" s="836">
        <v>0.5</v>
      </c>
      <c r="U1790" s="838">
        <v>1</v>
      </c>
    </row>
    <row r="1791" spans="1:21" ht="14.45" customHeight="1" x14ac:dyDescent="0.2">
      <c r="A1791" s="831">
        <v>21</v>
      </c>
      <c r="B1791" s="832" t="s">
        <v>3242</v>
      </c>
      <c r="C1791" s="832" t="s">
        <v>3248</v>
      </c>
      <c r="D1791" s="833" t="s">
        <v>5567</v>
      </c>
      <c r="E1791" s="834" t="s">
        <v>3275</v>
      </c>
      <c r="F1791" s="832" t="s">
        <v>3243</v>
      </c>
      <c r="G1791" s="832" t="s">
        <v>3627</v>
      </c>
      <c r="H1791" s="832" t="s">
        <v>594</v>
      </c>
      <c r="I1791" s="832" t="s">
        <v>3635</v>
      </c>
      <c r="J1791" s="832" t="s">
        <v>3633</v>
      </c>
      <c r="K1791" s="832" t="s">
        <v>1538</v>
      </c>
      <c r="L1791" s="835">
        <v>10008.01</v>
      </c>
      <c r="M1791" s="835">
        <v>30024.03</v>
      </c>
      <c r="N1791" s="832">
        <v>3</v>
      </c>
      <c r="O1791" s="836">
        <v>0.5</v>
      </c>
      <c r="P1791" s="835">
        <v>30024.03</v>
      </c>
      <c r="Q1791" s="837">
        <v>1</v>
      </c>
      <c r="R1791" s="832">
        <v>3</v>
      </c>
      <c r="S1791" s="837">
        <v>1</v>
      </c>
      <c r="T1791" s="836">
        <v>0.5</v>
      </c>
      <c r="U1791" s="838">
        <v>1</v>
      </c>
    </row>
    <row r="1792" spans="1:21" ht="14.45" customHeight="1" x14ac:dyDescent="0.2">
      <c r="A1792" s="831">
        <v>21</v>
      </c>
      <c r="B1792" s="832" t="s">
        <v>3242</v>
      </c>
      <c r="C1792" s="832" t="s">
        <v>3248</v>
      </c>
      <c r="D1792" s="833" t="s">
        <v>5567</v>
      </c>
      <c r="E1792" s="834" t="s">
        <v>3275</v>
      </c>
      <c r="F1792" s="832" t="s">
        <v>3243</v>
      </c>
      <c r="G1792" s="832" t="s">
        <v>3627</v>
      </c>
      <c r="H1792" s="832" t="s">
        <v>594</v>
      </c>
      <c r="I1792" s="832" t="s">
        <v>4869</v>
      </c>
      <c r="J1792" s="832" t="s">
        <v>3633</v>
      </c>
      <c r="K1792" s="832" t="s">
        <v>4870</v>
      </c>
      <c r="L1792" s="835">
        <v>25020.01</v>
      </c>
      <c r="M1792" s="835">
        <v>25020.01</v>
      </c>
      <c r="N1792" s="832">
        <v>1</v>
      </c>
      <c r="O1792" s="836">
        <v>0.5</v>
      </c>
      <c r="P1792" s="835">
        <v>25020.01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5" customHeight="1" x14ac:dyDescent="0.2">
      <c r="A1793" s="831">
        <v>21</v>
      </c>
      <c r="B1793" s="832" t="s">
        <v>3242</v>
      </c>
      <c r="C1793" s="832" t="s">
        <v>3248</v>
      </c>
      <c r="D1793" s="833" t="s">
        <v>5567</v>
      </c>
      <c r="E1793" s="834" t="s">
        <v>3275</v>
      </c>
      <c r="F1793" s="832" t="s">
        <v>3243</v>
      </c>
      <c r="G1793" s="832" t="s">
        <v>3645</v>
      </c>
      <c r="H1793" s="832" t="s">
        <v>594</v>
      </c>
      <c r="I1793" s="832" t="s">
        <v>3653</v>
      </c>
      <c r="J1793" s="832" t="s">
        <v>1564</v>
      </c>
      <c r="K1793" s="832" t="s">
        <v>3654</v>
      </c>
      <c r="L1793" s="835">
        <v>300.68</v>
      </c>
      <c r="M1793" s="835">
        <v>300.68</v>
      </c>
      <c r="N1793" s="832">
        <v>1</v>
      </c>
      <c r="O1793" s="836">
        <v>1</v>
      </c>
      <c r="P1793" s="835">
        <v>300.68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5" customHeight="1" x14ac:dyDescent="0.2">
      <c r="A1794" s="831">
        <v>21</v>
      </c>
      <c r="B1794" s="832" t="s">
        <v>3242</v>
      </c>
      <c r="C1794" s="832" t="s">
        <v>3248</v>
      </c>
      <c r="D1794" s="833" t="s">
        <v>5567</v>
      </c>
      <c r="E1794" s="834" t="s">
        <v>3275</v>
      </c>
      <c r="F1794" s="832" t="s">
        <v>3243</v>
      </c>
      <c r="G1794" s="832" t="s">
        <v>3668</v>
      </c>
      <c r="H1794" s="832" t="s">
        <v>594</v>
      </c>
      <c r="I1794" s="832" t="s">
        <v>3989</v>
      </c>
      <c r="J1794" s="832" t="s">
        <v>3990</v>
      </c>
      <c r="K1794" s="832" t="s">
        <v>3991</v>
      </c>
      <c r="L1794" s="835">
        <v>177.92</v>
      </c>
      <c r="M1794" s="835">
        <v>177.92</v>
      </c>
      <c r="N1794" s="832">
        <v>1</v>
      </c>
      <c r="O1794" s="836">
        <v>1</v>
      </c>
      <c r="P1794" s="835">
        <v>177.92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5" customHeight="1" x14ac:dyDescent="0.2">
      <c r="A1795" s="831">
        <v>21</v>
      </c>
      <c r="B1795" s="832" t="s">
        <v>3242</v>
      </c>
      <c r="C1795" s="832" t="s">
        <v>3248</v>
      </c>
      <c r="D1795" s="833" t="s">
        <v>5567</v>
      </c>
      <c r="E1795" s="834" t="s">
        <v>3275</v>
      </c>
      <c r="F1795" s="832" t="s">
        <v>3243</v>
      </c>
      <c r="G1795" s="832" t="s">
        <v>3309</v>
      </c>
      <c r="H1795" s="832" t="s">
        <v>594</v>
      </c>
      <c r="I1795" s="832" t="s">
        <v>3695</v>
      </c>
      <c r="J1795" s="832" t="s">
        <v>1648</v>
      </c>
      <c r="K1795" s="832" t="s">
        <v>1649</v>
      </c>
      <c r="L1795" s="835">
        <v>50.32</v>
      </c>
      <c r="M1795" s="835">
        <v>251.6</v>
      </c>
      <c r="N1795" s="832">
        <v>5</v>
      </c>
      <c r="O1795" s="836">
        <v>3</v>
      </c>
      <c r="P1795" s="835">
        <v>251.6</v>
      </c>
      <c r="Q1795" s="837">
        <v>1</v>
      </c>
      <c r="R1795" s="832">
        <v>5</v>
      </c>
      <c r="S1795" s="837">
        <v>1</v>
      </c>
      <c r="T1795" s="836">
        <v>3</v>
      </c>
      <c r="U1795" s="838">
        <v>1</v>
      </c>
    </row>
    <row r="1796" spans="1:21" ht="14.45" customHeight="1" x14ac:dyDescent="0.2">
      <c r="A1796" s="831">
        <v>21</v>
      </c>
      <c r="B1796" s="832" t="s">
        <v>3242</v>
      </c>
      <c r="C1796" s="832" t="s">
        <v>3248</v>
      </c>
      <c r="D1796" s="833" t="s">
        <v>5567</v>
      </c>
      <c r="E1796" s="834" t="s">
        <v>3275</v>
      </c>
      <c r="F1796" s="832" t="s">
        <v>3243</v>
      </c>
      <c r="G1796" s="832" t="s">
        <v>3309</v>
      </c>
      <c r="H1796" s="832" t="s">
        <v>594</v>
      </c>
      <c r="I1796" s="832" t="s">
        <v>2880</v>
      </c>
      <c r="J1796" s="832" t="s">
        <v>2881</v>
      </c>
      <c r="K1796" s="832" t="s">
        <v>2882</v>
      </c>
      <c r="L1796" s="835">
        <v>50.32</v>
      </c>
      <c r="M1796" s="835">
        <v>452.88</v>
      </c>
      <c r="N1796" s="832">
        <v>9</v>
      </c>
      <c r="O1796" s="836">
        <v>5.5</v>
      </c>
      <c r="P1796" s="835">
        <v>251.6</v>
      </c>
      <c r="Q1796" s="837">
        <v>0.55555555555555558</v>
      </c>
      <c r="R1796" s="832">
        <v>5</v>
      </c>
      <c r="S1796" s="837">
        <v>0.55555555555555558</v>
      </c>
      <c r="T1796" s="836">
        <v>4</v>
      </c>
      <c r="U1796" s="838">
        <v>0.72727272727272729</v>
      </c>
    </row>
    <row r="1797" spans="1:21" ht="14.45" customHeight="1" x14ac:dyDescent="0.2">
      <c r="A1797" s="831">
        <v>21</v>
      </c>
      <c r="B1797" s="832" t="s">
        <v>3242</v>
      </c>
      <c r="C1797" s="832" t="s">
        <v>3248</v>
      </c>
      <c r="D1797" s="833" t="s">
        <v>5567</v>
      </c>
      <c r="E1797" s="834" t="s">
        <v>3275</v>
      </c>
      <c r="F1797" s="832" t="s">
        <v>3243</v>
      </c>
      <c r="G1797" s="832" t="s">
        <v>3698</v>
      </c>
      <c r="H1797" s="832" t="s">
        <v>594</v>
      </c>
      <c r="I1797" s="832" t="s">
        <v>3699</v>
      </c>
      <c r="J1797" s="832" t="s">
        <v>1735</v>
      </c>
      <c r="K1797" s="832" t="s">
        <v>3700</v>
      </c>
      <c r="L1797" s="835">
        <v>225.06</v>
      </c>
      <c r="M1797" s="835">
        <v>450.12</v>
      </c>
      <c r="N1797" s="832">
        <v>2</v>
      </c>
      <c r="O1797" s="836">
        <v>2</v>
      </c>
      <c r="P1797" s="835">
        <v>225.06</v>
      </c>
      <c r="Q1797" s="837">
        <v>0.5</v>
      </c>
      <c r="R1797" s="832">
        <v>1</v>
      </c>
      <c r="S1797" s="837">
        <v>0.5</v>
      </c>
      <c r="T1797" s="836">
        <v>1</v>
      </c>
      <c r="U1797" s="838">
        <v>0.5</v>
      </c>
    </row>
    <row r="1798" spans="1:21" ht="14.45" customHeight="1" x14ac:dyDescent="0.2">
      <c r="A1798" s="831">
        <v>21</v>
      </c>
      <c r="B1798" s="832" t="s">
        <v>3242</v>
      </c>
      <c r="C1798" s="832" t="s">
        <v>3248</v>
      </c>
      <c r="D1798" s="833" t="s">
        <v>5567</v>
      </c>
      <c r="E1798" s="834" t="s">
        <v>3275</v>
      </c>
      <c r="F1798" s="832" t="s">
        <v>3243</v>
      </c>
      <c r="G1798" s="832" t="s">
        <v>3297</v>
      </c>
      <c r="H1798" s="832" t="s">
        <v>594</v>
      </c>
      <c r="I1798" s="832" t="s">
        <v>3298</v>
      </c>
      <c r="J1798" s="832" t="s">
        <v>1256</v>
      </c>
      <c r="K1798" s="832" t="s">
        <v>1257</v>
      </c>
      <c r="L1798" s="835">
        <v>107.27</v>
      </c>
      <c r="M1798" s="835">
        <v>321.81</v>
      </c>
      <c r="N1798" s="832">
        <v>3</v>
      </c>
      <c r="O1798" s="836">
        <v>2</v>
      </c>
      <c r="P1798" s="835">
        <v>107.27</v>
      </c>
      <c r="Q1798" s="837">
        <v>0.33333333333333331</v>
      </c>
      <c r="R1798" s="832">
        <v>1</v>
      </c>
      <c r="S1798" s="837">
        <v>0.33333333333333331</v>
      </c>
      <c r="T1798" s="836">
        <v>0.5</v>
      </c>
      <c r="U1798" s="838">
        <v>0.25</v>
      </c>
    </row>
    <row r="1799" spans="1:21" ht="14.45" customHeight="1" x14ac:dyDescent="0.2">
      <c r="A1799" s="831">
        <v>21</v>
      </c>
      <c r="B1799" s="832" t="s">
        <v>3242</v>
      </c>
      <c r="C1799" s="832" t="s">
        <v>3248</v>
      </c>
      <c r="D1799" s="833" t="s">
        <v>5567</v>
      </c>
      <c r="E1799" s="834" t="s">
        <v>3275</v>
      </c>
      <c r="F1799" s="832" t="s">
        <v>3244</v>
      </c>
      <c r="G1799" s="832" t="s">
        <v>3315</v>
      </c>
      <c r="H1799" s="832" t="s">
        <v>594</v>
      </c>
      <c r="I1799" s="832" t="s">
        <v>3724</v>
      </c>
      <c r="J1799" s="832" t="s">
        <v>3317</v>
      </c>
      <c r="K1799" s="832"/>
      <c r="L1799" s="835">
        <v>0</v>
      </c>
      <c r="M1799" s="835">
        <v>0</v>
      </c>
      <c r="N1799" s="832">
        <v>6</v>
      </c>
      <c r="O1799" s="836">
        <v>6</v>
      </c>
      <c r="P1799" s="835">
        <v>0</v>
      </c>
      <c r="Q1799" s="837"/>
      <c r="R1799" s="832">
        <v>6</v>
      </c>
      <c r="S1799" s="837">
        <v>1</v>
      </c>
      <c r="T1799" s="836">
        <v>6</v>
      </c>
      <c r="U1799" s="838">
        <v>1</v>
      </c>
    </row>
    <row r="1800" spans="1:21" ht="14.45" customHeight="1" x14ac:dyDescent="0.2">
      <c r="A1800" s="831">
        <v>21</v>
      </c>
      <c r="B1800" s="832" t="s">
        <v>3242</v>
      </c>
      <c r="C1800" s="832" t="s">
        <v>3248</v>
      </c>
      <c r="D1800" s="833" t="s">
        <v>5567</v>
      </c>
      <c r="E1800" s="834" t="s">
        <v>3275</v>
      </c>
      <c r="F1800" s="832" t="s">
        <v>3245</v>
      </c>
      <c r="G1800" s="832" t="s">
        <v>3728</v>
      </c>
      <c r="H1800" s="832" t="s">
        <v>594</v>
      </c>
      <c r="I1800" s="832" t="s">
        <v>4871</v>
      </c>
      <c r="J1800" s="832" t="s">
        <v>4872</v>
      </c>
      <c r="K1800" s="832" t="s">
        <v>4873</v>
      </c>
      <c r="L1800" s="835">
        <v>741</v>
      </c>
      <c r="M1800" s="835">
        <v>5187</v>
      </c>
      <c r="N1800" s="832">
        <v>7</v>
      </c>
      <c r="O1800" s="836">
        <v>3</v>
      </c>
      <c r="P1800" s="835">
        <v>5187</v>
      </c>
      <c r="Q1800" s="837">
        <v>1</v>
      </c>
      <c r="R1800" s="832">
        <v>7</v>
      </c>
      <c r="S1800" s="837">
        <v>1</v>
      </c>
      <c r="T1800" s="836">
        <v>3</v>
      </c>
      <c r="U1800" s="838">
        <v>1</v>
      </c>
    </row>
    <row r="1801" spans="1:21" ht="14.45" customHeight="1" x14ac:dyDescent="0.2">
      <c r="A1801" s="831">
        <v>21</v>
      </c>
      <c r="B1801" s="832" t="s">
        <v>3242</v>
      </c>
      <c r="C1801" s="832" t="s">
        <v>3248</v>
      </c>
      <c r="D1801" s="833" t="s">
        <v>5567</v>
      </c>
      <c r="E1801" s="834" t="s">
        <v>3275</v>
      </c>
      <c r="F1801" s="832" t="s">
        <v>3245</v>
      </c>
      <c r="G1801" s="832" t="s">
        <v>3728</v>
      </c>
      <c r="H1801" s="832" t="s">
        <v>594</v>
      </c>
      <c r="I1801" s="832" t="s">
        <v>4050</v>
      </c>
      <c r="J1801" s="832" t="s">
        <v>4051</v>
      </c>
      <c r="K1801" s="832" t="s">
        <v>4052</v>
      </c>
      <c r="L1801" s="835">
        <v>1600</v>
      </c>
      <c r="M1801" s="835">
        <v>1600</v>
      </c>
      <c r="N1801" s="832">
        <v>1</v>
      </c>
      <c r="O1801" s="836">
        <v>1</v>
      </c>
      <c r="P1801" s="835">
        <v>1600</v>
      </c>
      <c r="Q1801" s="837">
        <v>1</v>
      </c>
      <c r="R1801" s="832">
        <v>1</v>
      </c>
      <c r="S1801" s="837">
        <v>1</v>
      </c>
      <c r="T1801" s="836">
        <v>1</v>
      </c>
      <c r="U1801" s="838">
        <v>1</v>
      </c>
    </row>
    <row r="1802" spans="1:21" ht="14.45" customHeight="1" x14ac:dyDescent="0.2">
      <c r="A1802" s="831">
        <v>21</v>
      </c>
      <c r="B1802" s="832" t="s">
        <v>3242</v>
      </c>
      <c r="C1802" s="832" t="s">
        <v>3248</v>
      </c>
      <c r="D1802" s="833" t="s">
        <v>5567</v>
      </c>
      <c r="E1802" s="834" t="s">
        <v>3275</v>
      </c>
      <c r="F1802" s="832" t="s">
        <v>3245</v>
      </c>
      <c r="G1802" s="832" t="s">
        <v>3728</v>
      </c>
      <c r="H1802" s="832" t="s">
        <v>594</v>
      </c>
      <c r="I1802" s="832" t="s">
        <v>4874</v>
      </c>
      <c r="J1802" s="832" t="s">
        <v>4875</v>
      </c>
      <c r="K1802" s="832" t="s">
        <v>4876</v>
      </c>
      <c r="L1802" s="835">
        <v>800</v>
      </c>
      <c r="M1802" s="835">
        <v>9600</v>
      </c>
      <c r="N1802" s="832">
        <v>12</v>
      </c>
      <c r="O1802" s="836">
        <v>4</v>
      </c>
      <c r="P1802" s="835">
        <v>9600</v>
      </c>
      <c r="Q1802" s="837">
        <v>1</v>
      </c>
      <c r="R1802" s="832">
        <v>12</v>
      </c>
      <c r="S1802" s="837">
        <v>1</v>
      </c>
      <c r="T1802" s="836">
        <v>4</v>
      </c>
      <c r="U1802" s="838">
        <v>1</v>
      </c>
    </row>
    <row r="1803" spans="1:21" ht="14.45" customHeight="1" x14ac:dyDescent="0.2">
      <c r="A1803" s="831">
        <v>21</v>
      </c>
      <c r="B1803" s="832" t="s">
        <v>3242</v>
      </c>
      <c r="C1803" s="832" t="s">
        <v>3248</v>
      </c>
      <c r="D1803" s="833" t="s">
        <v>5567</v>
      </c>
      <c r="E1803" s="834" t="s">
        <v>3275</v>
      </c>
      <c r="F1803" s="832" t="s">
        <v>3245</v>
      </c>
      <c r="G1803" s="832" t="s">
        <v>3747</v>
      </c>
      <c r="H1803" s="832" t="s">
        <v>594</v>
      </c>
      <c r="I1803" s="832" t="s">
        <v>3748</v>
      </c>
      <c r="J1803" s="832" t="s">
        <v>3749</v>
      </c>
      <c r="K1803" s="832" t="s">
        <v>3750</v>
      </c>
      <c r="L1803" s="835">
        <v>1267.1199999999999</v>
      </c>
      <c r="M1803" s="835">
        <v>1267.1199999999999</v>
      </c>
      <c r="N1803" s="832">
        <v>1</v>
      </c>
      <c r="O1803" s="836">
        <v>1</v>
      </c>
      <c r="P1803" s="835">
        <v>1267.1199999999999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5" customHeight="1" x14ac:dyDescent="0.2">
      <c r="A1804" s="831">
        <v>21</v>
      </c>
      <c r="B1804" s="832" t="s">
        <v>3242</v>
      </c>
      <c r="C1804" s="832" t="s">
        <v>3248</v>
      </c>
      <c r="D1804" s="833" t="s">
        <v>5567</v>
      </c>
      <c r="E1804" s="834" t="s">
        <v>3256</v>
      </c>
      <c r="F1804" s="832" t="s">
        <v>3243</v>
      </c>
      <c r="G1804" s="832" t="s">
        <v>3752</v>
      </c>
      <c r="H1804" s="832" t="s">
        <v>594</v>
      </c>
      <c r="I1804" s="832" t="s">
        <v>3753</v>
      </c>
      <c r="J1804" s="832" t="s">
        <v>3754</v>
      </c>
      <c r="K1804" s="832" t="s">
        <v>3755</v>
      </c>
      <c r="L1804" s="835">
        <v>70.48</v>
      </c>
      <c r="M1804" s="835">
        <v>70.48</v>
      </c>
      <c r="N1804" s="832">
        <v>1</v>
      </c>
      <c r="O1804" s="836">
        <v>0.5</v>
      </c>
      <c r="P1804" s="835">
        <v>70.48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5" customHeight="1" x14ac:dyDescent="0.2">
      <c r="A1805" s="831">
        <v>21</v>
      </c>
      <c r="B1805" s="832" t="s">
        <v>3242</v>
      </c>
      <c r="C1805" s="832" t="s">
        <v>3248</v>
      </c>
      <c r="D1805" s="833" t="s">
        <v>5567</v>
      </c>
      <c r="E1805" s="834" t="s">
        <v>3256</v>
      </c>
      <c r="F1805" s="832" t="s">
        <v>3243</v>
      </c>
      <c r="G1805" s="832" t="s">
        <v>3353</v>
      </c>
      <c r="H1805" s="832" t="s">
        <v>594</v>
      </c>
      <c r="I1805" s="832" t="s">
        <v>3354</v>
      </c>
      <c r="J1805" s="832" t="s">
        <v>3355</v>
      </c>
      <c r="K1805" s="832" t="s">
        <v>3356</v>
      </c>
      <c r="L1805" s="835">
        <v>0</v>
      </c>
      <c r="M1805" s="835">
        <v>0</v>
      </c>
      <c r="N1805" s="832">
        <v>1</v>
      </c>
      <c r="O1805" s="836">
        <v>1</v>
      </c>
      <c r="P1805" s="835">
        <v>0</v>
      </c>
      <c r="Q1805" s="837"/>
      <c r="R1805" s="832">
        <v>1</v>
      </c>
      <c r="S1805" s="837">
        <v>1</v>
      </c>
      <c r="T1805" s="836">
        <v>1</v>
      </c>
      <c r="U1805" s="838">
        <v>1</v>
      </c>
    </row>
    <row r="1806" spans="1:21" ht="14.45" customHeight="1" x14ac:dyDescent="0.2">
      <c r="A1806" s="831">
        <v>21</v>
      </c>
      <c r="B1806" s="832" t="s">
        <v>3242</v>
      </c>
      <c r="C1806" s="832" t="s">
        <v>3248</v>
      </c>
      <c r="D1806" s="833" t="s">
        <v>5567</v>
      </c>
      <c r="E1806" s="834" t="s">
        <v>3256</v>
      </c>
      <c r="F1806" s="832" t="s">
        <v>3243</v>
      </c>
      <c r="G1806" s="832" t="s">
        <v>4550</v>
      </c>
      <c r="H1806" s="832" t="s">
        <v>594</v>
      </c>
      <c r="I1806" s="832" t="s">
        <v>4551</v>
      </c>
      <c r="J1806" s="832" t="s">
        <v>1609</v>
      </c>
      <c r="K1806" s="832" t="s">
        <v>4552</v>
      </c>
      <c r="L1806" s="835">
        <v>760.22</v>
      </c>
      <c r="M1806" s="835">
        <v>760.22</v>
      </c>
      <c r="N1806" s="832">
        <v>1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5" customHeight="1" x14ac:dyDescent="0.2">
      <c r="A1807" s="831">
        <v>21</v>
      </c>
      <c r="B1807" s="832" t="s">
        <v>3242</v>
      </c>
      <c r="C1807" s="832" t="s">
        <v>3248</v>
      </c>
      <c r="D1807" s="833" t="s">
        <v>5567</v>
      </c>
      <c r="E1807" s="834" t="s">
        <v>3256</v>
      </c>
      <c r="F1807" s="832" t="s">
        <v>3243</v>
      </c>
      <c r="G1807" s="832" t="s">
        <v>3551</v>
      </c>
      <c r="H1807" s="832" t="s">
        <v>594</v>
      </c>
      <c r="I1807" s="832" t="s">
        <v>3553</v>
      </c>
      <c r="J1807" s="832" t="s">
        <v>1078</v>
      </c>
      <c r="K1807" s="832" t="s">
        <v>3554</v>
      </c>
      <c r="L1807" s="835">
        <v>103.67</v>
      </c>
      <c r="M1807" s="835">
        <v>103.67</v>
      </c>
      <c r="N1807" s="832">
        <v>1</v>
      </c>
      <c r="O1807" s="836">
        <v>0.5</v>
      </c>
      <c r="P1807" s="835">
        <v>103.67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5" customHeight="1" x14ac:dyDescent="0.2">
      <c r="A1808" s="831">
        <v>21</v>
      </c>
      <c r="B1808" s="832" t="s">
        <v>3242</v>
      </c>
      <c r="C1808" s="832" t="s">
        <v>3248</v>
      </c>
      <c r="D1808" s="833" t="s">
        <v>5567</v>
      </c>
      <c r="E1808" s="834" t="s">
        <v>3256</v>
      </c>
      <c r="F1808" s="832" t="s">
        <v>3243</v>
      </c>
      <c r="G1808" s="832" t="s">
        <v>3570</v>
      </c>
      <c r="H1808" s="832" t="s">
        <v>655</v>
      </c>
      <c r="I1808" s="832" t="s">
        <v>2510</v>
      </c>
      <c r="J1808" s="832" t="s">
        <v>842</v>
      </c>
      <c r="K1808" s="832" t="s">
        <v>2511</v>
      </c>
      <c r="L1808" s="835">
        <v>57.6</v>
      </c>
      <c r="M1808" s="835">
        <v>57.6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21</v>
      </c>
      <c r="B1809" s="832" t="s">
        <v>3242</v>
      </c>
      <c r="C1809" s="832" t="s">
        <v>3248</v>
      </c>
      <c r="D1809" s="833" t="s">
        <v>5567</v>
      </c>
      <c r="E1809" s="834" t="s">
        <v>3256</v>
      </c>
      <c r="F1809" s="832" t="s">
        <v>3243</v>
      </c>
      <c r="G1809" s="832" t="s">
        <v>3582</v>
      </c>
      <c r="H1809" s="832" t="s">
        <v>655</v>
      </c>
      <c r="I1809" s="832" t="s">
        <v>2660</v>
      </c>
      <c r="J1809" s="832" t="s">
        <v>1427</v>
      </c>
      <c r="K1809" s="832" t="s">
        <v>2661</v>
      </c>
      <c r="L1809" s="835">
        <v>143.09</v>
      </c>
      <c r="M1809" s="835">
        <v>143.09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5" customHeight="1" x14ac:dyDescent="0.2">
      <c r="A1810" s="831">
        <v>21</v>
      </c>
      <c r="B1810" s="832" t="s">
        <v>3242</v>
      </c>
      <c r="C1810" s="832" t="s">
        <v>3248</v>
      </c>
      <c r="D1810" s="833" t="s">
        <v>5567</v>
      </c>
      <c r="E1810" s="834" t="s">
        <v>3256</v>
      </c>
      <c r="F1810" s="832" t="s">
        <v>3243</v>
      </c>
      <c r="G1810" s="832" t="s">
        <v>3594</v>
      </c>
      <c r="H1810" s="832" t="s">
        <v>594</v>
      </c>
      <c r="I1810" s="832" t="s">
        <v>3595</v>
      </c>
      <c r="J1810" s="832" t="s">
        <v>668</v>
      </c>
      <c r="K1810" s="832" t="s">
        <v>3596</v>
      </c>
      <c r="L1810" s="835">
        <v>127.91</v>
      </c>
      <c r="M1810" s="835">
        <v>127.91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21</v>
      </c>
      <c r="B1811" s="832" t="s">
        <v>3242</v>
      </c>
      <c r="C1811" s="832" t="s">
        <v>3248</v>
      </c>
      <c r="D1811" s="833" t="s">
        <v>5567</v>
      </c>
      <c r="E1811" s="834" t="s">
        <v>3256</v>
      </c>
      <c r="F1811" s="832" t="s">
        <v>3243</v>
      </c>
      <c r="G1811" s="832" t="s">
        <v>3668</v>
      </c>
      <c r="H1811" s="832" t="s">
        <v>594</v>
      </c>
      <c r="I1811" s="832" t="s">
        <v>3671</v>
      </c>
      <c r="J1811" s="832" t="s">
        <v>785</v>
      </c>
      <c r="K1811" s="832" t="s">
        <v>3672</v>
      </c>
      <c r="L1811" s="835">
        <v>0</v>
      </c>
      <c r="M1811" s="835">
        <v>0</v>
      </c>
      <c r="N1811" s="832">
        <v>1</v>
      </c>
      <c r="O1811" s="836">
        <v>0.5</v>
      </c>
      <c r="P1811" s="835"/>
      <c r="Q1811" s="837"/>
      <c r="R1811" s="832"/>
      <c r="S1811" s="837">
        <v>0</v>
      </c>
      <c r="T1811" s="836"/>
      <c r="U1811" s="838">
        <v>0</v>
      </c>
    </row>
    <row r="1812" spans="1:21" ht="14.45" customHeight="1" x14ac:dyDescent="0.2">
      <c r="A1812" s="831">
        <v>21</v>
      </c>
      <c r="B1812" s="832" t="s">
        <v>3242</v>
      </c>
      <c r="C1812" s="832" t="s">
        <v>3248</v>
      </c>
      <c r="D1812" s="833" t="s">
        <v>5567</v>
      </c>
      <c r="E1812" s="834" t="s">
        <v>3256</v>
      </c>
      <c r="F1812" s="832" t="s">
        <v>3243</v>
      </c>
      <c r="G1812" s="832" t="s">
        <v>3309</v>
      </c>
      <c r="H1812" s="832" t="s">
        <v>594</v>
      </c>
      <c r="I1812" s="832" t="s">
        <v>3310</v>
      </c>
      <c r="J1812" s="832" t="s">
        <v>1648</v>
      </c>
      <c r="K1812" s="832" t="s">
        <v>3311</v>
      </c>
      <c r="L1812" s="835">
        <v>50.32</v>
      </c>
      <c r="M1812" s="835">
        <v>50.32</v>
      </c>
      <c r="N1812" s="832">
        <v>1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5" customHeight="1" x14ac:dyDescent="0.2">
      <c r="A1813" s="831">
        <v>21</v>
      </c>
      <c r="B1813" s="832" t="s">
        <v>3242</v>
      </c>
      <c r="C1813" s="832" t="s">
        <v>3248</v>
      </c>
      <c r="D1813" s="833" t="s">
        <v>5567</v>
      </c>
      <c r="E1813" s="834" t="s">
        <v>3256</v>
      </c>
      <c r="F1813" s="832" t="s">
        <v>3243</v>
      </c>
      <c r="G1813" s="832" t="s">
        <v>3698</v>
      </c>
      <c r="H1813" s="832" t="s">
        <v>655</v>
      </c>
      <c r="I1813" s="832" t="s">
        <v>3111</v>
      </c>
      <c r="J1813" s="832" t="s">
        <v>1735</v>
      </c>
      <c r="K1813" s="832" t="s">
        <v>3112</v>
      </c>
      <c r="L1813" s="835">
        <v>154.36000000000001</v>
      </c>
      <c r="M1813" s="835">
        <v>154.36000000000001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5" customHeight="1" x14ac:dyDescent="0.2">
      <c r="A1814" s="831">
        <v>21</v>
      </c>
      <c r="B1814" s="832" t="s">
        <v>3242</v>
      </c>
      <c r="C1814" s="832" t="s">
        <v>3248</v>
      </c>
      <c r="D1814" s="833" t="s">
        <v>5567</v>
      </c>
      <c r="E1814" s="834" t="s">
        <v>3256</v>
      </c>
      <c r="F1814" s="832" t="s">
        <v>3243</v>
      </c>
      <c r="G1814" s="832" t="s">
        <v>4341</v>
      </c>
      <c r="H1814" s="832" t="s">
        <v>655</v>
      </c>
      <c r="I1814" s="832" t="s">
        <v>4877</v>
      </c>
      <c r="J1814" s="832" t="s">
        <v>932</v>
      </c>
      <c r="K1814" s="832" t="s">
        <v>4878</v>
      </c>
      <c r="L1814" s="835">
        <v>0</v>
      </c>
      <c r="M1814" s="835">
        <v>0</v>
      </c>
      <c r="N1814" s="832">
        <v>1</v>
      </c>
      <c r="O1814" s="836">
        <v>0.5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5" customHeight="1" x14ac:dyDescent="0.2">
      <c r="A1815" s="831">
        <v>21</v>
      </c>
      <c r="B1815" s="832" t="s">
        <v>3242</v>
      </c>
      <c r="C1815" s="832" t="s">
        <v>3248</v>
      </c>
      <c r="D1815" s="833" t="s">
        <v>5567</v>
      </c>
      <c r="E1815" s="834" t="s">
        <v>3282</v>
      </c>
      <c r="F1815" s="832" t="s">
        <v>3243</v>
      </c>
      <c r="G1815" s="832" t="s">
        <v>3752</v>
      </c>
      <c r="H1815" s="832" t="s">
        <v>594</v>
      </c>
      <c r="I1815" s="832" t="s">
        <v>4177</v>
      </c>
      <c r="J1815" s="832" t="s">
        <v>3754</v>
      </c>
      <c r="K1815" s="832" t="s">
        <v>4178</v>
      </c>
      <c r="L1815" s="835">
        <v>23.49</v>
      </c>
      <c r="M1815" s="835">
        <v>46.98</v>
      </c>
      <c r="N1815" s="832">
        <v>2</v>
      </c>
      <c r="O1815" s="836">
        <v>1</v>
      </c>
      <c r="P1815" s="835">
        <v>46.98</v>
      </c>
      <c r="Q1815" s="837">
        <v>1</v>
      </c>
      <c r="R1815" s="832">
        <v>2</v>
      </c>
      <c r="S1815" s="837">
        <v>1</v>
      </c>
      <c r="T1815" s="836">
        <v>1</v>
      </c>
      <c r="U1815" s="838">
        <v>1</v>
      </c>
    </row>
    <row r="1816" spans="1:21" ht="14.45" customHeight="1" x14ac:dyDescent="0.2">
      <c r="A1816" s="831">
        <v>21</v>
      </c>
      <c r="B1816" s="832" t="s">
        <v>3242</v>
      </c>
      <c r="C1816" s="832" t="s">
        <v>3248</v>
      </c>
      <c r="D1816" s="833" t="s">
        <v>5567</v>
      </c>
      <c r="E1816" s="834" t="s">
        <v>3282</v>
      </c>
      <c r="F1816" s="832" t="s">
        <v>3243</v>
      </c>
      <c r="G1816" s="832" t="s">
        <v>3752</v>
      </c>
      <c r="H1816" s="832" t="s">
        <v>594</v>
      </c>
      <c r="I1816" s="832" t="s">
        <v>3753</v>
      </c>
      <c r="J1816" s="832" t="s">
        <v>3754</v>
      </c>
      <c r="K1816" s="832" t="s">
        <v>3755</v>
      </c>
      <c r="L1816" s="835">
        <v>70.48</v>
      </c>
      <c r="M1816" s="835">
        <v>352.40000000000003</v>
      </c>
      <c r="N1816" s="832">
        <v>5</v>
      </c>
      <c r="O1816" s="836">
        <v>2.5</v>
      </c>
      <c r="P1816" s="835">
        <v>281.92</v>
      </c>
      <c r="Q1816" s="837">
        <v>0.79999999999999993</v>
      </c>
      <c r="R1816" s="832">
        <v>4</v>
      </c>
      <c r="S1816" s="837">
        <v>0.8</v>
      </c>
      <c r="T1816" s="836">
        <v>2</v>
      </c>
      <c r="U1816" s="838">
        <v>0.8</v>
      </c>
    </row>
    <row r="1817" spans="1:21" ht="14.45" customHeight="1" x14ac:dyDescent="0.2">
      <c r="A1817" s="831">
        <v>21</v>
      </c>
      <c r="B1817" s="832" t="s">
        <v>3242</v>
      </c>
      <c r="C1817" s="832" t="s">
        <v>3248</v>
      </c>
      <c r="D1817" s="833" t="s">
        <v>5567</v>
      </c>
      <c r="E1817" s="834" t="s">
        <v>3282</v>
      </c>
      <c r="F1817" s="832" t="s">
        <v>3243</v>
      </c>
      <c r="G1817" s="832" t="s">
        <v>4179</v>
      </c>
      <c r="H1817" s="832" t="s">
        <v>594</v>
      </c>
      <c r="I1817" s="832" t="s">
        <v>4180</v>
      </c>
      <c r="J1817" s="832" t="s">
        <v>4181</v>
      </c>
      <c r="K1817" s="832" t="s">
        <v>4182</v>
      </c>
      <c r="L1817" s="835">
        <v>0</v>
      </c>
      <c r="M1817" s="835">
        <v>0</v>
      </c>
      <c r="N1817" s="832">
        <v>2</v>
      </c>
      <c r="O1817" s="836">
        <v>1</v>
      </c>
      <c r="P1817" s="835">
        <v>0</v>
      </c>
      <c r="Q1817" s="837"/>
      <c r="R1817" s="832">
        <v>2</v>
      </c>
      <c r="S1817" s="837">
        <v>1</v>
      </c>
      <c r="T1817" s="836">
        <v>1</v>
      </c>
      <c r="U1817" s="838">
        <v>1</v>
      </c>
    </row>
    <row r="1818" spans="1:21" ht="14.45" customHeight="1" x14ac:dyDescent="0.2">
      <c r="A1818" s="831">
        <v>21</v>
      </c>
      <c r="B1818" s="832" t="s">
        <v>3242</v>
      </c>
      <c r="C1818" s="832" t="s">
        <v>3248</v>
      </c>
      <c r="D1818" s="833" t="s">
        <v>5567</v>
      </c>
      <c r="E1818" s="834" t="s">
        <v>3282</v>
      </c>
      <c r="F1818" s="832" t="s">
        <v>3243</v>
      </c>
      <c r="G1818" s="832" t="s">
        <v>3318</v>
      </c>
      <c r="H1818" s="832" t="s">
        <v>594</v>
      </c>
      <c r="I1818" s="832" t="s">
        <v>4524</v>
      </c>
      <c r="J1818" s="832" t="s">
        <v>4184</v>
      </c>
      <c r="K1818" s="832" t="s">
        <v>2844</v>
      </c>
      <c r="L1818" s="835">
        <v>36.270000000000003</v>
      </c>
      <c r="M1818" s="835">
        <v>72.540000000000006</v>
      </c>
      <c r="N1818" s="832">
        <v>2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5" customHeight="1" x14ac:dyDescent="0.2">
      <c r="A1819" s="831">
        <v>21</v>
      </c>
      <c r="B1819" s="832" t="s">
        <v>3242</v>
      </c>
      <c r="C1819" s="832" t="s">
        <v>3248</v>
      </c>
      <c r="D1819" s="833" t="s">
        <v>5567</v>
      </c>
      <c r="E1819" s="834" t="s">
        <v>3282</v>
      </c>
      <c r="F1819" s="832" t="s">
        <v>3243</v>
      </c>
      <c r="G1819" s="832" t="s">
        <v>3318</v>
      </c>
      <c r="H1819" s="832" t="s">
        <v>655</v>
      </c>
      <c r="I1819" s="832" t="s">
        <v>2837</v>
      </c>
      <c r="J1819" s="832" t="s">
        <v>675</v>
      </c>
      <c r="K1819" s="832" t="s">
        <v>672</v>
      </c>
      <c r="L1819" s="835">
        <v>72.55</v>
      </c>
      <c r="M1819" s="835">
        <v>1523.5499999999997</v>
      </c>
      <c r="N1819" s="832">
        <v>21</v>
      </c>
      <c r="O1819" s="836">
        <v>17</v>
      </c>
      <c r="P1819" s="835">
        <v>870.5999999999998</v>
      </c>
      <c r="Q1819" s="837">
        <v>0.5714285714285714</v>
      </c>
      <c r="R1819" s="832">
        <v>12</v>
      </c>
      <c r="S1819" s="837">
        <v>0.5714285714285714</v>
      </c>
      <c r="T1819" s="836">
        <v>9</v>
      </c>
      <c r="U1819" s="838">
        <v>0.52941176470588236</v>
      </c>
    </row>
    <row r="1820" spans="1:21" ht="14.45" customHeight="1" x14ac:dyDescent="0.2">
      <c r="A1820" s="831">
        <v>21</v>
      </c>
      <c r="B1820" s="832" t="s">
        <v>3242</v>
      </c>
      <c r="C1820" s="832" t="s">
        <v>3248</v>
      </c>
      <c r="D1820" s="833" t="s">
        <v>5567</v>
      </c>
      <c r="E1820" s="834" t="s">
        <v>3282</v>
      </c>
      <c r="F1820" s="832" t="s">
        <v>3243</v>
      </c>
      <c r="G1820" s="832" t="s">
        <v>3318</v>
      </c>
      <c r="H1820" s="832" t="s">
        <v>655</v>
      </c>
      <c r="I1820" s="832" t="s">
        <v>2836</v>
      </c>
      <c r="J1820" s="832" t="s">
        <v>675</v>
      </c>
      <c r="K1820" s="832" t="s">
        <v>676</v>
      </c>
      <c r="L1820" s="835">
        <v>21.76</v>
      </c>
      <c r="M1820" s="835">
        <v>174.08</v>
      </c>
      <c r="N1820" s="832">
        <v>8</v>
      </c>
      <c r="O1820" s="836">
        <v>3.5</v>
      </c>
      <c r="P1820" s="835">
        <v>108.80000000000001</v>
      </c>
      <c r="Q1820" s="837">
        <v>0.625</v>
      </c>
      <c r="R1820" s="832">
        <v>5</v>
      </c>
      <c r="S1820" s="837">
        <v>0.625</v>
      </c>
      <c r="T1820" s="836">
        <v>2.5</v>
      </c>
      <c r="U1820" s="838">
        <v>0.7142857142857143</v>
      </c>
    </row>
    <row r="1821" spans="1:21" ht="14.45" customHeight="1" x14ac:dyDescent="0.2">
      <c r="A1821" s="831">
        <v>21</v>
      </c>
      <c r="B1821" s="832" t="s">
        <v>3242</v>
      </c>
      <c r="C1821" s="832" t="s">
        <v>3248</v>
      </c>
      <c r="D1821" s="833" t="s">
        <v>5567</v>
      </c>
      <c r="E1821" s="834" t="s">
        <v>3282</v>
      </c>
      <c r="F1821" s="832" t="s">
        <v>3243</v>
      </c>
      <c r="G1821" s="832" t="s">
        <v>3318</v>
      </c>
      <c r="H1821" s="832" t="s">
        <v>655</v>
      </c>
      <c r="I1821" s="832" t="s">
        <v>2838</v>
      </c>
      <c r="J1821" s="832" t="s">
        <v>675</v>
      </c>
      <c r="K1821" s="832" t="s">
        <v>671</v>
      </c>
      <c r="L1821" s="835">
        <v>65.28</v>
      </c>
      <c r="M1821" s="835">
        <v>522.24</v>
      </c>
      <c r="N1821" s="832">
        <v>8</v>
      </c>
      <c r="O1821" s="836">
        <v>4.5</v>
      </c>
      <c r="P1821" s="835">
        <v>391.67999999999995</v>
      </c>
      <c r="Q1821" s="837">
        <v>0.74999999999999989</v>
      </c>
      <c r="R1821" s="832">
        <v>6</v>
      </c>
      <c r="S1821" s="837">
        <v>0.75</v>
      </c>
      <c r="T1821" s="836">
        <v>3.5</v>
      </c>
      <c r="U1821" s="838">
        <v>0.77777777777777779</v>
      </c>
    </row>
    <row r="1822" spans="1:21" ht="14.45" customHeight="1" x14ac:dyDescent="0.2">
      <c r="A1822" s="831">
        <v>21</v>
      </c>
      <c r="B1822" s="832" t="s">
        <v>3242</v>
      </c>
      <c r="C1822" s="832" t="s">
        <v>3248</v>
      </c>
      <c r="D1822" s="833" t="s">
        <v>5567</v>
      </c>
      <c r="E1822" s="834" t="s">
        <v>3282</v>
      </c>
      <c r="F1822" s="832" t="s">
        <v>3243</v>
      </c>
      <c r="G1822" s="832" t="s">
        <v>3321</v>
      </c>
      <c r="H1822" s="832" t="s">
        <v>655</v>
      </c>
      <c r="I1822" s="832" t="s">
        <v>2931</v>
      </c>
      <c r="J1822" s="832" t="s">
        <v>2932</v>
      </c>
      <c r="K1822" s="832" t="s">
        <v>2933</v>
      </c>
      <c r="L1822" s="835">
        <v>23.4</v>
      </c>
      <c r="M1822" s="835">
        <v>70.199999999999989</v>
      </c>
      <c r="N1822" s="832">
        <v>3</v>
      </c>
      <c r="O1822" s="836">
        <v>1.5</v>
      </c>
      <c r="P1822" s="835">
        <v>23.4</v>
      </c>
      <c r="Q1822" s="837">
        <v>0.33333333333333337</v>
      </c>
      <c r="R1822" s="832">
        <v>1</v>
      </c>
      <c r="S1822" s="837">
        <v>0.33333333333333331</v>
      </c>
      <c r="T1822" s="836">
        <v>1</v>
      </c>
      <c r="U1822" s="838">
        <v>0.66666666666666663</v>
      </c>
    </row>
    <row r="1823" spans="1:21" ht="14.45" customHeight="1" x14ac:dyDescent="0.2">
      <c r="A1823" s="831">
        <v>21</v>
      </c>
      <c r="B1823" s="832" t="s">
        <v>3242</v>
      </c>
      <c r="C1823" s="832" t="s">
        <v>3248</v>
      </c>
      <c r="D1823" s="833" t="s">
        <v>5567</v>
      </c>
      <c r="E1823" s="834" t="s">
        <v>3282</v>
      </c>
      <c r="F1823" s="832" t="s">
        <v>3243</v>
      </c>
      <c r="G1823" s="832" t="s">
        <v>3321</v>
      </c>
      <c r="H1823" s="832" t="s">
        <v>655</v>
      </c>
      <c r="I1823" s="832" t="s">
        <v>2931</v>
      </c>
      <c r="J1823" s="832" t="s">
        <v>2932</v>
      </c>
      <c r="K1823" s="832" t="s">
        <v>2933</v>
      </c>
      <c r="L1823" s="835">
        <v>9.4</v>
      </c>
      <c r="M1823" s="835">
        <v>75.2</v>
      </c>
      <c r="N1823" s="832">
        <v>8</v>
      </c>
      <c r="O1823" s="836">
        <v>4</v>
      </c>
      <c r="P1823" s="835">
        <v>47</v>
      </c>
      <c r="Q1823" s="837">
        <v>0.625</v>
      </c>
      <c r="R1823" s="832">
        <v>5</v>
      </c>
      <c r="S1823" s="837">
        <v>0.625</v>
      </c>
      <c r="T1823" s="836">
        <v>3</v>
      </c>
      <c r="U1823" s="838">
        <v>0.75</v>
      </c>
    </row>
    <row r="1824" spans="1:21" ht="14.45" customHeight="1" x14ac:dyDescent="0.2">
      <c r="A1824" s="831">
        <v>21</v>
      </c>
      <c r="B1824" s="832" t="s">
        <v>3242</v>
      </c>
      <c r="C1824" s="832" t="s">
        <v>3248</v>
      </c>
      <c r="D1824" s="833" t="s">
        <v>5567</v>
      </c>
      <c r="E1824" s="834" t="s">
        <v>3282</v>
      </c>
      <c r="F1824" s="832" t="s">
        <v>3243</v>
      </c>
      <c r="G1824" s="832" t="s">
        <v>3321</v>
      </c>
      <c r="H1824" s="832" t="s">
        <v>655</v>
      </c>
      <c r="I1824" s="832" t="s">
        <v>2934</v>
      </c>
      <c r="J1824" s="832" t="s">
        <v>2932</v>
      </c>
      <c r="K1824" s="832" t="s">
        <v>2935</v>
      </c>
      <c r="L1824" s="835">
        <v>4.7</v>
      </c>
      <c r="M1824" s="835">
        <v>9.4</v>
      </c>
      <c r="N1824" s="832">
        <v>2</v>
      </c>
      <c r="O1824" s="836">
        <v>1.5</v>
      </c>
      <c r="P1824" s="835">
        <v>9.4</v>
      </c>
      <c r="Q1824" s="837">
        <v>1</v>
      </c>
      <c r="R1824" s="832">
        <v>2</v>
      </c>
      <c r="S1824" s="837">
        <v>1</v>
      </c>
      <c r="T1824" s="836">
        <v>1.5</v>
      </c>
      <c r="U1824" s="838">
        <v>1</v>
      </c>
    </row>
    <row r="1825" spans="1:21" ht="14.45" customHeight="1" x14ac:dyDescent="0.2">
      <c r="A1825" s="831">
        <v>21</v>
      </c>
      <c r="B1825" s="832" t="s">
        <v>3242</v>
      </c>
      <c r="C1825" s="832" t="s">
        <v>3248</v>
      </c>
      <c r="D1825" s="833" t="s">
        <v>5567</v>
      </c>
      <c r="E1825" s="834" t="s">
        <v>3282</v>
      </c>
      <c r="F1825" s="832" t="s">
        <v>3243</v>
      </c>
      <c r="G1825" s="832" t="s">
        <v>3325</v>
      </c>
      <c r="H1825" s="832" t="s">
        <v>655</v>
      </c>
      <c r="I1825" s="832" t="s">
        <v>2645</v>
      </c>
      <c r="J1825" s="832" t="s">
        <v>2646</v>
      </c>
      <c r="K1825" s="832" t="s">
        <v>2647</v>
      </c>
      <c r="L1825" s="835">
        <v>93.27</v>
      </c>
      <c r="M1825" s="835">
        <v>373.08</v>
      </c>
      <c r="N1825" s="832">
        <v>4</v>
      </c>
      <c r="O1825" s="836">
        <v>2.5</v>
      </c>
      <c r="P1825" s="835">
        <v>93.27</v>
      </c>
      <c r="Q1825" s="837">
        <v>0.25</v>
      </c>
      <c r="R1825" s="832">
        <v>1</v>
      </c>
      <c r="S1825" s="837">
        <v>0.25</v>
      </c>
      <c r="T1825" s="836">
        <v>0.5</v>
      </c>
      <c r="U1825" s="838">
        <v>0.2</v>
      </c>
    </row>
    <row r="1826" spans="1:21" ht="14.45" customHeight="1" x14ac:dyDescent="0.2">
      <c r="A1826" s="831">
        <v>21</v>
      </c>
      <c r="B1826" s="832" t="s">
        <v>3242</v>
      </c>
      <c r="C1826" s="832" t="s">
        <v>3248</v>
      </c>
      <c r="D1826" s="833" t="s">
        <v>5567</v>
      </c>
      <c r="E1826" s="834" t="s">
        <v>3282</v>
      </c>
      <c r="F1826" s="832" t="s">
        <v>3243</v>
      </c>
      <c r="G1826" s="832" t="s">
        <v>3325</v>
      </c>
      <c r="H1826" s="832" t="s">
        <v>655</v>
      </c>
      <c r="I1826" s="832" t="s">
        <v>2650</v>
      </c>
      <c r="J1826" s="832" t="s">
        <v>2646</v>
      </c>
      <c r="K1826" s="832" t="s">
        <v>2651</v>
      </c>
      <c r="L1826" s="835">
        <v>31.09</v>
      </c>
      <c r="M1826" s="835">
        <v>62.18</v>
      </c>
      <c r="N1826" s="832">
        <v>2</v>
      </c>
      <c r="O1826" s="836">
        <v>0.5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5" customHeight="1" x14ac:dyDescent="0.2">
      <c r="A1827" s="831">
        <v>21</v>
      </c>
      <c r="B1827" s="832" t="s">
        <v>3242</v>
      </c>
      <c r="C1827" s="832" t="s">
        <v>3248</v>
      </c>
      <c r="D1827" s="833" t="s">
        <v>5567</v>
      </c>
      <c r="E1827" s="834" t="s">
        <v>3282</v>
      </c>
      <c r="F1827" s="832" t="s">
        <v>3243</v>
      </c>
      <c r="G1827" s="832" t="s">
        <v>3325</v>
      </c>
      <c r="H1827" s="832" t="s">
        <v>594</v>
      </c>
      <c r="I1827" s="832" t="s">
        <v>4879</v>
      </c>
      <c r="J1827" s="832" t="s">
        <v>4880</v>
      </c>
      <c r="K1827" s="832" t="s">
        <v>4315</v>
      </c>
      <c r="L1827" s="835">
        <v>207.27</v>
      </c>
      <c r="M1827" s="835">
        <v>207.27</v>
      </c>
      <c r="N1827" s="832">
        <v>1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5" customHeight="1" x14ac:dyDescent="0.2">
      <c r="A1828" s="831">
        <v>21</v>
      </c>
      <c r="B1828" s="832" t="s">
        <v>3242</v>
      </c>
      <c r="C1828" s="832" t="s">
        <v>3248</v>
      </c>
      <c r="D1828" s="833" t="s">
        <v>5567</v>
      </c>
      <c r="E1828" s="834" t="s">
        <v>3282</v>
      </c>
      <c r="F1828" s="832" t="s">
        <v>3243</v>
      </c>
      <c r="G1828" s="832" t="s">
        <v>3327</v>
      </c>
      <c r="H1828" s="832" t="s">
        <v>655</v>
      </c>
      <c r="I1828" s="832" t="s">
        <v>4383</v>
      </c>
      <c r="J1828" s="832" t="s">
        <v>3329</v>
      </c>
      <c r="K1828" s="832" t="s">
        <v>4384</v>
      </c>
      <c r="L1828" s="835">
        <v>1834.64</v>
      </c>
      <c r="M1828" s="835">
        <v>1834.64</v>
      </c>
      <c r="N1828" s="832">
        <v>1</v>
      </c>
      <c r="O1828" s="836">
        <v>1</v>
      </c>
      <c r="P1828" s="835">
        <v>1834.64</v>
      </c>
      <c r="Q1828" s="837">
        <v>1</v>
      </c>
      <c r="R1828" s="832">
        <v>1</v>
      </c>
      <c r="S1828" s="837">
        <v>1</v>
      </c>
      <c r="T1828" s="836">
        <v>1</v>
      </c>
      <c r="U1828" s="838">
        <v>1</v>
      </c>
    </row>
    <row r="1829" spans="1:21" ht="14.45" customHeight="1" x14ac:dyDescent="0.2">
      <c r="A1829" s="831">
        <v>21</v>
      </c>
      <c r="B1829" s="832" t="s">
        <v>3242</v>
      </c>
      <c r="C1829" s="832" t="s">
        <v>3248</v>
      </c>
      <c r="D1829" s="833" t="s">
        <v>5567</v>
      </c>
      <c r="E1829" s="834" t="s">
        <v>3282</v>
      </c>
      <c r="F1829" s="832" t="s">
        <v>3243</v>
      </c>
      <c r="G1829" s="832" t="s">
        <v>3770</v>
      </c>
      <c r="H1829" s="832" t="s">
        <v>655</v>
      </c>
      <c r="I1829" s="832" t="s">
        <v>2531</v>
      </c>
      <c r="J1829" s="832" t="s">
        <v>1454</v>
      </c>
      <c r="K1829" s="832" t="s">
        <v>2532</v>
      </c>
      <c r="L1829" s="835">
        <v>0</v>
      </c>
      <c r="M1829" s="835">
        <v>0</v>
      </c>
      <c r="N1829" s="832">
        <v>2</v>
      </c>
      <c r="O1829" s="836">
        <v>1</v>
      </c>
      <c r="P1829" s="835"/>
      <c r="Q1829" s="837"/>
      <c r="R1829" s="832"/>
      <c r="S1829" s="837">
        <v>0</v>
      </c>
      <c r="T1829" s="836"/>
      <c r="U1829" s="838">
        <v>0</v>
      </c>
    </row>
    <row r="1830" spans="1:21" ht="14.45" customHeight="1" x14ac:dyDescent="0.2">
      <c r="A1830" s="831">
        <v>21</v>
      </c>
      <c r="B1830" s="832" t="s">
        <v>3242</v>
      </c>
      <c r="C1830" s="832" t="s">
        <v>3248</v>
      </c>
      <c r="D1830" s="833" t="s">
        <v>5567</v>
      </c>
      <c r="E1830" s="834" t="s">
        <v>3282</v>
      </c>
      <c r="F1830" s="832" t="s">
        <v>3243</v>
      </c>
      <c r="G1830" s="832" t="s">
        <v>3333</v>
      </c>
      <c r="H1830" s="832" t="s">
        <v>655</v>
      </c>
      <c r="I1830" s="832" t="s">
        <v>3334</v>
      </c>
      <c r="J1830" s="832" t="s">
        <v>3335</v>
      </c>
      <c r="K1830" s="832" t="s">
        <v>3034</v>
      </c>
      <c r="L1830" s="835">
        <v>1561.54</v>
      </c>
      <c r="M1830" s="835">
        <v>3123.08</v>
      </c>
      <c r="N1830" s="832">
        <v>2</v>
      </c>
      <c r="O1830" s="836">
        <v>1</v>
      </c>
      <c r="P1830" s="835">
        <v>3123.08</v>
      </c>
      <c r="Q1830" s="837">
        <v>1</v>
      </c>
      <c r="R1830" s="832">
        <v>2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21</v>
      </c>
      <c r="B1831" s="832" t="s">
        <v>3242</v>
      </c>
      <c r="C1831" s="832" t="s">
        <v>3248</v>
      </c>
      <c r="D1831" s="833" t="s">
        <v>5567</v>
      </c>
      <c r="E1831" s="834" t="s">
        <v>3282</v>
      </c>
      <c r="F1831" s="832" t="s">
        <v>3243</v>
      </c>
      <c r="G1831" s="832" t="s">
        <v>3771</v>
      </c>
      <c r="H1831" s="832" t="s">
        <v>655</v>
      </c>
      <c r="I1831" s="832" t="s">
        <v>3096</v>
      </c>
      <c r="J1831" s="832" t="s">
        <v>2693</v>
      </c>
      <c r="K1831" s="832" t="s">
        <v>3097</v>
      </c>
      <c r="L1831" s="835">
        <v>279.52999999999997</v>
      </c>
      <c r="M1831" s="835">
        <v>279.52999999999997</v>
      </c>
      <c r="N1831" s="832">
        <v>1</v>
      </c>
      <c r="O1831" s="836">
        <v>0.5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5" customHeight="1" x14ac:dyDescent="0.2">
      <c r="A1832" s="831">
        <v>21</v>
      </c>
      <c r="B1832" s="832" t="s">
        <v>3242</v>
      </c>
      <c r="C1832" s="832" t="s">
        <v>3248</v>
      </c>
      <c r="D1832" s="833" t="s">
        <v>5567</v>
      </c>
      <c r="E1832" s="834" t="s">
        <v>3282</v>
      </c>
      <c r="F1832" s="832" t="s">
        <v>3243</v>
      </c>
      <c r="G1832" s="832" t="s">
        <v>3776</v>
      </c>
      <c r="H1832" s="832" t="s">
        <v>594</v>
      </c>
      <c r="I1832" s="832" t="s">
        <v>4624</v>
      </c>
      <c r="J1832" s="832" t="s">
        <v>739</v>
      </c>
      <c r="K1832" s="832" t="s">
        <v>4625</v>
      </c>
      <c r="L1832" s="835">
        <v>46.03</v>
      </c>
      <c r="M1832" s="835">
        <v>92.06</v>
      </c>
      <c r="N1832" s="832">
        <v>2</v>
      </c>
      <c r="O1832" s="836">
        <v>0.5</v>
      </c>
      <c r="P1832" s="835">
        <v>92.06</v>
      </c>
      <c r="Q1832" s="837">
        <v>1</v>
      </c>
      <c r="R1832" s="832">
        <v>2</v>
      </c>
      <c r="S1832" s="837">
        <v>1</v>
      </c>
      <c r="T1832" s="836">
        <v>0.5</v>
      </c>
      <c r="U1832" s="838">
        <v>1</v>
      </c>
    </row>
    <row r="1833" spans="1:21" ht="14.45" customHeight="1" x14ac:dyDescent="0.2">
      <c r="A1833" s="831">
        <v>21</v>
      </c>
      <c r="B1833" s="832" t="s">
        <v>3242</v>
      </c>
      <c r="C1833" s="832" t="s">
        <v>3248</v>
      </c>
      <c r="D1833" s="833" t="s">
        <v>5567</v>
      </c>
      <c r="E1833" s="834" t="s">
        <v>3282</v>
      </c>
      <c r="F1833" s="832" t="s">
        <v>3243</v>
      </c>
      <c r="G1833" s="832" t="s">
        <v>4190</v>
      </c>
      <c r="H1833" s="832" t="s">
        <v>594</v>
      </c>
      <c r="I1833" s="832" t="s">
        <v>4191</v>
      </c>
      <c r="J1833" s="832" t="s">
        <v>4192</v>
      </c>
      <c r="K1833" s="832" t="s">
        <v>4193</v>
      </c>
      <c r="L1833" s="835">
        <v>86.02</v>
      </c>
      <c r="M1833" s="835">
        <v>344.08</v>
      </c>
      <c r="N1833" s="832">
        <v>4</v>
      </c>
      <c r="O1833" s="836">
        <v>2</v>
      </c>
      <c r="P1833" s="835">
        <v>258.06</v>
      </c>
      <c r="Q1833" s="837">
        <v>0.75</v>
      </c>
      <c r="R1833" s="832">
        <v>3</v>
      </c>
      <c r="S1833" s="837">
        <v>0.75</v>
      </c>
      <c r="T1833" s="836">
        <v>1.5</v>
      </c>
      <c r="U1833" s="838">
        <v>0.75</v>
      </c>
    </row>
    <row r="1834" spans="1:21" ht="14.45" customHeight="1" x14ac:dyDescent="0.2">
      <c r="A1834" s="831">
        <v>21</v>
      </c>
      <c r="B1834" s="832" t="s">
        <v>3242</v>
      </c>
      <c r="C1834" s="832" t="s">
        <v>3248</v>
      </c>
      <c r="D1834" s="833" t="s">
        <v>5567</v>
      </c>
      <c r="E1834" s="834" t="s">
        <v>3282</v>
      </c>
      <c r="F1834" s="832" t="s">
        <v>3243</v>
      </c>
      <c r="G1834" s="832" t="s">
        <v>3783</v>
      </c>
      <c r="H1834" s="832" t="s">
        <v>594</v>
      </c>
      <c r="I1834" s="832" t="s">
        <v>3786</v>
      </c>
      <c r="J1834" s="832" t="s">
        <v>3785</v>
      </c>
      <c r="K1834" s="832" t="s">
        <v>3787</v>
      </c>
      <c r="L1834" s="835">
        <v>97.96</v>
      </c>
      <c r="M1834" s="835">
        <v>195.92</v>
      </c>
      <c r="N1834" s="832">
        <v>2</v>
      </c>
      <c r="O1834" s="836">
        <v>2</v>
      </c>
      <c r="P1834" s="835">
        <v>97.96</v>
      </c>
      <c r="Q1834" s="837">
        <v>0.5</v>
      </c>
      <c r="R1834" s="832">
        <v>1</v>
      </c>
      <c r="S1834" s="837">
        <v>0.5</v>
      </c>
      <c r="T1834" s="836">
        <v>1</v>
      </c>
      <c r="U1834" s="838">
        <v>0.5</v>
      </c>
    </row>
    <row r="1835" spans="1:21" ht="14.45" customHeight="1" x14ac:dyDescent="0.2">
      <c r="A1835" s="831">
        <v>21</v>
      </c>
      <c r="B1835" s="832" t="s">
        <v>3242</v>
      </c>
      <c r="C1835" s="832" t="s">
        <v>3248</v>
      </c>
      <c r="D1835" s="833" t="s">
        <v>5567</v>
      </c>
      <c r="E1835" s="834" t="s">
        <v>3282</v>
      </c>
      <c r="F1835" s="832" t="s">
        <v>3243</v>
      </c>
      <c r="G1835" s="832" t="s">
        <v>3350</v>
      </c>
      <c r="H1835" s="832" t="s">
        <v>655</v>
      </c>
      <c r="I1835" s="832" t="s">
        <v>2639</v>
      </c>
      <c r="J1835" s="832" t="s">
        <v>768</v>
      </c>
      <c r="K1835" s="832" t="s">
        <v>769</v>
      </c>
      <c r="L1835" s="835">
        <v>70.23</v>
      </c>
      <c r="M1835" s="835">
        <v>70.23</v>
      </c>
      <c r="N1835" s="832">
        <v>1</v>
      </c>
      <c r="O1835" s="836">
        <v>0.5</v>
      </c>
      <c r="P1835" s="835">
        <v>70.23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5" customHeight="1" x14ac:dyDescent="0.2">
      <c r="A1836" s="831">
        <v>21</v>
      </c>
      <c r="B1836" s="832" t="s">
        <v>3242</v>
      </c>
      <c r="C1836" s="832" t="s">
        <v>3248</v>
      </c>
      <c r="D1836" s="833" t="s">
        <v>5567</v>
      </c>
      <c r="E1836" s="834" t="s">
        <v>3282</v>
      </c>
      <c r="F1836" s="832" t="s">
        <v>3243</v>
      </c>
      <c r="G1836" s="832" t="s">
        <v>3350</v>
      </c>
      <c r="H1836" s="832" t="s">
        <v>594</v>
      </c>
      <c r="I1836" s="832" t="s">
        <v>4881</v>
      </c>
      <c r="J1836" s="832" t="s">
        <v>768</v>
      </c>
      <c r="K1836" s="832" t="s">
        <v>1038</v>
      </c>
      <c r="L1836" s="835">
        <v>117.03</v>
      </c>
      <c r="M1836" s="835">
        <v>117.03</v>
      </c>
      <c r="N1836" s="832">
        <v>1</v>
      </c>
      <c r="O1836" s="836">
        <v>0.5</v>
      </c>
      <c r="P1836" s="835">
        <v>117.03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5" customHeight="1" x14ac:dyDescent="0.2">
      <c r="A1837" s="831">
        <v>21</v>
      </c>
      <c r="B1837" s="832" t="s">
        <v>3242</v>
      </c>
      <c r="C1837" s="832" t="s">
        <v>3248</v>
      </c>
      <c r="D1837" s="833" t="s">
        <v>5567</v>
      </c>
      <c r="E1837" s="834" t="s">
        <v>3282</v>
      </c>
      <c r="F1837" s="832" t="s">
        <v>3243</v>
      </c>
      <c r="G1837" s="832" t="s">
        <v>3350</v>
      </c>
      <c r="H1837" s="832" t="s">
        <v>594</v>
      </c>
      <c r="I1837" s="832" t="s">
        <v>4882</v>
      </c>
      <c r="J1837" s="832" t="s">
        <v>4883</v>
      </c>
      <c r="K1837" s="832" t="s">
        <v>775</v>
      </c>
      <c r="L1837" s="835">
        <v>35.11</v>
      </c>
      <c r="M1837" s="835">
        <v>280.88</v>
      </c>
      <c r="N1837" s="832">
        <v>8</v>
      </c>
      <c r="O1837" s="836">
        <v>2.5</v>
      </c>
      <c r="P1837" s="835">
        <v>280.88</v>
      </c>
      <c r="Q1837" s="837">
        <v>1</v>
      </c>
      <c r="R1837" s="832">
        <v>8</v>
      </c>
      <c r="S1837" s="837">
        <v>1</v>
      </c>
      <c r="T1837" s="836">
        <v>2.5</v>
      </c>
      <c r="U1837" s="838">
        <v>1</v>
      </c>
    </row>
    <row r="1838" spans="1:21" ht="14.45" customHeight="1" x14ac:dyDescent="0.2">
      <c r="A1838" s="831">
        <v>21</v>
      </c>
      <c r="B1838" s="832" t="s">
        <v>3242</v>
      </c>
      <c r="C1838" s="832" t="s">
        <v>3248</v>
      </c>
      <c r="D1838" s="833" t="s">
        <v>5567</v>
      </c>
      <c r="E1838" s="834" t="s">
        <v>3282</v>
      </c>
      <c r="F1838" s="832" t="s">
        <v>3243</v>
      </c>
      <c r="G1838" s="832" t="s">
        <v>3353</v>
      </c>
      <c r="H1838" s="832" t="s">
        <v>594</v>
      </c>
      <c r="I1838" s="832" t="s">
        <v>3354</v>
      </c>
      <c r="J1838" s="832" t="s">
        <v>3355</v>
      </c>
      <c r="K1838" s="832" t="s">
        <v>3356</v>
      </c>
      <c r="L1838" s="835">
        <v>0</v>
      </c>
      <c r="M1838" s="835">
        <v>0</v>
      </c>
      <c r="N1838" s="832">
        <v>7</v>
      </c>
      <c r="O1838" s="836">
        <v>5.5</v>
      </c>
      <c r="P1838" s="835">
        <v>0</v>
      </c>
      <c r="Q1838" s="837"/>
      <c r="R1838" s="832">
        <v>6</v>
      </c>
      <c r="S1838" s="837">
        <v>0.8571428571428571</v>
      </c>
      <c r="T1838" s="836">
        <v>5</v>
      </c>
      <c r="U1838" s="838">
        <v>0.90909090909090906</v>
      </c>
    </row>
    <row r="1839" spans="1:21" ht="14.45" customHeight="1" x14ac:dyDescent="0.2">
      <c r="A1839" s="831">
        <v>21</v>
      </c>
      <c r="B1839" s="832" t="s">
        <v>3242</v>
      </c>
      <c r="C1839" s="832" t="s">
        <v>3248</v>
      </c>
      <c r="D1839" s="833" t="s">
        <v>5567</v>
      </c>
      <c r="E1839" s="834" t="s">
        <v>3282</v>
      </c>
      <c r="F1839" s="832" t="s">
        <v>3243</v>
      </c>
      <c r="G1839" s="832" t="s">
        <v>3353</v>
      </c>
      <c r="H1839" s="832" t="s">
        <v>594</v>
      </c>
      <c r="I1839" s="832" t="s">
        <v>3357</v>
      </c>
      <c r="J1839" s="832" t="s">
        <v>3355</v>
      </c>
      <c r="K1839" s="832" t="s">
        <v>1220</v>
      </c>
      <c r="L1839" s="835">
        <v>0</v>
      </c>
      <c r="M1839" s="835">
        <v>0</v>
      </c>
      <c r="N1839" s="832">
        <v>7</v>
      </c>
      <c r="O1839" s="836">
        <v>3</v>
      </c>
      <c r="P1839" s="835">
        <v>0</v>
      </c>
      <c r="Q1839" s="837"/>
      <c r="R1839" s="832">
        <v>3</v>
      </c>
      <c r="S1839" s="837">
        <v>0.42857142857142855</v>
      </c>
      <c r="T1839" s="836">
        <v>1.5</v>
      </c>
      <c r="U1839" s="838">
        <v>0.5</v>
      </c>
    </row>
    <row r="1840" spans="1:21" ht="14.45" customHeight="1" x14ac:dyDescent="0.2">
      <c r="A1840" s="831">
        <v>21</v>
      </c>
      <c r="B1840" s="832" t="s">
        <v>3242</v>
      </c>
      <c r="C1840" s="832" t="s">
        <v>3248</v>
      </c>
      <c r="D1840" s="833" t="s">
        <v>5567</v>
      </c>
      <c r="E1840" s="834" t="s">
        <v>3282</v>
      </c>
      <c r="F1840" s="832" t="s">
        <v>3243</v>
      </c>
      <c r="G1840" s="832" t="s">
        <v>3353</v>
      </c>
      <c r="H1840" s="832" t="s">
        <v>594</v>
      </c>
      <c r="I1840" s="832" t="s">
        <v>3788</v>
      </c>
      <c r="J1840" s="832" t="s">
        <v>3355</v>
      </c>
      <c r="K1840" s="832" t="s">
        <v>3789</v>
      </c>
      <c r="L1840" s="835">
        <v>0</v>
      </c>
      <c r="M1840" s="835">
        <v>0</v>
      </c>
      <c r="N1840" s="832">
        <v>8</v>
      </c>
      <c r="O1840" s="836">
        <v>3.5</v>
      </c>
      <c r="P1840" s="835">
        <v>0</v>
      </c>
      <c r="Q1840" s="837"/>
      <c r="R1840" s="832">
        <v>8</v>
      </c>
      <c r="S1840" s="837">
        <v>1</v>
      </c>
      <c r="T1840" s="836">
        <v>3.5</v>
      </c>
      <c r="U1840" s="838">
        <v>1</v>
      </c>
    </row>
    <row r="1841" spans="1:21" ht="14.45" customHeight="1" x14ac:dyDescent="0.2">
      <c r="A1841" s="831">
        <v>21</v>
      </c>
      <c r="B1841" s="832" t="s">
        <v>3242</v>
      </c>
      <c r="C1841" s="832" t="s">
        <v>3248</v>
      </c>
      <c r="D1841" s="833" t="s">
        <v>5567</v>
      </c>
      <c r="E1841" s="834" t="s">
        <v>3282</v>
      </c>
      <c r="F1841" s="832" t="s">
        <v>3243</v>
      </c>
      <c r="G1841" s="832" t="s">
        <v>3353</v>
      </c>
      <c r="H1841" s="832" t="s">
        <v>594</v>
      </c>
      <c r="I1841" s="832" t="s">
        <v>3790</v>
      </c>
      <c r="J1841" s="832" t="s">
        <v>3355</v>
      </c>
      <c r="K1841" s="832" t="s">
        <v>3789</v>
      </c>
      <c r="L1841" s="835">
        <v>0</v>
      </c>
      <c r="M1841" s="835">
        <v>0</v>
      </c>
      <c r="N1841" s="832">
        <v>10</v>
      </c>
      <c r="O1841" s="836">
        <v>5.5</v>
      </c>
      <c r="P1841" s="835">
        <v>0</v>
      </c>
      <c r="Q1841" s="837"/>
      <c r="R1841" s="832">
        <v>6</v>
      </c>
      <c r="S1841" s="837">
        <v>0.6</v>
      </c>
      <c r="T1841" s="836">
        <v>3</v>
      </c>
      <c r="U1841" s="838">
        <v>0.54545454545454541</v>
      </c>
    </row>
    <row r="1842" spans="1:21" ht="14.45" customHeight="1" x14ac:dyDescent="0.2">
      <c r="A1842" s="831">
        <v>21</v>
      </c>
      <c r="B1842" s="832" t="s">
        <v>3242</v>
      </c>
      <c r="C1842" s="832" t="s">
        <v>3248</v>
      </c>
      <c r="D1842" s="833" t="s">
        <v>5567</v>
      </c>
      <c r="E1842" s="834" t="s">
        <v>3282</v>
      </c>
      <c r="F1842" s="832" t="s">
        <v>3243</v>
      </c>
      <c r="G1842" s="832" t="s">
        <v>3353</v>
      </c>
      <c r="H1842" s="832" t="s">
        <v>594</v>
      </c>
      <c r="I1842" s="832" t="s">
        <v>4814</v>
      </c>
      <c r="J1842" s="832" t="s">
        <v>3355</v>
      </c>
      <c r="K1842" s="832" t="s">
        <v>1219</v>
      </c>
      <c r="L1842" s="835">
        <v>0</v>
      </c>
      <c r="M1842" s="835">
        <v>0</v>
      </c>
      <c r="N1842" s="832">
        <v>1</v>
      </c>
      <c r="O1842" s="836">
        <v>1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21</v>
      </c>
      <c r="B1843" s="832" t="s">
        <v>3242</v>
      </c>
      <c r="C1843" s="832" t="s">
        <v>3248</v>
      </c>
      <c r="D1843" s="833" t="s">
        <v>5567</v>
      </c>
      <c r="E1843" s="834" t="s">
        <v>3282</v>
      </c>
      <c r="F1843" s="832" t="s">
        <v>3243</v>
      </c>
      <c r="G1843" s="832" t="s">
        <v>3353</v>
      </c>
      <c r="H1843" s="832" t="s">
        <v>594</v>
      </c>
      <c r="I1843" s="832" t="s">
        <v>4884</v>
      </c>
      <c r="J1843" s="832" t="s">
        <v>3355</v>
      </c>
      <c r="K1843" s="832" t="s">
        <v>3789</v>
      </c>
      <c r="L1843" s="835">
        <v>0</v>
      </c>
      <c r="M1843" s="835">
        <v>0</v>
      </c>
      <c r="N1843" s="832">
        <v>5</v>
      </c>
      <c r="O1843" s="836">
        <v>3</v>
      </c>
      <c r="P1843" s="835">
        <v>0</v>
      </c>
      <c r="Q1843" s="837"/>
      <c r="R1843" s="832">
        <v>4</v>
      </c>
      <c r="S1843" s="837">
        <v>0.8</v>
      </c>
      <c r="T1843" s="836">
        <v>2</v>
      </c>
      <c r="U1843" s="838">
        <v>0.66666666666666663</v>
      </c>
    </row>
    <row r="1844" spans="1:21" ht="14.45" customHeight="1" x14ac:dyDescent="0.2">
      <c r="A1844" s="831">
        <v>21</v>
      </c>
      <c r="B1844" s="832" t="s">
        <v>3242</v>
      </c>
      <c r="C1844" s="832" t="s">
        <v>3248</v>
      </c>
      <c r="D1844" s="833" t="s">
        <v>5567</v>
      </c>
      <c r="E1844" s="834" t="s">
        <v>3282</v>
      </c>
      <c r="F1844" s="832" t="s">
        <v>3243</v>
      </c>
      <c r="G1844" s="832" t="s">
        <v>3358</v>
      </c>
      <c r="H1844" s="832" t="s">
        <v>655</v>
      </c>
      <c r="I1844" s="832" t="s">
        <v>2874</v>
      </c>
      <c r="J1844" s="832" t="s">
        <v>2875</v>
      </c>
      <c r="K1844" s="832" t="s">
        <v>2876</v>
      </c>
      <c r="L1844" s="835">
        <v>754.04</v>
      </c>
      <c r="M1844" s="835">
        <v>754.04</v>
      </c>
      <c r="N1844" s="832">
        <v>1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5" customHeight="1" x14ac:dyDescent="0.2">
      <c r="A1845" s="831">
        <v>21</v>
      </c>
      <c r="B1845" s="832" t="s">
        <v>3242</v>
      </c>
      <c r="C1845" s="832" t="s">
        <v>3248</v>
      </c>
      <c r="D1845" s="833" t="s">
        <v>5567</v>
      </c>
      <c r="E1845" s="834" t="s">
        <v>3282</v>
      </c>
      <c r="F1845" s="832" t="s">
        <v>3243</v>
      </c>
      <c r="G1845" s="832" t="s">
        <v>4538</v>
      </c>
      <c r="H1845" s="832" t="s">
        <v>594</v>
      </c>
      <c r="I1845" s="832" t="s">
        <v>4885</v>
      </c>
      <c r="J1845" s="832" t="s">
        <v>4715</v>
      </c>
      <c r="K1845" s="832" t="s">
        <v>4886</v>
      </c>
      <c r="L1845" s="835">
        <v>42.63</v>
      </c>
      <c r="M1845" s="835">
        <v>85.26</v>
      </c>
      <c r="N1845" s="832">
        <v>2</v>
      </c>
      <c r="O1845" s="836">
        <v>2</v>
      </c>
      <c r="P1845" s="835">
        <v>85.26</v>
      </c>
      <c r="Q1845" s="837">
        <v>1</v>
      </c>
      <c r="R1845" s="832">
        <v>2</v>
      </c>
      <c r="S1845" s="837">
        <v>1</v>
      </c>
      <c r="T1845" s="836">
        <v>2</v>
      </c>
      <c r="U1845" s="838">
        <v>1</v>
      </c>
    </row>
    <row r="1846" spans="1:21" ht="14.45" customHeight="1" x14ac:dyDescent="0.2">
      <c r="A1846" s="831">
        <v>21</v>
      </c>
      <c r="B1846" s="832" t="s">
        <v>3242</v>
      </c>
      <c r="C1846" s="832" t="s">
        <v>3248</v>
      </c>
      <c r="D1846" s="833" t="s">
        <v>5567</v>
      </c>
      <c r="E1846" s="834" t="s">
        <v>3282</v>
      </c>
      <c r="F1846" s="832" t="s">
        <v>3243</v>
      </c>
      <c r="G1846" s="832" t="s">
        <v>4538</v>
      </c>
      <c r="H1846" s="832" t="s">
        <v>655</v>
      </c>
      <c r="I1846" s="832" t="s">
        <v>2739</v>
      </c>
      <c r="J1846" s="832" t="s">
        <v>2737</v>
      </c>
      <c r="K1846" s="832" t="s">
        <v>1760</v>
      </c>
      <c r="L1846" s="835">
        <v>170.52</v>
      </c>
      <c r="M1846" s="835">
        <v>682.08</v>
      </c>
      <c r="N1846" s="832">
        <v>4</v>
      </c>
      <c r="O1846" s="836">
        <v>2.5</v>
      </c>
      <c r="P1846" s="835">
        <v>341.04</v>
      </c>
      <c r="Q1846" s="837">
        <v>0.5</v>
      </c>
      <c r="R1846" s="832">
        <v>2</v>
      </c>
      <c r="S1846" s="837">
        <v>0.5</v>
      </c>
      <c r="T1846" s="836">
        <v>2</v>
      </c>
      <c r="U1846" s="838">
        <v>0.8</v>
      </c>
    </row>
    <row r="1847" spans="1:21" ht="14.45" customHeight="1" x14ac:dyDescent="0.2">
      <c r="A1847" s="831">
        <v>21</v>
      </c>
      <c r="B1847" s="832" t="s">
        <v>3242</v>
      </c>
      <c r="C1847" s="832" t="s">
        <v>3248</v>
      </c>
      <c r="D1847" s="833" t="s">
        <v>5567</v>
      </c>
      <c r="E1847" s="834" t="s">
        <v>3282</v>
      </c>
      <c r="F1847" s="832" t="s">
        <v>3243</v>
      </c>
      <c r="G1847" s="832" t="s">
        <v>4538</v>
      </c>
      <c r="H1847" s="832" t="s">
        <v>594</v>
      </c>
      <c r="I1847" s="832" t="s">
        <v>4887</v>
      </c>
      <c r="J1847" s="832" t="s">
        <v>2737</v>
      </c>
      <c r="K1847" s="832" t="s">
        <v>4888</v>
      </c>
      <c r="L1847" s="835">
        <v>272.83</v>
      </c>
      <c r="M1847" s="835">
        <v>545.66</v>
      </c>
      <c r="N1847" s="832">
        <v>2</v>
      </c>
      <c r="O1847" s="836">
        <v>2</v>
      </c>
      <c r="P1847" s="835">
        <v>272.83</v>
      </c>
      <c r="Q1847" s="837">
        <v>0.5</v>
      </c>
      <c r="R1847" s="832">
        <v>1</v>
      </c>
      <c r="S1847" s="837">
        <v>0.5</v>
      </c>
      <c r="T1847" s="836">
        <v>1</v>
      </c>
      <c r="U1847" s="838">
        <v>0.5</v>
      </c>
    </row>
    <row r="1848" spans="1:21" ht="14.45" customHeight="1" x14ac:dyDescent="0.2">
      <c r="A1848" s="831">
        <v>21</v>
      </c>
      <c r="B1848" s="832" t="s">
        <v>3242</v>
      </c>
      <c r="C1848" s="832" t="s">
        <v>3248</v>
      </c>
      <c r="D1848" s="833" t="s">
        <v>5567</v>
      </c>
      <c r="E1848" s="834" t="s">
        <v>3282</v>
      </c>
      <c r="F1848" s="832" t="s">
        <v>3243</v>
      </c>
      <c r="G1848" s="832" t="s">
        <v>4538</v>
      </c>
      <c r="H1848" s="832" t="s">
        <v>594</v>
      </c>
      <c r="I1848" s="832" t="s">
        <v>4889</v>
      </c>
      <c r="J1848" s="832" t="s">
        <v>4890</v>
      </c>
      <c r="K1848" s="832" t="s">
        <v>3859</v>
      </c>
      <c r="L1848" s="835">
        <v>238.72</v>
      </c>
      <c r="M1848" s="835">
        <v>477.44</v>
      </c>
      <c r="N1848" s="832">
        <v>2</v>
      </c>
      <c r="O1848" s="836">
        <v>2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5" customHeight="1" x14ac:dyDescent="0.2">
      <c r="A1849" s="831">
        <v>21</v>
      </c>
      <c r="B1849" s="832" t="s">
        <v>3242</v>
      </c>
      <c r="C1849" s="832" t="s">
        <v>3248</v>
      </c>
      <c r="D1849" s="833" t="s">
        <v>5567</v>
      </c>
      <c r="E1849" s="834" t="s">
        <v>3282</v>
      </c>
      <c r="F1849" s="832" t="s">
        <v>3243</v>
      </c>
      <c r="G1849" s="832" t="s">
        <v>4538</v>
      </c>
      <c r="H1849" s="832" t="s">
        <v>594</v>
      </c>
      <c r="I1849" s="832" t="s">
        <v>4891</v>
      </c>
      <c r="J1849" s="832" t="s">
        <v>4890</v>
      </c>
      <c r="K1849" s="832" t="s">
        <v>3859</v>
      </c>
      <c r="L1849" s="835">
        <v>238.72</v>
      </c>
      <c r="M1849" s="835">
        <v>238.72</v>
      </c>
      <c r="N1849" s="832">
        <v>1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5" customHeight="1" x14ac:dyDescent="0.2">
      <c r="A1850" s="831">
        <v>21</v>
      </c>
      <c r="B1850" s="832" t="s">
        <v>3242</v>
      </c>
      <c r="C1850" s="832" t="s">
        <v>3248</v>
      </c>
      <c r="D1850" s="833" t="s">
        <v>5567</v>
      </c>
      <c r="E1850" s="834" t="s">
        <v>3282</v>
      </c>
      <c r="F1850" s="832" t="s">
        <v>3243</v>
      </c>
      <c r="G1850" s="832" t="s">
        <v>4538</v>
      </c>
      <c r="H1850" s="832" t="s">
        <v>594</v>
      </c>
      <c r="I1850" s="832" t="s">
        <v>4892</v>
      </c>
      <c r="J1850" s="832" t="s">
        <v>2737</v>
      </c>
      <c r="K1850" s="832" t="s">
        <v>3859</v>
      </c>
      <c r="L1850" s="835">
        <v>134.44999999999999</v>
      </c>
      <c r="M1850" s="835">
        <v>268.89999999999998</v>
      </c>
      <c r="N1850" s="832">
        <v>2</v>
      </c>
      <c r="O1850" s="836">
        <v>2</v>
      </c>
      <c r="P1850" s="835">
        <v>134.44999999999999</v>
      </c>
      <c r="Q1850" s="837">
        <v>0.5</v>
      </c>
      <c r="R1850" s="832">
        <v>1</v>
      </c>
      <c r="S1850" s="837">
        <v>0.5</v>
      </c>
      <c r="T1850" s="836">
        <v>1</v>
      </c>
      <c r="U1850" s="838">
        <v>0.5</v>
      </c>
    </row>
    <row r="1851" spans="1:21" ht="14.45" customHeight="1" x14ac:dyDescent="0.2">
      <c r="A1851" s="831">
        <v>21</v>
      </c>
      <c r="B1851" s="832" t="s">
        <v>3242</v>
      </c>
      <c r="C1851" s="832" t="s">
        <v>3248</v>
      </c>
      <c r="D1851" s="833" t="s">
        <v>5567</v>
      </c>
      <c r="E1851" s="834" t="s">
        <v>3282</v>
      </c>
      <c r="F1851" s="832" t="s">
        <v>3243</v>
      </c>
      <c r="G1851" s="832" t="s">
        <v>3365</v>
      </c>
      <c r="H1851" s="832" t="s">
        <v>655</v>
      </c>
      <c r="I1851" s="832" t="s">
        <v>3366</v>
      </c>
      <c r="J1851" s="832" t="s">
        <v>831</v>
      </c>
      <c r="K1851" s="832" t="s">
        <v>769</v>
      </c>
      <c r="L1851" s="835">
        <v>65.989999999999995</v>
      </c>
      <c r="M1851" s="835">
        <v>131.97999999999999</v>
      </c>
      <c r="N1851" s="832">
        <v>2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5" customHeight="1" x14ac:dyDescent="0.2">
      <c r="A1852" s="831">
        <v>21</v>
      </c>
      <c r="B1852" s="832" t="s">
        <v>3242</v>
      </c>
      <c r="C1852" s="832" t="s">
        <v>3248</v>
      </c>
      <c r="D1852" s="833" t="s">
        <v>5567</v>
      </c>
      <c r="E1852" s="834" t="s">
        <v>3282</v>
      </c>
      <c r="F1852" s="832" t="s">
        <v>3243</v>
      </c>
      <c r="G1852" s="832" t="s">
        <v>3365</v>
      </c>
      <c r="H1852" s="832" t="s">
        <v>655</v>
      </c>
      <c r="I1852" s="832" t="s">
        <v>3368</v>
      </c>
      <c r="J1852" s="832" t="s">
        <v>832</v>
      </c>
      <c r="K1852" s="832" t="s">
        <v>830</v>
      </c>
      <c r="L1852" s="835">
        <v>264</v>
      </c>
      <c r="M1852" s="835">
        <v>792</v>
      </c>
      <c r="N1852" s="832">
        <v>3</v>
      </c>
      <c r="O1852" s="836">
        <v>1.5</v>
      </c>
      <c r="P1852" s="835">
        <v>792</v>
      </c>
      <c r="Q1852" s="837">
        <v>1</v>
      </c>
      <c r="R1852" s="832">
        <v>3</v>
      </c>
      <c r="S1852" s="837">
        <v>1</v>
      </c>
      <c r="T1852" s="836">
        <v>1.5</v>
      </c>
      <c r="U1852" s="838">
        <v>1</v>
      </c>
    </row>
    <row r="1853" spans="1:21" ht="14.45" customHeight="1" x14ac:dyDescent="0.2">
      <c r="A1853" s="831">
        <v>21</v>
      </c>
      <c r="B1853" s="832" t="s">
        <v>3242</v>
      </c>
      <c r="C1853" s="832" t="s">
        <v>3248</v>
      </c>
      <c r="D1853" s="833" t="s">
        <v>5567</v>
      </c>
      <c r="E1853" s="834" t="s">
        <v>3282</v>
      </c>
      <c r="F1853" s="832" t="s">
        <v>3243</v>
      </c>
      <c r="G1853" s="832" t="s">
        <v>3365</v>
      </c>
      <c r="H1853" s="832" t="s">
        <v>594</v>
      </c>
      <c r="I1853" s="832" t="s">
        <v>3794</v>
      </c>
      <c r="J1853" s="832" t="s">
        <v>829</v>
      </c>
      <c r="K1853" s="832" t="s">
        <v>769</v>
      </c>
      <c r="L1853" s="835">
        <v>65.989999999999995</v>
      </c>
      <c r="M1853" s="835">
        <v>659.89999999999986</v>
      </c>
      <c r="N1853" s="832">
        <v>10</v>
      </c>
      <c r="O1853" s="836">
        <v>3.5</v>
      </c>
      <c r="P1853" s="835">
        <v>461.92999999999995</v>
      </c>
      <c r="Q1853" s="837">
        <v>0.70000000000000007</v>
      </c>
      <c r="R1853" s="832">
        <v>7</v>
      </c>
      <c r="S1853" s="837">
        <v>0.7</v>
      </c>
      <c r="T1853" s="836">
        <v>2.5</v>
      </c>
      <c r="U1853" s="838">
        <v>0.7142857142857143</v>
      </c>
    </row>
    <row r="1854" spans="1:21" ht="14.45" customHeight="1" x14ac:dyDescent="0.2">
      <c r="A1854" s="831">
        <v>21</v>
      </c>
      <c r="B1854" s="832" t="s">
        <v>3242</v>
      </c>
      <c r="C1854" s="832" t="s">
        <v>3248</v>
      </c>
      <c r="D1854" s="833" t="s">
        <v>5567</v>
      </c>
      <c r="E1854" s="834" t="s">
        <v>3282</v>
      </c>
      <c r="F1854" s="832" t="s">
        <v>3243</v>
      </c>
      <c r="G1854" s="832" t="s">
        <v>4076</v>
      </c>
      <c r="H1854" s="832" t="s">
        <v>594</v>
      </c>
      <c r="I1854" s="832" t="s">
        <v>4077</v>
      </c>
      <c r="J1854" s="832" t="s">
        <v>4078</v>
      </c>
      <c r="K1854" s="832" t="s">
        <v>4079</v>
      </c>
      <c r="L1854" s="835">
        <v>29.39</v>
      </c>
      <c r="M1854" s="835">
        <v>29.39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21</v>
      </c>
      <c r="B1855" s="832" t="s">
        <v>3242</v>
      </c>
      <c r="C1855" s="832" t="s">
        <v>3248</v>
      </c>
      <c r="D1855" s="833" t="s">
        <v>5567</v>
      </c>
      <c r="E1855" s="834" t="s">
        <v>3282</v>
      </c>
      <c r="F1855" s="832" t="s">
        <v>3243</v>
      </c>
      <c r="G1855" s="832" t="s">
        <v>4076</v>
      </c>
      <c r="H1855" s="832" t="s">
        <v>594</v>
      </c>
      <c r="I1855" s="832" t="s">
        <v>4893</v>
      </c>
      <c r="J1855" s="832" t="s">
        <v>4078</v>
      </c>
      <c r="K1855" s="832" t="s">
        <v>4894</v>
      </c>
      <c r="L1855" s="835">
        <v>23.51</v>
      </c>
      <c r="M1855" s="835">
        <v>70.53</v>
      </c>
      <c r="N1855" s="832">
        <v>3</v>
      </c>
      <c r="O1855" s="836">
        <v>2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5" customHeight="1" x14ac:dyDescent="0.2">
      <c r="A1856" s="831">
        <v>21</v>
      </c>
      <c r="B1856" s="832" t="s">
        <v>3242</v>
      </c>
      <c r="C1856" s="832" t="s">
        <v>3248</v>
      </c>
      <c r="D1856" s="833" t="s">
        <v>5567</v>
      </c>
      <c r="E1856" s="834" t="s">
        <v>3282</v>
      </c>
      <c r="F1856" s="832" t="s">
        <v>3243</v>
      </c>
      <c r="G1856" s="832" t="s">
        <v>4080</v>
      </c>
      <c r="H1856" s="832" t="s">
        <v>594</v>
      </c>
      <c r="I1856" s="832" t="s">
        <v>4081</v>
      </c>
      <c r="J1856" s="832" t="s">
        <v>4082</v>
      </c>
      <c r="K1856" s="832" t="s">
        <v>4083</v>
      </c>
      <c r="L1856" s="835">
        <v>0</v>
      </c>
      <c r="M1856" s="835">
        <v>0</v>
      </c>
      <c r="N1856" s="832">
        <v>1</v>
      </c>
      <c r="O1856" s="836">
        <v>1</v>
      </c>
      <c r="P1856" s="835">
        <v>0</v>
      </c>
      <c r="Q1856" s="837"/>
      <c r="R1856" s="832">
        <v>1</v>
      </c>
      <c r="S1856" s="837">
        <v>1</v>
      </c>
      <c r="T1856" s="836">
        <v>1</v>
      </c>
      <c r="U1856" s="838">
        <v>1</v>
      </c>
    </row>
    <row r="1857" spans="1:21" ht="14.45" customHeight="1" x14ac:dyDescent="0.2">
      <c r="A1857" s="831">
        <v>21</v>
      </c>
      <c r="B1857" s="832" t="s">
        <v>3242</v>
      </c>
      <c r="C1857" s="832" t="s">
        <v>3248</v>
      </c>
      <c r="D1857" s="833" t="s">
        <v>5567</v>
      </c>
      <c r="E1857" s="834" t="s">
        <v>3282</v>
      </c>
      <c r="F1857" s="832" t="s">
        <v>3243</v>
      </c>
      <c r="G1857" s="832" t="s">
        <v>3375</v>
      </c>
      <c r="H1857" s="832" t="s">
        <v>594</v>
      </c>
      <c r="I1857" s="832" t="s">
        <v>3376</v>
      </c>
      <c r="J1857" s="832" t="s">
        <v>1014</v>
      </c>
      <c r="K1857" s="832" t="s">
        <v>3377</v>
      </c>
      <c r="L1857" s="835">
        <v>236.03</v>
      </c>
      <c r="M1857" s="835">
        <v>472.06</v>
      </c>
      <c r="N1857" s="832">
        <v>2</v>
      </c>
      <c r="O1857" s="836">
        <v>1.5</v>
      </c>
      <c r="P1857" s="835">
        <v>472.06</v>
      </c>
      <c r="Q1857" s="837">
        <v>1</v>
      </c>
      <c r="R1857" s="832">
        <v>2</v>
      </c>
      <c r="S1857" s="837">
        <v>1</v>
      </c>
      <c r="T1857" s="836">
        <v>1.5</v>
      </c>
      <c r="U1857" s="838">
        <v>1</v>
      </c>
    </row>
    <row r="1858" spans="1:21" ht="14.45" customHeight="1" x14ac:dyDescent="0.2">
      <c r="A1858" s="831">
        <v>21</v>
      </c>
      <c r="B1858" s="832" t="s">
        <v>3242</v>
      </c>
      <c r="C1858" s="832" t="s">
        <v>3248</v>
      </c>
      <c r="D1858" s="833" t="s">
        <v>5567</v>
      </c>
      <c r="E1858" s="834" t="s">
        <v>3282</v>
      </c>
      <c r="F1858" s="832" t="s">
        <v>3243</v>
      </c>
      <c r="G1858" s="832" t="s">
        <v>3375</v>
      </c>
      <c r="H1858" s="832" t="s">
        <v>594</v>
      </c>
      <c r="I1858" s="832" t="s">
        <v>3378</v>
      </c>
      <c r="J1858" s="832" t="s">
        <v>1014</v>
      </c>
      <c r="K1858" s="832" t="s">
        <v>1421</v>
      </c>
      <c r="L1858" s="835">
        <v>516</v>
      </c>
      <c r="M1858" s="835">
        <v>42312</v>
      </c>
      <c r="N1858" s="832">
        <v>82</v>
      </c>
      <c r="O1858" s="836">
        <v>63.5</v>
      </c>
      <c r="P1858" s="835">
        <v>36120</v>
      </c>
      <c r="Q1858" s="837">
        <v>0.85365853658536583</v>
      </c>
      <c r="R1858" s="832">
        <v>70</v>
      </c>
      <c r="S1858" s="837">
        <v>0.85365853658536583</v>
      </c>
      <c r="T1858" s="836">
        <v>55</v>
      </c>
      <c r="U1858" s="838">
        <v>0.86614173228346458</v>
      </c>
    </row>
    <row r="1859" spans="1:21" ht="14.45" customHeight="1" x14ac:dyDescent="0.2">
      <c r="A1859" s="831">
        <v>21</v>
      </c>
      <c r="B1859" s="832" t="s">
        <v>3242</v>
      </c>
      <c r="C1859" s="832" t="s">
        <v>3248</v>
      </c>
      <c r="D1859" s="833" t="s">
        <v>5567</v>
      </c>
      <c r="E1859" s="834" t="s">
        <v>3282</v>
      </c>
      <c r="F1859" s="832" t="s">
        <v>3243</v>
      </c>
      <c r="G1859" s="832" t="s">
        <v>3375</v>
      </c>
      <c r="H1859" s="832" t="s">
        <v>594</v>
      </c>
      <c r="I1859" s="832" t="s">
        <v>4084</v>
      </c>
      <c r="J1859" s="832" t="s">
        <v>1014</v>
      </c>
      <c r="K1859" s="832" t="s">
        <v>4085</v>
      </c>
      <c r="L1859" s="835">
        <v>1719.99</v>
      </c>
      <c r="M1859" s="835">
        <v>10319.94</v>
      </c>
      <c r="N1859" s="832">
        <v>6</v>
      </c>
      <c r="O1859" s="836">
        <v>4.5</v>
      </c>
      <c r="P1859" s="835">
        <v>6879.96</v>
      </c>
      <c r="Q1859" s="837">
        <v>0.66666666666666663</v>
      </c>
      <c r="R1859" s="832">
        <v>4</v>
      </c>
      <c r="S1859" s="837">
        <v>0.66666666666666663</v>
      </c>
      <c r="T1859" s="836">
        <v>3.5</v>
      </c>
      <c r="U1859" s="838">
        <v>0.77777777777777779</v>
      </c>
    </row>
    <row r="1860" spans="1:21" ht="14.45" customHeight="1" x14ac:dyDescent="0.2">
      <c r="A1860" s="831">
        <v>21</v>
      </c>
      <c r="B1860" s="832" t="s">
        <v>3242</v>
      </c>
      <c r="C1860" s="832" t="s">
        <v>3248</v>
      </c>
      <c r="D1860" s="833" t="s">
        <v>5567</v>
      </c>
      <c r="E1860" s="834" t="s">
        <v>3282</v>
      </c>
      <c r="F1860" s="832" t="s">
        <v>3243</v>
      </c>
      <c r="G1860" s="832" t="s">
        <v>4632</v>
      </c>
      <c r="H1860" s="832" t="s">
        <v>594</v>
      </c>
      <c r="I1860" s="832" t="s">
        <v>4754</v>
      </c>
      <c r="J1860" s="832" t="s">
        <v>2000</v>
      </c>
      <c r="K1860" s="832" t="s">
        <v>738</v>
      </c>
      <c r="L1860" s="835">
        <v>42.05</v>
      </c>
      <c r="M1860" s="835">
        <v>42.05</v>
      </c>
      <c r="N1860" s="832">
        <v>1</v>
      </c>
      <c r="O1860" s="836">
        <v>0.5</v>
      </c>
      <c r="P1860" s="835">
        <v>42.05</v>
      </c>
      <c r="Q1860" s="837">
        <v>1</v>
      </c>
      <c r="R1860" s="832">
        <v>1</v>
      </c>
      <c r="S1860" s="837">
        <v>1</v>
      </c>
      <c r="T1860" s="836">
        <v>0.5</v>
      </c>
      <c r="U1860" s="838">
        <v>1</v>
      </c>
    </row>
    <row r="1861" spans="1:21" ht="14.45" customHeight="1" x14ac:dyDescent="0.2">
      <c r="A1861" s="831">
        <v>21</v>
      </c>
      <c r="B1861" s="832" t="s">
        <v>3242</v>
      </c>
      <c r="C1861" s="832" t="s">
        <v>3248</v>
      </c>
      <c r="D1861" s="833" t="s">
        <v>5567</v>
      </c>
      <c r="E1861" s="834" t="s">
        <v>3282</v>
      </c>
      <c r="F1861" s="832" t="s">
        <v>3243</v>
      </c>
      <c r="G1861" s="832" t="s">
        <v>4632</v>
      </c>
      <c r="H1861" s="832" t="s">
        <v>594</v>
      </c>
      <c r="I1861" s="832" t="s">
        <v>4895</v>
      </c>
      <c r="J1861" s="832" t="s">
        <v>2000</v>
      </c>
      <c r="K1861" s="832" t="s">
        <v>738</v>
      </c>
      <c r="L1861" s="835">
        <v>42.05</v>
      </c>
      <c r="M1861" s="835">
        <v>42.05</v>
      </c>
      <c r="N1861" s="832">
        <v>1</v>
      </c>
      <c r="O1861" s="836">
        <v>1</v>
      </c>
      <c r="P1861" s="835">
        <v>42.05</v>
      </c>
      <c r="Q1861" s="837">
        <v>1</v>
      </c>
      <c r="R1861" s="832">
        <v>1</v>
      </c>
      <c r="S1861" s="837">
        <v>1</v>
      </c>
      <c r="T1861" s="836">
        <v>1</v>
      </c>
      <c r="U1861" s="838">
        <v>1</v>
      </c>
    </row>
    <row r="1862" spans="1:21" ht="14.45" customHeight="1" x14ac:dyDescent="0.2">
      <c r="A1862" s="831">
        <v>21</v>
      </c>
      <c r="B1862" s="832" t="s">
        <v>3242</v>
      </c>
      <c r="C1862" s="832" t="s">
        <v>3248</v>
      </c>
      <c r="D1862" s="833" t="s">
        <v>5567</v>
      </c>
      <c r="E1862" s="834" t="s">
        <v>3282</v>
      </c>
      <c r="F1862" s="832" t="s">
        <v>3243</v>
      </c>
      <c r="G1862" s="832" t="s">
        <v>3795</v>
      </c>
      <c r="H1862" s="832" t="s">
        <v>594</v>
      </c>
      <c r="I1862" s="832" t="s">
        <v>3796</v>
      </c>
      <c r="J1862" s="832" t="s">
        <v>893</v>
      </c>
      <c r="K1862" s="832" t="s">
        <v>3797</v>
      </c>
      <c r="L1862" s="835">
        <v>37.61</v>
      </c>
      <c r="M1862" s="835">
        <v>37.61</v>
      </c>
      <c r="N1862" s="832">
        <v>1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5" customHeight="1" x14ac:dyDescent="0.2">
      <c r="A1863" s="831">
        <v>21</v>
      </c>
      <c r="B1863" s="832" t="s">
        <v>3242</v>
      </c>
      <c r="C1863" s="832" t="s">
        <v>3248</v>
      </c>
      <c r="D1863" s="833" t="s">
        <v>5567</v>
      </c>
      <c r="E1863" s="834" t="s">
        <v>3282</v>
      </c>
      <c r="F1863" s="832" t="s">
        <v>3243</v>
      </c>
      <c r="G1863" s="832" t="s">
        <v>3795</v>
      </c>
      <c r="H1863" s="832" t="s">
        <v>594</v>
      </c>
      <c r="I1863" s="832" t="s">
        <v>4539</v>
      </c>
      <c r="J1863" s="832" t="s">
        <v>893</v>
      </c>
      <c r="K1863" s="832" t="s">
        <v>4540</v>
      </c>
      <c r="L1863" s="835">
        <v>37.61</v>
      </c>
      <c r="M1863" s="835">
        <v>112.83</v>
      </c>
      <c r="N1863" s="832">
        <v>3</v>
      </c>
      <c r="O1863" s="836">
        <v>0.5</v>
      </c>
      <c r="P1863" s="835">
        <v>112.83</v>
      </c>
      <c r="Q1863" s="837">
        <v>1</v>
      </c>
      <c r="R1863" s="832">
        <v>3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21</v>
      </c>
      <c r="B1864" s="832" t="s">
        <v>3242</v>
      </c>
      <c r="C1864" s="832" t="s">
        <v>3248</v>
      </c>
      <c r="D1864" s="833" t="s">
        <v>5567</v>
      </c>
      <c r="E1864" s="834" t="s">
        <v>3282</v>
      </c>
      <c r="F1864" s="832" t="s">
        <v>3243</v>
      </c>
      <c r="G1864" s="832" t="s">
        <v>3795</v>
      </c>
      <c r="H1864" s="832" t="s">
        <v>594</v>
      </c>
      <c r="I1864" s="832" t="s">
        <v>4896</v>
      </c>
      <c r="J1864" s="832" t="s">
        <v>893</v>
      </c>
      <c r="K1864" s="832" t="s">
        <v>3600</v>
      </c>
      <c r="L1864" s="835">
        <v>18.809999999999999</v>
      </c>
      <c r="M1864" s="835">
        <v>56.429999999999993</v>
      </c>
      <c r="N1864" s="832">
        <v>3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5" customHeight="1" x14ac:dyDescent="0.2">
      <c r="A1865" s="831">
        <v>21</v>
      </c>
      <c r="B1865" s="832" t="s">
        <v>3242</v>
      </c>
      <c r="C1865" s="832" t="s">
        <v>3248</v>
      </c>
      <c r="D1865" s="833" t="s">
        <v>5567</v>
      </c>
      <c r="E1865" s="834" t="s">
        <v>3282</v>
      </c>
      <c r="F1865" s="832" t="s">
        <v>3243</v>
      </c>
      <c r="G1865" s="832" t="s">
        <v>3795</v>
      </c>
      <c r="H1865" s="832" t="s">
        <v>594</v>
      </c>
      <c r="I1865" s="832" t="s">
        <v>4896</v>
      </c>
      <c r="J1865" s="832" t="s">
        <v>893</v>
      </c>
      <c r="K1865" s="832" t="s">
        <v>3600</v>
      </c>
      <c r="L1865" s="835">
        <v>46.81</v>
      </c>
      <c r="M1865" s="835">
        <v>46.81</v>
      </c>
      <c r="N1865" s="832">
        <v>1</v>
      </c>
      <c r="O1865" s="836">
        <v>1</v>
      </c>
      <c r="P1865" s="835">
        <v>46.81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5" customHeight="1" x14ac:dyDescent="0.2">
      <c r="A1866" s="831">
        <v>21</v>
      </c>
      <c r="B1866" s="832" t="s">
        <v>3242</v>
      </c>
      <c r="C1866" s="832" t="s">
        <v>3248</v>
      </c>
      <c r="D1866" s="833" t="s">
        <v>5567</v>
      </c>
      <c r="E1866" s="834" t="s">
        <v>3282</v>
      </c>
      <c r="F1866" s="832" t="s">
        <v>3243</v>
      </c>
      <c r="G1866" s="832" t="s">
        <v>3795</v>
      </c>
      <c r="H1866" s="832" t="s">
        <v>594</v>
      </c>
      <c r="I1866" s="832" t="s">
        <v>3798</v>
      </c>
      <c r="J1866" s="832" t="s">
        <v>893</v>
      </c>
      <c r="K1866" s="832" t="s">
        <v>3799</v>
      </c>
      <c r="L1866" s="835">
        <v>37.61</v>
      </c>
      <c r="M1866" s="835">
        <v>112.83</v>
      </c>
      <c r="N1866" s="832">
        <v>3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5" customHeight="1" x14ac:dyDescent="0.2">
      <c r="A1867" s="831">
        <v>21</v>
      </c>
      <c r="B1867" s="832" t="s">
        <v>3242</v>
      </c>
      <c r="C1867" s="832" t="s">
        <v>3248</v>
      </c>
      <c r="D1867" s="833" t="s">
        <v>5567</v>
      </c>
      <c r="E1867" s="834" t="s">
        <v>3282</v>
      </c>
      <c r="F1867" s="832" t="s">
        <v>3243</v>
      </c>
      <c r="G1867" s="832" t="s">
        <v>3795</v>
      </c>
      <c r="H1867" s="832" t="s">
        <v>594</v>
      </c>
      <c r="I1867" s="832" t="s">
        <v>3798</v>
      </c>
      <c r="J1867" s="832" t="s">
        <v>893</v>
      </c>
      <c r="K1867" s="832" t="s">
        <v>3799</v>
      </c>
      <c r="L1867" s="835">
        <v>93.61</v>
      </c>
      <c r="M1867" s="835">
        <v>93.61</v>
      </c>
      <c r="N1867" s="832">
        <v>1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21</v>
      </c>
      <c r="B1868" s="832" t="s">
        <v>3242</v>
      </c>
      <c r="C1868" s="832" t="s">
        <v>3248</v>
      </c>
      <c r="D1868" s="833" t="s">
        <v>5567</v>
      </c>
      <c r="E1868" s="834" t="s">
        <v>3282</v>
      </c>
      <c r="F1868" s="832" t="s">
        <v>3243</v>
      </c>
      <c r="G1868" s="832" t="s">
        <v>3800</v>
      </c>
      <c r="H1868" s="832" t="s">
        <v>594</v>
      </c>
      <c r="I1868" s="832" t="s">
        <v>3801</v>
      </c>
      <c r="J1868" s="832" t="s">
        <v>3802</v>
      </c>
      <c r="K1868" s="832" t="s">
        <v>3803</v>
      </c>
      <c r="L1868" s="835">
        <v>23.72</v>
      </c>
      <c r="M1868" s="835">
        <v>47.44</v>
      </c>
      <c r="N1868" s="832">
        <v>2</v>
      </c>
      <c r="O1868" s="836">
        <v>1</v>
      </c>
      <c r="P1868" s="835">
        <v>47.44</v>
      </c>
      <c r="Q1868" s="837">
        <v>1</v>
      </c>
      <c r="R1868" s="832">
        <v>2</v>
      </c>
      <c r="S1868" s="837">
        <v>1</v>
      </c>
      <c r="T1868" s="836">
        <v>1</v>
      </c>
      <c r="U1868" s="838">
        <v>1</v>
      </c>
    </row>
    <row r="1869" spans="1:21" ht="14.45" customHeight="1" x14ac:dyDescent="0.2">
      <c r="A1869" s="831">
        <v>21</v>
      </c>
      <c r="B1869" s="832" t="s">
        <v>3242</v>
      </c>
      <c r="C1869" s="832" t="s">
        <v>3248</v>
      </c>
      <c r="D1869" s="833" t="s">
        <v>5567</v>
      </c>
      <c r="E1869" s="834" t="s">
        <v>3282</v>
      </c>
      <c r="F1869" s="832" t="s">
        <v>3243</v>
      </c>
      <c r="G1869" s="832" t="s">
        <v>4393</v>
      </c>
      <c r="H1869" s="832" t="s">
        <v>594</v>
      </c>
      <c r="I1869" s="832" t="s">
        <v>4394</v>
      </c>
      <c r="J1869" s="832" t="s">
        <v>4395</v>
      </c>
      <c r="K1869" s="832" t="s">
        <v>4396</v>
      </c>
      <c r="L1869" s="835">
        <v>140.94999999999999</v>
      </c>
      <c r="M1869" s="835">
        <v>1127.5999999999999</v>
      </c>
      <c r="N1869" s="832">
        <v>8</v>
      </c>
      <c r="O1869" s="836">
        <v>4</v>
      </c>
      <c r="P1869" s="835">
        <v>986.64999999999986</v>
      </c>
      <c r="Q1869" s="837">
        <v>0.875</v>
      </c>
      <c r="R1869" s="832">
        <v>7</v>
      </c>
      <c r="S1869" s="837">
        <v>0.875</v>
      </c>
      <c r="T1869" s="836">
        <v>3</v>
      </c>
      <c r="U1869" s="838">
        <v>0.75</v>
      </c>
    </row>
    <row r="1870" spans="1:21" ht="14.45" customHeight="1" x14ac:dyDescent="0.2">
      <c r="A1870" s="831">
        <v>21</v>
      </c>
      <c r="B1870" s="832" t="s">
        <v>3242</v>
      </c>
      <c r="C1870" s="832" t="s">
        <v>3248</v>
      </c>
      <c r="D1870" s="833" t="s">
        <v>5567</v>
      </c>
      <c r="E1870" s="834" t="s">
        <v>3282</v>
      </c>
      <c r="F1870" s="832" t="s">
        <v>3243</v>
      </c>
      <c r="G1870" s="832" t="s">
        <v>3379</v>
      </c>
      <c r="H1870" s="832" t="s">
        <v>594</v>
      </c>
      <c r="I1870" s="832" t="s">
        <v>3804</v>
      </c>
      <c r="J1870" s="832" t="s">
        <v>3805</v>
      </c>
      <c r="K1870" s="832" t="s">
        <v>3806</v>
      </c>
      <c r="L1870" s="835">
        <v>52.87</v>
      </c>
      <c r="M1870" s="835">
        <v>105.74</v>
      </c>
      <c r="N1870" s="832">
        <v>2</v>
      </c>
      <c r="O1870" s="836">
        <v>0.5</v>
      </c>
      <c r="P1870" s="835">
        <v>105.74</v>
      </c>
      <c r="Q1870" s="837">
        <v>1</v>
      </c>
      <c r="R1870" s="832">
        <v>2</v>
      </c>
      <c r="S1870" s="837">
        <v>1</v>
      </c>
      <c r="T1870" s="836">
        <v>0.5</v>
      </c>
      <c r="U1870" s="838">
        <v>1</v>
      </c>
    </row>
    <row r="1871" spans="1:21" ht="14.45" customHeight="1" x14ac:dyDescent="0.2">
      <c r="A1871" s="831">
        <v>21</v>
      </c>
      <c r="B1871" s="832" t="s">
        <v>3242</v>
      </c>
      <c r="C1871" s="832" t="s">
        <v>3248</v>
      </c>
      <c r="D1871" s="833" t="s">
        <v>5567</v>
      </c>
      <c r="E1871" s="834" t="s">
        <v>3282</v>
      </c>
      <c r="F1871" s="832" t="s">
        <v>3243</v>
      </c>
      <c r="G1871" s="832" t="s">
        <v>3379</v>
      </c>
      <c r="H1871" s="832" t="s">
        <v>594</v>
      </c>
      <c r="I1871" s="832" t="s">
        <v>3380</v>
      </c>
      <c r="J1871" s="832" t="s">
        <v>3381</v>
      </c>
      <c r="K1871" s="832" t="s">
        <v>3382</v>
      </c>
      <c r="L1871" s="835">
        <v>70.48</v>
      </c>
      <c r="M1871" s="835">
        <v>140.96</v>
      </c>
      <c r="N1871" s="832">
        <v>2</v>
      </c>
      <c r="O1871" s="836">
        <v>1</v>
      </c>
      <c r="P1871" s="835">
        <v>140.96</v>
      </c>
      <c r="Q1871" s="837">
        <v>1</v>
      </c>
      <c r="R1871" s="832">
        <v>2</v>
      </c>
      <c r="S1871" s="837">
        <v>1</v>
      </c>
      <c r="T1871" s="836">
        <v>1</v>
      </c>
      <c r="U1871" s="838">
        <v>1</v>
      </c>
    </row>
    <row r="1872" spans="1:21" ht="14.45" customHeight="1" x14ac:dyDescent="0.2">
      <c r="A1872" s="831">
        <v>21</v>
      </c>
      <c r="B1872" s="832" t="s">
        <v>3242</v>
      </c>
      <c r="C1872" s="832" t="s">
        <v>3248</v>
      </c>
      <c r="D1872" s="833" t="s">
        <v>5567</v>
      </c>
      <c r="E1872" s="834" t="s">
        <v>3282</v>
      </c>
      <c r="F1872" s="832" t="s">
        <v>3243</v>
      </c>
      <c r="G1872" s="832" t="s">
        <v>3379</v>
      </c>
      <c r="H1872" s="832" t="s">
        <v>594</v>
      </c>
      <c r="I1872" s="832" t="s">
        <v>3383</v>
      </c>
      <c r="J1872" s="832" t="s">
        <v>3384</v>
      </c>
      <c r="K1872" s="832" t="s">
        <v>3385</v>
      </c>
      <c r="L1872" s="835">
        <v>35.25</v>
      </c>
      <c r="M1872" s="835">
        <v>564</v>
      </c>
      <c r="N1872" s="832">
        <v>16</v>
      </c>
      <c r="O1872" s="836">
        <v>5.5</v>
      </c>
      <c r="P1872" s="835">
        <v>458.25</v>
      </c>
      <c r="Q1872" s="837">
        <v>0.8125</v>
      </c>
      <c r="R1872" s="832">
        <v>13</v>
      </c>
      <c r="S1872" s="837">
        <v>0.8125</v>
      </c>
      <c r="T1872" s="836">
        <v>5</v>
      </c>
      <c r="U1872" s="838">
        <v>0.90909090909090906</v>
      </c>
    </row>
    <row r="1873" spans="1:21" ht="14.45" customHeight="1" x14ac:dyDescent="0.2">
      <c r="A1873" s="831">
        <v>21</v>
      </c>
      <c r="B1873" s="832" t="s">
        <v>3242</v>
      </c>
      <c r="C1873" s="832" t="s">
        <v>3248</v>
      </c>
      <c r="D1873" s="833" t="s">
        <v>5567</v>
      </c>
      <c r="E1873" s="834" t="s">
        <v>3282</v>
      </c>
      <c r="F1873" s="832" t="s">
        <v>3243</v>
      </c>
      <c r="G1873" s="832" t="s">
        <v>3379</v>
      </c>
      <c r="H1873" s="832" t="s">
        <v>594</v>
      </c>
      <c r="I1873" s="832" t="s">
        <v>4086</v>
      </c>
      <c r="J1873" s="832" t="s">
        <v>916</v>
      </c>
      <c r="K1873" s="832" t="s">
        <v>4087</v>
      </c>
      <c r="L1873" s="835">
        <v>46.99</v>
      </c>
      <c r="M1873" s="835">
        <v>751.83999999999992</v>
      </c>
      <c r="N1873" s="832">
        <v>16</v>
      </c>
      <c r="O1873" s="836">
        <v>5.5</v>
      </c>
      <c r="P1873" s="835">
        <v>234.95</v>
      </c>
      <c r="Q1873" s="837">
        <v>0.3125</v>
      </c>
      <c r="R1873" s="832">
        <v>5</v>
      </c>
      <c r="S1873" s="837">
        <v>0.3125</v>
      </c>
      <c r="T1873" s="836">
        <v>2</v>
      </c>
      <c r="U1873" s="838">
        <v>0.36363636363636365</v>
      </c>
    </row>
    <row r="1874" spans="1:21" ht="14.45" customHeight="1" x14ac:dyDescent="0.2">
      <c r="A1874" s="831">
        <v>21</v>
      </c>
      <c r="B1874" s="832" t="s">
        <v>3242</v>
      </c>
      <c r="C1874" s="832" t="s">
        <v>3248</v>
      </c>
      <c r="D1874" s="833" t="s">
        <v>5567</v>
      </c>
      <c r="E1874" s="834" t="s">
        <v>3282</v>
      </c>
      <c r="F1874" s="832" t="s">
        <v>3243</v>
      </c>
      <c r="G1874" s="832" t="s">
        <v>3379</v>
      </c>
      <c r="H1874" s="832" t="s">
        <v>594</v>
      </c>
      <c r="I1874" s="832" t="s">
        <v>3807</v>
      </c>
      <c r="J1874" s="832" t="s">
        <v>896</v>
      </c>
      <c r="K1874" s="832" t="s">
        <v>3808</v>
      </c>
      <c r="L1874" s="835">
        <v>117.47</v>
      </c>
      <c r="M1874" s="835">
        <v>117.47</v>
      </c>
      <c r="N1874" s="832">
        <v>1</v>
      </c>
      <c r="O1874" s="836">
        <v>0.5</v>
      </c>
      <c r="P1874" s="835">
        <v>117.47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5" customHeight="1" x14ac:dyDescent="0.2">
      <c r="A1875" s="831">
        <v>21</v>
      </c>
      <c r="B1875" s="832" t="s">
        <v>3242</v>
      </c>
      <c r="C1875" s="832" t="s">
        <v>3248</v>
      </c>
      <c r="D1875" s="833" t="s">
        <v>5567</v>
      </c>
      <c r="E1875" s="834" t="s">
        <v>3282</v>
      </c>
      <c r="F1875" s="832" t="s">
        <v>3243</v>
      </c>
      <c r="G1875" s="832" t="s">
        <v>3379</v>
      </c>
      <c r="H1875" s="832" t="s">
        <v>594</v>
      </c>
      <c r="I1875" s="832" t="s">
        <v>3386</v>
      </c>
      <c r="J1875" s="832" t="s">
        <v>3387</v>
      </c>
      <c r="K1875" s="832" t="s">
        <v>3388</v>
      </c>
      <c r="L1875" s="835">
        <v>58.74</v>
      </c>
      <c r="M1875" s="835">
        <v>58.74</v>
      </c>
      <c r="N1875" s="832">
        <v>1</v>
      </c>
      <c r="O1875" s="836">
        <v>1</v>
      </c>
      <c r="P1875" s="835">
        <v>58.74</v>
      </c>
      <c r="Q1875" s="837">
        <v>1</v>
      </c>
      <c r="R1875" s="832">
        <v>1</v>
      </c>
      <c r="S1875" s="837">
        <v>1</v>
      </c>
      <c r="T1875" s="836">
        <v>1</v>
      </c>
      <c r="U1875" s="838">
        <v>1</v>
      </c>
    </row>
    <row r="1876" spans="1:21" ht="14.45" customHeight="1" x14ac:dyDescent="0.2">
      <c r="A1876" s="831">
        <v>21</v>
      </c>
      <c r="B1876" s="832" t="s">
        <v>3242</v>
      </c>
      <c r="C1876" s="832" t="s">
        <v>3248</v>
      </c>
      <c r="D1876" s="833" t="s">
        <v>5567</v>
      </c>
      <c r="E1876" s="834" t="s">
        <v>3282</v>
      </c>
      <c r="F1876" s="832" t="s">
        <v>3243</v>
      </c>
      <c r="G1876" s="832" t="s">
        <v>3391</v>
      </c>
      <c r="H1876" s="832" t="s">
        <v>594</v>
      </c>
      <c r="I1876" s="832" t="s">
        <v>3811</v>
      </c>
      <c r="J1876" s="832" t="s">
        <v>877</v>
      </c>
      <c r="K1876" s="832" t="s">
        <v>3812</v>
      </c>
      <c r="L1876" s="835">
        <v>45.56</v>
      </c>
      <c r="M1876" s="835">
        <v>45.56</v>
      </c>
      <c r="N1876" s="832">
        <v>1</v>
      </c>
      <c r="O1876" s="836">
        <v>0.5</v>
      </c>
      <c r="P1876" s="835">
        <v>45.56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5" customHeight="1" x14ac:dyDescent="0.2">
      <c r="A1877" s="831">
        <v>21</v>
      </c>
      <c r="B1877" s="832" t="s">
        <v>3242</v>
      </c>
      <c r="C1877" s="832" t="s">
        <v>3248</v>
      </c>
      <c r="D1877" s="833" t="s">
        <v>5567</v>
      </c>
      <c r="E1877" s="834" t="s">
        <v>3282</v>
      </c>
      <c r="F1877" s="832" t="s">
        <v>3243</v>
      </c>
      <c r="G1877" s="832" t="s">
        <v>3391</v>
      </c>
      <c r="H1877" s="832" t="s">
        <v>594</v>
      </c>
      <c r="I1877" s="832" t="s">
        <v>3813</v>
      </c>
      <c r="J1877" s="832" t="s">
        <v>877</v>
      </c>
      <c r="K1877" s="832" t="s">
        <v>3814</v>
      </c>
      <c r="L1877" s="835">
        <v>182.22</v>
      </c>
      <c r="M1877" s="835">
        <v>182.22</v>
      </c>
      <c r="N1877" s="832">
        <v>1</v>
      </c>
      <c r="O1877" s="836">
        <v>0.5</v>
      </c>
      <c r="P1877" s="835">
        <v>182.22</v>
      </c>
      <c r="Q1877" s="837">
        <v>1</v>
      </c>
      <c r="R1877" s="832">
        <v>1</v>
      </c>
      <c r="S1877" s="837">
        <v>1</v>
      </c>
      <c r="T1877" s="836">
        <v>0.5</v>
      </c>
      <c r="U1877" s="838">
        <v>1</v>
      </c>
    </row>
    <row r="1878" spans="1:21" ht="14.45" customHeight="1" x14ac:dyDescent="0.2">
      <c r="A1878" s="831">
        <v>21</v>
      </c>
      <c r="B1878" s="832" t="s">
        <v>3242</v>
      </c>
      <c r="C1878" s="832" t="s">
        <v>3248</v>
      </c>
      <c r="D1878" s="833" t="s">
        <v>5567</v>
      </c>
      <c r="E1878" s="834" t="s">
        <v>3282</v>
      </c>
      <c r="F1878" s="832" t="s">
        <v>3243</v>
      </c>
      <c r="G1878" s="832" t="s">
        <v>3391</v>
      </c>
      <c r="H1878" s="832" t="s">
        <v>594</v>
      </c>
      <c r="I1878" s="832" t="s">
        <v>3816</v>
      </c>
      <c r="J1878" s="832" t="s">
        <v>877</v>
      </c>
      <c r="K1878" s="832" t="s">
        <v>3814</v>
      </c>
      <c r="L1878" s="835">
        <v>182.22</v>
      </c>
      <c r="M1878" s="835">
        <v>364.44</v>
      </c>
      <c r="N1878" s="832">
        <v>2</v>
      </c>
      <c r="O1878" s="836">
        <v>1.5</v>
      </c>
      <c r="P1878" s="835">
        <v>182.22</v>
      </c>
      <c r="Q1878" s="837">
        <v>0.5</v>
      </c>
      <c r="R1878" s="832">
        <v>1</v>
      </c>
      <c r="S1878" s="837">
        <v>0.5</v>
      </c>
      <c r="T1878" s="836">
        <v>0.5</v>
      </c>
      <c r="U1878" s="838">
        <v>0.33333333333333331</v>
      </c>
    </row>
    <row r="1879" spans="1:21" ht="14.45" customHeight="1" x14ac:dyDescent="0.2">
      <c r="A1879" s="831">
        <v>21</v>
      </c>
      <c r="B1879" s="832" t="s">
        <v>3242</v>
      </c>
      <c r="C1879" s="832" t="s">
        <v>3248</v>
      </c>
      <c r="D1879" s="833" t="s">
        <v>5567</v>
      </c>
      <c r="E1879" s="834" t="s">
        <v>3282</v>
      </c>
      <c r="F1879" s="832" t="s">
        <v>3243</v>
      </c>
      <c r="G1879" s="832" t="s">
        <v>3391</v>
      </c>
      <c r="H1879" s="832" t="s">
        <v>594</v>
      </c>
      <c r="I1879" s="832" t="s">
        <v>4897</v>
      </c>
      <c r="J1879" s="832" t="s">
        <v>877</v>
      </c>
      <c r="K1879" s="832" t="s">
        <v>3812</v>
      </c>
      <c r="L1879" s="835">
        <v>45.56</v>
      </c>
      <c r="M1879" s="835">
        <v>45.56</v>
      </c>
      <c r="N1879" s="832">
        <v>1</v>
      </c>
      <c r="O1879" s="836">
        <v>0.5</v>
      </c>
      <c r="P1879" s="835">
        <v>45.56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5" customHeight="1" x14ac:dyDescent="0.2">
      <c r="A1880" s="831">
        <v>21</v>
      </c>
      <c r="B1880" s="832" t="s">
        <v>3242</v>
      </c>
      <c r="C1880" s="832" t="s">
        <v>3248</v>
      </c>
      <c r="D1880" s="833" t="s">
        <v>5567</v>
      </c>
      <c r="E1880" s="834" t="s">
        <v>3282</v>
      </c>
      <c r="F1880" s="832" t="s">
        <v>3243</v>
      </c>
      <c r="G1880" s="832" t="s">
        <v>3397</v>
      </c>
      <c r="H1880" s="832" t="s">
        <v>594</v>
      </c>
      <c r="I1880" s="832" t="s">
        <v>3398</v>
      </c>
      <c r="J1880" s="832" t="s">
        <v>3399</v>
      </c>
      <c r="K1880" s="832" t="s">
        <v>3400</v>
      </c>
      <c r="L1880" s="835">
        <v>93.49</v>
      </c>
      <c r="M1880" s="835">
        <v>1215.3699999999999</v>
      </c>
      <c r="N1880" s="832">
        <v>13</v>
      </c>
      <c r="O1880" s="836">
        <v>9</v>
      </c>
      <c r="P1880" s="835">
        <v>934.9</v>
      </c>
      <c r="Q1880" s="837">
        <v>0.76923076923076927</v>
      </c>
      <c r="R1880" s="832">
        <v>10</v>
      </c>
      <c r="S1880" s="837">
        <v>0.76923076923076927</v>
      </c>
      <c r="T1880" s="836">
        <v>6.5</v>
      </c>
      <c r="U1880" s="838">
        <v>0.72222222222222221</v>
      </c>
    </row>
    <row r="1881" spans="1:21" ht="14.45" customHeight="1" x14ac:dyDescent="0.2">
      <c r="A1881" s="831">
        <v>21</v>
      </c>
      <c r="B1881" s="832" t="s">
        <v>3242</v>
      </c>
      <c r="C1881" s="832" t="s">
        <v>3248</v>
      </c>
      <c r="D1881" s="833" t="s">
        <v>5567</v>
      </c>
      <c r="E1881" s="834" t="s">
        <v>3282</v>
      </c>
      <c r="F1881" s="832" t="s">
        <v>3243</v>
      </c>
      <c r="G1881" s="832" t="s">
        <v>3397</v>
      </c>
      <c r="H1881" s="832" t="s">
        <v>594</v>
      </c>
      <c r="I1881" s="832" t="s">
        <v>3401</v>
      </c>
      <c r="J1881" s="832" t="s">
        <v>3402</v>
      </c>
      <c r="K1881" s="832" t="s">
        <v>3403</v>
      </c>
      <c r="L1881" s="835">
        <v>93.49</v>
      </c>
      <c r="M1881" s="835">
        <v>186.98</v>
      </c>
      <c r="N1881" s="832">
        <v>2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21</v>
      </c>
      <c r="B1882" s="832" t="s">
        <v>3242</v>
      </c>
      <c r="C1882" s="832" t="s">
        <v>3248</v>
      </c>
      <c r="D1882" s="833" t="s">
        <v>5567</v>
      </c>
      <c r="E1882" s="834" t="s">
        <v>3282</v>
      </c>
      <c r="F1882" s="832" t="s">
        <v>3243</v>
      </c>
      <c r="G1882" s="832" t="s">
        <v>3404</v>
      </c>
      <c r="H1882" s="832" t="s">
        <v>594</v>
      </c>
      <c r="I1882" s="832" t="s">
        <v>4898</v>
      </c>
      <c r="J1882" s="832" t="s">
        <v>4638</v>
      </c>
      <c r="K1882" s="832" t="s">
        <v>4899</v>
      </c>
      <c r="L1882" s="835">
        <v>736.33</v>
      </c>
      <c r="M1882" s="835">
        <v>2208.9900000000002</v>
      </c>
      <c r="N1882" s="832">
        <v>3</v>
      </c>
      <c r="O1882" s="836">
        <v>1</v>
      </c>
      <c r="P1882" s="835">
        <v>2208.9900000000002</v>
      </c>
      <c r="Q1882" s="837">
        <v>1</v>
      </c>
      <c r="R1882" s="832">
        <v>3</v>
      </c>
      <c r="S1882" s="837">
        <v>1</v>
      </c>
      <c r="T1882" s="836">
        <v>1</v>
      </c>
      <c r="U1882" s="838">
        <v>1</v>
      </c>
    </row>
    <row r="1883" spans="1:21" ht="14.45" customHeight="1" x14ac:dyDescent="0.2">
      <c r="A1883" s="831">
        <v>21</v>
      </c>
      <c r="B1883" s="832" t="s">
        <v>3242</v>
      </c>
      <c r="C1883" s="832" t="s">
        <v>3248</v>
      </c>
      <c r="D1883" s="833" t="s">
        <v>5567</v>
      </c>
      <c r="E1883" s="834" t="s">
        <v>3282</v>
      </c>
      <c r="F1883" s="832" t="s">
        <v>3243</v>
      </c>
      <c r="G1883" s="832" t="s">
        <v>4223</v>
      </c>
      <c r="H1883" s="832" t="s">
        <v>594</v>
      </c>
      <c r="I1883" s="832" t="s">
        <v>4224</v>
      </c>
      <c r="J1883" s="832" t="s">
        <v>4225</v>
      </c>
      <c r="K1883" s="832" t="s">
        <v>4226</v>
      </c>
      <c r="L1883" s="835">
        <v>0</v>
      </c>
      <c r="M1883" s="835">
        <v>0</v>
      </c>
      <c r="N1883" s="832">
        <v>1</v>
      </c>
      <c r="O1883" s="836">
        <v>1</v>
      </c>
      <c r="P1883" s="835">
        <v>0</v>
      </c>
      <c r="Q1883" s="837"/>
      <c r="R1883" s="832">
        <v>1</v>
      </c>
      <c r="S1883" s="837">
        <v>1</v>
      </c>
      <c r="T1883" s="836">
        <v>1</v>
      </c>
      <c r="U1883" s="838">
        <v>1</v>
      </c>
    </row>
    <row r="1884" spans="1:21" ht="14.45" customHeight="1" x14ac:dyDescent="0.2">
      <c r="A1884" s="831">
        <v>21</v>
      </c>
      <c r="B1884" s="832" t="s">
        <v>3242</v>
      </c>
      <c r="C1884" s="832" t="s">
        <v>3248</v>
      </c>
      <c r="D1884" s="833" t="s">
        <v>5567</v>
      </c>
      <c r="E1884" s="834" t="s">
        <v>3282</v>
      </c>
      <c r="F1884" s="832" t="s">
        <v>3243</v>
      </c>
      <c r="G1884" s="832" t="s">
        <v>4900</v>
      </c>
      <c r="H1884" s="832" t="s">
        <v>594</v>
      </c>
      <c r="I1884" s="832" t="s">
        <v>4901</v>
      </c>
      <c r="J1884" s="832" t="s">
        <v>4902</v>
      </c>
      <c r="K1884" s="832" t="s">
        <v>4903</v>
      </c>
      <c r="L1884" s="835">
        <v>180.93</v>
      </c>
      <c r="M1884" s="835">
        <v>180.93</v>
      </c>
      <c r="N1884" s="832">
        <v>1</v>
      </c>
      <c r="O1884" s="836">
        <v>0.5</v>
      </c>
      <c r="P1884" s="835">
        <v>180.93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5" customHeight="1" x14ac:dyDescent="0.2">
      <c r="A1885" s="831">
        <v>21</v>
      </c>
      <c r="B1885" s="832" t="s">
        <v>3242</v>
      </c>
      <c r="C1885" s="832" t="s">
        <v>3248</v>
      </c>
      <c r="D1885" s="833" t="s">
        <v>5567</v>
      </c>
      <c r="E1885" s="834" t="s">
        <v>3282</v>
      </c>
      <c r="F1885" s="832" t="s">
        <v>3243</v>
      </c>
      <c r="G1885" s="832" t="s">
        <v>3411</v>
      </c>
      <c r="H1885" s="832" t="s">
        <v>594</v>
      </c>
      <c r="I1885" s="832" t="s">
        <v>4640</v>
      </c>
      <c r="J1885" s="832" t="s">
        <v>3147</v>
      </c>
      <c r="K1885" s="832" t="s">
        <v>4197</v>
      </c>
      <c r="L1885" s="835">
        <v>395.98</v>
      </c>
      <c r="M1885" s="835">
        <v>395.98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21</v>
      </c>
      <c r="B1886" s="832" t="s">
        <v>3242</v>
      </c>
      <c r="C1886" s="832" t="s">
        <v>3248</v>
      </c>
      <c r="D1886" s="833" t="s">
        <v>5567</v>
      </c>
      <c r="E1886" s="834" t="s">
        <v>3282</v>
      </c>
      <c r="F1886" s="832" t="s">
        <v>3243</v>
      </c>
      <c r="G1886" s="832" t="s">
        <v>3411</v>
      </c>
      <c r="H1886" s="832" t="s">
        <v>655</v>
      </c>
      <c r="I1886" s="832" t="s">
        <v>3149</v>
      </c>
      <c r="J1886" s="832" t="s">
        <v>3147</v>
      </c>
      <c r="K1886" s="832" t="s">
        <v>3150</v>
      </c>
      <c r="L1886" s="835">
        <v>246.39</v>
      </c>
      <c r="M1886" s="835">
        <v>492.78</v>
      </c>
      <c r="N1886" s="832">
        <v>2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5" customHeight="1" x14ac:dyDescent="0.2">
      <c r="A1887" s="831">
        <v>21</v>
      </c>
      <c r="B1887" s="832" t="s">
        <v>3242</v>
      </c>
      <c r="C1887" s="832" t="s">
        <v>3248</v>
      </c>
      <c r="D1887" s="833" t="s">
        <v>5567</v>
      </c>
      <c r="E1887" s="834" t="s">
        <v>3282</v>
      </c>
      <c r="F1887" s="832" t="s">
        <v>3243</v>
      </c>
      <c r="G1887" s="832" t="s">
        <v>4760</v>
      </c>
      <c r="H1887" s="832" t="s">
        <v>594</v>
      </c>
      <c r="I1887" s="832" t="s">
        <v>4761</v>
      </c>
      <c r="J1887" s="832" t="s">
        <v>4762</v>
      </c>
      <c r="K1887" s="832" t="s">
        <v>4763</v>
      </c>
      <c r="L1887" s="835">
        <v>0</v>
      </c>
      <c r="M1887" s="835">
        <v>0</v>
      </c>
      <c r="N1887" s="832">
        <v>6</v>
      </c>
      <c r="O1887" s="836">
        <v>1.5</v>
      </c>
      <c r="P1887" s="835">
        <v>0</v>
      </c>
      <c r="Q1887" s="837"/>
      <c r="R1887" s="832">
        <v>6</v>
      </c>
      <c r="S1887" s="837">
        <v>1</v>
      </c>
      <c r="T1887" s="836">
        <v>1.5</v>
      </c>
      <c r="U1887" s="838">
        <v>1</v>
      </c>
    </row>
    <row r="1888" spans="1:21" ht="14.45" customHeight="1" x14ac:dyDescent="0.2">
      <c r="A1888" s="831">
        <v>21</v>
      </c>
      <c r="B1888" s="832" t="s">
        <v>3242</v>
      </c>
      <c r="C1888" s="832" t="s">
        <v>3248</v>
      </c>
      <c r="D1888" s="833" t="s">
        <v>5567</v>
      </c>
      <c r="E1888" s="834" t="s">
        <v>3282</v>
      </c>
      <c r="F1888" s="832" t="s">
        <v>3243</v>
      </c>
      <c r="G1888" s="832" t="s">
        <v>3414</v>
      </c>
      <c r="H1888" s="832" t="s">
        <v>655</v>
      </c>
      <c r="I1888" s="832" t="s">
        <v>3825</v>
      </c>
      <c r="J1888" s="832" t="s">
        <v>3826</v>
      </c>
      <c r="K1888" s="832" t="s">
        <v>3417</v>
      </c>
      <c r="L1888" s="835">
        <v>550.39</v>
      </c>
      <c r="M1888" s="835">
        <v>1651.17</v>
      </c>
      <c r="N1888" s="832">
        <v>3</v>
      </c>
      <c r="O1888" s="836">
        <v>1</v>
      </c>
      <c r="P1888" s="835">
        <v>1651.17</v>
      </c>
      <c r="Q1888" s="837">
        <v>1</v>
      </c>
      <c r="R1888" s="832">
        <v>3</v>
      </c>
      <c r="S1888" s="837">
        <v>1</v>
      </c>
      <c r="T1888" s="836">
        <v>1</v>
      </c>
      <c r="U1888" s="838">
        <v>1</v>
      </c>
    </row>
    <row r="1889" spans="1:21" ht="14.45" customHeight="1" x14ac:dyDescent="0.2">
      <c r="A1889" s="831">
        <v>21</v>
      </c>
      <c r="B1889" s="832" t="s">
        <v>3242</v>
      </c>
      <c r="C1889" s="832" t="s">
        <v>3248</v>
      </c>
      <c r="D1889" s="833" t="s">
        <v>5567</v>
      </c>
      <c r="E1889" s="834" t="s">
        <v>3282</v>
      </c>
      <c r="F1889" s="832" t="s">
        <v>3243</v>
      </c>
      <c r="G1889" s="832" t="s">
        <v>3414</v>
      </c>
      <c r="H1889" s="832" t="s">
        <v>594</v>
      </c>
      <c r="I1889" s="832" t="s">
        <v>3415</v>
      </c>
      <c r="J1889" s="832" t="s">
        <v>3416</v>
      </c>
      <c r="K1889" s="832" t="s">
        <v>3417</v>
      </c>
      <c r="L1889" s="835">
        <v>550.39</v>
      </c>
      <c r="M1889" s="835">
        <v>3302.34</v>
      </c>
      <c r="N1889" s="832">
        <v>6</v>
      </c>
      <c r="O1889" s="836">
        <v>2</v>
      </c>
      <c r="P1889" s="835">
        <v>3302.34</v>
      </c>
      <c r="Q1889" s="837">
        <v>1</v>
      </c>
      <c r="R1889" s="832">
        <v>6</v>
      </c>
      <c r="S1889" s="837">
        <v>1</v>
      </c>
      <c r="T1889" s="836">
        <v>2</v>
      </c>
      <c r="U1889" s="838">
        <v>1</v>
      </c>
    </row>
    <row r="1890" spans="1:21" ht="14.45" customHeight="1" x14ac:dyDescent="0.2">
      <c r="A1890" s="831">
        <v>21</v>
      </c>
      <c r="B1890" s="832" t="s">
        <v>3242</v>
      </c>
      <c r="C1890" s="832" t="s">
        <v>3248</v>
      </c>
      <c r="D1890" s="833" t="s">
        <v>5567</v>
      </c>
      <c r="E1890" s="834" t="s">
        <v>3282</v>
      </c>
      <c r="F1890" s="832" t="s">
        <v>3243</v>
      </c>
      <c r="G1890" s="832" t="s">
        <v>4641</v>
      </c>
      <c r="H1890" s="832" t="s">
        <v>655</v>
      </c>
      <c r="I1890" s="832" t="s">
        <v>4904</v>
      </c>
      <c r="J1890" s="832" t="s">
        <v>4643</v>
      </c>
      <c r="K1890" s="832" t="s">
        <v>4905</v>
      </c>
      <c r="L1890" s="835">
        <v>556.04</v>
      </c>
      <c r="M1890" s="835">
        <v>556.04</v>
      </c>
      <c r="N1890" s="832">
        <v>1</v>
      </c>
      <c r="O1890" s="836">
        <v>0.5</v>
      </c>
      <c r="P1890" s="835">
        <v>556.04</v>
      </c>
      <c r="Q1890" s="837">
        <v>1</v>
      </c>
      <c r="R1890" s="832">
        <v>1</v>
      </c>
      <c r="S1890" s="837">
        <v>1</v>
      </c>
      <c r="T1890" s="836">
        <v>0.5</v>
      </c>
      <c r="U1890" s="838">
        <v>1</v>
      </c>
    </row>
    <row r="1891" spans="1:21" ht="14.45" customHeight="1" x14ac:dyDescent="0.2">
      <c r="A1891" s="831">
        <v>21</v>
      </c>
      <c r="B1891" s="832" t="s">
        <v>3242</v>
      </c>
      <c r="C1891" s="832" t="s">
        <v>3248</v>
      </c>
      <c r="D1891" s="833" t="s">
        <v>5567</v>
      </c>
      <c r="E1891" s="834" t="s">
        <v>3282</v>
      </c>
      <c r="F1891" s="832" t="s">
        <v>3243</v>
      </c>
      <c r="G1891" s="832" t="s">
        <v>3299</v>
      </c>
      <c r="H1891" s="832" t="s">
        <v>655</v>
      </c>
      <c r="I1891" s="832" t="s">
        <v>2867</v>
      </c>
      <c r="J1891" s="832" t="s">
        <v>2868</v>
      </c>
      <c r="K1891" s="832" t="s">
        <v>2869</v>
      </c>
      <c r="L1891" s="835">
        <v>5322.08</v>
      </c>
      <c r="M1891" s="835">
        <v>101119.51999999999</v>
      </c>
      <c r="N1891" s="832">
        <v>19</v>
      </c>
      <c r="O1891" s="836">
        <v>6</v>
      </c>
      <c r="P1891" s="835">
        <v>74509.119999999995</v>
      </c>
      <c r="Q1891" s="837">
        <v>0.73684210526315796</v>
      </c>
      <c r="R1891" s="832">
        <v>14</v>
      </c>
      <c r="S1891" s="837">
        <v>0.73684210526315785</v>
      </c>
      <c r="T1891" s="836">
        <v>4.5</v>
      </c>
      <c r="U1891" s="838">
        <v>0.75</v>
      </c>
    </row>
    <row r="1892" spans="1:21" ht="14.45" customHeight="1" x14ac:dyDescent="0.2">
      <c r="A1892" s="831">
        <v>21</v>
      </c>
      <c r="B1892" s="832" t="s">
        <v>3242</v>
      </c>
      <c r="C1892" s="832" t="s">
        <v>3248</v>
      </c>
      <c r="D1892" s="833" t="s">
        <v>5567</v>
      </c>
      <c r="E1892" s="834" t="s">
        <v>3282</v>
      </c>
      <c r="F1892" s="832" t="s">
        <v>3243</v>
      </c>
      <c r="G1892" s="832" t="s">
        <v>3299</v>
      </c>
      <c r="H1892" s="832" t="s">
        <v>655</v>
      </c>
      <c r="I1892" s="832" t="s">
        <v>3300</v>
      </c>
      <c r="J1892" s="832" t="s">
        <v>2868</v>
      </c>
      <c r="K1892" s="832" t="s">
        <v>3301</v>
      </c>
      <c r="L1892" s="835">
        <v>5322.08</v>
      </c>
      <c r="M1892" s="835">
        <v>58542.880000000005</v>
      </c>
      <c r="N1892" s="832">
        <v>11</v>
      </c>
      <c r="O1892" s="836">
        <v>2.5</v>
      </c>
      <c r="P1892" s="835">
        <v>58542.880000000005</v>
      </c>
      <c r="Q1892" s="837">
        <v>1</v>
      </c>
      <c r="R1892" s="832">
        <v>11</v>
      </c>
      <c r="S1892" s="837">
        <v>1</v>
      </c>
      <c r="T1892" s="836">
        <v>2.5</v>
      </c>
      <c r="U1892" s="838">
        <v>1</v>
      </c>
    </row>
    <row r="1893" spans="1:21" ht="14.45" customHeight="1" x14ac:dyDescent="0.2">
      <c r="A1893" s="831">
        <v>21</v>
      </c>
      <c r="B1893" s="832" t="s">
        <v>3242</v>
      </c>
      <c r="C1893" s="832" t="s">
        <v>3248</v>
      </c>
      <c r="D1893" s="833" t="s">
        <v>5567</v>
      </c>
      <c r="E1893" s="834" t="s">
        <v>3282</v>
      </c>
      <c r="F1893" s="832" t="s">
        <v>3243</v>
      </c>
      <c r="G1893" s="832" t="s">
        <v>3299</v>
      </c>
      <c r="H1893" s="832" t="s">
        <v>655</v>
      </c>
      <c r="I1893" s="832" t="s">
        <v>2863</v>
      </c>
      <c r="J1893" s="832" t="s">
        <v>2859</v>
      </c>
      <c r="K1893" s="832" t="s">
        <v>2864</v>
      </c>
      <c r="L1893" s="835">
        <v>484.75</v>
      </c>
      <c r="M1893" s="835">
        <v>25207</v>
      </c>
      <c r="N1893" s="832">
        <v>52</v>
      </c>
      <c r="O1893" s="836">
        <v>17.5</v>
      </c>
      <c r="P1893" s="835">
        <v>23268</v>
      </c>
      <c r="Q1893" s="837">
        <v>0.92307692307692313</v>
      </c>
      <c r="R1893" s="832">
        <v>48</v>
      </c>
      <c r="S1893" s="837">
        <v>0.92307692307692313</v>
      </c>
      <c r="T1893" s="836">
        <v>15.5</v>
      </c>
      <c r="U1893" s="838">
        <v>0.88571428571428568</v>
      </c>
    </row>
    <row r="1894" spans="1:21" ht="14.45" customHeight="1" x14ac:dyDescent="0.2">
      <c r="A1894" s="831">
        <v>21</v>
      </c>
      <c r="B1894" s="832" t="s">
        <v>3242</v>
      </c>
      <c r="C1894" s="832" t="s">
        <v>3248</v>
      </c>
      <c r="D1894" s="833" t="s">
        <v>5567</v>
      </c>
      <c r="E1894" s="834" t="s">
        <v>3282</v>
      </c>
      <c r="F1894" s="832" t="s">
        <v>3243</v>
      </c>
      <c r="G1894" s="832" t="s">
        <v>3299</v>
      </c>
      <c r="H1894" s="832" t="s">
        <v>655</v>
      </c>
      <c r="I1894" s="832" t="s">
        <v>2865</v>
      </c>
      <c r="J1894" s="832" t="s">
        <v>2859</v>
      </c>
      <c r="K1894" s="832" t="s">
        <v>2866</v>
      </c>
      <c r="L1894" s="835">
        <v>969.48</v>
      </c>
      <c r="M1894" s="835">
        <v>30053.879999999997</v>
      </c>
      <c r="N1894" s="832">
        <v>31</v>
      </c>
      <c r="O1894" s="836">
        <v>7.5</v>
      </c>
      <c r="P1894" s="835">
        <v>30053.879999999997</v>
      </c>
      <c r="Q1894" s="837">
        <v>1</v>
      </c>
      <c r="R1894" s="832">
        <v>31</v>
      </c>
      <c r="S1894" s="837">
        <v>1</v>
      </c>
      <c r="T1894" s="836">
        <v>7.5</v>
      </c>
      <c r="U1894" s="838">
        <v>1</v>
      </c>
    </row>
    <row r="1895" spans="1:21" ht="14.45" customHeight="1" x14ac:dyDescent="0.2">
      <c r="A1895" s="831">
        <v>21</v>
      </c>
      <c r="B1895" s="832" t="s">
        <v>3242</v>
      </c>
      <c r="C1895" s="832" t="s">
        <v>3248</v>
      </c>
      <c r="D1895" s="833" t="s">
        <v>5567</v>
      </c>
      <c r="E1895" s="834" t="s">
        <v>3282</v>
      </c>
      <c r="F1895" s="832" t="s">
        <v>3243</v>
      </c>
      <c r="G1895" s="832" t="s">
        <v>3299</v>
      </c>
      <c r="H1895" s="832" t="s">
        <v>655</v>
      </c>
      <c r="I1895" s="832" t="s">
        <v>2858</v>
      </c>
      <c r="J1895" s="832" t="s">
        <v>2859</v>
      </c>
      <c r="K1895" s="832" t="s">
        <v>2860</v>
      </c>
      <c r="L1895" s="835">
        <v>1938.97</v>
      </c>
      <c r="M1895" s="835">
        <v>17450.73</v>
      </c>
      <c r="N1895" s="832">
        <v>9</v>
      </c>
      <c r="O1895" s="836">
        <v>2</v>
      </c>
      <c r="P1895" s="835">
        <v>17450.73</v>
      </c>
      <c r="Q1895" s="837">
        <v>1</v>
      </c>
      <c r="R1895" s="832">
        <v>9</v>
      </c>
      <c r="S1895" s="837">
        <v>1</v>
      </c>
      <c r="T1895" s="836">
        <v>2</v>
      </c>
      <c r="U1895" s="838">
        <v>1</v>
      </c>
    </row>
    <row r="1896" spans="1:21" ht="14.45" customHeight="1" x14ac:dyDescent="0.2">
      <c r="A1896" s="831">
        <v>21</v>
      </c>
      <c r="B1896" s="832" t="s">
        <v>3242</v>
      </c>
      <c r="C1896" s="832" t="s">
        <v>3248</v>
      </c>
      <c r="D1896" s="833" t="s">
        <v>5567</v>
      </c>
      <c r="E1896" s="834" t="s">
        <v>3282</v>
      </c>
      <c r="F1896" s="832" t="s">
        <v>3243</v>
      </c>
      <c r="G1896" s="832" t="s">
        <v>3299</v>
      </c>
      <c r="H1896" s="832" t="s">
        <v>655</v>
      </c>
      <c r="I1896" s="832" t="s">
        <v>3434</v>
      </c>
      <c r="J1896" s="832" t="s">
        <v>2868</v>
      </c>
      <c r="K1896" s="832" t="s">
        <v>3435</v>
      </c>
      <c r="L1896" s="835">
        <v>5322.08</v>
      </c>
      <c r="M1896" s="835">
        <v>10644.16</v>
      </c>
      <c r="N1896" s="832">
        <v>2</v>
      </c>
      <c r="O1896" s="836">
        <v>1</v>
      </c>
      <c r="P1896" s="835">
        <v>10644.16</v>
      </c>
      <c r="Q1896" s="837">
        <v>1</v>
      </c>
      <c r="R1896" s="832">
        <v>2</v>
      </c>
      <c r="S1896" s="837">
        <v>1</v>
      </c>
      <c r="T1896" s="836">
        <v>1</v>
      </c>
      <c r="U1896" s="838">
        <v>1</v>
      </c>
    </row>
    <row r="1897" spans="1:21" ht="14.45" customHeight="1" x14ac:dyDescent="0.2">
      <c r="A1897" s="831">
        <v>21</v>
      </c>
      <c r="B1897" s="832" t="s">
        <v>3242</v>
      </c>
      <c r="C1897" s="832" t="s">
        <v>3248</v>
      </c>
      <c r="D1897" s="833" t="s">
        <v>5567</v>
      </c>
      <c r="E1897" s="834" t="s">
        <v>3282</v>
      </c>
      <c r="F1897" s="832" t="s">
        <v>3243</v>
      </c>
      <c r="G1897" s="832" t="s">
        <v>3299</v>
      </c>
      <c r="H1897" s="832" t="s">
        <v>655</v>
      </c>
      <c r="I1897" s="832" t="s">
        <v>2861</v>
      </c>
      <c r="J1897" s="832" t="s">
        <v>2859</v>
      </c>
      <c r="K1897" s="832" t="s">
        <v>2862</v>
      </c>
      <c r="L1897" s="835">
        <v>1454.23</v>
      </c>
      <c r="M1897" s="835">
        <v>42172.670000000013</v>
      </c>
      <c r="N1897" s="832">
        <v>29</v>
      </c>
      <c r="O1897" s="836">
        <v>9.5</v>
      </c>
      <c r="P1897" s="835">
        <v>37809.98000000001</v>
      </c>
      <c r="Q1897" s="837">
        <v>0.89655172413793105</v>
      </c>
      <c r="R1897" s="832">
        <v>26</v>
      </c>
      <c r="S1897" s="837">
        <v>0.89655172413793105</v>
      </c>
      <c r="T1897" s="836">
        <v>8.5</v>
      </c>
      <c r="U1897" s="838">
        <v>0.89473684210526316</v>
      </c>
    </row>
    <row r="1898" spans="1:21" ht="14.45" customHeight="1" x14ac:dyDescent="0.2">
      <c r="A1898" s="831">
        <v>21</v>
      </c>
      <c r="B1898" s="832" t="s">
        <v>3242</v>
      </c>
      <c r="C1898" s="832" t="s">
        <v>3248</v>
      </c>
      <c r="D1898" s="833" t="s">
        <v>5567</v>
      </c>
      <c r="E1898" s="834" t="s">
        <v>3282</v>
      </c>
      <c r="F1898" s="832" t="s">
        <v>3243</v>
      </c>
      <c r="G1898" s="832" t="s">
        <v>3299</v>
      </c>
      <c r="H1898" s="832" t="s">
        <v>594</v>
      </c>
      <c r="I1898" s="832" t="s">
        <v>4401</v>
      </c>
      <c r="J1898" s="832" t="s">
        <v>4402</v>
      </c>
      <c r="K1898" s="832" t="s">
        <v>2864</v>
      </c>
      <c r="L1898" s="835">
        <v>484.75</v>
      </c>
      <c r="M1898" s="835">
        <v>969.5</v>
      </c>
      <c r="N1898" s="832">
        <v>2</v>
      </c>
      <c r="O1898" s="836">
        <v>1</v>
      </c>
      <c r="P1898" s="835">
        <v>969.5</v>
      </c>
      <c r="Q1898" s="837">
        <v>1</v>
      </c>
      <c r="R1898" s="832">
        <v>2</v>
      </c>
      <c r="S1898" s="837">
        <v>1</v>
      </c>
      <c r="T1898" s="836">
        <v>1</v>
      </c>
      <c r="U1898" s="838">
        <v>1</v>
      </c>
    </row>
    <row r="1899" spans="1:21" ht="14.45" customHeight="1" x14ac:dyDescent="0.2">
      <c r="A1899" s="831">
        <v>21</v>
      </c>
      <c r="B1899" s="832" t="s">
        <v>3242</v>
      </c>
      <c r="C1899" s="832" t="s">
        <v>3248</v>
      </c>
      <c r="D1899" s="833" t="s">
        <v>5567</v>
      </c>
      <c r="E1899" s="834" t="s">
        <v>3282</v>
      </c>
      <c r="F1899" s="832" t="s">
        <v>3243</v>
      </c>
      <c r="G1899" s="832" t="s">
        <v>4906</v>
      </c>
      <c r="H1899" s="832" t="s">
        <v>594</v>
      </c>
      <c r="I1899" s="832" t="s">
        <v>4907</v>
      </c>
      <c r="J1899" s="832" t="s">
        <v>1930</v>
      </c>
      <c r="K1899" s="832" t="s">
        <v>4908</v>
      </c>
      <c r="L1899" s="835">
        <v>37.68</v>
      </c>
      <c r="M1899" s="835">
        <v>75.36</v>
      </c>
      <c r="N1899" s="832">
        <v>2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5" customHeight="1" x14ac:dyDescent="0.2">
      <c r="A1900" s="831">
        <v>21</v>
      </c>
      <c r="B1900" s="832" t="s">
        <v>3242</v>
      </c>
      <c r="C1900" s="832" t="s">
        <v>3248</v>
      </c>
      <c r="D1900" s="833" t="s">
        <v>5567</v>
      </c>
      <c r="E1900" s="834" t="s">
        <v>3282</v>
      </c>
      <c r="F1900" s="832" t="s">
        <v>3243</v>
      </c>
      <c r="G1900" s="832" t="s">
        <v>3437</v>
      </c>
      <c r="H1900" s="832" t="s">
        <v>655</v>
      </c>
      <c r="I1900" s="832" t="s">
        <v>2594</v>
      </c>
      <c r="J1900" s="832" t="s">
        <v>1030</v>
      </c>
      <c r="K1900" s="832" t="s">
        <v>2595</v>
      </c>
      <c r="L1900" s="835">
        <v>42.51</v>
      </c>
      <c r="M1900" s="835">
        <v>340.08</v>
      </c>
      <c r="N1900" s="832">
        <v>8</v>
      </c>
      <c r="O1900" s="836">
        <v>6.5</v>
      </c>
      <c r="P1900" s="835">
        <v>340.08</v>
      </c>
      <c r="Q1900" s="837">
        <v>1</v>
      </c>
      <c r="R1900" s="832">
        <v>8</v>
      </c>
      <c r="S1900" s="837">
        <v>1</v>
      </c>
      <c r="T1900" s="836">
        <v>6.5</v>
      </c>
      <c r="U1900" s="838">
        <v>1</v>
      </c>
    </row>
    <row r="1901" spans="1:21" ht="14.45" customHeight="1" x14ac:dyDescent="0.2">
      <c r="A1901" s="831">
        <v>21</v>
      </c>
      <c r="B1901" s="832" t="s">
        <v>3242</v>
      </c>
      <c r="C1901" s="832" t="s">
        <v>3248</v>
      </c>
      <c r="D1901" s="833" t="s">
        <v>5567</v>
      </c>
      <c r="E1901" s="834" t="s">
        <v>3282</v>
      </c>
      <c r="F1901" s="832" t="s">
        <v>3243</v>
      </c>
      <c r="G1901" s="832" t="s">
        <v>3437</v>
      </c>
      <c r="H1901" s="832" t="s">
        <v>655</v>
      </c>
      <c r="I1901" s="832" t="s">
        <v>2596</v>
      </c>
      <c r="J1901" s="832" t="s">
        <v>1030</v>
      </c>
      <c r="K1901" s="832" t="s">
        <v>2597</v>
      </c>
      <c r="L1901" s="835">
        <v>85.02</v>
      </c>
      <c r="M1901" s="835">
        <v>170.04</v>
      </c>
      <c r="N1901" s="832">
        <v>2</v>
      </c>
      <c r="O1901" s="836">
        <v>1.5</v>
      </c>
      <c r="P1901" s="835">
        <v>85.02</v>
      </c>
      <c r="Q1901" s="837">
        <v>0.5</v>
      </c>
      <c r="R1901" s="832">
        <v>1</v>
      </c>
      <c r="S1901" s="837">
        <v>0.5</v>
      </c>
      <c r="T1901" s="836">
        <v>0.5</v>
      </c>
      <c r="U1901" s="838">
        <v>0.33333333333333331</v>
      </c>
    </row>
    <row r="1902" spans="1:21" ht="14.45" customHeight="1" x14ac:dyDescent="0.2">
      <c r="A1902" s="831">
        <v>21</v>
      </c>
      <c r="B1902" s="832" t="s">
        <v>3242</v>
      </c>
      <c r="C1902" s="832" t="s">
        <v>3248</v>
      </c>
      <c r="D1902" s="833" t="s">
        <v>5567</v>
      </c>
      <c r="E1902" s="834" t="s">
        <v>3282</v>
      </c>
      <c r="F1902" s="832" t="s">
        <v>3243</v>
      </c>
      <c r="G1902" s="832" t="s">
        <v>3438</v>
      </c>
      <c r="H1902" s="832" t="s">
        <v>655</v>
      </c>
      <c r="I1902" s="832" t="s">
        <v>2913</v>
      </c>
      <c r="J1902" s="832" t="s">
        <v>2911</v>
      </c>
      <c r="K1902" s="832" t="s">
        <v>2914</v>
      </c>
      <c r="L1902" s="835">
        <v>169.73</v>
      </c>
      <c r="M1902" s="835">
        <v>1527.57</v>
      </c>
      <c r="N1902" s="832">
        <v>9</v>
      </c>
      <c r="O1902" s="836">
        <v>3.5</v>
      </c>
      <c r="P1902" s="835">
        <v>1188.1099999999999</v>
      </c>
      <c r="Q1902" s="837">
        <v>0.77777777777777779</v>
      </c>
      <c r="R1902" s="832">
        <v>7</v>
      </c>
      <c r="S1902" s="837">
        <v>0.77777777777777779</v>
      </c>
      <c r="T1902" s="836">
        <v>2</v>
      </c>
      <c r="U1902" s="838">
        <v>0.5714285714285714</v>
      </c>
    </row>
    <row r="1903" spans="1:21" ht="14.45" customHeight="1" x14ac:dyDescent="0.2">
      <c r="A1903" s="831">
        <v>21</v>
      </c>
      <c r="B1903" s="832" t="s">
        <v>3242</v>
      </c>
      <c r="C1903" s="832" t="s">
        <v>3248</v>
      </c>
      <c r="D1903" s="833" t="s">
        <v>5567</v>
      </c>
      <c r="E1903" s="834" t="s">
        <v>3282</v>
      </c>
      <c r="F1903" s="832" t="s">
        <v>3243</v>
      </c>
      <c r="G1903" s="832" t="s">
        <v>3438</v>
      </c>
      <c r="H1903" s="832" t="s">
        <v>655</v>
      </c>
      <c r="I1903" s="832" t="s">
        <v>2915</v>
      </c>
      <c r="J1903" s="832" t="s">
        <v>2911</v>
      </c>
      <c r="K1903" s="832" t="s">
        <v>2916</v>
      </c>
      <c r="L1903" s="835">
        <v>339.47</v>
      </c>
      <c r="M1903" s="835">
        <v>2715.76</v>
      </c>
      <c r="N1903" s="832">
        <v>8</v>
      </c>
      <c r="O1903" s="836">
        <v>5</v>
      </c>
      <c r="P1903" s="835">
        <v>2376.29</v>
      </c>
      <c r="Q1903" s="837">
        <v>0.87499999999999989</v>
      </c>
      <c r="R1903" s="832">
        <v>7</v>
      </c>
      <c r="S1903" s="837">
        <v>0.875</v>
      </c>
      <c r="T1903" s="836">
        <v>4</v>
      </c>
      <c r="U1903" s="838">
        <v>0.8</v>
      </c>
    </row>
    <row r="1904" spans="1:21" ht="14.45" customHeight="1" x14ac:dyDescent="0.2">
      <c r="A1904" s="831">
        <v>21</v>
      </c>
      <c r="B1904" s="832" t="s">
        <v>3242</v>
      </c>
      <c r="C1904" s="832" t="s">
        <v>3248</v>
      </c>
      <c r="D1904" s="833" t="s">
        <v>5567</v>
      </c>
      <c r="E1904" s="834" t="s">
        <v>3282</v>
      </c>
      <c r="F1904" s="832" t="s">
        <v>3243</v>
      </c>
      <c r="G1904" s="832" t="s">
        <v>3438</v>
      </c>
      <c r="H1904" s="832" t="s">
        <v>594</v>
      </c>
      <c r="I1904" s="832" t="s">
        <v>4909</v>
      </c>
      <c r="J1904" s="832" t="s">
        <v>2911</v>
      </c>
      <c r="K1904" s="832" t="s">
        <v>2916</v>
      </c>
      <c r="L1904" s="835">
        <v>339.47</v>
      </c>
      <c r="M1904" s="835">
        <v>339.47</v>
      </c>
      <c r="N1904" s="832">
        <v>1</v>
      </c>
      <c r="O1904" s="836">
        <v>1</v>
      </c>
      <c r="P1904" s="835">
        <v>339.47</v>
      </c>
      <c r="Q1904" s="837">
        <v>1</v>
      </c>
      <c r="R1904" s="832">
        <v>1</v>
      </c>
      <c r="S1904" s="837">
        <v>1</v>
      </c>
      <c r="T1904" s="836">
        <v>1</v>
      </c>
      <c r="U1904" s="838">
        <v>1</v>
      </c>
    </row>
    <row r="1905" spans="1:21" ht="14.45" customHeight="1" x14ac:dyDescent="0.2">
      <c r="A1905" s="831">
        <v>21</v>
      </c>
      <c r="B1905" s="832" t="s">
        <v>3242</v>
      </c>
      <c r="C1905" s="832" t="s">
        <v>3248</v>
      </c>
      <c r="D1905" s="833" t="s">
        <v>5567</v>
      </c>
      <c r="E1905" s="834" t="s">
        <v>3282</v>
      </c>
      <c r="F1905" s="832" t="s">
        <v>3243</v>
      </c>
      <c r="G1905" s="832" t="s">
        <v>4825</v>
      </c>
      <c r="H1905" s="832" t="s">
        <v>594</v>
      </c>
      <c r="I1905" s="832" t="s">
        <v>4826</v>
      </c>
      <c r="J1905" s="832" t="s">
        <v>1519</v>
      </c>
      <c r="K1905" s="832" t="s">
        <v>4827</v>
      </c>
      <c r="L1905" s="835">
        <v>0</v>
      </c>
      <c r="M1905" s="835">
        <v>0</v>
      </c>
      <c r="N1905" s="832">
        <v>1</v>
      </c>
      <c r="O1905" s="836">
        <v>1</v>
      </c>
      <c r="P1905" s="835">
        <v>0</v>
      </c>
      <c r="Q1905" s="837"/>
      <c r="R1905" s="832">
        <v>1</v>
      </c>
      <c r="S1905" s="837">
        <v>1</v>
      </c>
      <c r="T1905" s="836">
        <v>1</v>
      </c>
      <c r="U1905" s="838">
        <v>1</v>
      </c>
    </row>
    <row r="1906" spans="1:21" ht="14.45" customHeight="1" x14ac:dyDescent="0.2">
      <c r="A1906" s="831">
        <v>21</v>
      </c>
      <c r="B1906" s="832" t="s">
        <v>3242</v>
      </c>
      <c r="C1906" s="832" t="s">
        <v>3248</v>
      </c>
      <c r="D1906" s="833" t="s">
        <v>5567</v>
      </c>
      <c r="E1906" s="834" t="s">
        <v>3282</v>
      </c>
      <c r="F1906" s="832" t="s">
        <v>3243</v>
      </c>
      <c r="G1906" s="832" t="s">
        <v>4825</v>
      </c>
      <c r="H1906" s="832" t="s">
        <v>594</v>
      </c>
      <c r="I1906" s="832" t="s">
        <v>4910</v>
      </c>
      <c r="J1906" s="832" t="s">
        <v>1519</v>
      </c>
      <c r="K1906" s="832" t="s">
        <v>4911</v>
      </c>
      <c r="L1906" s="835">
        <v>0</v>
      </c>
      <c r="M1906" s="835">
        <v>0</v>
      </c>
      <c r="N1906" s="832">
        <v>1</v>
      </c>
      <c r="O1906" s="836">
        <v>1</v>
      </c>
      <c r="P1906" s="835">
        <v>0</v>
      </c>
      <c r="Q1906" s="837"/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21</v>
      </c>
      <c r="B1907" s="832" t="s">
        <v>3242</v>
      </c>
      <c r="C1907" s="832" t="s">
        <v>3248</v>
      </c>
      <c r="D1907" s="833" t="s">
        <v>5567</v>
      </c>
      <c r="E1907" s="834" t="s">
        <v>3282</v>
      </c>
      <c r="F1907" s="832" t="s">
        <v>3243</v>
      </c>
      <c r="G1907" s="832" t="s">
        <v>4231</v>
      </c>
      <c r="H1907" s="832" t="s">
        <v>594</v>
      </c>
      <c r="I1907" s="832" t="s">
        <v>4232</v>
      </c>
      <c r="J1907" s="832" t="s">
        <v>4233</v>
      </c>
      <c r="K1907" s="832" t="s">
        <v>3799</v>
      </c>
      <c r="L1907" s="835">
        <v>140.72</v>
      </c>
      <c r="M1907" s="835">
        <v>3518</v>
      </c>
      <c r="N1907" s="832">
        <v>25</v>
      </c>
      <c r="O1907" s="836">
        <v>2.5</v>
      </c>
      <c r="P1907" s="835">
        <v>3518</v>
      </c>
      <c r="Q1907" s="837">
        <v>1</v>
      </c>
      <c r="R1907" s="832">
        <v>25</v>
      </c>
      <c r="S1907" s="837">
        <v>1</v>
      </c>
      <c r="T1907" s="836">
        <v>2.5</v>
      </c>
      <c r="U1907" s="838">
        <v>1</v>
      </c>
    </row>
    <row r="1908" spans="1:21" ht="14.45" customHeight="1" x14ac:dyDescent="0.2">
      <c r="A1908" s="831">
        <v>21</v>
      </c>
      <c r="B1908" s="832" t="s">
        <v>3242</v>
      </c>
      <c r="C1908" s="832" t="s">
        <v>3248</v>
      </c>
      <c r="D1908" s="833" t="s">
        <v>5567</v>
      </c>
      <c r="E1908" s="834" t="s">
        <v>3282</v>
      </c>
      <c r="F1908" s="832" t="s">
        <v>3243</v>
      </c>
      <c r="G1908" s="832" t="s">
        <v>3843</v>
      </c>
      <c r="H1908" s="832" t="s">
        <v>594</v>
      </c>
      <c r="I1908" s="832" t="s">
        <v>3844</v>
      </c>
      <c r="J1908" s="832" t="s">
        <v>3845</v>
      </c>
      <c r="K1908" s="832" t="s">
        <v>3846</v>
      </c>
      <c r="L1908" s="835">
        <v>0</v>
      </c>
      <c r="M1908" s="835">
        <v>0</v>
      </c>
      <c r="N1908" s="832">
        <v>1</v>
      </c>
      <c r="O1908" s="836">
        <v>0.5</v>
      </c>
      <c r="P1908" s="835"/>
      <c r="Q1908" s="837"/>
      <c r="R1908" s="832"/>
      <c r="S1908" s="837">
        <v>0</v>
      </c>
      <c r="T1908" s="836"/>
      <c r="U1908" s="838">
        <v>0</v>
      </c>
    </row>
    <row r="1909" spans="1:21" ht="14.45" customHeight="1" x14ac:dyDescent="0.2">
      <c r="A1909" s="831">
        <v>21</v>
      </c>
      <c r="B1909" s="832" t="s">
        <v>3242</v>
      </c>
      <c r="C1909" s="832" t="s">
        <v>3248</v>
      </c>
      <c r="D1909" s="833" t="s">
        <v>5567</v>
      </c>
      <c r="E1909" s="834" t="s">
        <v>3282</v>
      </c>
      <c r="F1909" s="832" t="s">
        <v>3243</v>
      </c>
      <c r="G1909" s="832" t="s">
        <v>4651</v>
      </c>
      <c r="H1909" s="832" t="s">
        <v>594</v>
      </c>
      <c r="I1909" s="832" t="s">
        <v>4652</v>
      </c>
      <c r="J1909" s="832" t="s">
        <v>4653</v>
      </c>
      <c r="K1909" s="832" t="s">
        <v>4654</v>
      </c>
      <c r="L1909" s="835">
        <v>552.64</v>
      </c>
      <c r="M1909" s="835">
        <v>1105.28</v>
      </c>
      <c r="N1909" s="832">
        <v>2</v>
      </c>
      <c r="O1909" s="836">
        <v>2</v>
      </c>
      <c r="P1909" s="835">
        <v>552.64</v>
      </c>
      <c r="Q1909" s="837">
        <v>0.5</v>
      </c>
      <c r="R1909" s="832">
        <v>1</v>
      </c>
      <c r="S1909" s="837">
        <v>0.5</v>
      </c>
      <c r="T1909" s="836">
        <v>1</v>
      </c>
      <c r="U1909" s="838">
        <v>0.5</v>
      </c>
    </row>
    <row r="1910" spans="1:21" ht="14.45" customHeight="1" x14ac:dyDescent="0.2">
      <c r="A1910" s="831">
        <v>21</v>
      </c>
      <c r="B1910" s="832" t="s">
        <v>3242</v>
      </c>
      <c r="C1910" s="832" t="s">
        <v>3248</v>
      </c>
      <c r="D1910" s="833" t="s">
        <v>5567</v>
      </c>
      <c r="E1910" s="834" t="s">
        <v>3282</v>
      </c>
      <c r="F1910" s="832" t="s">
        <v>3243</v>
      </c>
      <c r="G1910" s="832" t="s">
        <v>3451</v>
      </c>
      <c r="H1910" s="832" t="s">
        <v>594</v>
      </c>
      <c r="I1910" s="832" t="s">
        <v>3452</v>
      </c>
      <c r="J1910" s="832" t="s">
        <v>1159</v>
      </c>
      <c r="K1910" s="832" t="s">
        <v>3453</v>
      </c>
      <c r="L1910" s="835">
        <v>75.05</v>
      </c>
      <c r="M1910" s="835">
        <v>450.29999999999995</v>
      </c>
      <c r="N1910" s="832">
        <v>6</v>
      </c>
      <c r="O1910" s="836">
        <v>5</v>
      </c>
      <c r="P1910" s="835">
        <v>300.2</v>
      </c>
      <c r="Q1910" s="837">
        <v>0.66666666666666674</v>
      </c>
      <c r="R1910" s="832">
        <v>4</v>
      </c>
      <c r="S1910" s="837">
        <v>0.66666666666666663</v>
      </c>
      <c r="T1910" s="836">
        <v>3</v>
      </c>
      <c r="U1910" s="838">
        <v>0.6</v>
      </c>
    </row>
    <row r="1911" spans="1:21" ht="14.45" customHeight="1" x14ac:dyDescent="0.2">
      <c r="A1911" s="831">
        <v>21</v>
      </c>
      <c r="B1911" s="832" t="s">
        <v>3242</v>
      </c>
      <c r="C1911" s="832" t="s">
        <v>3248</v>
      </c>
      <c r="D1911" s="833" t="s">
        <v>5567</v>
      </c>
      <c r="E1911" s="834" t="s">
        <v>3282</v>
      </c>
      <c r="F1911" s="832" t="s">
        <v>3243</v>
      </c>
      <c r="G1911" s="832" t="s">
        <v>3451</v>
      </c>
      <c r="H1911" s="832" t="s">
        <v>594</v>
      </c>
      <c r="I1911" s="832" t="s">
        <v>3454</v>
      </c>
      <c r="J1911" s="832" t="s">
        <v>1163</v>
      </c>
      <c r="K1911" s="832" t="s">
        <v>3455</v>
      </c>
      <c r="L1911" s="835">
        <v>45.03</v>
      </c>
      <c r="M1911" s="835">
        <v>315.21000000000004</v>
      </c>
      <c r="N1911" s="832">
        <v>7</v>
      </c>
      <c r="O1911" s="836">
        <v>2</v>
      </c>
      <c r="P1911" s="835">
        <v>315.21000000000004</v>
      </c>
      <c r="Q1911" s="837">
        <v>1</v>
      </c>
      <c r="R1911" s="832">
        <v>7</v>
      </c>
      <c r="S1911" s="837">
        <v>1</v>
      </c>
      <c r="T1911" s="836">
        <v>2</v>
      </c>
      <c r="U1911" s="838">
        <v>1</v>
      </c>
    </row>
    <row r="1912" spans="1:21" ht="14.45" customHeight="1" x14ac:dyDescent="0.2">
      <c r="A1912" s="831">
        <v>21</v>
      </c>
      <c r="B1912" s="832" t="s">
        <v>3242</v>
      </c>
      <c r="C1912" s="832" t="s">
        <v>3248</v>
      </c>
      <c r="D1912" s="833" t="s">
        <v>5567</v>
      </c>
      <c r="E1912" s="834" t="s">
        <v>3282</v>
      </c>
      <c r="F1912" s="832" t="s">
        <v>3243</v>
      </c>
      <c r="G1912" s="832" t="s">
        <v>3847</v>
      </c>
      <c r="H1912" s="832" t="s">
        <v>594</v>
      </c>
      <c r="I1912" s="832" t="s">
        <v>4095</v>
      </c>
      <c r="J1912" s="832" t="s">
        <v>1631</v>
      </c>
      <c r="K1912" s="832" t="s">
        <v>4096</v>
      </c>
      <c r="L1912" s="835">
        <v>94.7</v>
      </c>
      <c r="M1912" s="835">
        <v>94.7</v>
      </c>
      <c r="N1912" s="832">
        <v>1</v>
      </c>
      <c r="O1912" s="836">
        <v>0.5</v>
      </c>
      <c r="P1912" s="835">
        <v>94.7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5" customHeight="1" x14ac:dyDescent="0.2">
      <c r="A1913" s="831">
        <v>21</v>
      </c>
      <c r="B1913" s="832" t="s">
        <v>3242</v>
      </c>
      <c r="C1913" s="832" t="s">
        <v>3248</v>
      </c>
      <c r="D1913" s="833" t="s">
        <v>5567</v>
      </c>
      <c r="E1913" s="834" t="s">
        <v>3282</v>
      </c>
      <c r="F1913" s="832" t="s">
        <v>3243</v>
      </c>
      <c r="G1913" s="832" t="s">
        <v>3847</v>
      </c>
      <c r="H1913" s="832" t="s">
        <v>594</v>
      </c>
      <c r="I1913" s="832" t="s">
        <v>4912</v>
      </c>
      <c r="J1913" s="832" t="s">
        <v>1631</v>
      </c>
      <c r="K1913" s="832" t="s">
        <v>4096</v>
      </c>
      <c r="L1913" s="835">
        <v>94.7</v>
      </c>
      <c r="M1913" s="835">
        <v>94.7</v>
      </c>
      <c r="N1913" s="832">
        <v>1</v>
      </c>
      <c r="O1913" s="836">
        <v>0.5</v>
      </c>
      <c r="P1913" s="835">
        <v>94.7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5" customHeight="1" x14ac:dyDescent="0.2">
      <c r="A1914" s="831">
        <v>21</v>
      </c>
      <c r="B1914" s="832" t="s">
        <v>3242</v>
      </c>
      <c r="C1914" s="832" t="s">
        <v>3248</v>
      </c>
      <c r="D1914" s="833" t="s">
        <v>5567</v>
      </c>
      <c r="E1914" s="834" t="s">
        <v>3282</v>
      </c>
      <c r="F1914" s="832" t="s">
        <v>3243</v>
      </c>
      <c r="G1914" s="832" t="s">
        <v>4655</v>
      </c>
      <c r="H1914" s="832" t="s">
        <v>594</v>
      </c>
      <c r="I1914" s="832" t="s">
        <v>4656</v>
      </c>
      <c r="J1914" s="832" t="s">
        <v>4657</v>
      </c>
      <c r="K1914" s="832" t="s">
        <v>4658</v>
      </c>
      <c r="L1914" s="835">
        <v>164.01</v>
      </c>
      <c r="M1914" s="835">
        <v>164.01</v>
      </c>
      <c r="N1914" s="832">
        <v>1</v>
      </c>
      <c r="O1914" s="836">
        <v>1</v>
      </c>
      <c r="P1914" s="835">
        <v>164.01</v>
      </c>
      <c r="Q1914" s="837">
        <v>1</v>
      </c>
      <c r="R1914" s="832">
        <v>1</v>
      </c>
      <c r="S1914" s="837">
        <v>1</v>
      </c>
      <c r="T1914" s="836">
        <v>1</v>
      </c>
      <c r="U1914" s="838">
        <v>1</v>
      </c>
    </row>
    <row r="1915" spans="1:21" ht="14.45" customHeight="1" x14ac:dyDescent="0.2">
      <c r="A1915" s="831">
        <v>21</v>
      </c>
      <c r="B1915" s="832" t="s">
        <v>3242</v>
      </c>
      <c r="C1915" s="832" t="s">
        <v>3248</v>
      </c>
      <c r="D1915" s="833" t="s">
        <v>5567</v>
      </c>
      <c r="E1915" s="834" t="s">
        <v>3282</v>
      </c>
      <c r="F1915" s="832" t="s">
        <v>3243</v>
      </c>
      <c r="G1915" s="832" t="s">
        <v>4101</v>
      </c>
      <c r="H1915" s="832" t="s">
        <v>594</v>
      </c>
      <c r="I1915" s="832" t="s">
        <v>4105</v>
      </c>
      <c r="J1915" s="832" t="s">
        <v>4103</v>
      </c>
      <c r="K1915" s="832" t="s">
        <v>4106</v>
      </c>
      <c r="L1915" s="835">
        <v>91.78</v>
      </c>
      <c r="M1915" s="835">
        <v>826.0200000000001</v>
      </c>
      <c r="N1915" s="832">
        <v>9</v>
      </c>
      <c r="O1915" s="836">
        <v>2.5</v>
      </c>
      <c r="P1915" s="835">
        <v>826.0200000000001</v>
      </c>
      <c r="Q1915" s="837">
        <v>1</v>
      </c>
      <c r="R1915" s="832">
        <v>9</v>
      </c>
      <c r="S1915" s="837">
        <v>1</v>
      </c>
      <c r="T1915" s="836">
        <v>2.5</v>
      </c>
      <c r="U1915" s="838">
        <v>1</v>
      </c>
    </row>
    <row r="1916" spans="1:21" ht="14.45" customHeight="1" x14ac:dyDescent="0.2">
      <c r="A1916" s="831">
        <v>21</v>
      </c>
      <c r="B1916" s="832" t="s">
        <v>3242</v>
      </c>
      <c r="C1916" s="832" t="s">
        <v>3248</v>
      </c>
      <c r="D1916" s="833" t="s">
        <v>5567</v>
      </c>
      <c r="E1916" s="834" t="s">
        <v>3282</v>
      </c>
      <c r="F1916" s="832" t="s">
        <v>3243</v>
      </c>
      <c r="G1916" s="832" t="s">
        <v>3461</v>
      </c>
      <c r="H1916" s="832" t="s">
        <v>594</v>
      </c>
      <c r="I1916" s="832" t="s">
        <v>3462</v>
      </c>
      <c r="J1916" s="832" t="s">
        <v>3463</v>
      </c>
      <c r="K1916" s="832" t="s">
        <v>3464</v>
      </c>
      <c r="L1916" s="835">
        <v>2615.92</v>
      </c>
      <c r="M1916" s="835">
        <v>36622.879999999997</v>
      </c>
      <c r="N1916" s="832">
        <v>14</v>
      </c>
      <c r="O1916" s="836">
        <v>7</v>
      </c>
      <c r="P1916" s="835">
        <v>23543.279999999999</v>
      </c>
      <c r="Q1916" s="837">
        <v>0.6428571428571429</v>
      </c>
      <c r="R1916" s="832">
        <v>9</v>
      </c>
      <c r="S1916" s="837">
        <v>0.6428571428571429</v>
      </c>
      <c r="T1916" s="836">
        <v>4.5</v>
      </c>
      <c r="U1916" s="838">
        <v>0.6428571428571429</v>
      </c>
    </row>
    <row r="1917" spans="1:21" ht="14.45" customHeight="1" x14ac:dyDescent="0.2">
      <c r="A1917" s="831">
        <v>21</v>
      </c>
      <c r="B1917" s="832" t="s">
        <v>3242</v>
      </c>
      <c r="C1917" s="832" t="s">
        <v>3248</v>
      </c>
      <c r="D1917" s="833" t="s">
        <v>5567</v>
      </c>
      <c r="E1917" s="834" t="s">
        <v>3282</v>
      </c>
      <c r="F1917" s="832" t="s">
        <v>3243</v>
      </c>
      <c r="G1917" s="832" t="s">
        <v>3461</v>
      </c>
      <c r="H1917" s="832" t="s">
        <v>594</v>
      </c>
      <c r="I1917" s="832" t="s">
        <v>4237</v>
      </c>
      <c r="J1917" s="832" t="s">
        <v>3463</v>
      </c>
      <c r="K1917" s="832" t="s">
        <v>4238</v>
      </c>
      <c r="L1917" s="835">
        <v>3633.21</v>
      </c>
      <c r="M1917" s="835">
        <v>18166.050000000003</v>
      </c>
      <c r="N1917" s="832">
        <v>5</v>
      </c>
      <c r="O1917" s="836">
        <v>3</v>
      </c>
      <c r="P1917" s="835">
        <v>10899.630000000001</v>
      </c>
      <c r="Q1917" s="837">
        <v>0.6</v>
      </c>
      <c r="R1917" s="832">
        <v>3</v>
      </c>
      <c r="S1917" s="837">
        <v>0.6</v>
      </c>
      <c r="T1917" s="836">
        <v>2</v>
      </c>
      <c r="U1917" s="838">
        <v>0.66666666666666663</v>
      </c>
    </row>
    <row r="1918" spans="1:21" ht="14.45" customHeight="1" x14ac:dyDescent="0.2">
      <c r="A1918" s="831">
        <v>21</v>
      </c>
      <c r="B1918" s="832" t="s">
        <v>3242</v>
      </c>
      <c r="C1918" s="832" t="s">
        <v>3248</v>
      </c>
      <c r="D1918" s="833" t="s">
        <v>5567</v>
      </c>
      <c r="E1918" s="834" t="s">
        <v>3282</v>
      </c>
      <c r="F1918" s="832" t="s">
        <v>3243</v>
      </c>
      <c r="G1918" s="832" t="s">
        <v>3466</v>
      </c>
      <c r="H1918" s="832" t="s">
        <v>594</v>
      </c>
      <c r="I1918" s="832" t="s">
        <v>3467</v>
      </c>
      <c r="J1918" s="832" t="s">
        <v>1770</v>
      </c>
      <c r="K1918" s="832" t="s">
        <v>3468</v>
      </c>
      <c r="L1918" s="835">
        <v>42.14</v>
      </c>
      <c r="M1918" s="835">
        <v>84.28</v>
      </c>
      <c r="N1918" s="832">
        <v>2</v>
      </c>
      <c r="O1918" s="836">
        <v>2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21</v>
      </c>
      <c r="B1919" s="832" t="s">
        <v>3242</v>
      </c>
      <c r="C1919" s="832" t="s">
        <v>3248</v>
      </c>
      <c r="D1919" s="833" t="s">
        <v>5567</v>
      </c>
      <c r="E1919" s="834" t="s">
        <v>3282</v>
      </c>
      <c r="F1919" s="832" t="s">
        <v>3243</v>
      </c>
      <c r="G1919" s="832" t="s">
        <v>3466</v>
      </c>
      <c r="H1919" s="832" t="s">
        <v>594</v>
      </c>
      <c r="I1919" s="832" t="s">
        <v>4107</v>
      </c>
      <c r="J1919" s="832" t="s">
        <v>1770</v>
      </c>
      <c r="K1919" s="832" t="s">
        <v>4108</v>
      </c>
      <c r="L1919" s="835">
        <v>64.36</v>
      </c>
      <c r="M1919" s="835">
        <v>193.07999999999998</v>
      </c>
      <c r="N1919" s="832">
        <v>3</v>
      </c>
      <c r="O1919" s="836">
        <v>2</v>
      </c>
      <c r="P1919" s="835">
        <v>128.72</v>
      </c>
      <c r="Q1919" s="837">
        <v>0.66666666666666674</v>
      </c>
      <c r="R1919" s="832">
        <v>2</v>
      </c>
      <c r="S1919" s="837">
        <v>0.66666666666666663</v>
      </c>
      <c r="T1919" s="836">
        <v>1</v>
      </c>
      <c r="U1919" s="838">
        <v>0.5</v>
      </c>
    </row>
    <row r="1920" spans="1:21" ht="14.45" customHeight="1" x14ac:dyDescent="0.2">
      <c r="A1920" s="831">
        <v>21</v>
      </c>
      <c r="B1920" s="832" t="s">
        <v>3242</v>
      </c>
      <c r="C1920" s="832" t="s">
        <v>3248</v>
      </c>
      <c r="D1920" s="833" t="s">
        <v>5567</v>
      </c>
      <c r="E1920" s="834" t="s">
        <v>3282</v>
      </c>
      <c r="F1920" s="832" t="s">
        <v>3243</v>
      </c>
      <c r="G1920" s="832" t="s">
        <v>3466</v>
      </c>
      <c r="H1920" s="832" t="s">
        <v>594</v>
      </c>
      <c r="I1920" s="832" t="s">
        <v>3853</v>
      </c>
      <c r="J1920" s="832" t="s">
        <v>3854</v>
      </c>
      <c r="K1920" s="832" t="s">
        <v>3855</v>
      </c>
      <c r="L1920" s="835">
        <v>89.91</v>
      </c>
      <c r="M1920" s="835">
        <v>89.91</v>
      </c>
      <c r="N1920" s="832">
        <v>1</v>
      </c>
      <c r="O1920" s="836">
        <v>1</v>
      </c>
      <c r="P1920" s="835">
        <v>89.91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5" customHeight="1" x14ac:dyDescent="0.2">
      <c r="A1921" s="831">
        <v>21</v>
      </c>
      <c r="B1921" s="832" t="s">
        <v>3242</v>
      </c>
      <c r="C1921" s="832" t="s">
        <v>3248</v>
      </c>
      <c r="D1921" s="833" t="s">
        <v>5567</v>
      </c>
      <c r="E1921" s="834" t="s">
        <v>3282</v>
      </c>
      <c r="F1921" s="832" t="s">
        <v>3243</v>
      </c>
      <c r="G1921" s="832" t="s">
        <v>3469</v>
      </c>
      <c r="H1921" s="832" t="s">
        <v>594</v>
      </c>
      <c r="I1921" s="832" t="s">
        <v>3470</v>
      </c>
      <c r="J1921" s="832" t="s">
        <v>907</v>
      </c>
      <c r="K1921" s="832" t="s">
        <v>3471</v>
      </c>
      <c r="L1921" s="835">
        <v>27.28</v>
      </c>
      <c r="M1921" s="835">
        <v>245.52</v>
      </c>
      <c r="N1921" s="832">
        <v>9</v>
      </c>
      <c r="O1921" s="836">
        <v>5.5</v>
      </c>
      <c r="P1921" s="835">
        <v>163.68</v>
      </c>
      <c r="Q1921" s="837">
        <v>0.66666666666666663</v>
      </c>
      <c r="R1921" s="832">
        <v>6</v>
      </c>
      <c r="S1921" s="837">
        <v>0.66666666666666663</v>
      </c>
      <c r="T1921" s="836">
        <v>4.5</v>
      </c>
      <c r="U1921" s="838">
        <v>0.81818181818181823</v>
      </c>
    </row>
    <row r="1922" spans="1:21" ht="14.45" customHeight="1" x14ac:dyDescent="0.2">
      <c r="A1922" s="831">
        <v>21</v>
      </c>
      <c r="B1922" s="832" t="s">
        <v>3242</v>
      </c>
      <c r="C1922" s="832" t="s">
        <v>3248</v>
      </c>
      <c r="D1922" s="833" t="s">
        <v>5567</v>
      </c>
      <c r="E1922" s="834" t="s">
        <v>3282</v>
      </c>
      <c r="F1922" s="832" t="s">
        <v>3243</v>
      </c>
      <c r="G1922" s="832" t="s">
        <v>3477</v>
      </c>
      <c r="H1922" s="832" t="s">
        <v>655</v>
      </c>
      <c r="I1922" s="832" t="s">
        <v>3478</v>
      </c>
      <c r="J1922" s="832" t="s">
        <v>3479</v>
      </c>
      <c r="K1922" s="832" t="s">
        <v>3480</v>
      </c>
      <c r="L1922" s="835">
        <v>3689.11</v>
      </c>
      <c r="M1922" s="835">
        <v>44269.32</v>
      </c>
      <c r="N1922" s="832">
        <v>12</v>
      </c>
      <c r="O1922" s="836">
        <v>10.5</v>
      </c>
      <c r="P1922" s="835">
        <v>40580.21</v>
      </c>
      <c r="Q1922" s="837">
        <v>0.91666666666666663</v>
      </c>
      <c r="R1922" s="832">
        <v>11</v>
      </c>
      <c r="S1922" s="837">
        <v>0.91666666666666663</v>
      </c>
      <c r="T1922" s="836">
        <v>9.5</v>
      </c>
      <c r="U1922" s="838">
        <v>0.90476190476190477</v>
      </c>
    </row>
    <row r="1923" spans="1:21" ht="14.45" customHeight="1" x14ac:dyDescent="0.2">
      <c r="A1923" s="831">
        <v>21</v>
      </c>
      <c r="B1923" s="832" t="s">
        <v>3242</v>
      </c>
      <c r="C1923" s="832" t="s">
        <v>3248</v>
      </c>
      <c r="D1923" s="833" t="s">
        <v>5567</v>
      </c>
      <c r="E1923" s="834" t="s">
        <v>3282</v>
      </c>
      <c r="F1923" s="832" t="s">
        <v>3243</v>
      </c>
      <c r="G1923" s="832" t="s">
        <v>3477</v>
      </c>
      <c r="H1923" s="832" t="s">
        <v>655</v>
      </c>
      <c r="I1923" s="832" t="s">
        <v>3478</v>
      </c>
      <c r="J1923" s="832" t="s">
        <v>3479</v>
      </c>
      <c r="K1923" s="832" t="s">
        <v>3480</v>
      </c>
      <c r="L1923" s="835">
        <v>1651.16</v>
      </c>
      <c r="M1923" s="835">
        <v>62744.080000000053</v>
      </c>
      <c r="N1923" s="832">
        <v>38</v>
      </c>
      <c r="O1923" s="836">
        <v>35</v>
      </c>
      <c r="P1923" s="835">
        <v>56139.440000000053</v>
      </c>
      <c r="Q1923" s="837">
        <v>0.89473684210526327</v>
      </c>
      <c r="R1923" s="832">
        <v>34</v>
      </c>
      <c r="S1923" s="837">
        <v>0.89473684210526316</v>
      </c>
      <c r="T1923" s="836">
        <v>31.5</v>
      </c>
      <c r="U1923" s="838">
        <v>0.9</v>
      </c>
    </row>
    <row r="1924" spans="1:21" ht="14.45" customHeight="1" x14ac:dyDescent="0.2">
      <c r="A1924" s="831">
        <v>21</v>
      </c>
      <c r="B1924" s="832" t="s">
        <v>3242</v>
      </c>
      <c r="C1924" s="832" t="s">
        <v>3248</v>
      </c>
      <c r="D1924" s="833" t="s">
        <v>5567</v>
      </c>
      <c r="E1924" s="834" t="s">
        <v>3282</v>
      </c>
      <c r="F1924" s="832" t="s">
        <v>3243</v>
      </c>
      <c r="G1924" s="832" t="s">
        <v>3863</v>
      </c>
      <c r="H1924" s="832" t="s">
        <v>594</v>
      </c>
      <c r="I1924" s="832" t="s">
        <v>4913</v>
      </c>
      <c r="J1924" s="832" t="s">
        <v>834</v>
      </c>
      <c r="K1924" s="832" t="s">
        <v>4914</v>
      </c>
      <c r="L1924" s="835">
        <v>0</v>
      </c>
      <c r="M1924" s="835">
        <v>0</v>
      </c>
      <c r="N1924" s="832">
        <v>1</v>
      </c>
      <c r="O1924" s="836">
        <v>1</v>
      </c>
      <c r="P1924" s="835">
        <v>0</v>
      </c>
      <c r="Q1924" s="837"/>
      <c r="R1924" s="832">
        <v>1</v>
      </c>
      <c r="S1924" s="837">
        <v>1</v>
      </c>
      <c r="T1924" s="836">
        <v>1</v>
      </c>
      <c r="U1924" s="838">
        <v>1</v>
      </c>
    </row>
    <row r="1925" spans="1:21" ht="14.45" customHeight="1" x14ac:dyDescent="0.2">
      <c r="A1925" s="831">
        <v>21</v>
      </c>
      <c r="B1925" s="832" t="s">
        <v>3242</v>
      </c>
      <c r="C1925" s="832" t="s">
        <v>3248</v>
      </c>
      <c r="D1925" s="833" t="s">
        <v>5567</v>
      </c>
      <c r="E1925" s="834" t="s">
        <v>3282</v>
      </c>
      <c r="F1925" s="832" t="s">
        <v>3243</v>
      </c>
      <c r="G1925" s="832" t="s">
        <v>3490</v>
      </c>
      <c r="H1925" s="832" t="s">
        <v>594</v>
      </c>
      <c r="I1925" s="832" t="s">
        <v>3867</v>
      </c>
      <c r="J1925" s="832" t="s">
        <v>836</v>
      </c>
      <c r="K1925" s="832" t="s">
        <v>837</v>
      </c>
      <c r="L1925" s="835">
        <v>38.5</v>
      </c>
      <c r="M1925" s="835">
        <v>115.5</v>
      </c>
      <c r="N1925" s="832">
        <v>3</v>
      </c>
      <c r="O1925" s="836">
        <v>0.5</v>
      </c>
      <c r="P1925" s="835">
        <v>115.5</v>
      </c>
      <c r="Q1925" s="837">
        <v>1</v>
      </c>
      <c r="R1925" s="832">
        <v>3</v>
      </c>
      <c r="S1925" s="837">
        <v>1</v>
      </c>
      <c r="T1925" s="836">
        <v>0.5</v>
      </c>
      <c r="U1925" s="838">
        <v>1</v>
      </c>
    </row>
    <row r="1926" spans="1:21" ht="14.45" customHeight="1" x14ac:dyDescent="0.2">
      <c r="A1926" s="831">
        <v>21</v>
      </c>
      <c r="B1926" s="832" t="s">
        <v>3242</v>
      </c>
      <c r="C1926" s="832" t="s">
        <v>3248</v>
      </c>
      <c r="D1926" s="833" t="s">
        <v>5567</v>
      </c>
      <c r="E1926" s="834" t="s">
        <v>3282</v>
      </c>
      <c r="F1926" s="832" t="s">
        <v>3243</v>
      </c>
      <c r="G1926" s="832" t="s">
        <v>3490</v>
      </c>
      <c r="H1926" s="832" t="s">
        <v>594</v>
      </c>
      <c r="I1926" s="832" t="s">
        <v>3869</v>
      </c>
      <c r="J1926" s="832" t="s">
        <v>836</v>
      </c>
      <c r="K1926" s="832" t="s">
        <v>837</v>
      </c>
      <c r="L1926" s="835">
        <v>38.5</v>
      </c>
      <c r="M1926" s="835">
        <v>77</v>
      </c>
      <c r="N1926" s="832">
        <v>2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5" customHeight="1" x14ac:dyDescent="0.2">
      <c r="A1927" s="831">
        <v>21</v>
      </c>
      <c r="B1927" s="832" t="s">
        <v>3242</v>
      </c>
      <c r="C1927" s="832" t="s">
        <v>3248</v>
      </c>
      <c r="D1927" s="833" t="s">
        <v>5567</v>
      </c>
      <c r="E1927" s="834" t="s">
        <v>3282</v>
      </c>
      <c r="F1927" s="832" t="s">
        <v>3243</v>
      </c>
      <c r="G1927" s="832" t="s">
        <v>3493</v>
      </c>
      <c r="H1927" s="832" t="s">
        <v>594</v>
      </c>
      <c r="I1927" s="832" t="s">
        <v>4245</v>
      </c>
      <c r="J1927" s="832" t="s">
        <v>690</v>
      </c>
      <c r="K1927" s="832" t="s">
        <v>672</v>
      </c>
      <c r="L1927" s="835">
        <v>58.62</v>
      </c>
      <c r="M1927" s="835">
        <v>58.62</v>
      </c>
      <c r="N1927" s="832">
        <v>1</v>
      </c>
      <c r="O1927" s="836">
        <v>1</v>
      </c>
      <c r="P1927" s="835">
        <v>58.62</v>
      </c>
      <c r="Q1927" s="837">
        <v>1</v>
      </c>
      <c r="R1927" s="832">
        <v>1</v>
      </c>
      <c r="S1927" s="837">
        <v>1</v>
      </c>
      <c r="T1927" s="836">
        <v>1</v>
      </c>
      <c r="U1927" s="838">
        <v>1</v>
      </c>
    </row>
    <row r="1928" spans="1:21" ht="14.45" customHeight="1" x14ac:dyDescent="0.2">
      <c r="A1928" s="831">
        <v>21</v>
      </c>
      <c r="B1928" s="832" t="s">
        <v>3242</v>
      </c>
      <c r="C1928" s="832" t="s">
        <v>3248</v>
      </c>
      <c r="D1928" s="833" t="s">
        <v>5567</v>
      </c>
      <c r="E1928" s="834" t="s">
        <v>3282</v>
      </c>
      <c r="F1928" s="832" t="s">
        <v>3243</v>
      </c>
      <c r="G1928" s="832" t="s">
        <v>3497</v>
      </c>
      <c r="H1928" s="832" t="s">
        <v>594</v>
      </c>
      <c r="I1928" s="832" t="s">
        <v>3876</v>
      </c>
      <c r="J1928" s="832" t="s">
        <v>1385</v>
      </c>
      <c r="K1928" s="832" t="s">
        <v>3499</v>
      </c>
      <c r="L1928" s="835">
        <v>163.54</v>
      </c>
      <c r="M1928" s="835">
        <v>327.08</v>
      </c>
      <c r="N1928" s="832">
        <v>2</v>
      </c>
      <c r="O1928" s="836">
        <v>1</v>
      </c>
      <c r="P1928" s="835">
        <v>327.08</v>
      </c>
      <c r="Q1928" s="837">
        <v>1</v>
      </c>
      <c r="R1928" s="832">
        <v>2</v>
      </c>
      <c r="S1928" s="837">
        <v>1</v>
      </c>
      <c r="T1928" s="836">
        <v>1</v>
      </c>
      <c r="U1928" s="838">
        <v>1</v>
      </c>
    </row>
    <row r="1929" spans="1:21" ht="14.45" customHeight="1" x14ac:dyDescent="0.2">
      <c r="A1929" s="831">
        <v>21</v>
      </c>
      <c r="B1929" s="832" t="s">
        <v>3242</v>
      </c>
      <c r="C1929" s="832" t="s">
        <v>3248</v>
      </c>
      <c r="D1929" s="833" t="s">
        <v>5567</v>
      </c>
      <c r="E1929" s="834" t="s">
        <v>3282</v>
      </c>
      <c r="F1929" s="832" t="s">
        <v>3243</v>
      </c>
      <c r="G1929" s="832" t="s">
        <v>3497</v>
      </c>
      <c r="H1929" s="832" t="s">
        <v>594</v>
      </c>
      <c r="I1929" s="832" t="s">
        <v>3498</v>
      </c>
      <c r="J1929" s="832" t="s">
        <v>1385</v>
      </c>
      <c r="K1929" s="832" t="s">
        <v>3499</v>
      </c>
      <c r="L1929" s="835">
        <v>163.54</v>
      </c>
      <c r="M1929" s="835">
        <v>1144.78</v>
      </c>
      <c r="N1929" s="832">
        <v>7</v>
      </c>
      <c r="O1929" s="836">
        <v>2</v>
      </c>
      <c r="P1929" s="835">
        <v>1144.78</v>
      </c>
      <c r="Q1929" s="837">
        <v>1</v>
      </c>
      <c r="R1929" s="832">
        <v>7</v>
      </c>
      <c r="S1929" s="837">
        <v>1</v>
      </c>
      <c r="T1929" s="836">
        <v>2</v>
      </c>
      <c r="U1929" s="838">
        <v>1</v>
      </c>
    </row>
    <row r="1930" spans="1:21" ht="14.45" customHeight="1" x14ac:dyDescent="0.2">
      <c r="A1930" s="831">
        <v>21</v>
      </c>
      <c r="B1930" s="832" t="s">
        <v>3242</v>
      </c>
      <c r="C1930" s="832" t="s">
        <v>3248</v>
      </c>
      <c r="D1930" s="833" t="s">
        <v>5567</v>
      </c>
      <c r="E1930" s="834" t="s">
        <v>3282</v>
      </c>
      <c r="F1930" s="832" t="s">
        <v>3243</v>
      </c>
      <c r="G1930" s="832" t="s">
        <v>3500</v>
      </c>
      <c r="H1930" s="832" t="s">
        <v>655</v>
      </c>
      <c r="I1930" s="832" t="s">
        <v>3501</v>
      </c>
      <c r="J1930" s="832" t="s">
        <v>3502</v>
      </c>
      <c r="K1930" s="832" t="s">
        <v>3503</v>
      </c>
      <c r="L1930" s="835">
        <v>3161.18</v>
      </c>
      <c r="M1930" s="835">
        <v>15805.899999999998</v>
      </c>
      <c r="N1930" s="832">
        <v>5</v>
      </c>
      <c r="O1930" s="836">
        <v>1.5</v>
      </c>
      <c r="P1930" s="835">
        <v>9483.5399999999991</v>
      </c>
      <c r="Q1930" s="837">
        <v>0.6</v>
      </c>
      <c r="R1930" s="832">
        <v>3</v>
      </c>
      <c r="S1930" s="837">
        <v>0.6</v>
      </c>
      <c r="T1930" s="836">
        <v>0.5</v>
      </c>
      <c r="U1930" s="838">
        <v>0.33333333333333331</v>
      </c>
    </row>
    <row r="1931" spans="1:21" ht="14.45" customHeight="1" x14ac:dyDescent="0.2">
      <c r="A1931" s="831">
        <v>21</v>
      </c>
      <c r="B1931" s="832" t="s">
        <v>3242</v>
      </c>
      <c r="C1931" s="832" t="s">
        <v>3248</v>
      </c>
      <c r="D1931" s="833" t="s">
        <v>5567</v>
      </c>
      <c r="E1931" s="834" t="s">
        <v>3282</v>
      </c>
      <c r="F1931" s="832" t="s">
        <v>3243</v>
      </c>
      <c r="G1931" s="832" t="s">
        <v>3885</v>
      </c>
      <c r="H1931" s="832" t="s">
        <v>655</v>
      </c>
      <c r="I1931" s="832" t="s">
        <v>4668</v>
      </c>
      <c r="J1931" s="832" t="s">
        <v>2514</v>
      </c>
      <c r="K1931" s="832" t="s">
        <v>4669</v>
      </c>
      <c r="L1931" s="835">
        <v>64.5</v>
      </c>
      <c r="M1931" s="835">
        <v>193.5</v>
      </c>
      <c r="N1931" s="832">
        <v>3</v>
      </c>
      <c r="O1931" s="836">
        <v>0.5</v>
      </c>
      <c r="P1931" s="835">
        <v>193.5</v>
      </c>
      <c r="Q1931" s="837">
        <v>1</v>
      </c>
      <c r="R1931" s="832">
        <v>3</v>
      </c>
      <c r="S1931" s="837">
        <v>1</v>
      </c>
      <c r="T1931" s="836">
        <v>0.5</v>
      </c>
      <c r="U1931" s="838">
        <v>1</v>
      </c>
    </row>
    <row r="1932" spans="1:21" ht="14.45" customHeight="1" x14ac:dyDescent="0.2">
      <c r="A1932" s="831">
        <v>21</v>
      </c>
      <c r="B1932" s="832" t="s">
        <v>3242</v>
      </c>
      <c r="C1932" s="832" t="s">
        <v>3248</v>
      </c>
      <c r="D1932" s="833" t="s">
        <v>5567</v>
      </c>
      <c r="E1932" s="834" t="s">
        <v>3282</v>
      </c>
      <c r="F1932" s="832" t="s">
        <v>3243</v>
      </c>
      <c r="G1932" s="832" t="s">
        <v>3508</v>
      </c>
      <c r="H1932" s="832" t="s">
        <v>594</v>
      </c>
      <c r="I1932" s="832" t="s">
        <v>3509</v>
      </c>
      <c r="J1932" s="832" t="s">
        <v>3510</v>
      </c>
      <c r="K1932" s="832" t="s">
        <v>3511</v>
      </c>
      <c r="L1932" s="835">
        <v>550.39</v>
      </c>
      <c r="M1932" s="835">
        <v>3302.34</v>
      </c>
      <c r="N1932" s="832">
        <v>6</v>
      </c>
      <c r="O1932" s="836">
        <v>2</v>
      </c>
      <c r="P1932" s="835">
        <v>1651.17</v>
      </c>
      <c r="Q1932" s="837">
        <v>0.5</v>
      </c>
      <c r="R1932" s="832">
        <v>3</v>
      </c>
      <c r="S1932" s="837">
        <v>0.5</v>
      </c>
      <c r="T1932" s="836">
        <v>1</v>
      </c>
      <c r="U1932" s="838">
        <v>0.5</v>
      </c>
    </row>
    <row r="1933" spans="1:21" ht="14.45" customHeight="1" x14ac:dyDescent="0.2">
      <c r="A1933" s="831">
        <v>21</v>
      </c>
      <c r="B1933" s="832" t="s">
        <v>3242</v>
      </c>
      <c r="C1933" s="832" t="s">
        <v>3248</v>
      </c>
      <c r="D1933" s="833" t="s">
        <v>5567</v>
      </c>
      <c r="E1933" s="834" t="s">
        <v>3282</v>
      </c>
      <c r="F1933" s="832" t="s">
        <v>3243</v>
      </c>
      <c r="G1933" s="832" t="s">
        <v>3508</v>
      </c>
      <c r="H1933" s="832" t="s">
        <v>594</v>
      </c>
      <c r="I1933" s="832" t="s">
        <v>3891</v>
      </c>
      <c r="J1933" s="832" t="s">
        <v>3510</v>
      </c>
      <c r="K1933" s="832" t="s">
        <v>773</v>
      </c>
      <c r="L1933" s="835">
        <v>550.39</v>
      </c>
      <c r="M1933" s="835">
        <v>9907.02</v>
      </c>
      <c r="N1933" s="832">
        <v>18</v>
      </c>
      <c r="O1933" s="836">
        <v>6</v>
      </c>
      <c r="P1933" s="835">
        <v>6604.68</v>
      </c>
      <c r="Q1933" s="837">
        <v>0.66666666666666663</v>
      </c>
      <c r="R1933" s="832">
        <v>12</v>
      </c>
      <c r="S1933" s="837">
        <v>0.66666666666666663</v>
      </c>
      <c r="T1933" s="836">
        <v>4</v>
      </c>
      <c r="U1933" s="838">
        <v>0.66666666666666663</v>
      </c>
    </row>
    <row r="1934" spans="1:21" ht="14.45" customHeight="1" x14ac:dyDescent="0.2">
      <c r="A1934" s="831">
        <v>21</v>
      </c>
      <c r="B1934" s="832" t="s">
        <v>3242</v>
      </c>
      <c r="C1934" s="832" t="s">
        <v>3248</v>
      </c>
      <c r="D1934" s="833" t="s">
        <v>5567</v>
      </c>
      <c r="E1934" s="834" t="s">
        <v>3282</v>
      </c>
      <c r="F1934" s="832" t="s">
        <v>3243</v>
      </c>
      <c r="G1934" s="832" t="s">
        <v>3508</v>
      </c>
      <c r="H1934" s="832" t="s">
        <v>655</v>
      </c>
      <c r="I1934" s="832" t="s">
        <v>2827</v>
      </c>
      <c r="J1934" s="832" t="s">
        <v>2828</v>
      </c>
      <c r="K1934" s="832" t="s">
        <v>773</v>
      </c>
      <c r="L1934" s="835">
        <v>550.39</v>
      </c>
      <c r="M1934" s="835">
        <v>93015.909999999945</v>
      </c>
      <c r="N1934" s="832">
        <v>169</v>
      </c>
      <c r="O1934" s="836">
        <v>59.5</v>
      </c>
      <c r="P1934" s="835">
        <v>73752.259999999951</v>
      </c>
      <c r="Q1934" s="837">
        <v>0.79289940828402361</v>
      </c>
      <c r="R1934" s="832">
        <v>134</v>
      </c>
      <c r="S1934" s="837">
        <v>0.79289940828402372</v>
      </c>
      <c r="T1934" s="836">
        <v>46.5</v>
      </c>
      <c r="U1934" s="838">
        <v>0.78151260504201681</v>
      </c>
    </row>
    <row r="1935" spans="1:21" ht="14.45" customHeight="1" x14ac:dyDescent="0.2">
      <c r="A1935" s="831">
        <v>21</v>
      </c>
      <c r="B1935" s="832" t="s">
        <v>3242</v>
      </c>
      <c r="C1935" s="832" t="s">
        <v>3248</v>
      </c>
      <c r="D1935" s="833" t="s">
        <v>5567</v>
      </c>
      <c r="E1935" s="834" t="s">
        <v>3282</v>
      </c>
      <c r="F1935" s="832" t="s">
        <v>3243</v>
      </c>
      <c r="G1935" s="832" t="s">
        <v>3512</v>
      </c>
      <c r="H1935" s="832" t="s">
        <v>594</v>
      </c>
      <c r="I1935" s="832" t="s">
        <v>3513</v>
      </c>
      <c r="J1935" s="832" t="s">
        <v>3514</v>
      </c>
      <c r="K1935" s="832" t="s">
        <v>3515</v>
      </c>
      <c r="L1935" s="835">
        <v>0</v>
      </c>
      <c r="M1935" s="835">
        <v>0</v>
      </c>
      <c r="N1935" s="832">
        <v>3</v>
      </c>
      <c r="O1935" s="836">
        <v>0.5</v>
      </c>
      <c r="P1935" s="835">
        <v>0</v>
      </c>
      <c r="Q1935" s="837"/>
      <c r="R1935" s="832">
        <v>3</v>
      </c>
      <c r="S1935" s="837">
        <v>1</v>
      </c>
      <c r="T1935" s="836">
        <v>0.5</v>
      </c>
      <c r="U1935" s="838">
        <v>1</v>
      </c>
    </row>
    <row r="1936" spans="1:21" ht="14.45" customHeight="1" x14ac:dyDescent="0.2">
      <c r="A1936" s="831">
        <v>21</v>
      </c>
      <c r="B1936" s="832" t="s">
        <v>3242</v>
      </c>
      <c r="C1936" s="832" t="s">
        <v>3248</v>
      </c>
      <c r="D1936" s="833" t="s">
        <v>5567</v>
      </c>
      <c r="E1936" s="834" t="s">
        <v>3282</v>
      </c>
      <c r="F1936" s="832" t="s">
        <v>3243</v>
      </c>
      <c r="G1936" s="832" t="s">
        <v>3516</v>
      </c>
      <c r="H1936" s="832" t="s">
        <v>655</v>
      </c>
      <c r="I1936" s="832" t="s">
        <v>4915</v>
      </c>
      <c r="J1936" s="832" t="s">
        <v>3518</v>
      </c>
      <c r="K1936" s="832" t="s">
        <v>3503</v>
      </c>
      <c r="L1936" s="835">
        <v>39.549999999999997</v>
      </c>
      <c r="M1936" s="835">
        <v>39.549999999999997</v>
      </c>
      <c r="N1936" s="832">
        <v>1</v>
      </c>
      <c r="O1936" s="836">
        <v>1</v>
      </c>
      <c r="P1936" s="835">
        <v>39.549999999999997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5" customHeight="1" x14ac:dyDescent="0.2">
      <c r="A1937" s="831">
        <v>21</v>
      </c>
      <c r="B1937" s="832" t="s">
        <v>3242</v>
      </c>
      <c r="C1937" s="832" t="s">
        <v>3248</v>
      </c>
      <c r="D1937" s="833" t="s">
        <v>5567</v>
      </c>
      <c r="E1937" s="834" t="s">
        <v>3282</v>
      </c>
      <c r="F1937" s="832" t="s">
        <v>3243</v>
      </c>
      <c r="G1937" s="832" t="s">
        <v>3516</v>
      </c>
      <c r="H1937" s="832" t="s">
        <v>655</v>
      </c>
      <c r="I1937" s="832" t="s">
        <v>3517</v>
      </c>
      <c r="J1937" s="832" t="s">
        <v>3518</v>
      </c>
      <c r="K1937" s="832" t="s">
        <v>3519</v>
      </c>
      <c r="L1937" s="835">
        <v>118.65</v>
      </c>
      <c r="M1937" s="835">
        <v>118.65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5" customHeight="1" x14ac:dyDescent="0.2">
      <c r="A1938" s="831">
        <v>21</v>
      </c>
      <c r="B1938" s="832" t="s">
        <v>3242</v>
      </c>
      <c r="C1938" s="832" t="s">
        <v>3248</v>
      </c>
      <c r="D1938" s="833" t="s">
        <v>5567</v>
      </c>
      <c r="E1938" s="834" t="s">
        <v>3282</v>
      </c>
      <c r="F1938" s="832" t="s">
        <v>3243</v>
      </c>
      <c r="G1938" s="832" t="s">
        <v>3524</v>
      </c>
      <c r="H1938" s="832" t="s">
        <v>594</v>
      </c>
      <c r="I1938" s="832" t="s">
        <v>3525</v>
      </c>
      <c r="J1938" s="832" t="s">
        <v>1016</v>
      </c>
      <c r="K1938" s="832" t="s">
        <v>3526</v>
      </c>
      <c r="L1938" s="835">
        <v>248.55</v>
      </c>
      <c r="M1938" s="835">
        <v>497.1</v>
      </c>
      <c r="N1938" s="832">
        <v>2</v>
      </c>
      <c r="O1938" s="836">
        <v>2</v>
      </c>
      <c r="P1938" s="835">
        <v>248.55</v>
      </c>
      <c r="Q1938" s="837">
        <v>0.5</v>
      </c>
      <c r="R1938" s="832">
        <v>1</v>
      </c>
      <c r="S1938" s="837">
        <v>0.5</v>
      </c>
      <c r="T1938" s="836">
        <v>1</v>
      </c>
      <c r="U1938" s="838">
        <v>0.5</v>
      </c>
    </row>
    <row r="1939" spans="1:21" ht="14.45" customHeight="1" x14ac:dyDescent="0.2">
      <c r="A1939" s="831">
        <v>21</v>
      </c>
      <c r="B1939" s="832" t="s">
        <v>3242</v>
      </c>
      <c r="C1939" s="832" t="s">
        <v>3248</v>
      </c>
      <c r="D1939" s="833" t="s">
        <v>5567</v>
      </c>
      <c r="E1939" s="834" t="s">
        <v>3282</v>
      </c>
      <c r="F1939" s="832" t="s">
        <v>3243</v>
      </c>
      <c r="G1939" s="832" t="s">
        <v>4254</v>
      </c>
      <c r="H1939" s="832" t="s">
        <v>594</v>
      </c>
      <c r="I1939" s="832" t="s">
        <v>4260</v>
      </c>
      <c r="J1939" s="832" t="s">
        <v>4259</v>
      </c>
      <c r="K1939" s="832" t="s">
        <v>4261</v>
      </c>
      <c r="L1939" s="835">
        <v>0</v>
      </c>
      <c r="M1939" s="835">
        <v>0</v>
      </c>
      <c r="N1939" s="832">
        <v>1</v>
      </c>
      <c r="O1939" s="836">
        <v>0.5</v>
      </c>
      <c r="P1939" s="835">
        <v>0</v>
      </c>
      <c r="Q1939" s="837"/>
      <c r="R1939" s="832">
        <v>1</v>
      </c>
      <c r="S1939" s="837">
        <v>1</v>
      </c>
      <c r="T1939" s="836">
        <v>0.5</v>
      </c>
      <c r="U1939" s="838">
        <v>1</v>
      </c>
    </row>
    <row r="1940" spans="1:21" ht="14.45" customHeight="1" x14ac:dyDescent="0.2">
      <c r="A1940" s="831">
        <v>21</v>
      </c>
      <c r="B1940" s="832" t="s">
        <v>3242</v>
      </c>
      <c r="C1940" s="832" t="s">
        <v>3248</v>
      </c>
      <c r="D1940" s="833" t="s">
        <v>5567</v>
      </c>
      <c r="E1940" s="834" t="s">
        <v>3282</v>
      </c>
      <c r="F1940" s="832" t="s">
        <v>3243</v>
      </c>
      <c r="G1940" s="832" t="s">
        <v>4254</v>
      </c>
      <c r="H1940" s="832" t="s">
        <v>594</v>
      </c>
      <c r="I1940" s="832" t="s">
        <v>4916</v>
      </c>
      <c r="J1940" s="832" t="s">
        <v>985</v>
      </c>
      <c r="K1940" s="832" t="s">
        <v>4917</v>
      </c>
      <c r="L1940" s="835">
        <v>0</v>
      </c>
      <c r="M1940" s="835">
        <v>0</v>
      </c>
      <c r="N1940" s="832">
        <v>1</v>
      </c>
      <c r="O1940" s="836">
        <v>1</v>
      </c>
      <c r="P1940" s="835">
        <v>0</v>
      </c>
      <c r="Q1940" s="837"/>
      <c r="R1940" s="832">
        <v>1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21</v>
      </c>
      <c r="B1941" s="832" t="s">
        <v>3242</v>
      </c>
      <c r="C1941" s="832" t="s">
        <v>3248</v>
      </c>
      <c r="D1941" s="833" t="s">
        <v>5567</v>
      </c>
      <c r="E1941" s="834" t="s">
        <v>3282</v>
      </c>
      <c r="F1941" s="832" t="s">
        <v>3243</v>
      </c>
      <c r="G1941" s="832" t="s">
        <v>4918</v>
      </c>
      <c r="H1941" s="832" t="s">
        <v>655</v>
      </c>
      <c r="I1941" s="832" t="s">
        <v>4919</v>
      </c>
      <c r="J1941" s="832" t="s">
        <v>2535</v>
      </c>
      <c r="K1941" s="832" t="s">
        <v>4920</v>
      </c>
      <c r="L1941" s="835">
        <v>86.43</v>
      </c>
      <c r="M1941" s="835">
        <v>86.43</v>
      </c>
      <c r="N1941" s="832">
        <v>1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5" customHeight="1" x14ac:dyDescent="0.2">
      <c r="A1942" s="831">
        <v>21</v>
      </c>
      <c r="B1942" s="832" t="s">
        <v>3242</v>
      </c>
      <c r="C1942" s="832" t="s">
        <v>3248</v>
      </c>
      <c r="D1942" s="833" t="s">
        <v>5567</v>
      </c>
      <c r="E1942" s="834" t="s">
        <v>3282</v>
      </c>
      <c r="F1942" s="832" t="s">
        <v>3243</v>
      </c>
      <c r="G1942" s="832" t="s">
        <v>3313</v>
      </c>
      <c r="H1942" s="832" t="s">
        <v>594</v>
      </c>
      <c r="I1942" s="832" t="s">
        <v>3527</v>
      </c>
      <c r="J1942" s="832" t="s">
        <v>870</v>
      </c>
      <c r="K1942" s="832" t="s">
        <v>3528</v>
      </c>
      <c r="L1942" s="835">
        <v>53.57</v>
      </c>
      <c r="M1942" s="835">
        <v>6374.83</v>
      </c>
      <c r="N1942" s="832">
        <v>119</v>
      </c>
      <c r="O1942" s="836">
        <v>51.5</v>
      </c>
      <c r="P1942" s="835">
        <v>4553.45</v>
      </c>
      <c r="Q1942" s="837">
        <v>0.7142857142857143</v>
      </c>
      <c r="R1942" s="832">
        <v>85</v>
      </c>
      <c r="S1942" s="837">
        <v>0.7142857142857143</v>
      </c>
      <c r="T1942" s="836">
        <v>35</v>
      </c>
      <c r="U1942" s="838">
        <v>0.67961165048543692</v>
      </c>
    </row>
    <row r="1943" spans="1:21" ht="14.45" customHeight="1" x14ac:dyDescent="0.2">
      <c r="A1943" s="831">
        <v>21</v>
      </c>
      <c r="B1943" s="832" t="s">
        <v>3242</v>
      </c>
      <c r="C1943" s="832" t="s">
        <v>3248</v>
      </c>
      <c r="D1943" s="833" t="s">
        <v>5567</v>
      </c>
      <c r="E1943" s="834" t="s">
        <v>3282</v>
      </c>
      <c r="F1943" s="832" t="s">
        <v>3243</v>
      </c>
      <c r="G1943" s="832" t="s">
        <v>4121</v>
      </c>
      <c r="H1943" s="832" t="s">
        <v>594</v>
      </c>
      <c r="I1943" s="832" t="s">
        <v>4264</v>
      </c>
      <c r="J1943" s="832" t="s">
        <v>1768</v>
      </c>
      <c r="K1943" s="832" t="s">
        <v>4265</v>
      </c>
      <c r="L1943" s="835">
        <v>34.19</v>
      </c>
      <c r="M1943" s="835">
        <v>136.76</v>
      </c>
      <c r="N1943" s="832">
        <v>4</v>
      </c>
      <c r="O1943" s="836">
        <v>2</v>
      </c>
      <c r="P1943" s="835">
        <v>136.76</v>
      </c>
      <c r="Q1943" s="837">
        <v>1</v>
      </c>
      <c r="R1943" s="832">
        <v>4</v>
      </c>
      <c r="S1943" s="837">
        <v>1</v>
      </c>
      <c r="T1943" s="836">
        <v>2</v>
      </c>
      <c r="U1943" s="838">
        <v>1</v>
      </c>
    </row>
    <row r="1944" spans="1:21" ht="14.45" customHeight="1" x14ac:dyDescent="0.2">
      <c r="A1944" s="831">
        <v>21</v>
      </c>
      <c r="B1944" s="832" t="s">
        <v>3242</v>
      </c>
      <c r="C1944" s="832" t="s">
        <v>3248</v>
      </c>
      <c r="D1944" s="833" t="s">
        <v>5567</v>
      </c>
      <c r="E1944" s="834" t="s">
        <v>3282</v>
      </c>
      <c r="F1944" s="832" t="s">
        <v>3243</v>
      </c>
      <c r="G1944" s="832" t="s">
        <v>3302</v>
      </c>
      <c r="H1944" s="832" t="s">
        <v>594</v>
      </c>
      <c r="I1944" s="832" t="s">
        <v>4719</v>
      </c>
      <c r="J1944" s="832" t="s">
        <v>1295</v>
      </c>
      <c r="K1944" s="832" t="s">
        <v>4720</v>
      </c>
      <c r="L1944" s="835">
        <v>60.1</v>
      </c>
      <c r="M1944" s="835">
        <v>180.3</v>
      </c>
      <c r="N1944" s="832">
        <v>3</v>
      </c>
      <c r="O1944" s="836">
        <v>1</v>
      </c>
      <c r="P1944" s="835">
        <v>180.3</v>
      </c>
      <c r="Q1944" s="837">
        <v>1</v>
      </c>
      <c r="R1944" s="832">
        <v>3</v>
      </c>
      <c r="S1944" s="837">
        <v>1</v>
      </c>
      <c r="T1944" s="836">
        <v>1</v>
      </c>
      <c r="U1944" s="838">
        <v>1</v>
      </c>
    </row>
    <row r="1945" spans="1:21" ht="14.45" customHeight="1" x14ac:dyDescent="0.2">
      <c r="A1945" s="831">
        <v>21</v>
      </c>
      <c r="B1945" s="832" t="s">
        <v>3242</v>
      </c>
      <c r="C1945" s="832" t="s">
        <v>3248</v>
      </c>
      <c r="D1945" s="833" t="s">
        <v>5567</v>
      </c>
      <c r="E1945" s="834" t="s">
        <v>3282</v>
      </c>
      <c r="F1945" s="832" t="s">
        <v>3243</v>
      </c>
      <c r="G1945" s="832" t="s">
        <v>3292</v>
      </c>
      <c r="H1945" s="832" t="s">
        <v>655</v>
      </c>
      <c r="I1945" s="832" t="s">
        <v>2557</v>
      </c>
      <c r="J1945" s="832" t="s">
        <v>1023</v>
      </c>
      <c r="K1945" s="832" t="s">
        <v>2558</v>
      </c>
      <c r="L1945" s="835">
        <v>2309.36</v>
      </c>
      <c r="M1945" s="835">
        <v>46187.200000000004</v>
      </c>
      <c r="N1945" s="832">
        <v>20</v>
      </c>
      <c r="O1945" s="836">
        <v>6</v>
      </c>
      <c r="P1945" s="835">
        <v>46187.200000000004</v>
      </c>
      <c r="Q1945" s="837">
        <v>1</v>
      </c>
      <c r="R1945" s="832">
        <v>20</v>
      </c>
      <c r="S1945" s="837">
        <v>1</v>
      </c>
      <c r="T1945" s="836">
        <v>6</v>
      </c>
      <c r="U1945" s="838">
        <v>1</v>
      </c>
    </row>
    <row r="1946" spans="1:21" ht="14.45" customHeight="1" x14ac:dyDescent="0.2">
      <c r="A1946" s="831">
        <v>21</v>
      </c>
      <c r="B1946" s="832" t="s">
        <v>3242</v>
      </c>
      <c r="C1946" s="832" t="s">
        <v>3248</v>
      </c>
      <c r="D1946" s="833" t="s">
        <v>5567</v>
      </c>
      <c r="E1946" s="834" t="s">
        <v>3282</v>
      </c>
      <c r="F1946" s="832" t="s">
        <v>3243</v>
      </c>
      <c r="G1946" s="832" t="s">
        <v>3292</v>
      </c>
      <c r="H1946" s="832" t="s">
        <v>655</v>
      </c>
      <c r="I1946" s="832" t="s">
        <v>4437</v>
      </c>
      <c r="J1946" s="832" t="s">
        <v>1020</v>
      </c>
      <c r="K1946" s="832" t="s">
        <v>4438</v>
      </c>
      <c r="L1946" s="835">
        <v>368.16</v>
      </c>
      <c r="M1946" s="835">
        <v>1104.48</v>
      </c>
      <c r="N1946" s="832">
        <v>3</v>
      </c>
      <c r="O1946" s="836">
        <v>1</v>
      </c>
      <c r="P1946" s="835">
        <v>1104.48</v>
      </c>
      <c r="Q1946" s="837">
        <v>1</v>
      </c>
      <c r="R1946" s="832">
        <v>3</v>
      </c>
      <c r="S1946" s="837">
        <v>1</v>
      </c>
      <c r="T1946" s="836">
        <v>1</v>
      </c>
      <c r="U1946" s="838">
        <v>1</v>
      </c>
    </row>
    <row r="1947" spans="1:21" ht="14.45" customHeight="1" x14ac:dyDescent="0.2">
      <c r="A1947" s="831">
        <v>21</v>
      </c>
      <c r="B1947" s="832" t="s">
        <v>3242</v>
      </c>
      <c r="C1947" s="832" t="s">
        <v>3248</v>
      </c>
      <c r="D1947" s="833" t="s">
        <v>5567</v>
      </c>
      <c r="E1947" s="834" t="s">
        <v>3282</v>
      </c>
      <c r="F1947" s="832" t="s">
        <v>3243</v>
      </c>
      <c r="G1947" s="832" t="s">
        <v>3292</v>
      </c>
      <c r="H1947" s="832" t="s">
        <v>655</v>
      </c>
      <c r="I1947" s="832" t="s">
        <v>2553</v>
      </c>
      <c r="J1947" s="832" t="s">
        <v>1023</v>
      </c>
      <c r="K1947" s="832" t="s">
        <v>2554</v>
      </c>
      <c r="L1947" s="835">
        <v>1385.62</v>
      </c>
      <c r="M1947" s="835">
        <v>42954.219999999994</v>
      </c>
      <c r="N1947" s="832">
        <v>31</v>
      </c>
      <c r="O1947" s="836">
        <v>8</v>
      </c>
      <c r="P1947" s="835">
        <v>41568.599999999991</v>
      </c>
      <c r="Q1947" s="837">
        <v>0.96774193548387089</v>
      </c>
      <c r="R1947" s="832">
        <v>30</v>
      </c>
      <c r="S1947" s="837">
        <v>0.967741935483871</v>
      </c>
      <c r="T1947" s="836">
        <v>7</v>
      </c>
      <c r="U1947" s="838">
        <v>0.875</v>
      </c>
    </row>
    <row r="1948" spans="1:21" ht="14.45" customHeight="1" x14ac:dyDescent="0.2">
      <c r="A1948" s="831">
        <v>21</v>
      </c>
      <c r="B1948" s="832" t="s">
        <v>3242</v>
      </c>
      <c r="C1948" s="832" t="s">
        <v>3248</v>
      </c>
      <c r="D1948" s="833" t="s">
        <v>5567</v>
      </c>
      <c r="E1948" s="834" t="s">
        <v>3282</v>
      </c>
      <c r="F1948" s="832" t="s">
        <v>3243</v>
      </c>
      <c r="G1948" s="832" t="s">
        <v>3292</v>
      </c>
      <c r="H1948" s="832" t="s">
        <v>655</v>
      </c>
      <c r="I1948" s="832" t="s">
        <v>2559</v>
      </c>
      <c r="J1948" s="832" t="s">
        <v>1020</v>
      </c>
      <c r="K1948" s="832" t="s">
        <v>2560</v>
      </c>
      <c r="L1948" s="835">
        <v>736.33</v>
      </c>
      <c r="M1948" s="835">
        <v>736.33</v>
      </c>
      <c r="N1948" s="832">
        <v>1</v>
      </c>
      <c r="O1948" s="836">
        <v>1</v>
      </c>
      <c r="P1948" s="835">
        <v>736.33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5" customHeight="1" x14ac:dyDescent="0.2">
      <c r="A1949" s="831">
        <v>21</v>
      </c>
      <c r="B1949" s="832" t="s">
        <v>3242</v>
      </c>
      <c r="C1949" s="832" t="s">
        <v>3248</v>
      </c>
      <c r="D1949" s="833" t="s">
        <v>5567</v>
      </c>
      <c r="E1949" s="834" t="s">
        <v>3282</v>
      </c>
      <c r="F1949" s="832" t="s">
        <v>3243</v>
      </c>
      <c r="G1949" s="832" t="s">
        <v>3292</v>
      </c>
      <c r="H1949" s="832" t="s">
        <v>655</v>
      </c>
      <c r="I1949" s="832" t="s">
        <v>3538</v>
      </c>
      <c r="J1949" s="832" t="s">
        <v>1020</v>
      </c>
      <c r="K1949" s="832" t="s">
        <v>3539</v>
      </c>
      <c r="L1949" s="835">
        <v>490.89</v>
      </c>
      <c r="M1949" s="835">
        <v>490.89</v>
      </c>
      <c r="N1949" s="832">
        <v>1</v>
      </c>
      <c r="O1949" s="836">
        <v>1</v>
      </c>
      <c r="P1949" s="835">
        <v>490.89</v>
      </c>
      <c r="Q1949" s="837">
        <v>1</v>
      </c>
      <c r="R1949" s="832">
        <v>1</v>
      </c>
      <c r="S1949" s="837">
        <v>1</v>
      </c>
      <c r="T1949" s="836">
        <v>1</v>
      </c>
      <c r="U1949" s="838">
        <v>1</v>
      </c>
    </row>
    <row r="1950" spans="1:21" ht="14.45" customHeight="1" x14ac:dyDescent="0.2">
      <c r="A1950" s="831">
        <v>21</v>
      </c>
      <c r="B1950" s="832" t="s">
        <v>3242</v>
      </c>
      <c r="C1950" s="832" t="s">
        <v>3248</v>
      </c>
      <c r="D1950" s="833" t="s">
        <v>5567</v>
      </c>
      <c r="E1950" s="834" t="s">
        <v>3282</v>
      </c>
      <c r="F1950" s="832" t="s">
        <v>3243</v>
      </c>
      <c r="G1950" s="832" t="s">
        <v>3292</v>
      </c>
      <c r="H1950" s="832" t="s">
        <v>655</v>
      </c>
      <c r="I1950" s="832" t="s">
        <v>2555</v>
      </c>
      <c r="J1950" s="832" t="s">
        <v>1023</v>
      </c>
      <c r="K1950" s="832" t="s">
        <v>2556</v>
      </c>
      <c r="L1950" s="835">
        <v>1847.49</v>
      </c>
      <c r="M1950" s="835">
        <v>57272.19</v>
      </c>
      <c r="N1950" s="832">
        <v>31</v>
      </c>
      <c r="O1950" s="836">
        <v>7</v>
      </c>
      <c r="P1950" s="835">
        <v>16627.41</v>
      </c>
      <c r="Q1950" s="837">
        <v>0.29032258064516125</v>
      </c>
      <c r="R1950" s="832">
        <v>9</v>
      </c>
      <c r="S1950" s="837">
        <v>0.29032258064516131</v>
      </c>
      <c r="T1950" s="836">
        <v>2</v>
      </c>
      <c r="U1950" s="838">
        <v>0.2857142857142857</v>
      </c>
    </row>
    <row r="1951" spans="1:21" ht="14.45" customHeight="1" x14ac:dyDescent="0.2">
      <c r="A1951" s="831">
        <v>21</v>
      </c>
      <c r="B1951" s="832" t="s">
        <v>3242</v>
      </c>
      <c r="C1951" s="832" t="s">
        <v>3248</v>
      </c>
      <c r="D1951" s="833" t="s">
        <v>5567</v>
      </c>
      <c r="E1951" s="834" t="s">
        <v>3282</v>
      </c>
      <c r="F1951" s="832" t="s">
        <v>3243</v>
      </c>
      <c r="G1951" s="832" t="s">
        <v>3292</v>
      </c>
      <c r="H1951" s="832" t="s">
        <v>655</v>
      </c>
      <c r="I1951" s="832" t="s">
        <v>2561</v>
      </c>
      <c r="J1951" s="832" t="s">
        <v>1020</v>
      </c>
      <c r="K1951" s="832" t="s">
        <v>2562</v>
      </c>
      <c r="L1951" s="835">
        <v>1154.68</v>
      </c>
      <c r="M1951" s="835">
        <v>5773.4</v>
      </c>
      <c r="N1951" s="832">
        <v>5</v>
      </c>
      <c r="O1951" s="836">
        <v>1.5</v>
      </c>
      <c r="P1951" s="835">
        <v>2309.36</v>
      </c>
      <c r="Q1951" s="837">
        <v>0.4</v>
      </c>
      <c r="R1951" s="832">
        <v>2</v>
      </c>
      <c r="S1951" s="837">
        <v>0.4</v>
      </c>
      <c r="T1951" s="836">
        <v>0.5</v>
      </c>
      <c r="U1951" s="838">
        <v>0.33333333333333331</v>
      </c>
    </row>
    <row r="1952" spans="1:21" ht="14.45" customHeight="1" x14ac:dyDescent="0.2">
      <c r="A1952" s="831">
        <v>21</v>
      </c>
      <c r="B1952" s="832" t="s">
        <v>3242</v>
      </c>
      <c r="C1952" s="832" t="s">
        <v>3248</v>
      </c>
      <c r="D1952" s="833" t="s">
        <v>5567</v>
      </c>
      <c r="E1952" s="834" t="s">
        <v>3282</v>
      </c>
      <c r="F1952" s="832" t="s">
        <v>3243</v>
      </c>
      <c r="G1952" s="832" t="s">
        <v>3292</v>
      </c>
      <c r="H1952" s="832" t="s">
        <v>655</v>
      </c>
      <c r="I1952" s="832" t="s">
        <v>3039</v>
      </c>
      <c r="J1952" s="832" t="s">
        <v>1020</v>
      </c>
      <c r="K1952" s="832" t="s">
        <v>3040</v>
      </c>
      <c r="L1952" s="835">
        <v>923.74</v>
      </c>
      <c r="M1952" s="835">
        <v>7389.920000000001</v>
      </c>
      <c r="N1952" s="832">
        <v>8</v>
      </c>
      <c r="O1952" s="836">
        <v>2</v>
      </c>
      <c r="P1952" s="835">
        <v>7389.920000000001</v>
      </c>
      <c r="Q1952" s="837">
        <v>1</v>
      </c>
      <c r="R1952" s="832">
        <v>8</v>
      </c>
      <c r="S1952" s="837">
        <v>1</v>
      </c>
      <c r="T1952" s="836">
        <v>2</v>
      </c>
      <c r="U1952" s="838">
        <v>1</v>
      </c>
    </row>
    <row r="1953" spans="1:21" ht="14.45" customHeight="1" x14ac:dyDescent="0.2">
      <c r="A1953" s="831">
        <v>21</v>
      </c>
      <c r="B1953" s="832" t="s">
        <v>3242</v>
      </c>
      <c r="C1953" s="832" t="s">
        <v>3248</v>
      </c>
      <c r="D1953" s="833" t="s">
        <v>5567</v>
      </c>
      <c r="E1953" s="834" t="s">
        <v>3282</v>
      </c>
      <c r="F1953" s="832" t="s">
        <v>3243</v>
      </c>
      <c r="G1953" s="832" t="s">
        <v>4439</v>
      </c>
      <c r="H1953" s="832" t="s">
        <v>594</v>
      </c>
      <c r="I1953" s="832" t="s">
        <v>4440</v>
      </c>
      <c r="J1953" s="832" t="s">
        <v>4441</v>
      </c>
      <c r="K1953" s="832" t="s">
        <v>4442</v>
      </c>
      <c r="L1953" s="835">
        <v>113.93</v>
      </c>
      <c r="M1953" s="835">
        <v>113.93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21</v>
      </c>
      <c r="B1954" s="832" t="s">
        <v>3242</v>
      </c>
      <c r="C1954" s="832" t="s">
        <v>3248</v>
      </c>
      <c r="D1954" s="833" t="s">
        <v>5567</v>
      </c>
      <c r="E1954" s="834" t="s">
        <v>3282</v>
      </c>
      <c r="F1954" s="832" t="s">
        <v>3243</v>
      </c>
      <c r="G1954" s="832" t="s">
        <v>3546</v>
      </c>
      <c r="H1954" s="832" t="s">
        <v>594</v>
      </c>
      <c r="I1954" s="832" t="s">
        <v>3547</v>
      </c>
      <c r="J1954" s="832" t="s">
        <v>732</v>
      </c>
      <c r="K1954" s="832" t="s">
        <v>676</v>
      </c>
      <c r="L1954" s="835">
        <v>35.25</v>
      </c>
      <c r="M1954" s="835">
        <v>423</v>
      </c>
      <c r="N1954" s="832">
        <v>12</v>
      </c>
      <c r="O1954" s="836">
        <v>3</v>
      </c>
      <c r="P1954" s="835">
        <v>246.75</v>
      </c>
      <c r="Q1954" s="837">
        <v>0.58333333333333337</v>
      </c>
      <c r="R1954" s="832">
        <v>7</v>
      </c>
      <c r="S1954" s="837">
        <v>0.58333333333333337</v>
      </c>
      <c r="T1954" s="836">
        <v>1.5</v>
      </c>
      <c r="U1954" s="838">
        <v>0.5</v>
      </c>
    </row>
    <row r="1955" spans="1:21" ht="14.45" customHeight="1" x14ac:dyDescent="0.2">
      <c r="A1955" s="831">
        <v>21</v>
      </c>
      <c r="B1955" s="832" t="s">
        <v>3242</v>
      </c>
      <c r="C1955" s="832" t="s">
        <v>3248</v>
      </c>
      <c r="D1955" s="833" t="s">
        <v>5567</v>
      </c>
      <c r="E1955" s="834" t="s">
        <v>3282</v>
      </c>
      <c r="F1955" s="832" t="s">
        <v>3243</v>
      </c>
      <c r="G1955" s="832" t="s">
        <v>3546</v>
      </c>
      <c r="H1955" s="832" t="s">
        <v>594</v>
      </c>
      <c r="I1955" s="832" t="s">
        <v>3912</v>
      </c>
      <c r="J1955" s="832" t="s">
        <v>732</v>
      </c>
      <c r="K1955" s="832" t="s">
        <v>3913</v>
      </c>
      <c r="L1955" s="835">
        <v>35.25</v>
      </c>
      <c r="M1955" s="835">
        <v>141</v>
      </c>
      <c r="N1955" s="832">
        <v>4</v>
      </c>
      <c r="O1955" s="836">
        <v>1</v>
      </c>
      <c r="P1955" s="835">
        <v>70.5</v>
      </c>
      <c r="Q1955" s="837">
        <v>0.5</v>
      </c>
      <c r="R1955" s="832">
        <v>2</v>
      </c>
      <c r="S1955" s="837">
        <v>0.5</v>
      </c>
      <c r="T1955" s="836">
        <v>0.5</v>
      </c>
      <c r="U1955" s="838">
        <v>0.5</v>
      </c>
    </row>
    <row r="1956" spans="1:21" ht="14.45" customHeight="1" x14ac:dyDescent="0.2">
      <c r="A1956" s="831">
        <v>21</v>
      </c>
      <c r="B1956" s="832" t="s">
        <v>3242</v>
      </c>
      <c r="C1956" s="832" t="s">
        <v>3248</v>
      </c>
      <c r="D1956" s="833" t="s">
        <v>5567</v>
      </c>
      <c r="E1956" s="834" t="s">
        <v>3282</v>
      </c>
      <c r="F1956" s="832" t="s">
        <v>3243</v>
      </c>
      <c r="G1956" s="832" t="s">
        <v>3546</v>
      </c>
      <c r="H1956" s="832" t="s">
        <v>594</v>
      </c>
      <c r="I1956" s="832" t="s">
        <v>3914</v>
      </c>
      <c r="J1956" s="832" t="s">
        <v>1336</v>
      </c>
      <c r="K1956" s="832" t="s">
        <v>3915</v>
      </c>
      <c r="L1956" s="835">
        <v>35.25</v>
      </c>
      <c r="M1956" s="835">
        <v>35.25</v>
      </c>
      <c r="N1956" s="832">
        <v>1</v>
      </c>
      <c r="O1956" s="836">
        <v>1</v>
      </c>
      <c r="P1956" s="835">
        <v>35.25</v>
      </c>
      <c r="Q1956" s="837">
        <v>1</v>
      </c>
      <c r="R1956" s="832">
        <v>1</v>
      </c>
      <c r="S1956" s="837">
        <v>1</v>
      </c>
      <c r="T1956" s="836">
        <v>1</v>
      </c>
      <c r="U1956" s="838">
        <v>1</v>
      </c>
    </row>
    <row r="1957" spans="1:21" ht="14.45" customHeight="1" x14ac:dyDescent="0.2">
      <c r="A1957" s="831">
        <v>21</v>
      </c>
      <c r="B1957" s="832" t="s">
        <v>3242</v>
      </c>
      <c r="C1957" s="832" t="s">
        <v>3248</v>
      </c>
      <c r="D1957" s="833" t="s">
        <v>5567</v>
      </c>
      <c r="E1957" s="834" t="s">
        <v>3282</v>
      </c>
      <c r="F1957" s="832" t="s">
        <v>3243</v>
      </c>
      <c r="G1957" s="832" t="s">
        <v>3546</v>
      </c>
      <c r="H1957" s="832" t="s">
        <v>594</v>
      </c>
      <c r="I1957" s="832" t="s">
        <v>3916</v>
      </c>
      <c r="J1957" s="832" t="s">
        <v>732</v>
      </c>
      <c r="K1957" s="832" t="s">
        <v>3917</v>
      </c>
      <c r="L1957" s="835">
        <v>17.62</v>
      </c>
      <c r="M1957" s="835">
        <v>17.62</v>
      </c>
      <c r="N1957" s="832">
        <v>1</v>
      </c>
      <c r="O1957" s="836">
        <v>0.5</v>
      </c>
      <c r="P1957" s="835">
        <v>17.62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21</v>
      </c>
      <c r="B1958" s="832" t="s">
        <v>3242</v>
      </c>
      <c r="C1958" s="832" t="s">
        <v>3248</v>
      </c>
      <c r="D1958" s="833" t="s">
        <v>5567</v>
      </c>
      <c r="E1958" s="834" t="s">
        <v>3282</v>
      </c>
      <c r="F1958" s="832" t="s">
        <v>3243</v>
      </c>
      <c r="G1958" s="832" t="s">
        <v>3548</v>
      </c>
      <c r="H1958" s="832" t="s">
        <v>594</v>
      </c>
      <c r="I1958" s="832" t="s">
        <v>3549</v>
      </c>
      <c r="J1958" s="832" t="s">
        <v>3550</v>
      </c>
      <c r="K1958" s="832" t="s">
        <v>676</v>
      </c>
      <c r="L1958" s="835">
        <v>174.59</v>
      </c>
      <c r="M1958" s="835">
        <v>872.95</v>
      </c>
      <c r="N1958" s="832">
        <v>5</v>
      </c>
      <c r="O1958" s="836">
        <v>4</v>
      </c>
      <c r="P1958" s="835">
        <v>698.36</v>
      </c>
      <c r="Q1958" s="837">
        <v>0.79999999999999993</v>
      </c>
      <c r="R1958" s="832">
        <v>4</v>
      </c>
      <c r="S1958" s="837">
        <v>0.8</v>
      </c>
      <c r="T1958" s="836">
        <v>3</v>
      </c>
      <c r="U1958" s="838">
        <v>0.75</v>
      </c>
    </row>
    <row r="1959" spans="1:21" ht="14.45" customHeight="1" x14ac:dyDescent="0.2">
      <c r="A1959" s="831">
        <v>21</v>
      </c>
      <c r="B1959" s="832" t="s">
        <v>3242</v>
      </c>
      <c r="C1959" s="832" t="s">
        <v>3248</v>
      </c>
      <c r="D1959" s="833" t="s">
        <v>5567</v>
      </c>
      <c r="E1959" s="834" t="s">
        <v>3282</v>
      </c>
      <c r="F1959" s="832" t="s">
        <v>3243</v>
      </c>
      <c r="G1959" s="832" t="s">
        <v>4127</v>
      </c>
      <c r="H1959" s="832" t="s">
        <v>594</v>
      </c>
      <c r="I1959" s="832" t="s">
        <v>4128</v>
      </c>
      <c r="J1959" s="832" t="s">
        <v>4129</v>
      </c>
      <c r="K1959" s="832" t="s">
        <v>4130</v>
      </c>
      <c r="L1959" s="835">
        <v>78.33</v>
      </c>
      <c r="M1959" s="835">
        <v>469.98</v>
      </c>
      <c r="N1959" s="832">
        <v>6</v>
      </c>
      <c r="O1959" s="836">
        <v>2</v>
      </c>
      <c r="P1959" s="835">
        <v>313.32</v>
      </c>
      <c r="Q1959" s="837">
        <v>0.66666666666666663</v>
      </c>
      <c r="R1959" s="832">
        <v>4</v>
      </c>
      <c r="S1959" s="837">
        <v>0.66666666666666663</v>
      </c>
      <c r="T1959" s="836">
        <v>1.5</v>
      </c>
      <c r="U1959" s="838">
        <v>0.75</v>
      </c>
    </row>
    <row r="1960" spans="1:21" ht="14.45" customHeight="1" x14ac:dyDescent="0.2">
      <c r="A1960" s="831">
        <v>21</v>
      </c>
      <c r="B1960" s="832" t="s">
        <v>3242</v>
      </c>
      <c r="C1960" s="832" t="s">
        <v>3248</v>
      </c>
      <c r="D1960" s="833" t="s">
        <v>5567</v>
      </c>
      <c r="E1960" s="834" t="s">
        <v>3282</v>
      </c>
      <c r="F1960" s="832" t="s">
        <v>3243</v>
      </c>
      <c r="G1960" s="832" t="s">
        <v>3551</v>
      </c>
      <c r="H1960" s="832" t="s">
        <v>594</v>
      </c>
      <c r="I1960" s="832" t="s">
        <v>3926</v>
      </c>
      <c r="J1960" s="832" t="s">
        <v>1078</v>
      </c>
      <c r="K1960" s="832" t="s">
        <v>3927</v>
      </c>
      <c r="L1960" s="835">
        <v>32.25</v>
      </c>
      <c r="M1960" s="835">
        <v>64.5</v>
      </c>
      <c r="N1960" s="832">
        <v>2</v>
      </c>
      <c r="O1960" s="836">
        <v>0.5</v>
      </c>
      <c r="P1960" s="835">
        <v>64.5</v>
      </c>
      <c r="Q1960" s="837">
        <v>1</v>
      </c>
      <c r="R1960" s="832">
        <v>2</v>
      </c>
      <c r="S1960" s="837">
        <v>1</v>
      </c>
      <c r="T1960" s="836">
        <v>0.5</v>
      </c>
      <c r="U1960" s="838">
        <v>1</v>
      </c>
    </row>
    <row r="1961" spans="1:21" ht="14.45" customHeight="1" x14ac:dyDescent="0.2">
      <c r="A1961" s="831">
        <v>21</v>
      </c>
      <c r="B1961" s="832" t="s">
        <v>3242</v>
      </c>
      <c r="C1961" s="832" t="s">
        <v>3248</v>
      </c>
      <c r="D1961" s="833" t="s">
        <v>5567</v>
      </c>
      <c r="E1961" s="834" t="s">
        <v>3282</v>
      </c>
      <c r="F1961" s="832" t="s">
        <v>3243</v>
      </c>
      <c r="G1961" s="832" t="s">
        <v>3551</v>
      </c>
      <c r="H1961" s="832" t="s">
        <v>594</v>
      </c>
      <c r="I1961" s="832" t="s">
        <v>3928</v>
      </c>
      <c r="J1961" s="832" t="s">
        <v>1078</v>
      </c>
      <c r="K1961" s="832" t="s">
        <v>3929</v>
      </c>
      <c r="L1961" s="835">
        <v>103.67</v>
      </c>
      <c r="M1961" s="835">
        <v>518.35</v>
      </c>
      <c r="N1961" s="832">
        <v>5</v>
      </c>
      <c r="O1961" s="836">
        <v>4.5</v>
      </c>
      <c r="P1961" s="835">
        <v>518.35</v>
      </c>
      <c r="Q1961" s="837">
        <v>1</v>
      </c>
      <c r="R1961" s="832">
        <v>5</v>
      </c>
      <c r="S1961" s="837">
        <v>1</v>
      </c>
      <c r="T1961" s="836">
        <v>4.5</v>
      </c>
      <c r="U1961" s="838">
        <v>1</v>
      </c>
    </row>
    <row r="1962" spans="1:21" ht="14.45" customHeight="1" x14ac:dyDescent="0.2">
      <c r="A1962" s="831">
        <v>21</v>
      </c>
      <c r="B1962" s="832" t="s">
        <v>3242</v>
      </c>
      <c r="C1962" s="832" t="s">
        <v>3248</v>
      </c>
      <c r="D1962" s="833" t="s">
        <v>5567</v>
      </c>
      <c r="E1962" s="834" t="s">
        <v>3282</v>
      </c>
      <c r="F1962" s="832" t="s">
        <v>3243</v>
      </c>
      <c r="G1962" s="832" t="s">
        <v>3551</v>
      </c>
      <c r="H1962" s="832" t="s">
        <v>594</v>
      </c>
      <c r="I1962" s="832" t="s">
        <v>4281</v>
      </c>
      <c r="J1962" s="832" t="s">
        <v>696</v>
      </c>
      <c r="K1962" s="832" t="s">
        <v>3559</v>
      </c>
      <c r="L1962" s="835">
        <v>115.18</v>
      </c>
      <c r="M1962" s="835">
        <v>115.18</v>
      </c>
      <c r="N1962" s="832">
        <v>1</v>
      </c>
      <c r="O1962" s="836">
        <v>0.5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5" customHeight="1" x14ac:dyDescent="0.2">
      <c r="A1963" s="831">
        <v>21</v>
      </c>
      <c r="B1963" s="832" t="s">
        <v>3242</v>
      </c>
      <c r="C1963" s="832" t="s">
        <v>3248</v>
      </c>
      <c r="D1963" s="833" t="s">
        <v>5567</v>
      </c>
      <c r="E1963" s="834" t="s">
        <v>3282</v>
      </c>
      <c r="F1963" s="832" t="s">
        <v>3243</v>
      </c>
      <c r="G1963" s="832" t="s">
        <v>3551</v>
      </c>
      <c r="H1963" s="832" t="s">
        <v>594</v>
      </c>
      <c r="I1963" s="832" t="s">
        <v>3930</v>
      </c>
      <c r="J1963" s="832" t="s">
        <v>1078</v>
      </c>
      <c r="K1963" s="832" t="s">
        <v>3556</v>
      </c>
      <c r="L1963" s="835">
        <v>32.25</v>
      </c>
      <c r="M1963" s="835">
        <v>96.75</v>
      </c>
      <c r="N1963" s="832">
        <v>3</v>
      </c>
      <c r="O1963" s="836">
        <v>1.5</v>
      </c>
      <c r="P1963" s="835">
        <v>96.75</v>
      </c>
      <c r="Q1963" s="837">
        <v>1</v>
      </c>
      <c r="R1963" s="832">
        <v>3</v>
      </c>
      <c r="S1963" s="837">
        <v>1</v>
      </c>
      <c r="T1963" s="836">
        <v>1.5</v>
      </c>
      <c r="U1963" s="838">
        <v>1</v>
      </c>
    </row>
    <row r="1964" spans="1:21" ht="14.45" customHeight="1" x14ac:dyDescent="0.2">
      <c r="A1964" s="831">
        <v>21</v>
      </c>
      <c r="B1964" s="832" t="s">
        <v>3242</v>
      </c>
      <c r="C1964" s="832" t="s">
        <v>3248</v>
      </c>
      <c r="D1964" s="833" t="s">
        <v>5567</v>
      </c>
      <c r="E1964" s="834" t="s">
        <v>3282</v>
      </c>
      <c r="F1964" s="832" t="s">
        <v>3243</v>
      </c>
      <c r="G1964" s="832" t="s">
        <v>3551</v>
      </c>
      <c r="H1964" s="832" t="s">
        <v>594</v>
      </c>
      <c r="I1964" s="832" t="s">
        <v>3553</v>
      </c>
      <c r="J1964" s="832" t="s">
        <v>1078</v>
      </c>
      <c r="K1964" s="832" t="s">
        <v>3554</v>
      </c>
      <c r="L1964" s="835">
        <v>103.67</v>
      </c>
      <c r="M1964" s="835">
        <v>933.03</v>
      </c>
      <c r="N1964" s="832">
        <v>9</v>
      </c>
      <c r="O1964" s="836">
        <v>5.5</v>
      </c>
      <c r="P1964" s="835">
        <v>725.68999999999994</v>
      </c>
      <c r="Q1964" s="837">
        <v>0.77777777777777779</v>
      </c>
      <c r="R1964" s="832">
        <v>7</v>
      </c>
      <c r="S1964" s="837">
        <v>0.77777777777777779</v>
      </c>
      <c r="T1964" s="836">
        <v>4</v>
      </c>
      <c r="U1964" s="838">
        <v>0.72727272727272729</v>
      </c>
    </row>
    <row r="1965" spans="1:21" ht="14.45" customHeight="1" x14ac:dyDescent="0.2">
      <c r="A1965" s="831">
        <v>21</v>
      </c>
      <c r="B1965" s="832" t="s">
        <v>3242</v>
      </c>
      <c r="C1965" s="832" t="s">
        <v>3248</v>
      </c>
      <c r="D1965" s="833" t="s">
        <v>5567</v>
      </c>
      <c r="E1965" s="834" t="s">
        <v>3282</v>
      </c>
      <c r="F1965" s="832" t="s">
        <v>3243</v>
      </c>
      <c r="G1965" s="832" t="s">
        <v>3551</v>
      </c>
      <c r="H1965" s="832" t="s">
        <v>594</v>
      </c>
      <c r="I1965" s="832" t="s">
        <v>4282</v>
      </c>
      <c r="J1965" s="832" t="s">
        <v>4283</v>
      </c>
      <c r="K1965" s="832" t="s">
        <v>4284</v>
      </c>
      <c r="L1965" s="835">
        <v>64.5</v>
      </c>
      <c r="M1965" s="835">
        <v>193.5</v>
      </c>
      <c r="N1965" s="832">
        <v>3</v>
      </c>
      <c r="O1965" s="836">
        <v>1</v>
      </c>
      <c r="P1965" s="835">
        <v>193.5</v>
      </c>
      <c r="Q1965" s="837">
        <v>1</v>
      </c>
      <c r="R1965" s="832">
        <v>3</v>
      </c>
      <c r="S1965" s="837">
        <v>1</v>
      </c>
      <c r="T1965" s="836">
        <v>1</v>
      </c>
      <c r="U1965" s="838">
        <v>1</v>
      </c>
    </row>
    <row r="1966" spans="1:21" ht="14.45" customHeight="1" x14ac:dyDescent="0.2">
      <c r="A1966" s="831">
        <v>21</v>
      </c>
      <c r="B1966" s="832" t="s">
        <v>3242</v>
      </c>
      <c r="C1966" s="832" t="s">
        <v>3248</v>
      </c>
      <c r="D1966" s="833" t="s">
        <v>5567</v>
      </c>
      <c r="E1966" s="834" t="s">
        <v>3282</v>
      </c>
      <c r="F1966" s="832" t="s">
        <v>3243</v>
      </c>
      <c r="G1966" s="832" t="s">
        <v>3551</v>
      </c>
      <c r="H1966" s="832" t="s">
        <v>594</v>
      </c>
      <c r="I1966" s="832" t="s">
        <v>3931</v>
      </c>
      <c r="J1966" s="832" t="s">
        <v>1078</v>
      </c>
      <c r="K1966" s="832" t="s">
        <v>3554</v>
      </c>
      <c r="L1966" s="835">
        <v>103.67</v>
      </c>
      <c r="M1966" s="835">
        <v>103.67</v>
      </c>
      <c r="N1966" s="832">
        <v>1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5" customHeight="1" x14ac:dyDescent="0.2">
      <c r="A1967" s="831">
        <v>21</v>
      </c>
      <c r="B1967" s="832" t="s">
        <v>3242</v>
      </c>
      <c r="C1967" s="832" t="s">
        <v>3248</v>
      </c>
      <c r="D1967" s="833" t="s">
        <v>5567</v>
      </c>
      <c r="E1967" s="834" t="s">
        <v>3282</v>
      </c>
      <c r="F1967" s="832" t="s">
        <v>3243</v>
      </c>
      <c r="G1967" s="832" t="s">
        <v>3551</v>
      </c>
      <c r="H1967" s="832" t="s">
        <v>594</v>
      </c>
      <c r="I1967" s="832" t="s">
        <v>4788</v>
      </c>
      <c r="J1967" s="832" t="s">
        <v>4283</v>
      </c>
      <c r="K1967" s="832" t="s">
        <v>4789</v>
      </c>
      <c r="L1967" s="835">
        <v>64.5</v>
      </c>
      <c r="M1967" s="835">
        <v>322.5</v>
      </c>
      <c r="N1967" s="832">
        <v>5</v>
      </c>
      <c r="O1967" s="836">
        <v>2</v>
      </c>
      <c r="P1967" s="835">
        <v>322.5</v>
      </c>
      <c r="Q1967" s="837">
        <v>1</v>
      </c>
      <c r="R1967" s="832">
        <v>5</v>
      </c>
      <c r="S1967" s="837">
        <v>1</v>
      </c>
      <c r="T1967" s="836">
        <v>2</v>
      </c>
      <c r="U1967" s="838">
        <v>1</v>
      </c>
    </row>
    <row r="1968" spans="1:21" ht="14.45" customHeight="1" x14ac:dyDescent="0.2">
      <c r="A1968" s="831">
        <v>21</v>
      </c>
      <c r="B1968" s="832" t="s">
        <v>3242</v>
      </c>
      <c r="C1968" s="832" t="s">
        <v>3248</v>
      </c>
      <c r="D1968" s="833" t="s">
        <v>5567</v>
      </c>
      <c r="E1968" s="834" t="s">
        <v>3282</v>
      </c>
      <c r="F1968" s="832" t="s">
        <v>3243</v>
      </c>
      <c r="G1968" s="832" t="s">
        <v>3293</v>
      </c>
      <c r="H1968" s="832" t="s">
        <v>594</v>
      </c>
      <c r="I1968" s="832" t="s">
        <v>4481</v>
      </c>
      <c r="J1968" s="832" t="s">
        <v>3566</v>
      </c>
      <c r="K1968" s="832" t="s">
        <v>4482</v>
      </c>
      <c r="L1968" s="835">
        <v>226.6</v>
      </c>
      <c r="M1968" s="835">
        <v>453.2</v>
      </c>
      <c r="N1968" s="832">
        <v>2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5" customHeight="1" x14ac:dyDescent="0.2">
      <c r="A1969" s="831">
        <v>21</v>
      </c>
      <c r="B1969" s="832" t="s">
        <v>3242</v>
      </c>
      <c r="C1969" s="832" t="s">
        <v>3248</v>
      </c>
      <c r="D1969" s="833" t="s">
        <v>5567</v>
      </c>
      <c r="E1969" s="834" t="s">
        <v>3282</v>
      </c>
      <c r="F1969" s="832" t="s">
        <v>3243</v>
      </c>
      <c r="G1969" s="832" t="s">
        <v>3293</v>
      </c>
      <c r="H1969" s="832" t="s">
        <v>655</v>
      </c>
      <c r="I1969" s="832" t="s">
        <v>2521</v>
      </c>
      <c r="J1969" s="832" t="s">
        <v>1349</v>
      </c>
      <c r="K1969" s="832" t="s">
        <v>2522</v>
      </c>
      <c r="L1969" s="835">
        <v>453.18</v>
      </c>
      <c r="M1969" s="835">
        <v>14954.94</v>
      </c>
      <c r="N1969" s="832">
        <v>33</v>
      </c>
      <c r="O1969" s="836">
        <v>12.5</v>
      </c>
      <c r="P1969" s="835">
        <v>12235.86</v>
      </c>
      <c r="Q1969" s="837">
        <v>0.81818181818181823</v>
      </c>
      <c r="R1969" s="832">
        <v>27</v>
      </c>
      <c r="S1969" s="837">
        <v>0.81818181818181823</v>
      </c>
      <c r="T1969" s="836">
        <v>11</v>
      </c>
      <c r="U1969" s="838">
        <v>0.88</v>
      </c>
    </row>
    <row r="1970" spans="1:21" ht="14.45" customHeight="1" x14ac:dyDescent="0.2">
      <c r="A1970" s="831">
        <v>21</v>
      </c>
      <c r="B1970" s="832" t="s">
        <v>3242</v>
      </c>
      <c r="C1970" s="832" t="s">
        <v>3248</v>
      </c>
      <c r="D1970" s="833" t="s">
        <v>5567</v>
      </c>
      <c r="E1970" s="834" t="s">
        <v>3282</v>
      </c>
      <c r="F1970" s="832" t="s">
        <v>3243</v>
      </c>
      <c r="G1970" s="832" t="s">
        <v>3293</v>
      </c>
      <c r="H1970" s="832" t="s">
        <v>594</v>
      </c>
      <c r="I1970" s="832" t="s">
        <v>3295</v>
      </c>
      <c r="J1970" s="832" t="s">
        <v>1349</v>
      </c>
      <c r="K1970" s="832" t="s">
        <v>2522</v>
      </c>
      <c r="L1970" s="835">
        <v>453.18</v>
      </c>
      <c r="M1970" s="835">
        <v>49849.800000000017</v>
      </c>
      <c r="N1970" s="832">
        <v>110</v>
      </c>
      <c r="O1970" s="836">
        <v>38.5</v>
      </c>
      <c r="P1970" s="835">
        <v>37160.760000000017</v>
      </c>
      <c r="Q1970" s="837">
        <v>0.74545454545454548</v>
      </c>
      <c r="R1970" s="832">
        <v>82</v>
      </c>
      <c r="S1970" s="837">
        <v>0.74545454545454548</v>
      </c>
      <c r="T1970" s="836">
        <v>28</v>
      </c>
      <c r="U1970" s="838">
        <v>0.72727272727272729</v>
      </c>
    </row>
    <row r="1971" spans="1:21" ht="14.45" customHeight="1" x14ac:dyDescent="0.2">
      <c r="A1971" s="831">
        <v>21</v>
      </c>
      <c r="B1971" s="832" t="s">
        <v>3242</v>
      </c>
      <c r="C1971" s="832" t="s">
        <v>3248</v>
      </c>
      <c r="D1971" s="833" t="s">
        <v>5567</v>
      </c>
      <c r="E1971" s="834" t="s">
        <v>3282</v>
      </c>
      <c r="F1971" s="832" t="s">
        <v>3243</v>
      </c>
      <c r="G1971" s="832" t="s">
        <v>3935</v>
      </c>
      <c r="H1971" s="832" t="s">
        <v>594</v>
      </c>
      <c r="I1971" s="832" t="s">
        <v>3936</v>
      </c>
      <c r="J1971" s="832" t="s">
        <v>3937</v>
      </c>
      <c r="K1971" s="832" t="s">
        <v>3799</v>
      </c>
      <c r="L1971" s="835">
        <v>18.809999999999999</v>
      </c>
      <c r="M1971" s="835">
        <v>37.619999999999997</v>
      </c>
      <c r="N1971" s="832">
        <v>2</v>
      </c>
      <c r="O1971" s="836">
        <v>1</v>
      </c>
      <c r="P1971" s="835">
        <v>37.619999999999997</v>
      </c>
      <c r="Q1971" s="837">
        <v>1</v>
      </c>
      <c r="R1971" s="832">
        <v>2</v>
      </c>
      <c r="S1971" s="837">
        <v>1</v>
      </c>
      <c r="T1971" s="836">
        <v>1</v>
      </c>
      <c r="U1971" s="838">
        <v>1</v>
      </c>
    </row>
    <row r="1972" spans="1:21" ht="14.45" customHeight="1" x14ac:dyDescent="0.2">
      <c r="A1972" s="831">
        <v>21</v>
      </c>
      <c r="B1972" s="832" t="s">
        <v>3242</v>
      </c>
      <c r="C1972" s="832" t="s">
        <v>3248</v>
      </c>
      <c r="D1972" s="833" t="s">
        <v>5567</v>
      </c>
      <c r="E1972" s="834" t="s">
        <v>3282</v>
      </c>
      <c r="F1972" s="832" t="s">
        <v>3243</v>
      </c>
      <c r="G1972" s="832" t="s">
        <v>3305</v>
      </c>
      <c r="H1972" s="832" t="s">
        <v>655</v>
      </c>
      <c r="I1972" s="832" t="s">
        <v>3568</v>
      </c>
      <c r="J1972" s="832" t="s">
        <v>2851</v>
      </c>
      <c r="K1972" s="832" t="s">
        <v>3569</v>
      </c>
      <c r="L1972" s="835">
        <v>2038.93</v>
      </c>
      <c r="M1972" s="835">
        <v>2038.93</v>
      </c>
      <c r="N1972" s="832">
        <v>1</v>
      </c>
      <c r="O1972" s="836">
        <v>1</v>
      </c>
      <c r="P1972" s="835">
        <v>2038.93</v>
      </c>
      <c r="Q1972" s="837">
        <v>1</v>
      </c>
      <c r="R1972" s="832">
        <v>1</v>
      </c>
      <c r="S1972" s="837">
        <v>1</v>
      </c>
      <c r="T1972" s="836">
        <v>1</v>
      </c>
      <c r="U1972" s="838">
        <v>1</v>
      </c>
    </row>
    <row r="1973" spans="1:21" ht="14.45" customHeight="1" x14ac:dyDescent="0.2">
      <c r="A1973" s="831">
        <v>21</v>
      </c>
      <c r="B1973" s="832" t="s">
        <v>3242</v>
      </c>
      <c r="C1973" s="832" t="s">
        <v>3248</v>
      </c>
      <c r="D1973" s="833" t="s">
        <v>5567</v>
      </c>
      <c r="E1973" s="834" t="s">
        <v>3282</v>
      </c>
      <c r="F1973" s="832" t="s">
        <v>3243</v>
      </c>
      <c r="G1973" s="832" t="s">
        <v>3305</v>
      </c>
      <c r="H1973" s="832" t="s">
        <v>655</v>
      </c>
      <c r="I1973" s="832" t="s">
        <v>2850</v>
      </c>
      <c r="J1973" s="832" t="s">
        <v>2851</v>
      </c>
      <c r="K1973" s="832" t="s">
        <v>2852</v>
      </c>
      <c r="L1973" s="835">
        <v>355.79</v>
      </c>
      <c r="M1973" s="835">
        <v>1423.16</v>
      </c>
      <c r="N1973" s="832">
        <v>4</v>
      </c>
      <c r="O1973" s="836">
        <v>1.5</v>
      </c>
      <c r="P1973" s="835">
        <v>1423.16</v>
      </c>
      <c r="Q1973" s="837">
        <v>1</v>
      </c>
      <c r="R1973" s="832">
        <v>4</v>
      </c>
      <c r="S1973" s="837">
        <v>1</v>
      </c>
      <c r="T1973" s="836">
        <v>1.5</v>
      </c>
      <c r="U1973" s="838">
        <v>1</v>
      </c>
    </row>
    <row r="1974" spans="1:21" ht="14.45" customHeight="1" x14ac:dyDescent="0.2">
      <c r="A1974" s="831">
        <v>21</v>
      </c>
      <c r="B1974" s="832" t="s">
        <v>3242</v>
      </c>
      <c r="C1974" s="832" t="s">
        <v>3248</v>
      </c>
      <c r="D1974" s="833" t="s">
        <v>5567</v>
      </c>
      <c r="E1974" s="834" t="s">
        <v>3282</v>
      </c>
      <c r="F1974" s="832" t="s">
        <v>3243</v>
      </c>
      <c r="G1974" s="832" t="s">
        <v>3305</v>
      </c>
      <c r="H1974" s="832" t="s">
        <v>655</v>
      </c>
      <c r="I1974" s="832" t="s">
        <v>2853</v>
      </c>
      <c r="J1974" s="832" t="s">
        <v>2851</v>
      </c>
      <c r="K1974" s="832" t="s">
        <v>2854</v>
      </c>
      <c r="L1974" s="835">
        <v>552.64</v>
      </c>
      <c r="M1974" s="835">
        <v>1657.92</v>
      </c>
      <c r="N1974" s="832">
        <v>3</v>
      </c>
      <c r="O1974" s="836">
        <v>1.5</v>
      </c>
      <c r="P1974" s="835">
        <v>1657.92</v>
      </c>
      <c r="Q1974" s="837">
        <v>1</v>
      </c>
      <c r="R1974" s="832">
        <v>3</v>
      </c>
      <c r="S1974" s="837">
        <v>1</v>
      </c>
      <c r="T1974" s="836">
        <v>1.5</v>
      </c>
      <c r="U1974" s="838">
        <v>1</v>
      </c>
    </row>
    <row r="1975" spans="1:21" ht="14.45" customHeight="1" x14ac:dyDescent="0.2">
      <c r="A1975" s="831">
        <v>21</v>
      </c>
      <c r="B1975" s="832" t="s">
        <v>3242</v>
      </c>
      <c r="C1975" s="832" t="s">
        <v>3248</v>
      </c>
      <c r="D1975" s="833" t="s">
        <v>5567</v>
      </c>
      <c r="E1975" s="834" t="s">
        <v>3282</v>
      </c>
      <c r="F1975" s="832" t="s">
        <v>3243</v>
      </c>
      <c r="G1975" s="832" t="s">
        <v>3305</v>
      </c>
      <c r="H1975" s="832" t="s">
        <v>655</v>
      </c>
      <c r="I1975" s="832" t="s">
        <v>2855</v>
      </c>
      <c r="J1975" s="832" t="s">
        <v>2851</v>
      </c>
      <c r="K1975" s="832" t="s">
        <v>2856</v>
      </c>
      <c r="L1975" s="835">
        <v>1019.46</v>
      </c>
      <c r="M1975" s="835">
        <v>1019.46</v>
      </c>
      <c r="N1975" s="832">
        <v>1</v>
      </c>
      <c r="O1975" s="836">
        <v>0.5</v>
      </c>
      <c r="P1975" s="835">
        <v>1019.46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5" customHeight="1" x14ac:dyDescent="0.2">
      <c r="A1976" s="831">
        <v>21</v>
      </c>
      <c r="B1976" s="832" t="s">
        <v>3242</v>
      </c>
      <c r="C1976" s="832" t="s">
        <v>3248</v>
      </c>
      <c r="D1976" s="833" t="s">
        <v>5567</v>
      </c>
      <c r="E1976" s="834" t="s">
        <v>3282</v>
      </c>
      <c r="F1976" s="832" t="s">
        <v>3243</v>
      </c>
      <c r="G1976" s="832" t="s">
        <v>3305</v>
      </c>
      <c r="H1976" s="832" t="s">
        <v>594</v>
      </c>
      <c r="I1976" s="832" t="s">
        <v>4921</v>
      </c>
      <c r="J1976" s="832" t="s">
        <v>4922</v>
      </c>
      <c r="K1976" s="832" t="s">
        <v>4923</v>
      </c>
      <c r="L1976" s="835">
        <v>276.33</v>
      </c>
      <c r="M1976" s="835">
        <v>552.66</v>
      </c>
      <c r="N1976" s="832">
        <v>2</v>
      </c>
      <c r="O1976" s="836">
        <v>1</v>
      </c>
      <c r="P1976" s="835">
        <v>552.66</v>
      </c>
      <c r="Q1976" s="837">
        <v>1</v>
      </c>
      <c r="R1976" s="832">
        <v>2</v>
      </c>
      <c r="S1976" s="837">
        <v>1</v>
      </c>
      <c r="T1976" s="836">
        <v>1</v>
      </c>
      <c r="U1976" s="838">
        <v>1</v>
      </c>
    </row>
    <row r="1977" spans="1:21" ht="14.45" customHeight="1" x14ac:dyDescent="0.2">
      <c r="A1977" s="831">
        <v>21</v>
      </c>
      <c r="B1977" s="832" t="s">
        <v>3242</v>
      </c>
      <c r="C1977" s="832" t="s">
        <v>3248</v>
      </c>
      <c r="D1977" s="833" t="s">
        <v>5567</v>
      </c>
      <c r="E1977" s="834" t="s">
        <v>3282</v>
      </c>
      <c r="F1977" s="832" t="s">
        <v>3243</v>
      </c>
      <c r="G1977" s="832" t="s">
        <v>3305</v>
      </c>
      <c r="H1977" s="832" t="s">
        <v>594</v>
      </c>
      <c r="I1977" s="832" t="s">
        <v>4790</v>
      </c>
      <c r="J1977" s="832" t="s">
        <v>4791</v>
      </c>
      <c r="K1977" s="832" t="s">
        <v>4792</v>
      </c>
      <c r="L1977" s="835">
        <v>1019.46</v>
      </c>
      <c r="M1977" s="835">
        <v>2038.92</v>
      </c>
      <c r="N1977" s="832">
        <v>2</v>
      </c>
      <c r="O1977" s="836">
        <v>0.5</v>
      </c>
      <c r="P1977" s="835">
        <v>2038.92</v>
      </c>
      <c r="Q1977" s="837">
        <v>1</v>
      </c>
      <c r="R1977" s="832">
        <v>2</v>
      </c>
      <c r="S1977" s="837">
        <v>1</v>
      </c>
      <c r="T1977" s="836">
        <v>0.5</v>
      </c>
      <c r="U1977" s="838">
        <v>1</v>
      </c>
    </row>
    <row r="1978" spans="1:21" ht="14.45" customHeight="1" x14ac:dyDescent="0.2">
      <c r="A1978" s="831">
        <v>21</v>
      </c>
      <c r="B1978" s="832" t="s">
        <v>3242</v>
      </c>
      <c r="C1978" s="832" t="s">
        <v>3248</v>
      </c>
      <c r="D1978" s="833" t="s">
        <v>5567</v>
      </c>
      <c r="E1978" s="834" t="s">
        <v>3282</v>
      </c>
      <c r="F1978" s="832" t="s">
        <v>3243</v>
      </c>
      <c r="G1978" s="832" t="s">
        <v>3305</v>
      </c>
      <c r="H1978" s="832" t="s">
        <v>594</v>
      </c>
      <c r="I1978" s="832" t="s">
        <v>3938</v>
      </c>
      <c r="J1978" s="832" t="s">
        <v>3939</v>
      </c>
      <c r="K1978" s="832" t="s">
        <v>3940</v>
      </c>
      <c r="L1978" s="835">
        <v>355.79</v>
      </c>
      <c r="M1978" s="835">
        <v>355.79</v>
      </c>
      <c r="N1978" s="832">
        <v>1</v>
      </c>
      <c r="O1978" s="836">
        <v>0.5</v>
      </c>
      <c r="P1978" s="835">
        <v>355.79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5" customHeight="1" x14ac:dyDescent="0.2">
      <c r="A1979" s="831">
        <v>21</v>
      </c>
      <c r="B1979" s="832" t="s">
        <v>3242</v>
      </c>
      <c r="C1979" s="832" t="s">
        <v>3248</v>
      </c>
      <c r="D1979" s="833" t="s">
        <v>5567</v>
      </c>
      <c r="E1979" s="834" t="s">
        <v>3282</v>
      </c>
      <c r="F1979" s="832" t="s">
        <v>3243</v>
      </c>
      <c r="G1979" s="832" t="s">
        <v>3305</v>
      </c>
      <c r="H1979" s="832" t="s">
        <v>594</v>
      </c>
      <c r="I1979" s="832" t="s">
        <v>4924</v>
      </c>
      <c r="J1979" s="832" t="s">
        <v>3939</v>
      </c>
      <c r="K1979" s="832" t="s">
        <v>4925</v>
      </c>
      <c r="L1979" s="835">
        <v>552.64</v>
      </c>
      <c r="M1979" s="835">
        <v>1105.28</v>
      </c>
      <c r="N1979" s="832">
        <v>2</v>
      </c>
      <c r="O1979" s="836">
        <v>0.5</v>
      </c>
      <c r="P1979" s="835">
        <v>1105.28</v>
      </c>
      <c r="Q1979" s="837">
        <v>1</v>
      </c>
      <c r="R1979" s="832">
        <v>2</v>
      </c>
      <c r="S1979" s="837">
        <v>1</v>
      </c>
      <c r="T1979" s="836">
        <v>0.5</v>
      </c>
      <c r="U1979" s="838">
        <v>1</v>
      </c>
    </row>
    <row r="1980" spans="1:21" ht="14.45" customHeight="1" x14ac:dyDescent="0.2">
      <c r="A1980" s="831">
        <v>21</v>
      </c>
      <c r="B1980" s="832" t="s">
        <v>3242</v>
      </c>
      <c r="C1980" s="832" t="s">
        <v>3248</v>
      </c>
      <c r="D1980" s="833" t="s">
        <v>5567</v>
      </c>
      <c r="E1980" s="834" t="s">
        <v>3282</v>
      </c>
      <c r="F1980" s="832" t="s">
        <v>3243</v>
      </c>
      <c r="G1980" s="832" t="s">
        <v>3944</v>
      </c>
      <c r="H1980" s="832" t="s">
        <v>594</v>
      </c>
      <c r="I1980" s="832" t="s">
        <v>3945</v>
      </c>
      <c r="J1980" s="832" t="s">
        <v>3946</v>
      </c>
      <c r="K1980" s="832" t="s">
        <v>3947</v>
      </c>
      <c r="L1980" s="835">
        <v>453.18</v>
      </c>
      <c r="M1980" s="835">
        <v>16314.480000000001</v>
      </c>
      <c r="N1980" s="832">
        <v>36</v>
      </c>
      <c r="O1980" s="836">
        <v>13</v>
      </c>
      <c r="P1980" s="835">
        <v>12689.04</v>
      </c>
      <c r="Q1980" s="837">
        <v>0.77777777777777779</v>
      </c>
      <c r="R1980" s="832">
        <v>28</v>
      </c>
      <c r="S1980" s="837">
        <v>0.77777777777777779</v>
      </c>
      <c r="T1980" s="836">
        <v>10.5</v>
      </c>
      <c r="U1980" s="838">
        <v>0.80769230769230771</v>
      </c>
    </row>
    <row r="1981" spans="1:21" ht="14.45" customHeight="1" x14ac:dyDescent="0.2">
      <c r="A1981" s="831">
        <v>21</v>
      </c>
      <c r="B1981" s="832" t="s">
        <v>3242</v>
      </c>
      <c r="C1981" s="832" t="s">
        <v>3248</v>
      </c>
      <c r="D1981" s="833" t="s">
        <v>5567</v>
      </c>
      <c r="E1981" s="834" t="s">
        <v>3282</v>
      </c>
      <c r="F1981" s="832" t="s">
        <v>3243</v>
      </c>
      <c r="G1981" s="832" t="s">
        <v>3570</v>
      </c>
      <c r="H1981" s="832" t="s">
        <v>594</v>
      </c>
      <c r="I1981" s="832" t="s">
        <v>3571</v>
      </c>
      <c r="J1981" s="832" t="s">
        <v>842</v>
      </c>
      <c r="K1981" s="832" t="s">
        <v>3572</v>
      </c>
      <c r="L1981" s="835">
        <v>32.25</v>
      </c>
      <c r="M1981" s="835">
        <v>64.5</v>
      </c>
      <c r="N1981" s="832">
        <v>2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21</v>
      </c>
      <c r="B1982" s="832" t="s">
        <v>3242</v>
      </c>
      <c r="C1982" s="832" t="s">
        <v>3248</v>
      </c>
      <c r="D1982" s="833" t="s">
        <v>5567</v>
      </c>
      <c r="E1982" s="834" t="s">
        <v>3282</v>
      </c>
      <c r="F1982" s="832" t="s">
        <v>3243</v>
      </c>
      <c r="G1982" s="832" t="s">
        <v>3570</v>
      </c>
      <c r="H1982" s="832" t="s">
        <v>655</v>
      </c>
      <c r="I1982" s="832" t="s">
        <v>2510</v>
      </c>
      <c r="J1982" s="832" t="s">
        <v>842</v>
      </c>
      <c r="K1982" s="832" t="s">
        <v>2511</v>
      </c>
      <c r="L1982" s="835">
        <v>57.6</v>
      </c>
      <c r="M1982" s="835">
        <v>1382.4000000000003</v>
      </c>
      <c r="N1982" s="832">
        <v>24</v>
      </c>
      <c r="O1982" s="836">
        <v>17.5</v>
      </c>
      <c r="P1982" s="835">
        <v>979.20000000000027</v>
      </c>
      <c r="Q1982" s="837">
        <v>0.70833333333333337</v>
      </c>
      <c r="R1982" s="832">
        <v>17</v>
      </c>
      <c r="S1982" s="837">
        <v>0.70833333333333337</v>
      </c>
      <c r="T1982" s="836">
        <v>12</v>
      </c>
      <c r="U1982" s="838">
        <v>0.68571428571428572</v>
      </c>
    </row>
    <row r="1983" spans="1:21" ht="14.45" customHeight="1" x14ac:dyDescent="0.2">
      <c r="A1983" s="831">
        <v>21</v>
      </c>
      <c r="B1983" s="832" t="s">
        <v>3242</v>
      </c>
      <c r="C1983" s="832" t="s">
        <v>3248</v>
      </c>
      <c r="D1983" s="833" t="s">
        <v>5567</v>
      </c>
      <c r="E1983" s="834" t="s">
        <v>3282</v>
      </c>
      <c r="F1983" s="832" t="s">
        <v>3243</v>
      </c>
      <c r="G1983" s="832" t="s">
        <v>3570</v>
      </c>
      <c r="H1983" s="832" t="s">
        <v>594</v>
      </c>
      <c r="I1983" s="832" t="s">
        <v>3573</v>
      </c>
      <c r="J1983" s="832" t="s">
        <v>842</v>
      </c>
      <c r="K1983" s="832" t="s">
        <v>843</v>
      </c>
      <c r="L1983" s="835">
        <v>115.18</v>
      </c>
      <c r="M1983" s="835">
        <v>115.18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21</v>
      </c>
      <c r="B1984" s="832" t="s">
        <v>3242</v>
      </c>
      <c r="C1984" s="832" t="s">
        <v>3248</v>
      </c>
      <c r="D1984" s="833" t="s">
        <v>5567</v>
      </c>
      <c r="E1984" s="834" t="s">
        <v>3282</v>
      </c>
      <c r="F1984" s="832" t="s">
        <v>3243</v>
      </c>
      <c r="G1984" s="832" t="s">
        <v>3570</v>
      </c>
      <c r="H1984" s="832" t="s">
        <v>655</v>
      </c>
      <c r="I1984" s="832" t="s">
        <v>2508</v>
      </c>
      <c r="J1984" s="832" t="s">
        <v>842</v>
      </c>
      <c r="K1984" s="832" t="s">
        <v>2509</v>
      </c>
      <c r="L1984" s="835">
        <v>16.12</v>
      </c>
      <c r="M1984" s="835">
        <v>96.72</v>
      </c>
      <c r="N1984" s="832">
        <v>6</v>
      </c>
      <c r="O1984" s="836">
        <v>3</v>
      </c>
      <c r="P1984" s="835">
        <v>48.36</v>
      </c>
      <c r="Q1984" s="837">
        <v>0.5</v>
      </c>
      <c r="R1984" s="832">
        <v>3</v>
      </c>
      <c r="S1984" s="837">
        <v>0.5</v>
      </c>
      <c r="T1984" s="836">
        <v>1.5</v>
      </c>
      <c r="U1984" s="838">
        <v>0.5</v>
      </c>
    </row>
    <row r="1985" spans="1:21" ht="14.45" customHeight="1" x14ac:dyDescent="0.2">
      <c r="A1985" s="831">
        <v>21</v>
      </c>
      <c r="B1985" s="832" t="s">
        <v>3242</v>
      </c>
      <c r="C1985" s="832" t="s">
        <v>3248</v>
      </c>
      <c r="D1985" s="833" t="s">
        <v>5567</v>
      </c>
      <c r="E1985" s="834" t="s">
        <v>3282</v>
      </c>
      <c r="F1985" s="832" t="s">
        <v>3243</v>
      </c>
      <c r="G1985" s="832" t="s">
        <v>3570</v>
      </c>
      <c r="H1985" s="832" t="s">
        <v>594</v>
      </c>
      <c r="I1985" s="832" t="s">
        <v>4449</v>
      </c>
      <c r="J1985" s="832" t="s">
        <v>842</v>
      </c>
      <c r="K1985" s="832" t="s">
        <v>4450</v>
      </c>
      <c r="L1985" s="835">
        <v>51.84</v>
      </c>
      <c r="M1985" s="835">
        <v>362.88000000000005</v>
      </c>
      <c r="N1985" s="832">
        <v>7</v>
      </c>
      <c r="O1985" s="836">
        <v>5.5</v>
      </c>
      <c r="P1985" s="835">
        <v>259.20000000000005</v>
      </c>
      <c r="Q1985" s="837">
        <v>0.7142857142857143</v>
      </c>
      <c r="R1985" s="832">
        <v>5</v>
      </c>
      <c r="S1985" s="837">
        <v>0.7142857142857143</v>
      </c>
      <c r="T1985" s="836">
        <v>3.5</v>
      </c>
      <c r="U1985" s="838">
        <v>0.63636363636363635</v>
      </c>
    </row>
    <row r="1986" spans="1:21" ht="14.45" customHeight="1" x14ac:dyDescent="0.2">
      <c r="A1986" s="831">
        <v>21</v>
      </c>
      <c r="B1986" s="832" t="s">
        <v>3242</v>
      </c>
      <c r="C1986" s="832" t="s">
        <v>3248</v>
      </c>
      <c r="D1986" s="833" t="s">
        <v>5567</v>
      </c>
      <c r="E1986" s="834" t="s">
        <v>3282</v>
      </c>
      <c r="F1986" s="832" t="s">
        <v>3243</v>
      </c>
      <c r="G1986" s="832" t="s">
        <v>3582</v>
      </c>
      <c r="H1986" s="832" t="s">
        <v>655</v>
      </c>
      <c r="I1986" s="832" t="s">
        <v>2659</v>
      </c>
      <c r="J1986" s="832" t="s">
        <v>1427</v>
      </c>
      <c r="K1986" s="832" t="s">
        <v>775</v>
      </c>
      <c r="L1986" s="835">
        <v>47.7</v>
      </c>
      <c r="M1986" s="835">
        <v>95.4</v>
      </c>
      <c r="N1986" s="832">
        <v>2</v>
      </c>
      <c r="O1986" s="836">
        <v>0.5</v>
      </c>
      <c r="P1986" s="835">
        <v>95.4</v>
      </c>
      <c r="Q1986" s="837">
        <v>1</v>
      </c>
      <c r="R1986" s="832">
        <v>2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21</v>
      </c>
      <c r="B1987" s="832" t="s">
        <v>3242</v>
      </c>
      <c r="C1987" s="832" t="s">
        <v>3248</v>
      </c>
      <c r="D1987" s="833" t="s">
        <v>5567</v>
      </c>
      <c r="E1987" s="834" t="s">
        <v>3282</v>
      </c>
      <c r="F1987" s="832" t="s">
        <v>3243</v>
      </c>
      <c r="G1987" s="832" t="s">
        <v>3582</v>
      </c>
      <c r="H1987" s="832" t="s">
        <v>655</v>
      </c>
      <c r="I1987" s="832" t="s">
        <v>2660</v>
      </c>
      <c r="J1987" s="832" t="s">
        <v>1427</v>
      </c>
      <c r="K1987" s="832" t="s">
        <v>2661</v>
      </c>
      <c r="L1987" s="835">
        <v>143.09</v>
      </c>
      <c r="M1987" s="835">
        <v>715.45</v>
      </c>
      <c r="N1987" s="832">
        <v>5</v>
      </c>
      <c r="O1987" s="836">
        <v>3.5</v>
      </c>
      <c r="P1987" s="835">
        <v>286.18</v>
      </c>
      <c r="Q1987" s="837">
        <v>0.39999999999999997</v>
      </c>
      <c r="R1987" s="832">
        <v>2</v>
      </c>
      <c r="S1987" s="837">
        <v>0.4</v>
      </c>
      <c r="T1987" s="836">
        <v>1</v>
      </c>
      <c r="U1987" s="838">
        <v>0.2857142857142857</v>
      </c>
    </row>
    <row r="1988" spans="1:21" ht="14.45" customHeight="1" x14ac:dyDescent="0.2">
      <c r="A1988" s="831">
        <v>21</v>
      </c>
      <c r="B1988" s="832" t="s">
        <v>3242</v>
      </c>
      <c r="C1988" s="832" t="s">
        <v>3248</v>
      </c>
      <c r="D1988" s="833" t="s">
        <v>5567</v>
      </c>
      <c r="E1988" s="834" t="s">
        <v>3282</v>
      </c>
      <c r="F1988" s="832" t="s">
        <v>3243</v>
      </c>
      <c r="G1988" s="832" t="s">
        <v>3582</v>
      </c>
      <c r="H1988" s="832" t="s">
        <v>655</v>
      </c>
      <c r="I1988" s="832" t="s">
        <v>4926</v>
      </c>
      <c r="J1988" s="832" t="s">
        <v>4674</v>
      </c>
      <c r="K1988" s="832" t="s">
        <v>769</v>
      </c>
      <c r="L1988" s="835">
        <v>95.39</v>
      </c>
      <c r="M1988" s="835">
        <v>286.17</v>
      </c>
      <c r="N1988" s="832">
        <v>3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5" customHeight="1" x14ac:dyDescent="0.2">
      <c r="A1989" s="831">
        <v>21</v>
      </c>
      <c r="B1989" s="832" t="s">
        <v>3242</v>
      </c>
      <c r="C1989" s="832" t="s">
        <v>3248</v>
      </c>
      <c r="D1989" s="833" t="s">
        <v>5567</v>
      </c>
      <c r="E1989" s="834" t="s">
        <v>3282</v>
      </c>
      <c r="F1989" s="832" t="s">
        <v>3243</v>
      </c>
      <c r="G1989" s="832" t="s">
        <v>3582</v>
      </c>
      <c r="H1989" s="832" t="s">
        <v>655</v>
      </c>
      <c r="I1989" s="832" t="s">
        <v>4673</v>
      </c>
      <c r="J1989" s="832" t="s">
        <v>4674</v>
      </c>
      <c r="K1989" s="832" t="s">
        <v>4675</v>
      </c>
      <c r="L1989" s="835">
        <v>286.18</v>
      </c>
      <c r="M1989" s="835">
        <v>286.18</v>
      </c>
      <c r="N1989" s="832">
        <v>1</v>
      </c>
      <c r="O1989" s="836">
        <v>0.5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5" customHeight="1" x14ac:dyDescent="0.2">
      <c r="A1990" s="831">
        <v>21</v>
      </c>
      <c r="B1990" s="832" t="s">
        <v>3242</v>
      </c>
      <c r="C1990" s="832" t="s">
        <v>3248</v>
      </c>
      <c r="D1990" s="833" t="s">
        <v>5567</v>
      </c>
      <c r="E1990" s="834" t="s">
        <v>3282</v>
      </c>
      <c r="F1990" s="832" t="s">
        <v>3243</v>
      </c>
      <c r="G1990" s="832" t="s">
        <v>3585</v>
      </c>
      <c r="H1990" s="832" t="s">
        <v>655</v>
      </c>
      <c r="I1990" s="832" t="s">
        <v>2672</v>
      </c>
      <c r="J1990" s="832" t="s">
        <v>2673</v>
      </c>
      <c r="K1990" s="832" t="s">
        <v>2674</v>
      </c>
      <c r="L1990" s="835">
        <v>117.46</v>
      </c>
      <c r="M1990" s="835">
        <v>117.46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21</v>
      </c>
      <c r="B1991" s="832" t="s">
        <v>3242</v>
      </c>
      <c r="C1991" s="832" t="s">
        <v>3248</v>
      </c>
      <c r="D1991" s="833" t="s">
        <v>5567</v>
      </c>
      <c r="E1991" s="834" t="s">
        <v>3282</v>
      </c>
      <c r="F1991" s="832" t="s">
        <v>3243</v>
      </c>
      <c r="G1991" s="832" t="s">
        <v>3590</v>
      </c>
      <c r="H1991" s="832" t="s">
        <v>594</v>
      </c>
      <c r="I1991" s="832" t="s">
        <v>4927</v>
      </c>
      <c r="J1991" s="832" t="s">
        <v>3592</v>
      </c>
      <c r="K1991" s="832" t="s">
        <v>4928</v>
      </c>
      <c r="L1991" s="835">
        <v>218.62</v>
      </c>
      <c r="M1991" s="835">
        <v>218.62</v>
      </c>
      <c r="N1991" s="832">
        <v>1</v>
      </c>
      <c r="O1991" s="836">
        <v>0.5</v>
      </c>
      <c r="P1991" s="835">
        <v>218.62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5" customHeight="1" x14ac:dyDescent="0.2">
      <c r="A1992" s="831">
        <v>21</v>
      </c>
      <c r="B1992" s="832" t="s">
        <v>3242</v>
      </c>
      <c r="C1992" s="832" t="s">
        <v>3248</v>
      </c>
      <c r="D1992" s="833" t="s">
        <v>5567</v>
      </c>
      <c r="E1992" s="834" t="s">
        <v>3282</v>
      </c>
      <c r="F1992" s="832" t="s">
        <v>3243</v>
      </c>
      <c r="G1992" s="832" t="s">
        <v>3590</v>
      </c>
      <c r="H1992" s="832" t="s">
        <v>594</v>
      </c>
      <c r="I1992" s="832" t="s">
        <v>3591</v>
      </c>
      <c r="J1992" s="832" t="s">
        <v>3592</v>
      </c>
      <c r="K1992" s="832" t="s">
        <v>3593</v>
      </c>
      <c r="L1992" s="835">
        <v>437.23</v>
      </c>
      <c r="M1992" s="835">
        <v>437.23</v>
      </c>
      <c r="N1992" s="832">
        <v>1</v>
      </c>
      <c r="O1992" s="836">
        <v>0.5</v>
      </c>
      <c r="P1992" s="835">
        <v>437.23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5" customHeight="1" x14ac:dyDescent="0.2">
      <c r="A1993" s="831">
        <v>21</v>
      </c>
      <c r="B1993" s="832" t="s">
        <v>3242</v>
      </c>
      <c r="C1993" s="832" t="s">
        <v>3248</v>
      </c>
      <c r="D1993" s="833" t="s">
        <v>5567</v>
      </c>
      <c r="E1993" s="834" t="s">
        <v>3282</v>
      </c>
      <c r="F1993" s="832" t="s">
        <v>3243</v>
      </c>
      <c r="G1993" s="832" t="s">
        <v>3594</v>
      </c>
      <c r="H1993" s="832" t="s">
        <v>594</v>
      </c>
      <c r="I1993" s="832" t="s">
        <v>3595</v>
      </c>
      <c r="J1993" s="832" t="s">
        <v>668</v>
      </c>
      <c r="K1993" s="832" t="s">
        <v>3596</v>
      </c>
      <c r="L1993" s="835">
        <v>108.44</v>
      </c>
      <c r="M1993" s="835">
        <v>1626.6000000000004</v>
      </c>
      <c r="N1993" s="832">
        <v>15</v>
      </c>
      <c r="O1993" s="836">
        <v>9.5</v>
      </c>
      <c r="P1993" s="835">
        <v>1192.8400000000004</v>
      </c>
      <c r="Q1993" s="837">
        <v>0.73333333333333339</v>
      </c>
      <c r="R1993" s="832">
        <v>11</v>
      </c>
      <c r="S1993" s="837">
        <v>0.73333333333333328</v>
      </c>
      <c r="T1993" s="836">
        <v>7</v>
      </c>
      <c r="U1993" s="838">
        <v>0.73684210526315785</v>
      </c>
    </row>
    <row r="1994" spans="1:21" ht="14.45" customHeight="1" x14ac:dyDescent="0.2">
      <c r="A1994" s="831">
        <v>21</v>
      </c>
      <c r="B1994" s="832" t="s">
        <v>3242</v>
      </c>
      <c r="C1994" s="832" t="s">
        <v>3248</v>
      </c>
      <c r="D1994" s="833" t="s">
        <v>5567</v>
      </c>
      <c r="E1994" s="834" t="s">
        <v>3282</v>
      </c>
      <c r="F1994" s="832" t="s">
        <v>3243</v>
      </c>
      <c r="G1994" s="832" t="s">
        <v>3594</v>
      </c>
      <c r="H1994" s="832" t="s">
        <v>594</v>
      </c>
      <c r="I1994" s="832" t="s">
        <v>3595</v>
      </c>
      <c r="J1994" s="832" t="s">
        <v>668</v>
      </c>
      <c r="K1994" s="832" t="s">
        <v>3596</v>
      </c>
      <c r="L1994" s="835">
        <v>127.91</v>
      </c>
      <c r="M1994" s="835">
        <v>2941.93</v>
      </c>
      <c r="N1994" s="832">
        <v>23</v>
      </c>
      <c r="O1994" s="836">
        <v>11.5</v>
      </c>
      <c r="P1994" s="835">
        <v>2046.56</v>
      </c>
      <c r="Q1994" s="837">
        <v>0.69565217391304346</v>
      </c>
      <c r="R1994" s="832">
        <v>16</v>
      </c>
      <c r="S1994" s="837">
        <v>0.69565217391304346</v>
      </c>
      <c r="T1994" s="836">
        <v>8</v>
      </c>
      <c r="U1994" s="838">
        <v>0.69565217391304346</v>
      </c>
    </row>
    <row r="1995" spans="1:21" ht="14.45" customHeight="1" x14ac:dyDescent="0.2">
      <c r="A1995" s="831">
        <v>21</v>
      </c>
      <c r="B1995" s="832" t="s">
        <v>3242</v>
      </c>
      <c r="C1995" s="832" t="s">
        <v>3248</v>
      </c>
      <c r="D1995" s="833" t="s">
        <v>5567</v>
      </c>
      <c r="E1995" s="834" t="s">
        <v>3282</v>
      </c>
      <c r="F1995" s="832" t="s">
        <v>3243</v>
      </c>
      <c r="G1995" s="832" t="s">
        <v>4929</v>
      </c>
      <c r="H1995" s="832" t="s">
        <v>594</v>
      </c>
      <c r="I1995" s="832" t="s">
        <v>4930</v>
      </c>
      <c r="J1995" s="832" t="s">
        <v>1130</v>
      </c>
      <c r="K1995" s="832" t="s">
        <v>1131</v>
      </c>
      <c r="L1995" s="835">
        <v>79.099999999999994</v>
      </c>
      <c r="M1995" s="835">
        <v>474.6</v>
      </c>
      <c r="N1995" s="832">
        <v>6</v>
      </c>
      <c r="O1995" s="836">
        <v>3</v>
      </c>
      <c r="P1995" s="835">
        <v>395.5</v>
      </c>
      <c r="Q1995" s="837">
        <v>0.83333333333333326</v>
      </c>
      <c r="R1995" s="832">
        <v>5</v>
      </c>
      <c r="S1995" s="837">
        <v>0.83333333333333337</v>
      </c>
      <c r="T1995" s="836">
        <v>2.5</v>
      </c>
      <c r="U1995" s="838">
        <v>0.83333333333333337</v>
      </c>
    </row>
    <row r="1996" spans="1:21" ht="14.45" customHeight="1" x14ac:dyDescent="0.2">
      <c r="A1996" s="831">
        <v>21</v>
      </c>
      <c r="B1996" s="832" t="s">
        <v>3242</v>
      </c>
      <c r="C1996" s="832" t="s">
        <v>3248</v>
      </c>
      <c r="D1996" s="833" t="s">
        <v>5567</v>
      </c>
      <c r="E1996" s="834" t="s">
        <v>3282</v>
      </c>
      <c r="F1996" s="832" t="s">
        <v>3243</v>
      </c>
      <c r="G1996" s="832" t="s">
        <v>4929</v>
      </c>
      <c r="H1996" s="832" t="s">
        <v>594</v>
      </c>
      <c r="I1996" s="832" t="s">
        <v>4931</v>
      </c>
      <c r="J1996" s="832" t="s">
        <v>1130</v>
      </c>
      <c r="K1996" s="832" t="s">
        <v>1131</v>
      </c>
      <c r="L1996" s="835">
        <v>79.099999999999994</v>
      </c>
      <c r="M1996" s="835">
        <v>79.099999999999994</v>
      </c>
      <c r="N1996" s="832">
        <v>1</v>
      </c>
      <c r="O1996" s="836">
        <v>0.5</v>
      </c>
      <c r="P1996" s="835">
        <v>79.099999999999994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5" customHeight="1" x14ac:dyDescent="0.2">
      <c r="A1997" s="831">
        <v>21</v>
      </c>
      <c r="B1997" s="832" t="s">
        <v>3242</v>
      </c>
      <c r="C1997" s="832" t="s">
        <v>3248</v>
      </c>
      <c r="D1997" s="833" t="s">
        <v>5567</v>
      </c>
      <c r="E1997" s="834" t="s">
        <v>3282</v>
      </c>
      <c r="F1997" s="832" t="s">
        <v>3243</v>
      </c>
      <c r="G1997" s="832" t="s">
        <v>3597</v>
      </c>
      <c r="H1997" s="832" t="s">
        <v>594</v>
      </c>
      <c r="I1997" s="832" t="s">
        <v>3598</v>
      </c>
      <c r="J1997" s="832" t="s">
        <v>3599</v>
      </c>
      <c r="K1997" s="832" t="s">
        <v>3600</v>
      </c>
      <c r="L1997" s="835">
        <v>21.92</v>
      </c>
      <c r="M1997" s="835">
        <v>745.28</v>
      </c>
      <c r="N1997" s="832">
        <v>34</v>
      </c>
      <c r="O1997" s="836">
        <v>9.5</v>
      </c>
      <c r="P1997" s="835">
        <v>394.56</v>
      </c>
      <c r="Q1997" s="837">
        <v>0.52941176470588236</v>
      </c>
      <c r="R1997" s="832">
        <v>18</v>
      </c>
      <c r="S1997" s="837">
        <v>0.52941176470588236</v>
      </c>
      <c r="T1997" s="836">
        <v>3.5</v>
      </c>
      <c r="U1997" s="838">
        <v>0.36842105263157893</v>
      </c>
    </row>
    <row r="1998" spans="1:21" ht="14.45" customHeight="1" x14ac:dyDescent="0.2">
      <c r="A1998" s="831">
        <v>21</v>
      </c>
      <c r="B1998" s="832" t="s">
        <v>3242</v>
      </c>
      <c r="C1998" s="832" t="s">
        <v>3248</v>
      </c>
      <c r="D1998" s="833" t="s">
        <v>5567</v>
      </c>
      <c r="E1998" s="834" t="s">
        <v>3282</v>
      </c>
      <c r="F1998" s="832" t="s">
        <v>3243</v>
      </c>
      <c r="G1998" s="832" t="s">
        <v>3597</v>
      </c>
      <c r="H1998" s="832" t="s">
        <v>594</v>
      </c>
      <c r="I1998" s="832" t="s">
        <v>3601</v>
      </c>
      <c r="J1998" s="832" t="s">
        <v>3599</v>
      </c>
      <c r="K1998" s="832" t="s">
        <v>1886</v>
      </c>
      <c r="L1998" s="835">
        <v>87.67</v>
      </c>
      <c r="M1998" s="835">
        <v>526.02</v>
      </c>
      <c r="N1998" s="832">
        <v>6</v>
      </c>
      <c r="O1998" s="836">
        <v>2.5</v>
      </c>
      <c r="P1998" s="835">
        <v>438.35</v>
      </c>
      <c r="Q1998" s="837">
        <v>0.83333333333333337</v>
      </c>
      <c r="R1998" s="832">
        <v>5</v>
      </c>
      <c r="S1998" s="837">
        <v>0.83333333333333337</v>
      </c>
      <c r="T1998" s="836">
        <v>2</v>
      </c>
      <c r="U1998" s="838">
        <v>0.8</v>
      </c>
    </row>
    <row r="1999" spans="1:21" ht="14.45" customHeight="1" x14ac:dyDescent="0.2">
      <c r="A1999" s="831">
        <v>21</v>
      </c>
      <c r="B1999" s="832" t="s">
        <v>3242</v>
      </c>
      <c r="C1999" s="832" t="s">
        <v>3248</v>
      </c>
      <c r="D1999" s="833" t="s">
        <v>5567</v>
      </c>
      <c r="E1999" s="834" t="s">
        <v>3282</v>
      </c>
      <c r="F1999" s="832" t="s">
        <v>3243</v>
      </c>
      <c r="G1999" s="832" t="s">
        <v>3602</v>
      </c>
      <c r="H1999" s="832" t="s">
        <v>655</v>
      </c>
      <c r="I1999" s="832" t="s">
        <v>3136</v>
      </c>
      <c r="J1999" s="832" t="s">
        <v>1416</v>
      </c>
      <c r="K1999" s="832" t="s">
        <v>2055</v>
      </c>
      <c r="L1999" s="835">
        <v>1286.6199999999999</v>
      </c>
      <c r="M1999" s="835">
        <v>11579.579999999998</v>
      </c>
      <c r="N1999" s="832">
        <v>9</v>
      </c>
      <c r="O1999" s="836">
        <v>2.5</v>
      </c>
      <c r="P1999" s="835">
        <v>11579.579999999998</v>
      </c>
      <c r="Q1999" s="837">
        <v>1</v>
      </c>
      <c r="R1999" s="832">
        <v>9</v>
      </c>
      <c r="S1999" s="837">
        <v>1</v>
      </c>
      <c r="T1999" s="836">
        <v>2.5</v>
      </c>
      <c r="U1999" s="838">
        <v>1</v>
      </c>
    </row>
    <row r="2000" spans="1:21" ht="14.45" customHeight="1" x14ac:dyDescent="0.2">
      <c r="A2000" s="831">
        <v>21</v>
      </c>
      <c r="B2000" s="832" t="s">
        <v>3242</v>
      </c>
      <c r="C2000" s="832" t="s">
        <v>3248</v>
      </c>
      <c r="D2000" s="833" t="s">
        <v>5567</v>
      </c>
      <c r="E2000" s="834" t="s">
        <v>3282</v>
      </c>
      <c r="F2000" s="832" t="s">
        <v>3243</v>
      </c>
      <c r="G2000" s="832" t="s">
        <v>3602</v>
      </c>
      <c r="H2000" s="832" t="s">
        <v>594</v>
      </c>
      <c r="I2000" s="832" t="s">
        <v>3961</v>
      </c>
      <c r="J2000" s="832" t="s">
        <v>3962</v>
      </c>
      <c r="K2000" s="832" t="s">
        <v>3963</v>
      </c>
      <c r="L2000" s="835">
        <v>169.29</v>
      </c>
      <c r="M2000" s="835">
        <v>338.58</v>
      </c>
      <c r="N2000" s="832">
        <v>2</v>
      </c>
      <c r="O2000" s="836">
        <v>1</v>
      </c>
      <c r="P2000" s="835">
        <v>338.58</v>
      </c>
      <c r="Q2000" s="837">
        <v>1</v>
      </c>
      <c r="R2000" s="832">
        <v>2</v>
      </c>
      <c r="S2000" s="837">
        <v>1</v>
      </c>
      <c r="T2000" s="836">
        <v>1</v>
      </c>
      <c r="U2000" s="838">
        <v>1</v>
      </c>
    </row>
    <row r="2001" spans="1:21" ht="14.45" customHeight="1" x14ac:dyDescent="0.2">
      <c r="A2001" s="831">
        <v>21</v>
      </c>
      <c r="B2001" s="832" t="s">
        <v>3242</v>
      </c>
      <c r="C2001" s="832" t="s">
        <v>3248</v>
      </c>
      <c r="D2001" s="833" t="s">
        <v>5567</v>
      </c>
      <c r="E2001" s="834" t="s">
        <v>3282</v>
      </c>
      <c r="F2001" s="832" t="s">
        <v>3243</v>
      </c>
      <c r="G2001" s="832" t="s">
        <v>4932</v>
      </c>
      <c r="H2001" s="832" t="s">
        <v>594</v>
      </c>
      <c r="I2001" s="832" t="s">
        <v>4933</v>
      </c>
      <c r="J2001" s="832" t="s">
        <v>4934</v>
      </c>
      <c r="K2001" s="832" t="s">
        <v>4935</v>
      </c>
      <c r="L2001" s="835">
        <v>119.66</v>
      </c>
      <c r="M2001" s="835">
        <v>119.66</v>
      </c>
      <c r="N2001" s="832">
        <v>1</v>
      </c>
      <c r="O2001" s="836">
        <v>1</v>
      </c>
      <c r="P2001" s="835">
        <v>119.66</v>
      </c>
      <c r="Q2001" s="837">
        <v>1</v>
      </c>
      <c r="R2001" s="832">
        <v>1</v>
      </c>
      <c r="S2001" s="837">
        <v>1</v>
      </c>
      <c r="T2001" s="836">
        <v>1</v>
      </c>
      <c r="U2001" s="838">
        <v>1</v>
      </c>
    </row>
    <row r="2002" spans="1:21" ht="14.45" customHeight="1" x14ac:dyDescent="0.2">
      <c r="A2002" s="831">
        <v>21</v>
      </c>
      <c r="B2002" s="832" t="s">
        <v>3242</v>
      </c>
      <c r="C2002" s="832" t="s">
        <v>3248</v>
      </c>
      <c r="D2002" s="833" t="s">
        <v>5567</v>
      </c>
      <c r="E2002" s="834" t="s">
        <v>3282</v>
      </c>
      <c r="F2002" s="832" t="s">
        <v>3243</v>
      </c>
      <c r="G2002" s="832" t="s">
        <v>3966</v>
      </c>
      <c r="H2002" s="832" t="s">
        <v>594</v>
      </c>
      <c r="I2002" s="832" t="s">
        <v>4676</v>
      </c>
      <c r="J2002" s="832" t="s">
        <v>3968</v>
      </c>
      <c r="K2002" s="832" t="s">
        <v>4677</v>
      </c>
      <c r="L2002" s="835">
        <v>0</v>
      </c>
      <c r="M2002" s="835">
        <v>0</v>
      </c>
      <c r="N2002" s="832">
        <v>1</v>
      </c>
      <c r="O2002" s="836">
        <v>1</v>
      </c>
      <c r="P2002" s="835"/>
      <c r="Q2002" s="837"/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21</v>
      </c>
      <c r="B2003" s="832" t="s">
        <v>3242</v>
      </c>
      <c r="C2003" s="832" t="s">
        <v>3248</v>
      </c>
      <c r="D2003" s="833" t="s">
        <v>5567</v>
      </c>
      <c r="E2003" s="834" t="s">
        <v>3282</v>
      </c>
      <c r="F2003" s="832" t="s">
        <v>3243</v>
      </c>
      <c r="G2003" s="832" t="s">
        <v>4137</v>
      </c>
      <c r="H2003" s="832" t="s">
        <v>594</v>
      </c>
      <c r="I2003" s="832" t="s">
        <v>4936</v>
      </c>
      <c r="J2003" s="832" t="s">
        <v>4937</v>
      </c>
      <c r="K2003" s="832" t="s">
        <v>4140</v>
      </c>
      <c r="L2003" s="835">
        <v>316.33</v>
      </c>
      <c r="M2003" s="835">
        <v>316.33</v>
      </c>
      <c r="N2003" s="832">
        <v>1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5" customHeight="1" x14ac:dyDescent="0.2">
      <c r="A2004" s="831">
        <v>21</v>
      </c>
      <c r="B2004" s="832" t="s">
        <v>3242</v>
      </c>
      <c r="C2004" s="832" t="s">
        <v>3248</v>
      </c>
      <c r="D2004" s="833" t="s">
        <v>5567</v>
      </c>
      <c r="E2004" s="834" t="s">
        <v>3282</v>
      </c>
      <c r="F2004" s="832" t="s">
        <v>3243</v>
      </c>
      <c r="G2004" s="832" t="s">
        <v>4141</v>
      </c>
      <c r="H2004" s="832" t="s">
        <v>594</v>
      </c>
      <c r="I2004" s="832" t="s">
        <v>4567</v>
      </c>
      <c r="J2004" s="832" t="s">
        <v>1499</v>
      </c>
      <c r="K2004" s="832" t="s">
        <v>4568</v>
      </c>
      <c r="L2004" s="835">
        <v>181.04</v>
      </c>
      <c r="M2004" s="835">
        <v>181.04</v>
      </c>
      <c r="N2004" s="832">
        <v>1</v>
      </c>
      <c r="O2004" s="836">
        <v>0.5</v>
      </c>
      <c r="P2004" s="835">
        <v>181.04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5" customHeight="1" x14ac:dyDescent="0.2">
      <c r="A2005" s="831">
        <v>21</v>
      </c>
      <c r="B2005" s="832" t="s">
        <v>3242</v>
      </c>
      <c r="C2005" s="832" t="s">
        <v>3248</v>
      </c>
      <c r="D2005" s="833" t="s">
        <v>5567</v>
      </c>
      <c r="E2005" s="834" t="s">
        <v>3282</v>
      </c>
      <c r="F2005" s="832" t="s">
        <v>3243</v>
      </c>
      <c r="G2005" s="832" t="s">
        <v>4938</v>
      </c>
      <c r="H2005" s="832" t="s">
        <v>594</v>
      </c>
      <c r="I2005" s="832" t="s">
        <v>4939</v>
      </c>
      <c r="J2005" s="832" t="s">
        <v>4940</v>
      </c>
      <c r="K2005" s="832" t="s">
        <v>4941</v>
      </c>
      <c r="L2005" s="835">
        <v>3483.97</v>
      </c>
      <c r="M2005" s="835">
        <v>3483.97</v>
      </c>
      <c r="N2005" s="832">
        <v>1</v>
      </c>
      <c r="O2005" s="836">
        <v>1</v>
      </c>
      <c r="P2005" s="835">
        <v>3483.97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5" customHeight="1" x14ac:dyDescent="0.2">
      <c r="A2006" s="831">
        <v>21</v>
      </c>
      <c r="B2006" s="832" t="s">
        <v>3242</v>
      </c>
      <c r="C2006" s="832" t="s">
        <v>3248</v>
      </c>
      <c r="D2006" s="833" t="s">
        <v>5567</v>
      </c>
      <c r="E2006" s="834" t="s">
        <v>3282</v>
      </c>
      <c r="F2006" s="832" t="s">
        <v>3243</v>
      </c>
      <c r="G2006" s="832" t="s">
        <v>4572</v>
      </c>
      <c r="H2006" s="832" t="s">
        <v>594</v>
      </c>
      <c r="I2006" s="832" t="s">
        <v>4573</v>
      </c>
      <c r="J2006" s="832" t="s">
        <v>2132</v>
      </c>
      <c r="K2006" s="832" t="s">
        <v>4574</v>
      </c>
      <c r="L2006" s="835">
        <v>140.97</v>
      </c>
      <c r="M2006" s="835">
        <v>281.94</v>
      </c>
      <c r="N2006" s="832">
        <v>2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5" customHeight="1" x14ac:dyDescent="0.2">
      <c r="A2007" s="831">
        <v>21</v>
      </c>
      <c r="B2007" s="832" t="s">
        <v>3242</v>
      </c>
      <c r="C2007" s="832" t="s">
        <v>3248</v>
      </c>
      <c r="D2007" s="833" t="s">
        <v>5567</v>
      </c>
      <c r="E2007" s="834" t="s">
        <v>3282</v>
      </c>
      <c r="F2007" s="832" t="s">
        <v>3243</v>
      </c>
      <c r="G2007" s="832" t="s">
        <v>3296</v>
      </c>
      <c r="H2007" s="832" t="s">
        <v>655</v>
      </c>
      <c r="I2007" s="832" t="s">
        <v>2886</v>
      </c>
      <c r="J2007" s="832" t="s">
        <v>1345</v>
      </c>
      <c r="K2007" s="832" t="s">
        <v>1346</v>
      </c>
      <c r="L2007" s="835">
        <v>0</v>
      </c>
      <c r="M2007" s="835">
        <v>0</v>
      </c>
      <c r="N2007" s="832">
        <v>62</v>
      </c>
      <c r="O2007" s="836">
        <v>17.5</v>
      </c>
      <c r="P2007" s="835">
        <v>0</v>
      </c>
      <c r="Q2007" s="837"/>
      <c r="R2007" s="832">
        <v>33</v>
      </c>
      <c r="S2007" s="837">
        <v>0.532258064516129</v>
      </c>
      <c r="T2007" s="836">
        <v>9</v>
      </c>
      <c r="U2007" s="838">
        <v>0.51428571428571423</v>
      </c>
    </row>
    <row r="2008" spans="1:21" ht="14.45" customHeight="1" x14ac:dyDescent="0.2">
      <c r="A2008" s="831">
        <v>21</v>
      </c>
      <c r="B2008" s="832" t="s">
        <v>3242</v>
      </c>
      <c r="C2008" s="832" t="s">
        <v>3248</v>
      </c>
      <c r="D2008" s="833" t="s">
        <v>5567</v>
      </c>
      <c r="E2008" s="834" t="s">
        <v>3282</v>
      </c>
      <c r="F2008" s="832" t="s">
        <v>3243</v>
      </c>
      <c r="G2008" s="832" t="s">
        <v>3614</v>
      </c>
      <c r="H2008" s="832" t="s">
        <v>594</v>
      </c>
      <c r="I2008" s="832" t="s">
        <v>3616</v>
      </c>
      <c r="J2008" s="832" t="s">
        <v>1622</v>
      </c>
      <c r="K2008" s="832" t="s">
        <v>1952</v>
      </c>
      <c r="L2008" s="835">
        <v>42.08</v>
      </c>
      <c r="M2008" s="835">
        <v>84.16</v>
      </c>
      <c r="N2008" s="832">
        <v>2</v>
      </c>
      <c r="O2008" s="836">
        <v>1</v>
      </c>
      <c r="P2008" s="835">
        <v>84.16</v>
      </c>
      <c r="Q2008" s="837">
        <v>1</v>
      </c>
      <c r="R2008" s="832">
        <v>2</v>
      </c>
      <c r="S2008" s="837">
        <v>1</v>
      </c>
      <c r="T2008" s="836">
        <v>1</v>
      </c>
      <c r="U2008" s="838">
        <v>1</v>
      </c>
    </row>
    <row r="2009" spans="1:21" ht="14.45" customHeight="1" x14ac:dyDescent="0.2">
      <c r="A2009" s="831">
        <v>21</v>
      </c>
      <c r="B2009" s="832" t="s">
        <v>3242</v>
      </c>
      <c r="C2009" s="832" t="s">
        <v>3248</v>
      </c>
      <c r="D2009" s="833" t="s">
        <v>5567</v>
      </c>
      <c r="E2009" s="834" t="s">
        <v>3282</v>
      </c>
      <c r="F2009" s="832" t="s">
        <v>3243</v>
      </c>
      <c r="G2009" s="832" t="s">
        <v>3617</v>
      </c>
      <c r="H2009" s="832" t="s">
        <v>594</v>
      </c>
      <c r="I2009" s="832" t="s">
        <v>4489</v>
      </c>
      <c r="J2009" s="832" t="s">
        <v>766</v>
      </c>
      <c r="K2009" s="832" t="s">
        <v>4490</v>
      </c>
      <c r="L2009" s="835">
        <v>42.54</v>
      </c>
      <c r="M2009" s="835">
        <v>85.08</v>
      </c>
      <c r="N2009" s="832">
        <v>2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21</v>
      </c>
      <c r="B2010" s="832" t="s">
        <v>3242</v>
      </c>
      <c r="C2010" s="832" t="s">
        <v>3248</v>
      </c>
      <c r="D2010" s="833" t="s">
        <v>5567</v>
      </c>
      <c r="E2010" s="834" t="s">
        <v>3282</v>
      </c>
      <c r="F2010" s="832" t="s">
        <v>3243</v>
      </c>
      <c r="G2010" s="832" t="s">
        <v>3621</v>
      </c>
      <c r="H2010" s="832" t="s">
        <v>655</v>
      </c>
      <c r="I2010" s="832" t="s">
        <v>4314</v>
      </c>
      <c r="J2010" s="832" t="s">
        <v>3623</v>
      </c>
      <c r="K2010" s="832" t="s">
        <v>4315</v>
      </c>
      <c r="L2010" s="835">
        <v>251.16</v>
      </c>
      <c r="M2010" s="835">
        <v>251.16</v>
      </c>
      <c r="N2010" s="832">
        <v>1</v>
      </c>
      <c r="O2010" s="836">
        <v>0.5</v>
      </c>
      <c r="P2010" s="835">
        <v>251.16</v>
      </c>
      <c r="Q2010" s="837">
        <v>1</v>
      </c>
      <c r="R2010" s="832">
        <v>1</v>
      </c>
      <c r="S2010" s="837">
        <v>1</v>
      </c>
      <c r="T2010" s="836">
        <v>0.5</v>
      </c>
      <c r="U2010" s="838">
        <v>1</v>
      </c>
    </row>
    <row r="2011" spans="1:21" ht="14.45" customHeight="1" x14ac:dyDescent="0.2">
      <c r="A2011" s="831">
        <v>21</v>
      </c>
      <c r="B2011" s="832" t="s">
        <v>3242</v>
      </c>
      <c r="C2011" s="832" t="s">
        <v>3248</v>
      </c>
      <c r="D2011" s="833" t="s">
        <v>5567</v>
      </c>
      <c r="E2011" s="834" t="s">
        <v>3282</v>
      </c>
      <c r="F2011" s="832" t="s">
        <v>3243</v>
      </c>
      <c r="G2011" s="832" t="s">
        <v>3621</v>
      </c>
      <c r="H2011" s="832" t="s">
        <v>655</v>
      </c>
      <c r="I2011" s="832" t="s">
        <v>3622</v>
      </c>
      <c r="J2011" s="832" t="s">
        <v>3623</v>
      </c>
      <c r="K2011" s="832" t="s">
        <v>3624</v>
      </c>
      <c r="L2011" s="835">
        <v>502.31</v>
      </c>
      <c r="M2011" s="835">
        <v>17580.850000000002</v>
      </c>
      <c r="N2011" s="832">
        <v>35</v>
      </c>
      <c r="O2011" s="836">
        <v>33.5</v>
      </c>
      <c r="P2011" s="835">
        <v>10548.51</v>
      </c>
      <c r="Q2011" s="837">
        <v>0.6</v>
      </c>
      <c r="R2011" s="832">
        <v>21</v>
      </c>
      <c r="S2011" s="837">
        <v>0.6</v>
      </c>
      <c r="T2011" s="836">
        <v>20</v>
      </c>
      <c r="U2011" s="838">
        <v>0.59701492537313428</v>
      </c>
    </row>
    <row r="2012" spans="1:21" ht="14.45" customHeight="1" x14ac:dyDescent="0.2">
      <c r="A2012" s="831">
        <v>21</v>
      </c>
      <c r="B2012" s="832" t="s">
        <v>3242</v>
      </c>
      <c r="C2012" s="832" t="s">
        <v>3248</v>
      </c>
      <c r="D2012" s="833" t="s">
        <v>5567</v>
      </c>
      <c r="E2012" s="834" t="s">
        <v>3282</v>
      </c>
      <c r="F2012" s="832" t="s">
        <v>3243</v>
      </c>
      <c r="G2012" s="832" t="s">
        <v>3626</v>
      </c>
      <c r="H2012" s="832" t="s">
        <v>655</v>
      </c>
      <c r="I2012" s="832" t="s">
        <v>2700</v>
      </c>
      <c r="J2012" s="832" t="s">
        <v>1011</v>
      </c>
      <c r="K2012" s="832" t="s">
        <v>2701</v>
      </c>
      <c r="L2012" s="835">
        <v>300.31</v>
      </c>
      <c r="M2012" s="835">
        <v>600.62</v>
      </c>
      <c r="N2012" s="832">
        <v>2</v>
      </c>
      <c r="O2012" s="836">
        <v>2</v>
      </c>
      <c r="P2012" s="835">
        <v>300.31</v>
      </c>
      <c r="Q2012" s="837">
        <v>0.5</v>
      </c>
      <c r="R2012" s="832">
        <v>1</v>
      </c>
      <c r="S2012" s="837">
        <v>0.5</v>
      </c>
      <c r="T2012" s="836">
        <v>1</v>
      </c>
      <c r="U2012" s="838">
        <v>0.5</v>
      </c>
    </row>
    <row r="2013" spans="1:21" ht="14.45" customHeight="1" x14ac:dyDescent="0.2">
      <c r="A2013" s="831">
        <v>21</v>
      </c>
      <c r="B2013" s="832" t="s">
        <v>3242</v>
      </c>
      <c r="C2013" s="832" t="s">
        <v>3248</v>
      </c>
      <c r="D2013" s="833" t="s">
        <v>5567</v>
      </c>
      <c r="E2013" s="834" t="s">
        <v>3282</v>
      </c>
      <c r="F2013" s="832" t="s">
        <v>3243</v>
      </c>
      <c r="G2013" s="832" t="s">
        <v>4942</v>
      </c>
      <c r="H2013" s="832" t="s">
        <v>594</v>
      </c>
      <c r="I2013" s="832" t="s">
        <v>4943</v>
      </c>
      <c r="J2013" s="832" t="s">
        <v>4944</v>
      </c>
      <c r="K2013" s="832" t="s">
        <v>4945</v>
      </c>
      <c r="L2013" s="835">
        <v>96.8</v>
      </c>
      <c r="M2013" s="835">
        <v>96.8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21</v>
      </c>
      <c r="B2014" s="832" t="s">
        <v>3242</v>
      </c>
      <c r="C2014" s="832" t="s">
        <v>3248</v>
      </c>
      <c r="D2014" s="833" t="s">
        <v>5567</v>
      </c>
      <c r="E2014" s="834" t="s">
        <v>3282</v>
      </c>
      <c r="F2014" s="832" t="s">
        <v>3243</v>
      </c>
      <c r="G2014" s="832" t="s">
        <v>3637</v>
      </c>
      <c r="H2014" s="832" t="s">
        <v>594</v>
      </c>
      <c r="I2014" s="832" t="s">
        <v>3640</v>
      </c>
      <c r="J2014" s="832" t="s">
        <v>1559</v>
      </c>
      <c r="K2014" s="832" t="s">
        <v>3641</v>
      </c>
      <c r="L2014" s="835">
        <v>55.16</v>
      </c>
      <c r="M2014" s="835">
        <v>606.76</v>
      </c>
      <c r="N2014" s="832">
        <v>11</v>
      </c>
      <c r="O2014" s="836">
        <v>3</v>
      </c>
      <c r="P2014" s="835">
        <v>606.76</v>
      </c>
      <c r="Q2014" s="837">
        <v>1</v>
      </c>
      <c r="R2014" s="832">
        <v>11</v>
      </c>
      <c r="S2014" s="837">
        <v>1</v>
      </c>
      <c r="T2014" s="836">
        <v>3</v>
      </c>
      <c r="U2014" s="838">
        <v>1</v>
      </c>
    </row>
    <row r="2015" spans="1:21" ht="14.45" customHeight="1" x14ac:dyDescent="0.2">
      <c r="A2015" s="831">
        <v>21</v>
      </c>
      <c r="B2015" s="832" t="s">
        <v>3242</v>
      </c>
      <c r="C2015" s="832" t="s">
        <v>3248</v>
      </c>
      <c r="D2015" s="833" t="s">
        <v>5567</v>
      </c>
      <c r="E2015" s="834" t="s">
        <v>3282</v>
      </c>
      <c r="F2015" s="832" t="s">
        <v>3243</v>
      </c>
      <c r="G2015" s="832" t="s">
        <v>3976</v>
      </c>
      <c r="H2015" s="832" t="s">
        <v>594</v>
      </c>
      <c r="I2015" s="832" t="s">
        <v>3977</v>
      </c>
      <c r="J2015" s="832" t="s">
        <v>1554</v>
      </c>
      <c r="K2015" s="832" t="s">
        <v>2844</v>
      </c>
      <c r="L2015" s="835">
        <v>137.88</v>
      </c>
      <c r="M2015" s="835">
        <v>137.88</v>
      </c>
      <c r="N2015" s="832">
        <v>1</v>
      </c>
      <c r="O2015" s="836">
        <v>0.5</v>
      </c>
      <c r="P2015" s="835">
        <v>137.88</v>
      </c>
      <c r="Q2015" s="837">
        <v>1</v>
      </c>
      <c r="R2015" s="832">
        <v>1</v>
      </c>
      <c r="S2015" s="837">
        <v>1</v>
      </c>
      <c r="T2015" s="836">
        <v>0.5</v>
      </c>
      <c r="U2015" s="838">
        <v>1</v>
      </c>
    </row>
    <row r="2016" spans="1:21" ht="14.45" customHeight="1" x14ac:dyDescent="0.2">
      <c r="A2016" s="831">
        <v>21</v>
      </c>
      <c r="B2016" s="832" t="s">
        <v>3242</v>
      </c>
      <c r="C2016" s="832" t="s">
        <v>3248</v>
      </c>
      <c r="D2016" s="833" t="s">
        <v>5567</v>
      </c>
      <c r="E2016" s="834" t="s">
        <v>3282</v>
      </c>
      <c r="F2016" s="832" t="s">
        <v>3243</v>
      </c>
      <c r="G2016" s="832" t="s">
        <v>3645</v>
      </c>
      <c r="H2016" s="832" t="s">
        <v>594</v>
      </c>
      <c r="I2016" s="832" t="s">
        <v>4946</v>
      </c>
      <c r="J2016" s="832" t="s">
        <v>4947</v>
      </c>
      <c r="K2016" s="832" t="s">
        <v>2623</v>
      </c>
      <c r="L2016" s="835">
        <v>93.96</v>
      </c>
      <c r="M2016" s="835">
        <v>187.92</v>
      </c>
      <c r="N2016" s="832">
        <v>2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21</v>
      </c>
      <c r="B2017" s="832" t="s">
        <v>3242</v>
      </c>
      <c r="C2017" s="832" t="s">
        <v>3248</v>
      </c>
      <c r="D2017" s="833" t="s">
        <v>5567</v>
      </c>
      <c r="E2017" s="834" t="s">
        <v>3282</v>
      </c>
      <c r="F2017" s="832" t="s">
        <v>3243</v>
      </c>
      <c r="G2017" s="832" t="s">
        <v>3645</v>
      </c>
      <c r="H2017" s="832" t="s">
        <v>594</v>
      </c>
      <c r="I2017" s="832" t="s">
        <v>3659</v>
      </c>
      <c r="J2017" s="832" t="s">
        <v>1572</v>
      </c>
      <c r="K2017" s="832" t="s">
        <v>3660</v>
      </c>
      <c r="L2017" s="835">
        <v>31.32</v>
      </c>
      <c r="M2017" s="835">
        <v>93.960000000000008</v>
      </c>
      <c r="N2017" s="832">
        <v>3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5" customHeight="1" x14ac:dyDescent="0.2">
      <c r="A2018" s="831">
        <v>21</v>
      </c>
      <c r="B2018" s="832" t="s">
        <v>3242</v>
      </c>
      <c r="C2018" s="832" t="s">
        <v>3248</v>
      </c>
      <c r="D2018" s="833" t="s">
        <v>5567</v>
      </c>
      <c r="E2018" s="834" t="s">
        <v>3282</v>
      </c>
      <c r="F2018" s="832" t="s">
        <v>3243</v>
      </c>
      <c r="G2018" s="832" t="s">
        <v>3645</v>
      </c>
      <c r="H2018" s="832" t="s">
        <v>594</v>
      </c>
      <c r="I2018" s="832" t="s">
        <v>4948</v>
      </c>
      <c r="J2018" s="832" t="s">
        <v>4949</v>
      </c>
      <c r="K2018" s="832" t="s">
        <v>4950</v>
      </c>
      <c r="L2018" s="835">
        <v>187.92</v>
      </c>
      <c r="M2018" s="835">
        <v>375.84</v>
      </c>
      <c r="N2018" s="832">
        <v>2</v>
      </c>
      <c r="O2018" s="836">
        <v>0.5</v>
      </c>
      <c r="P2018" s="835">
        <v>375.84</v>
      </c>
      <c r="Q2018" s="837">
        <v>1</v>
      </c>
      <c r="R2018" s="832">
        <v>2</v>
      </c>
      <c r="S2018" s="837">
        <v>1</v>
      </c>
      <c r="T2018" s="836">
        <v>0.5</v>
      </c>
      <c r="U2018" s="838">
        <v>1</v>
      </c>
    </row>
    <row r="2019" spans="1:21" ht="14.45" customHeight="1" x14ac:dyDescent="0.2">
      <c r="A2019" s="831">
        <v>21</v>
      </c>
      <c r="B2019" s="832" t="s">
        <v>3242</v>
      </c>
      <c r="C2019" s="832" t="s">
        <v>3248</v>
      </c>
      <c r="D2019" s="833" t="s">
        <v>5567</v>
      </c>
      <c r="E2019" s="834" t="s">
        <v>3282</v>
      </c>
      <c r="F2019" s="832" t="s">
        <v>3243</v>
      </c>
      <c r="G2019" s="832" t="s">
        <v>3645</v>
      </c>
      <c r="H2019" s="832" t="s">
        <v>594</v>
      </c>
      <c r="I2019" s="832" t="s">
        <v>4951</v>
      </c>
      <c r="J2019" s="832" t="s">
        <v>1245</v>
      </c>
      <c r="K2019" s="832" t="s">
        <v>2106</v>
      </c>
      <c r="L2019" s="835">
        <v>54.46</v>
      </c>
      <c r="M2019" s="835">
        <v>108.92</v>
      </c>
      <c r="N2019" s="832">
        <v>2</v>
      </c>
      <c r="O2019" s="836">
        <v>0.5</v>
      </c>
      <c r="P2019" s="835">
        <v>108.92</v>
      </c>
      <c r="Q2019" s="837">
        <v>1</v>
      </c>
      <c r="R2019" s="832">
        <v>2</v>
      </c>
      <c r="S2019" s="837">
        <v>1</v>
      </c>
      <c r="T2019" s="836">
        <v>0.5</v>
      </c>
      <c r="U2019" s="838">
        <v>1</v>
      </c>
    </row>
    <row r="2020" spans="1:21" ht="14.45" customHeight="1" x14ac:dyDescent="0.2">
      <c r="A2020" s="831">
        <v>21</v>
      </c>
      <c r="B2020" s="832" t="s">
        <v>3242</v>
      </c>
      <c r="C2020" s="832" t="s">
        <v>3248</v>
      </c>
      <c r="D2020" s="833" t="s">
        <v>5567</v>
      </c>
      <c r="E2020" s="834" t="s">
        <v>3282</v>
      </c>
      <c r="F2020" s="832" t="s">
        <v>3243</v>
      </c>
      <c r="G2020" s="832" t="s">
        <v>4691</v>
      </c>
      <c r="H2020" s="832" t="s">
        <v>594</v>
      </c>
      <c r="I2020" s="832" t="s">
        <v>4692</v>
      </c>
      <c r="J2020" s="832" t="s">
        <v>4693</v>
      </c>
      <c r="K2020" s="832" t="s">
        <v>4694</v>
      </c>
      <c r="L2020" s="835">
        <v>110.74</v>
      </c>
      <c r="M2020" s="835">
        <v>221.48</v>
      </c>
      <c r="N2020" s="832">
        <v>2</v>
      </c>
      <c r="O2020" s="836">
        <v>1</v>
      </c>
      <c r="P2020" s="835">
        <v>221.48</v>
      </c>
      <c r="Q2020" s="837">
        <v>1</v>
      </c>
      <c r="R2020" s="832">
        <v>2</v>
      </c>
      <c r="S2020" s="837">
        <v>1</v>
      </c>
      <c r="T2020" s="836">
        <v>1</v>
      </c>
      <c r="U2020" s="838">
        <v>1</v>
      </c>
    </row>
    <row r="2021" spans="1:21" ht="14.45" customHeight="1" x14ac:dyDescent="0.2">
      <c r="A2021" s="831">
        <v>21</v>
      </c>
      <c r="B2021" s="832" t="s">
        <v>3242</v>
      </c>
      <c r="C2021" s="832" t="s">
        <v>3248</v>
      </c>
      <c r="D2021" s="833" t="s">
        <v>5567</v>
      </c>
      <c r="E2021" s="834" t="s">
        <v>3282</v>
      </c>
      <c r="F2021" s="832" t="s">
        <v>3243</v>
      </c>
      <c r="G2021" s="832" t="s">
        <v>3668</v>
      </c>
      <c r="H2021" s="832" t="s">
        <v>594</v>
      </c>
      <c r="I2021" s="832" t="s">
        <v>3669</v>
      </c>
      <c r="J2021" s="832" t="s">
        <v>801</v>
      </c>
      <c r="K2021" s="832" t="s">
        <v>3670</v>
      </c>
      <c r="L2021" s="835">
        <v>311.02</v>
      </c>
      <c r="M2021" s="835">
        <v>1555.1</v>
      </c>
      <c r="N2021" s="832">
        <v>5</v>
      </c>
      <c r="O2021" s="836">
        <v>3.5</v>
      </c>
      <c r="P2021" s="835">
        <v>1555.1</v>
      </c>
      <c r="Q2021" s="837">
        <v>1</v>
      </c>
      <c r="R2021" s="832">
        <v>5</v>
      </c>
      <c r="S2021" s="837">
        <v>1</v>
      </c>
      <c r="T2021" s="836">
        <v>3.5</v>
      </c>
      <c r="U2021" s="838">
        <v>1</v>
      </c>
    </row>
    <row r="2022" spans="1:21" ht="14.45" customHeight="1" x14ac:dyDescent="0.2">
      <c r="A2022" s="831">
        <v>21</v>
      </c>
      <c r="B2022" s="832" t="s">
        <v>3242</v>
      </c>
      <c r="C2022" s="832" t="s">
        <v>3248</v>
      </c>
      <c r="D2022" s="833" t="s">
        <v>5567</v>
      </c>
      <c r="E2022" s="834" t="s">
        <v>3282</v>
      </c>
      <c r="F2022" s="832" t="s">
        <v>3243</v>
      </c>
      <c r="G2022" s="832" t="s">
        <v>3668</v>
      </c>
      <c r="H2022" s="832" t="s">
        <v>594</v>
      </c>
      <c r="I2022" s="832" t="s">
        <v>3989</v>
      </c>
      <c r="J2022" s="832" t="s">
        <v>3990</v>
      </c>
      <c r="K2022" s="832" t="s">
        <v>3991</v>
      </c>
      <c r="L2022" s="835">
        <v>177.92</v>
      </c>
      <c r="M2022" s="835">
        <v>2312.96</v>
      </c>
      <c r="N2022" s="832">
        <v>13</v>
      </c>
      <c r="O2022" s="836">
        <v>7</v>
      </c>
      <c r="P2022" s="835">
        <v>1423.36</v>
      </c>
      <c r="Q2022" s="837">
        <v>0.61538461538461531</v>
      </c>
      <c r="R2022" s="832">
        <v>8</v>
      </c>
      <c r="S2022" s="837">
        <v>0.61538461538461542</v>
      </c>
      <c r="T2022" s="836">
        <v>4.5</v>
      </c>
      <c r="U2022" s="838">
        <v>0.6428571428571429</v>
      </c>
    </row>
    <row r="2023" spans="1:21" ht="14.45" customHeight="1" x14ac:dyDescent="0.2">
      <c r="A2023" s="831">
        <v>21</v>
      </c>
      <c r="B2023" s="832" t="s">
        <v>3242</v>
      </c>
      <c r="C2023" s="832" t="s">
        <v>3248</v>
      </c>
      <c r="D2023" s="833" t="s">
        <v>5567</v>
      </c>
      <c r="E2023" s="834" t="s">
        <v>3282</v>
      </c>
      <c r="F2023" s="832" t="s">
        <v>3243</v>
      </c>
      <c r="G2023" s="832" t="s">
        <v>3673</v>
      </c>
      <c r="H2023" s="832" t="s">
        <v>594</v>
      </c>
      <c r="I2023" s="832" t="s">
        <v>2949</v>
      </c>
      <c r="J2023" s="832" t="s">
        <v>1662</v>
      </c>
      <c r="K2023" s="832" t="s">
        <v>2950</v>
      </c>
      <c r="L2023" s="835">
        <v>0</v>
      </c>
      <c r="M2023" s="835">
        <v>0</v>
      </c>
      <c r="N2023" s="832">
        <v>10</v>
      </c>
      <c r="O2023" s="836">
        <v>6</v>
      </c>
      <c r="P2023" s="835">
        <v>0</v>
      </c>
      <c r="Q2023" s="837"/>
      <c r="R2023" s="832">
        <v>8</v>
      </c>
      <c r="S2023" s="837">
        <v>0.8</v>
      </c>
      <c r="T2023" s="836">
        <v>4</v>
      </c>
      <c r="U2023" s="838">
        <v>0.66666666666666663</v>
      </c>
    </row>
    <row r="2024" spans="1:21" ht="14.45" customHeight="1" x14ac:dyDescent="0.2">
      <c r="A2024" s="831">
        <v>21</v>
      </c>
      <c r="B2024" s="832" t="s">
        <v>3242</v>
      </c>
      <c r="C2024" s="832" t="s">
        <v>3248</v>
      </c>
      <c r="D2024" s="833" t="s">
        <v>5567</v>
      </c>
      <c r="E2024" s="834" t="s">
        <v>3282</v>
      </c>
      <c r="F2024" s="832" t="s">
        <v>3243</v>
      </c>
      <c r="G2024" s="832" t="s">
        <v>3673</v>
      </c>
      <c r="H2024" s="832" t="s">
        <v>594</v>
      </c>
      <c r="I2024" s="832" t="s">
        <v>3679</v>
      </c>
      <c r="J2024" s="832" t="s">
        <v>3680</v>
      </c>
      <c r="K2024" s="832" t="s">
        <v>771</v>
      </c>
      <c r="L2024" s="835">
        <v>0</v>
      </c>
      <c r="M2024" s="835">
        <v>0</v>
      </c>
      <c r="N2024" s="832">
        <v>1</v>
      </c>
      <c r="O2024" s="836">
        <v>0.5</v>
      </c>
      <c r="P2024" s="835">
        <v>0</v>
      </c>
      <c r="Q2024" s="837"/>
      <c r="R2024" s="832">
        <v>1</v>
      </c>
      <c r="S2024" s="837">
        <v>1</v>
      </c>
      <c r="T2024" s="836">
        <v>0.5</v>
      </c>
      <c r="U2024" s="838">
        <v>1</v>
      </c>
    </row>
    <row r="2025" spans="1:21" ht="14.45" customHeight="1" x14ac:dyDescent="0.2">
      <c r="A2025" s="831">
        <v>21</v>
      </c>
      <c r="B2025" s="832" t="s">
        <v>3242</v>
      </c>
      <c r="C2025" s="832" t="s">
        <v>3248</v>
      </c>
      <c r="D2025" s="833" t="s">
        <v>5567</v>
      </c>
      <c r="E2025" s="834" t="s">
        <v>3282</v>
      </c>
      <c r="F2025" s="832" t="s">
        <v>3243</v>
      </c>
      <c r="G2025" s="832" t="s">
        <v>3673</v>
      </c>
      <c r="H2025" s="832" t="s">
        <v>594</v>
      </c>
      <c r="I2025" s="832" t="s">
        <v>3682</v>
      </c>
      <c r="J2025" s="832" t="s">
        <v>3683</v>
      </c>
      <c r="K2025" s="832" t="s">
        <v>3148</v>
      </c>
      <c r="L2025" s="835">
        <v>0</v>
      </c>
      <c r="M2025" s="835">
        <v>0</v>
      </c>
      <c r="N2025" s="832">
        <v>1</v>
      </c>
      <c r="O2025" s="836">
        <v>1</v>
      </c>
      <c r="P2025" s="835">
        <v>0</v>
      </c>
      <c r="Q2025" s="837"/>
      <c r="R2025" s="832">
        <v>1</v>
      </c>
      <c r="S2025" s="837">
        <v>1</v>
      </c>
      <c r="T2025" s="836">
        <v>1</v>
      </c>
      <c r="U2025" s="838">
        <v>1</v>
      </c>
    </row>
    <row r="2026" spans="1:21" ht="14.45" customHeight="1" x14ac:dyDescent="0.2">
      <c r="A2026" s="831">
        <v>21</v>
      </c>
      <c r="B2026" s="832" t="s">
        <v>3242</v>
      </c>
      <c r="C2026" s="832" t="s">
        <v>3248</v>
      </c>
      <c r="D2026" s="833" t="s">
        <v>5567</v>
      </c>
      <c r="E2026" s="834" t="s">
        <v>3282</v>
      </c>
      <c r="F2026" s="832" t="s">
        <v>3243</v>
      </c>
      <c r="G2026" s="832" t="s">
        <v>3673</v>
      </c>
      <c r="H2026" s="832" t="s">
        <v>655</v>
      </c>
      <c r="I2026" s="832" t="s">
        <v>3142</v>
      </c>
      <c r="J2026" s="832" t="s">
        <v>1662</v>
      </c>
      <c r="K2026" s="832" t="s">
        <v>2950</v>
      </c>
      <c r="L2026" s="835">
        <v>0</v>
      </c>
      <c r="M2026" s="835">
        <v>0</v>
      </c>
      <c r="N2026" s="832">
        <v>2</v>
      </c>
      <c r="O2026" s="836">
        <v>1.5</v>
      </c>
      <c r="P2026" s="835">
        <v>0</v>
      </c>
      <c r="Q2026" s="837"/>
      <c r="R2026" s="832">
        <v>1</v>
      </c>
      <c r="S2026" s="837">
        <v>0.5</v>
      </c>
      <c r="T2026" s="836">
        <v>0.5</v>
      </c>
      <c r="U2026" s="838">
        <v>0.33333333333333331</v>
      </c>
    </row>
    <row r="2027" spans="1:21" ht="14.45" customHeight="1" x14ac:dyDescent="0.2">
      <c r="A2027" s="831">
        <v>21</v>
      </c>
      <c r="B2027" s="832" t="s">
        <v>3242</v>
      </c>
      <c r="C2027" s="832" t="s">
        <v>3248</v>
      </c>
      <c r="D2027" s="833" t="s">
        <v>5567</v>
      </c>
      <c r="E2027" s="834" t="s">
        <v>3282</v>
      </c>
      <c r="F2027" s="832" t="s">
        <v>3243</v>
      </c>
      <c r="G2027" s="832" t="s">
        <v>3673</v>
      </c>
      <c r="H2027" s="832" t="s">
        <v>655</v>
      </c>
      <c r="I2027" s="832" t="s">
        <v>2951</v>
      </c>
      <c r="J2027" s="832" t="s">
        <v>1662</v>
      </c>
      <c r="K2027" s="832" t="s">
        <v>2948</v>
      </c>
      <c r="L2027" s="835">
        <v>0</v>
      </c>
      <c r="M2027" s="835">
        <v>0</v>
      </c>
      <c r="N2027" s="832">
        <v>2</v>
      </c>
      <c r="O2027" s="836">
        <v>0.5</v>
      </c>
      <c r="P2027" s="835">
        <v>0</v>
      </c>
      <c r="Q2027" s="837"/>
      <c r="R2027" s="832">
        <v>2</v>
      </c>
      <c r="S2027" s="837">
        <v>1</v>
      </c>
      <c r="T2027" s="836">
        <v>0.5</v>
      </c>
      <c r="U2027" s="838">
        <v>1</v>
      </c>
    </row>
    <row r="2028" spans="1:21" ht="14.45" customHeight="1" x14ac:dyDescent="0.2">
      <c r="A2028" s="831">
        <v>21</v>
      </c>
      <c r="B2028" s="832" t="s">
        <v>3242</v>
      </c>
      <c r="C2028" s="832" t="s">
        <v>3248</v>
      </c>
      <c r="D2028" s="833" t="s">
        <v>5567</v>
      </c>
      <c r="E2028" s="834" t="s">
        <v>3282</v>
      </c>
      <c r="F2028" s="832" t="s">
        <v>3243</v>
      </c>
      <c r="G2028" s="832" t="s">
        <v>4003</v>
      </c>
      <c r="H2028" s="832" t="s">
        <v>594</v>
      </c>
      <c r="I2028" s="832" t="s">
        <v>4952</v>
      </c>
      <c r="J2028" s="832" t="s">
        <v>4578</v>
      </c>
      <c r="K2028" s="832" t="s">
        <v>4006</v>
      </c>
      <c r="L2028" s="835">
        <v>0</v>
      </c>
      <c r="M2028" s="835">
        <v>0</v>
      </c>
      <c r="N2028" s="832">
        <v>1</v>
      </c>
      <c r="O2028" s="836">
        <v>1</v>
      </c>
      <c r="P2028" s="835"/>
      <c r="Q2028" s="837"/>
      <c r="R2028" s="832"/>
      <c r="S2028" s="837">
        <v>0</v>
      </c>
      <c r="T2028" s="836"/>
      <c r="U2028" s="838">
        <v>0</v>
      </c>
    </row>
    <row r="2029" spans="1:21" ht="14.45" customHeight="1" x14ac:dyDescent="0.2">
      <c r="A2029" s="831">
        <v>21</v>
      </c>
      <c r="B2029" s="832" t="s">
        <v>3242</v>
      </c>
      <c r="C2029" s="832" t="s">
        <v>3248</v>
      </c>
      <c r="D2029" s="833" t="s">
        <v>5567</v>
      </c>
      <c r="E2029" s="834" t="s">
        <v>3282</v>
      </c>
      <c r="F2029" s="832" t="s">
        <v>3243</v>
      </c>
      <c r="G2029" s="832" t="s">
        <v>4953</v>
      </c>
      <c r="H2029" s="832" t="s">
        <v>594</v>
      </c>
      <c r="I2029" s="832" t="s">
        <v>4954</v>
      </c>
      <c r="J2029" s="832" t="s">
        <v>4955</v>
      </c>
      <c r="K2029" s="832" t="s">
        <v>4956</v>
      </c>
      <c r="L2029" s="835">
        <v>100.76</v>
      </c>
      <c r="M2029" s="835">
        <v>201.52</v>
      </c>
      <c r="N2029" s="832">
        <v>2</v>
      </c>
      <c r="O2029" s="836">
        <v>1.5</v>
      </c>
      <c r="P2029" s="835">
        <v>201.52</v>
      </c>
      <c r="Q2029" s="837">
        <v>1</v>
      </c>
      <c r="R2029" s="832">
        <v>2</v>
      </c>
      <c r="S2029" s="837">
        <v>1</v>
      </c>
      <c r="T2029" s="836">
        <v>1.5</v>
      </c>
      <c r="U2029" s="838">
        <v>1</v>
      </c>
    </row>
    <row r="2030" spans="1:21" ht="14.45" customHeight="1" x14ac:dyDescent="0.2">
      <c r="A2030" s="831">
        <v>21</v>
      </c>
      <c r="B2030" s="832" t="s">
        <v>3242</v>
      </c>
      <c r="C2030" s="832" t="s">
        <v>3248</v>
      </c>
      <c r="D2030" s="833" t="s">
        <v>5567</v>
      </c>
      <c r="E2030" s="834" t="s">
        <v>3282</v>
      </c>
      <c r="F2030" s="832" t="s">
        <v>3243</v>
      </c>
      <c r="G2030" s="832" t="s">
        <v>4513</v>
      </c>
      <c r="H2030" s="832" t="s">
        <v>594</v>
      </c>
      <c r="I2030" s="832" t="s">
        <v>4854</v>
      </c>
      <c r="J2030" s="832" t="s">
        <v>4515</v>
      </c>
      <c r="K2030" s="832" t="s">
        <v>4855</v>
      </c>
      <c r="L2030" s="835">
        <v>544.38</v>
      </c>
      <c r="M2030" s="835">
        <v>544.38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5" customHeight="1" x14ac:dyDescent="0.2">
      <c r="A2031" s="831">
        <v>21</v>
      </c>
      <c r="B2031" s="832" t="s">
        <v>3242</v>
      </c>
      <c r="C2031" s="832" t="s">
        <v>3248</v>
      </c>
      <c r="D2031" s="833" t="s">
        <v>5567</v>
      </c>
      <c r="E2031" s="834" t="s">
        <v>3282</v>
      </c>
      <c r="F2031" s="832" t="s">
        <v>3243</v>
      </c>
      <c r="G2031" s="832" t="s">
        <v>4513</v>
      </c>
      <c r="H2031" s="832" t="s">
        <v>594</v>
      </c>
      <c r="I2031" s="832" t="s">
        <v>4707</v>
      </c>
      <c r="J2031" s="832" t="s">
        <v>4515</v>
      </c>
      <c r="K2031" s="832" t="s">
        <v>4708</v>
      </c>
      <c r="L2031" s="835">
        <v>327.49</v>
      </c>
      <c r="M2031" s="835">
        <v>327.49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21</v>
      </c>
      <c r="B2032" s="832" t="s">
        <v>3242</v>
      </c>
      <c r="C2032" s="832" t="s">
        <v>3248</v>
      </c>
      <c r="D2032" s="833" t="s">
        <v>5567</v>
      </c>
      <c r="E2032" s="834" t="s">
        <v>3282</v>
      </c>
      <c r="F2032" s="832" t="s">
        <v>3243</v>
      </c>
      <c r="G2032" s="832" t="s">
        <v>4709</v>
      </c>
      <c r="H2032" s="832" t="s">
        <v>655</v>
      </c>
      <c r="I2032" s="832" t="s">
        <v>3176</v>
      </c>
      <c r="J2032" s="832" t="s">
        <v>3177</v>
      </c>
      <c r="K2032" s="832" t="s">
        <v>3178</v>
      </c>
      <c r="L2032" s="835">
        <v>34337.379999999997</v>
      </c>
      <c r="M2032" s="835">
        <v>1030121.4</v>
      </c>
      <c r="N2032" s="832">
        <v>30</v>
      </c>
      <c r="O2032" s="836">
        <v>5.5</v>
      </c>
      <c r="P2032" s="835">
        <v>171686.9</v>
      </c>
      <c r="Q2032" s="837">
        <v>0.16666666666666666</v>
      </c>
      <c r="R2032" s="832">
        <v>5</v>
      </c>
      <c r="S2032" s="837">
        <v>0.16666666666666666</v>
      </c>
      <c r="T2032" s="836">
        <v>0.5</v>
      </c>
      <c r="U2032" s="838">
        <v>9.0909090909090912E-2</v>
      </c>
    </row>
    <row r="2033" spans="1:21" ht="14.45" customHeight="1" x14ac:dyDescent="0.2">
      <c r="A2033" s="831">
        <v>21</v>
      </c>
      <c r="B2033" s="832" t="s">
        <v>3242</v>
      </c>
      <c r="C2033" s="832" t="s">
        <v>3248</v>
      </c>
      <c r="D2033" s="833" t="s">
        <v>5567</v>
      </c>
      <c r="E2033" s="834" t="s">
        <v>3282</v>
      </c>
      <c r="F2033" s="832" t="s">
        <v>3243</v>
      </c>
      <c r="G2033" s="832" t="s">
        <v>4957</v>
      </c>
      <c r="H2033" s="832" t="s">
        <v>594</v>
      </c>
      <c r="I2033" s="832" t="s">
        <v>4958</v>
      </c>
      <c r="J2033" s="832" t="s">
        <v>1956</v>
      </c>
      <c r="K2033" s="832" t="s">
        <v>1957</v>
      </c>
      <c r="L2033" s="835">
        <v>0</v>
      </c>
      <c r="M2033" s="835">
        <v>0</v>
      </c>
      <c r="N2033" s="832">
        <v>2</v>
      </c>
      <c r="O2033" s="836">
        <v>1</v>
      </c>
      <c r="P2033" s="835">
        <v>0</v>
      </c>
      <c r="Q2033" s="837"/>
      <c r="R2033" s="832">
        <v>2</v>
      </c>
      <c r="S2033" s="837">
        <v>1</v>
      </c>
      <c r="T2033" s="836">
        <v>1</v>
      </c>
      <c r="U2033" s="838">
        <v>1</v>
      </c>
    </row>
    <row r="2034" spans="1:21" ht="14.45" customHeight="1" x14ac:dyDescent="0.2">
      <c r="A2034" s="831">
        <v>21</v>
      </c>
      <c r="B2034" s="832" t="s">
        <v>3242</v>
      </c>
      <c r="C2034" s="832" t="s">
        <v>3248</v>
      </c>
      <c r="D2034" s="833" t="s">
        <v>5567</v>
      </c>
      <c r="E2034" s="834" t="s">
        <v>3282</v>
      </c>
      <c r="F2034" s="832" t="s">
        <v>3243</v>
      </c>
      <c r="G2034" s="832" t="s">
        <v>3309</v>
      </c>
      <c r="H2034" s="832" t="s">
        <v>594</v>
      </c>
      <c r="I2034" s="832" t="s">
        <v>4013</v>
      </c>
      <c r="J2034" s="832" t="s">
        <v>3693</v>
      </c>
      <c r="K2034" s="832" t="s">
        <v>4014</v>
      </c>
      <c r="L2034" s="835">
        <v>99.94</v>
      </c>
      <c r="M2034" s="835">
        <v>299.82</v>
      </c>
      <c r="N2034" s="832">
        <v>3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21</v>
      </c>
      <c r="B2035" s="832" t="s">
        <v>3242</v>
      </c>
      <c r="C2035" s="832" t="s">
        <v>3248</v>
      </c>
      <c r="D2035" s="833" t="s">
        <v>5567</v>
      </c>
      <c r="E2035" s="834" t="s">
        <v>3282</v>
      </c>
      <c r="F2035" s="832" t="s">
        <v>3243</v>
      </c>
      <c r="G2035" s="832" t="s">
        <v>3309</v>
      </c>
      <c r="H2035" s="832" t="s">
        <v>594</v>
      </c>
      <c r="I2035" s="832" t="s">
        <v>4162</v>
      </c>
      <c r="J2035" s="832" t="s">
        <v>3693</v>
      </c>
      <c r="K2035" s="832" t="s">
        <v>4163</v>
      </c>
      <c r="L2035" s="835">
        <v>299.83999999999997</v>
      </c>
      <c r="M2035" s="835">
        <v>8095.6799999999985</v>
      </c>
      <c r="N2035" s="832">
        <v>27</v>
      </c>
      <c r="O2035" s="836">
        <v>14</v>
      </c>
      <c r="P2035" s="835">
        <v>4497.5999999999995</v>
      </c>
      <c r="Q2035" s="837">
        <v>0.55555555555555558</v>
      </c>
      <c r="R2035" s="832">
        <v>15</v>
      </c>
      <c r="S2035" s="837">
        <v>0.55555555555555558</v>
      </c>
      <c r="T2035" s="836">
        <v>8.5</v>
      </c>
      <c r="U2035" s="838">
        <v>0.6071428571428571</v>
      </c>
    </row>
    <row r="2036" spans="1:21" ht="14.45" customHeight="1" x14ac:dyDescent="0.2">
      <c r="A2036" s="831">
        <v>21</v>
      </c>
      <c r="B2036" s="832" t="s">
        <v>3242</v>
      </c>
      <c r="C2036" s="832" t="s">
        <v>3248</v>
      </c>
      <c r="D2036" s="833" t="s">
        <v>5567</v>
      </c>
      <c r="E2036" s="834" t="s">
        <v>3282</v>
      </c>
      <c r="F2036" s="832" t="s">
        <v>3243</v>
      </c>
      <c r="G2036" s="832" t="s">
        <v>3309</v>
      </c>
      <c r="H2036" s="832" t="s">
        <v>594</v>
      </c>
      <c r="I2036" s="832" t="s">
        <v>3695</v>
      </c>
      <c r="J2036" s="832" t="s">
        <v>1648</v>
      </c>
      <c r="K2036" s="832" t="s">
        <v>1649</v>
      </c>
      <c r="L2036" s="835">
        <v>50.32</v>
      </c>
      <c r="M2036" s="835">
        <v>956.08000000000015</v>
      </c>
      <c r="N2036" s="832">
        <v>19</v>
      </c>
      <c r="O2036" s="836">
        <v>5.5</v>
      </c>
      <c r="P2036" s="835">
        <v>301.92</v>
      </c>
      <c r="Q2036" s="837">
        <v>0.31578947368421051</v>
      </c>
      <c r="R2036" s="832">
        <v>6</v>
      </c>
      <c r="S2036" s="837">
        <v>0.31578947368421051</v>
      </c>
      <c r="T2036" s="836">
        <v>1.5</v>
      </c>
      <c r="U2036" s="838">
        <v>0.27272727272727271</v>
      </c>
    </row>
    <row r="2037" spans="1:21" ht="14.45" customHeight="1" x14ac:dyDescent="0.2">
      <c r="A2037" s="831">
        <v>21</v>
      </c>
      <c r="B2037" s="832" t="s">
        <v>3242</v>
      </c>
      <c r="C2037" s="832" t="s">
        <v>3248</v>
      </c>
      <c r="D2037" s="833" t="s">
        <v>5567</v>
      </c>
      <c r="E2037" s="834" t="s">
        <v>3282</v>
      </c>
      <c r="F2037" s="832" t="s">
        <v>3243</v>
      </c>
      <c r="G2037" s="832" t="s">
        <v>3309</v>
      </c>
      <c r="H2037" s="832" t="s">
        <v>594</v>
      </c>
      <c r="I2037" s="832" t="s">
        <v>3310</v>
      </c>
      <c r="J2037" s="832" t="s">
        <v>1648</v>
      </c>
      <c r="K2037" s="832" t="s">
        <v>3311</v>
      </c>
      <c r="L2037" s="835">
        <v>50.32</v>
      </c>
      <c r="M2037" s="835">
        <v>4881.0400000000009</v>
      </c>
      <c r="N2037" s="832">
        <v>97</v>
      </c>
      <c r="O2037" s="836">
        <v>39</v>
      </c>
      <c r="P2037" s="835">
        <v>2817.92</v>
      </c>
      <c r="Q2037" s="837">
        <v>0.57731958762886593</v>
      </c>
      <c r="R2037" s="832">
        <v>56</v>
      </c>
      <c r="S2037" s="837">
        <v>0.57731958762886593</v>
      </c>
      <c r="T2037" s="836">
        <v>22.5</v>
      </c>
      <c r="U2037" s="838">
        <v>0.57692307692307687</v>
      </c>
    </row>
    <row r="2038" spans="1:21" ht="14.45" customHeight="1" x14ac:dyDescent="0.2">
      <c r="A2038" s="831">
        <v>21</v>
      </c>
      <c r="B2038" s="832" t="s">
        <v>3242</v>
      </c>
      <c r="C2038" s="832" t="s">
        <v>3248</v>
      </c>
      <c r="D2038" s="833" t="s">
        <v>5567</v>
      </c>
      <c r="E2038" s="834" t="s">
        <v>3282</v>
      </c>
      <c r="F2038" s="832" t="s">
        <v>3243</v>
      </c>
      <c r="G2038" s="832" t="s">
        <v>3309</v>
      </c>
      <c r="H2038" s="832" t="s">
        <v>594</v>
      </c>
      <c r="I2038" s="832" t="s">
        <v>4335</v>
      </c>
      <c r="J2038" s="832" t="s">
        <v>1648</v>
      </c>
      <c r="K2038" s="832" t="s">
        <v>4336</v>
      </c>
      <c r="L2038" s="835">
        <v>16.77</v>
      </c>
      <c r="M2038" s="835">
        <v>33.54</v>
      </c>
      <c r="N2038" s="832">
        <v>2</v>
      </c>
      <c r="O2038" s="836">
        <v>0.5</v>
      </c>
      <c r="P2038" s="835">
        <v>33.54</v>
      </c>
      <c r="Q2038" s="837">
        <v>1</v>
      </c>
      <c r="R2038" s="832">
        <v>2</v>
      </c>
      <c r="S2038" s="837">
        <v>1</v>
      </c>
      <c r="T2038" s="836">
        <v>0.5</v>
      </c>
      <c r="U2038" s="838">
        <v>1</v>
      </c>
    </row>
    <row r="2039" spans="1:21" ht="14.45" customHeight="1" x14ac:dyDescent="0.2">
      <c r="A2039" s="831">
        <v>21</v>
      </c>
      <c r="B2039" s="832" t="s">
        <v>3242</v>
      </c>
      <c r="C2039" s="832" t="s">
        <v>3248</v>
      </c>
      <c r="D2039" s="833" t="s">
        <v>5567</v>
      </c>
      <c r="E2039" s="834" t="s">
        <v>3282</v>
      </c>
      <c r="F2039" s="832" t="s">
        <v>3243</v>
      </c>
      <c r="G2039" s="832" t="s">
        <v>3696</v>
      </c>
      <c r="H2039" s="832" t="s">
        <v>594</v>
      </c>
      <c r="I2039" s="832" t="s">
        <v>3697</v>
      </c>
      <c r="J2039" s="832" t="s">
        <v>662</v>
      </c>
      <c r="K2039" s="832" t="s">
        <v>663</v>
      </c>
      <c r="L2039" s="835">
        <v>2086.5500000000002</v>
      </c>
      <c r="M2039" s="835">
        <v>14605.850000000002</v>
      </c>
      <c r="N2039" s="832">
        <v>7</v>
      </c>
      <c r="O2039" s="836">
        <v>3.5</v>
      </c>
      <c r="P2039" s="835">
        <v>12519.300000000001</v>
      </c>
      <c r="Q2039" s="837">
        <v>0.8571428571428571</v>
      </c>
      <c r="R2039" s="832">
        <v>6</v>
      </c>
      <c r="S2039" s="837">
        <v>0.8571428571428571</v>
      </c>
      <c r="T2039" s="836">
        <v>2.5</v>
      </c>
      <c r="U2039" s="838">
        <v>0.7142857142857143</v>
      </c>
    </row>
    <row r="2040" spans="1:21" ht="14.45" customHeight="1" x14ac:dyDescent="0.2">
      <c r="A2040" s="831">
        <v>21</v>
      </c>
      <c r="B2040" s="832" t="s">
        <v>3242</v>
      </c>
      <c r="C2040" s="832" t="s">
        <v>3248</v>
      </c>
      <c r="D2040" s="833" t="s">
        <v>5567</v>
      </c>
      <c r="E2040" s="834" t="s">
        <v>3282</v>
      </c>
      <c r="F2040" s="832" t="s">
        <v>3243</v>
      </c>
      <c r="G2040" s="832" t="s">
        <v>3698</v>
      </c>
      <c r="H2040" s="832" t="s">
        <v>655</v>
      </c>
      <c r="I2040" s="832" t="s">
        <v>3111</v>
      </c>
      <c r="J2040" s="832" t="s">
        <v>1735</v>
      </c>
      <c r="K2040" s="832" t="s">
        <v>3112</v>
      </c>
      <c r="L2040" s="835">
        <v>154.36000000000001</v>
      </c>
      <c r="M2040" s="835">
        <v>2624.1200000000003</v>
      </c>
      <c r="N2040" s="832">
        <v>17</v>
      </c>
      <c r="O2040" s="836">
        <v>15</v>
      </c>
      <c r="P2040" s="835">
        <v>1543.6000000000004</v>
      </c>
      <c r="Q2040" s="837">
        <v>0.58823529411764708</v>
      </c>
      <c r="R2040" s="832">
        <v>10</v>
      </c>
      <c r="S2040" s="837">
        <v>0.58823529411764708</v>
      </c>
      <c r="T2040" s="836">
        <v>8.5</v>
      </c>
      <c r="U2040" s="838">
        <v>0.56666666666666665</v>
      </c>
    </row>
    <row r="2041" spans="1:21" ht="14.45" customHeight="1" x14ac:dyDescent="0.2">
      <c r="A2041" s="831">
        <v>21</v>
      </c>
      <c r="B2041" s="832" t="s">
        <v>3242</v>
      </c>
      <c r="C2041" s="832" t="s">
        <v>3248</v>
      </c>
      <c r="D2041" s="833" t="s">
        <v>5567</v>
      </c>
      <c r="E2041" s="834" t="s">
        <v>3282</v>
      </c>
      <c r="F2041" s="832" t="s">
        <v>3243</v>
      </c>
      <c r="G2041" s="832" t="s">
        <v>3698</v>
      </c>
      <c r="H2041" s="832" t="s">
        <v>594</v>
      </c>
      <c r="I2041" s="832" t="s">
        <v>4808</v>
      </c>
      <c r="J2041" s="832" t="s">
        <v>1735</v>
      </c>
      <c r="K2041" s="832" t="s">
        <v>3112</v>
      </c>
      <c r="L2041" s="835">
        <v>154.36000000000001</v>
      </c>
      <c r="M2041" s="835">
        <v>771.80000000000007</v>
      </c>
      <c r="N2041" s="832">
        <v>5</v>
      </c>
      <c r="O2041" s="836">
        <v>5</v>
      </c>
      <c r="P2041" s="835">
        <v>617.44000000000005</v>
      </c>
      <c r="Q2041" s="837">
        <v>0.8</v>
      </c>
      <c r="R2041" s="832">
        <v>4</v>
      </c>
      <c r="S2041" s="837">
        <v>0.8</v>
      </c>
      <c r="T2041" s="836">
        <v>4</v>
      </c>
      <c r="U2041" s="838">
        <v>0.8</v>
      </c>
    </row>
    <row r="2042" spans="1:21" ht="14.45" customHeight="1" x14ac:dyDescent="0.2">
      <c r="A2042" s="831">
        <v>21</v>
      </c>
      <c r="B2042" s="832" t="s">
        <v>3242</v>
      </c>
      <c r="C2042" s="832" t="s">
        <v>3248</v>
      </c>
      <c r="D2042" s="833" t="s">
        <v>5567</v>
      </c>
      <c r="E2042" s="834" t="s">
        <v>3282</v>
      </c>
      <c r="F2042" s="832" t="s">
        <v>3243</v>
      </c>
      <c r="G2042" s="832" t="s">
        <v>3698</v>
      </c>
      <c r="H2042" s="832" t="s">
        <v>594</v>
      </c>
      <c r="I2042" s="832" t="s">
        <v>4018</v>
      </c>
      <c r="J2042" s="832" t="s">
        <v>1735</v>
      </c>
      <c r="K2042" s="832" t="s">
        <v>3700</v>
      </c>
      <c r="L2042" s="835">
        <v>225.06</v>
      </c>
      <c r="M2042" s="835">
        <v>675.18000000000006</v>
      </c>
      <c r="N2042" s="832">
        <v>3</v>
      </c>
      <c r="O2042" s="836">
        <v>3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21</v>
      </c>
      <c r="B2043" s="832" t="s">
        <v>3242</v>
      </c>
      <c r="C2043" s="832" t="s">
        <v>3248</v>
      </c>
      <c r="D2043" s="833" t="s">
        <v>5567</v>
      </c>
      <c r="E2043" s="834" t="s">
        <v>3282</v>
      </c>
      <c r="F2043" s="832" t="s">
        <v>3243</v>
      </c>
      <c r="G2043" s="832" t="s">
        <v>3701</v>
      </c>
      <c r="H2043" s="832" t="s">
        <v>594</v>
      </c>
      <c r="I2043" s="832" t="s">
        <v>3702</v>
      </c>
      <c r="J2043" s="832" t="s">
        <v>1192</v>
      </c>
      <c r="K2043" s="832" t="s">
        <v>1193</v>
      </c>
      <c r="L2043" s="835">
        <v>374.79</v>
      </c>
      <c r="M2043" s="835">
        <v>2248.7400000000002</v>
      </c>
      <c r="N2043" s="832">
        <v>6</v>
      </c>
      <c r="O2043" s="836">
        <v>2</v>
      </c>
      <c r="P2043" s="835">
        <v>2248.7400000000002</v>
      </c>
      <c r="Q2043" s="837">
        <v>1</v>
      </c>
      <c r="R2043" s="832">
        <v>6</v>
      </c>
      <c r="S2043" s="837">
        <v>1</v>
      </c>
      <c r="T2043" s="836">
        <v>2</v>
      </c>
      <c r="U2043" s="838">
        <v>1</v>
      </c>
    </row>
    <row r="2044" spans="1:21" ht="14.45" customHeight="1" x14ac:dyDescent="0.2">
      <c r="A2044" s="831">
        <v>21</v>
      </c>
      <c r="B2044" s="832" t="s">
        <v>3242</v>
      </c>
      <c r="C2044" s="832" t="s">
        <v>3248</v>
      </c>
      <c r="D2044" s="833" t="s">
        <v>5567</v>
      </c>
      <c r="E2044" s="834" t="s">
        <v>3282</v>
      </c>
      <c r="F2044" s="832" t="s">
        <v>3243</v>
      </c>
      <c r="G2044" s="832" t="s">
        <v>3701</v>
      </c>
      <c r="H2044" s="832" t="s">
        <v>594</v>
      </c>
      <c r="I2044" s="832" t="s">
        <v>3703</v>
      </c>
      <c r="J2044" s="832" t="s">
        <v>1192</v>
      </c>
      <c r="K2044" s="832" t="s">
        <v>1193</v>
      </c>
      <c r="L2044" s="835">
        <v>374.79</v>
      </c>
      <c r="M2044" s="835">
        <v>1873.9500000000003</v>
      </c>
      <c r="N2044" s="832">
        <v>5</v>
      </c>
      <c r="O2044" s="836">
        <v>2</v>
      </c>
      <c r="P2044" s="835">
        <v>1873.9500000000003</v>
      </c>
      <c r="Q2044" s="837">
        <v>1</v>
      </c>
      <c r="R2044" s="832">
        <v>5</v>
      </c>
      <c r="S2044" s="837">
        <v>1</v>
      </c>
      <c r="T2044" s="836">
        <v>2</v>
      </c>
      <c r="U2044" s="838">
        <v>1</v>
      </c>
    </row>
    <row r="2045" spans="1:21" ht="14.45" customHeight="1" x14ac:dyDescent="0.2">
      <c r="A2045" s="831">
        <v>21</v>
      </c>
      <c r="B2045" s="832" t="s">
        <v>3242</v>
      </c>
      <c r="C2045" s="832" t="s">
        <v>3248</v>
      </c>
      <c r="D2045" s="833" t="s">
        <v>5567</v>
      </c>
      <c r="E2045" s="834" t="s">
        <v>3282</v>
      </c>
      <c r="F2045" s="832" t="s">
        <v>3243</v>
      </c>
      <c r="G2045" s="832" t="s">
        <v>4022</v>
      </c>
      <c r="H2045" s="832" t="s">
        <v>594</v>
      </c>
      <c r="I2045" s="832" t="s">
        <v>4959</v>
      </c>
      <c r="J2045" s="832" t="s">
        <v>4024</v>
      </c>
      <c r="K2045" s="832" t="s">
        <v>4960</v>
      </c>
      <c r="L2045" s="835">
        <v>775.17</v>
      </c>
      <c r="M2045" s="835">
        <v>4651.0199999999995</v>
      </c>
      <c r="N2045" s="832">
        <v>6</v>
      </c>
      <c r="O2045" s="836">
        <v>3</v>
      </c>
      <c r="P2045" s="835">
        <v>4651.0199999999995</v>
      </c>
      <c r="Q2045" s="837">
        <v>1</v>
      </c>
      <c r="R2045" s="832">
        <v>6</v>
      </c>
      <c r="S2045" s="837">
        <v>1</v>
      </c>
      <c r="T2045" s="836">
        <v>3</v>
      </c>
      <c r="U2045" s="838">
        <v>1</v>
      </c>
    </row>
    <row r="2046" spans="1:21" ht="14.45" customHeight="1" x14ac:dyDescent="0.2">
      <c r="A2046" s="831">
        <v>21</v>
      </c>
      <c r="B2046" s="832" t="s">
        <v>3242</v>
      </c>
      <c r="C2046" s="832" t="s">
        <v>3248</v>
      </c>
      <c r="D2046" s="833" t="s">
        <v>5567</v>
      </c>
      <c r="E2046" s="834" t="s">
        <v>3282</v>
      </c>
      <c r="F2046" s="832" t="s">
        <v>3243</v>
      </c>
      <c r="G2046" s="832" t="s">
        <v>4022</v>
      </c>
      <c r="H2046" s="832" t="s">
        <v>594</v>
      </c>
      <c r="I2046" s="832" t="s">
        <v>4023</v>
      </c>
      <c r="J2046" s="832" t="s">
        <v>4024</v>
      </c>
      <c r="K2046" s="832" t="s">
        <v>4025</v>
      </c>
      <c r="L2046" s="835">
        <v>1391.97</v>
      </c>
      <c r="M2046" s="835">
        <v>4175.91</v>
      </c>
      <c r="N2046" s="832">
        <v>3</v>
      </c>
      <c r="O2046" s="836">
        <v>2</v>
      </c>
      <c r="P2046" s="835">
        <v>4175.91</v>
      </c>
      <c r="Q2046" s="837">
        <v>1</v>
      </c>
      <c r="R2046" s="832">
        <v>3</v>
      </c>
      <c r="S2046" s="837">
        <v>1</v>
      </c>
      <c r="T2046" s="836">
        <v>2</v>
      </c>
      <c r="U2046" s="838">
        <v>1</v>
      </c>
    </row>
    <row r="2047" spans="1:21" ht="14.45" customHeight="1" x14ac:dyDescent="0.2">
      <c r="A2047" s="831">
        <v>21</v>
      </c>
      <c r="B2047" s="832" t="s">
        <v>3242</v>
      </c>
      <c r="C2047" s="832" t="s">
        <v>3248</v>
      </c>
      <c r="D2047" s="833" t="s">
        <v>5567</v>
      </c>
      <c r="E2047" s="834" t="s">
        <v>3282</v>
      </c>
      <c r="F2047" s="832" t="s">
        <v>3243</v>
      </c>
      <c r="G2047" s="832" t="s">
        <v>4022</v>
      </c>
      <c r="H2047" s="832" t="s">
        <v>594</v>
      </c>
      <c r="I2047" s="832" t="s">
        <v>4710</v>
      </c>
      <c r="J2047" s="832" t="s">
        <v>4024</v>
      </c>
      <c r="K2047" s="832" t="s">
        <v>4711</v>
      </c>
      <c r="L2047" s="835">
        <v>2620.2600000000002</v>
      </c>
      <c r="M2047" s="835">
        <v>10481.040000000001</v>
      </c>
      <c r="N2047" s="832">
        <v>4</v>
      </c>
      <c r="O2047" s="836">
        <v>1</v>
      </c>
      <c r="P2047" s="835">
        <v>5240.5200000000004</v>
      </c>
      <c r="Q2047" s="837">
        <v>0.5</v>
      </c>
      <c r="R2047" s="832">
        <v>2</v>
      </c>
      <c r="S2047" s="837">
        <v>0.5</v>
      </c>
      <c r="T2047" s="836">
        <v>0.5</v>
      </c>
      <c r="U2047" s="838">
        <v>0.5</v>
      </c>
    </row>
    <row r="2048" spans="1:21" ht="14.45" customHeight="1" x14ac:dyDescent="0.2">
      <c r="A2048" s="831">
        <v>21</v>
      </c>
      <c r="B2048" s="832" t="s">
        <v>3242</v>
      </c>
      <c r="C2048" s="832" t="s">
        <v>3248</v>
      </c>
      <c r="D2048" s="833" t="s">
        <v>5567</v>
      </c>
      <c r="E2048" s="834" t="s">
        <v>3282</v>
      </c>
      <c r="F2048" s="832" t="s">
        <v>3243</v>
      </c>
      <c r="G2048" s="832" t="s">
        <v>3704</v>
      </c>
      <c r="H2048" s="832" t="s">
        <v>655</v>
      </c>
      <c r="I2048" s="832" t="s">
        <v>4712</v>
      </c>
      <c r="J2048" s="832" t="s">
        <v>2712</v>
      </c>
      <c r="K2048" s="832" t="s">
        <v>4713</v>
      </c>
      <c r="L2048" s="835">
        <v>126.27</v>
      </c>
      <c r="M2048" s="835">
        <v>378.81</v>
      </c>
      <c r="N2048" s="832">
        <v>3</v>
      </c>
      <c r="O2048" s="836">
        <v>2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5" customHeight="1" x14ac:dyDescent="0.2">
      <c r="A2049" s="831">
        <v>21</v>
      </c>
      <c r="B2049" s="832" t="s">
        <v>3242</v>
      </c>
      <c r="C2049" s="832" t="s">
        <v>3248</v>
      </c>
      <c r="D2049" s="833" t="s">
        <v>5567</v>
      </c>
      <c r="E2049" s="834" t="s">
        <v>3282</v>
      </c>
      <c r="F2049" s="832" t="s">
        <v>3243</v>
      </c>
      <c r="G2049" s="832" t="s">
        <v>3704</v>
      </c>
      <c r="H2049" s="832" t="s">
        <v>655</v>
      </c>
      <c r="I2049" s="832" t="s">
        <v>2718</v>
      </c>
      <c r="J2049" s="832" t="s">
        <v>2712</v>
      </c>
      <c r="K2049" s="832" t="s">
        <v>2719</v>
      </c>
      <c r="L2049" s="835">
        <v>84.18</v>
      </c>
      <c r="M2049" s="835">
        <v>336.72</v>
      </c>
      <c r="N2049" s="832">
        <v>4</v>
      </c>
      <c r="O2049" s="836">
        <v>2.5</v>
      </c>
      <c r="P2049" s="835">
        <v>252.54000000000002</v>
      </c>
      <c r="Q2049" s="837">
        <v>0.75</v>
      </c>
      <c r="R2049" s="832">
        <v>3</v>
      </c>
      <c r="S2049" s="837">
        <v>0.75</v>
      </c>
      <c r="T2049" s="836">
        <v>2</v>
      </c>
      <c r="U2049" s="838">
        <v>0.8</v>
      </c>
    </row>
    <row r="2050" spans="1:21" ht="14.45" customHeight="1" x14ac:dyDescent="0.2">
      <c r="A2050" s="831">
        <v>21</v>
      </c>
      <c r="B2050" s="832" t="s">
        <v>3242</v>
      </c>
      <c r="C2050" s="832" t="s">
        <v>3248</v>
      </c>
      <c r="D2050" s="833" t="s">
        <v>5567</v>
      </c>
      <c r="E2050" s="834" t="s">
        <v>3282</v>
      </c>
      <c r="F2050" s="832" t="s">
        <v>3243</v>
      </c>
      <c r="G2050" s="832" t="s">
        <v>3704</v>
      </c>
      <c r="H2050" s="832" t="s">
        <v>655</v>
      </c>
      <c r="I2050" s="832" t="s">
        <v>3109</v>
      </c>
      <c r="J2050" s="832" t="s">
        <v>2721</v>
      </c>
      <c r="K2050" s="832" t="s">
        <v>3110</v>
      </c>
      <c r="L2050" s="835">
        <v>63.14</v>
      </c>
      <c r="M2050" s="835">
        <v>126.28</v>
      </c>
      <c r="N2050" s="832">
        <v>2</v>
      </c>
      <c r="O2050" s="836">
        <v>2</v>
      </c>
      <c r="P2050" s="835">
        <v>63.14</v>
      </c>
      <c r="Q2050" s="837">
        <v>0.5</v>
      </c>
      <c r="R2050" s="832">
        <v>1</v>
      </c>
      <c r="S2050" s="837">
        <v>0.5</v>
      </c>
      <c r="T2050" s="836">
        <v>1</v>
      </c>
      <c r="U2050" s="838">
        <v>0.5</v>
      </c>
    </row>
    <row r="2051" spans="1:21" ht="14.45" customHeight="1" x14ac:dyDescent="0.2">
      <c r="A2051" s="831">
        <v>21</v>
      </c>
      <c r="B2051" s="832" t="s">
        <v>3242</v>
      </c>
      <c r="C2051" s="832" t="s">
        <v>3248</v>
      </c>
      <c r="D2051" s="833" t="s">
        <v>5567</v>
      </c>
      <c r="E2051" s="834" t="s">
        <v>3282</v>
      </c>
      <c r="F2051" s="832" t="s">
        <v>3243</v>
      </c>
      <c r="G2051" s="832" t="s">
        <v>3704</v>
      </c>
      <c r="H2051" s="832" t="s">
        <v>655</v>
      </c>
      <c r="I2051" s="832" t="s">
        <v>2720</v>
      </c>
      <c r="J2051" s="832" t="s">
        <v>2721</v>
      </c>
      <c r="K2051" s="832" t="s">
        <v>2722</v>
      </c>
      <c r="L2051" s="835">
        <v>49.08</v>
      </c>
      <c r="M2051" s="835">
        <v>392.64</v>
      </c>
      <c r="N2051" s="832">
        <v>8</v>
      </c>
      <c r="O2051" s="836">
        <v>6</v>
      </c>
      <c r="P2051" s="835">
        <v>245.39999999999998</v>
      </c>
      <c r="Q2051" s="837">
        <v>0.625</v>
      </c>
      <c r="R2051" s="832">
        <v>5</v>
      </c>
      <c r="S2051" s="837">
        <v>0.625</v>
      </c>
      <c r="T2051" s="836">
        <v>3.5</v>
      </c>
      <c r="U2051" s="838">
        <v>0.58333333333333337</v>
      </c>
    </row>
    <row r="2052" spans="1:21" ht="14.45" customHeight="1" x14ac:dyDescent="0.2">
      <c r="A2052" s="831">
        <v>21</v>
      </c>
      <c r="B2052" s="832" t="s">
        <v>3242</v>
      </c>
      <c r="C2052" s="832" t="s">
        <v>3248</v>
      </c>
      <c r="D2052" s="833" t="s">
        <v>5567</v>
      </c>
      <c r="E2052" s="834" t="s">
        <v>3282</v>
      </c>
      <c r="F2052" s="832" t="s">
        <v>3243</v>
      </c>
      <c r="G2052" s="832" t="s">
        <v>3704</v>
      </c>
      <c r="H2052" s="832" t="s">
        <v>655</v>
      </c>
      <c r="I2052" s="832" t="s">
        <v>4582</v>
      </c>
      <c r="J2052" s="832" t="s">
        <v>2721</v>
      </c>
      <c r="K2052" s="832" t="s">
        <v>4583</v>
      </c>
      <c r="L2052" s="835">
        <v>126.27</v>
      </c>
      <c r="M2052" s="835">
        <v>631.35</v>
      </c>
      <c r="N2052" s="832">
        <v>5</v>
      </c>
      <c r="O2052" s="836">
        <v>4</v>
      </c>
      <c r="P2052" s="835">
        <v>126.27</v>
      </c>
      <c r="Q2052" s="837">
        <v>0.19999999999999998</v>
      </c>
      <c r="R2052" s="832">
        <v>1</v>
      </c>
      <c r="S2052" s="837">
        <v>0.2</v>
      </c>
      <c r="T2052" s="836">
        <v>1</v>
      </c>
      <c r="U2052" s="838">
        <v>0.25</v>
      </c>
    </row>
    <row r="2053" spans="1:21" ht="14.45" customHeight="1" x14ac:dyDescent="0.2">
      <c r="A2053" s="831">
        <v>21</v>
      </c>
      <c r="B2053" s="832" t="s">
        <v>3242</v>
      </c>
      <c r="C2053" s="832" t="s">
        <v>3248</v>
      </c>
      <c r="D2053" s="833" t="s">
        <v>5567</v>
      </c>
      <c r="E2053" s="834" t="s">
        <v>3282</v>
      </c>
      <c r="F2053" s="832" t="s">
        <v>3243</v>
      </c>
      <c r="G2053" s="832" t="s">
        <v>3704</v>
      </c>
      <c r="H2053" s="832" t="s">
        <v>655</v>
      </c>
      <c r="I2053" s="832" t="s">
        <v>2716</v>
      </c>
      <c r="J2053" s="832" t="s">
        <v>2712</v>
      </c>
      <c r="K2053" s="832" t="s">
        <v>2717</v>
      </c>
      <c r="L2053" s="835">
        <v>49.08</v>
      </c>
      <c r="M2053" s="835">
        <v>49.08</v>
      </c>
      <c r="N2053" s="832">
        <v>1</v>
      </c>
      <c r="O2053" s="836">
        <v>1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5" customHeight="1" x14ac:dyDescent="0.2">
      <c r="A2054" s="831">
        <v>21</v>
      </c>
      <c r="B2054" s="832" t="s">
        <v>3242</v>
      </c>
      <c r="C2054" s="832" t="s">
        <v>3248</v>
      </c>
      <c r="D2054" s="833" t="s">
        <v>5567</v>
      </c>
      <c r="E2054" s="834" t="s">
        <v>3282</v>
      </c>
      <c r="F2054" s="832" t="s">
        <v>3243</v>
      </c>
      <c r="G2054" s="832" t="s">
        <v>3705</v>
      </c>
      <c r="H2054" s="832" t="s">
        <v>594</v>
      </c>
      <c r="I2054" s="832" t="s">
        <v>3709</v>
      </c>
      <c r="J2054" s="832" t="s">
        <v>3707</v>
      </c>
      <c r="K2054" s="832" t="s">
        <v>3710</v>
      </c>
      <c r="L2054" s="835">
        <v>0</v>
      </c>
      <c r="M2054" s="835">
        <v>0</v>
      </c>
      <c r="N2054" s="832">
        <v>1</v>
      </c>
      <c r="O2054" s="836">
        <v>0.5</v>
      </c>
      <c r="P2054" s="835">
        <v>0</v>
      </c>
      <c r="Q2054" s="837"/>
      <c r="R2054" s="832">
        <v>1</v>
      </c>
      <c r="S2054" s="837">
        <v>1</v>
      </c>
      <c r="T2054" s="836">
        <v>0.5</v>
      </c>
      <c r="U2054" s="838">
        <v>1</v>
      </c>
    </row>
    <row r="2055" spans="1:21" ht="14.45" customHeight="1" x14ac:dyDescent="0.2">
      <c r="A2055" s="831">
        <v>21</v>
      </c>
      <c r="B2055" s="832" t="s">
        <v>3242</v>
      </c>
      <c r="C2055" s="832" t="s">
        <v>3248</v>
      </c>
      <c r="D2055" s="833" t="s">
        <v>5567</v>
      </c>
      <c r="E2055" s="834" t="s">
        <v>3282</v>
      </c>
      <c r="F2055" s="832" t="s">
        <v>3243</v>
      </c>
      <c r="G2055" s="832" t="s">
        <v>4344</v>
      </c>
      <c r="H2055" s="832" t="s">
        <v>594</v>
      </c>
      <c r="I2055" s="832" t="s">
        <v>4345</v>
      </c>
      <c r="J2055" s="832" t="s">
        <v>4346</v>
      </c>
      <c r="K2055" s="832" t="s">
        <v>4347</v>
      </c>
      <c r="L2055" s="835">
        <v>248.55</v>
      </c>
      <c r="M2055" s="835">
        <v>248.55</v>
      </c>
      <c r="N2055" s="832">
        <v>1</v>
      </c>
      <c r="O2055" s="836">
        <v>1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5" customHeight="1" x14ac:dyDescent="0.2">
      <c r="A2056" s="831">
        <v>21</v>
      </c>
      <c r="B2056" s="832" t="s">
        <v>3242</v>
      </c>
      <c r="C2056" s="832" t="s">
        <v>3248</v>
      </c>
      <c r="D2056" s="833" t="s">
        <v>5567</v>
      </c>
      <c r="E2056" s="834" t="s">
        <v>3282</v>
      </c>
      <c r="F2056" s="832" t="s">
        <v>3243</v>
      </c>
      <c r="G2056" s="832" t="s">
        <v>4344</v>
      </c>
      <c r="H2056" s="832" t="s">
        <v>594</v>
      </c>
      <c r="I2056" s="832" t="s">
        <v>4856</v>
      </c>
      <c r="J2056" s="832" t="s">
        <v>4857</v>
      </c>
      <c r="K2056" s="832" t="s">
        <v>4858</v>
      </c>
      <c r="L2056" s="835">
        <v>248.55</v>
      </c>
      <c r="M2056" s="835">
        <v>6959.4000000000015</v>
      </c>
      <c r="N2056" s="832">
        <v>28</v>
      </c>
      <c r="O2056" s="836">
        <v>28</v>
      </c>
      <c r="P2056" s="835">
        <v>2734.05</v>
      </c>
      <c r="Q2056" s="837">
        <v>0.39285714285714279</v>
      </c>
      <c r="R2056" s="832">
        <v>11</v>
      </c>
      <c r="S2056" s="837">
        <v>0.39285714285714285</v>
      </c>
      <c r="T2056" s="836">
        <v>11</v>
      </c>
      <c r="U2056" s="838">
        <v>0.39285714285714285</v>
      </c>
    </row>
    <row r="2057" spans="1:21" ht="14.45" customHeight="1" x14ac:dyDescent="0.2">
      <c r="A2057" s="831">
        <v>21</v>
      </c>
      <c r="B2057" s="832" t="s">
        <v>3242</v>
      </c>
      <c r="C2057" s="832" t="s">
        <v>3248</v>
      </c>
      <c r="D2057" s="833" t="s">
        <v>5567</v>
      </c>
      <c r="E2057" s="834" t="s">
        <v>3282</v>
      </c>
      <c r="F2057" s="832" t="s">
        <v>3243</v>
      </c>
      <c r="G2057" s="832" t="s">
        <v>3312</v>
      </c>
      <c r="H2057" s="832" t="s">
        <v>655</v>
      </c>
      <c r="I2057" s="832" t="s">
        <v>4359</v>
      </c>
      <c r="J2057" s="832" t="s">
        <v>2156</v>
      </c>
      <c r="K2057" s="832" t="s">
        <v>2157</v>
      </c>
      <c r="L2057" s="835">
        <v>194.26</v>
      </c>
      <c r="M2057" s="835">
        <v>2136.8599999999997</v>
      </c>
      <c r="N2057" s="832">
        <v>11</v>
      </c>
      <c r="O2057" s="836">
        <v>3.5</v>
      </c>
      <c r="P2057" s="835">
        <v>1748.34</v>
      </c>
      <c r="Q2057" s="837">
        <v>0.81818181818181823</v>
      </c>
      <c r="R2057" s="832">
        <v>9</v>
      </c>
      <c r="S2057" s="837">
        <v>0.81818181818181823</v>
      </c>
      <c r="T2057" s="836">
        <v>2.5</v>
      </c>
      <c r="U2057" s="838">
        <v>0.7142857142857143</v>
      </c>
    </row>
    <row r="2058" spans="1:21" ht="14.45" customHeight="1" x14ac:dyDescent="0.2">
      <c r="A2058" s="831">
        <v>21</v>
      </c>
      <c r="B2058" s="832" t="s">
        <v>3242</v>
      </c>
      <c r="C2058" s="832" t="s">
        <v>3248</v>
      </c>
      <c r="D2058" s="833" t="s">
        <v>5567</v>
      </c>
      <c r="E2058" s="834" t="s">
        <v>3282</v>
      </c>
      <c r="F2058" s="832" t="s">
        <v>3243</v>
      </c>
      <c r="G2058" s="832" t="s">
        <v>3297</v>
      </c>
      <c r="H2058" s="832" t="s">
        <v>594</v>
      </c>
      <c r="I2058" s="832" t="s">
        <v>3298</v>
      </c>
      <c r="J2058" s="832" t="s">
        <v>1256</v>
      </c>
      <c r="K2058" s="832" t="s">
        <v>1257</v>
      </c>
      <c r="L2058" s="835">
        <v>107.27</v>
      </c>
      <c r="M2058" s="835">
        <v>9225.2200000000012</v>
      </c>
      <c r="N2058" s="832">
        <v>86</v>
      </c>
      <c r="O2058" s="836">
        <v>32.5</v>
      </c>
      <c r="P2058" s="835">
        <v>6114.39</v>
      </c>
      <c r="Q2058" s="837">
        <v>0.66279069767441856</v>
      </c>
      <c r="R2058" s="832">
        <v>57</v>
      </c>
      <c r="S2058" s="837">
        <v>0.66279069767441856</v>
      </c>
      <c r="T2058" s="836">
        <v>20.5</v>
      </c>
      <c r="U2058" s="838">
        <v>0.63076923076923075</v>
      </c>
    </row>
    <row r="2059" spans="1:21" ht="14.45" customHeight="1" x14ac:dyDescent="0.2">
      <c r="A2059" s="831">
        <v>21</v>
      </c>
      <c r="B2059" s="832" t="s">
        <v>3242</v>
      </c>
      <c r="C2059" s="832" t="s">
        <v>3248</v>
      </c>
      <c r="D2059" s="833" t="s">
        <v>5567</v>
      </c>
      <c r="E2059" s="834" t="s">
        <v>3282</v>
      </c>
      <c r="F2059" s="832" t="s">
        <v>3243</v>
      </c>
      <c r="G2059" s="832" t="s">
        <v>3297</v>
      </c>
      <c r="H2059" s="832" t="s">
        <v>594</v>
      </c>
      <c r="I2059" s="832" t="s">
        <v>3723</v>
      </c>
      <c r="J2059" s="832" t="s">
        <v>1256</v>
      </c>
      <c r="K2059" s="832" t="s">
        <v>1257</v>
      </c>
      <c r="L2059" s="835">
        <v>107.27</v>
      </c>
      <c r="M2059" s="835">
        <v>858.16000000000008</v>
      </c>
      <c r="N2059" s="832">
        <v>8</v>
      </c>
      <c r="O2059" s="836">
        <v>2</v>
      </c>
      <c r="P2059" s="835">
        <v>536.35</v>
      </c>
      <c r="Q2059" s="837">
        <v>0.625</v>
      </c>
      <c r="R2059" s="832">
        <v>5</v>
      </c>
      <c r="S2059" s="837">
        <v>0.625</v>
      </c>
      <c r="T2059" s="836">
        <v>1.5</v>
      </c>
      <c r="U2059" s="838">
        <v>0.75</v>
      </c>
    </row>
    <row r="2060" spans="1:21" ht="14.45" customHeight="1" x14ac:dyDescent="0.2">
      <c r="A2060" s="831">
        <v>21</v>
      </c>
      <c r="B2060" s="832" t="s">
        <v>3242</v>
      </c>
      <c r="C2060" s="832" t="s">
        <v>3248</v>
      </c>
      <c r="D2060" s="833" t="s">
        <v>5567</v>
      </c>
      <c r="E2060" s="834" t="s">
        <v>3282</v>
      </c>
      <c r="F2060" s="832" t="s">
        <v>3244</v>
      </c>
      <c r="G2060" s="832" t="s">
        <v>3315</v>
      </c>
      <c r="H2060" s="832" t="s">
        <v>594</v>
      </c>
      <c r="I2060" s="832" t="s">
        <v>3724</v>
      </c>
      <c r="J2060" s="832" t="s">
        <v>3317</v>
      </c>
      <c r="K2060" s="832"/>
      <c r="L2060" s="835">
        <v>0</v>
      </c>
      <c r="M2060" s="835">
        <v>0</v>
      </c>
      <c r="N2060" s="832">
        <v>16</v>
      </c>
      <c r="O2060" s="836">
        <v>16</v>
      </c>
      <c r="P2060" s="835">
        <v>0</v>
      </c>
      <c r="Q2060" s="837"/>
      <c r="R2060" s="832">
        <v>12</v>
      </c>
      <c r="S2060" s="837">
        <v>0.75</v>
      </c>
      <c r="T2060" s="836">
        <v>12</v>
      </c>
      <c r="U2060" s="838">
        <v>0.75</v>
      </c>
    </row>
    <row r="2061" spans="1:21" ht="14.45" customHeight="1" x14ac:dyDescent="0.2">
      <c r="A2061" s="831">
        <v>21</v>
      </c>
      <c r="B2061" s="832" t="s">
        <v>3242</v>
      </c>
      <c r="C2061" s="832" t="s">
        <v>3248</v>
      </c>
      <c r="D2061" s="833" t="s">
        <v>5567</v>
      </c>
      <c r="E2061" s="834" t="s">
        <v>3282</v>
      </c>
      <c r="F2061" s="832" t="s">
        <v>3244</v>
      </c>
      <c r="G2061" s="832" t="s">
        <v>3315</v>
      </c>
      <c r="H2061" s="832" t="s">
        <v>594</v>
      </c>
      <c r="I2061" s="832" t="s">
        <v>3726</v>
      </c>
      <c r="J2061" s="832" t="s">
        <v>3317</v>
      </c>
      <c r="K2061" s="832"/>
      <c r="L2061" s="835">
        <v>0</v>
      </c>
      <c r="M2061" s="835">
        <v>0</v>
      </c>
      <c r="N2061" s="832">
        <v>3</v>
      </c>
      <c r="O2061" s="836">
        <v>3</v>
      </c>
      <c r="P2061" s="835">
        <v>0</v>
      </c>
      <c r="Q2061" s="837"/>
      <c r="R2061" s="832">
        <v>3</v>
      </c>
      <c r="S2061" s="837">
        <v>1</v>
      </c>
      <c r="T2061" s="836">
        <v>3</v>
      </c>
      <c r="U2061" s="838">
        <v>1</v>
      </c>
    </row>
    <row r="2062" spans="1:21" ht="14.45" customHeight="1" x14ac:dyDescent="0.2">
      <c r="A2062" s="831">
        <v>21</v>
      </c>
      <c r="B2062" s="832" t="s">
        <v>3242</v>
      </c>
      <c r="C2062" s="832" t="s">
        <v>3248</v>
      </c>
      <c r="D2062" s="833" t="s">
        <v>5567</v>
      </c>
      <c r="E2062" s="834" t="s">
        <v>3282</v>
      </c>
      <c r="F2062" s="832" t="s">
        <v>3244</v>
      </c>
      <c r="G2062" s="832" t="s">
        <v>3315</v>
      </c>
      <c r="H2062" s="832" t="s">
        <v>594</v>
      </c>
      <c r="I2062" s="832" t="s">
        <v>4961</v>
      </c>
      <c r="J2062" s="832" t="s">
        <v>3317</v>
      </c>
      <c r="K2062" s="832"/>
      <c r="L2062" s="835">
        <v>0</v>
      </c>
      <c r="M2062" s="835">
        <v>0</v>
      </c>
      <c r="N2062" s="832">
        <v>1</v>
      </c>
      <c r="O2062" s="836">
        <v>1</v>
      </c>
      <c r="P2062" s="835">
        <v>0</v>
      </c>
      <c r="Q2062" s="837"/>
      <c r="R2062" s="832">
        <v>1</v>
      </c>
      <c r="S2062" s="837">
        <v>1</v>
      </c>
      <c r="T2062" s="836">
        <v>1</v>
      </c>
      <c r="U2062" s="838">
        <v>1</v>
      </c>
    </row>
    <row r="2063" spans="1:21" ht="14.45" customHeight="1" x14ac:dyDescent="0.2">
      <c r="A2063" s="831">
        <v>21</v>
      </c>
      <c r="B2063" s="832" t="s">
        <v>3242</v>
      </c>
      <c r="C2063" s="832" t="s">
        <v>3248</v>
      </c>
      <c r="D2063" s="833" t="s">
        <v>5567</v>
      </c>
      <c r="E2063" s="834" t="s">
        <v>3282</v>
      </c>
      <c r="F2063" s="832" t="s">
        <v>3244</v>
      </c>
      <c r="G2063" s="832" t="s">
        <v>3315</v>
      </c>
      <c r="H2063" s="832" t="s">
        <v>594</v>
      </c>
      <c r="I2063" s="832" t="s">
        <v>4962</v>
      </c>
      <c r="J2063" s="832" t="s">
        <v>3317</v>
      </c>
      <c r="K2063" s="832"/>
      <c r="L2063" s="835">
        <v>0</v>
      </c>
      <c r="M2063" s="835">
        <v>0</v>
      </c>
      <c r="N2063" s="832">
        <v>2</v>
      </c>
      <c r="O2063" s="836">
        <v>2</v>
      </c>
      <c r="P2063" s="835">
        <v>0</v>
      </c>
      <c r="Q2063" s="837"/>
      <c r="R2063" s="832">
        <v>1</v>
      </c>
      <c r="S2063" s="837">
        <v>0.5</v>
      </c>
      <c r="T2063" s="836">
        <v>1</v>
      </c>
      <c r="U2063" s="838">
        <v>0.5</v>
      </c>
    </row>
    <row r="2064" spans="1:21" ht="14.45" customHeight="1" x14ac:dyDescent="0.2">
      <c r="A2064" s="831">
        <v>21</v>
      </c>
      <c r="B2064" s="832" t="s">
        <v>3242</v>
      </c>
      <c r="C2064" s="832" t="s">
        <v>3248</v>
      </c>
      <c r="D2064" s="833" t="s">
        <v>5567</v>
      </c>
      <c r="E2064" s="834" t="s">
        <v>3282</v>
      </c>
      <c r="F2064" s="832" t="s">
        <v>3245</v>
      </c>
      <c r="G2064" s="832" t="s">
        <v>3734</v>
      </c>
      <c r="H2064" s="832" t="s">
        <v>594</v>
      </c>
      <c r="I2064" s="832" t="s">
        <v>3735</v>
      </c>
      <c r="J2064" s="832" t="s">
        <v>3736</v>
      </c>
      <c r="K2064" s="832" t="s">
        <v>3737</v>
      </c>
      <c r="L2064" s="835">
        <v>1800</v>
      </c>
      <c r="M2064" s="835">
        <v>7200</v>
      </c>
      <c r="N2064" s="832">
        <v>4</v>
      </c>
      <c r="O2064" s="836">
        <v>4</v>
      </c>
      <c r="P2064" s="835">
        <v>3600</v>
      </c>
      <c r="Q2064" s="837">
        <v>0.5</v>
      </c>
      <c r="R2064" s="832">
        <v>2</v>
      </c>
      <c r="S2064" s="837">
        <v>0.5</v>
      </c>
      <c r="T2064" s="836">
        <v>2</v>
      </c>
      <c r="U2064" s="838">
        <v>0.5</v>
      </c>
    </row>
    <row r="2065" spans="1:21" ht="14.45" customHeight="1" x14ac:dyDescent="0.2">
      <c r="A2065" s="831">
        <v>21</v>
      </c>
      <c r="B2065" s="832" t="s">
        <v>3242</v>
      </c>
      <c r="C2065" s="832" t="s">
        <v>3248</v>
      </c>
      <c r="D2065" s="833" t="s">
        <v>5567</v>
      </c>
      <c r="E2065" s="834" t="s">
        <v>3282</v>
      </c>
      <c r="F2065" s="832" t="s">
        <v>3245</v>
      </c>
      <c r="G2065" s="832" t="s">
        <v>3747</v>
      </c>
      <c r="H2065" s="832" t="s">
        <v>594</v>
      </c>
      <c r="I2065" s="832" t="s">
        <v>3751</v>
      </c>
      <c r="J2065" s="832" t="s">
        <v>4062</v>
      </c>
      <c r="K2065" s="832" t="s">
        <v>4063</v>
      </c>
      <c r="L2065" s="835">
        <v>1000</v>
      </c>
      <c r="M2065" s="835">
        <v>2000</v>
      </c>
      <c r="N2065" s="832">
        <v>2</v>
      </c>
      <c r="O2065" s="836">
        <v>2</v>
      </c>
      <c r="P2065" s="835">
        <v>1000</v>
      </c>
      <c r="Q2065" s="837">
        <v>0.5</v>
      </c>
      <c r="R2065" s="832">
        <v>1</v>
      </c>
      <c r="S2065" s="837">
        <v>0.5</v>
      </c>
      <c r="T2065" s="836">
        <v>1</v>
      </c>
      <c r="U2065" s="838">
        <v>0.5</v>
      </c>
    </row>
    <row r="2066" spans="1:21" ht="14.45" customHeight="1" x14ac:dyDescent="0.2">
      <c r="A2066" s="831">
        <v>21</v>
      </c>
      <c r="B2066" s="832" t="s">
        <v>3242</v>
      </c>
      <c r="C2066" s="832" t="s">
        <v>3248</v>
      </c>
      <c r="D2066" s="833" t="s">
        <v>5567</v>
      </c>
      <c r="E2066" s="834" t="s">
        <v>3278</v>
      </c>
      <c r="F2066" s="832" t="s">
        <v>3243</v>
      </c>
      <c r="G2066" s="832" t="s">
        <v>4376</v>
      </c>
      <c r="H2066" s="832" t="s">
        <v>594</v>
      </c>
      <c r="I2066" s="832" t="s">
        <v>4963</v>
      </c>
      <c r="J2066" s="832" t="s">
        <v>1944</v>
      </c>
      <c r="K2066" s="832" t="s">
        <v>4378</v>
      </c>
      <c r="L2066" s="835">
        <v>263.26</v>
      </c>
      <c r="M2066" s="835">
        <v>263.26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5" customHeight="1" x14ac:dyDescent="0.2">
      <c r="A2067" s="831">
        <v>21</v>
      </c>
      <c r="B2067" s="832" t="s">
        <v>3242</v>
      </c>
      <c r="C2067" s="832" t="s">
        <v>3248</v>
      </c>
      <c r="D2067" s="833" t="s">
        <v>5567</v>
      </c>
      <c r="E2067" s="834" t="s">
        <v>3278</v>
      </c>
      <c r="F2067" s="832" t="s">
        <v>3243</v>
      </c>
      <c r="G2067" s="832" t="s">
        <v>3451</v>
      </c>
      <c r="H2067" s="832" t="s">
        <v>594</v>
      </c>
      <c r="I2067" s="832" t="s">
        <v>3454</v>
      </c>
      <c r="J2067" s="832" t="s">
        <v>1163</v>
      </c>
      <c r="K2067" s="832" t="s">
        <v>3455</v>
      </c>
      <c r="L2067" s="835">
        <v>45.03</v>
      </c>
      <c r="M2067" s="835">
        <v>45.03</v>
      </c>
      <c r="N2067" s="832">
        <v>1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5" customHeight="1" x14ac:dyDescent="0.2">
      <c r="A2068" s="831">
        <v>21</v>
      </c>
      <c r="B2068" s="832" t="s">
        <v>3242</v>
      </c>
      <c r="C2068" s="832" t="s">
        <v>3248</v>
      </c>
      <c r="D2068" s="833" t="s">
        <v>5567</v>
      </c>
      <c r="E2068" s="834" t="s">
        <v>3278</v>
      </c>
      <c r="F2068" s="832" t="s">
        <v>3243</v>
      </c>
      <c r="G2068" s="832" t="s">
        <v>3292</v>
      </c>
      <c r="H2068" s="832" t="s">
        <v>655</v>
      </c>
      <c r="I2068" s="832" t="s">
        <v>2559</v>
      </c>
      <c r="J2068" s="832" t="s">
        <v>1020</v>
      </c>
      <c r="K2068" s="832" t="s">
        <v>2560</v>
      </c>
      <c r="L2068" s="835">
        <v>736.33</v>
      </c>
      <c r="M2068" s="835">
        <v>2945.32</v>
      </c>
      <c r="N2068" s="832">
        <v>4</v>
      </c>
      <c r="O2068" s="836">
        <v>1</v>
      </c>
      <c r="P2068" s="835">
        <v>2945.32</v>
      </c>
      <c r="Q2068" s="837">
        <v>1</v>
      </c>
      <c r="R2068" s="832">
        <v>4</v>
      </c>
      <c r="S2068" s="837">
        <v>1</v>
      </c>
      <c r="T2068" s="836">
        <v>1</v>
      </c>
      <c r="U2068" s="838">
        <v>1</v>
      </c>
    </row>
    <row r="2069" spans="1:21" ht="14.45" customHeight="1" x14ac:dyDescent="0.2">
      <c r="A2069" s="831">
        <v>21</v>
      </c>
      <c r="B2069" s="832" t="s">
        <v>3242</v>
      </c>
      <c r="C2069" s="832" t="s">
        <v>3248</v>
      </c>
      <c r="D2069" s="833" t="s">
        <v>5567</v>
      </c>
      <c r="E2069" s="834" t="s">
        <v>3278</v>
      </c>
      <c r="F2069" s="832" t="s">
        <v>3243</v>
      </c>
      <c r="G2069" s="832" t="s">
        <v>3292</v>
      </c>
      <c r="H2069" s="832" t="s">
        <v>655</v>
      </c>
      <c r="I2069" s="832" t="s">
        <v>2555</v>
      </c>
      <c r="J2069" s="832" t="s">
        <v>1023</v>
      </c>
      <c r="K2069" s="832" t="s">
        <v>2556</v>
      </c>
      <c r="L2069" s="835">
        <v>1847.49</v>
      </c>
      <c r="M2069" s="835">
        <v>5542.47</v>
      </c>
      <c r="N2069" s="832">
        <v>3</v>
      </c>
      <c r="O2069" s="836">
        <v>1</v>
      </c>
      <c r="P2069" s="835">
        <v>5542.47</v>
      </c>
      <c r="Q2069" s="837">
        <v>1</v>
      </c>
      <c r="R2069" s="832">
        <v>3</v>
      </c>
      <c r="S2069" s="837">
        <v>1</v>
      </c>
      <c r="T2069" s="836">
        <v>1</v>
      </c>
      <c r="U2069" s="838">
        <v>1</v>
      </c>
    </row>
    <row r="2070" spans="1:21" ht="14.45" customHeight="1" x14ac:dyDescent="0.2">
      <c r="A2070" s="831">
        <v>21</v>
      </c>
      <c r="B2070" s="832" t="s">
        <v>3242</v>
      </c>
      <c r="C2070" s="832" t="s">
        <v>3248</v>
      </c>
      <c r="D2070" s="833" t="s">
        <v>5567</v>
      </c>
      <c r="E2070" s="834" t="s">
        <v>3278</v>
      </c>
      <c r="F2070" s="832" t="s">
        <v>3243</v>
      </c>
      <c r="G2070" s="832" t="s">
        <v>3292</v>
      </c>
      <c r="H2070" s="832" t="s">
        <v>655</v>
      </c>
      <c r="I2070" s="832" t="s">
        <v>2561</v>
      </c>
      <c r="J2070" s="832" t="s">
        <v>1020</v>
      </c>
      <c r="K2070" s="832" t="s">
        <v>2562</v>
      </c>
      <c r="L2070" s="835">
        <v>1154.68</v>
      </c>
      <c r="M2070" s="835">
        <v>2309.36</v>
      </c>
      <c r="N2070" s="832">
        <v>2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5" customHeight="1" x14ac:dyDescent="0.2">
      <c r="A2071" s="831">
        <v>21</v>
      </c>
      <c r="B2071" s="832" t="s">
        <v>3242</v>
      </c>
      <c r="C2071" s="832" t="s">
        <v>3248</v>
      </c>
      <c r="D2071" s="833" t="s">
        <v>5567</v>
      </c>
      <c r="E2071" s="834" t="s">
        <v>3278</v>
      </c>
      <c r="F2071" s="832" t="s">
        <v>3243</v>
      </c>
      <c r="G2071" s="832" t="s">
        <v>3668</v>
      </c>
      <c r="H2071" s="832" t="s">
        <v>594</v>
      </c>
      <c r="I2071" s="832" t="s">
        <v>4852</v>
      </c>
      <c r="J2071" s="832" t="s">
        <v>3990</v>
      </c>
      <c r="K2071" s="832" t="s">
        <v>4853</v>
      </c>
      <c r="L2071" s="835">
        <v>387.73</v>
      </c>
      <c r="M2071" s="835">
        <v>387.73</v>
      </c>
      <c r="N2071" s="832">
        <v>1</v>
      </c>
      <c r="O2071" s="836">
        <v>1</v>
      </c>
      <c r="P2071" s="835">
        <v>387.73</v>
      </c>
      <c r="Q2071" s="837">
        <v>1</v>
      </c>
      <c r="R2071" s="832">
        <v>1</v>
      </c>
      <c r="S2071" s="837">
        <v>1</v>
      </c>
      <c r="T2071" s="836">
        <v>1</v>
      </c>
      <c r="U2071" s="838">
        <v>1</v>
      </c>
    </row>
    <row r="2072" spans="1:21" ht="14.45" customHeight="1" x14ac:dyDescent="0.2">
      <c r="A2072" s="831">
        <v>21</v>
      </c>
      <c r="B2072" s="832" t="s">
        <v>3242</v>
      </c>
      <c r="C2072" s="832" t="s">
        <v>3248</v>
      </c>
      <c r="D2072" s="833" t="s">
        <v>5567</v>
      </c>
      <c r="E2072" s="834" t="s">
        <v>3278</v>
      </c>
      <c r="F2072" s="832" t="s">
        <v>3243</v>
      </c>
      <c r="G2072" s="832" t="s">
        <v>3297</v>
      </c>
      <c r="H2072" s="832" t="s">
        <v>594</v>
      </c>
      <c r="I2072" s="832" t="s">
        <v>3298</v>
      </c>
      <c r="J2072" s="832" t="s">
        <v>1256</v>
      </c>
      <c r="K2072" s="832" t="s">
        <v>1257</v>
      </c>
      <c r="L2072" s="835">
        <v>107.27</v>
      </c>
      <c r="M2072" s="835">
        <v>107.27</v>
      </c>
      <c r="N2072" s="832">
        <v>1</v>
      </c>
      <c r="O2072" s="836">
        <v>0.5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5" customHeight="1" x14ac:dyDescent="0.2">
      <c r="A2073" s="831">
        <v>21</v>
      </c>
      <c r="B2073" s="832" t="s">
        <v>3242</v>
      </c>
      <c r="C2073" s="832" t="s">
        <v>3248</v>
      </c>
      <c r="D2073" s="833" t="s">
        <v>5567</v>
      </c>
      <c r="E2073" s="834" t="s">
        <v>3284</v>
      </c>
      <c r="F2073" s="832" t="s">
        <v>3243</v>
      </c>
      <c r="G2073" s="832" t="s">
        <v>3752</v>
      </c>
      <c r="H2073" s="832" t="s">
        <v>594</v>
      </c>
      <c r="I2073" s="832" t="s">
        <v>4177</v>
      </c>
      <c r="J2073" s="832" t="s">
        <v>3754</v>
      </c>
      <c r="K2073" s="832" t="s">
        <v>4178</v>
      </c>
      <c r="L2073" s="835">
        <v>23.49</v>
      </c>
      <c r="M2073" s="835">
        <v>117.44999999999999</v>
      </c>
      <c r="N2073" s="832">
        <v>5</v>
      </c>
      <c r="O2073" s="836">
        <v>4.5</v>
      </c>
      <c r="P2073" s="835">
        <v>70.47</v>
      </c>
      <c r="Q2073" s="837">
        <v>0.60000000000000009</v>
      </c>
      <c r="R2073" s="832">
        <v>3</v>
      </c>
      <c r="S2073" s="837">
        <v>0.6</v>
      </c>
      <c r="T2073" s="836">
        <v>3</v>
      </c>
      <c r="U2073" s="838">
        <v>0.66666666666666663</v>
      </c>
    </row>
    <row r="2074" spans="1:21" ht="14.45" customHeight="1" x14ac:dyDescent="0.2">
      <c r="A2074" s="831">
        <v>21</v>
      </c>
      <c r="B2074" s="832" t="s">
        <v>3242</v>
      </c>
      <c r="C2074" s="832" t="s">
        <v>3248</v>
      </c>
      <c r="D2074" s="833" t="s">
        <v>5567</v>
      </c>
      <c r="E2074" s="834" t="s">
        <v>3284</v>
      </c>
      <c r="F2074" s="832" t="s">
        <v>3243</v>
      </c>
      <c r="G2074" s="832" t="s">
        <v>3752</v>
      </c>
      <c r="H2074" s="832" t="s">
        <v>594</v>
      </c>
      <c r="I2074" s="832" t="s">
        <v>3753</v>
      </c>
      <c r="J2074" s="832" t="s">
        <v>3754</v>
      </c>
      <c r="K2074" s="832" t="s">
        <v>3755</v>
      </c>
      <c r="L2074" s="835">
        <v>70.48</v>
      </c>
      <c r="M2074" s="835">
        <v>1409.6000000000001</v>
      </c>
      <c r="N2074" s="832">
        <v>20</v>
      </c>
      <c r="O2074" s="836">
        <v>13.5</v>
      </c>
      <c r="P2074" s="835">
        <v>563.84</v>
      </c>
      <c r="Q2074" s="837">
        <v>0.39999999999999997</v>
      </c>
      <c r="R2074" s="832">
        <v>8</v>
      </c>
      <c r="S2074" s="837">
        <v>0.4</v>
      </c>
      <c r="T2074" s="836">
        <v>5</v>
      </c>
      <c r="U2074" s="838">
        <v>0.37037037037037035</v>
      </c>
    </row>
    <row r="2075" spans="1:21" ht="14.45" customHeight="1" x14ac:dyDescent="0.2">
      <c r="A2075" s="831">
        <v>21</v>
      </c>
      <c r="B2075" s="832" t="s">
        <v>3242</v>
      </c>
      <c r="C2075" s="832" t="s">
        <v>3248</v>
      </c>
      <c r="D2075" s="833" t="s">
        <v>5567</v>
      </c>
      <c r="E2075" s="834" t="s">
        <v>3284</v>
      </c>
      <c r="F2075" s="832" t="s">
        <v>3243</v>
      </c>
      <c r="G2075" s="832" t="s">
        <v>3752</v>
      </c>
      <c r="H2075" s="832" t="s">
        <v>594</v>
      </c>
      <c r="I2075" s="832" t="s">
        <v>4064</v>
      </c>
      <c r="J2075" s="832" t="s">
        <v>3754</v>
      </c>
      <c r="K2075" s="832" t="s">
        <v>4065</v>
      </c>
      <c r="L2075" s="835">
        <v>0</v>
      </c>
      <c r="M2075" s="835">
        <v>0</v>
      </c>
      <c r="N2075" s="832">
        <v>1</v>
      </c>
      <c r="O2075" s="836">
        <v>0.5</v>
      </c>
      <c r="P2075" s="835"/>
      <c r="Q2075" s="837"/>
      <c r="R2075" s="832"/>
      <c r="S2075" s="837">
        <v>0</v>
      </c>
      <c r="T2075" s="836"/>
      <c r="U2075" s="838">
        <v>0</v>
      </c>
    </row>
    <row r="2076" spans="1:21" ht="14.45" customHeight="1" x14ac:dyDescent="0.2">
      <c r="A2076" s="831">
        <v>21</v>
      </c>
      <c r="B2076" s="832" t="s">
        <v>3242</v>
      </c>
      <c r="C2076" s="832" t="s">
        <v>3248</v>
      </c>
      <c r="D2076" s="833" t="s">
        <v>5567</v>
      </c>
      <c r="E2076" s="834" t="s">
        <v>3284</v>
      </c>
      <c r="F2076" s="832" t="s">
        <v>3243</v>
      </c>
      <c r="G2076" s="832" t="s">
        <v>4376</v>
      </c>
      <c r="H2076" s="832" t="s">
        <v>594</v>
      </c>
      <c r="I2076" s="832" t="s">
        <v>4964</v>
      </c>
      <c r="J2076" s="832" t="s">
        <v>3127</v>
      </c>
      <c r="K2076" s="832" t="s">
        <v>2145</v>
      </c>
      <c r="L2076" s="835">
        <v>1295.6400000000001</v>
      </c>
      <c r="M2076" s="835">
        <v>2591.2800000000002</v>
      </c>
      <c r="N2076" s="832">
        <v>2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5" customHeight="1" x14ac:dyDescent="0.2">
      <c r="A2077" s="831">
        <v>21</v>
      </c>
      <c r="B2077" s="832" t="s">
        <v>3242</v>
      </c>
      <c r="C2077" s="832" t="s">
        <v>3248</v>
      </c>
      <c r="D2077" s="833" t="s">
        <v>5567</v>
      </c>
      <c r="E2077" s="834" t="s">
        <v>3284</v>
      </c>
      <c r="F2077" s="832" t="s">
        <v>3243</v>
      </c>
      <c r="G2077" s="832" t="s">
        <v>3318</v>
      </c>
      <c r="H2077" s="832" t="s">
        <v>594</v>
      </c>
      <c r="I2077" s="832" t="s">
        <v>4965</v>
      </c>
      <c r="J2077" s="832" t="s">
        <v>4184</v>
      </c>
      <c r="K2077" s="832" t="s">
        <v>671</v>
      </c>
      <c r="L2077" s="835">
        <v>65.28</v>
      </c>
      <c r="M2077" s="835">
        <v>65.28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5" customHeight="1" x14ac:dyDescent="0.2">
      <c r="A2078" s="831">
        <v>21</v>
      </c>
      <c r="B2078" s="832" t="s">
        <v>3242</v>
      </c>
      <c r="C2078" s="832" t="s">
        <v>3248</v>
      </c>
      <c r="D2078" s="833" t="s">
        <v>5567</v>
      </c>
      <c r="E2078" s="834" t="s">
        <v>3284</v>
      </c>
      <c r="F2078" s="832" t="s">
        <v>3243</v>
      </c>
      <c r="G2078" s="832" t="s">
        <v>3318</v>
      </c>
      <c r="H2078" s="832" t="s">
        <v>594</v>
      </c>
      <c r="I2078" s="832" t="s">
        <v>4524</v>
      </c>
      <c r="J2078" s="832" t="s">
        <v>4184</v>
      </c>
      <c r="K2078" s="832" t="s">
        <v>2844</v>
      </c>
      <c r="L2078" s="835">
        <v>36.270000000000003</v>
      </c>
      <c r="M2078" s="835">
        <v>36.270000000000003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5" customHeight="1" x14ac:dyDescent="0.2">
      <c r="A2079" s="831">
        <v>21</v>
      </c>
      <c r="B2079" s="832" t="s">
        <v>3242</v>
      </c>
      <c r="C2079" s="832" t="s">
        <v>3248</v>
      </c>
      <c r="D2079" s="833" t="s">
        <v>5567</v>
      </c>
      <c r="E2079" s="834" t="s">
        <v>3284</v>
      </c>
      <c r="F2079" s="832" t="s">
        <v>3243</v>
      </c>
      <c r="G2079" s="832" t="s">
        <v>3318</v>
      </c>
      <c r="H2079" s="832" t="s">
        <v>655</v>
      </c>
      <c r="I2079" s="832" t="s">
        <v>2837</v>
      </c>
      <c r="J2079" s="832" t="s">
        <v>675</v>
      </c>
      <c r="K2079" s="832" t="s">
        <v>672</v>
      </c>
      <c r="L2079" s="835">
        <v>72.55</v>
      </c>
      <c r="M2079" s="835">
        <v>290.2</v>
      </c>
      <c r="N2079" s="832">
        <v>4</v>
      </c>
      <c r="O2079" s="836">
        <v>4</v>
      </c>
      <c r="P2079" s="835">
        <v>145.1</v>
      </c>
      <c r="Q2079" s="837">
        <v>0.5</v>
      </c>
      <c r="R2079" s="832">
        <v>2</v>
      </c>
      <c r="S2079" s="837">
        <v>0.5</v>
      </c>
      <c r="T2079" s="836">
        <v>2</v>
      </c>
      <c r="U2079" s="838">
        <v>0.5</v>
      </c>
    </row>
    <row r="2080" spans="1:21" ht="14.45" customHeight="1" x14ac:dyDescent="0.2">
      <c r="A2080" s="831">
        <v>21</v>
      </c>
      <c r="B2080" s="832" t="s">
        <v>3242</v>
      </c>
      <c r="C2080" s="832" t="s">
        <v>3248</v>
      </c>
      <c r="D2080" s="833" t="s">
        <v>5567</v>
      </c>
      <c r="E2080" s="834" t="s">
        <v>3284</v>
      </c>
      <c r="F2080" s="832" t="s">
        <v>3243</v>
      </c>
      <c r="G2080" s="832" t="s">
        <v>3321</v>
      </c>
      <c r="H2080" s="832" t="s">
        <v>594</v>
      </c>
      <c r="I2080" s="832" t="s">
        <v>4966</v>
      </c>
      <c r="J2080" s="832" t="s">
        <v>4967</v>
      </c>
      <c r="K2080" s="832" t="s">
        <v>4968</v>
      </c>
      <c r="L2080" s="835">
        <v>14.11</v>
      </c>
      <c r="M2080" s="835">
        <v>14.11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21</v>
      </c>
      <c r="B2081" s="832" t="s">
        <v>3242</v>
      </c>
      <c r="C2081" s="832" t="s">
        <v>3248</v>
      </c>
      <c r="D2081" s="833" t="s">
        <v>5567</v>
      </c>
      <c r="E2081" s="834" t="s">
        <v>3284</v>
      </c>
      <c r="F2081" s="832" t="s">
        <v>3243</v>
      </c>
      <c r="G2081" s="832" t="s">
        <v>3321</v>
      </c>
      <c r="H2081" s="832" t="s">
        <v>594</v>
      </c>
      <c r="I2081" s="832" t="s">
        <v>3756</v>
      </c>
      <c r="J2081" s="832" t="s">
        <v>3757</v>
      </c>
      <c r="K2081" s="832" t="s">
        <v>2935</v>
      </c>
      <c r="L2081" s="835">
        <v>4.7</v>
      </c>
      <c r="M2081" s="835">
        <v>9.4</v>
      </c>
      <c r="N2081" s="832">
        <v>2</v>
      </c>
      <c r="O2081" s="836">
        <v>0.5</v>
      </c>
      <c r="P2081" s="835">
        <v>9.4</v>
      </c>
      <c r="Q2081" s="837">
        <v>1</v>
      </c>
      <c r="R2081" s="832">
        <v>2</v>
      </c>
      <c r="S2081" s="837">
        <v>1</v>
      </c>
      <c r="T2081" s="836">
        <v>0.5</v>
      </c>
      <c r="U2081" s="838">
        <v>1</v>
      </c>
    </row>
    <row r="2082" spans="1:21" ht="14.45" customHeight="1" x14ac:dyDescent="0.2">
      <c r="A2082" s="831">
        <v>21</v>
      </c>
      <c r="B2082" s="832" t="s">
        <v>3242</v>
      </c>
      <c r="C2082" s="832" t="s">
        <v>3248</v>
      </c>
      <c r="D2082" s="833" t="s">
        <v>5567</v>
      </c>
      <c r="E2082" s="834" t="s">
        <v>3284</v>
      </c>
      <c r="F2082" s="832" t="s">
        <v>3243</v>
      </c>
      <c r="G2082" s="832" t="s">
        <v>3321</v>
      </c>
      <c r="H2082" s="832" t="s">
        <v>655</v>
      </c>
      <c r="I2082" s="832" t="s">
        <v>2934</v>
      </c>
      <c r="J2082" s="832" t="s">
        <v>2932</v>
      </c>
      <c r="K2082" s="832" t="s">
        <v>2935</v>
      </c>
      <c r="L2082" s="835">
        <v>4.7</v>
      </c>
      <c r="M2082" s="835">
        <v>18.8</v>
      </c>
      <c r="N2082" s="832">
        <v>4</v>
      </c>
      <c r="O2082" s="836">
        <v>1.5</v>
      </c>
      <c r="P2082" s="835">
        <v>18.8</v>
      </c>
      <c r="Q2082" s="837">
        <v>1</v>
      </c>
      <c r="R2082" s="832">
        <v>4</v>
      </c>
      <c r="S2082" s="837">
        <v>1</v>
      </c>
      <c r="T2082" s="836">
        <v>1.5</v>
      </c>
      <c r="U2082" s="838">
        <v>1</v>
      </c>
    </row>
    <row r="2083" spans="1:21" ht="14.45" customHeight="1" x14ac:dyDescent="0.2">
      <c r="A2083" s="831">
        <v>21</v>
      </c>
      <c r="B2083" s="832" t="s">
        <v>3242</v>
      </c>
      <c r="C2083" s="832" t="s">
        <v>3248</v>
      </c>
      <c r="D2083" s="833" t="s">
        <v>5567</v>
      </c>
      <c r="E2083" s="834" t="s">
        <v>3284</v>
      </c>
      <c r="F2083" s="832" t="s">
        <v>3243</v>
      </c>
      <c r="G2083" s="832" t="s">
        <v>4379</v>
      </c>
      <c r="H2083" s="832" t="s">
        <v>594</v>
      </c>
      <c r="I2083" s="832" t="s">
        <v>4969</v>
      </c>
      <c r="J2083" s="832" t="s">
        <v>4381</v>
      </c>
      <c r="K2083" s="832" t="s">
        <v>4382</v>
      </c>
      <c r="L2083" s="835">
        <v>51.43</v>
      </c>
      <c r="M2083" s="835">
        <v>102.86</v>
      </c>
      <c r="N2083" s="832">
        <v>2</v>
      </c>
      <c r="O2083" s="836">
        <v>0.5</v>
      </c>
      <c r="P2083" s="835">
        <v>102.86</v>
      </c>
      <c r="Q2083" s="837">
        <v>1</v>
      </c>
      <c r="R2083" s="832">
        <v>2</v>
      </c>
      <c r="S2083" s="837">
        <v>1</v>
      </c>
      <c r="T2083" s="836">
        <v>0.5</v>
      </c>
      <c r="U2083" s="838">
        <v>1</v>
      </c>
    </row>
    <row r="2084" spans="1:21" ht="14.45" customHeight="1" x14ac:dyDescent="0.2">
      <c r="A2084" s="831">
        <v>21</v>
      </c>
      <c r="B2084" s="832" t="s">
        <v>3242</v>
      </c>
      <c r="C2084" s="832" t="s">
        <v>3248</v>
      </c>
      <c r="D2084" s="833" t="s">
        <v>5567</v>
      </c>
      <c r="E2084" s="834" t="s">
        <v>3284</v>
      </c>
      <c r="F2084" s="832" t="s">
        <v>3243</v>
      </c>
      <c r="G2084" s="832" t="s">
        <v>3325</v>
      </c>
      <c r="H2084" s="832" t="s">
        <v>655</v>
      </c>
      <c r="I2084" s="832" t="s">
        <v>2645</v>
      </c>
      <c r="J2084" s="832" t="s">
        <v>2646</v>
      </c>
      <c r="K2084" s="832" t="s">
        <v>2647</v>
      </c>
      <c r="L2084" s="835">
        <v>93.27</v>
      </c>
      <c r="M2084" s="835">
        <v>279.81</v>
      </c>
      <c r="N2084" s="832">
        <v>3</v>
      </c>
      <c r="O2084" s="836">
        <v>2</v>
      </c>
      <c r="P2084" s="835">
        <v>279.81</v>
      </c>
      <c r="Q2084" s="837">
        <v>1</v>
      </c>
      <c r="R2084" s="832">
        <v>3</v>
      </c>
      <c r="S2084" s="837">
        <v>1</v>
      </c>
      <c r="T2084" s="836">
        <v>2</v>
      </c>
      <c r="U2084" s="838">
        <v>1</v>
      </c>
    </row>
    <row r="2085" spans="1:21" ht="14.45" customHeight="1" x14ac:dyDescent="0.2">
      <c r="A2085" s="831">
        <v>21</v>
      </c>
      <c r="B2085" s="832" t="s">
        <v>3242</v>
      </c>
      <c r="C2085" s="832" t="s">
        <v>3248</v>
      </c>
      <c r="D2085" s="833" t="s">
        <v>5567</v>
      </c>
      <c r="E2085" s="834" t="s">
        <v>3284</v>
      </c>
      <c r="F2085" s="832" t="s">
        <v>3243</v>
      </c>
      <c r="G2085" s="832" t="s">
        <v>3770</v>
      </c>
      <c r="H2085" s="832" t="s">
        <v>655</v>
      </c>
      <c r="I2085" s="832" t="s">
        <v>2531</v>
      </c>
      <c r="J2085" s="832" t="s">
        <v>1454</v>
      </c>
      <c r="K2085" s="832" t="s">
        <v>2532</v>
      </c>
      <c r="L2085" s="835">
        <v>0</v>
      </c>
      <c r="M2085" s="835">
        <v>0</v>
      </c>
      <c r="N2085" s="832">
        <v>32</v>
      </c>
      <c r="O2085" s="836">
        <v>7</v>
      </c>
      <c r="P2085" s="835">
        <v>0</v>
      </c>
      <c r="Q2085" s="837"/>
      <c r="R2085" s="832">
        <v>27</v>
      </c>
      <c r="S2085" s="837">
        <v>0.84375</v>
      </c>
      <c r="T2085" s="836">
        <v>5.5</v>
      </c>
      <c r="U2085" s="838">
        <v>0.7857142857142857</v>
      </c>
    </row>
    <row r="2086" spans="1:21" ht="14.45" customHeight="1" x14ac:dyDescent="0.2">
      <c r="A2086" s="831">
        <v>21</v>
      </c>
      <c r="B2086" s="832" t="s">
        <v>3242</v>
      </c>
      <c r="C2086" s="832" t="s">
        <v>3248</v>
      </c>
      <c r="D2086" s="833" t="s">
        <v>5567</v>
      </c>
      <c r="E2086" s="834" t="s">
        <v>3284</v>
      </c>
      <c r="F2086" s="832" t="s">
        <v>3243</v>
      </c>
      <c r="G2086" s="832" t="s">
        <v>3333</v>
      </c>
      <c r="H2086" s="832" t="s">
        <v>655</v>
      </c>
      <c r="I2086" s="832" t="s">
        <v>3334</v>
      </c>
      <c r="J2086" s="832" t="s">
        <v>3335</v>
      </c>
      <c r="K2086" s="832" t="s">
        <v>3034</v>
      </c>
      <c r="L2086" s="835">
        <v>1561.54</v>
      </c>
      <c r="M2086" s="835">
        <v>7807.7</v>
      </c>
      <c r="N2086" s="832">
        <v>5</v>
      </c>
      <c r="O2086" s="836">
        <v>2.5</v>
      </c>
      <c r="P2086" s="835">
        <v>7807.7</v>
      </c>
      <c r="Q2086" s="837">
        <v>1</v>
      </c>
      <c r="R2086" s="832">
        <v>5</v>
      </c>
      <c r="S2086" s="837">
        <v>1</v>
      </c>
      <c r="T2086" s="836">
        <v>2.5</v>
      </c>
      <c r="U2086" s="838">
        <v>1</v>
      </c>
    </row>
    <row r="2087" spans="1:21" ht="14.45" customHeight="1" x14ac:dyDescent="0.2">
      <c r="A2087" s="831">
        <v>21</v>
      </c>
      <c r="B2087" s="832" t="s">
        <v>3242</v>
      </c>
      <c r="C2087" s="832" t="s">
        <v>3248</v>
      </c>
      <c r="D2087" s="833" t="s">
        <v>5567</v>
      </c>
      <c r="E2087" s="834" t="s">
        <v>3284</v>
      </c>
      <c r="F2087" s="832" t="s">
        <v>3243</v>
      </c>
      <c r="G2087" s="832" t="s">
        <v>3336</v>
      </c>
      <c r="H2087" s="832" t="s">
        <v>655</v>
      </c>
      <c r="I2087" s="832" t="s">
        <v>3337</v>
      </c>
      <c r="J2087" s="832" t="s">
        <v>3338</v>
      </c>
      <c r="K2087" s="832" t="s">
        <v>3339</v>
      </c>
      <c r="L2087" s="835">
        <v>82.63</v>
      </c>
      <c r="M2087" s="835">
        <v>82.63</v>
      </c>
      <c r="N2087" s="832">
        <v>1</v>
      </c>
      <c r="O2087" s="836">
        <v>0.5</v>
      </c>
      <c r="P2087" s="835">
        <v>82.63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5" customHeight="1" x14ac:dyDescent="0.2">
      <c r="A2088" s="831">
        <v>21</v>
      </c>
      <c r="B2088" s="832" t="s">
        <v>3242</v>
      </c>
      <c r="C2088" s="832" t="s">
        <v>3248</v>
      </c>
      <c r="D2088" s="833" t="s">
        <v>5567</v>
      </c>
      <c r="E2088" s="834" t="s">
        <v>3284</v>
      </c>
      <c r="F2088" s="832" t="s">
        <v>3243</v>
      </c>
      <c r="G2088" s="832" t="s">
        <v>3344</v>
      </c>
      <c r="H2088" s="832" t="s">
        <v>655</v>
      </c>
      <c r="I2088" s="832" t="s">
        <v>3780</v>
      </c>
      <c r="J2088" s="832" t="s">
        <v>3346</v>
      </c>
      <c r="K2088" s="832" t="s">
        <v>2957</v>
      </c>
      <c r="L2088" s="835">
        <v>206.88</v>
      </c>
      <c r="M2088" s="835">
        <v>1034.4000000000001</v>
      </c>
      <c r="N2088" s="832">
        <v>5</v>
      </c>
      <c r="O2088" s="836">
        <v>3</v>
      </c>
      <c r="P2088" s="835">
        <v>206.88</v>
      </c>
      <c r="Q2088" s="837">
        <v>0.19999999999999998</v>
      </c>
      <c r="R2088" s="832">
        <v>1</v>
      </c>
      <c r="S2088" s="837">
        <v>0.2</v>
      </c>
      <c r="T2088" s="836">
        <v>1</v>
      </c>
      <c r="U2088" s="838">
        <v>0.33333333333333331</v>
      </c>
    </row>
    <row r="2089" spans="1:21" ht="14.45" customHeight="1" x14ac:dyDescent="0.2">
      <c r="A2089" s="831">
        <v>21</v>
      </c>
      <c r="B2089" s="832" t="s">
        <v>3242</v>
      </c>
      <c r="C2089" s="832" t="s">
        <v>3248</v>
      </c>
      <c r="D2089" s="833" t="s">
        <v>5567</v>
      </c>
      <c r="E2089" s="834" t="s">
        <v>3284</v>
      </c>
      <c r="F2089" s="832" t="s">
        <v>3243</v>
      </c>
      <c r="G2089" s="832" t="s">
        <v>3344</v>
      </c>
      <c r="H2089" s="832" t="s">
        <v>594</v>
      </c>
      <c r="I2089" s="832" t="s">
        <v>4970</v>
      </c>
      <c r="J2089" s="832" t="s">
        <v>4971</v>
      </c>
      <c r="K2089" s="832" t="s">
        <v>2957</v>
      </c>
      <c r="L2089" s="835">
        <v>206.88</v>
      </c>
      <c r="M2089" s="835">
        <v>206.88</v>
      </c>
      <c r="N2089" s="832">
        <v>1</v>
      </c>
      <c r="O2089" s="836">
        <v>0.5</v>
      </c>
      <c r="P2089" s="835">
        <v>206.88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5" customHeight="1" x14ac:dyDescent="0.2">
      <c r="A2090" s="831">
        <v>21</v>
      </c>
      <c r="B2090" s="832" t="s">
        <v>3242</v>
      </c>
      <c r="C2090" s="832" t="s">
        <v>3248</v>
      </c>
      <c r="D2090" s="833" t="s">
        <v>5567</v>
      </c>
      <c r="E2090" s="834" t="s">
        <v>3284</v>
      </c>
      <c r="F2090" s="832" t="s">
        <v>3243</v>
      </c>
      <c r="G2090" s="832" t="s">
        <v>3783</v>
      </c>
      <c r="H2090" s="832" t="s">
        <v>594</v>
      </c>
      <c r="I2090" s="832" t="s">
        <v>3784</v>
      </c>
      <c r="J2090" s="832" t="s">
        <v>3785</v>
      </c>
      <c r="K2090" s="832" t="s">
        <v>3068</v>
      </c>
      <c r="L2090" s="835">
        <v>58.77</v>
      </c>
      <c r="M2090" s="835">
        <v>58.77</v>
      </c>
      <c r="N2090" s="832">
        <v>1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21</v>
      </c>
      <c r="B2091" s="832" t="s">
        <v>3242</v>
      </c>
      <c r="C2091" s="832" t="s">
        <v>3248</v>
      </c>
      <c r="D2091" s="833" t="s">
        <v>5567</v>
      </c>
      <c r="E2091" s="834" t="s">
        <v>3284</v>
      </c>
      <c r="F2091" s="832" t="s">
        <v>3243</v>
      </c>
      <c r="G2091" s="832" t="s">
        <v>3783</v>
      </c>
      <c r="H2091" s="832" t="s">
        <v>594</v>
      </c>
      <c r="I2091" s="832" t="s">
        <v>3786</v>
      </c>
      <c r="J2091" s="832" t="s">
        <v>3785</v>
      </c>
      <c r="K2091" s="832" t="s">
        <v>3787</v>
      </c>
      <c r="L2091" s="835">
        <v>97.96</v>
      </c>
      <c r="M2091" s="835">
        <v>685.71999999999991</v>
      </c>
      <c r="N2091" s="832">
        <v>7</v>
      </c>
      <c r="O2091" s="836">
        <v>3</v>
      </c>
      <c r="P2091" s="835">
        <v>489.79999999999995</v>
      </c>
      <c r="Q2091" s="837">
        <v>0.7142857142857143</v>
      </c>
      <c r="R2091" s="832">
        <v>5</v>
      </c>
      <c r="S2091" s="837">
        <v>0.7142857142857143</v>
      </c>
      <c r="T2091" s="836">
        <v>2</v>
      </c>
      <c r="U2091" s="838">
        <v>0.66666666666666663</v>
      </c>
    </row>
    <row r="2092" spans="1:21" ht="14.45" customHeight="1" x14ac:dyDescent="0.2">
      <c r="A2092" s="831">
        <v>21</v>
      </c>
      <c r="B2092" s="832" t="s">
        <v>3242</v>
      </c>
      <c r="C2092" s="832" t="s">
        <v>3248</v>
      </c>
      <c r="D2092" s="833" t="s">
        <v>5567</v>
      </c>
      <c r="E2092" s="834" t="s">
        <v>3284</v>
      </c>
      <c r="F2092" s="832" t="s">
        <v>3243</v>
      </c>
      <c r="G2092" s="832" t="s">
        <v>3783</v>
      </c>
      <c r="H2092" s="832" t="s">
        <v>594</v>
      </c>
      <c r="I2092" s="832" t="s">
        <v>4972</v>
      </c>
      <c r="J2092" s="832" t="s">
        <v>3785</v>
      </c>
      <c r="K2092" s="832" t="s">
        <v>4973</v>
      </c>
      <c r="L2092" s="835">
        <v>29.39</v>
      </c>
      <c r="M2092" s="835">
        <v>58.78</v>
      </c>
      <c r="N2092" s="832">
        <v>2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5" customHeight="1" x14ac:dyDescent="0.2">
      <c r="A2093" s="831">
        <v>21</v>
      </c>
      <c r="B2093" s="832" t="s">
        <v>3242</v>
      </c>
      <c r="C2093" s="832" t="s">
        <v>3248</v>
      </c>
      <c r="D2093" s="833" t="s">
        <v>5567</v>
      </c>
      <c r="E2093" s="834" t="s">
        <v>3284</v>
      </c>
      <c r="F2093" s="832" t="s">
        <v>3243</v>
      </c>
      <c r="G2093" s="832" t="s">
        <v>3350</v>
      </c>
      <c r="H2093" s="832" t="s">
        <v>594</v>
      </c>
      <c r="I2093" s="832" t="s">
        <v>2637</v>
      </c>
      <c r="J2093" s="832" t="s">
        <v>768</v>
      </c>
      <c r="K2093" s="832" t="s">
        <v>773</v>
      </c>
      <c r="L2093" s="835">
        <v>17.559999999999999</v>
      </c>
      <c r="M2093" s="835">
        <v>52.679999999999993</v>
      </c>
      <c r="N2093" s="832">
        <v>3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21</v>
      </c>
      <c r="B2094" s="832" t="s">
        <v>3242</v>
      </c>
      <c r="C2094" s="832" t="s">
        <v>3248</v>
      </c>
      <c r="D2094" s="833" t="s">
        <v>5567</v>
      </c>
      <c r="E2094" s="834" t="s">
        <v>3284</v>
      </c>
      <c r="F2094" s="832" t="s">
        <v>3243</v>
      </c>
      <c r="G2094" s="832" t="s">
        <v>3350</v>
      </c>
      <c r="H2094" s="832" t="s">
        <v>594</v>
      </c>
      <c r="I2094" s="832" t="s">
        <v>4974</v>
      </c>
      <c r="J2094" s="832" t="s">
        <v>4975</v>
      </c>
      <c r="K2094" s="832" t="s">
        <v>1038</v>
      </c>
      <c r="L2094" s="835">
        <v>117.03</v>
      </c>
      <c r="M2094" s="835">
        <v>117.03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21</v>
      </c>
      <c r="B2095" s="832" t="s">
        <v>3242</v>
      </c>
      <c r="C2095" s="832" t="s">
        <v>3248</v>
      </c>
      <c r="D2095" s="833" t="s">
        <v>5567</v>
      </c>
      <c r="E2095" s="834" t="s">
        <v>3284</v>
      </c>
      <c r="F2095" s="832" t="s">
        <v>3243</v>
      </c>
      <c r="G2095" s="832" t="s">
        <v>3350</v>
      </c>
      <c r="H2095" s="832" t="s">
        <v>594</v>
      </c>
      <c r="I2095" s="832" t="s">
        <v>4882</v>
      </c>
      <c r="J2095" s="832" t="s">
        <v>4883</v>
      </c>
      <c r="K2095" s="832" t="s">
        <v>775</v>
      </c>
      <c r="L2095" s="835">
        <v>35.11</v>
      </c>
      <c r="M2095" s="835">
        <v>70.22</v>
      </c>
      <c r="N2095" s="832">
        <v>2</v>
      </c>
      <c r="O2095" s="836">
        <v>1</v>
      </c>
      <c r="P2095" s="835">
        <v>70.22</v>
      </c>
      <c r="Q2095" s="837">
        <v>1</v>
      </c>
      <c r="R2095" s="832">
        <v>2</v>
      </c>
      <c r="S2095" s="837">
        <v>1</v>
      </c>
      <c r="T2095" s="836">
        <v>1</v>
      </c>
      <c r="U2095" s="838">
        <v>1</v>
      </c>
    </row>
    <row r="2096" spans="1:21" ht="14.45" customHeight="1" x14ac:dyDescent="0.2">
      <c r="A2096" s="831">
        <v>21</v>
      </c>
      <c r="B2096" s="832" t="s">
        <v>3242</v>
      </c>
      <c r="C2096" s="832" t="s">
        <v>3248</v>
      </c>
      <c r="D2096" s="833" t="s">
        <v>5567</v>
      </c>
      <c r="E2096" s="834" t="s">
        <v>3284</v>
      </c>
      <c r="F2096" s="832" t="s">
        <v>3243</v>
      </c>
      <c r="G2096" s="832" t="s">
        <v>3353</v>
      </c>
      <c r="H2096" s="832" t="s">
        <v>594</v>
      </c>
      <c r="I2096" s="832" t="s">
        <v>3354</v>
      </c>
      <c r="J2096" s="832" t="s">
        <v>3355</v>
      </c>
      <c r="K2096" s="832" t="s">
        <v>3356</v>
      </c>
      <c r="L2096" s="835">
        <v>0</v>
      </c>
      <c r="M2096" s="835">
        <v>0</v>
      </c>
      <c r="N2096" s="832">
        <v>2</v>
      </c>
      <c r="O2096" s="836">
        <v>0.5</v>
      </c>
      <c r="P2096" s="835">
        <v>0</v>
      </c>
      <c r="Q2096" s="837"/>
      <c r="R2096" s="832">
        <v>2</v>
      </c>
      <c r="S2096" s="837">
        <v>1</v>
      </c>
      <c r="T2096" s="836">
        <v>0.5</v>
      </c>
      <c r="U2096" s="838">
        <v>1</v>
      </c>
    </row>
    <row r="2097" spans="1:21" ht="14.45" customHeight="1" x14ac:dyDescent="0.2">
      <c r="A2097" s="831">
        <v>21</v>
      </c>
      <c r="B2097" s="832" t="s">
        <v>3242</v>
      </c>
      <c r="C2097" s="832" t="s">
        <v>3248</v>
      </c>
      <c r="D2097" s="833" t="s">
        <v>5567</v>
      </c>
      <c r="E2097" s="834" t="s">
        <v>3284</v>
      </c>
      <c r="F2097" s="832" t="s">
        <v>3243</v>
      </c>
      <c r="G2097" s="832" t="s">
        <v>3353</v>
      </c>
      <c r="H2097" s="832" t="s">
        <v>594</v>
      </c>
      <c r="I2097" s="832" t="s">
        <v>3357</v>
      </c>
      <c r="J2097" s="832" t="s">
        <v>3355</v>
      </c>
      <c r="K2097" s="832" t="s">
        <v>1220</v>
      </c>
      <c r="L2097" s="835">
        <v>0</v>
      </c>
      <c r="M2097" s="835">
        <v>0</v>
      </c>
      <c r="N2097" s="832">
        <v>8</v>
      </c>
      <c r="O2097" s="836">
        <v>3.5</v>
      </c>
      <c r="P2097" s="835">
        <v>0</v>
      </c>
      <c r="Q2097" s="837"/>
      <c r="R2097" s="832">
        <v>6</v>
      </c>
      <c r="S2097" s="837">
        <v>0.75</v>
      </c>
      <c r="T2097" s="836">
        <v>2.5</v>
      </c>
      <c r="U2097" s="838">
        <v>0.7142857142857143</v>
      </c>
    </row>
    <row r="2098" spans="1:21" ht="14.45" customHeight="1" x14ac:dyDescent="0.2">
      <c r="A2098" s="831">
        <v>21</v>
      </c>
      <c r="B2098" s="832" t="s">
        <v>3242</v>
      </c>
      <c r="C2098" s="832" t="s">
        <v>3248</v>
      </c>
      <c r="D2098" s="833" t="s">
        <v>5567</v>
      </c>
      <c r="E2098" s="834" t="s">
        <v>3284</v>
      </c>
      <c r="F2098" s="832" t="s">
        <v>3243</v>
      </c>
      <c r="G2098" s="832" t="s">
        <v>3358</v>
      </c>
      <c r="H2098" s="832" t="s">
        <v>655</v>
      </c>
      <c r="I2098" s="832" t="s">
        <v>2874</v>
      </c>
      <c r="J2098" s="832" t="s">
        <v>2875</v>
      </c>
      <c r="K2098" s="832" t="s">
        <v>2876</v>
      </c>
      <c r="L2098" s="835">
        <v>754.04</v>
      </c>
      <c r="M2098" s="835">
        <v>3770.2</v>
      </c>
      <c r="N2098" s="832">
        <v>5</v>
      </c>
      <c r="O2098" s="836">
        <v>1</v>
      </c>
      <c r="P2098" s="835">
        <v>3770.2</v>
      </c>
      <c r="Q2098" s="837">
        <v>1</v>
      </c>
      <c r="R2098" s="832">
        <v>5</v>
      </c>
      <c r="S2098" s="837">
        <v>1</v>
      </c>
      <c r="T2098" s="836">
        <v>1</v>
      </c>
      <c r="U2098" s="838">
        <v>1</v>
      </c>
    </row>
    <row r="2099" spans="1:21" ht="14.45" customHeight="1" x14ac:dyDescent="0.2">
      <c r="A2099" s="831">
        <v>21</v>
      </c>
      <c r="B2099" s="832" t="s">
        <v>3242</v>
      </c>
      <c r="C2099" s="832" t="s">
        <v>3248</v>
      </c>
      <c r="D2099" s="833" t="s">
        <v>5567</v>
      </c>
      <c r="E2099" s="834" t="s">
        <v>3284</v>
      </c>
      <c r="F2099" s="832" t="s">
        <v>3243</v>
      </c>
      <c r="G2099" s="832" t="s">
        <v>3358</v>
      </c>
      <c r="H2099" s="832" t="s">
        <v>655</v>
      </c>
      <c r="I2099" s="832" t="s">
        <v>2877</v>
      </c>
      <c r="J2099" s="832" t="s">
        <v>2875</v>
      </c>
      <c r="K2099" s="832" t="s">
        <v>2878</v>
      </c>
      <c r="L2099" s="835">
        <v>1131.06</v>
      </c>
      <c r="M2099" s="835">
        <v>20359.080000000002</v>
      </c>
      <c r="N2099" s="832">
        <v>18</v>
      </c>
      <c r="O2099" s="836">
        <v>5</v>
      </c>
      <c r="P2099" s="835">
        <v>12441.66</v>
      </c>
      <c r="Q2099" s="837">
        <v>0.61111111111111105</v>
      </c>
      <c r="R2099" s="832">
        <v>11</v>
      </c>
      <c r="S2099" s="837">
        <v>0.61111111111111116</v>
      </c>
      <c r="T2099" s="836">
        <v>3</v>
      </c>
      <c r="U2099" s="838">
        <v>0.6</v>
      </c>
    </row>
    <row r="2100" spans="1:21" ht="14.45" customHeight="1" x14ac:dyDescent="0.2">
      <c r="A2100" s="831">
        <v>21</v>
      </c>
      <c r="B2100" s="832" t="s">
        <v>3242</v>
      </c>
      <c r="C2100" s="832" t="s">
        <v>3248</v>
      </c>
      <c r="D2100" s="833" t="s">
        <v>5567</v>
      </c>
      <c r="E2100" s="834" t="s">
        <v>3284</v>
      </c>
      <c r="F2100" s="832" t="s">
        <v>3243</v>
      </c>
      <c r="G2100" s="832" t="s">
        <v>3358</v>
      </c>
      <c r="H2100" s="832" t="s">
        <v>594</v>
      </c>
      <c r="I2100" s="832" t="s">
        <v>4976</v>
      </c>
      <c r="J2100" s="832" t="s">
        <v>3792</v>
      </c>
      <c r="K2100" s="832" t="s">
        <v>2876</v>
      </c>
      <c r="L2100" s="835">
        <v>754.04</v>
      </c>
      <c r="M2100" s="835">
        <v>7540.4</v>
      </c>
      <c r="N2100" s="832">
        <v>10</v>
      </c>
      <c r="O2100" s="836">
        <v>4</v>
      </c>
      <c r="P2100" s="835">
        <v>7540.4</v>
      </c>
      <c r="Q2100" s="837">
        <v>1</v>
      </c>
      <c r="R2100" s="832">
        <v>10</v>
      </c>
      <c r="S2100" s="837">
        <v>1</v>
      </c>
      <c r="T2100" s="836">
        <v>4</v>
      </c>
      <c r="U2100" s="838">
        <v>1</v>
      </c>
    </row>
    <row r="2101" spans="1:21" ht="14.45" customHeight="1" x14ac:dyDescent="0.2">
      <c r="A2101" s="831">
        <v>21</v>
      </c>
      <c r="B2101" s="832" t="s">
        <v>3242</v>
      </c>
      <c r="C2101" s="832" t="s">
        <v>3248</v>
      </c>
      <c r="D2101" s="833" t="s">
        <v>5567</v>
      </c>
      <c r="E2101" s="834" t="s">
        <v>3284</v>
      </c>
      <c r="F2101" s="832" t="s">
        <v>3243</v>
      </c>
      <c r="G2101" s="832" t="s">
        <v>3358</v>
      </c>
      <c r="H2101" s="832" t="s">
        <v>594</v>
      </c>
      <c r="I2101" s="832" t="s">
        <v>4977</v>
      </c>
      <c r="J2101" s="832" t="s">
        <v>3792</v>
      </c>
      <c r="K2101" s="832" t="s">
        <v>2876</v>
      </c>
      <c r="L2101" s="835">
        <v>754.04</v>
      </c>
      <c r="M2101" s="835">
        <v>2262.12</v>
      </c>
      <c r="N2101" s="832">
        <v>3</v>
      </c>
      <c r="O2101" s="836">
        <v>1</v>
      </c>
      <c r="P2101" s="835">
        <v>2262.12</v>
      </c>
      <c r="Q2101" s="837">
        <v>1</v>
      </c>
      <c r="R2101" s="832">
        <v>3</v>
      </c>
      <c r="S2101" s="837">
        <v>1</v>
      </c>
      <c r="T2101" s="836">
        <v>1</v>
      </c>
      <c r="U2101" s="838">
        <v>1</v>
      </c>
    </row>
    <row r="2102" spans="1:21" ht="14.45" customHeight="1" x14ac:dyDescent="0.2">
      <c r="A2102" s="831">
        <v>21</v>
      </c>
      <c r="B2102" s="832" t="s">
        <v>3242</v>
      </c>
      <c r="C2102" s="832" t="s">
        <v>3248</v>
      </c>
      <c r="D2102" s="833" t="s">
        <v>5567</v>
      </c>
      <c r="E2102" s="834" t="s">
        <v>3284</v>
      </c>
      <c r="F2102" s="832" t="s">
        <v>3243</v>
      </c>
      <c r="G2102" s="832" t="s">
        <v>4385</v>
      </c>
      <c r="H2102" s="832" t="s">
        <v>594</v>
      </c>
      <c r="I2102" s="832" t="s">
        <v>4389</v>
      </c>
      <c r="J2102" s="832" t="s">
        <v>4387</v>
      </c>
      <c r="K2102" s="832" t="s">
        <v>4390</v>
      </c>
      <c r="L2102" s="835">
        <v>0</v>
      </c>
      <c r="M2102" s="835">
        <v>0</v>
      </c>
      <c r="N2102" s="832">
        <v>1</v>
      </c>
      <c r="O2102" s="836">
        <v>1</v>
      </c>
      <c r="P2102" s="835">
        <v>0</v>
      </c>
      <c r="Q2102" s="837"/>
      <c r="R2102" s="832">
        <v>1</v>
      </c>
      <c r="S2102" s="837">
        <v>1</v>
      </c>
      <c r="T2102" s="836">
        <v>1</v>
      </c>
      <c r="U2102" s="838">
        <v>1</v>
      </c>
    </row>
    <row r="2103" spans="1:21" ht="14.45" customHeight="1" x14ac:dyDescent="0.2">
      <c r="A2103" s="831">
        <v>21</v>
      </c>
      <c r="B2103" s="832" t="s">
        <v>3242</v>
      </c>
      <c r="C2103" s="832" t="s">
        <v>3248</v>
      </c>
      <c r="D2103" s="833" t="s">
        <v>5567</v>
      </c>
      <c r="E2103" s="834" t="s">
        <v>3284</v>
      </c>
      <c r="F2103" s="832" t="s">
        <v>3243</v>
      </c>
      <c r="G2103" s="832" t="s">
        <v>3362</v>
      </c>
      <c r="H2103" s="832" t="s">
        <v>594</v>
      </c>
      <c r="I2103" s="832" t="s">
        <v>3363</v>
      </c>
      <c r="J2103" s="832" t="s">
        <v>3364</v>
      </c>
      <c r="K2103" s="832" t="s">
        <v>1760</v>
      </c>
      <c r="L2103" s="835">
        <v>78.33</v>
      </c>
      <c r="M2103" s="835">
        <v>234.99</v>
      </c>
      <c r="N2103" s="832">
        <v>3</v>
      </c>
      <c r="O2103" s="836">
        <v>2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5" customHeight="1" x14ac:dyDescent="0.2">
      <c r="A2104" s="831">
        <v>21</v>
      </c>
      <c r="B2104" s="832" t="s">
        <v>3242</v>
      </c>
      <c r="C2104" s="832" t="s">
        <v>3248</v>
      </c>
      <c r="D2104" s="833" t="s">
        <v>5567</v>
      </c>
      <c r="E2104" s="834" t="s">
        <v>3284</v>
      </c>
      <c r="F2104" s="832" t="s">
        <v>3243</v>
      </c>
      <c r="G2104" s="832" t="s">
        <v>3365</v>
      </c>
      <c r="H2104" s="832" t="s">
        <v>655</v>
      </c>
      <c r="I2104" s="832" t="s">
        <v>3366</v>
      </c>
      <c r="J2104" s="832" t="s">
        <v>831</v>
      </c>
      <c r="K2104" s="832" t="s">
        <v>769</v>
      </c>
      <c r="L2104" s="835">
        <v>65.989999999999995</v>
      </c>
      <c r="M2104" s="835">
        <v>593.91</v>
      </c>
      <c r="N2104" s="832">
        <v>9</v>
      </c>
      <c r="O2104" s="836">
        <v>3</v>
      </c>
      <c r="P2104" s="835">
        <v>461.92999999999995</v>
      </c>
      <c r="Q2104" s="837">
        <v>0.77777777777777779</v>
      </c>
      <c r="R2104" s="832">
        <v>7</v>
      </c>
      <c r="S2104" s="837">
        <v>0.77777777777777779</v>
      </c>
      <c r="T2104" s="836">
        <v>2</v>
      </c>
      <c r="U2104" s="838">
        <v>0.66666666666666663</v>
      </c>
    </row>
    <row r="2105" spans="1:21" ht="14.45" customHeight="1" x14ac:dyDescent="0.2">
      <c r="A2105" s="831">
        <v>21</v>
      </c>
      <c r="B2105" s="832" t="s">
        <v>3242</v>
      </c>
      <c r="C2105" s="832" t="s">
        <v>3248</v>
      </c>
      <c r="D2105" s="833" t="s">
        <v>5567</v>
      </c>
      <c r="E2105" s="834" t="s">
        <v>3284</v>
      </c>
      <c r="F2105" s="832" t="s">
        <v>3243</v>
      </c>
      <c r="G2105" s="832" t="s">
        <v>3365</v>
      </c>
      <c r="H2105" s="832" t="s">
        <v>655</v>
      </c>
      <c r="I2105" s="832" t="s">
        <v>3367</v>
      </c>
      <c r="J2105" s="832" t="s">
        <v>832</v>
      </c>
      <c r="K2105" s="832" t="s">
        <v>833</v>
      </c>
      <c r="L2105" s="835">
        <v>132</v>
      </c>
      <c r="M2105" s="835">
        <v>132</v>
      </c>
      <c r="N2105" s="832">
        <v>1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5" customHeight="1" x14ac:dyDescent="0.2">
      <c r="A2106" s="831">
        <v>21</v>
      </c>
      <c r="B2106" s="832" t="s">
        <v>3242</v>
      </c>
      <c r="C2106" s="832" t="s">
        <v>3248</v>
      </c>
      <c r="D2106" s="833" t="s">
        <v>5567</v>
      </c>
      <c r="E2106" s="834" t="s">
        <v>3284</v>
      </c>
      <c r="F2106" s="832" t="s">
        <v>3243</v>
      </c>
      <c r="G2106" s="832" t="s">
        <v>3365</v>
      </c>
      <c r="H2106" s="832" t="s">
        <v>594</v>
      </c>
      <c r="I2106" s="832" t="s">
        <v>4978</v>
      </c>
      <c r="J2106" s="832" t="s">
        <v>4979</v>
      </c>
      <c r="K2106" s="832" t="s">
        <v>3148</v>
      </c>
      <c r="L2106" s="835">
        <v>61.59</v>
      </c>
      <c r="M2106" s="835">
        <v>369.54</v>
      </c>
      <c r="N2106" s="832">
        <v>6</v>
      </c>
      <c r="O2106" s="836">
        <v>1.5</v>
      </c>
      <c r="P2106" s="835">
        <v>369.54</v>
      </c>
      <c r="Q2106" s="837">
        <v>1</v>
      </c>
      <c r="R2106" s="832">
        <v>6</v>
      </c>
      <c r="S2106" s="837">
        <v>1</v>
      </c>
      <c r="T2106" s="836">
        <v>1.5</v>
      </c>
      <c r="U2106" s="838">
        <v>1</v>
      </c>
    </row>
    <row r="2107" spans="1:21" ht="14.45" customHeight="1" x14ac:dyDescent="0.2">
      <c r="A2107" s="831">
        <v>21</v>
      </c>
      <c r="B2107" s="832" t="s">
        <v>3242</v>
      </c>
      <c r="C2107" s="832" t="s">
        <v>3248</v>
      </c>
      <c r="D2107" s="833" t="s">
        <v>5567</v>
      </c>
      <c r="E2107" s="834" t="s">
        <v>3284</v>
      </c>
      <c r="F2107" s="832" t="s">
        <v>3243</v>
      </c>
      <c r="G2107" s="832" t="s">
        <v>3365</v>
      </c>
      <c r="H2107" s="832" t="s">
        <v>594</v>
      </c>
      <c r="I2107" s="832" t="s">
        <v>3794</v>
      </c>
      <c r="J2107" s="832" t="s">
        <v>829</v>
      </c>
      <c r="K2107" s="832" t="s">
        <v>769</v>
      </c>
      <c r="L2107" s="835">
        <v>65.989999999999995</v>
      </c>
      <c r="M2107" s="835">
        <v>197.96999999999997</v>
      </c>
      <c r="N2107" s="832">
        <v>3</v>
      </c>
      <c r="O2107" s="836">
        <v>1</v>
      </c>
      <c r="P2107" s="835">
        <v>197.96999999999997</v>
      </c>
      <c r="Q2107" s="837">
        <v>1</v>
      </c>
      <c r="R2107" s="832">
        <v>3</v>
      </c>
      <c r="S2107" s="837">
        <v>1</v>
      </c>
      <c r="T2107" s="836">
        <v>1</v>
      </c>
      <c r="U2107" s="838">
        <v>1</v>
      </c>
    </row>
    <row r="2108" spans="1:21" ht="14.45" customHeight="1" x14ac:dyDescent="0.2">
      <c r="A2108" s="831">
        <v>21</v>
      </c>
      <c r="B2108" s="832" t="s">
        <v>3242</v>
      </c>
      <c r="C2108" s="832" t="s">
        <v>3248</v>
      </c>
      <c r="D2108" s="833" t="s">
        <v>5567</v>
      </c>
      <c r="E2108" s="834" t="s">
        <v>3284</v>
      </c>
      <c r="F2108" s="832" t="s">
        <v>3243</v>
      </c>
      <c r="G2108" s="832" t="s">
        <v>3365</v>
      </c>
      <c r="H2108" s="832" t="s">
        <v>594</v>
      </c>
      <c r="I2108" s="832" t="s">
        <v>3370</v>
      </c>
      <c r="J2108" s="832" t="s">
        <v>829</v>
      </c>
      <c r="K2108" s="832" t="s">
        <v>830</v>
      </c>
      <c r="L2108" s="835">
        <v>264</v>
      </c>
      <c r="M2108" s="835">
        <v>264</v>
      </c>
      <c r="N2108" s="832">
        <v>1</v>
      </c>
      <c r="O2108" s="836">
        <v>1</v>
      </c>
      <c r="P2108" s="835">
        <v>264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21</v>
      </c>
      <c r="B2109" s="832" t="s">
        <v>3242</v>
      </c>
      <c r="C2109" s="832" t="s">
        <v>3248</v>
      </c>
      <c r="D2109" s="833" t="s">
        <v>5567</v>
      </c>
      <c r="E2109" s="834" t="s">
        <v>3284</v>
      </c>
      <c r="F2109" s="832" t="s">
        <v>3243</v>
      </c>
      <c r="G2109" s="832" t="s">
        <v>4076</v>
      </c>
      <c r="H2109" s="832" t="s">
        <v>594</v>
      </c>
      <c r="I2109" s="832" t="s">
        <v>4980</v>
      </c>
      <c r="J2109" s="832" t="s">
        <v>4078</v>
      </c>
      <c r="K2109" s="832" t="s">
        <v>4207</v>
      </c>
      <c r="L2109" s="835">
        <v>176.32</v>
      </c>
      <c r="M2109" s="835">
        <v>352.64</v>
      </c>
      <c r="N2109" s="832">
        <v>2</v>
      </c>
      <c r="O2109" s="836">
        <v>1</v>
      </c>
      <c r="P2109" s="835">
        <v>176.32</v>
      </c>
      <c r="Q2109" s="837">
        <v>0.5</v>
      </c>
      <c r="R2109" s="832">
        <v>1</v>
      </c>
      <c r="S2109" s="837">
        <v>0.5</v>
      </c>
      <c r="T2109" s="836">
        <v>0.5</v>
      </c>
      <c r="U2109" s="838">
        <v>0.5</v>
      </c>
    </row>
    <row r="2110" spans="1:21" ht="14.45" customHeight="1" x14ac:dyDescent="0.2">
      <c r="A2110" s="831">
        <v>21</v>
      </c>
      <c r="B2110" s="832" t="s">
        <v>3242</v>
      </c>
      <c r="C2110" s="832" t="s">
        <v>3248</v>
      </c>
      <c r="D2110" s="833" t="s">
        <v>5567</v>
      </c>
      <c r="E2110" s="834" t="s">
        <v>3284</v>
      </c>
      <c r="F2110" s="832" t="s">
        <v>3243</v>
      </c>
      <c r="G2110" s="832" t="s">
        <v>4076</v>
      </c>
      <c r="H2110" s="832" t="s">
        <v>594</v>
      </c>
      <c r="I2110" s="832" t="s">
        <v>4981</v>
      </c>
      <c r="J2110" s="832" t="s">
        <v>4078</v>
      </c>
      <c r="K2110" s="832" t="s">
        <v>4982</v>
      </c>
      <c r="L2110" s="835">
        <v>117.55</v>
      </c>
      <c r="M2110" s="835">
        <v>117.55</v>
      </c>
      <c r="N2110" s="832">
        <v>1</v>
      </c>
      <c r="O2110" s="836">
        <v>1</v>
      </c>
      <c r="P2110" s="835">
        <v>117.55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5" customHeight="1" x14ac:dyDescent="0.2">
      <c r="A2111" s="831">
        <v>21</v>
      </c>
      <c r="B2111" s="832" t="s">
        <v>3242</v>
      </c>
      <c r="C2111" s="832" t="s">
        <v>3248</v>
      </c>
      <c r="D2111" s="833" t="s">
        <v>5567</v>
      </c>
      <c r="E2111" s="834" t="s">
        <v>3284</v>
      </c>
      <c r="F2111" s="832" t="s">
        <v>3243</v>
      </c>
      <c r="G2111" s="832" t="s">
        <v>4076</v>
      </c>
      <c r="H2111" s="832" t="s">
        <v>594</v>
      </c>
      <c r="I2111" s="832" t="s">
        <v>4077</v>
      </c>
      <c r="J2111" s="832" t="s">
        <v>4078</v>
      </c>
      <c r="K2111" s="832" t="s">
        <v>4079</v>
      </c>
      <c r="L2111" s="835">
        <v>29.39</v>
      </c>
      <c r="M2111" s="835">
        <v>29.39</v>
      </c>
      <c r="N2111" s="832">
        <v>1</v>
      </c>
      <c r="O2111" s="836">
        <v>0.5</v>
      </c>
      <c r="P2111" s="835">
        <v>29.39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5" customHeight="1" x14ac:dyDescent="0.2">
      <c r="A2112" s="831">
        <v>21</v>
      </c>
      <c r="B2112" s="832" t="s">
        <v>3242</v>
      </c>
      <c r="C2112" s="832" t="s">
        <v>3248</v>
      </c>
      <c r="D2112" s="833" t="s">
        <v>5567</v>
      </c>
      <c r="E2112" s="834" t="s">
        <v>3284</v>
      </c>
      <c r="F2112" s="832" t="s">
        <v>3243</v>
      </c>
      <c r="G2112" s="832" t="s">
        <v>4076</v>
      </c>
      <c r="H2112" s="832" t="s">
        <v>594</v>
      </c>
      <c r="I2112" s="832" t="s">
        <v>4208</v>
      </c>
      <c r="J2112" s="832" t="s">
        <v>4078</v>
      </c>
      <c r="K2112" s="832" t="s">
        <v>4209</v>
      </c>
      <c r="L2112" s="835">
        <v>58.77</v>
      </c>
      <c r="M2112" s="835">
        <v>58.77</v>
      </c>
      <c r="N2112" s="832">
        <v>1</v>
      </c>
      <c r="O2112" s="836">
        <v>0.5</v>
      </c>
      <c r="P2112" s="835">
        <v>58.77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5" customHeight="1" x14ac:dyDescent="0.2">
      <c r="A2113" s="831">
        <v>21</v>
      </c>
      <c r="B2113" s="832" t="s">
        <v>3242</v>
      </c>
      <c r="C2113" s="832" t="s">
        <v>3248</v>
      </c>
      <c r="D2113" s="833" t="s">
        <v>5567</v>
      </c>
      <c r="E2113" s="834" t="s">
        <v>3284</v>
      </c>
      <c r="F2113" s="832" t="s">
        <v>3243</v>
      </c>
      <c r="G2113" s="832" t="s">
        <v>4076</v>
      </c>
      <c r="H2113" s="832" t="s">
        <v>594</v>
      </c>
      <c r="I2113" s="832" t="s">
        <v>4816</v>
      </c>
      <c r="J2113" s="832" t="s">
        <v>4078</v>
      </c>
      <c r="K2113" s="832" t="s">
        <v>4817</v>
      </c>
      <c r="L2113" s="835">
        <v>88.16</v>
      </c>
      <c r="M2113" s="835">
        <v>264.48</v>
      </c>
      <c r="N2113" s="832">
        <v>3</v>
      </c>
      <c r="O2113" s="836">
        <v>2</v>
      </c>
      <c r="P2113" s="835">
        <v>176.32</v>
      </c>
      <c r="Q2113" s="837">
        <v>0.66666666666666663</v>
      </c>
      <c r="R2113" s="832">
        <v>2</v>
      </c>
      <c r="S2113" s="837">
        <v>0.66666666666666663</v>
      </c>
      <c r="T2113" s="836">
        <v>1.5</v>
      </c>
      <c r="U2113" s="838">
        <v>0.75</v>
      </c>
    </row>
    <row r="2114" spans="1:21" ht="14.45" customHeight="1" x14ac:dyDescent="0.2">
      <c r="A2114" s="831">
        <v>21</v>
      </c>
      <c r="B2114" s="832" t="s">
        <v>3242</v>
      </c>
      <c r="C2114" s="832" t="s">
        <v>3248</v>
      </c>
      <c r="D2114" s="833" t="s">
        <v>5567</v>
      </c>
      <c r="E2114" s="834" t="s">
        <v>3284</v>
      </c>
      <c r="F2114" s="832" t="s">
        <v>3243</v>
      </c>
      <c r="G2114" s="832" t="s">
        <v>4076</v>
      </c>
      <c r="H2114" s="832" t="s">
        <v>655</v>
      </c>
      <c r="I2114" s="832" t="s">
        <v>2992</v>
      </c>
      <c r="J2114" s="832" t="s">
        <v>2993</v>
      </c>
      <c r="K2114" s="832" t="s">
        <v>2994</v>
      </c>
      <c r="L2114" s="835">
        <v>58.77</v>
      </c>
      <c r="M2114" s="835">
        <v>117.54</v>
      </c>
      <c r="N2114" s="832">
        <v>2</v>
      </c>
      <c r="O2114" s="836">
        <v>1.5</v>
      </c>
      <c r="P2114" s="835">
        <v>58.77</v>
      </c>
      <c r="Q2114" s="837">
        <v>0.5</v>
      </c>
      <c r="R2114" s="832">
        <v>1</v>
      </c>
      <c r="S2114" s="837">
        <v>0.5</v>
      </c>
      <c r="T2114" s="836">
        <v>1</v>
      </c>
      <c r="U2114" s="838">
        <v>0.66666666666666663</v>
      </c>
    </row>
    <row r="2115" spans="1:21" ht="14.45" customHeight="1" x14ac:dyDescent="0.2">
      <c r="A2115" s="831">
        <v>21</v>
      </c>
      <c r="B2115" s="832" t="s">
        <v>3242</v>
      </c>
      <c r="C2115" s="832" t="s">
        <v>3248</v>
      </c>
      <c r="D2115" s="833" t="s">
        <v>5567</v>
      </c>
      <c r="E2115" s="834" t="s">
        <v>3284</v>
      </c>
      <c r="F2115" s="832" t="s">
        <v>3243</v>
      </c>
      <c r="G2115" s="832" t="s">
        <v>4076</v>
      </c>
      <c r="H2115" s="832" t="s">
        <v>655</v>
      </c>
      <c r="I2115" s="832" t="s">
        <v>4210</v>
      </c>
      <c r="J2115" s="832" t="s">
        <v>2993</v>
      </c>
      <c r="K2115" s="832" t="s">
        <v>4211</v>
      </c>
      <c r="L2115" s="835">
        <v>176.32</v>
      </c>
      <c r="M2115" s="835">
        <v>176.32</v>
      </c>
      <c r="N2115" s="832">
        <v>1</v>
      </c>
      <c r="O2115" s="836">
        <v>0.5</v>
      </c>
      <c r="P2115" s="835">
        <v>176.32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5" customHeight="1" x14ac:dyDescent="0.2">
      <c r="A2116" s="831">
        <v>21</v>
      </c>
      <c r="B2116" s="832" t="s">
        <v>3242</v>
      </c>
      <c r="C2116" s="832" t="s">
        <v>3248</v>
      </c>
      <c r="D2116" s="833" t="s">
        <v>5567</v>
      </c>
      <c r="E2116" s="834" t="s">
        <v>3284</v>
      </c>
      <c r="F2116" s="832" t="s">
        <v>3243</v>
      </c>
      <c r="G2116" s="832" t="s">
        <v>4076</v>
      </c>
      <c r="H2116" s="832" t="s">
        <v>594</v>
      </c>
      <c r="I2116" s="832" t="s">
        <v>4983</v>
      </c>
      <c r="J2116" s="832" t="s">
        <v>4078</v>
      </c>
      <c r="K2116" s="832" t="s">
        <v>4984</v>
      </c>
      <c r="L2116" s="835">
        <v>58.77</v>
      </c>
      <c r="M2116" s="835">
        <v>58.77</v>
      </c>
      <c r="N2116" s="832">
        <v>1</v>
      </c>
      <c r="O2116" s="836">
        <v>1</v>
      </c>
      <c r="P2116" s="835">
        <v>58.77</v>
      </c>
      <c r="Q2116" s="837">
        <v>1</v>
      </c>
      <c r="R2116" s="832">
        <v>1</v>
      </c>
      <c r="S2116" s="837">
        <v>1</v>
      </c>
      <c r="T2116" s="836">
        <v>1</v>
      </c>
      <c r="U2116" s="838">
        <v>1</v>
      </c>
    </row>
    <row r="2117" spans="1:21" ht="14.45" customHeight="1" x14ac:dyDescent="0.2">
      <c r="A2117" s="831">
        <v>21</v>
      </c>
      <c r="B2117" s="832" t="s">
        <v>3242</v>
      </c>
      <c r="C2117" s="832" t="s">
        <v>3248</v>
      </c>
      <c r="D2117" s="833" t="s">
        <v>5567</v>
      </c>
      <c r="E2117" s="834" t="s">
        <v>3284</v>
      </c>
      <c r="F2117" s="832" t="s">
        <v>3243</v>
      </c>
      <c r="G2117" s="832" t="s">
        <v>3375</v>
      </c>
      <c r="H2117" s="832" t="s">
        <v>594</v>
      </c>
      <c r="I2117" s="832" t="s">
        <v>3376</v>
      </c>
      <c r="J2117" s="832" t="s">
        <v>1014</v>
      </c>
      <c r="K2117" s="832" t="s">
        <v>3377</v>
      </c>
      <c r="L2117" s="835">
        <v>236.03</v>
      </c>
      <c r="M2117" s="835">
        <v>13453.710000000001</v>
      </c>
      <c r="N2117" s="832">
        <v>57</v>
      </c>
      <c r="O2117" s="836">
        <v>19.5</v>
      </c>
      <c r="P2117" s="835">
        <v>10621.35</v>
      </c>
      <c r="Q2117" s="837">
        <v>0.78947368421052633</v>
      </c>
      <c r="R2117" s="832">
        <v>45</v>
      </c>
      <c r="S2117" s="837">
        <v>0.78947368421052633</v>
      </c>
      <c r="T2117" s="836">
        <v>15.5</v>
      </c>
      <c r="U2117" s="838">
        <v>0.79487179487179482</v>
      </c>
    </row>
    <row r="2118" spans="1:21" ht="14.45" customHeight="1" x14ac:dyDescent="0.2">
      <c r="A2118" s="831">
        <v>21</v>
      </c>
      <c r="B2118" s="832" t="s">
        <v>3242</v>
      </c>
      <c r="C2118" s="832" t="s">
        <v>3248</v>
      </c>
      <c r="D2118" s="833" t="s">
        <v>5567</v>
      </c>
      <c r="E2118" s="834" t="s">
        <v>3284</v>
      </c>
      <c r="F2118" s="832" t="s">
        <v>3243</v>
      </c>
      <c r="G2118" s="832" t="s">
        <v>4632</v>
      </c>
      <c r="H2118" s="832" t="s">
        <v>594</v>
      </c>
      <c r="I2118" s="832" t="s">
        <v>4985</v>
      </c>
      <c r="J2118" s="832" t="s">
        <v>2099</v>
      </c>
      <c r="K2118" s="832" t="s">
        <v>4986</v>
      </c>
      <c r="L2118" s="835">
        <v>47.47</v>
      </c>
      <c r="M2118" s="835">
        <v>47.47</v>
      </c>
      <c r="N2118" s="832">
        <v>1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21</v>
      </c>
      <c r="B2119" s="832" t="s">
        <v>3242</v>
      </c>
      <c r="C2119" s="832" t="s">
        <v>3248</v>
      </c>
      <c r="D2119" s="833" t="s">
        <v>5567</v>
      </c>
      <c r="E2119" s="834" t="s">
        <v>3284</v>
      </c>
      <c r="F2119" s="832" t="s">
        <v>3243</v>
      </c>
      <c r="G2119" s="832" t="s">
        <v>3391</v>
      </c>
      <c r="H2119" s="832" t="s">
        <v>594</v>
      </c>
      <c r="I2119" s="832" t="s">
        <v>3392</v>
      </c>
      <c r="J2119" s="832" t="s">
        <v>877</v>
      </c>
      <c r="K2119" s="832" t="s">
        <v>3393</v>
      </c>
      <c r="L2119" s="835">
        <v>91.11</v>
      </c>
      <c r="M2119" s="835">
        <v>1002.21</v>
      </c>
      <c r="N2119" s="832">
        <v>11</v>
      </c>
      <c r="O2119" s="836">
        <v>4.5</v>
      </c>
      <c r="P2119" s="835">
        <v>728.88</v>
      </c>
      <c r="Q2119" s="837">
        <v>0.72727272727272729</v>
      </c>
      <c r="R2119" s="832">
        <v>8</v>
      </c>
      <c r="S2119" s="837">
        <v>0.72727272727272729</v>
      </c>
      <c r="T2119" s="836">
        <v>4</v>
      </c>
      <c r="U2119" s="838">
        <v>0.88888888888888884</v>
      </c>
    </row>
    <row r="2120" spans="1:21" ht="14.45" customHeight="1" x14ac:dyDescent="0.2">
      <c r="A2120" s="831">
        <v>21</v>
      </c>
      <c r="B2120" s="832" t="s">
        <v>3242</v>
      </c>
      <c r="C2120" s="832" t="s">
        <v>3248</v>
      </c>
      <c r="D2120" s="833" t="s">
        <v>5567</v>
      </c>
      <c r="E2120" s="834" t="s">
        <v>3284</v>
      </c>
      <c r="F2120" s="832" t="s">
        <v>3243</v>
      </c>
      <c r="G2120" s="832" t="s">
        <v>3394</v>
      </c>
      <c r="H2120" s="832" t="s">
        <v>594</v>
      </c>
      <c r="I2120" s="832" t="s">
        <v>3395</v>
      </c>
      <c r="J2120" s="832" t="s">
        <v>1432</v>
      </c>
      <c r="K2120" s="832" t="s">
        <v>3396</v>
      </c>
      <c r="L2120" s="835">
        <v>29.13</v>
      </c>
      <c r="M2120" s="835">
        <v>29.13</v>
      </c>
      <c r="N2120" s="832">
        <v>1</v>
      </c>
      <c r="O2120" s="836">
        <v>0.5</v>
      </c>
      <c r="P2120" s="835">
        <v>29.13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5" customHeight="1" x14ac:dyDescent="0.2">
      <c r="A2121" s="831">
        <v>21</v>
      </c>
      <c r="B2121" s="832" t="s">
        <v>3242</v>
      </c>
      <c r="C2121" s="832" t="s">
        <v>3248</v>
      </c>
      <c r="D2121" s="833" t="s">
        <v>5567</v>
      </c>
      <c r="E2121" s="834" t="s">
        <v>3284</v>
      </c>
      <c r="F2121" s="832" t="s">
        <v>3243</v>
      </c>
      <c r="G2121" s="832" t="s">
        <v>3394</v>
      </c>
      <c r="H2121" s="832" t="s">
        <v>594</v>
      </c>
      <c r="I2121" s="832" t="s">
        <v>3395</v>
      </c>
      <c r="J2121" s="832" t="s">
        <v>1432</v>
      </c>
      <c r="K2121" s="832" t="s">
        <v>3396</v>
      </c>
      <c r="L2121" s="835">
        <v>24.68</v>
      </c>
      <c r="M2121" s="835">
        <v>49.36</v>
      </c>
      <c r="N2121" s="832">
        <v>2</v>
      </c>
      <c r="O2121" s="836">
        <v>1</v>
      </c>
      <c r="P2121" s="835">
        <v>49.36</v>
      </c>
      <c r="Q2121" s="837">
        <v>1</v>
      </c>
      <c r="R2121" s="832">
        <v>2</v>
      </c>
      <c r="S2121" s="837">
        <v>1</v>
      </c>
      <c r="T2121" s="836">
        <v>1</v>
      </c>
      <c r="U2121" s="838">
        <v>1</v>
      </c>
    </row>
    <row r="2122" spans="1:21" ht="14.45" customHeight="1" x14ac:dyDescent="0.2">
      <c r="A2122" s="831">
        <v>21</v>
      </c>
      <c r="B2122" s="832" t="s">
        <v>3242</v>
      </c>
      <c r="C2122" s="832" t="s">
        <v>3248</v>
      </c>
      <c r="D2122" s="833" t="s">
        <v>5567</v>
      </c>
      <c r="E2122" s="834" t="s">
        <v>3284</v>
      </c>
      <c r="F2122" s="832" t="s">
        <v>3243</v>
      </c>
      <c r="G2122" s="832" t="s">
        <v>3404</v>
      </c>
      <c r="H2122" s="832" t="s">
        <v>594</v>
      </c>
      <c r="I2122" s="832" t="s">
        <v>4898</v>
      </c>
      <c r="J2122" s="832" t="s">
        <v>4638</v>
      </c>
      <c r="K2122" s="832" t="s">
        <v>4899</v>
      </c>
      <c r="L2122" s="835">
        <v>736.33</v>
      </c>
      <c r="M2122" s="835">
        <v>18408.25</v>
      </c>
      <c r="N2122" s="832">
        <v>25</v>
      </c>
      <c r="O2122" s="836">
        <v>6</v>
      </c>
      <c r="P2122" s="835">
        <v>14726.6</v>
      </c>
      <c r="Q2122" s="837">
        <v>0.8</v>
      </c>
      <c r="R2122" s="832">
        <v>20</v>
      </c>
      <c r="S2122" s="837">
        <v>0.8</v>
      </c>
      <c r="T2122" s="836">
        <v>5</v>
      </c>
      <c r="U2122" s="838">
        <v>0.83333333333333337</v>
      </c>
    </row>
    <row r="2123" spans="1:21" ht="14.45" customHeight="1" x14ac:dyDescent="0.2">
      <c r="A2123" s="831">
        <v>21</v>
      </c>
      <c r="B2123" s="832" t="s">
        <v>3242</v>
      </c>
      <c r="C2123" s="832" t="s">
        <v>3248</v>
      </c>
      <c r="D2123" s="833" t="s">
        <v>5567</v>
      </c>
      <c r="E2123" s="834" t="s">
        <v>3284</v>
      </c>
      <c r="F2123" s="832" t="s">
        <v>3243</v>
      </c>
      <c r="G2123" s="832" t="s">
        <v>3404</v>
      </c>
      <c r="H2123" s="832" t="s">
        <v>594</v>
      </c>
      <c r="I2123" s="832" t="s">
        <v>4637</v>
      </c>
      <c r="J2123" s="832" t="s">
        <v>4638</v>
      </c>
      <c r="K2123" s="832" t="s">
        <v>4639</v>
      </c>
      <c r="L2123" s="835">
        <v>923.74</v>
      </c>
      <c r="M2123" s="835">
        <v>12008.619999999999</v>
      </c>
      <c r="N2123" s="832">
        <v>13</v>
      </c>
      <c r="O2123" s="836">
        <v>1.5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21</v>
      </c>
      <c r="B2124" s="832" t="s">
        <v>3242</v>
      </c>
      <c r="C2124" s="832" t="s">
        <v>3248</v>
      </c>
      <c r="D2124" s="833" t="s">
        <v>5567</v>
      </c>
      <c r="E2124" s="834" t="s">
        <v>3284</v>
      </c>
      <c r="F2124" s="832" t="s">
        <v>3243</v>
      </c>
      <c r="G2124" s="832" t="s">
        <v>3404</v>
      </c>
      <c r="H2124" s="832" t="s">
        <v>594</v>
      </c>
      <c r="I2124" s="832" t="s">
        <v>3405</v>
      </c>
      <c r="J2124" s="832" t="s">
        <v>3406</v>
      </c>
      <c r="K2124" s="832" t="s">
        <v>3407</v>
      </c>
      <c r="L2124" s="835">
        <v>1847.49</v>
      </c>
      <c r="M2124" s="835">
        <v>57272.19</v>
      </c>
      <c r="N2124" s="832">
        <v>31</v>
      </c>
      <c r="O2124" s="836">
        <v>6.5</v>
      </c>
      <c r="P2124" s="835">
        <v>48034.740000000005</v>
      </c>
      <c r="Q2124" s="837">
        <v>0.83870967741935487</v>
      </c>
      <c r="R2124" s="832">
        <v>26</v>
      </c>
      <c r="S2124" s="837">
        <v>0.83870967741935487</v>
      </c>
      <c r="T2124" s="836">
        <v>5.5</v>
      </c>
      <c r="U2124" s="838">
        <v>0.84615384615384615</v>
      </c>
    </row>
    <row r="2125" spans="1:21" ht="14.45" customHeight="1" x14ac:dyDescent="0.2">
      <c r="A2125" s="831">
        <v>21</v>
      </c>
      <c r="B2125" s="832" t="s">
        <v>3242</v>
      </c>
      <c r="C2125" s="832" t="s">
        <v>3248</v>
      </c>
      <c r="D2125" s="833" t="s">
        <v>5567</v>
      </c>
      <c r="E2125" s="834" t="s">
        <v>3284</v>
      </c>
      <c r="F2125" s="832" t="s">
        <v>3243</v>
      </c>
      <c r="G2125" s="832" t="s">
        <v>4900</v>
      </c>
      <c r="H2125" s="832" t="s">
        <v>594</v>
      </c>
      <c r="I2125" s="832" t="s">
        <v>4987</v>
      </c>
      <c r="J2125" s="832" t="s">
        <v>4902</v>
      </c>
      <c r="K2125" s="832" t="s">
        <v>4988</v>
      </c>
      <c r="L2125" s="835">
        <v>422.19</v>
      </c>
      <c r="M2125" s="835">
        <v>422.19</v>
      </c>
      <c r="N2125" s="832">
        <v>1</v>
      </c>
      <c r="O2125" s="836">
        <v>0.5</v>
      </c>
      <c r="P2125" s="835">
        <v>422.19</v>
      </c>
      <c r="Q2125" s="837">
        <v>1</v>
      </c>
      <c r="R2125" s="832">
        <v>1</v>
      </c>
      <c r="S2125" s="837">
        <v>1</v>
      </c>
      <c r="T2125" s="836">
        <v>0.5</v>
      </c>
      <c r="U2125" s="838">
        <v>1</v>
      </c>
    </row>
    <row r="2126" spans="1:21" ht="14.45" customHeight="1" x14ac:dyDescent="0.2">
      <c r="A2126" s="831">
        <v>21</v>
      </c>
      <c r="B2126" s="832" t="s">
        <v>3242</v>
      </c>
      <c r="C2126" s="832" t="s">
        <v>3248</v>
      </c>
      <c r="D2126" s="833" t="s">
        <v>5567</v>
      </c>
      <c r="E2126" s="834" t="s">
        <v>3284</v>
      </c>
      <c r="F2126" s="832" t="s">
        <v>3243</v>
      </c>
      <c r="G2126" s="832" t="s">
        <v>3411</v>
      </c>
      <c r="H2126" s="832" t="s">
        <v>655</v>
      </c>
      <c r="I2126" s="832" t="s">
        <v>3146</v>
      </c>
      <c r="J2126" s="832" t="s">
        <v>3147</v>
      </c>
      <c r="K2126" s="832" t="s">
        <v>3148</v>
      </c>
      <c r="L2126" s="835">
        <v>123.2</v>
      </c>
      <c r="M2126" s="835">
        <v>123.2</v>
      </c>
      <c r="N2126" s="832">
        <v>1</v>
      </c>
      <c r="O2126" s="836">
        <v>0.5</v>
      </c>
      <c r="P2126" s="835">
        <v>123.2</v>
      </c>
      <c r="Q2126" s="837">
        <v>1</v>
      </c>
      <c r="R2126" s="832">
        <v>1</v>
      </c>
      <c r="S2126" s="837">
        <v>1</v>
      </c>
      <c r="T2126" s="836">
        <v>0.5</v>
      </c>
      <c r="U2126" s="838">
        <v>1</v>
      </c>
    </row>
    <row r="2127" spans="1:21" ht="14.45" customHeight="1" x14ac:dyDescent="0.2">
      <c r="A2127" s="831">
        <v>21</v>
      </c>
      <c r="B2127" s="832" t="s">
        <v>3242</v>
      </c>
      <c r="C2127" s="832" t="s">
        <v>3248</v>
      </c>
      <c r="D2127" s="833" t="s">
        <v>5567</v>
      </c>
      <c r="E2127" s="834" t="s">
        <v>3284</v>
      </c>
      <c r="F2127" s="832" t="s">
        <v>3243</v>
      </c>
      <c r="G2127" s="832" t="s">
        <v>4760</v>
      </c>
      <c r="H2127" s="832" t="s">
        <v>594</v>
      </c>
      <c r="I2127" s="832" t="s">
        <v>4761</v>
      </c>
      <c r="J2127" s="832" t="s">
        <v>4762</v>
      </c>
      <c r="K2127" s="832" t="s">
        <v>4763</v>
      </c>
      <c r="L2127" s="835">
        <v>0</v>
      </c>
      <c r="M2127" s="835">
        <v>0</v>
      </c>
      <c r="N2127" s="832">
        <v>2</v>
      </c>
      <c r="O2127" s="836">
        <v>1</v>
      </c>
      <c r="P2127" s="835">
        <v>0</v>
      </c>
      <c r="Q2127" s="837"/>
      <c r="R2127" s="832">
        <v>2</v>
      </c>
      <c r="S2127" s="837">
        <v>1</v>
      </c>
      <c r="T2127" s="836">
        <v>1</v>
      </c>
      <c r="U2127" s="838">
        <v>1</v>
      </c>
    </row>
    <row r="2128" spans="1:21" ht="14.45" customHeight="1" x14ac:dyDescent="0.2">
      <c r="A2128" s="831">
        <v>21</v>
      </c>
      <c r="B2128" s="832" t="s">
        <v>3242</v>
      </c>
      <c r="C2128" s="832" t="s">
        <v>3248</v>
      </c>
      <c r="D2128" s="833" t="s">
        <v>5567</v>
      </c>
      <c r="E2128" s="834" t="s">
        <v>3284</v>
      </c>
      <c r="F2128" s="832" t="s">
        <v>3243</v>
      </c>
      <c r="G2128" s="832" t="s">
        <v>3299</v>
      </c>
      <c r="H2128" s="832" t="s">
        <v>655</v>
      </c>
      <c r="I2128" s="832" t="s">
        <v>4645</v>
      </c>
      <c r="J2128" s="832" t="s">
        <v>4646</v>
      </c>
      <c r="K2128" s="832" t="s">
        <v>2866</v>
      </c>
      <c r="L2128" s="835">
        <v>969.48</v>
      </c>
      <c r="M2128" s="835">
        <v>3877.92</v>
      </c>
      <c r="N2128" s="832">
        <v>4</v>
      </c>
      <c r="O2128" s="836">
        <v>2</v>
      </c>
      <c r="P2128" s="835">
        <v>3877.92</v>
      </c>
      <c r="Q2128" s="837">
        <v>1</v>
      </c>
      <c r="R2128" s="832">
        <v>4</v>
      </c>
      <c r="S2128" s="837">
        <v>1</v>
      </c>
      <c r="T2128" s="836">
        <v>2</v>
      </c>
      <c r="U2128" s="838">
        <v>1</v>
      </c>
    </row>
    <row r="2129" spans="1:21" ht="14.45" customHeight="1" x14ac:dyDescent="0.2">
      <c r="A2129" s="831">
        <v>21</v>
      </c>
      <c r="B2129" s="832" t="s">
        <v>3242</v>
      </c>
      <c r="C2129" s="832" t="s">
        <v>3248</v>
      </c>
      <c r="D2129" s="833" t="s">
        <v>5567</v>
      </c>
      <c r="E2129" s="834" t="s">
        <v>3284</v>
      </c>
      <c r="F2129" s="832" t="s">
        <v>3243</v>
      </c>
      <c r="G2129" s="832" t="s">
        <v>3299</v>
      </c>
      <c r="H2129" s="832" t="s">
        <v>655</v>
      </c>
      <c r="I2129" s="832" t="s">
        <v>2867</v>
      </c>
      <c r="J2129" s="832" t="s">
        <v>2868</v>
      </c>
      <c r="K2129" s="832" t="s">
        <v>2869</v>
      </c>
      <c r="L2129" s="835">
        <v>5322.08</v>
      </c>
      <c r="M2129" s="835">
        <v>37254.560000000005</v>
      </c>
      <c r="N2129" s="832">
        <v>7</v>
      </c>
      <c r="O2129" s="836">
        <v>6</v>
      </c>
      <c r="P2129" s="835">
        <v>37254.560000000005</v>
      </c>
      <c r="Q2129" s="837">
        <v>1</v>
      </c>
      <c r="R2129" s="832">
        <v>7</v>
      </c>
      <c r="S2129" s="837">
        <v>1</v>
      </c>
      <c r="T2129" s="836">
        <v>6</v>
      </c>
      <c r="U2129" s="838">
        <v>1</v>
      </c>
    </row>
    <row r="2130" spans="1:21" ht="14.45" customHeight="1" x14ac:dyDescent="0.2">
      <c r="A2130" s="831">
        <v>21</v>
      </c>
      <c r="B2130" s="832" t="s">
        <v>3242</v>
      </c>
      <c r="C2130" s="832" t="s">
        <v>3248</v>
      </c>
      <c r="D2130" s="833" t="s">
        <v>5567</v>
      </c>
      <c r="E2130" s="834" t="s">
        <v>3284</v>
      </c>
      <c r="F2130" s="832" t="s">
        <v>3243</v>
      </c>
      <c r="G2130" s="832" t="s">
        <v>3299</v>
      </c>
      <c r="H2130" s="832" t="s">
        <v>655</v>
      </c>
      <c r="I2130" s="832" t="s">
        <v>3300</v>
      </c>
      <c r="J2130" s="832" t="s">
        <v>2868</v>
      </c>
      <c r="K2130" s="832" t="s">
        <v>3301</v>
      </c>
      <c r="L2130" s="835">
        <v>5322.08</v>
      </c>
      <c r="M2130" s="835">
        <v>10644.16</v>
      </c>
      <c r="N2130" s="832">
        <v>2</v>
      </c>
      <c r="O2130" s="836">
        <v>1</v>
      </c>
      <c r="P2130" s="835">
        <v>10644.16</v>
      </c>
      <c r="Q2130" s="837">
        <v>1</v>
      </c>
      <c r="R2130" s="832">
        <v>2</v>
      </c>
      <c r="S2130" s="837">
        <v>1</v>
      </c>
      <c r="T2130" s="836">
        <v>1</v>
      </c>
      <c r="U2130" s="838">
        <v>1</v>
      </c>
    </row>
    <row r="2131" spans="1:21" ht="14.45" customHeight="1" x14ac:dyDescent="0.2">
      <c r="A2131" s="831">
        <v>21</v>
      </c>
      <c r="B2131" s="832" t="s">
        <v>3242</v>
      </c>
      <c r="C2131" s="832" t="s">
        <v>3248</v>
      </c>
      <c r="D2131" s="833" t="s">
        <v>5567</v>
      </c>
      <c r="E2131" s="834" t="s">
        <v>3284</v>
      </c>
      <c r="F2131" s="832" t="s">
        <v>3243</v>
      </c>
      <c r="G2131" s="832" t="s">
        <v>3299</v>
      </c>
      <c r="H2131" s="832" t="s">
        <v>655</v>
      </c>
      <c r="I2131" s="832" t="s">
        <v>3423</v>
      </c>
      <c r="J2131" s="832" t="s">
        <v>2871</v>
      </c>
      <c r="K2131" s="832" t="s">
        <v>3424</v>
      </c>
      <c r="L2131" s="835">
        <v>1938.97</v>
      </c>
      <c r="M2131" s="835">
        <v>11633.82</v>
      </c>
      <c r="N2131" s="832">
        <v>6</v>
      </c>
      <c r="O2131" s="836">
        <v>1</v>
      </c>
      <c r="P2131" s="835">
        <v>11633.82</v>
      </c>
      <c r="Q2131" s="837">
        <v>1</v>
      </c>
      <c r="R2131" s="832">
        <v>6</v>
      </c>
      <c r="S2131" s="837">
        <v>1</v>
      </c>
      <c r="T2131" s="836">
        <v>1</v>
      </c>
      <c r="U2131" s="838">
        <v>1</v>
      </c>
    </row>
    <row r="2132" spans="1:21" ht="14.45" customHeight="1" x14ac:dyDescent="0.2">
      <c r="A2132" s="831">
        <v>21</v>
      </c>
      <c r="B2132" s="832" t="s">
        <v>3242</v>
      </c>
      <c r="C2132" s="832" t="s">
        <v>3248</v>
      </c>
      <c r="D2132" s="833" t="s">
        <v>5567</v>
      </c>
      <c r="E2132" s="834" t="s">
        <v>3284</v>
      </c>
      <c r="F2132" s="832" t="s">
        <v>3243</v>
      </c>
      <c r="G2132" s="832" t="s">
        <v>3299</v>
      </c>
      <c r="H2132" s="832" t="s">
        <v>655</v>
      </c>
      <c r="I2132" s="832" t="s">
        <v>2870</v>
      </c>
      <c r="J2132" s="832" t="s">
        <v>2871</v>
      </c>
      <c r="K2132" s="832" t="s">
        <v>2872</v>
      </c>
      <c r="L2132" s="835">
        <v>484.75</v>
      </c>
      <c r="M2132" s="835">
        <v>1454.25</v>
      </c>
      <c r="N2132" s="832">
        <v>3</v>
      </c>
      <c r="O2132" s="836">
        <v>1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5" customHeight="1" x14ac:dyDescent="0.2">
      <c r="A2133" s="831">
        <v>21</v>
      </c>
      <c r="B2133" s="832" t="s">
        <v>3242</v>
      </c>
      <c r="C2133" s="832" t="s">
        <v>3248</v>
      </c>
      <c r="D2133" s="833" t="s">
        <v>5567</v>
      </c>
      <c r="E2133" s="834" t="s">
        <v>3284</v>
      </c>
      <c r="F2133" s="832" t="s">
        <v>3243</v>
      </c>
      <c r="G2133" s="832" t="s">
        <v>3299</v>
      </c>
      <c r="H2133" s="832" t="s">
        <v>655</v>
      </c>
      <c r="I2133" s="832" t="s">
        <v>3427</v>
      </c>
      <c r="J2133" s="832" t="s">
        <v>2871</v>
      </c>
      <c r="K2133" s="832" t="s">
        <v>3428</v>
      </c>
      <c r="L2133" s="835">
        <v>969.48</v>
      </c>
      <c r="M2133" s="835">
        <v>2908.44</v>
      </c>
      <c r="N2133" s="832">
        <v>3</v>
      </c>
      <c r="O2133" s="836">
        <v>1</v>
      </c>
      <c r="P2133" s="835">
        <v>2908.44</v>
      </c>
      <c r="Q2133" s="837">
        <v>1</v>
      </c>
      <c r="R2133" s="832">
        <v>3</v>
      </c>
      <c r="S2133" s="837">
        <v>1</v>
      </c>
      <c r="T2133" s="836">
        <v>1</v>
      </c>
      <c r="U2133" s="838">
        <v>1</v>
      </c>
    </row>
    <row r="2134" spans="1:21" ht="14.45" customHeight="1" x14ac:dyDescent="0.2">
      <c r="A2134" s="831">
        <v>21</v>
      </c>
      <c r="B2134" s="832" t="s">
        <v>3242</v>
      </c>
      <c r="C2134" s="832" t="s">
        <v>3248</v>
      </c>
      <c r="D2134" s="833" t="s">
        <v>5567</v>
      </c>
      <c r="E2134" s="834" t="s">
        <v>3284</v>
      </c>
      <c r="F2134" s="832" t="s">
        <v>3243</v>
      </c>
      <c r="G2134" s="832" t="s">
        <v>3299</v>
      </c>
      <c r="H2134" s="832" t="s">
        <v>655</v>
      </c>
      <c r="I2134" s="832" t="s">
        <v>2863</v>
      </c>
      <c r="J2134" s="832" t="s">
        <v>2859</v>
      </c>
      <c r="K2134" s="832" t="s">
        <v>2864</v>
      </c>
      <c r="L2134" s="835">
        <v>484.75</v>
      </c>
      <c r="M2134" s="835">
        <v>3878</v>
      </c>
      <c r="N2134" s="832">
        <v>8</v>
      </c>
      <c r="O2134" s="836">
        <v>3</v>
      </c>
      <c r="P2134" s="835">
        <v>3878</v>
      </c>
      <c r="Q2134" s="837">
        <v>1</v>
      </c>
      <c r="R2134" s="832">
        <v>8</v>
      </c>
      <c r="S2134" s="837">
        <v>1</v>
      </c>
      <c r="T2134" s="836">
        <v>3</v>
      </c>
      <c r="U2134" s="838">
        <v>1</v>
      </c>
    </row>
    <row r="2135" spans="1:21" ht="14.45" customHeight="1" x14ac:dyDescent="0.2">
      <c r="A2135" s="831">
        <v>21</v>
      </c>
      <c r="B2135" s="832" t="s">
        <v>3242</v>
      </c>
      <c r="C2135" s="832" t="s">
        <v>3248</v>
      </c>
      <c r="D2135" s="833" t="s">
        <v>5567</v>
      </c>
      <c r="E2135" s="834" t="s">
        <v>3284</v>
      </c>
      <c r="F2135" s="832" t="s">
        <v>3243</v>
      </c>
      <c r="G2135" s="832" t="s">
        <v>3299</v>
      </c>
      <c r="H2135" s="832" t="s">
        <v>655</v>
      </c>
      <c r="I2135" s="832" t="s">
        <v>2865</v>
      </c>
      <c r="J2135" s="832" t="s">
        <v>2859</v>
      </c>
      <c r="K2135" s="832" t="s">
        <v>2866</v>
      </c>
      <c r="L2135" s="835">
        <v>969.48</v>
      </c>
      <c r="M2135" s="835">
        <v>2908.44</v>
      </c>
      <c r="N2135" s="832">
        <v>3</v>
      </c>
      <c r="O2135" s="836">
        <v>1</v>
      </c>
      <c r="P2135" s="835">
        <v>2908.44</v>
      </c>
      <c r="Q2135" s="837">
        <v>1</v>
      </c>
      <c r="R2135" s="832">
        <v>3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21</v>
      </c>
      <c r="B2136" s="832" t="s">
        <v>3242</v>
      </c>
      <c r="C2136" s="832" t="s">
        <v>3248</v>
      </c>
      <c r="D2136" s="833" t="s">
        <v>5567</v>
      </c>
      <c r="E2136" s="834" t="s">
        <v>3284</v>
      </c>
      <c r="F2136" s="832" t="s">
        <v>3243</v>
      </c>
      <c r="G2136" s="832" t="s">
        <v>3299</v>
      </c>
      <c r="H2136" s="832" t="s">
        <v>655</v>
      </c>
      <c r="I2136" s="832" t="s">
        <v>2858</v>
      </c>
      <c r="J2136" s="832" t="s">
        <v>2859</v>
      </c>
      <c r="K2136" s="832" t="s">
        <v>2860</v>
      </c>
      <c r="L2136" s="835">
        <v>1938.97</v>
      </c>
      <c r="M2136" s="835">
        <v>1938.97</v>
      </c>
      <c r="N2136" s="832">
        <v>1</v>
      </c>
      <c r="O2136" s="836">
        <v>1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21</v>
      </c>
      <c r="B2137" s="832" t="s">
        <v>3242</v>
      </c>
      <c r="C2137" s="832" t="s">
        <v>3248</v>
      </c>
      <c r="D2137" s="833" t="s">
        <v>5567</v>
      </c>
      <c r="E2137" s="834" t="s">
        <v>3284</v>
      </c>
      <c r="F2137" s="832" t="s">
        <v>3243</v>
      </c>
      <c r="G2137" s="832" t="s">
        <v>3299</v>
      </c>
      <c r="H2137" s="832" t="s">
        <v>655</v>
      </c>
      <c r="I2137" s="832" t="s">
        <v>3432</v>
      </c>
      <c r="J2137" s="832" t="s">
        <v>2859</v>
      </c>
      <c r="K2137" s="832" t="s">
        <v>3433</v>
      </c>
      <c r="L2137" s="835">
        <v>242.37</v>
      </c>
      <c r="M2137" s="835">
        <v>2666.07</v>
      </c>
      <c r="N2137" s="832">
        <v>11</v>
      </c>
      <c r="O2137" s="836">
        <v>4</v>
      </c>
      <c r="P2137" s="835">
        <v>2666.07</v>
      </c>
      <c r="Q2137" s="837">
        <v>1</v>
      </c>
      <c r="R2137" s="832">
        <v>11</v>
      </c>
      <c r="S2137" s="837">
        <v>1</v>
      </c>
      <c r="T2137" s="836">
        <v>4</v>
      </c>
      <c r="U2137" s="838">
        <v>1</v>
      </c>
    </row>
    <row r="2138" spans="1:21" ht="14.45" customHeight="1" x14ac:dyDescent="0.2">
      <c r="A2138" s="831">
        <v>21</v>
      </c>
      <c r="B2138" s="832" t="s">
        <v>3242</v>
      </c>
      <c r="C2138" s="832" t="s">
        <v>3248</v>
      </c>
      <c r="D2138" s="833" t="s">
        <v>5567</v>
      </c>
      <c r="E2138" s="834" t="s">
        <v>3284</v>
      </c>
      <c r="F2138" s="832" t="s">
        <v>3243</v>
      </c>
      <c r="G2138" s="832" t="s">
        <v>3299</v>
      </c>
      <c r="H2138" s="832" t="s">
        <v>655</v>
      </c>
      <c r="I2138" s="832" t="s">
        <v>2861</v>
      </c>
      <c r="J2138" s="832" t="s">
        <v>2859</v>
      </c>
      <c r="K2138" s="832" t="s">
        <v>2862</v>
      </c>
      <c r="L2138" s="835">
        <v>1454.23</v>
      </c>
      <c r="M2138" s="835">
        <v>1454.23</v>
      </c>
      <c r="N2138" s="832">
        <v>1</v>
      </c>
      <c r="O2138" s="836">
        <v>1</v>
      </c>
      <c r="P2138" s="835">
        <v>1454.23</v>
      </c>
      <c r="Q2138" s="837">
        <v>1</v>
      </c>
      <c r="R2138" s="832">
        <v>1</v>
      </c>
      <c r="S2138" s="837">
        <v>1</v>
      </c>
      <c r="T2138" s="836">
        <v>1</v>
      </c>
      <c r="U2138" s="838">
        <v>1</v>
      </c>
    </row>
    <row r="2139" spans="1:21" ht="14.45" customHeight="1" x14ac:dyDescent="0.2">
      <c r="A2139" s="831">
        <v>21</v>
      </c>
      <c r="B2139" s="832" t="s">
        <v>3242</v>
      </c>
      <c r="C2139" s="832" t="s">
        <v>3248</v>
      </c>
      <c r="D2139" s="833" t="s">
        <v>5567</v>
      </c>
      <c r="E2139" s="834" t="s">
        <v>3284</v>
      </c>
      <c r="F2139" s="832" t="s">
        <v>3243</v>
      </c>
      <c r="G2139" s="832" t="s">
        <v>3299</v>
      </c>
      <c r="H2139" s="832" t="s">
        <v>655</v>
      </c>
      <c r="I2139" s="832" t="s">
        <v>4717</v>
      </c>
      <c r="J2139" s="832" t="s">
        <v>2868</v>
      </c>
      <c r="K2139" s="832" t="s">
        <v>4718</v>
      </c>
      <c r="L2139" s="835">
        <v>5322.08</v>
      </c>
      <c r="M2139" s="835">
        <v>5322.08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5" customHeight="1" x14ac:dyDescent="0.2">
      <c r="A2140" s="831">
        <v>21</v>
      </c>
      <c r="B2140" s="832" t="s">
        <v>3242</v>
      </c>
      <c r="C2140" s="832" t="s">
        <v>3248</v>
      </c>
      <c r="D2140" s="833" t="s">
        <v>5567</v>
      </c>
      <c r="E2140" s="834" t="s">
        <v>3284</v>
      </c>
      <c r="F2140" s="832" t="s">
        <v>3243</v>
      </c>
      <c r="G2140" s="832" t="s">
        <v>3299</v>
      </c>
      <c r="H2140" s="832" t="s">
        <v>594</v>
      </c>
      <c r="I2140" s="832" t="s">
        <v>4989</v>
      </c>
      <c r="J2140" s="832" t="s">
        <v>4402</v>
      </c>
      <c r="K2140" s="832" t="s">
        <v>2862</v>
      </c>
      <c r="L2140" s="835">
        <v>1454.23</v>
      </c>
      <c r="M2140" s="835">
        <v>4362.6900000000005</v>
      </c>
      <c r="N2140" s="832">
        <v>3</v>
      </c>
      <c r="O2140" s="836">
        <v>1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5" customHeight="1" x14ac:dyDescent="0.2">
      <c r="A2141" s="831">
        <v>21</v>
      </c>
      <c r="B2141" s="832" t="s">
        <v>3242</v>
      </c>
      <c r="C2141" s="832" t="s">
        <v>3248</v>
      </c>
      <c r="D2141" s="833" t="s">
        <v>5567</v>
      </c>
      <c r="E2141" s="834" t="s">
        <v>3284</v>
      </c>
      <c r="F2141" s="832" t="s">
        <v>3243</v>
      </c>
      <c r="G2141" s="832" t="s">
        <v>4990</v>
      </c>
      <c r="H2141" s="832" t="s">
        <v>594</v>
      </c>
      <c r="I2141" s="832" t="s">
        <v>4991</v>
      </c>
      <c r="J2141" s="832" t="s">
        <v>4992</v>
      </c>
      <c r="K2141" s="832" t="s">
        <v>4993</v>
      </c>
      <c r="L2141" s="835">
        <v>229.72</v>
      </c>
      <c r="M2141" s="835">
        <v>229.72</v>
      </c>
      <c r="N2141" s="832">
        <v>1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5" customHeight="1" x14ac:dyDescent="0.2">
      <c r="A2142" s="831">
        <v>21</v>
      </c>
      <c r="B2142" s="832" t="s">
        <v>3242</v>
      </c>
      <c r="C2142" s="832" t="s">
        <v>3248</v>
      </c>
      <c r="D2142" s="833" t="s">
        <v>5567</v>
      </c>
      <c r="E2142" s="834" t="s">
        <v>3284</v>
      </c>
      <c r="F2142" s="832" t="s">
        <v>3243</v>
      </c>
      <c r="G2142" s="832" t="s">
        <v>3436</v>
      </c>
      <c r="H2142" s="832" t="s">
        <v>655</v>
      </c>
      <c r="I2142" s="832" t="s">
        <v>2789</v>
      </c>
      <c r="J2142" s="832" t="s">
        <v>2790</v>
      </c>
      <c r="K2142" s="832" t="s">
        <v>2791</v>
      </c>
      <c r="L2142" s="835">
        <v>3231.81</v>
      </c>
      <c r="M2142" s="835">
        <v>3231.81</v>
      </c>
      <c r="N2142" s="832">
        <v>1</v>
      </c>
      <c r="O2142" s="836">
        <v>0.5</v>
      </c>
      <c r="P2142" s="835">
        <v>3231.81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5" customHeight="1" x14ac:dyDescent="0.2">
      <c r="A2143" s="831">
        <v>21</v>
      </c>
      <c r="B2143" s="832" t="s">
        <v>3242</v>
      </c>
      <c r="C2143" s="832" t="s">
        <v>3248</v>
      </c>
      <c r="D2143" s="833" t="s">
        <v>5567</v>
      </c>
      <c r="E2143" s="834" t="s">
        <v>3284</v>
      </c>
      <c r="F2143" s="832" t="s">
        <v>3243</v>
      </c>
      <c r="G2143" s="832" t="s">
        <v>4994</v>
      </c>
      <c r="H2143" s="832" t="s">
        <v>655</v>
      </c>
      <c r="I2143" s="832" t="s">
        <v>4995</v>
      </c>
      <c r="J2143" s="832" t="s">
        <v>4996</v>
      </c>
      <c r="K2143" s="832" t="s">
        <v>4997</v>
      </c>
      <c r="L2143" s="835">
        <v>44.52</v>
      </c>
      <c r="M2143" s="835">
        <v>578.76</v>
      </c>
      <c r="N2143" s="832">
        <v>13</v>
      </c>
      <c r="O2143" s="836">
        <v>4</v>
      </c>
      <c r="P2143" s="835">
        <v>222.60000000000002</v>
      </c>
      <c r="Q2143" s="837">
        <v>0.38461538461538464</v>
      </c>
      <c r="R2143" s="832">
        <v>5</v>
      </c>
      <c r="S2143" s="837">
        <v>0.38461538461538464</v>
      </c>
      <c r="T2143" s="836">
        <v>1</v>
      </c>
      <c r="U2143" s="838">
        <v>0.25</v>
      </c>
    </row>
    <row r="2144" spans="1:21" ht="14.45" customHeight="1" x14ac:dyDescent="0.2">
      <c r="A2144" s="831">
        <v>21</v>
      </c>
      <c r="B2144" s="832" t="s">
        <v>3242</v>
      </c>
      <c r="C2144" s="832" t="s">
        <v>3248</v>
      </c>
      <c r="D2144" s="833" t="s">
        <v>5567</v>
      </c>
      <c r="E2144" s="834" t="s">
        <v>3284</v>
      </c>
      <c r="F2144" s="832" t="s">
        <v>3243</v>
      </c>
      <c r="G2144" s="832" t="s">
        <v>3437</v>
      </c>
      <c r="H2144" s="832" t="s">
        <v>655</v>
      </c>
      <c r="I2144" s="832" t="s">
        <v>2594</v>
      </c>
      <c r="J2144" s="832" t="s">
        <v>1030</v>
      </c>
      <c r="K2144" s="832" t="s">
        <v>2595</v>
      </c>
      <c r="L2144" s="835">
        <v>42.51</v>
      </c>
      <c r="M2144" s="835">
        <v>170.04</v>
      </c>
      <c r="N2144" s="832">
        <v>4</v>
      </c>
      <c r="O2144" s="836">
        <v>3.5</v>
      </c>
      <c r="P2144" s="835">
        <v>127.53</v>
      </c>
      <c r="Q2144" s="837">
        <v>0.75</v>
      </c>
      <c r="R2144" s="832">
        <v>3</v>
      </c>
      <c r="S2144" s="837">
        <v>0.75</v>
      </c>
      <c r="T2144" s="836">
        <v>2.5</v>
      </c>
      <c r="U2144" s="838">
        <v>0.7142857142857143</v>
      </c>
    </row>
    <row r="2145" spans="1:21" ht="14.45" customHeight="1" x14ac:dyDescent="0.2">
      <c r="A2145" s="831">
        <v>21</v>
      </c>
      <c r="B2145" s="832" t="s">
        <v>3242</v>
      </c>
      <c r="C2145" s="832" t="s">
        <v>3248</v>
      </c>
      <c r="D2145" s="833" t="s">
        <v>5567</v>
      </c>
      <c r="E2145" s="834" t="s">
        <v>3284</v>
      </c>
      <c r="F2145" s="832" t="s">
        <v>3243</v>
      </c>
      <c r="G2145" s="832" t="s">
        <v>3437</v>
      </c>
      <c r="H2145" s="832" t="s">
        <v>655</v>
      </c>
      <c r="I2145" s="832" t="s">
        <v>2596</v>
      </c>
      <c r="J2145" s="832" t="s">
        <v>1030</v>
      </c>
      <c r="K2145" s="832" t="s">
        <v>2597</v>
      </c>
      <c r="L2145" s="835">
        <v>85.02</v>
      </c>
      <c r="M2145" s="835">
        <v>170.04</v>
      </c>
      <c r="N2145" s="832">
        <v>2</v>
      </c>
      <c r="O2145" s="836">
        <v>2</v>
      </c>
      <c r="P2145" s="835">
        <v>170.04</v>
      </c>
      <c r="Q2145" s="837">
        <v>1</v>
      </c>
      <c r="R2145" s="832">
        <v>2</v>
      </c>
      <c r="S2145" s="837">
        <v>1</v>
      </c>
      <c r="T2145" s="836">
        <v>2</v>
      </c>
      <c r="U2145" s="838">
        <v>1</v>
      </c>
    </row>
    <row r="2146" spans="1:21" ht="14.45" customHeight="1" x14ac:dyDescent="0.2">
      <c r="A2146" s="831">
        <v>21</v>
      </c>
      <c r="B2146" s="832" t="s">
        <v>3242</v>
      </c>
      <c r="C2146" s="832" t="s">
        <v>3248</v>
      </c>
      <c r="D2146" s="833" t="s">
        <v>5567</v>
      </c>
      <c r="E2146" s="834" t="s">
        <v>3284</v>
      </c>
      <c r="F2146" s="832" t="s">
        <v>3243</v>
      </c>
      <c r="G2146" s="832" t="s">
        <v>3437</v>
      </c>
      <c r="H2146" s="832" t="s">
        <v>594</v>
      </c>
      <c r="I2146" s="832" t="s">
        <v>3836</v>
      </c>
      <c r="J2146" s="832" t="s">
        <v>3837</v>
      </c>
      <c r="K2146" s="832" t="s">
        <v>2595</v>
      </c>
      <c r="L2146" s="835">
        <v>42.51</v>
      </c>
      <c r="M2146" s="835">
        <v>212.54999999999998</v>
      </c>
      <c r="N2146" s="832">
        <v>5</v>
      </c>
      <c r="O2146" s="836">
        <v>4</v>
      </c>
      <c r="P2146" s="835">
        <v>42.51</v>
      </c>
      <c r="Q2146" s="837">
        <v>0.2</v>
      </c>
      <c r="R2146" s="832">
        <v>1</v>
      </c>
      <c r="S2146" s="837">
        <v>0.2</v>
      </c>
      <c r="T2146" s="836">
        <v>0.5</v>
      </c>
      <c r="U2146" s="838">
        <v>0.125</v>
      </c>
    </row>
    <row r="2147" spans="1:21" ht="14.45" customHeight="1" x14ac:dyDescent="0.2">
      <c r="A2147" s="831">
        <v>21</v>
      </c>
      <c r="B2147" s="832" t="s">
        <v>3242</v>
      </c>
      <c r="C2147" s="832" t="s">
        <v>3248</v>
      </c>
      <c r="D2147" s="833" t="s">
        <v>5567</v>
      </c>
      <c r="E2147" s="834" t="s">
        <v>3284</v>
      </c>
      <c r="F2147" s="832" t="s">
        <v>3243</v>
      </c>
      <c r="G2147" s="832" t="s">
        <v>3438</v>
      </c>
      <c r="H2147" s="832" t="s">
        <v>655</v>
      </c>
      <c r="I2147" s="832" t="s">
        <v>2910</v>
      </c>
      <c r="J2147" s="832" t="s">
        <v>2911</v>
      </c>
      <c r="K2147" s="832" t="s">
        <v>2912</v>
      </c>
      <c r="L2147" s="835">
        <v>113.16</v>
      </c>
      <c r="M2147" s="835">
        <v>113.16</v>
      </c>
      <c r="N2147" s="832">
        <v>1</v>
      </c>
      <c r="O2147" s="836">
        <v>0.5</v>
      </c>
      <c r="P2147" s="835">
        <v>113.16</v>
      </c>
      <c r="Q2147" s="837">
        <v>1</v>
      </c>
      <c r="R2147" s="832">
        <v>1</v>
      </c>
      <c r="S2147" s="837">
        <v>1</v>
      </c>
      <c r="T2147" s="836">
        <v>0.5</v>
      </c>
      <c r="U2147" s="838">
        <v>1</v>
      </c>
    </row>
    <row r="2148" spans="1:21" ht="14.45" customHeight="1" x14ac:dyDescent="0.2">
      <c r="A2148" s="831">
        <v>21</v>
      </c>
      <c r="B2148" s="832" t="s">
        <v>3242</v>
      </c>
      <c r="C2148" s="832" t="s">
        <v>3248</v>
      </c>
      <c r="D2148" s="833" t="s">
        <v>5567</v>
      </c>
      <c r="E2148" s="834" t="s">
        <v>3284</v>
      </c>
      <c r="F2148" s="832" t="s">
        <v>3243</v>
      </c>
      <c r="G2148" s="832" t="s">
        <v>3438</v>
      </c>
      <c r="H2148" s="832" t="s">
        <v>655</v>
      </c>
      <c r="I2148" s="832" t="s">
        <v>2915</v>
      </c>
      <c r="J2148" s="832" t="s">
        <v>2911</v>
      </c>
      <c r="K2148" s="832" t="s">
        <v>2916</v>
      </c>
      <c r="L2148" s="835">
        <v>339.47</v>
      </c>
      <c r="M2148" s="835">
        <v>5431.52</v>
      </c>
      <c r="N2148" s="832">
        <v>16</v>
      </c>
      <c r="O2148" s="836">
        <v>11</v>
      </c>
      <c r="P2148" s="835">
        <v>4752.5800000000008</v>
      </c>
      <c r="Q2148" s="837">
        <v>0.87500000000000011</v>
      </c>
      <c r="R2148" s="832">
        <v>14</v>
      </c>
      <c r="S2148" s="837">
        <v>0.875</v>
      </c>
      <c r="T2148" s="836">
        <v>9.5</v>
      </c>
      <c r="U2148" s="838">
        <v>0.86363636363636365</v>
      </c>
    </row>
    <row r="2149" spans="1:21" ht="14.45" customHeight="1" x14ac:dyDescent="0.2">
      <c r="A2149" s="831">
        <v>21</v>
      </c>
      <c r="B2149" s="832" t="s">
        <v>3242</v>
      </c>
      <c r="C2149" s="832" t="s">
        <v>3248</v>
      </c>
      <c r="D2149" s="833" t="s">
        <v>5567</v>
      </c>
      <c r="E2149" s="834" t="s">
        <v>3284</v>
      </c>
      <c r="F2149" s="832" t="s">
        <v>3243</v>
      </c>
      <c r="G2149" s="832" t="s">
        <v>3438</v>
      </c>
      <c r="H2149" s="832" t="s">
        <v>655</v>
      </c>
      <c r="I2149" s="832" t="s">
        <v>4998</v>
      </c>
      <c r="J2149" s="832" t="s">
        <v>2908</v>
      </c>
      <c r="K2149" s="832" t="s">
        <v>4999</v>
      </c>
      <c r="L2149" s="835">
        <v>763.63</v>
      </c>
      <c r="M2149" s="835">
        <v>3054.52</v>
      </c>
      <c r="N2149" s="832">
        <v>4</v>
      </c>
      <c r="O2149" s="836">
        <v>2</v>
      </c>
      <c r="P2149" s="835">
        <v>3054.52</v>
      </c>
      <c r="Q2149" s="837">
        <v>1</v>
      </c>
      <c r="R2149" s="832">
        <v>4</v>
      </c>
      <c r="S2149" s="837">
        <v>1</v>
      </c>
      <c r="T2149" s="836">
        <v>2</v>
      </c>
      <c r="U2149" s="838">
        <v>1</v>
      </c>
    </row>
    <row r="2150" spans="1:21" ht="14.45" customHeight="1" x14ac:dyDescent="0.2">
      <c r="A2150" s="831">
        <v>21</v>
      </c>
      <c r="B2150" s="832" t="s">
        <v>3242</v>
      </c>
      <c r="C2150" s="832" t="s">
        <v>3248</v>
      </c>
      <c r="D2150" s="833" t="s">
        <v>5567</v>
      </c>
      <c r="E2150" s="834" t="s">
        <v>3284</v>
      </c>
      <c r="F2150" s="832" t="s">
        <v>3243</v>
      </c>
      <c r="G2150" s="832" t="s">
        <v>4092</v>
      </c>
      <c r="H2150" s="832" t="s">
        <v>594</v>
      </c>
      <c r="I2150" s="832" t="s">
        <v>4764</v>
      </c>
      <c r="J2150" s="832" t="s">
        <v>2070</v>
      </c>
      <c r="K2150" s="832" t="s">
        <v>4094</v>
      </c>
      <c r="L2150" s="835">
        <v>50.64</v>
      </c>
      <c r="M2150" s="835">
        <v>50.64</v>
      </c>
      <c r="N2150" s="832">
        <v>1</v>
      </c>
      <c r="O2150" s="836">
        <v>1</v>
      </c>
      <c r="P2150" s="835">
        <v>50.64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5" customHeight="1" x14ac:dyDescent="0.2">
      <c r="A2151" s="831">
        <v>21</v>
      </c>
      <c r="B2151" s="832" t="s">
        <v>3242</v>
      </c>
      <c r="C2151" s="832" t="s">
        <v>3248</v>
      </c>
      <c r="D2151" s="833" t="s">
        <v>5567</v>
      </c>
      <c r="E2151" s="834" t="s">
        <v>3284</v>
      </c>
      <c r="F2151" s="832" t="s">
        <v>3243</v>
      </c>
      <c r="G2151" s="832" t="s">
        <v>4231</v>
      </c>
      <c r="H2151" s="832" t="s">
        <v>594</v>
      </c>
      <c r="I2151" s="832" t="s">
        <v>4232</v>
      </c>
      <c r="J2151" s="832" t="s">
        <v>4233</v>
      </c>
      <c r="K2151" s="832" t="s">
        <v>3799</v>
      </c>
      <c r="L2151" s="835">
        <v>140.72</v>
      </c>
      <c r="M2151" s="835">
        <v>1547.92</v>
      </c>
      <c r="N2151" s="832">
        <v>11</v>
      </c>
      <c r="O2151" s="836">
        <v>2</v>
      </c>
      <c r="P2151" s="835">
        <v>703.6</v>
      </c>
      <c r="Q2151" s="837">
        <v>0.45454545454545453</v>
      </c>
      <c r="R2151" s="832">
        <v>5</v>
      </c>
      <c r="S2151" s="837">
        <v>0.45454545454545453</v>
      </c>
      <c r="T2151" s="836">
        <v>0.5</v>
      </c>
      <c r="U2151" s="838">
        <v>0.25</v>
      </c>
    </row>
    <row r="2152" spans="1:21" ht="14.45" customHeight="1" x14ac:dyDescent="0.2">
      <c r="A2152" s="831">
        <v>21</v>
      </c>
      <c r="B2152" s="832" t="s">
        <v>3242</v>
      </c>
      <c r="C2152" s="832" t="s">
        <v>3248</v>
      </c>
      <c r="D2152" s="833" t="s">
        <v>5567</v>
      </c>
      <c r="E2152" s="834" t="s">
        <v>3284</v>
      </c>
      <c r="F2152" s="832" t="s">
        <v>3243</v>
      </c>
      <c r="G2152" s="832" t="s">
        <v>4231</v>
      </c>
      <c r="H2152" s="832" t="s">
        <v>594</v>
      </c>
      <c r="I2152" s="832" t="s">
        <v>5000</v>
      </c>
      <c r="J2152" s="832" t="s">
        <v>5001</v>
      </c>
      <c r="K2152" s="832" t="s">
        <v>5002</v>
      </c>
      <c r="L2152" s="835">
        <v>38.47</v>
      </c>
      <c r="M2152" s="835">
        <v>38.47</v>
      </c>
      <c r="N2152" s="832">
        <v>1</v>
      </c>
      <c r="O2152" s="836">
        <v>1</v>
      </c>
      <c r="P2152" s="835">
        <v>38.47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5" customHeight="1" x14ac:dyDescent="0.2">
      <c r="A2153" s="831">
        <v>21</v>
      </c>
      <c r="B2153" s="832" t="s">
        <v>3242</v>
      </c>
      <c r="C2153" s="832" t="s">
        <v>3248</v>
      </c>
      <c r="D2153" s="833" t="s">
        <v>5567</v>
      </c>
      <c r="E2153" s="834" t="s">
        <v>3284</v>
      </c>
      <c r="F2153" s="832" t="s">
        <v>3243</v>
      </c>
      <c r="G2153" s="832" t="s">
        <v>5003</v>
      </c>
      <c r="H2153" s="832" t="s">
        <v>594</v>
      </c>
      <c r="I2153" s="832" t="s">
        <v>5004</v>
      </c>
      <c r="J2153" s="832" t="s">
        <v>5005</v>
      </c>
      <c r="K2153" s="832" t="s">
        <v>5006</v>
      </c>
      <c r="L2153" s="835">
        <v>79.64</v>
      </c>
      <c r="M2153" s="835">
        <v>79.64</v>
      </c>
      <c r="N2153" s="832">
        <v>1</v>
      </c>
      <c r="O2153" s="836">
        <v>0.5</v>
      </c>
      <c r="P2153" s="835">
        <v>79.64</v>
      </c>
      <c r="Q2153" s="837">
        <v>1</v>
      </c>
      <c r="R2153" s="832">
        <v>1</v>
      </c>
      <c r="S2153" s="837">
        <v>1</v>
      </c>
      <c r="T2153" s="836">
        <v>0.5</v>
      </c>
      <c r="U2153" s="838">
        <v>1</v>
      </c>
    </row>
    <row r="2154" spans="1:21" ht="14.45" customHeight="1" x14ac:dyDescent="0.2">
      <c r="A2154" s="831">
        <v>21</v>
      </c>
      <c r="B2154" s="832" t="s">
        <v>3242</v>
      </c>
      <c r="C2154" s="832" t="s">
        <v>3248</v>
      </c>
      <c r="D2154" s="833" t="s">
        <v>5567</v>
      </c>
      <c r="E2154" s="834" t="s">
        <v>3284</v>
      </c>
      <c r="F2154" s="832" t="s">
        <v>3243</v>
      </c>
      <c r="G2154" s="832" t="s">
        <v>3451</v>
      </c>
      <c r="H2154" s="832" t="s">
        <v>594</v>
      </c>
      <c r="I2154" s="832" t="s">
        <v>3452</v>
      </c>
      <c r="J2154" s="832" t="s">
        <v>1159</v>
      </c>
      <c r="K2154" s="832" t="s">
        <v>3453</v>
      </c>
      <c r="L2154" s="835">
        <v>75.05</v>
      </c>
      <c r="M2154" s="835">
        <v>450.29999999999995</v>
      </c>
      <c r="N2154" s="832">
        <v>6</v>
      </c>
      <c r="O2154" s="836">
        <v>5.5</v>
      </c>
      <c r="P2154" s="835">
        <v>300.2</v>
      </c>
      <c r="Q2154" s="837">
        <v>0.66666666666666674</v>
      </c>
      <c r="R2154" s="832">
        <v>4</v>
      </c>
      <c r="S2154" s="837">
        <v>0.66666666666666663</v>
      </c>
      <c r="T2154" s="836">
        <v>3.5</v>
      </c>
      <c r="U2154" s="838">
        <v>0.63636363636363635</v>
      </c>
    </row>
    <row r="2155" spans="1:21" ht="14.45" customHeight="1" x14ac:dyDescent="0.2">
      <c r="A2155" s="831">
        <v>21</v>
      </c>
      <c r="B2155" s="832" t="s">
        <v>3242</v>
      </c>
      <c r="C2155" s="832" t="s">
        <v>3248</v>
      </c>
      <c r="D2155" s="833" t="s">
        <v>5567</v>
      </c>
      <c r="E2155" s="834" t="s">
        <v>3284</v>
      </c>
      <c r="F2155" s="832" t="s">
        <v>3243</v>
      </c>
      <c r="G2155" s="832" t="s">
        <v>3451</v>
      </c>
      <c r="H2155" s="832" t="s">
        <v>594</v>
      </c>
      <c r="I2155" s="832" t="s">
        <v>3454</v>
      </c>
      <c r="J2155" s="832" t="s">
        <v>1163</v>
      </c>
      <c r="K2155" s="832" t="s">
        <v>3455</v>
      </c>
      <c r="L2155" s="835">
        <v>45.03</v>
      </c>
      <c r="M2155" s="835">
        <v>180.12</v>
      </c>
      <c r="N2155" s="832">
        <v>4</v>
      </c>
      <c r="O2155" s="836">
        <v>1.5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5" customHeight="1" x14ac:dyDescent="0.2">
      <c r="A2156" s="831">
        <v>21</v>
      </c>
      <c r="B2156" s="832" t="s">
        <v>3242</v>
      </c>
      <c r="C2156" s="832" t="s">
        <v>3248</v>
      </c>
      <c r="D2156" s="833" t="s">
        <v>5567</v>
      </c>
      <c r="E2156" s="834" t="s">
        <v>3284</v>
      </c>
      <c r="F2156" s="832" t="s">
        <v>3243</v>
      </c>
      <c r="G2156" s="832" t="s">
        <v>3847</v>
      </c>
      <c r="H2156" s="832" t="s">
        <v>594</v>
      </c>
      <c r="I2156" s="832" t="s">
        <v>4095</v>
      </c>
      <c r="J2156" s="832" t="s">
        <v>1631</v>
      </c>
      <c r="K2156" s="832" t="s">
        <v>4096</v>
      </c>
      <c r="L2156" s="835">
        <v>94.7</v>
      </c>
      <c r="M2156" s="835">
        <v>284.10000000000002</v>
      </c>
      <c r="N2156" s="832">
        <v>3</v>
      </c>
      <c r="O2156" s="836">
        <v>2.5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5" customHeight="1" x14ac:dyDescent="0.2">
      <c r="A2157" s="831">
        <v>21</v>
      </c>
      <c r="B2157" s="832" t="s">
        <v>3242</v>
      </c>
      <c r="C2157" s="832" t="s">
        <v>3248</v>
      </c>
      <c r="D2157" s="833" t="s">
        <v>5567</v>
      </c>
      <c r="E2157" s="834" t="s">
        <v>3284</v>
      </c>
      <c r="F2157" s="832" t="s">
        <v>3243</v>
      </c>
      <c r="G2157" s="832" t="s">
        <v>3461</v>
      </c>
      <c r="H2157" s="832" t="s">
        <v>594</v>
      </c>
      <c r="I2157" s="832" t="s">
        <v>3462</v>
      </c>
      <c r="J2157" s="832" t="s">
        <v>3463</v>
      </c>
      <c r="K2157" s="832" t="s">
        <v>3464</v>
      </c>
      <c r="L2157" s="835">
        <v>2615.92</v>
      </c>
      <c r="M2157" s="835">
        <v>7847.76</v>
      </c>
      <c r="N2157" s="832">
        <v>3</v>
      </c>
      <c r="O2157" s="836">
        <v>2.5</v>
      </c>
      <c r="P2157" s="835">
        <v>7847.76</v>
      </c>
      <c r="Q2157" s="837">
        <v>1</v>
      </c>
      <c r="R2157" s="832">
        <v>3</v>
      </c>
      <c r="S2157" s="837">
        <v>1</v>
      </c>
      <c r="T2157" s="836">
        <v>2.5</v>
      </c>
      <c r="U2157" s="838">
        <v>1</v>
      </c>
    </row>
    <row r="2158" spans="1:21" ht="14.45" customHeight="1" x14ac:dyDescent="0.2">
      <c r="A2158" s="831">
        <v>21</v>
      </c>
      <c r="B2158" s="832" t="s">
        <v>3242</v>
      </c>
      <c r="C2158" s="832" t="s">
        <v>3248</v>
      </c>
      <c r="D2158" s="833" t="s">
        <v>5567</v>
      </c>
      <c r="E2158" s="834" t="s">
        <v>3284</v>
      </c>
      <c r="F2158" s="832" t="s">
        <v>3243</v>
      </c>
      <c r="G2158" s="832" t="s">
        <v>3461</v>
      </c>
      <c r="H2158" s="832" t="s">
        <v>594</v>
      </c>
      <c r="I2158" s="832" t="s">
        <v>4237</v>
      </c>
      <c r="J2158" s="832" t="s">
        <v>3463</v>
      </c>
      <c r="K2158" s="832" t="s">
        <v>4238</v>
      </c>
      <c r="L2158" s="835">
        <v>3633.21</v>
      </c>
      <c r="M2158" s="835">
        <v>18166.050000000003</v>
      </c>
      <c r="N2158" s="832">
        <v>5</v>
      </c>
      <c r="O2158" s="836">
        <v>4</v>
      </c>
      <c r="P2158" s="835">
        <v>18166.050000000003</v>
      </c>
      <c r="Q2158" s="837">
        <v>1</v>
      </c>
      <c r="R2158" s="832">
        <v>5</v>
      </c>
      <c r="S2158" s="837">
        <v>1</v>
      </c>
      <c r="T2158" s="836">
        <v>4</v>
      </c>
      <c r="U2158" s="838">
        <v>1</v>
      </c>
    </row>
    <row r="2159" spans="1:21" ht="14.45" customHeight="1" x14ac:dyDescent="0.2">
      <c r="A2159" s="831">
        <v>21</v>
      </c>
      <c r="B2159" s="832" t="s">
        <v>3242</v>
      </c>
      <c r="C2159" s="832" t="s">
        <v>3248</v>
      </c>
      <c r="D2159" s="833" t="s">
        <v>5567</v>
      </c>
      <c r="E2159" s="834" t="s">
        <v>3284</v>
      </c>
      <c r="F2159" s="832" t="s">
        <v>3243</v>
      </c>
      <c r="G2159" s="832" t="s">
        <v>4239</v>
      </c>
      <c r="H2159" s="832" t="s">
        <v>594</v>
      </c>
      <c r="I2159" s="832" t="s">
        <v>4240</v>
      </c>
      <c r="J2159" s="832" t="s">
        <v>730</v>
      </c>
      <c r="K2159" s="832" t="s">
        <v>4241</v>
      </c>
      <c r="L2159" s="835">
        <v>144.19</v>
      </c>
      <c r="M2159" s="835">
        <v>144.19</v>
      </c>
      <c r="N2159" s="832">
        <v>1</v>
      </c>
      <c r="O2159" s="836">
        <v>1</v>
      </c>
      <c r="P2159" s="835">
        <v>144.19</v>
      </c>
      <c r="Q2159" s="837">
        <v>1</v>
      </c>
      <c r="R2159" s="832">
        <v>1</v>
      </c>
      <c r="S2159" s="837">
        <v>1</v>
      </c>
      <c r="T2159" s="836">
        <v>1</v>
      </c>
      <c r="U2159" s="838">
        <v>1</v>
      </c>
    </row>
    <row r="2160" spans="1:21" ht="14.45" customHeight="1" x14ac:dyDescent="0.2">
      <c r="A2160" s="831">
        <v>21</v>
      </c>
      <c r="B2160" s="832" t="s">
        <v>3242</v>
      </c>
      <c r="C2160" s="832" t="s">
        <v>3248</v>
      </c>
      <c r="D2160" s="833" t="s">
        <v>5567</v>
      </c>
      <c r="E2160" s="834" t="s">
        <v>3284</v>
      </c>
      <c r="F2160" s="832" t="s">
        <v>3243</v>
      </c>
      <c r="G2160" s="832" t="s">
        <v>5007</v>
      </c>
      <c r="H2160" s="832" t="s">
        <v>594</v>
      </c>
      <c r="I2160" s="832" t="s">
        <v>5008</v>
      </c>
      <c r="J2160" s="832" t="s">
        <v>5009</v>
      </c>
      <c r="K2160" s="832" t="s">
        <v>5010</v>
      </c>
      <c r="L2160" s="835">
        <v>263.68</v>
      </c>
      <c r="M2160" s="835">
        <v>263.68</v>
      </c>
      <c r="N2160" s="832">
        <v>1</v>
      </c>
      <c r="O2160" s="836">
        <v>0.5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5" customHeight="1" x14ac:dyDescent="0.2">
      <c r="A2161" s="831">
        <v>21</v>
      </c>
      <c r="B2161" s="832" t="s">
        <v>3242</v>
      </c>
      <c r="C2161" s="832" t="s">
        <v>3248</v>
      </c>
      <c r="D2161" s="833" t="s">
        <v>5567</v>
      </c>
      <c r="E2161" s="834" t="s">
        <v>3284</v>
      </c>
      <c r="F2161" s="832" t="s">
        <v>3243</v>
      </c>
      <c r="G2161" s="832" t="s">
        <v>3469</v>
      </c>
      <c r="H2161" s="832" t="s">
        <v>594</v>
      </c>
      <c r="I2161" s="832" t="s">
        <v>3470</v>
      </c>
      <c r="J2161" s="832" t="s">
        <v>907</v>
      </c>
      <c r="K2161" s="832" t="s">
        <v>3471</v>
      </c>
      <c r="L2161" s="835">
        <v>27.28</v>
      </c>
      <c r="M2161" s="835">
        <v>136.4</v>
      </c>
      <c r="N2161" s="832">
        <v>5</v>
      </c>
      <c r="O2161" s="836">
        <v>2</v>
      </c>
      <c r="P2161" s="835">
        <v>109.12</v>
      </c>
      <c r="Q2161" s="837">
        <v>0.8</v>
      </c>
      <c r="R2161" s="832">
        <v>4</v>
      </c>
      <c r="S2161" s="837">
        <v>0.8</v>
      </c>
      <c r="T2161" s="836">
        <v>1.5</v>
      </c>
      <c r="U2161" s="838">
        <v>0.75</v>
      </c>
    </row>
    <row r="2162" spans="1:21" ht="14.45" customHeight="1" x14ac:dyDescent="0.2">
      <c r="A2162" s="831">
        <v>21</v>
      </c>
      <c r="B2162" s="832" t="s">
        <v>3242</v>
      </c>
      <c r="C2162" s="832" t="s">
        <v>3248</v>
      </c>
      <c r="D2162" s="833" t="s">
        <v>5567</v>
      </c>
      <c r="E2162" s="834" t="s">
        <v>3284</v>
      </c>
      <c r="F2162" s="832" t="s">
        <v>3243</v>
      </c>
      <c r="G2162" s="832" t="s">
        <v>3477</v>
      </c>
      <c r="H2162" s="832" t="s">
        <v>655</v>
      </c>
      <c r="I2162" s="832" t="s">
        <v>3478</v>
      </c>
      <c r="J2162" s="832" t="s">
        <v>3479</v>
      </c>
      <c r="K2162" s="832" t="s">
        <v>3480</v>
      </c>
      <c r="L2162" s="835">
        <v>1651.16</v>
      </c>
      <c r="M2162" s="835">
        <v>11558.12</v>
      </c>
      <c r="N2162" s="832">
        <v>7</v>
      </c>
      <c r="O2162" s="836">
        <v>5.5</v>
      </c>
      <c r="P2162" s="835">
        <v>11558.12</v>
      </c>
      <c r="Q2162" s="837">
        <v>1</v>
      </c>
      <c r="R2162" s="832">
        <v>7</v>
      </c>
      <c r="S2162" s="837">
        <v>1</v>
      </c>
      <c r="T2162" s="836">
        <v>5.5</v>
      </c>
      <c r="U2162" s="838">
        <v>1</v>
      </c>
    </row>
    <row r="2163" spans="1:21" ht="14.45" customHeight="1" x14ac:dyDescent="0.2">
      <c r="A2163" s="831">
        <v>21</v>
      </c>
      <c r="B2163" s="832" t="s">
        <v>3242</v>
      </c>
      <c r="C2163" s="832" t="s">
        <v>3248</v>
      </c>
      <c r="D2163" s="833" t="s">
        <v>5567</v>
      </c>
      <c r="E2163" s="834" t="s">
        <v>3284</v>
      </c>
      <c r="F2163" s="832" t="s">
        <v>3243</v>
      </c>
      <c r="G2163" s="832" t="s">
        <v>5011</v>
      </c>
      <c r="H2163" s="832" t="s">
        <v>594</v>
      </c>
      <c r="I2163" s="832" t="s">
        <v>5012</v>
      </c>
      <c r="J2163" s="832" t="s">
        <v>5013</v>
      </c>
      <c r="K2163" s="832" t="s">
        <v>5014</v>
      </c>
      <c r="L2163" s="835">
        <v>8.7899999999999991</v>
      </c>
      <c r="M2163" s="835">
        <v>26.369999999999997</v>
      </c>
      <c r="N2163" s="832">
        <v>3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5" customHeight="1" x14ac:dyDescent="0.2">
      <c r="A2164" s="831">
        <v>21</v>
      </c>
      <c r="B2164" s="832" t="s">
        <v>3242</v>
      </c>
      <c r="C2164" s="832" t="s">
        <v>3248</v>
      </c>
      <c r="D2164" s="833" t="s">
        <v>5567</v>
      </c>
      <c r="E2164" s="834" t="s">
        <v>3284</v>
      </c>
      <c r="F2164" s="832" t="s">
        <v>3243</v>
      </c>
      <c r="G2164" s="832" t="s">
        <v>3863</v>
      </c>
      <c r="H2164" s="832" t="s">
        <v>594</v>
      </c>
      <c r="I2164" s="832" t="s">
        <v>5015</v>
      </c>
      <c r="J2164" s="832" t="s">
        <v>1132</v>
      </c>
      <c r="K2164" s="832" t="s">
        <v>1133</v>
      </c>
      <c r="L2164" s="835">
        <v>0</v>
      </c>
      <c r="M2164" s="835">
        <v>0</v>
      </c>
      <c r="N2164" s="832">
        <v>3</v>
      </c>
      <c r="O2164" s="836">
        <v>1.5</v>
      </c>
      <c r="P2164" s="835">
        <v>0</v>
      </c>
      <c r="Q2164" s="837"/>
      <c r="R2164" s="832">
        <v>3</v>
      </c>
      <c r="S2164" s="837">
        <v>1</v>
      </c>
      <c r="T2164" s="836">
        <v>1.5</v>
      </c>
      <c r="U2164" s="838">
        <v>1</v>
      </c>
    </row>
    <row r="2165" spans="1:21" ht="14.45" customHeight="1" x14ac:dyDescent="0.2">
      <c r="A2165" s="831">
        <v>21</v>
      </c>
      <c r="B2165" s="832" t="s">
        <v>3242</v>
      </c>
      <c r="C2165" s="832" t="s">
        <v>3248</v>
      </c>
      <c r="D2165" s="833" t="s">
        <v>5567</v>
      </c>
      <c r="E2165" s="834" t="s">
        <v>3284</v>
      </c>
      <c r="F2165" s="832" t="s">
        <v>3243</v>
      </c>
      <c r="G2165" s="832" t="s">
        <v>3863</v>
      </c>
      <c r="H2165" s="832" t="s">
        <v>594</v>
      </c>
      <c r="I2165" s="832" t="s">
        <v>4913</v>
      </c>
      <c r="J2165" s="832" t="s">
        <v>834</v>
      </c>
      <c r="K2165" s="832" t="s">
        <v>4914</v>
      </c>
      <c r="L2165" s="835">
        <v>0</v>
      </c>
      <c r="M2165" s="835">
        <v>0</v>
      </c>
      <c r="N2165" s="832">
        <v>1</v>
      </c>
      <c r="O2165" s="836">
        <v>1</v>
      </c>
      <c r="P2165" s="835"/>
      <c r="Q2165" s="837"/>
      <c r="R2165" s="832"/>
      <c r="S2165" s="837">
        <v>0</v>
      </c>
      <c r="T2165" s="836"/>
      <c r="U2165" s="838">
        <v>0</v>
      </c>
    </row>
    <row r="2166" spans="1:21" ht="14.45" customHeight="1" x14ac:dyDescent="0.2">
      <c r="A2166" s="831">
        <v>21</v>
      </c>
      <c r="B2166" s="832" t="s">
        <v>3242</v>
      </c>
      <c r="C2166" s="832" t="s">
        <v>3248</v>
      </c>
      <c r="D2166" s="833" t="s">
        <v>5567</v>
      </c>
      <c r="E2166" s="834" t="s">
        <v>3284</v>
      </c>
      <c r="F2166" s="832" t="s">
        <v>3243</v>
      </c>
      <c r="G2166" s="832" t="s">
        <v>3863</v>
      </c>
      <c r="H2166" s="832" t="s">
        <v>594</v>
      </c>
      <c r="I2166" s="832" t="s">
        <v>5016</v>
      </c>
      <c r="J2166" s="832" t="s">
        <v>5017</v>
      </c>
      <c r="K2166" s="832" t="s">
        <v>5018</v>
      </c>
      <c r="L2166" s="835">
        <v>0</v>
      </c>
      <c r="M2166" s="835">
        <v>0</v>
      </c>
      <c r="N2166" s="832">
        <v>1</v>
      </c>
      <c r="O2166" s="836">
        <v>1</v>
      </c>
      <c r="P2166" s="835"/>
      <c r="Q2166" s="837"/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21</v>
      </c>
      <c r="B2167" s="832" t="s">
        <v>3242</v>
      </c>
      <c r="C2167" s="832" t="s">
        <v>3248</v>
      </c>
      <c r="D2167" s="833" t="s">
        <v>5567</v>
      </c>
      <c r="E2167" s="834" t="s">
        <v>3284</v>
      </c>
      <c r="F2167" s="832" t="s">
        <v>3243</v>
      </c>
      <c r="G2167" s="832" t="s">
        <v>3863</v>
      </c>
      <c r="H2167" s="832" t="s">
        <v>594</v>
      </c>
      <c r="I2167" s="832" t="s">
        <v>5019</v>
      </c>
      <c r="J2167" s="832" t="s">
        <v>5020</v>
      </c>
      <c r="K2167" s="832" t="s">
        <v>5018</v>
      </c>
      <c r="L2167" s="835">
        <v>0</v>
      </c>
      <c r="M2167" s="835">
        <v>0</v>
      </c>
      <c r="N2167" s="832">
        <v>1</v>
      </c>
      <c r="O2167" s="836">
        <v>0.5</v>
      </c>
      <c r="P2167" s="835">
        <v>0</v>
      </c>
      <c r="Q2167" s="837"/>
      <c r="R2167" s="832">
        <v>1</v>
      </c>
      <c r="S2167" s="837">
        <v>1</v>
      </c>
      <c r="T2167" s="836">
        <v>0.5</v>
      </c>
      <c r="U2167" s="838">
        <v>1</v>
      </c>
    </row>
    <row r="2168" spans="1:21" ht="14.45" customHeight="1" x14ac:dyDescent="0.2">
      <c r="A2168" s="831">
        <v>21</v>
      </c>
      <c r="B2168" s="832" t="s">
        <v>3242</v>
      </c>
      <c r="C2168" s="832" t="s">
        <v>3248</v>
      </c>
      <c r="D2168" s="833" t="s">
        <v>5567</v>
      </c>
      <c r="E2168" s="834" t="s">
        <v>3284</v>
      </c>
      <c r="F2168" s="832" t="s">
        <v>3243</v>
      </c>
      <c r="G2168" s="832" t="s">
        <v>3490</v>
      </c>
      <c r="H2168" s="832" t="s">
        <v>594</v>
      </c>
      <c r="I2168" s="832" t="s">
        <v>3868</v>
      </c>
      <c r="J2168" s="832" t="s">
        <v>836</v>
      </c>
      <c r="K2168" s="832" t="s">
        <v>3492</v>
      </c>
      <c r="L2168" s="835">
        <v>73.989999999999995</v>
      </c>
      <c r="M2168" s="835">
        <v>73.989999999999995</v>
      </c>
      <c r="N2168" s="832">
        <v>1</v>
      </c>
      <c r="O2168" s="836">
        <v>0.5</v>
      </c>
      <c r="P2168" s="835">
        <v>73.989999999999995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5" customHeight="1" x14ac:dyDescent="0.2">
      <c r="A2169" s="831">
        <v>21</v>
      </c>
      <c r="B2169" s="832" t="s">
        <v>3242</v>
      </c>
      <c r="C2169" s="832" t="s">
        <v>3248</v>
      </c>
      <c r="D2169" s="833" t="s">
        <v>5567</v>
      </c>
      <c r="E2169" s="834" t="s">
        <v>3284</v>
      </c>
      <c r="F2169" s="832" t="s">
        <v>3243</v>
      </c>
      <c r="G2169" s="832" t="s">
        <v>3493</v>
      </c>
      <c r="H2169" s="832" t="s">
        <v>594</v>
      </c>
      <c r="I2169" s="832" t="s">
        <v>4835</v>
      </c>
      <c r="J2169" s="832" t="s">
        <v>3495</v>
      </c>
      <c r="K2169" s="832" t="s">
        <v>4836</v>
      </c>
      <c r="L2169" s="835">
        <v>52.75</v>
      </c>
      <c r="M2169" s="835">
        <v>52.75</v>
      </c>
      <c r="N2169" s="832">
        <v>1</v>
      </c>
      <c r="O2169" s="836">
        <v>0.5</v>
      </c>
      <c r="P2169" s="835">
        <v>52.75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5" customHeight="1" x14ac:dyDescent="0.2">
      <c r="A2170" s="831">
        <v>21</v>
      </c>
      <c r="B2170" s="832" t="s">
        <v>3242</v>
      </c>
      <c r="C2170" s="832" t="s">
        <v>3248</v>
      </c>
      <c r="D2170" s="833" t="s">
        <v>5567</v>
      </c>
      <c r="E2170" s="834" t="s">
        <v>3284</v>
      </c>
      <c r="F2170" s="832" t="s">
        <v>3243</v>
      </c>
      <c r="G2170" s="832" t="s">
        <v>3500</v>
      </c>
      <c r="H2170" s="832" t="s">
        <v>655</v>
      </c>
      <c r="I2170" s="832" t="s">
        <v>3501</v>
      </c>
      <c r="J2170" s="832" t="s">
        <v>3502</v>
      </c>
      <c r="K2170" s="832" t="s">
        <v>3503</v>
      </c>
      <c r="L2170" s="835">
        <v>3161.18</v>
      </c>
      <c r="M2170" s="835">
        <v>3161.18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21</v>
      </c>
      <c r="B2171" s="832" t="s">
        <v>3242</v>
      </c>
      <c r="C2171" s="832" t="s">
        <v>3248</v>
      </c>
      <c r="D2171" s="833" t="s">
        <v>5567</v>
      </c>
      <c r="E2171" s="834" t="s">
        <v>3284</v>
      </c>
      <c r="F2171" s="832" t="s">
        <v>3243</v>
      </c>
      <c r="G2171" s="832" t="s">
        <v>5021</v>
      </c>
      <c r="H2171" s="832" t="s">
        <v>594</v>
      </c>
      <c r="I2171" s="832" t="s">
        <v>5022</v>
      </c>
      <c r="J2171" s="832" t="s">
        <v>5023</v>
      </c>
      <c r="K2171" s="832" t="s">
        <v>5024</v>
      </c>
      <c r="L2171" s="835">
        <v>3161.19</v>
      </c>
      <c r="M2171" s="835">
        <v>3161.19</v>
      </c>
      <c r="N2171" s="832">
        <v>1</v>
      </c>
      <c r="O2171" s="836">
        <v>0.5</v>
      </c>
      <c r="P2171" s="835">
        <v>3161.19</v>
      </c>
      <c r="Q2171" s="837">
        <v>1</v>
      </c>
      <c r="R2171" s="832">
        <v>1</v>
      </c>
      <c r="S2171" s="837">
        <v>1</v>
      </c>
      <c r="T2171" s="836">
        <v>0.5</v>
      </c>
      <c r="U2171" s="838">
        <v>1</v>
      </c>
    </row>
    <row r="2172" spans="1:21" ht="14.45" customHeight="1" x14ac:dyDescent="0.2">
      <c r="A2172" s="831">
        <v>21</v>
      </c>
      <c r="B2172" s="832" t="s">
        <v>3242</v>
      </c>
      <c r="C2172" s="832" t="s">
        <v>3248</v>
      </c>
      <c r="D2172" s="833" t="s">
        <v>5567</v>
      </c>
      <c r="E2172" s="834" t="s">
        <v>3284</v>
      </c>
      <c r="F2172" s="832" t="s">
        <v>3243</v>
      </c>
      <c r="G2172" s="832" t="s">
        <v>4550</v>
      </c>
      <c r="H2172" s="832" t="s">
        <v>594</v>
      </c>
      <c r="I2172" s="832" t="s">
        <v>4551</v>
      </c>
      <c r="J2172" s="832" t="s">
        <v>1609</v>
      </c>
      <c r="K2172" s="832" t="s">
        <v>4552</v>
      </c>
      <c r="L2172" s="835">
        <v>760.22</v>
      </c>
      <c r="M2172" s="835">
        <v>760.22</v>
      </c>
      <c r="N2172" s="832">
        <v>1</v>
      </c>
      <c r="O2172" s="836">
        <v>0.5</v>
      </c>
      <c r="P2172" s="835">
        <v>760.22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5" customHeight="1" x14ac:dyDescent="0.2">
      <c r="A2173" s="831">
        <v>21</v>
      </c>
      <c r="B2173" s="832" t="s">
        <v>3242</v>
      </c>
      <c r="C2173" s="832" t="s">
        <v>3248</v>
      </c>
      <c r="D2173" s="833" t="s">
        <v>5567</v>
      </c>
      <c r="E2173" s="834" t="s">
        <v>3284</v>
      </c>
      <c r="F2173" s="832" t="s">
        <v>3243</v>
      </c>
      <c r="G2173" s="832" t="s">
        <v>3885</v>
      </c>
      <c r="H2173" s="832" t="s">
        <v>655</v>
      </c>
      <c r="I2173" s="832" t="s">
        <v>4668</v>
      </c>
      <c r="J2173" s="832" t="s">
        <v>2514</v>
      </c>
      <c r="K2173" s="832" t="s">
        <v>4669</v>
      </c>
      <c r="L2173" s="835">
        <v>64.5</v>
      </c>
      <c r="M2173" s="835">
        <v>129</v>
      </c>
      <c r="N2173" s="832">
        <v>2</v>
      </c>
      <c r="O2173" s="836">
        <v>1.5</v>
      </c>
      <c r="P2173" s="835">
        <v>129</v>
      </c>
      <c r="Q2173" s="837">
        <v>1</v>
      </c>
      <c r="R2173" s="832">
        <v>2</v>
      </c>
      <c r="S2173" s="837">
        <v>1</v>
      </c>
      <c r="T2173" s="836">
        <v>1.5</v>
      </c>
      <c r="U2173" s="838">
        <v>1</v>
      </c>
    </row>
    <row r="2174" spans="1:21" ht="14.45" customHeight="1" x14ac:dyDescent="0.2">
      <c r="A2174" s="831">
        <v>21</v>
      </c>
      <c r="B2174" s="832" t="s">
        <v>3242</v>
      </c>
      <c r="C2174" s="832" t="s">
        <v>3248</v>
      </c>
      <c r="D2174" s="833" t="s">
        <v>5567</v>
      </c>
      <c r="E2174" s="834" t="s">
        <v>3284</v>
      </c>
      <c r="F2174" s="832" t="s">
        <v>3243</v>
      </c>
      <c r="G2174" s="832" t="s">
        <v>3885</v>
      </c>
      <c r="H2174" s="832" t="s">
        <v>594</v>
      </c>
      <c r="I2174" s="832" t="s">
        <v>5025</v>
      </c>
      <c r="J2174" s="832" t="s">
        <v>5026</v>
      </c>
      <c r="K2174" s="832" t="s">
        <v>5027</v>
      </c>
      <c r="L2174" s="835">
        <v>64.5</v>
      </c>
      <c r="M2174" s="835">
        <v>64.5</v>
      </c>
      <c r="N2174" s="832">
        <v>1</v>
      </c>
      <c r="O2174" s="836">
        <v>0.5</v>
      </c>
      <c r="P2174" s="835">
        <v>64.5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5" customHeight="1" x14ac:dyDescent="0.2">
      <c r="A2175" s="831">
        <v>21</v>
      </c>
      <c r="B2175" s="832" t="s">
        <v>3242</v>
      </c>
      <c r="C2175" s="832" t="s">
        <v>3248</v>
      </c>
      <c r="D2175" s="833" t="s">
        <v>5567</v>
      </c>
      <c r="E2175" s="834" t="s">
        <v>3284</v>
      </c>
      <c r="F2175" s="832" t="s">
        <v>3243</v>
      </c>
      <c r="G2175" s="832" t="s">
        <v>3885</v>
      </c>
      <c r="H2175" s="832" t="s">
        <v>594</v>
      </c>
      <c r="I2175" s="832" t="s">
        <v>5028</v>
      </c>
      <c r="J2175" s="832" t="s">
        <v>5029</v>
      </c>
      <c r="K2175" s="832" t="s">
        <v>5030</v>
      </c>
      <c r="L2175" s="835">
        <v>64.5</v>
      </c>
      <c r="M2175" s="835">
        <v>64.5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21</v>
      </c>
      <c r="B2176" s="832" t="s">
        <v>3242</v>
      </c>
      <c r="C2176" s="832" t="s">
        <v>3248</v>
      </c>
      <c r="D2176" s="833" t="s">
        <v>5567</v>
      </c>
      <c r="E2176" s="834" t="s">
        <v>3284</v>
      </c>
      <c r="F2176" s="832" t="s">
        <v>3243</v>
      </c>
      <c r="G2176" s="832" t="s">
        <v>4670</v>
      </c>
      <c r="H2176" s="832" t="s">
        <v>655</v>
      </c>
      <c r="I2176" s="832" t="s">
        <v>4671</v>
      </c>
      <c r="J2176" s="832" t="s">
        <v>2656</v>
      </c>
      <c r="K2176" s="832" t="s">
        <v>4672</v>
      </c>
      <c r="L2176" s="835">
        <v>103.64</v>
      </c>
      <c r="M2176" s="835">
        <v>207.28</v>
      </c>
      <c r="N2176" s="832">
        <v>2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5" customHeight="1" x14ac:dyDescent="0.2">
      <c r="A2177" s="831">
        <v>21</v>
      </c>
      <c r="B2177" s="832" t="s">
        <v>3242</v>
      </c>
      <c r="C2177" s="832" t="s">
        <v>3248</v>
      </c>
      <c r="D2177" s="833" t="s">
        <v>5567</v>
      </c>
      <c r="E2177" s="834" t="s">
        <v>3284</v>
      </c>
      <c r="F2177" s="832" t="s">
        <v>3243</v>
      </c>
      <c r="G2177" s="832" t="s">
        <v>4670</v>
      </c>
      <c r="H2177" s="832" t="s">
        <v>655</v>
      </c>
      <c r="I2177" s="832" t="s">
        <v>5031</v>
      </c>
      <c r="J2177" s="832" t="s">
        <v>2656</v>
      </c>
      <c r="K2177" s="832" t="s">
        <v>5032</v>
      </c>
      <c r="L2177" s="835">
        <v>207.27</v>
      </c>
      <c r="M2177" s="835">
        <v>207.27</v>
      </c>
      <c r="N2177" s="832">
        <v>1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5" customHeight="1" x14ac:dyDescent="0.2">
      <c r="A2178" s="831">
        <v>21</v>
      </c>
      <c r="B2178" s="832" t="s">
        <v>3242</v>
      </c>
      <c r="C2178" s="832" t="s">
        <v>3248</v>
      </c>
      <c r="D2178" s="833" t="s">
        <v>5567</v>
      </c>
      <c r="E2178" s="834" t="s">
        <v>3284</v>
      </c>
      <c r="F2178" s="832" t="s">
        <v>3243</v>
      </c>
      <c r="G2178" s="832" t="s">
        <v>3508</v>
      </c>
      <c r="H2178" s="832" t="s">
        <v>655</v>
      </c>
      <c r="I2178" s="832" t="s">
        <v>2827</v>
      </c>
      <c r="J2178" s="832" t="s">
        <v>2828</v>
      </c>
      <c r="K2178" s="832" t="s">
        <v>773</v>
      </c>
      <c r="L2178" s="835">
        <v>550.39</v>
      </c>
      <c r="M2178" s="835">
        <v>8255.85</v>
      </c>
      <c r="N2178" s="832">
        <v>15</v>
      </c>
      <c r="O2178" s="836">
        <v>4.5</v>
      </c>
      <c r="P2178" s="835">
        <v>3302.34</v>
      </c>
      <c r="Q2178" s="837">
        <v>0.4</v>
      </c>
      <c r="R2178" s="832">
        <v>6</v>
      </c>
      <c r="S2178" s="837">
        <v>0.4</v>
      </c>
      <c r="T2178" s="836">
        <v>2</v>
      </c>
      <c r="U2178" s="838">
        <v>0.44444444444444442</v>
      </c>
    </row>
    <row r="2179" spans="1:21" ht="14.45" customHeight="1" x14ac:dyDescent="0.2">
      <c r="A2179" s="831">
        <v>21</v>
      </c>
      <c r="B2179" s="832" t="s">
        <v>3242</v>
      </c>
      <c r="C2179" s="832" t="s">
        <v>3248</v>
      </c>
      <c r="D2179" s="833" t="s">
        <v>5567</v>
      </c>
      <c r="E2179" s="834" t="s">
        <v>3284</v>
      </c>
      <c r="F2179" s="832" t="s">
        <v>3243</v>
      </c>
      <c r="G2179" s="832" t="s">
        <v>3516</v>
      </c>
      <c r="H2179" s="832" t="s">
        <v>655</v>
      </c>
      <c r="I2179" s="832" t="s">
        <v>4915</v>
      </c>
      <c r="J2179" s="832" t="s">
        <v>3518</v>
      </c>
      <c r="K2179" s="832" t="s">
        <v>3503</v>
      </c>
      <c r="L2179" s="835">
        <v>39.549999999999997</v>
      </c>
      <c r="M2179" s="835">
        <v>39.549999999999997</v>
      </c>
      <c r="N2179" s="832">
        <v>1</v>
      </c>
      <c r="O2179" s="836">
        <v>0.5</v>
      </c>
      <c r="P2179" s="835">
        <v>39.549999999999997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5" customHeight="1" x14ac:dyDescent="0.2">
      <c r="A2180" s="831">
        <v>21</v>
      </c>
      <c r="B2180" s="832" t="s">
        <v>3242</v>
      </c>
      <c r="C2180" s="832" t="s">
        <v>3248</v>
      </c>
      <c r="D2180" s="833" t="s">
        <v>5567</v>
      </c>
      <c r="E2180" s="834" t="s">
        <v>3284</v>
      </c>
      <c r="F2180" s="832" t="s">
        <v>3243</v>
      </c>
      <c r="G2180" s="832" t="s">
        <v>3516</v>
      </c>
      <c r="H2180" s="832" t="s">
        <v>594</v>
      </c>
      <c r="I2180" s="832" t="s">
        <v>5033</v>
      </c>
      <c r="J2180" s="832" t="s">
        <v>5034</v>
      </c>
      <c r="K2180" s="832" t="s">
        <v>5035</v>
      </c>
      <c r="L2180" s="835">
        <v>110.74</v>
      </c>
      <c r="M2180" s="835">
        <v>110.74</v>
      </c>
      <c r="N2180" s="832">
        <v>1</v>
      </c>
      <c r="O2180" s="836">
        <v>1</v>
      </c>
      <c r="P2180" s="835">
        <v>110.74</v>
      </c>
      <c r="Q2180" s="837">
        <v>1</v>
      </c>
      <c r="R2180" s="832">
        <v>1</v>
      </c>
      <c r="S2180" s="837">
        <v>1</v>
      </c>
      <c r="T2180" s="836">
        <v>1</v>
      </c>
      <c r="U2180" s="838">
        <v>1</v>
      </c>
    </row>
    <row r="2181" spans="1:21" ht="14.45" customHeight="1" x14ac:dyDescent="0.2">
      <c r="A2181" s="831">
        <v>21</v>
      </c>
      <c r="B2181" s="832" t="s">
        <v>3242</v>
      </c>
      <c r="C2181" s="832" t="s">
        <v>3248</v>
      </c>
      <c r="D2181" s="833" t="s">
        <v>5567</v>
      </c>
      <c r="E2181" s="834" t="s">
        <v>3284</v>
      </c>
      <c r="F2181" s="832" t="s">
        <v>3243</v>
      </c>
      <c r="G2181" s="832" t="s">
        <v>5036</v>
      </c>
      <c r="H2181" s="832" t="s">
        <v>655</v>
      </c>
      <c r="I2181" s="832" t="s">
        <v>3082</v>
      </c>
      <c r="J2181" s="832" t="s">
        <v>1236</v>
      </c>
      <c r="K2181" s="832" t="s">
        <v>3083</v>
      </c>
      <c r="L2181" s="835">
        <v>77.790000000000006</v>
      </c>
      <c r="M2181" s="835">
        <v>77.790000000000006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5" customHeight="1" x14ac:dyDescent="0.2">
      <c r="A2182" s="831">
        <v>21</v>
      </c>
      <c r="B2182" s="832" t="s">
        <v>3242</v>
      </c>
      <c r="C2182" s="832" t="s">
        <v>3248</v>
      </c>
      <c r="D2182" s="833" t="s">
        <v>5567</v>
      </c>
      <c r="E2182" s="834" t="s">
        <v>3284</v>
      </c>
      <c r="F2182" s="832" t="s">
        <v>3243</v>
      </c>
      <c r="G2182" s="832" t="s">
        <v>3902</v>
      </c>
      <c r="H2182" s="832" t="s">
        <v>594</v>
      </c>
      <c r="I2182" s="832" t="s">
        <v>3903</v>
      </c>
      <c r="J2182" s="832" t="s">
        <v>3904</v>
      </c>
      <c r="K2182" s="832" t="s">
        <v>3905</v>
      </c>
      <c r="L2182" s="835">
        <v>727.03</v>
      </c>
      <c r="M2182" s="835">
        <v>4362.18</v>
      </c>
      <c r="N2182" s="832">
        <v>6</v>
      </c>
      <c r="O2182" s="836">
        <v>2.5</v>
      </c>
      <c r="P2182" s="835">
        <v>2908.12</v>
      </c>
      <c r="Q2182" s="837">
        <v>0.66666666666666663</v>
      </c>
      <c r="R2182" s="832">
        <v>4</v>
      </c>
      <c r="S2182" s="837">
        <v>0.66666666666666663</v>
      </c>
      <c r="T2182" s="836">
        <v>1.5</v>
      </c>
      <c r="U2182" s="838">
        <v>0.6</v>
      </c>
    </row>
    <row r="2183" spans="1:21" ht="14.45" customHeight="1" x14ac:dyDescent="0.2">
      <c r="A2183" s="831">
        <v>21</v>
      </c>
      <c r="B2183" s="832" t="s">
        <v>3242</v>
      </c>
      <c r="C2183" s="832" t="s">
        <v>3248</v>
      </c>
      <c r="D2183" s="833" t="s">
        <v>5567</v>
      </c>
      <c r="E2183" s="834" t="s">
        <v>3284</v>
      </c>
      <c r="F2183" s="832" t="s">
        <v>3243</v>
      </c>
      <c r="G2183" s="832" t="s">
        <v>3902</v>
      </c>
      <c r="H2183" s="832" t="s">
        <v>594</v>
      </c>
      <c r="I2183" s="832" t="s">
        <v>4427</v>
      </c>
      <c r="J2183" s="832" t="s">
        <v>4428</v>
      </c>
      <c r="K2183" s="832" t="s">
        <v>4429</v>
      </c>
      <c r="L2183" s="835">
        <v>727.03</v>
      </c>
      <c r="M2183" s="835">
        <v>1454.06</v>
      </c>
      <c r="N2183" s="832">
        <v>2</v>
      </c>
      <c r="O2183" s="836">
        <v>0.5</v>
      </c>
      <c r="P2183" s="835">
        <v>1454.06</v>
      </c>
      <c r="Q2183" s="837">
        <v>1</v>
      </c>
      <c r="R2183" s="832">
        <v>2</v>
      </c>
      <c r="S2183" s="837">
        <v>1</v>
      </c>
      <c r="T2183" s="836">
        <v>0.5</v>
      </c>
      <c r="U2183" s="838">
        <v>1</v>
      </c>
    </row>
    <row r="2184" spans="1:21" ht="14.45" customHeight="1" x14ac:dyDescent="0.2">
      <c r="A2184" s="831">
        <v>21</v>
      </c>
      <c r="B2184" s="832" t="s">
        <v>3242</v>
      </c>
      <c r="C2184" s="832" t="s">
        <v>3248</v>
      </c>
      <c r="D2184" s="833" t="s">
        <v>5567</v>
      </c>
      <c r="E2184" s="834" t="s">
        <v>3284</v>
      </c>
      <c r="F2184" s="832" t="s">
        <v>3243</v>
      </c>
      <c r="G2184" s="832" t="s">
        <v>4254</v>
      </c>
      <c r="H2184" s="832" t="s">
        <v>594</v>
      </c>
      <c r="I2184" s="832" t="s">
        <v>4845</v>
      </c>
      <c r="J2184" s="832" t="s">
        <v>4846</v>
      </c>
      <c r="K2184" s="832" t="s">
        <v>4847</v>
      </c>
      <c r="L2184" s="835">
        <v>140.44</v>
      </c>
      <c r="M2184" s="835">
        <v>421.32</v>
      </c>
      <c r="N2184" s="832">
        <v>3</v>
      </c>
      <c r="O2184" s="836">
        <v>2</v>
      </c>
      <c r="P2184" s="835">
        <v>140.44</v>
      </c>
      <c r="Q2184" s="837">
        <v>0.33333333333333331</v>
      </c>
      <c r="R2184" s="832">
        <v>1</v>
      </c>
      <c r="S2184" s="837">
        <v>0.33333333333333331</v>
      </c>
      <c r="T2184" s="836">
        <v>1</v>
      </c>
      <c r="U2184" s="838">
        <v>0.5</v>
      </c>
    </row>
    <row r="2185" spans="1:21" ht="14.45" customHeight="1" x14ac:dyDescent="0.2">
      <c r="A2185" s="831">
        <v>21</v>
      </c>
      <c r="B2185" s="832" t="s">
        <v>3242</v>
      </c>
      <c r="C2185" s="832" t="s">
        <v>3248</v>
      </c>
      <c r="D2185" s="833" t="s">
        <v>5567</v>
      </c>
      <c r="E2185" s="834" t="s">
        <v>3284</v>
      </c>
      <c r="F2185" s="832" t="s">
        <v>3243</v>
      </c>
      <c r="G2185" s="832" t="s">
        <v>4254</v>
      </c>
      <c r="H2185" s="832" t="s">
        <v>594</v>
      </c>
      <c r="I2185" s="832" t="s">
        <v>5037</v>
      </c>
      <c r="J2185" s="832" t="s">
        <v>4846</v>
      </c>
      <c r="K2185" s="832" t="s">
        <v>5038</v>
      </c>
      <c r="L2185" s="835">
        <v>70.209999999999994</v>
      </c>
      <c r="M2185" s="835">
        <v>70.209999999999994</v>
      </c>
      <c r="N2185" s="832">
        <v>1</v>
      </c>
      <c r="O2185" s="836">
        <v>0.5</v>
      </c>
      <c r="P2185" s="835">
        <v>70.209999999999994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5" customHeight="1" x14ac:dyDescent="0.2">
      <c r="A2186" s="831">
        <v>21</v>
      </c>
      <c r="B2186" s="832" t="s">
        <v>3242</v>
      </c>
      <c r="C2186" s="832" t="s">
        <v>3248</v>
      </c>
      <c r="D2186" s="833" t="s">
        <v>5567</v>
      </c>
      <c r="E2186" s="834" t="s">
        <v>3284</v>
      </c>
      <c r="F2186" s="832" t="s">
        <v>3243</v>
      </c>
      <c r="G2186" s="832" t="s">
        <v>4254</v>
      </c>
      <c r="H2186" s="832" t="s">
        <v>594</v>
      </c>
      <c r="I2186" s="832" t="s">
        <v>5039</v>
      </c>
      <c r="J2186" s="832" t="s">
        <v>5040</v>
      </c>
      <c r="K2186" s="832" t="s">
        <v>4261</v>
      </c>
      <c r="L2186" s="835">
        <v>0</v>
      </c>
      <c r="M2186" s="835">
        <v>0</v>
      </c>
      <c r="N2186" s="832">
        <v>3</v>
      </c>
      <c r="O2186" s="836">
        <v>3</v>
      </c>
      <c r="P2186" s="835">
        <v>0</v>
      </c>
      <c r="Q2186" s="837"/>
      <c r="R2186" s="832">
        <v>1</v>
      </c>
      <c r="S2186" s="837">
        <v>0.33333333333333331</v>
      </c>
      <c r="T2186" s="836">
        <v>1</v>
      </c>
      <c r="U2186" s="838">
        <v>0.33333333333333331</v>
      </c>
    </row>
    <row r="2187" spans="1:21" ht="14.45" customHeight="1" x14ac:dyDescent="0.2">
      <c r="A2187" s="831">
        <v>21</v>
      </c>
      <c r="B2187" s="832" t="s">
        <v>3242</v>
      </c>
      <c r="C2187" s="832" t="s">
        <v>3248</v>
      </c>
      <c r="D2187" s="833" t="s">
        <v>5567</v>
      </c>
      <c r="E2187" s="834" t="s">
        <v>3284</v>
      </c>
      <c r="F2187" s="832" t="s">
        <v>3243</v>
      </c>
      <c r="G2187" s="832" t="s">
        <v>4918</v>
      </c>
      <c r="H2187" s="832" t="s">
        <v>655</v>
      </c>
      <c r="I2187" s="832" t="s">
        <v>4919</v>
      </c>
      <c r="J2187" s="832" t="s">
        <v>2535</v>
      </c>
      <c r="K2187" s="832" t="s">
        <v>4920</v>
      </c>
      <c r="L2187" s="835">
        <v>86.43</v>
      </c>
      <c r="M2187" s="835">
        <v>86.43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5" customHeight="1" x14ac:dyDescent="0.2">
      <c r="A2188" s="831">
        <v>21</v>
      </c>
      <c r="B2188" s="832" t="s">
        <v>3242</v>
      </c>
      <c r="C2188" s="832" t="s">
        <v>3248</v>
      </c>
      <c r="D2188" s="833" t="s">
        <v>5567</v>
      </c>
      <c r="E2188" s="834" t="s">
        <v>3284</v>
      </c>
      <c r="F2188" s="832" t="s">
        <v>3243</v>
      </c>
      <c r="G2188" s="832" t="s">
        <v>4262</v>
      </c>
      <c r="H2188" s="832" t="s">
        <v>594</v>
      </c>
      <c r="I2188" s="832" t="s">
        <v>4263</v>
      </c>
      <c r="J2188" s="832" t="s">
        <v>1896</v>
      </c>
      <c r="K2188" s="832" t="s">
        <v>2603</v>
      </c>
      <c r="L2188" s="835">
        <v>158.76</v>
      </c>
      <c r="M2188" s="835">
        <v>476.28</v>
      </c>
      <c r="N2188" s="832">
        <v>3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5" customHeight="1" x14ac:dyDescent="0.2">
      <c r="A2189" s="831">
        <v>21</v>
      </c>
      <c r="B2189" s="832" t="s">
        <v>3242</v>
      </c>
      <c r="C2189" s="832" t="s">
        <v>3248</v>
      </c>
      <c r="D2189" s="833" t="s">
        <v>5567</v>
      </c>
      <c r="E2189" s="834" t="s">
        <v>3284</v>
      </c>
      <c r="F2189" s="832" t="s">
        <v>3243</v>
      </c>
      <c r="G2189" s="832" t="s">
        <v>3313</v>
      </c>
      <c r="H2189" s="832" t="s">
        <v>594</v>
      </c>
      <c r="I2189" s="832" t="s">
        <v>3527</v>
      </c>
      <c r="J2189" s="832" t="s">
        <v>870</v>
      </c>
      <c r="K2189" s="832" t="s">
        <v>3528</v>
      </c>
      <c r="L2189" s="835">
        <v>53.57</v>
      </c>
      <c r="M2189" s="835">
        <v>1607.1000000000006</v>
      </c>
      <c r="N2189" s="832">
        <v>30</v>
      </c>
      <c r="O2189" s="836">
        <v>16.5</v>
      </c>
      <c r="P2189" s="835">
        <v>964.26000000000045</v>
      </c>
      <c r="Q2189" s="837">
        <v>0.60000000000000009</v>
      </c>
      <c r="R2189" s="832">
        <v>18</v>
      </c>
      <c r="S2189" s="837">
        <v>0.6</v>
      </c>
      <c r="T2189" s="836">
        <v>9</v>
      </c>
      <c r="U2189" s="838">
        <v>0.54545454545454541</v>
      </c>
    </row>
    <row r="2190" spans="1:21" ht="14.45" customHeight="1" x14ac:dyDescent="0.2">
      <c r="A2190" s="831">
        <v>21</v>
      </c>
      <c r="B2190" s="832" t="s">
        <v>3242</v>
      </c>
      <c r="C2190" s="832" t="s">
        <v>3248</v>
      </c>
      <c r="D2190" s="833" t="s">
        <v>5567</v>
      </c>
      <c r="E2190" s="834" t="s">
        <v>3284</v>
      </c>
      <c r="F2190" s="832" t="s">
        <v>3243</v>
      </c>
      <c r="G2190" s="832" t="s">
        <v>3910</v>
      </c>
      <c r="H2190" s="832" t="s">
        <v>655</v>
      </c>
      <c r="I2190" s="832" t="s">
        <v>2959</v>
      </c>
      <c r="J2190" s="832" t="s">
        <v>2960</v>
      </c>
      <c r="K2190" s="832" t="s">
        <v>2961</v>
      </c>
      <c r="L2190" s="835">
        <v>161.06</v>
      </c>
      <c r="M2190" s="835">
        <v>483.18</v>
      </c>
      <c r="N2190" s="832">
        <v>3</v>
      </c>
      <c r="O2190" s="836">
        <v>1</v>
      </c>
      <c r="P2190" s="835">
        <v>483.18</v>
      </c>
      <c r="Q2190" s="837">
        <v>1</v>
      </c>
      <c r="R2190" s="832">
        <v>3</v>
      </c>
      <c r="S2190" s="837">
        <v>1</v>
      </c>
      <c r="T2190" s="836">
        <v>1</v>
      </c>
      <c r="U2190" s="838">
        <v>1</v>
      </c>
    </row>
    <row r="2191" spans="1:21" ht="14.45" customHeight="1" x14ac:dyDescent="0.2">
      <c r="A2191" s="831">
        <v>21</v>
      </c>
      <c r="B2191" s="832" t="s">
        <v>3242</v>
      </c>
      <c r="C2191" s="832" t="s">
        <v>3248</v>
      </c>
      <c r="D2191" s="833" t="s">
        <v>5567</v>
      </c>
      <c r="E2191" s="834" t="s">
        <v>3284</v>
      </c>
      <c r="F2191" s="832" t="s">
        <v>3243</v>
      </c>
      <c r="G2191" s="832" t="s">
        <v>3292</v>
      </c>
      <c r="H2191" s="832" t="s">
        <v>655</v>
      </c>
      <c r="I2191" s="832" t="s">
        <v>2557</v>
      </c>
      <c r="J2191" s="832" t="s">
        <v>1023</v>
      </c>
      <c r="K2191" s="832" t="s">
        <v>2558</v>
      </c>
      <c r="L2191" s="835">
        <v>2309.36</v>
      </c>
      <c r="M2191" s="835">
        <v>71590.16</v>
      </c>
      <c r="N2191" s="832">
        <v>31</v>
      </c>
      <c r="O2191" s="836">
        <v>6</v>
      </c>
      <c r="P2191" s="835">
        <v>6928.08</v>
      </c>
      <c r="Q2191" s="837">
        <v>9.6774193548387094E-2</v>
      </c>
      <c r="R2191" s="832">
        <v>3</v>
      </c>
      <c r="S2191" s="837">
        <v>9.6774193548387094E-2</v>
      </c>
      <c r="T2191" s="836">
        <v>0.5</v>
      </c>
      <c r="U2191" s="838">
        <v>8.3333333333333329E-2</v>
      </c>
    </row>
    <row r="2192" spans="1:21" ht="14.45" customHeight="1" x14ac:dyDescent="0.2">
      <c r="A2192" s="831">
        <v>21</v>
      </c>
      <c r="B2192" s="832" t="s">
        <v>3242</v>
      </c>
      <c r="C2192" s="832" t="s">
        <v>3248</v>
      </c>
      <c r="D2192" s="833" t="s">
        <v>5567</v>
      </c>
      <c r="E2192" s="834" t="s">
        <v>3284</v>
      </c>
      <c r="F2192" s="832" t="s">
        <v>3243</v>
      </c>
      <c r="G2192" s="832" t="s">
        <v>3292</v>
      </c>
      <c r="H2192" s="832" t="s">
        <v>655</v>
      </c>
      <c r="I2192" s="832" t="s">
        <v>2553</v>
      </c>
      <c r="J2192" s="832" t="s">
        <v>1023</v>
      </c>
      <c r="K2192" s="832" t="s">
        <v>2554</v>
      </c>
      <c r="L2192" s="835">
        <v>1385.62</v>
      </c>
      <c r="M2192" s="835">
        <v>11084.96</v>
      </c>
      <c r="N2192" s="832">
        <v>8</v>
      </c>
      <c r="O2192" s="836">
        <v>2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5" customHeight="1" x14ac:dyDescent="0.2">
      <c r="A2193" s="831">
        <v>21</v>
      </c>
      <c r="B2193" s="832" t="s">
        <v>3242</v>
      </c>
      <c r="C2193" s="832" t="s">
        <v>3248</v>
      </c>
      <c r="D2193" s="833" t="s">
        <v>5567</v>
      </c>
      <c r="E2193" s="834" t="s">
        <v>3284</v>
      </c>
      <c r="F2193" s="832" t="s">
        <v>3243</v>
      </c>
      <c r="G2193" s="832" t="s">
        <v>3292</v>
      </c>
      <c r="H2193" s="832" t="s">
        <v>655</v>
      </c>
      <c r="I2193" s="832" t="s">
        <v>3538</v>
      </c>
      <c r="J2193" s="832" t="s">
        <v>1020</v>
      </c>
      <c r="K2193" s="832" t="s">
        <v>3539</v>
      </c>
      <c r="L2193" s="835">
        <v>490.89</v>
      </c>
      <c r="M2193" s="835">
        <v>1472.67</v>
      </c>
      <c r="N2193" s="832">
        <v>3</v>
      </c>
      <c r="O2193" s="836">
        <v>0.5</v>
      </c>
      <c r="P2193" s="835">
        <v>1472.67</v>
      </c>
      <c r="Q2193" s="837">
        <v>1</v>
      </c>
      <c r="R2193" s="832">
        <v>3</v>
      </c>
      <c r="S2193" s="837">
        <v>1</v>
      </c>
      <c r="T2193" s="836">
        <v>0.5</v>
      </c>
      <c r="U2193" s="838">
        <v>1</v>
      </c>
    </row>
    <row r="2194" spans="1:21" ht="14.45" customHeight="1" x14ac:dyDescent="0.2">
      <c r="A2194" s="831">
        <v>21</v>
      </c>
      <c r="B2194" s="832" t="s">
        <v>3242</v>
      </c>
      <c r="C2194" s="832" t="s">
        <v>3248</v>
      </c>
      <c r="D2194" s="833" t="s">
        <v>5567</v>
      </c>
      <c r="E2194" s="834" t="s">
        <v>3284</v>
      </c>
      <c r="F2194" s="832" t="s">
        <v>3243</v>
      </c>
      <c r="G2194" s="832" t="s">
        <v>3292</v>
      </c>
      <c r="H2194" s="832" t="s">
        <v>655</v>
      </c>
      <c r="I2194" s="832" t="s">
        <v>2555</v>
      </c>
      <c r="J2194" s="832" t="s">
        <v>1023</v>
      </c>
      <c r="K2194" s="832" t="s">
        <v>2556</v>
      </c>
      <c r="L2194" s="835">
        <v>1847.49</v>
      </c>
      <c r="M2194" s="835">
        <v>22169.88</v>
      </c>
      <c r="N2194" s="832">
        <v>12</v>
      </c>
      <c r="O2194" s="836">
        <v>3.5</v>
      </c>
      <c r="P2194" s="835">
        <v>22169.88</v>
      </c>
      <c r="Q2194" s="837">
        <v>1</v>
      </c>
      <c r="R2194" s="832">
        <v>12</v>
      </c>
      <c r="S2194" s="837">
        <v>1</v>
      </c>
      <c r="T2194" s="836">
        <v>3.5</v>
      </c>
      <c r="U2194" s="838">
        <v>1</v>
      </c>
    </row>
    <row r="2195" spans="1:21" ht="14.45" customHeight="1" x14ac:dyDescent="0.2">
      <c r="A2195" s="831">
        <v>21</v>
      </c>
      <c r="B2195" s="832" t="s">
        <v>3242</v>
      </c>
      <c r="C2195" s="832" t="s">
        <v>3248</v>
      </c>
      <c r="D2195" s="833" t="s">
        <v>5567</v>
      </c>
      <c r="E2195" s="834" t="s">
        <v>3284</v>
      </c>
      <c r="F2195" s="832" t="s">
        <v>3243</v>
      </c>
      <c r="G2195" s="832" t="s">
        <v>4439</v>
      </c>
      <c r="H2195" s="832" t="s">
        <v>594</v>
      </c>
      <c r="I2195" s="832" t="s">
        <v>4440</v>
      </c>
      <c r="J2195" s="832" t="s">
        <v>4441</v>
      </c>
      <c r="K2195" s="832" t="s">
        <v>4442</v>
      </c>
      <c r="L2195" s="835">
        <v>113.93</v>
      </c>
      <c r="M2195" s="835">
        <v>341.79</v>
      </c>
      <c r="N2195" s="832">
        <v>3</v>
      </c>
      <c r="O2195" s="836">
        <v>2</v>
      </c>
      <c r="P2195" s="835">
        <v>341.79</v>
      </c>
      <c r="Q2195" s="837">
        <v>1</v>
      </c>
      <c r="R2195" s="832">
        <v>3</v>
      </c>
      <c r="S2195" s="837">
        <v>1</v>
      </c>
      <c r="T2195" s="836">
        <v>2</v>
      </c>
      <c r="U2195" s="838">
        <v>1</v>
      </c>
    </row>
    <row r="2196" spans="1:21" ht="14.45" customHeight="1" x14ac:dyDescent="0.2">
      <c r="A2196" s="831">
        <v>21</v>
      </c>
      <c r="B2196" s="832" t="s">
        <v>3242</v>
      </c>
      <c r="C2196" s="832" t="s">
        <v>3248</v>
      </c>
      <c r="D2196" s="833" t="s">
        <v>5567</v>
      </c>
      <c r="E2196" s="834" t="s">
        <v>3284</v>
      </c>
      <c r="F2196" s="832" t="s">
        <v>3243</v>
      </c>
      <c r="G2196" s="832" t="s">
        <v>3542</v>
      </c>
      <c r="H2196" s="832" t="s">
        <v>594</v>
      </c>
      <c r="I2196" s="832" t="s">
        <v>4479</v>
      </c>
      <c r="J2196" s="832" t="s">
        <v>4480</v>
      </c>
      <c r="K2196" s="832" t="s">
        <v>3545</v>
      </c>
      <c r="L2196" s="835">
        <v>32.76</v>
      </c>
      <c r="M2196" s="835">
        <v>32.76</v>
      </c>
      <c r="N2196" s="832">
        <v>1</v>
      </c>
      <c r="O2196" s="836">
        <v>0.5</v>
      </c>
      <c r="P2196" s="835">
        <v>32.76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5" customHeight="1" x14ac:dyDescent="0.2">
      <c r="A2197" s="831">
        <v>21</v>
      </c>
      <c r="B2197" s="832" t="s">
        <v>3242</v>
      </c>
      <c r="C2197" s="832" t="s">
        <v>3248</v>
      </c>
      <c r="D2197" s="833" t="s">
        <v>5567</v>
      </c>
      <c r="E2197" s="834" t="s">
        <v>3284</v>
      </c>
      <c r="F2197" s="832" t="s">
        <v>3243</v>
      </c>
      <c r="G2197" s="832" t="s">
        <v>3542</v>
      </c>
      <c r="H2197" s="832" t="s">
        <v>594</v>
      </c>
      <c r="I2197" s="832" t="s">
        <v>5041</v>
      </c>
      <c r="J2197" s="832" t="s">
        <v>4480</v>
      </c>
      <c r="K2197" s="832" t="s">
        <v>2647</v>
      </c>
      <c r="L2197" s="835">
        <v>105.32</v>
      </c>
      <c r="M2197" s="835">
        <v>105.32</v>
      </c>
      <c r="N2197" s="832">
        <v>1</v>
      </c>
      <c r="O2197" s="836">
        <v>1</v>
      </c>
      <c r="P2197" s="835">
        <v>105.32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5" customHeight="1" x14ac:dyDescent="0.2">
      <c r="A2198" s="831">
        <v>21</v>
      </c>
      <c r="B2198" s="832" t="s">
        <v>3242</v>
      </c>
      <c r="C2198" s="832" t="s">
        <v>3248</v>
      </c>
      <c r="D2198" s="833" t="s">
        <v>5567</v>
      </c>
      <c r="E2198" s="834" t="s">
        <v>3284</v>
      </c>
      <c r="F2198" s="832" t="s">
        <v>3243</v>
      </c>
      <c r="G2198" s="832" t="s">
        <v>3542</v>
      </c>
      <c r="H2198" s="832" t="s">
        <v>655</v>
      </c>
      <c r="I2198" s="832" t="s">
        <v>5042</v>
      </c>
      <c r="J2198" s="832" t="s">
        <v>3544</v>
      </c>
      <c r="K2198" s="832" t="s">
        <v>5043</v>
      </c>
      <c r="L2198" s="835">
        <v>114.65</v>
      </c>
      <c r="M2198" s="835">
        <v>114.65</v>
      </c>
      <c r="N2198" s="832">
        <v>1</v>
      </c>
      <c r="O2198" s="836">
        <v>1</v>
      </c>
      <c r="P2198" s="835">
        <v>114.65</v>
      </c>
      <c r="Q2198" s="837">
        <v>1</v>
      </c>
      <c r="R2198" s="832">
        <v>1</v>
      </c>
      <c r="S2198" s="837">
        <v>1</v>
      </c>
      <c r="T2198" s="836">
        <v>1</v>
      </c>
      <c r="U2198" s="838">
        <v>1</v>
      </c>
    </row>
    <row r="2199" spans="1:21" ht="14.45" customHeight="1" x14ac:dyDescent="0.2">
      <c r="A2199" s="831">
        <v>21</v>
      </c>
      <c r="B2199" s="832" t="s">
        <v>3242</v>
      </c>
      <c r="C2199" s="832" t="s">
        <v>3248</v>
      </c>
      <c r="D2199" s="833" t="s">
        <v>5567</v>
      </c>
      <c r="E2199" s="834" t="s">
        <v>3284</v>
      </c>
      <c r="F2199" s="832" t="s">
        <v>3243</v>
      </c>
      <c r="G2199" s="832" t="s">
        <v>3546</v>
      </c>
      <c r="H2199" s="832" t="s">
        <v>594</v>
      </c>
      <c r="I2199" s="832" t="s">
        <v>3547</v>
      </c>
      <c r="J2199" s="832" t="s">
        <v>732</v>
      </c>
      <c r="K2199" s="832" t="s">
        <v>676</v>
      </c>
      <c r="L2199" s="835">
        <v>35.25</v>
      </c>
      <c r="M2199" s="835">
        <v>317.25</v>
      </c>
      <c r="N2199" s="832">
        <v>9</v>
      </c>
      <c r="O2199" s="836">
        <v>4.5</v>
      </c>
      <c r="P2199" s="835">
        <v>141</v>
      </c>
      <c r="Q2199" s="837">
        <v>0.44444444444444442</v>
      </c>
      <c r="R2199" s="832">
        <v>4</v>
      </c>
      <c r="S2199" s="837">
        <v>0.44444444444444442</v>
      </c>
      <c r="T2199" s="836">
        <v>1.5</v>
      </c>
      <c r="U2199" s="838">
        <v>0.33333333333333331</v>
      </c>
    </row>
    <row r="2200" spans="1:21" ht="14.45" customHeight="1" x14ac:dyDescent="0.2">
      <c r="A2200" s="831">
        <v>21</v>
      </c>
      <c r="B2200" s="832" t="s">
        <v>3242</v>
      </c>
      <c r="C2200" s="832" t="s">
        <v>3248</v>
      </c>
      <c r="D2200" s="833" t="s">
        <v>5567</v>
      </c>
      <c r="E2200" s="834" t="s">
        <v>3284</v>
      </c>
      <c r="F2200" s="832" t="s">
        <v>3243</v>
      </c>
      <c r="G2200" s="832" t="s">
        <v>3546</v>
      </c>
      <c r="H2200" s="832" t="s">
        <v>594</v>
      </c>
      <c r="I2200" s="832" t="s">
        <v>3912</v>
      </c>
      <c r="J2200" s="832" t="s">
        <v>732</v>
      </c>
      <c r="K2200" s="832" t="s">
        <v>3913</v>
      </c>
      <c r="L2200" s="835">
        <v>35.25</v>
      </c>
      <c r="M2200" s="835">
        <v>70.5</v>
      </c>
      <c r="N2200" s="832">
        <v>2</v>
      </c>
      <c r="O2200" s="836">
        <v>1</v>
      </c>
      <c r="P2200" s="835">
        <v>70.5</v>
      </c>
      <c r="Q2200" s="837">
        <v>1</v>
      </c>
      <c r="R2200" s="832">
        <v>2</v>
      </c>
      <c r="S2200" s="837">
        <v>1</v>
      </c>
      <c r="T2200" s="836">
        <v>1</v>
      </c>
      <c r="U2200" s="838">
        <v>1</v>
      </c>
    </row>
    <row r="2201" spans="1:21" ht="14.45" customHeight="1" x14ac:dyDescent="0.2">
      <c r="A2201" s="831">
        <v>21</v>
      </c>
      <c r="B2201" s="832" t="s">
        <v>3242</v>
      </c>
      <c r="C2201" s="832" t="s">
        <v>3248</v>
      </c>
      <c r="D2201" s="833" t="s">
        <v>5567</v>
      </c>
      <c r="E2201" s="834" t="s">
        <v>3284</v>
      </c>
      <c r="F2201" s="832" t="s">
        <v>3243</v>
      </c>
      <c r="G2201" s="832" t="s">
        <v>3548</v>
      </c>
      <c r="H2201" s="832" t="s">
        <v>594</v>
      </c>
      <c r="I2201" s="832" t="s">
        <v>3549</v>
      </c>
      <c r="J2201" s="832" t="s">
        <v>3550</v>
      </c>
      <c r="K2201" s="832" t="s">
        <v>676</v>
      </c>
      <c r="L2201" s="835">
        <v>174.59</v>
      </c>
      <c r="M2201" s="835">
        <v>872.95</v>
      </c>
      <c r="N2201" s="832">
        <v>5</v>
      </c>
      <c r="O2201" s="836">
        <v>4.5</v>
      </c>
      <c r="P2201" s="835">
        <v>523.77</v>
      </c>
      <c r="Q2201" s="837">
        <v>0.6</v>
      </c>
      <c r="R2201" s="832">
        <v>3</v>
      </c>
      <c r="S2201" s="837">
        <v>0.6</v>
      </c>
      <c r="T2201" s="836">
        <v>3</v>
      </c>
      <c r="U2201" s="838">
        <v>0.66666666666666663</v>
      </c>
    </row>
    <row r="2202" spans="1:21" ht="14.45" customHeight="1" x14ac:dyDescent="0.2">
      <c r="A2202" s="831">
        <v>21</v>
      </c>
      <c r="B2202" s="832" t="s">
        <v>3242</v>
      </c>
      <c r="C2202" s="832" t="s">
        <v>3248</v>
      </c>
      <c r="D2202" s="833" t="s">
        <v>5567</v>
      </c>
      <c r="E2202" s="834" t="s">
        <v>3284</v>
      </c>
      <c r="F2202" s="832" t="s">
        <v>3243</v>
      </c>
      <c r="G2202" s="832" t="s">
        <v>5044</v>
      </c>
      <c r="H2202" s="832" t="s">
        <v>594</v>
      </c>
      <c r="I2202" s="832" t="s">
        <v>5045</v>
      </c>
      <c r="J2202" s="832" t="s">
        <v>5046</v>
      </c>
      <c r="K2202" s="832" t="s">
        <v>5047</v>
      </c>
      <c r="L2202" s="835">
        <v>60.88</v>
      </c>
      <c r="M2202" s="835">
        <v>60.88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5" customHeight="1" x14ac:dyDescent="0.2">
      <c r="A2203" s="831">
        <v>21</v>
      </c>
      <c r="B2203" s="832" t="s">
        <v>3242</v>
      </c>
      <c r="C2203" s="832" t="s">
        <v>3248</v>
      </c>
      <c r="D2203" s="833" t="s">
        <v>5567</v>
      </c>
      <c r="E2203" s="834" t="s">
        <v>3284</v>
      </c>
      <c r="F2203" s="832" t="s">
        <v>3243</v>
      </c>
      <c r="G2203" s="832" t="s">
        <v>3551</v>
      </c>
      <c r="H2203" s="832" t="s">
        <v>594</v>
      </c>
      <c r="I2203" s="832" t="s">
        <v>3928</v>
      </c>
      <c r="J2203" s="832" t="s">
        <v>1078</v>
      </c>
      <c r="K2203" s="832" t="s">
        <v>3929</v>
      </c>
      <c r="L2203" s="835">
        <v>103.67</v>
      </c>
      <c r="M2203" s="835">
        <v>725.69</v>
      </c>
      <c r="N2203" s="832">
        <v>7</v>
      </c>
      <c r="O2203" s="836">
        <v>4.5</v>
      </c>
      <c r="P2203" s="835">
        <v>518.35</v>
      </c>
      <c r="Q2203" s="837">
        <v>0.7142857142857143</v>
      </c>
      <c r="R2203" s="832">
        <v>5</v>
      </c>
      <c r="S2203" s="837">
        <v>0.7142857142857143</v>
      </c>
      <c r="T2203" s="836">
        <v>3</v>
      </c>
      <c r="U2203" s="838">
        <v>0.66666666666666663</v>
      </c>
    </row>
    <row r="2204" spans="1:21" ht="14.45" customHeight="1" x14ac:dyDescent="0.2">
      <c r="A2204" s="831">
        <v>21</v>
      </c>
      <c r="B2204" s="832" t="s">
        <v>3242</v>
      </c>
      <c r="C2204" s="832" t="s">
        <v>3248</v>
      </c>
      <c r="D2204" s="833" t="s">
        <v>5567</v>
      </c>
      <c r="E2204" s="834" t="s">
        <v>3284</v>
      </c>
      <c r="F2204" s="832" t="s">
        <v>3243</v>
      </c>
      <c r="G2204" s="832" t="s">
        <v>3551</v>
      </c>
      <c r="H2204" s="832" t="s">
        <v>594</v>
      </c>
      <c r="I2204" s="832" t="s">
        <v>4281</v>
      </c>
      <c r="J2204" s="832" t="s">
        <v>696</v>
      </c>
      <c r="K2204" s="832" t="s">
        <v>3559</v>
      </c>
      <c r="L2204" s="835">
        <v>115.18</v>
      </c>
      <c r="M2204" s="835">
        <v>115.18</v>
      </c>
      <c r="N2204" s="832">
        <v>1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5" customHeight="1" x14ac:dyDescent="0.2">
      <c r="A2205" s="831">
        <v>21</v>
      </c>
      <c r="B2205" s="832" t="s">
        <v>3242</v>
      </c>
      <c r="C2205" s="832" t="s">
        <v>3248</v>
      </c>
      <c r="D2205" s="833" t="s">
        <v>5567</v>
      </c>
      <c r="E2205" s="834" t="s">
        <v>3284</v>
      </c>
      <c r="F2205" s="832" t="s">
        <v>3243</v>
      </c>
      <c r="G2205" s="832" t="s">
        <v>3551</v>
      </c>
      <c r="H2205" s="832" t="s">
        <v>594</v>
      </c>
      <c r="I2205" s="832" t="s">
        <v>3930</v>
      </c>
      <c r="J2205" s="832" t="s">
        <v>1078</v>
      </c>
      <c r="K2205" s="832" t="s">
        <v>3556</v>
      </c>
      <c r="L2205" s="835">
        <v>32.25</v>
      </c>
      <c r="M2205" s="835">
        <v>64.5</v>
      </c>
      <c r="N2205" s="832">
        <v>2</v>
      </c>
      <c r="O2205" s="836">
        <v>1.5</v>
      </c>
      <c r="P2205" s="835">
        <v>32.25</v>
      </c>
      <c r="Q2205" s="837">
        <v>0.5</v>
      </c>
      <c r="R2205" s="832">
        <v>1</v>
      </c>
      <c r="S2205" s="837">
        <v>0.5</v>
      </c>
      <c r="T2205" s="836">
        <v>1</v>
      </c>
      <c r="U2205" s="838">
        <v>0.66666666666666663</v>
      </c>
    </row>
    <row r="2206" spans="1:21" ht="14.45" customHeight="1" x14ac:dyDescent="0.2">
      <c r="A2206" s="831">
        <v>21</v>
      </c>
      <c r="B2206" s="832" t="s">
        <v>3242</v>
      </c>
      <c r="C2206" s="832" t="s">
        <v>3248</v>
      </c>
      <c r="D2206" s="833" t="s">
        <v>5567</v>
      </c>
      <c r="E2206" s="834" t="s">
        <v>3284</v>
      </c>
      <c r="F2206" s="832" t="s">
        <v>3243</v>
      </c>
      <c r="G2206" s="832" t="s">
        <v>3551</v>
      </c>
      <c r="H2206" s="832" t="s">
        <v>594</v>
      </c>
      <c r="I2206" s="832" t="s">
        <v>3553</v>
      </c>
      <c r="J2206" s="832" t="s">
        <v>1078</v>
      </c>
      <c r="K2206" s="832" t="s">
        <v>3554</v>
      </c>
      <c r="L2206" s="835">
        <v>103.67</v>
      </c>
      <c r="M2206" s="835">
        <v>933.02999999999986</v>
      </c>
      <c r="N2206" s="832">
        <v>9</v>
      </c>
      <c r="O2206" s="836">
        <v>7</v>
      </c>
      <c r="P2206" s="835">
        <v>829.3599999999999</v>
      </c>
      <c r="Q2206" s="837">
        <v>0.88888888888888895</v>
      </c>
      <c r="R2206" s="832">
        <v>8</v>
      </c>
      <c r="S2206" s="837">
        <v>0.88888888888888884</v>
      </c>
      <c r="T2206" s="836">
        <v>6</v>
      </c>
      <c r="U2206" s="838">
        <v>0.8571428571428571</v>
      </c>
    </row>
    <row r="2207" spans="1:21" ht="14.45" customHeight="1" x14ac:dyDescent="0.2">
      <c r="A2207" s="831">
        <v>21</v>
      </c>
      <c r="B2207" s="832" t="s">
        <v>3242</v>
      </c>
      <c r="C2207" s="832" t="s">
        <v>3248</v>
      </c>
      <c r="D2207" s="833" t="s">
        <v>5567</v>
      </c>
      <c r="E2207" s="834" t="s">
        <v>3284</v>
      </c>
      <c r="F2207" s="832" t="s">
        <v>3243</v>
      </c>
      <c r="G2207" s="832" t="s">
        <v>3551</v>
      </c>
      <c r="H2207" s="832" t="s">
        <v>594</v>
      </c>
      <c r="I2207" s="832" t="s">
        <v>5048</v>
      </c>
      <c r="J2207" s="832" t="s">
        <v>4288</v>
      </c>
      <c r="K2207" s="832" t="s">
        <v>3559</v>
      </c>
      <c r="L2207" s="835">
        <v>115.18</v>
      </c>
      <c r="M2207" s="835">
        <v>230.36</v>
      </c>
      <c r="N2207" s="832">
        <v>2</v>
      </c>
      <c r="O2207" s="836">
        <v>1</v>
      </c>
      <c r="P2207" s="835">
        <v>230.36</v>
      </c>
      <c r="Q2207" s="837">
        <v>1</v>
      </c>
      <c r="R2207" s="832">
        <v>2</v>
      </c>
      <c r="S2207" s="837">
        <v>1</v>
      </c>
      <c r="T2207" s="836">
        <v>1</v>
      </c>
      <c r="U2207" s="838">
        <v>1</v>
      </c>
    </row>
    <row r="2208" spans="1:21" ht="14.45" customHeight="1" x14ac:dyDescent="0.2">
      <c r="A2208" s="831">
        <v>21</v>
      </c>
      <c r="B2208" s="832" t="s">
        <v>3242</v>
      </c>
      <c r="C2208" s="832" t="s">
        <v>3248</v>
      </c>
      <c r="D2208" s="833" t="s">
        <v>5567</v>
      </c>
      <c r="E2208" s="834" t="s">
        <v>3284</v>
      </c>
      <c r="F2208" s="832" t="s">
        <v>3243</v>
      </c>
      <c r="G2208" s="832" t="s">
        <v>3293</v>
      </c>
      <c r="H2208" s="832" t="s">
        <v>594</v>
      </c>
      <c r="I2208" s="832" t="s">
        <v>3295</v>
      </c>
      <c r="J2208" s="832" t="s">
        <v>1349</v>
      </c>
      <c r="K2208" s="832" t="s">
        <v>2522</v>
      </c>
      <c r="L2208" s="835">
        <v>453.18</v>
      </c>
      <c r="M2208" s="835">
        <v>13595.400000000001</v>
      </c>
      <c r="N2208" s="832">
        <v>30</v>
      </c>
      <c r="O2208" s="836">
        <v>16.5</v>
      </c>
      <c r="P2208" s="835">
        <v>10876.320000000002</v>
      </c>
      <c r="Q2208" s="837">
        <v>0.8</v>
      </c>
      <c r="R2208" s="832">
        <v>24</v>
      </c>
      <c r="S2208" s="837">
        <v>0.8</v>
      </c>
      <c r="T2208" s="836">
        <v>14</v>
      </c>
      <c r="U2208" s="838">
        <v>0.84848484848484851</v>
      </c>
    </row>
    <row r="2209" spans="1:21" ht="14.45" customHeight="1" x14ac:dyDescent="0.2">
      <c r="A2209" s="831">
        <v>21</v>
      </c>
      <c r="B2209" s="832" t="s">
        <v>3242</v>
      </c>
      <c r="C2209" s="832" t="s">
        <v>3248</v>
      </c>
      <c r="D2209" s="833" t="s">
        <v>5567</v>
      </c>
      <c r="E2209" s="834" t="s">
        <v>3284</v>
      </c>
      <c r="F2209" s="832" t="s">
        <v>3243</v>
      </c>
      <c r="G2209" s="832" t="s">
        <v>3305</v>
      </c>
      <c r="H2209" s="832" t="s">
        <v>655</v>
      </c>
      <c r="I2209" s="832" t="s">
        <v>2850</v>
      </c>
      <c r="J2209" s="832" t="s">
        <v>2851</v>
      </c>
      <c r="K2209" s="832" t="s">
        <v>2852</v>
      </c>
      <c r="L2209" s="835">
        <v>355.79</v>
      </c>
      <c r="M2209" s="835">
        <v>355.79</v>
      </c>
      <c r="N2209" s="832">
        <v>1</v>
      </c>
      <c r="O2209" s="836">
        <v>1</v>
      </c>
      <c r="P2209" s="835">
        <v>355.79</v>
      </c>
      <c r="Q2209" s="837">
        <v>1</v>
      </c>
      <c r="R2209" s="832">
        <v>1</v>
      </c>
      <c r="S2209" s="837">
        <v>1</v>
      </c>
      <c r="T2209" s="836">
        <v>1</v>
      </c>
      <c r="U2209" s="838">
        <v>1</v>
      </c>
    </row>
    <row r="2210" spans="1:21" ht="14.45" customHeight="1" x14ac:dyDescent="0.2">
      <c r="A2210" s="831">
        <v>21</v>
      </c>
      <c r="B2210" s="832" t="s">
        <v>3242</v>
      </c>
      <c r="C2210" s="832" t="s">
        <v>3248</v>
      </c>
      <c r="D2210" s="833" t="s">
        <v>5567</v>
      </c>
      <c r="E2210" s="834" t="s">
        <v>3284</v>
      </c>
      <c r="F2210" s="832" t="s">
        <v>3243</v>
      </c>
      <c r="G2210" s="832" t="s">
        <v>3305</v>
      </c>
      <c r="H2210" s="832" t="s">
        <v>655</v>
      </c>
      <c r="I2210" s="832" t="s">
        <v>2853</v>
      </c>
      <c r="J2210" s="832" t="s">
        <v>2851</v>
      </c>
      <c r="K2210" s="832" t="s">
        <v>2854</v>
      </c>
      <c r="L2210" s="835">
        <v>552.64</v>
      </c>
      <c r="M2210" s="835">
        <v>7736.96</v>
      </c>
      <c r="N2210" s="832">
        <v>14</v>
      </c>
      <c r="O2210" s="836">
        <v>4</v>
      </c>
      <c r="P2210" s="835">
        <v>6079.04</v>
      </c>
      <c r="Q2210" s="837">
        <v>0.7857142857142857</v>
      </c>
      <c r="R2210" s="832">
        <v>11</v>
      </c>
      <c r="S2210" s="837">
        <v>0.7857142857142857</v>
      </c>
      <c r="T2210" s="836">
        <v>3</v>
      </c>
      <c r="U2210" s="838">
        <v>0.75</v>
      </c>
    </row>
    <row r="2211" spans="1:21" ht="14.45" customHeight="1" x14ac:dyDescent="0.2">
      <c r="A2211" s="831">
        <v>21</v>
      </c>
      <c r="B2211" s="832" t="s">
        <v>3242</v>
      </c>
      <c r="C2211" s="832" t="s">
        <v>3248</v>
      </c>
      <c r="D2211" s="833" t="s">
        <v>5567</v>
      </c>
      <c r="E2211" s="834" t="s">
        <v>3284</v>
      </c>
      <c r="F2211" s="832" t="s">
        <v>3243</v>
      </c>
      <c r="G2211" s="832" t="s">
        <v>3305</v>
      </c>
      <c r="H2211" s="832" t="s">
        <v>594</v>
      </c>
      <c r="I2211" s="832" t="s">
        <v>5049</v>
      </c>
      <c r="J2211" s="832" t="s">
        <v>4922</v>
      </c>
      <c r="K2211" s="832" t="s">
        <v>5050</v>
      </c>
      <c r="L2211" s="835">
        <v>177.89</v>
      </c>
      <c r="M2211" s="835">
        <v>1067.3399999999999</v>
      </c>
      <c r="N2211" s="832">
        <v>6</v>
      </c>
      <c r="O2211" s="836">
        <v>3</v>
      </c>
      <c r="P2211" s="835">
        <v>889.44999999999993</v>
      </c>
      <c r="Q2211" s="837">
        <v>0.83333333333333337</v>
      </c>
      <c r="R2211" s="832">
        <v>5</v>
      </c>
      <c r="S2211" s="837">
        <v>0.83333333333333337</v>
      </c>
      <c r="T2211" s="836">
        <v>2</v>
      </c>
      <c r="U2211" s="838">
        <v>0.66666666666666663</v>
      </c>
    </row>
    <row r="2212" spans="1:21" ht="14.45" customHeight="1" x14ac:dyDescent="0.2">
      <c r="A2212" s="831">
        <v>21</v>
      </c>
      <c r="B2212" s="832" t="s">
        <v>3242</v>
      </c>
      <c r="C2212" s="832" t="s">
        <v>3248</v>
      </c>
      <c r="D2212" s="833" t="s">
        <v>5567</v>
      </c>
      <c r="E2212" s="834" t="s">
        <v>3284</v>
      </c>
      <c r="F2212" s="832" t="s">
        <v>3243</v>
      </c>
      <c r="G2212" s="832" t="s">
        <v>3305</v>
      </c>
      <c r="H2212" s="832" t="s">
        <v>594</v>
      </c>
      <c r="I2212" s="832" t="s">
        <v>4924</v>
      </c>
      <c r="J2212" s="832" t="s">
        <v>3939</v>
      </c>
      <c r="K2212" s="832" t="s">
        <v>4925</v>
      </c>
      <c r="L2212" s="835">
        <v>552.64</v>
      </c>
      <c r="M2212" s="835">
        <v>1657.92</v>
      </c>
      <c r="N2212" s="832">
        <v>3</v>
      </c>
      <c r="O2212" s="836">
        <v>1</v>
      </c>
      <c r="P2212" s="835">
        <v>1657.92</v>
      </c>
      <c r="Q2212" s="837">
        <v>1</v>
      </c>
      <c r="R2212" s="832">
        <v>3</v>
      </c>
      <c r="S2212" s="837">
        <v>1</v>
      </c>
      <c r="T2212" s="836">
        <v>1</v>
      </c>
      <c r="U2212" s="838">
        <v>1</v>
      </c>
    </row>
    <row r="2213" spans="1:21" ht="14.45" customHeight="1" x14ac:dyDescent="0.2">
      <c r="A2213" s="831">
        <v>21</v>
      </c>
      <c r="B2213" s="832" t="s">
        <v>3242</v>
      </c>
      <c r="C2213" s="832" t="s">
        <v>3248</v>
      </c>
      <c r="D2213" s="833" t="s">
        <v>5567</v>
      </c>
      <c r="E2213" s="834" t="s">
        <v>3284</v>
      </c>
      <c r="F2213" s="832" t="s">
        <v>3243</v>
      </c>
      <c r="G2213" s="832" t="s">
        <v>3944</v>
      </c>
      <c r="H2213" s="832" t="s">
        <v>594</v>
      </c>
      <c r="I2213" s="832" t="s">
        <v>3945</v>
      </c>
      <c r="J2213" s="832" t="s">
        <v>3946</v>
      </c>
      <c r="K2213" s="832" t="s">
        <v>3947</v>
      </c>
      <c r="L2213" s="835">
        <v>453.18</v>
      </c>
      <c r="M2213" s="835">
        <v>7250.88</v>
      </c>
      <c r="N2213" s="832">
        <v>16</v>
      </c>
      <c r="O2213" s="836">
        <v>7</v>
      </c>
      <c r="P2213" s="835">
        <v>4078.62</v>
      </c>
      <c r="Q2213" s="837">
        <v>0.5625</v>
      </c>
      <c r="R2213" s="832">
        <v>9</v>
      </c>
      <c r="S2213" s="837">
        <v>0.5625</v>
      </c>
      <c r="T2213" s="836">
        <v>4</v>
      </c>
      <c r="U2213" s="838">
        <v>0.5714285714285714</v>
      </c>
    </row>
    <row r="2214" spans="1:21" ht="14.45" customHeight="1" x14ac:dyDescent="0.2">
      <c r="A2214" s="831">
        <v>21</v>
      </c>
      <c r="B2214" s="832" t="s">
        <v>3242</v>
      </c>
      <c r="C2214" s="832" t="s">
        <v>3248</v>
      </c>
      <c r="D2214" s="833" t="s">
        <v>5567</v>
      </c>
      <c r="E2214" s="834" t="s">
        <v>3284</v>
      </c>
      <c r="F2214" s="832" t="s">
        <v>3243</v>
      </c>
      <c r="G2214" s="832" t="s">
        <v>3570</v>
      </c>
      <c r="H2214" s="832" t="s">
        <v>594</v>
      </c>
      <c r="I2214" s="832" t="s">
        <v>3951</v>
      </c>
      <c r="J2214" s="832" t="s">
        <v>3949</v>
      </c>
      <c r="K2214" s="832" t="s">
        <v>3952</v>
      </c>
      <c r="L2214" s="835">
        <v>96.75</v>
      </c>
      <c r="M2214" s="835">
        <v>96.75</v>
      </c>
      <c r="N2214" s="832">
        <v>1</v>
      </c>
      <c r="O2214" s="836">
        <v>0.5</v>
      </c>
      <c r="P2214" s="835">
        <v>96.75</v>
      </c>
      <c r="Q2214" s="837">
        <v>1</v>
      </c>
      <c r="R2214" s="832">
        <v>1</v>
      </c>
      <c r="S2214" s="837">
        <v>1</v>
      </c>
      <c r="T2214" s="836">
        <v>0.5</v>
      </c>
      <c r="U2214" s="838">
        <v>1</v>
      </c>
    </row>
    <row r="2215" spans="1:21" ht="14.45" customHeight="1" x14ac:dyDescent="0.2">
      <c r="A2215" s="831">
        <v>21</v>
      </c>
      <c r="B2215" s="832" t="s">
        <v>3242</v>
      </c>
      <c r="C2215" s="832" t="s">
        <v>3248</v>
      </c>
      <c r="D2215" s="833" t="s">
        <v>5567</v>
      </c>
      <c r="E2215" s="834" t="s">
        <v>3284</v>
      </c>
      <c r="F2215" s="832" t="s">
        <v>3243</v>
      </c>
      <c r="G2215" s="832" t="s">
        <v>3570</v>
      </c>
      <c r="H2215" s="832" t="s">
        <v>655</v>
      </c>
      <c r="I2215" s="832" t="s">
        <v>2510</v>
      </c>
      <c r="J2215" s="832" t="s">
        <v>842</v>
      </c>
      <c r="K2215" s="832" t="s">
        <v>2511</v>
      </c>
      <c r="L2215" s="835">
        <v>57.6</v>
      </c>
      <c r="M2215" s="835">
        <v>345.6</v>
      </c>
      <c r="N2215" s="832">
        <v>6</v>
      </c>
      <c r="O2215" s="836">
        <v>3.5</v>
      </c>
      <c r="P2215" s="835">
        <v>230.4</v>
      </c>
      <c r="Q2215" s="837">
        <v>0.66666666666666663</v>
      </c>
      <c r="R2215" s="832">
        <v>4</v>
      </c>
      <c r="S2215" s="837">
        <v>0.66666666666666663</v>
      </c>
      <c r="T2215" s="836">
        <v>2.5</v>
      </c>
      <c r="U2215" s="838">
        <v>0.7142857142857143</v>
      </c>
    </row>
    <row r="2216" spans="1:21" ht="14.45" customHeight="1" x14ac:dyDescent="0.2">
      <c r="A2216" s="831">
        <v>21</v>
      </c>
      <c r="B2216" s="832" t="s">
        <v>3242</v>
      </c>
      <c r="C2216" s="832" t="s">
        <v>3248</v>
      </c>
      <c r="D2216" s="833" t="s">
        <v>5567</v>
      </c>
      <c r="E2216" s="834" t="s">
        <v>3284</v>
      </c>
      <c r="F2216" s="832" t="s">
        <v>3243</v>
      </c>
      <c r="G2216" s="832" t="s">
        <v>3570</v>
      </c>
      <c r="H2216" s="832" t="s">
        <v>594</v>
      </c>
      <c r="I2216" s="832" t="s">
        <v>3573</v>
      </c>
      <c r="J2216" s="832" t="s">
        <v>842</v>
      </c>
      <c r="K2216" s="832" t="s">
        <v>843</v>
      </c>
      <c r="L2216" s="835">
        <v>115.18</v>
      </c>
      <c r="M2216" s="835">
        <v>230.36</v>
      </c>
      <c r="N2216" s="832">
        <v>2</v>
      </c>
      <c r="O2216" s="836">
        <v>1</v>
      </c>
      <c r="P2216" s="835">
        <v>115.18</v>
      </c>
      <c r="Q2216" s="837">
        <v>0.5</v>
      </c>
      <c r="R2216" s="832">
        <v>1</v>
      </c>
      <c r="S2216" s="837">
        <v>0.5</v>
      </c>
      <c r="T2216" s="836">
        <v>0.5</v>
      </c>
      <c r="U2216" s="838">
        <v>0.5</v>
      </c>
    </row>
    <row r="2217" spans="1:21" ht="14.45" customHeight="1" x14ac:dyDescent="0.2">
      <c r="A2217" s="831">
        <v>21</v>
      </c>
      <c r="B2217" s="832" t="s">
        <v>3242</v>
      </c>
      <c r="C2217" s="832" t="s">
        <v>3248</v>
      </c>
      <c r="D2217" s="833" t="s">
        <v>5567</v>
      </c>
      <c r="E2217" s="834" t="s">
        <v>3284</v>
      </c>
      <c r="F2217" s="832" t="s">
        <v>3243</v>
      </c>
      <c r="G2217" s="832" t="s">
        <v>3570</v>
      </c>
      <c r="H2217" s="832" t="s">
        <v>655</v>
      </c>
      <c r="I2217" s="832" t="s">
        <v>2508</v>
      </c>
      <c r="J2217" s="832" t="s">
        <v>842</v>
      </c>
      <c r="K2217" s="832" t="s">
        <v>2509</v>
      </c>
      <c r="L2217" s="835">
        <v>16.12</v>
      </c>
      <c r="M2217" s="835">
        <v>16.12</v>
      </c>
      <c r="N2217" s="832">
        <v>1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5" customHeight="1" x14ac:dyDescent="0.2">
      <c r="A2218" s="831">
        <v>21</v>
      </c>
      <c r="B2218" s="832" t="s">
        <v>3242</v>
      </c>
      <c r="C2218" s="832" t="s">
        <v>3248</v>
      </c>
      <c r="D2218" s="833" t="s">
        <v>5567</v>
      </c>
      <c r="E2218" s="834" t="s">
        <v>3284</v>
      </c>
      <c r="F2218" s="832" t="s">
        <v>3243</v>
      </c>
      <c r="G2218" s="832" t="s">
        <v>3582</v>
      </c>
      <c r="H2218" s="832" t="s">
        <v>655</v>
      </c>
      <c r="I2218" s="832" t="s">
        <v>2659</v>
      </c>
      <c r="J2218" s="832" t="s">
        <v>1427</v>
      </c>
      <c r="K2218" s="832" t="s">
        <v>775</v>
      </c>
      <c r="L2218" s="835">
        <v>47.7</v>
      </c>
      <c r="M2218" s="835">
        <v>143.10000000000002</v>
      </c>
      <c r="N2218" s="832">
        <v>3</v>
      </c>
      <c r="O2218" s="836">
        <v>2.5</v>
      </c>
      <c r="P2218" s="835">
        <v>143.10000000000002</v>
      </c>
      <c r="Q2218" s="837">
        <v>1</v>
      </c>
      <c r="R2218" s="832">
        <v>3</v>
      </c>
      <c r="S2218" s="837">
        <v>1</v>
      </c>
      <c r="T2218" s="836">
        <v>2.5</v>
      </c>
      <c r="U2218" s="838">
        <v>1</v>
      </c>
    </row>
    <row r="2219" spans="1:21" ht="14.45" customHeight="1" x14ac:dyDescent="0.2">
      <c r="A2219" s="831">
        <v>21</v>
      </c>
      <c r="B2219" s="832" t="s">
        <v>3242</v>
      </c>
      <c r="C2219" s="832" t="s">
        <v>3248</v>
      </c>
      <c r="D2219" s="833" t="s">
        <v>5567</v>
      </c>
      <c r="E2219" s="834" t="s">
        <v>3284</v>
      </c>
      <c r="F2219" s="832" t="s">
        <v>3243</v>
      </c>
      <c r="G2219" s="832" t="s">
        <v>3582</v>
      </c>
      <c r="H2219" s="832" t="s">
        <v>655</v>
      </c>
      <c r="I2219" s="832" t="s">
        <v>2660</v>
      </c>
      <c r="J2219" s="832" t="s">
        <v>1427</v>
      </c>
      <c r="K2219" s="832" t="s">
        <v>2661</v>
      </c>
      <c r="L2219" s="835">
        <v>143.09</v>
      </c>
      <c r="M2219" s="835">
        <v>572.36</v>
      </c>
      <c r="N2219" s="832">
        <v>4</v>
      </c>
      <c r="O2219" s="836">
        <v>2.5</v>
      </c>
      <c r="P2219" s="835">
        <v>429.27</v>
      </c>
      <c r="Q2219" s="837">
        <v>0.75</v>
      </c>
      <c r="R2219" s="832">
        <v>3</v>
      </c>
      <c r="S2219" s="837">
        <v>0.75</v>
      </c>
      <c r="T2219" s="836">
        <v>2</v>
      </c>
      <c r="U2219" s="838">
        <v>0.8</v>
      </c>
    </row>
    <row r="2220" spans="1:21" ht="14.45" customHeight="1" x14ac:dyDescent="0.2">
      <c r="A2220" s="831">
        <v>21</v>
      </c>
      <c r="B2220" s="832" t="s">
        <v>3242</v>
      </c>
      <c r="C2220" s="832" t="s">
        <v>3248</v>
      </c>
      <c r="D2220" s="833" t="s">
        <v>5567</v>
      </c>
      <c r="E2220" s="834" t="s">
        <v>3284</v>
      </c>
      <c r="F2220" s="832" t="s">
        <v>3243</v>
      </c>
      <c r="G2220" s="832" t="s">
        <v>3582</v>
      </c>
      <c r="H2220" s="832" t="s">
        <v>655</v>
      </c>
      <c r="I2220" s="832" t="s">
        <v>4673</v>
      </c>
      <c r="J2220" s="832" t="s">
        <v>4674</v>
      </c>
      <c r="K2220" s="832" t="s">
        <v>4675</v>
      </c>
      <c r="L2220" s="835">
        <v>286.18</v>
      </c>
      <c r="M2220" s="835">
        <v>1144.72</v>
      </c>
      <c r="N2220" s="832">
        <v>4</v>
      </c>
      <c r="O2220" s="836">
        <v>2.5</v>
      </c>
      <c r="P2220" s="835">
        <v>572.36</v>
      </c>
      <c r="Q2220" s="837">
        <v>0.5</v>
      </c>
      <c r="R2220" s="832">
        <v>2</v>
      </c>
      <c r="S2220" s="837">
        <v>0.5</v>
      </c>
      <c r="T2220" s="836">
        <v>1.5</v>
      </c>
      <c r="U2220" s="838">
        <v>0.6</v>
      </c>
    </row>
    <row r="2221" spans="1:21" ht="14.45" customHeight="1" x14ac:dyDescent="0.2">
      <c r="A2221" s="831">
        <v>21</v>
      </c>
      <c r="B2221" s="832" t="s">
        <v>3242</v>
      </c>
      <c r="C2221" s="832" t="s">
        <v>3248</v>
      </c>
      <c r="D2221" s="833" t="s">
        <v>5567</v>
      </c>
      <c r="E2221" s="834" t="s">
        <v>3284</v>
      </c>
      <c r="F2221" s="832" t="s">
        <v>3243</v>
      </c>
      <c r="G2221" s="832" t="s">
        <v>3594</v>
      </c>
      <c r="H2221" s="832" t="s">
        <v>594</v>
      </c>
      <c r="I2221" s="832" t="s">
        <v>3595</v>
      </c>
      <c r="J2221" s="832" t="s">
        <v>668</v>
      </c>
      <c r="K2221" s="832" t="s">
        <v>3596</v>
      </c>
      <c r="L2221" s="835">
        <v>127.91</v>
      </c>
      <c r="M2221" s="835">
        <v>767.46</v>
      </c>
      <c r="N2221" s="832">
        <v>6</v>
      </c>
      <c r="O2221" s="836">
        <v>4</v>
      </c>
      <c r="P2221" s="835">
        <v>255.82</v>
      </c>
      <c r="Q2221" s="837">
        <v>0.33333333333333331</v>
      </c>
      <c r="R2221" s="832">
        <v>2</v>
      </c>
      <c r="S2221" s="837">
        <v>0.33333333333333331</v>
      </c>
      <c r="T2221" s="836">
        <v>2</v>
      </c>
      <c r="U2221" s="838">
        <v>0.5</v>
      </c>
    </row>
    <row r="2222" spans="1:21" ht="14.45" customHeight="1" x14ac:dyDescent="0.2">
      <c r="A2222" s="831">
        <v>21</v>
      </c>
      <c r="B2222" s="832" t="s">
        <v>3242</v>
      </c>
      <c r="C2222" s="832" t="s">
        <v>3248</v>
      </c>
      <c r="D2222" s="833" t="s">
        <v>5567</v>
      </c>
      <c r="E2222" s="834" t="s">
        <v>3284</v>
      </c>
      <c r="F2222" s="832" t="s">
        <v>3243</v>
      </c>
      <c r="G2222" s="832" t="s">
        <v>3594</v>
      </c>
      <c r="H2222" s="832" t="s">
        <v>594</v>
      </c>
      <c r="I2222" s="832" t="s">
        <v>4296</v>
      </c>
      <c r="J2222" s="832" t="s">
        <v>668</v>
      </c>
      <c r="K2222" s="832" t="s">
        <v>4297</v>
      </c>
      <c r="L2222" s="835">
        <v>52.61</v>
      </c>
      <c r="M2222" s="835">
        <v>52.61</v>
      </c>
      <c r="N2222" s="832">
        <v>1</v>
      </c>
      <c r="O2222" s="836">
        <v>1</v>
      </c>
      <c r="P2222" s="835">
        <v>52.61</v>
      </c>
      <c r="Q2222" s="837">
        <v>1</v>
      </c>
      <c r="R2222" s="832">
        <v>1</v>
      </c>
      <c r="S2222" s="837">
        <v>1</v>
      </c>
      <c r="T2222" s="836">
        <v>1</v>
      </c>
      <c r="U2222" s="838">
        <v>1</v>
      </c>
    </row>
    <row r="2223" spans="1:21" ht="14.45" customHeight="1" x14ac:dyDescent="0.2">
      <c r="A2223" s="831">
        <v>21</v>
      </c>
      <c r="B2223" s="832" t="s">
        <v>3242</v>
      </c>
      <c r="C2223" s="832" t="s">
        <v>3248</v>
      </c>
      <c r="D2223" s="833" t="s">
        <v>5567</v>
      </c>
      <c r="E2223" s="834" t="s">
        <v>3284</v>
      </c>
      <c r="F2223" s="832" t="s">
        <v>3243</v>
      </c>
      <c r="G2223" s="832" t="s">
        <v>4929</v>
      </c>
      <c r="H2223" s="832" t="s">
        <v>594</v>
      </c>
      <c r="I2223" s="832" t="s">
        <v>4930</v>
      </c>
      <c r="J2223" s="832" t="s">
        <v>1130</v>
      </c>
      <c r="K2223" s="832" t="s">
        <v>1131</v>
      </c>
      <c r="L2223" s="835">
        <v>79.099999999999994</v>
      </c>
      <c r="M2223" s="835">
        <v>237.29999999999998</v>
      </c>
      <c r="N2223" s="832">
        <v>3</v>
      </c>
      <c r="O2223" s="836">
        <v>3</v>
      </c>
      <c r="P2223" s="835">
        <v>79.099999999999994</v>
      </c>
      <c r="Q2223" s="837">
        <v>0.33333333333333331</v>
      </c>
      <c r="R2223" s="832">
        <v>1</v>
      </c>
      <c r="S2223" s="837">
        <v>0.33333333333333331</v>
      </c>
      <c r="T2223" s="836">
        <v>1</v>
      </c>
      <c r="U2223" s="838">
        <v>0.33333333333333331</v>
      </c>
    </row>
    <row r="2224" spans="1:21" ht="14.45" customHeight="1" x14ac:dyDescent="0.2">
      <c r="A2224" s="831">
        <v>21</v>
      </c>
      <c r="B2224" s="832" t="s">
        <v>3242</v>
      </c>
      <c r="C2224" s="832" t="s">
        <v>3248</v>
      </c>
      <c r="D2224" s="833" t="s">
        <v>5567</v>
      </c>
      <c r="E2224" s="834" t="s">
        <v>3284</v>
      </c>
      <c r="F2224" s="832" t="s">
        <v>3243</v>
      </c>
      <c r="G2224" s="832" t="s">
        <v>4929</v>
      </c>
      <c r="H2224" s="832" t="s">
        <v>594</v>
      </c>
      <c r="I2224" s="832" t="s">
        <v>4931</v>
      </c>
      <c r="J2224" s="832" t="s">
        <v>1130</v>
      </c>
      <c r="K2224" s="832" t="s">
        <v>1131</v>
      </c>
      <c r="L2224" s="835">
        <v>79.099999999999994</v>
      </c>
      <c r="M2224" s="835">
        <v>79.099999999999994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5" customHeight="1" x14ac:dyDescent="0.2">
      <c r="A2225" s="831">
        <v>21</v>
      </c>
      <c r="B2225" s="832" t="s">
        <v>3242</v>
      </c>
      <c r="C2225" s="832" t="s">
        <v>3248</v>
      </c>
      <c r="D2225" s="833" t="s">
        <v>5567</v>
      </c>
      <c r="E2225" s="834" t="s">
        <v>3284</v>
      </c>
      <c r="F2225" s="832" t="s">
        <v>3243</v>
      </c>
      <c r="G2225" s="832" t="s">
        <v>3597</v>
      </c>
      <c r="H2225" s="832" t="s">
        <v>594</v>
      </c>
      <c r="I2225" s="832" t="s">
        <v>3598</v>
      </c>
      <c r="J2225" s="832" t="s">
        <v>3599</v>
      </c>
      <c r="K2225" s="832" t="s">
        <v>3600</v>
      </c>
      <c r="L2225" s="835">
        <v>21.92</v>
      </c>
      <c r="M2225" s="835">
        <v>4603.2000000000025</v>
      </c>
      <c r="N2225" s="832">
        <v>210</v>
      </c>
      <c r="O2225" s="836">
        <v>59</v>
      </c>
      <c r="P2225" s="835">
        <v>3222.2400000000025</v>
      </c>
      <c r="Q2225" s="837">
        <v>0.70000000000000018</v>
      </c>
      <c r="R2225" s="832">
        <v>147</v>
      </c>
      <c r="S2225" s="837">
        <v>0.7</v>
      </c>
      <c r="T2225" s="836">
        <v>40.5</v>
      </c>
      <c r="U2225" s="838">
        <v>0.68644067796610164</v>
      </c>
    </row>
    <row r="2226" spans="1:21" ht="14.45" customHeight="1" x14ac:dyDescent="0.2">
      <c r="A2226" s="831">
        <v>21</v>
      </c>
      <c r="B2226" s="832" t="s">
        <v>3242</v>
      </c>
      <c r="C2226" s="832" t="s">
        <v>3248</v>
      </c>
      <c r="D2226" s="833" t="s">
        <v>5567</v>
      </c>
      <c r="E2226" s="834" t="s">
        <v>3284</v>
      </c>
      <c r="F2226" s="832" t="s">
        <v>3243</v>
      </c>
      <c r="G2226" s="832" t="s">
        <v>3597</v>
      </c>
      <c r="H2226" s="832" t="s">
        <v>594</v>
      </c>
      <c r="I2226" s="832" t="s">
        <v>3601</v>
      </c>
      <c r="J2226" s="832" t="s">
        <v>3599</v>
      </c>
      <c r="K2226" s="832" t="s">
        <v>1886</v>
      </c>
      <c r="L2226" s="835">
        <v>87.67</v>
      </c>
      <c r="M2226" s="835">
        <v>1052.04</v>
      </c>
      <c r="N2226" s="832">
        <v>12</v>
      </c>
      <c r="O2226" s="836">
        <v>5.5</v>
      </c>
      <c r="P2226" s="835">
        <v>701.36</v>
      </c>
      <c r="Q2226" s="837">
        <v>0.66666666666666674</v>
      </c>
      <c r="R2226" s="832">
        <v>8</v>
      </c>
      <c r="S2226" s="837">
        <v>0.66666666666666663</v>
      </c>
      <c r="T2226" s="836">
        <v>4</v>
      </c>
      <c r="U2226" s="838">
        <v>0.72727272727272729</v>
      </c>
    </row>
    <row r="2227" spans="1:21" ht="14.45" customHeight="1" x14ac:dyDescent="0.2">
      <c r="A2227" s="831">
        <v>21</v>
      </c>
      <c r="B2227" s="832" t="s">
        <v>3242</v>
      </c>
      <c r="C2227" s="832" t="s">
        <v>3248</v>
      </c>
      <c r="D2227" s="833" t="s">
        <v>5567</v>
      </c>
      <c r="E2227" s="834" t="s">
        <v>3284</v>
      </c>
      <c r="F2227" s="832" t="s">
        <v>3243</v>
      </c>
      <c r="G2227" s="832" t="s">
        <v>4678</v>
      </c>
      <c r="H2227" s="832" t="s">
        <v>655</v>
      </c>
      <c r="I2227" s="832" t="s">
        <v>2955</v>
      </c>
      <c r="J2227" s="832" t="s">
        <v>2956</v>
      </c>
      <c r="K2227" s="832" t="s">
        <v>2957</v>
      </c>
      <c r="L2227" s="835">
        <v>122.96</v>
      </c>
      <c r="M2227" s="835">
        <v>614.79999999999995</v>
      </c>
      <c r="N2227" s="832">
        <v>5</v>
      </c>
      <c r="O2227" s="836">
        <v>2</v>
      </c>
      <c r="P2227" s="835">
        <v>368.88</v>
      </c>
      <c r="Q2227" s="837">
        <v>0.60000000000000009</v>
      </c>
      <c r="R2227" s="832">
        <v>3</v>
      </c>
      <c r="S2227" s="837">
        <v>0.6</v>
      </c>
      <c r="T2227" s="836">
        <v>1</v>
      </c>
      <c r="U2227" s="838">
        <v>0.5</v>
      </c>
    </row>
    <row r="2228" spans="1:21" ht="14.45" customHeight="1" x14ac:dyDescent="0.2">
      <c r="A2228" s="831">
        <v>21</v>
      </c>
      <c r="B2228" s="832" t="s">
        <v>3242</v>
      </c>
      <c r="C2228" s="832" t="s">
        <v>3248</v>
      </c>
      <c r="D2228" s="833" t="s">
        <v>5567</v>
      </c>
      <c r="E2228" s="834" t="s">
        <v>3284</v>
      </c>
      <c r="F2228" s="832" t="s">
        <v>3243</v>
      </c>
      <c r="G2228" s="832" t="s">
        <v>4572</v>
      </c>
      <c r="H2228" s="832" t="s">
        <v>594</v>
      </c>
      <c r="I2228" s="832" t="s">
        <v>4573</v>
      </c>
      <c r="J2228" s="832" t="s">
        <v>2132</v>
      </c>
      <c r="K2228" s="832" t="s">
        <v>4574</v>
      </c>
      <c r="L2228" s="835">
        <v>140.97</v>
      </c>
      <c r="M2228" s="835">
        <v>281.94</v>
      </c>
      <c r="N2228" s="832">
        <v>2</v>
      </c>
      <c r="O2228" s="836">
        <v>2</v>
      </c>
      <c r="P2228" s="835">
        <v>140.97</v>
      </c>
      <c r="Q2228" s="837">
        <v>0.5</v>
      </c>
      <c r="R2228" s="832">
        <v>1</v>
      </c>
      <c r="S2228" s="837">
        <v>0.5</v>
      </c>
      <c r="T2228" s="836">
        <v>1</v>
      </c>
      <c r="U2228" s="838">
        <v>0.5</v>
      </c>
    </row>
    <row r="2229" spans="1:21" ht="14.45" customHeight="1" x14ac:dyDescent="0.2">
      <c r="A2229" s="831">
        <v>21</v>
      </c>
      <c r="B2229" s="832" t="s">
        <v>3242</v>
      </c>
      <c r="C2229" s="832" t="s">
        <v>3248</v>
      </c>
      <c r="D2229" s="833" t="s">
        <v>5567</v>
      </c>
      <c r="E2229" s="834" t="s">
        <v>3284</v>
      </c>
      <c r="F2229" s="832" t="s">
        <v>3243</v>
      </c>
      <c r="G2229" s="832" t="s">
        <v>3296</v>
      </c>
      <c r="H2229" s="832" t="s">
        <v>655</v>
      </c>
      <c r="I2229" s="832" t="s">
        <v>2886</v>
      </c>
      <c r="J2229" s="832" t="s">
        <v>1345</v>
      </c>
      <c r="K2229" s="832" t="s">
        <v>1346</v>
      </c>
      <c r="L2229" s="835">
        <v>0</v>
      </c>
      <c r="M2229" s="835">
        <v>0</v>
      </c>
      <c r="N2229" s="832">
        <v>33</v>
      </c>
      <c r="O2229" s="836">
        <v>11</v>
      </c>
      <c r="P2229" s="835">
        <v>0</v>
      </c>
      <c r="Q2229" s="837"/>
      <c r="R2229" s="832">
        <v>23</v>
      </c>
      <c r="S2229" s="837">
        <v>0.69696969696969702</v>
      </c>
      <c r="T2229" s="836">
        <v>7.5</v>
      </c>
      <c r="U2229" s="838">
        <v>0.68181818181818177</v>
      </c>
    </row>
    <row r="2230" spans="1:21" ht="14.45" customHeight="1" x14ac:dyDescent="0.2">
      <c r="A2230" s="831">
        <v>21</v>
      </c>
      <c r="B2230" s="832" t="s">
        <v>3242</v>
      </c>
      <c r="C2230" s="832" t="s">
        <v>3248</v>
      </c>
      <c r="D2230" s="833" t="s">
        <v>5567</v>
      </c>
      <c r="E2230" s="834" t="s">
        <v>3284</v>
      </c>
      <c r="F2230" s="832" t="s">
        <v>3243</v>
      </c>
      <c r="G2230" s="832" t="s">
        <v>3614</v>
      </c>
      <c r="H2230" s="832" t="s">
        <v>594</v>
      </c>
      <c r="I2230" s="832" t="s">
        <v>3615</v>
      </c>
      <c r="J2230" s="832" t="s">
        <v>1622</v>
      </c>
      <c r="K2230" s="832" t="s">
        <v>3339</v>
      </c>
      <c r="L2230" s="835">
        <v>210.38</v>
      </c>
      <c r="M2230" s="835">
        <v>631.14</v>
      </c>
      <c r="N2230" s="832">
        <v>3</v>
      </c>
      <c r="O2230" s="836">
        <v>2</v>
      </c>
      <c r="P2230" s="835">
        <v>420.76</v>
      </c>
      <c r="Q2230" s="837">
        <v>0.66666666666666663</v>
      </c>
      <c r="R2230" s="832">
        <v>2</v>
      </c>
      <c r="S2230" s="837">
        <v>0.66666666666666663</v>
      </c>
      <c r="T2230" s="836">
        <v>1</v>
      </c>
      <c r="U2230" s="838">
        <v>0.5</v>
      </c>
    </row>
    <row r="2231" spans="1:21" ht="14.45" customHeight="1" x14ac:dyDescent="0.2">
      <c r="A2231" s="831">
        <v>21</v>
      </c>
      <c r="B2231" s="832" t="s">
        <v>3242</v>
      </c>
      <c r="C2231" s="832" t="s">
        <v>3248</v>
      </c>
      <c r="D2231" s="833" t="s">
        <v>5567</v>
      </c>
      <c r="E2231" s="834" t="s">
        <v>3284</v>
      </c>
      <c r="F2231" s="832" t="s">
        <v>3243</v>
      </c>
      <c r="G2231" s="832" t="s">
        <v>3617</v>
      </c>
      <c r="H2231" s="832" t="s">
        <v>594</v>
      </c>
      <c r="I2231" s="832" t="s">
        <v>4489</v>
      </c>
      <c r="J2231" s="832" t="s">
        <v>766</v>
      </c>
      <c r="K2231" s="832" t="s">
        <v>4490</v>
      </c>
      <c r="L2231" s="835">
        <v>42.54</v>
      </c>
      <c r="M2231" s="835">
        <v>85.08</v>
      </c>
      <c r="N2231" s="832">
        <v>2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21</v>
      </c>
      <c r="B2232" s="832" t="s">
        <v>3242</v>
      </c>
      <c r="C2232" s="832" t="s">
        <v>3248</v>
      </c>
      <c r="D2232" s="833" t="s">
        <v>5567</v>
      </c>
      <c r="E2232" s="834" t="s">
        <v>3284</v>
      </c>
      <c r="F2232" s="832" t="s">
        <v>3243</v>
      </c>
      <c r="G2232" s="832" t="s">
        <v>3621</v>
      </c>
      <c r="H2232" s="832" t="s">
        <v>655</v>
      </c>
      <c r="I2232" s="832" t="s">
        <v>3622</v>
      </c>
      <c r="J2232" s="832" t="s">
        <v>3623</v>
      </c>
      <c r="K2232" s="832" t="s">
        <v>3624</v>
      </c>
      <c r="L2232" s="835">
        <v>502.31</v>
      </c>
      <c r="M2232" s="835">
        <v>1506.93</v>
      </c>
      <c r="N2232" s="832">
        <v>3</v>
      </c>
      <c r="O2232" s="836">
        <v>3</v>
      </c>
      <c r="P2232" s="835">
        <v>502.31</v>
      </c>
      <c r="Q2232" s="837">
        <v>0.33333333333333331</v>
      </c>
      <c r="R2232" s="832">
        <v>1</v>
      </c>
      <c r="S2232" s="837">
        <v>0.33333333333333331</v>
      </c>
      <c r="T2232" s="836">
        <v>1</v>
      </c>
      <c r="U2232" s="838">
        <v>0.33333333333333331</v>
      </c>
    </row>
    <row r="2233" spans="1:21" ht="14.45" customHeight="1" x14ac:dyDescent="0.2">
      <c r="A2233" s="831">
        <v>21</v>
      </c>
      <c r="B2233" s="832" t="s">
        <v>3242</v>
      </c>
      <c r="C2233" s="832" t="s">
        <v>3248</v>
      </c>
      <c r="D2233" s="833" t="s">
        <v>5567</v>
      </c>
      <c r="E2233" s="834" t="s">
        <v>3284</v>
      </c>
      <c r="F2233" s="832" t="s">
        <v>3243</v>
      </c>
      <c r="G2233" s="832" t="s">
        <v>3972</v>
      </c>
      <c r="H2233" s="832" t="s">
        <v>594</v>
      </c>
      <c r="I2233" s="832" t="s">
        <v>5051</v>
      </c>
      <c r="J2233" s="832" t="s">
        <v>5052</v>
      </c>
      <c r="K2233" s="832" t="s">
        <v>5053</v>
      </c>
      <c r="L2233" s="835">
        <v>263.68</v>
      </c>
      <c r="M2233" s="835">
        <v>263.68</v>
      </c>
      <c r="N2233" s="832">
        <v>1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5" customHeight="1" x14ac:dyDescent="0.2">
      <c r="A2234" s="831">
        <v>21</v>
      </c>
      <c r="B2234" s="832" t="s">
        <v>3242</v>
      </c>
      <c r="C2234" s="832" t="s">
        <v>3248</v>
      </c>
      <c r="D2234" s="833" t="s">
        <v>5567</v>
      </c>
      <c r="E2234" s="834" t="s">
        <v>3284</v>
      </c>
      <c r="F2234" s="832" t="s">
        <v>3243</v>
      </c>
      <c r="G2234" s="832" t="s">
        <v>3637</v>
      </c>
      <c r="H2234" s="832" t="s">
        <v>594</v>
      </c>
      <c r="I2234" s="832" t="s">
        <v>3640</v>
      </c>
      <c r="J2234" s="832" t="s">
        <v>1559</v>
      </c>
      <c r="K2234" s="832" t="s">
        <v>3641</v>
      </c>
      <c r="L2234" s="835">
        <v>55.16</v>
      </c>
      <c r="M2234" s="835">
        <v>551.59999999999991</v>
      </c>
      <c r="N2234" s="832">
        <v>10</v>
      </c>
      <c r="O2234" s="836">
        <v>3.5</v>
      </c>
      <c r="P2234" s="835">
        <v>220.64</v>
      </c>
      <c r="Q2234" s="837">
        <v>0.4</v>
      </c>
      <c r="R2234" s="832">
        <v>4</v>
      </c>
      <c r="S2234" s="837">
        <v>0.4</v>
      </c>
      <c r="T2234" s="836">
        <v>1.5</v>
      </c>
      <c r="U2234" s="838">
        <v>0.42857142857142855</v>
      </c>
    </row>
    <row r="2235" spans="1:21" ht="14.45" customHeight="1" x14ac:dyDescent="0.2">
      <c r="A2235" s="831">
        <v>21</v>
      </c>
      <c r="B2235" s="832" t="s">
        <v>3242</v>
      </c>
      <c r="C2235" s="832" t="s">
        <v>3248</v>
      </c>
      <c r="D2235" s="833" t="s">
        <v>5567</v>
      </c>
      <c r="E2235" s="834" t="s">
        <v>3284</v>
      </c>
      <c r="F2235" s="832" t="s">
        <v>3243</v>
      </c>
      <c r="G2235" s="832" t="s">
        <v>3642</v>
      </c>
      <c r="H2235" s="832" t="s">
        <v>594</v>
      </c>
      <c r="I2235" s="832" t="s">
        <v>3643</v>
      </c>
      <c r="J2235" s="832" t="s">
        <v>3644</v>
      </c>
      <c r="K2235" s="832" t="s">
        <v>2502</v>
      </c>
      <c r="L2235" s="835">
        <v>77.13</v>
      </c>
      <c r="M2235" s="835">
        <v>77.13</v>
      </c>
      <c r="N2235" s="832">
        <v>1</v>
      </c>
      <c r="O2235" s="836">
        <v>1</v>
      </c>
      <c r="P2235" s="835">
        <v>77.13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5" customHeight="1" x14ac:dyDescent="0.2">
      <c r="A2236" s="831">
        <v>21</v>
      </c>
      <c r="B2236" s="832" t="s">
        <v>3242</v>
      </c>
      <c r="C2236" s="832" t="s">
        <v>3248</v>
      </c>
      <c r="D2236" s="833" t="s">
        <v>5567</v>
      </c>
      <c r="E2236" s="834" t="s">
        <v>3284</v>
      </c>
      <c r="F2236" s="832" t="s">
        <v>3243</v>
      </c>
      <c r="G2236" s="832" t="s">
        <v>3645</v>
      </c>
      <c r="H2236" s="832" t="s">
        <v>594</v>
      </c>
      <c r="I2236" s="832" t="s">
        <v>4948</v>
      </c>
      <c r="J2236" s="832" t="s">
        <v>4949</v>
      </c>
      <c r="K2236" s="832" t="s">
        <v>4950</v>
      </c>
      <c r="L2236" s="835">
        <v>187.92</v>
      </c>
      <c r="M2236" s="835">
        <v>187.92</v>
      </c>
      <c r="N2236" s="832">
        <v>1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5" customHeight="1" x14ac:dyDescent="0.2">
      <c r="A2237" s="831">
        <v>21</v>
      </c>
      <c r="B2237" s="832" t="s">
        <v>3242</v>
      </c>
      <c r="C2237" s="832" t="s">
        <v>3248</v>
      </c>
      <c r="D2237" s="833" t="s">
        <v>5567</v>
      </c>
      <c r="E2237" s="834" t="s">
        <v>3284</v>
      </c>
      <c r="F2237" s="832" t="s">
        <v>3243</v>
      </c>
      <c r="G2237" s="832" t="s">
        <v>3981</v>
      </c>
      <c r="H2237" s="832" t="s">
        <v>594</v>
      </c>
      <c r="I2237" s="832" t="s">
        <v>5054</v>
      </c>
      <c r="J2237" s="832" t="s">
        <v>3983</v>
      </c>
      <c r="K2237" s="832" t="s">
        <v>5055</v>
      </c>
      <c r="L2237" s="835">
        <v>264</v>
      </c>
      <c r="M2237" s="835">
        <v>528</v>
      </c>
      <c r="N2237" s="832">
        <v>2</v>
      </c>
      <c r="O2237" s="836">
        <v>1.5</v>
      </c>
      <c r="P2237" s="835">
        <v>528</v>
      </c>
      <c r="Q2237" s="837">
        <v>1</v>
      </c>
      <c r="R2237" s="832">
        <v>2</v>
      </c>
      <c r="S2237" s="837">
        <v>1</v>
      </c>
      <c r="T2237" s="836">
        <v>1.5</v>
      </c>
      <c r="U2237" s="838">
        <v>1</v>
      </c>
    </row>
    <row r="2238" spans="1:21" ht="14.45" customHeight="1" x14ac:dyDescent="0.2">
      <c r="A2238" s="831">
        <v>21</v>
      </c>
      <c r="B2238" s="832" t="s">
        <v>3242</v>
      </c>
      <c r="C2238" s="832" t="s">
        <v>3248</v>
      </c>
      <c r="D2238" s="833" t="s">
        <v>5567</v>
      </c>
      <c r="E2238" s="834" t="s">
        <v>3284</v>
      </c>
      <c r="F2238" s="832" t="s">
        <v>3243</v>
      </c>
      <c r="G2238" s="832" t="s">
        <v>3981</v>
      </c>
      <c r="H2238" s="832" t="s">
        <v>594</v>
      </c>
      <c r="I2238" s="832" t="s">
        <v>3982</v>
      </c>
      <c r="J2238" s="832" t="s">
        <v>3983</v>
      </c>
      <c r="K2238" s="832" t="s">
        <v>3984</v>
      </c>
      <c r="L2238" s="835">
        <v>65.989999999999995</v>
      </c>
      <c r="M2238" s="835">
        <v>65.989999999999995</v>
      </c>
      <c r="N2238" s="832">
        <v>1</v>
      </c>
      <c r="O2238" s="836">
        <v>1</v>
      </c>
      <c r="P2238" s="835">
        <v>65.989999999999995</v>
      </c>
      <c r="Q2238" s="837">
        <v>1</v>
      </c>
      <c r="R2238" s="832">
        <v>1</v>
      </c>
      <c r="S2238" s="837">
        <v>1</v>
      </c>
      <c r="T2238" s="836">
        <v>1</v>
      </c>
      <c r="U2238" s="838">
        <v>1</v>
      </c>
    </row>
    <row r="2239" spans="1:21" ht="14.45" customHeight="1" x14ac:dyDescent="0.2">
      <c r="A2239" s="831">
        <v>21</v>
      </c>
      <c r="B2239" s="832" t="s">
        <v>3242</v>
      </c>
      <c r="C2239" s="832" t="s">
        <v>3248</v>
      </c>
      <c r="D2239" s="833" t="s">
        <v>5567</v>
      </c>
      <c r="E2239" s="834" t="s">
        <v>3284</v>
      </c>
      <c r="F2239" s="832" t="s">
        <v>3243</v>
      </c>
      <c r="G2239" s="832" t="s">
        <v>5056</v>
      </c>
      <c r="H2239" s="832" t="s">
        <v>594</v>
      </c>
      <c r="I2239" s="832" t="s">
        <v>5057</v>
      </c>
      <c r="J2239" s="832" t="s">
        <v>5058</v>
      </c>
      <c r="K2239" s="832" t="s">
        <v>5059</v>
      </c>
      <c r="L2239" s="835">
        <v>224.69</v>
      </c>
      <c r="M2239" s="835">
        <v>224.69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5" customHeight="1" x14ac:dyDescent="0.2">
      <c r="A2240" s="831">
        <v>21</v>
      </c>
      <c r="B2240" s="832" t="s">
        <v>3242</v>
      </c>
      <c r="C2240" s="832" t="s">
        <v>3248</v>
      </c>
      <c r="D2240" s="833" t="s">
        <v>5567</v>
      </c>
      <c r="E2240" s="834" t="s">
        <v>3284</v>
      </c>
      <c r="F2240" s="832" t="s">
        <v>3243</v>
      </c>
      <c r="G2240" s="832" t="s">
        <v>4320</v>
      </c>
      <c r="H2240" s="832" t="s">
        <v>594</v>
      </c>
      <c r="I2240" s="832" t="s">
        <v>5060</v>
      </c>
      <c r="J2240" s="832" t="s">
        <v>5061</v>
      </c>
      <c r="K2240" s="832" t="s">
        <v>5062</v>
      </c>
      <c r="L2240" s="835">
        <v>87.87</v>
      </c>
      <c r="M2240" s="835">
        <v>87.87</v>
      </c>
      <c r="N2240" s="832">
        <v>1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5" customHeight="1" x14ac:dyDescent="0.2">
      <c r="A2241" s="831">
        <v>21</v>
      </c>
      <c r="B2241" s="832" t="s">
        <v>3242</v>
      </c>
      <c r="C2241" s="832" t="s">
        <v>3248</v>
      </c>
      <c r="D2241" s="833" t="s">
        <v>5567</v>
      </c>
      <c r="E2241" s="834" t="s">
        <v>3284</v>
      </c>
      <c r="F2241" s="832" t="s">
        <v>3243</v>
      </c>
      <c r="G2241" s="832" t="s">
        <v>5063</v>
      </c>
      <c r="H2241" s="832" t="s">
        <v>594</v>
      </c>
      <c r="I2241" s="832" t="s">
        <v>5064</v>
      </c>
      <c r="J2241" s="832" t="s">
        <v>5065</v>
      </c>
      <c r="K2241" s="832" t="s">
        <v>5066</v>
      </c>
      <c r="L2241" s="835">
        <v>372.89</v>
      </c>
      <c r="M2241" s="835">
        <v>372.89</v>
      </c>
      <c r="N2241" s="832">
        <v>1</v>
      </c>
      <c r="O2241" s="836">
        <v>0.5</v>
      </c>
      <c r="P2241" s="835">
        <v>372.89</v>
      </c>
      <c r="Q2241" s="837">
        <v>1</v>
      </c>
      <c r="R2241" s="832">
        <v>1</v>
      </c>
      <c r="S2241" s="837">
        <v>1</v>
      </c>
      <c r="T2241" s="836">
        <v>0.5</v>
      </c>
      <c r="U2241" s="838">
        <v>1</v>
      </c>
    </row>
    <row r="2242" spans="1:21" ht="14.45" customHeight="1" x14ac:dyDescent="0.2">
      <c r="A2242" s="831">
        <v>21</v>
      </c>
      <c r="B2242" s="832" t="s">
        <v>3242</v>
      </c>
      <c r="C2242" s="832" t="s">
        <v>3248</v>
      </c>
      <c r="D2242" s="833" t="s">
        <v>5567</v>
      </c>
      <c r="E2242" s="834" t="s">
        <v>3284</v>
      </c>
      <c r="F2242" s="832" t="s">
        <v>3243</v>
      </c>
      <c r="G2242" s="832" t="s">
        <v>3668</v>
      </c>
      <c r="H2242" s="832" t="s">
        <v>594</v>
      </c>
      <c r="I2242" s="832" t="s">
        <v>3669</v>
      </c>
      <c r="J2242" s="832" t="s">
        <v>801</v>
      </c>
      <c r="K2242" s="832" t="s">
        <v>3670</v>
      </c>
      <c r="L2242" s="835">
        <v>311.02</v>
      </c>
      <c r="M2242" s="835">
        <v>2177.14</v>
      </c>
      <c r="N2242" s="832">
        <v>7</v>
      </c>
      <c r="O2242" s="836">
        <v>5</v>
      </c>
      <c r="P2242" s="835">
        <v>1555.1</v>
      </c>
      <c r="Q2242" s="837">
        <v>0.7142857142857143</v>
      </c>
      <c r="R2242" s="832">
        <v>5</v>
      </c>
      <c r="S2242" s="837">
        <v>0.7142857142857143</v>
      </c>
      <c r="T2242" s="836">
        <v>3.5</v>
      </c>
      <c r="U2242" s="838">
        <v>0.7</v>
      </c>
    </row>
    <row r="2243" spans="1:21" ht="14.45" customHeight="1" x14ac:dyDescent="0.2">
      <c r="A2243" s="831">
        <v>21</v>
      </c>
      <c r="B2243" s="832" t="s">
        <v>3242</v>
      </c>
      <c r="C2243" s="832" t="s">
        <v>3248</v>
      </c>
      <c r="D2243" s="833" t="s">
        <v>5567</v>
      </c>
      <c r="E2243" s="834" t="s">
        <v>3284</v>
      </c>
      <c r="F2243" s="832" t="s">
        <v>3243</v>
      </c>
      <c r="G2243" s="832" t="s">
        <v>3668</v>
      </c>
      <c r="H2243" s="832" t="s">
        <v>594</v>
      </c>
      <c r="I2243" s="832" t="s">
        <v>3989</v>
      </c>
      <c r="J2243" s="832" t="s">
        <v>3990</v>
      </c>
      <c r="K2243" s="832" t="s">
        <v>3991</v>
      </c>
      <c r="L2243" s="835">
        <v>177.92</v>
      </c>
      <c r="M2243" s="835">
        <v>6227.2000000000007</v>
      </c>
      <c r="N2243" s="832">
        <v>35</v>
      </c>
      <c r="O2243" s="836">
        <v>18</v>
      </c>
      <c r="P2243" s="835">
        <v>3380.48</v>
      </c>
      <c r="Q2243" s="837">
        <v>0.54285714285714282</v>
      </c>
      <c r="R2243" s="832">
        <v>19</v>
      </c>
      <c r="S2243" s="837">
        <v>0.54285714285714282</v>
      </c>
      <c r="T2243" s="836">
        <v>9.5</v>
      </c>
      <c r="U2243" s="838">
        <v>0.52777777777777779</v>
      </c>
    </row>
    <row r="2244" spans="1:21" ht="14.45" customHeight="1" x14ac:dyDescent="0.2">
      <c r="A2244" s="831">
        <v>21</v>
      </c>
      <c r="B2244" s="832" t="s">
        <v>3242</v>
      </c>
      <c r="C2244" s="832" t="s">
        <v>3248</v>
      </c>
      <c r="D2244" s="833" t="s">
        <v>5567</v>
      </c>
      <c r="E2244" s="834" t="s">
        <v>3284</v>
      </c>
      <c r="F2244" s="832" t="s">
        <v>3243</v>
      </c>
      <c r="G2244" s="832" t="s">
        <v>3668</v>
      </c>
      <c r="H2244" s="832" t="s">
        <v>594</v>
      </c>
      <c r="I2244" s="832" t="s">
        <v>3671</v>
      </c>
      <c r="J2244" s="832" t="s">
        <v>785</v>
      </c>
      <c r="K2244" s="832" t="s">
        <v>3672</v>
      </c>
      <c r="L2244" s="835">
        <v>0</v>
      </c>
      <c r="M2244" s="835">
        <v>0</v>
      </c>
      <c r="N2244" s="832">
        <v>1</v>
      </c>
      <c r="O2244" s="836">
        <v>0.5</v>
      </c>
      <c r="P2244" s="835">
        <v>0</v>
      </c>
      <c r="Q2244" s="837"/>
      <c r="R2244" s="832">
        <v>1</v>
      </c>
      <c r="S2244" s="837">
        <v>1</v>
      </c>
      <c r="T2244" s="836">
        <v>0.5</v>
      </c>
      <c r="U2244" s="838">
        <v>1</v>
      </c>
    </row>
    <row r="2245" spans="1:21" ht="14.45" customHeight="1" x14ac:dyDescent="0.2">
      <c r="A2245" s="831">
        <v>21</v>
      </c>
      <c r="B2245" s="832" t="s">
        <v>3242</v>
      </c>
      <c r="C2245" s="832" t="s">
        <v>3248</v>
      </c>
      <c r="D2245" s="833" t="s">
        <v>5567</v>
      </c>
      <c r="E2245" s="834" t="s">
        <v>3284</v>
      </c>
      <c r="F2245" s="832" t="s">
        <v>3243</v>
      </c>
      <c r="G2245" s="832" t="s">
        <v>3668</v>
      </c>
      <c r="H2245" s="832" t="s">
        <v>594</v>
      </c>
      <c r="I2245" s="832" t="s">
        <v>4323</v>
      </c>
      <c r="J2245" s="832" t="s">
        <v>4324</v>
      </c>
      <c r="K2245" s="832" t="s">
        <v>3991</v>
      </c>
      <c r="L2245" s="835">
        <v>177.92</v>
      </c>
      <c r="M2245" s="835">
        <v>711.68</v>
      </c>
      <c r="N2245" s="832">
        <v>4</v>
      </c>
      <c r="O2245" s="836">
        <v>2.5</v>
      </c>
      <c r="P2245" s="835">
        <v>711.68</v>
      </c>
      <c r="Q2245" s="837">
        <v>1</v>
      </c>
      <c r="R2245" s="832">
        <v>4</v>
      </c>
      <c r="S2245" s="837">
        <v>1</v>
      </c>
      <c r="T2245" s="836">
        <v>2.5</v>
      </c>
      <c r="U2245" s="838">
        <v>1</v>
      </c>
    </row>
    <row r="2246" spans="1:21" ht="14.45" customHeight="1" x14ac:dyDescent="0.2">
      <c r="A2246" s="831">
        <v>21</v>
      </c>
      <c r="B2246" s="832" t="s">
        <v>3242</v>
      </c>
      <c r="C2246" s="832" t="s">
        <v>3248</v>
      </c>
      <c r="D2246" s="833" t="s">
        <v>5567</v>
      </c>
      <c r="E2246" s="834" t="s">
        <v>3284</v>
      </c>
      <c r="F2246" s="832" t="s">
        <v>3243</v>
      </c>
      <c r="G2246" s="832" t="s">
        <v>3668</v>
      </c>
      <c r="H2246" s="832" t="s">
        <v>594</v>
      </c>
      <c r="I2246" s="832" t="s">
        <v>4325</v>
      </c>
      <c r="J2246" s="832" t="s">
        <v>4326</v>
      </c>
      <c r="K2246" s="832" t="s">
        <v>4327</v>
      </c>
      <c r="L2246" s="835">
        <v>477.11</v>
      </c>
      <c r="M2246" s="835">
        <v>1431.33</v>
      </c>
      <c r="N2246" s="832">
        <v>3</v>
      </c>
      <c r="O2246" s="836">
        <v>2.5</v>
      </c>
      <c r="P2246" s="835">
        <v>954.22</v>
      </c>
      <c r="Q2246" s="837">
        <v>0.66666666666666674</v>
      </c>
      <c r="R2246" s="832">
        <v>2</v>
      </c>
      <c r="S2246" s="837">
        <v>0.66666666666666663</v>
      </c>
      <c r="T2246" s="836">
        <v>1.5</v>
      </c>
      <c r="U2246" s="838">
        <v>0.6</v>
      </c>
    </row>
    <row r="2247" spans="1:21" ht="14.45" customHeight="1" x14ac:dyDescent="0.2">
      <c r="A2247" s="831">
        <v>21</v>
      </c>
      <c r="B2247" s="832" t="s">
        <v>3242</v>
      </c>
      <c r="C2247" s="832" t="s">
        <v>3248</v>
      </c>
      <c r="D2247" s="833" t="s">
        <v>5567</v>
      </c>
      <c r="E2247" s="834" t="s">
        <v>3284</v>
      </c>
      <c r="F2247" s="832" t="s">
        <v>3243</v>
      </c>
      <c r="G2247" s="832" t="s">
        <v>3673</v>
      </c>
      <c r="H2247" s="832" t="s">
        <v>594</v>
      </c>
      <c r="I2247" s="832" t="s">
        <v>3674</v>
      </c>
      <c r="J2247" s="832" t="s">
        <v>3675</v>
      </c>
      <c r="K2247" s="832" t="s">
        <v>771</v>
      </c>
      <c r="L2247" s="835">
        <v>0</v>
      </c>
      <c r="M2247" s="835">
        <v>0</v>
      </c>
      <c r="N2247" s="832">
        <v>3</v>
      </c>
      <c r="O2247" s="836">
        <v>2</v>
      </c>
      <c r="P2247" s="835">
        <v>0</v>
      </c>
      <c r="Q2247" s="837"/>
      <c r="R2247" s="832">
        <v>1</v>
      </c>
      <c r="S2247" s="837">
        <v>0.33333333333333331</v>
      </c>
      <c r="T2247" s="836">
        <v>1</v>
      </c>
      <c r="U2247" s="838">
        <v>0.5</v>
      </c>
    </row>
    <row r="2248" spans="1:21" ht="14.45" customHeight="1" x14ac:dyDescent="0.2">
      <c r="A2248" s="831">
        <v>21</v>
      </c>
      <c r="B2248" s="832" t="s">
        <v>3242</v>
      </c>
      <c r="C2248" s="832" t="s">
        <v>3248</v>
      </c>
      <c r="D2248" s="833" t="s">
        <v>5567</v>
      </c>
      <c r="E2248" s="834" t="s">
        <v>3284</v>
      </c>
      <c r="F2248" s="832" t="s">
        <v>3243</v>
      </c>
      <c r="G2248" s="832" t="s">
        <v>3673</v>
      </c>
      <c r="H2248" s="832" t="s">
        <v>594</v>
      </c>
      <c r="I2248" s="832" t="s">
        <v>2949</v>
      </c>
      <c r="J2248" s="832" t="s">
        <v>1662</v>
      </c>
      <c r="K2248" s="832" t="s">
        <v>2950</v>
      </c>
      <c r="L2248" s="835">
        <v>0</v>
      </c>
      <c r="M2248" s="835">
        <v>0</v>
      </c>
      <c r="N2248" s="832">
        <v>3</v>
      </c>
      <c r="O2248" s="836">
        <v>2.5</v>
      </c>
      <c r="P2248" s="835">
        <v>0</v>
      </c>
      <c r="Q2248" s="837"/>
      <c r="R2248" s="832">
        <v>2</v>
      </c>
      <c r="S2248" s="837">
        <v>0.66666666666666663</v>
      </c>
      <c r="T2248" s="836">
        <v>2</v>
      </c>
      <c r="U2248" s="838">
        <v>0.8</v>
      </c>
    </row>
    <row r="2249" spans="1:21" ht="14.45" customHeight="1" x14ac:dyDescent="0.2">
      <c r="A2249" s="831">
        <v>21</v>
      </c>
      <c r="B2249" s="832" t="s">
        <v>3242</v>
      </c>
      <c r="C2249" s="832" t="s">
        <v>3248</v>
      </c>
      <c r="D2249" s="833" t="s">
        <v>5567</v>
      </c>
      <c r="E2249" s="834" t="s">
        <v>3284</v>
      </c>
      <c r="F2249" s="832" t="s">
        <v>3243</v>
      </c>
      <c r="G2249" s="832" t="s">
        <v>3673</v>
      </c>
      <c r="H2249" s="832" t="s">
        <v>594</v>
      </c>
      <c r="I2249" s="832" t="s">
        <v>4001</v>
      </c>
      <c r="J2249" s="832" t="s">
        <v>3678</v>
      </c>
      <c r="K2249" s="832" t="s">
        <v>2948</v>
      </c>
      <c r="L2249" s="835">
        <v>0</v>
      </c>
      <c r="M2249" s="835">
        <v>0</v>
      </c>
      <c r="N2249" s="832">
        <v>1</v>
      </c>
      <c r="O2249" s="836">
        <v>0.5</v>
      </c>
      <c r="P2249" s="835"/>
      <c r="Q2249" s="837"/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21</v>
      </c>
      <c r="B2250" s="832" t="s">
        <v>3242</v>
      </c>
      <c r="C2250" s="832" t="s">
        <v>3248</v>
      </c>
      <c r="D2250" s="833" t="s">
        <v>5567</v>
      </c>
      <c r="E2250" s="834" t="s">
        <v>3284</v>
      </c>
      <c r="F2250" s="832" t="s">
        <v>3243</v>
      </c>
      <c r="G2250" s="832" t="s">
        <v>3673</v>
      </c>
      <c r="H2250" s="832" t="s">
        <v>594</v>
      </c>
      <c r="I2250" s="832" t="s">
        <v>3679</v>
      </c>
      <c r="J2250" s="832" t="s">
        <v>3680</v>
      </c>
      <c r="K2250" s="832" t="s">
        <v>771</v>
      </c>
      <c r="L2250" s="835">
        <v>0</v>
      </c>
      <c r="M2250" s="835">
        <v>0</v>
      </c>
      <c r="N2250" s="832">
        <v>1</v>
      </c>
      <c r="O2250" s="836">
        <v>0.5</v>
      </c>
      <c r="P2250" s="835"/>
      <c r="Q2250" s="837"/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21</v>
      </c>
      <c r="B2251" s="832" t="s">
        <v>3242</v>
      </c>
      <c r="C2251" s="832" t="s">
        <v>3248</v>
      </c>
      <c r="D2251" s="833" t="s">
        <v>5567</v>
      </c>
      <c r="E2251" s="834" t="s">
        <v>3284</v>
      </c>
      <c r="F2251" s="832" t="s">
        <v>3243</v>
      </c>
      <c r="G2251" s="832" t="s">
        <v>3673</v>
      </c>
      <c r="H2251" s="832" t="s">
        <v>594</v>
      </c>
      <c r="I2251" s="832" t="s">
        <v>5067</v>
      </c>
      <c r="J2251" s="832" t="s">
        <v>3999</v>
      </c>
      <c r="K2251" s="832" t="s">
        <v>771</v>
      </c>
      <c r="L2251" s="835">
        <v>0</v>
      </c>
      <c r="M2251" s="835">
        <v>0</v>
      </c>
      <c r="N2251" s="832">
        <v>1</v>
      </c>
      <c r="O2251" s="836">
        <v>1</v>
      </c>
      <c r="P2251" s="835">
        <v>0</v>
      </c>
      <c r="Q2251" s="837"/>
      <c r="R2251" s="832">
        <v>1</v>
      </c>
      <c r="S2251" s="837">
        <v>1</v>
      </c>
      <c r="T2251" s="836">
        <v>1</v>
      </c>
      <c r="U2251" s="838">
        <v>1</v>
      </c>
    </row>
    <row r="2252" spans="1:21" ht="14.45" customHeight="1" x14ac:dyDescent="0.2">
      <c r="A2252" s="831">
        <v>21</v>
      </c>
      <c r="B2252" s="832" t="s">
        <v>3242</v>
      </c>
      <c r="C2252" s="832" t="s">
        <v>3248</v>
      </c>
      <c r="D2252" s="833" t="s">
        <v>5567</v>
      </c>
      <c r="E2252" s="834" t="s">
        <v>3284</v>
      </c>
      <c r="F2252" s="832" t="s">
        <v>3243</v>
      </c>
      <c r="G2252" s="832" t="s">
        <v>3673</v>
      </c>
      <c r="H2252" s="832" t="s">
        <v>594</v>
      </c>
      <c r="I2252" s="832" t="s">
        <v>3682</v>
      </c>
      <c r="J2252" s="832" t="s">
        <v>3683</v>
      </c>
      <c r="K2252" s="832" t="s">
        <v>3148</v>
      </c>
      <c r="L2252" s="835">
        <v>0</v>
      </c>
      <c r="M2252" s="835">
        <v>0</v>
      </c>
      <c r="N2252" s="832">
        <v>3</v>
      </c>
      <c r="O2252" s="836">
        <v>1</v>
      </c>
      <c r="P2252" s="835"/>
      <c r="Q2252" s="837"/>
      <c r="R2252" s="832"/>
      <c r="S2252" s="837">
        <v>0</v>
      </c>
      <c r="T2252" s="836"/>
      <c r="U2252" s="838">
        <v>0</v>
      </c>
    </row>
    <row r="2253" spans="1:21" ht="14.45" customHeight="1" x14ac:dyDescent="0.2">
      <c r="A2253" s="831">
        <v>21</v>
      </c>
      <c r="B2253" s="832" t="s">
        <v>3242</v>
      </c>
      <c r="C2253" s="832" t="s">
        <v>3248</v>
      </c>
      <c r="D2253" s="833" t="s">
        <v>5567</v>
      </c>
      <c r="E2253" s="834" t="s">
        <v>3284</v>
      </c>
      <c r="F2253" s="832" t="s">
        <v>3243</v>
      </c>
      <c r="G2253" s="832" t="s">
        <v>3673</v>
      </c>
      <c r="H2253" s="832" t="s">
        <v>655</v>
      </c>
      <c r="I2253" s="832" t="s">
        <v>3142</v>
      </c>
      <c r="J2253" s="832" t="s">
        <v>1662</v>
      </c>
      <c r="K2253" s="832" t="s">
        <v>2950</v>
      </c>
      <c r="L2253" s="835">
        <v>0</v>
      </c>
      <c r="M2253" s="835">
        <v>0</v>
      </c>
      <c r="N2253" s="832">
        <v>6</v>
      </c>
      <c r="O2253" s="836">
        <v>3.5</v>
      </c>
      <c r="P2253" s="835">
        <v>0</v>
      </c>
      <c r="Q2253" s="837"/>
      <c r="R2253" s="832">
        <v>1</v>
      </c>
      <c r="S2253" s="837">
        <v>0.16666666666666666</v>
      </c>
      <c r="T2253" s="836">
        <v>0.5</v>
      </c>
      <c r="U2253" s="838">
        <v>0.14285714285714285</v>
      </c>
    </row>
    <row r="2254" spans="1:21" ht="14.45" customHeight="1" x14ac:dyDescent="0.2">
      <c r="A2254" s="831">
        <v>21</v>
      </c>
      <c r="B2254" s="832" t="s">
        <v>3242</v>
      </c>
      <c r="C2254" s="832" t="s">
        <v>3248</v>
      </c>
      <c r="D2254" s="833" t="s">
        <v>5567</v>
      </c>
      <c r="E2254" s="834" t="s">
        <v>3284</v>
      </c>
      <c r="F2254" s="832" t="s">
        <v>3243</v>
      </c>
      <c r="G2254" s="832" t="s">
        <v>3309</v>
      </c>
      <c r="H2254" s="832" t="s">
        <v>594</v>
      </c>
      <c r="I2254" s="832" t="s">
        <v>4162</v>
      </c>
      <c r="J2254" s="832" t="s">
        <v>3693</v>
      </c>
      <c r="K2254" s="832" t="s">
        <v>4163</v>
      </c>
      <c r="L2254" s="835">
        <v>299.83999999999997</v>
      </c>
      <c r="M2254" s="835">
        <v>3298.24</v>
      </c>
      <c r="N2254" s="832">
        <v>11</v>
      </c>
      <c r="O2254" s="836">
        <v>8</v>
      </c>
      <c r="P2254" s="835">
        <v>1199.3599999999999</v>
      </c>
      <c r="Q2254" s="837">
        <v>0.36363636363636365</v>
      </c>
      <c r="R2254" s="832">
        <v>4</v>
      </c>
      <c r="S2254" s="837">
        <v>0.36363636363636365</v>
      </c>
      <c r="T2254" s="836">
        <v>2.5</v>
      </c>
      <c r="U2254" s="838">
        <v>0.3125</v>
      </c>
    </row>
    <row r="2255" spans="1:21" ht="14.45" customHeight="1" x14ac:dyDescent="0.2">
      <c r="A2255" s="831">
        <v>21</v>
      </c>
      <c r="B2255" s="832" t="s">
        <v>3242</v>
      </c>
      <c r="C2255" s="832" t="s">
        <v>3248</v>
      </c>
      <c r="D2255" s="833" t="s">
        <v>5567</v>
      </c>
      <c r="E2255" s="834" t="s">
        <v>3284</v>
      </c>
      <c r="F2255" s="832" t="s">
        <v>3243</v>
      </c>
      <c r="G2255" s="832" t="s">
        <v>3309</v>
      </c>
      <c r="H2255" s="832" t="s">
        <v>594</v>
      </c>
      <c r="I2255" s="832" t="s">
        <v>5068</v>
      </c>
      <c r="J2255" s="832" t="s">
        <v>4338</v>
      </c>
      <c r="K2255" s="832" t="s">
        <v>5069</v>
      </c>
      <c r="L2255" s="835">
        <v>50.32</v>
      </c>
      <c r="M2255" s="835">
        <v>150.96</v>
      </c>
      <c r="N2255" s="832">
        <v>3</v>
      </c>
      <c r="O2255" s="836">
        <v>0.5</v>
      </c>
      <c r="P2255" s="835">
        <v>150.96</v>
      </c>
      <c r="Q2255" s="837">
        <v>1</v>
      </c>
      <c r="R2255" s="832">
        <v>3</v>
      </c>
      <c r="S2255" s="837">
        <v>1</v>
      </c>
      <c r="T2255" s="836">
        <v>0.5</v>
      </c>
      <c r="U2255" s="838">
        <v>1</v>
      </c>
    </row>
    <row r="2256" spans="1:21" ht="14.45" customHeight="1" x14ac:dyDescent="0.2">
      <c r="A2256" s="831">
        <v>21</v>
      </c>
      <c r="B2256" s="832" t="s">
        <v>3242</v>
      </c>
      <c r="C2256" s="832" t="s">
        <v>3248</v>
      </c>
      <c r="D2256" s="833" t="s">
        <v>5567</v>
      </c>
      <c r="E2256" s="834" t="s">
        <v>3284</v>
      </c>
      <c r="F2256" s="832" t="s">
        <v>3243</v>
      </c>
      <c r="G2256" s="832" t="s">
        <v>3309</v>
      </c>
      <c r="H2256" s="832" t="s">
        <v>594</v>
      </c>
      <c r="I2256" s="832" t="s">
        <v>3695</v>
      </c>
      <c r="J2256" s="832" t="s">
        <v>1648</v>
      </c>
      <c r="K2256" s="832" t="s">
        <v>1649</v>
      </c>
      <c r="L2256" s="835">
        <v>50.32</v>
      </c>
      <c r="M2256" s="835">
        <v>150.96</v>
      </c>
      <c r="N2256" s="832">
        <v>3</v>
      </c>
      <c r="O2256" s="836">
        <v>0.5</v>
      </c>
      <c r="P2256" s="835">
        <v>150.96</v>
      </c>
      <c r="Q2256" s="837">
        <v>1</v>
      </c>
      <c r="R2256" s="832">
        <v>3</v>
      </c>
      <c r="S2256" s="837">
        <v>1</v>
      </c>
      <c r="T2256" s="836">
        <v>0.5</v>
      </c>
      <c r="U2256" s="838">
        <v>1</v>
      </c>
    </row>
    <row r="2257" spans="1:21" ht="14.45" customHeight="1" x14ac:dyDescent="0.2">
      <c r="A2257" s="831">
        <v>21</v>
      </c>
      <c r="B2257" s="832" t="s">
        <v>3242</v>
      </c>
      <c r="C2257" s="832" t="s">
        <v>3248</v>
      </c>
      <c r="D2257" s="833" t="s">
        <v>5567</v>
      </c>
      <c r="E2257" s="834" t="s">
        <v>3284</v>
      </c>
      <c r="F2257" s="832" t="s">
        <v>3243</v>
      </c>
      <c r="G2257" s="832" t="s">
        <v>3309</v>
      </c>
      <c r="H2257" s="832" t="s">
        <v>594</v>
      </c>
      <c r="I2257" s="832" t="s">
        <v>3310</v>
      </c>
      <c r="J2257" s="832" t="s">
        <v>1648</v>
      </c>
      <c r="K2257" s="832" t="s">
        <v>3311</v>
      </c>
      <c r="L2257" s="835">
        <v>50.32</v>
      </c>
      <c r="M2257" s="835">
        <v>4176.5600000000004</v>
      </c>
      <c r="N2257" s="832">
        <v>83</v>
      </c>
      <c r="O2257" s="836">
        <v>31.5</v>
      </c>
      <c r="P2257" s="835">
        <v>2264.4000000000005</v>
      </c>
      <c r="Q2257" s="837">
        <v>0.54216867469879526</v>
      </c>
      <c r="R2257" s="832">
        <v>45</v>
      </c>
      <c r="S2257" s="837">
        <v>0.54216867469879515</v>
      </c>
      <c r="T2257" s="836">
        <v>17</v>
      </c>
      <c r="U2257" s="838">
        <v>0.53968253968253965</v>
      </c>
    </row>
    <row r="2258" spans="1:21" ht="14.45" customHeight="1" x14ac:dyDescent="0.2">
      <c r="A2258" s="831">
        <v>21</v>
      </c>
      <c r="B2258" s="832" t="s">
        <v>3242</v>
      </c>
      <c r="C2258" s="832" t="s">
        <v>3248</v>
      </c>
      <c r="D2258" s="833" t="s">
        <v>5567</v>
      </c>
      <c r="E2258" s="834" t="s">
        <v>3284</v>
      </c>
      <c r="F2258" s="832" t="s">
        <v>3243</v>
      </c>
      <c r="G2258" s="832" t="s">
        <v>3696</v>
      </c>
      <c r="H2258" s="832" t="s">
        <v>594</v>
      </c>
      <c r="I2258" s="832" t="s">
        <v>3697</v>
      </c>
      <c r="J2258" s="832" t="s">
        <v>662</v>
      </c>
      <c r="K2258" s="832" t="s">
        <v>663</v>
      </c>
      <c r="L2258" s="835">
        <v>2086.5500000000002</v>
      </c>
      <c r="M2258" s="835">
        <v>16692.400000000001</v>
      </c>
      <c r="N2258" s="832">
        <v>8</v>
      </c>
      <c r="O2258" s="836">
        <v>5</v>
      </c>
      <c r="P2258" s="835">
        <v>14605.85</v>
      </c>
      <c r="Q2258" s="837">
        <v>0.875</v>
      </c>
      <c r="R2258" s="832">
        <v>7</v>
      </c>
      <c r="S2258" s="837">
        <v>0.875</v>
      </c>
      <c r="T2258" s="836">
        <v>4</v>
      </c>
      <c r="U2258" s="838">
        <v>0.8</v>
      </c>
    </row>
    <row r="2259" spans="1:21" ht="14.45" customHeight="1" x14ac:dyDescent="0.2">
      <c r="A2259" s="831">
        <v>21</v>
      </c>
      <c r="B2259" s="832" t="s">
        <v>3242</v>
      </c>
      <c r="C2259" s="832" t="s">
        <v>3248</v>
      </c>
      <c r="D2259" s="833" t="s">
        <v>5567</v>
      </c>
      <c r="E2259" s="834" t="s">
        <v>3284</v>
      </c>
      <c r="F2259" s="832" t="s">
        <v>3243</v>
      </c>
      <c r="G2259" s="832" t="s">
        <v>3698</v>
      </c>
      <c r="H2259" s="832" t="s">
        <v>655</v>
      </c>
      <c r="I2259" s="832" t="s">
        <v>3111</v>
      </c>
      <c r="J2259" s="832" t="s">
        <v>1735</v>
      </c>
      <c r="K2259" s="832" t="s">
        <v>3112</v>
      </c>
      <c r="L2259" s="835">
        <v>154.36000000000001</v>
      </c>
      <c r="M2259" s="835">
        <v>154.36000000000001</v>
      </c>
      <c r="N2259" s="832">
        <v>1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5" customHeight="1" x14ac:dyDescent="0.2">
      <c r="A2260" s="831">
        <v>21</v>
      </c>
      <c r="B2260" s="832" t="s">
        <v>3242</v>
      </c>
      <c r="C2260" s="832" t="s">
        <v>3248</v>
      </c>
      <c r="D2260" s="833" t="s">
        <v>5567</v>
      </c>
      <c r="E2260" s="834" t="s">
        <v>3284</v>
      </c>
      <c r="F2260" s="832" t="s">
        <v>3243</v>
      </c>
      <c r="G2260" s="832" t="s">
        <v>3698</v>
      </c>
      <c r="H2260" s="832" t="s">
        <v>655</v>
      </c>
      <c r="I2260" s="832" t="s">
        <v>2728</v>
      </c>
      <c r="J2260" s="832" t="s">
        <v>2729</v>
      </c>
      <c r="K2260" s="832" t="s">
        <v>2730</v>
      </c>
      <c r="L2260" s="835">
        <v>149.52000000000001</v>
      </c>
      <c r="M2260" s="835">
        <v>299.04000000000002</v>
      </c>
      <c r="N2260" s="832">
        <v>2</v>
      </c>
      <c r="O2260" s="836">
        <v>1</v>
      </c>
      <c r="P2260" s="835">
        <v>299.04000000000002</v>
      </c>
      <c r="Q2260" s="837">
        <v>1</v>
      </c>
      <c r="R2260" s="832">
        <v>2</v>
      </c>
      <c r="S2260" s="837">
        <v>1</v>
      </c>
      <c r="T2260" s="836">
        <v>1</v>
      </c>
      <c r="U2260" s="838">
        <v>1</v>
      </c>
    </row>
    <row r="2261" spans="1:21" ht="14.45" customHeight="1" x14ac:dyDescent="0.2">
      <c r="A2261" s="831">
        <v>21</v>
      </c>
      <c r="B2261" s="832" t="s">
        <v>3242</v>
      </c>
      <c r="C2261" s="832" t="s">
        <v>3248</v>
      </c>
      <c r="D2261" s="833" t="s">
        <v>5567</v>
      </c>
      <c r="E2261" s="834" t="s">
        <v>3284</v>
      </c>
      <c r="F2261" s="832" t="s">
        <v>3243</v>
      </c>
      <c r="G2261" s="832" t="s">
        <v>3698</v>
      </c>
      <c r="H2261" s="832" t="s">
        <v>594</v>
      </c>
      <c r="I2261" s="832" t="s">
        <v>4340</v>
      </c>
      <c r="J2261" s="832" t="s">
        <v>1735</v>
      </c>
      <c r="K2261" s="832" t="s">
        <v>3112</v>
      </c>
      <c r="L2261" s="835">
        <v>154.36000000000001</v>
      </c>
      <c r="M2261" s="835">
        <v>154.36000000000001</v>
      </c>
      <c r="N2261" s="832">
        <v>1</v>
      </c>
      <c r="O2261" s="836">
        <v>1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5" customHeight="1" x14ac:dyDescent="0.2">
      <c r="A2262" s="831">
        <v>21</v>
      </c>
      <c r="B2262" s="832" t="s">
        <v>3242</v>
      </c>
      <c r="C2262" s="832" t="s">
        <v>3248</v>
      </c>
      <c r="D2262" s="833" t="s">
        <v>5567</v>
      </c>
      <c r="E2262" s="834" t="s">
        <v>3284</v>
      </c>
      <c r="F2262" s="832" t="s">
        <v>3243</v>
      </c>
      <c r="G2262" s="832" t="s">
        <v>4022</v>
      </c>
      <c r="H2262" s="832" t="s">
        <v>594</v>
      </c>
      <c r="I2262" s="832" t="s">
        <v>4959</v>
      </c>
      <c r="J2262" s="832" t="s">
        <v>4024</v>
      </c>
      <c r="K2262" s="832" t="s">
        <v>4960</v>
      </c>
      <c r="L2262" s="835">
        <v>775.17</v>
      </c>
      <c r="M2262" s="835">
        <v>8526.869999999999</v>
      </c>
      <c r="N2262" s="832">
        <v>11</v>
      </c>
      <c r="O2262" s="836">
        <v>5</v>
      </c>
      <c r="P2262" s="835">
        <v>6201.3599999999988</v>
      </c>
      <c r="Q2262" s="837">
        <v>0.72727272727272718</v>
      </c>
      <c r="R2262" s="832">
        <v>8</v>
      </c>
      <c r="S2262" s="837">
        <v>0.72727272727272729</v>
      </c>
      <c r="T2262" s="836">
        <v>4</v>
      </c>
      <c r="U2262" s="838">
        <v>0.8</v>
      </c>
    </row>
    <row r="2263" spans="1:21" ht="14.45" customHeight="1" x14ac:dyDescent="0.2">
      <c r="A2263" s="831">
        <v>21</v>
      </c>
      <c r="B2263" s="832" t="s">
        <v>3242</v>
      </c>
      <c r="C2263" s="832" t="s">
        <v>3248</v>
      </c>
      <c r="D2263" s="833" t="s">
        <v>5567</v>
      </c>
      <c r="E2263" s="834" t="s">
        <v>3284</v>
      </c>
      <c r="F2263" s="832" t="s">
        <v>3243</v>
      </c>
      <c r="G2263" s="832" t="s">
        <v>4022</v>
      </c>
      <c r="H2263" s="832" t="s">
        <v>594</v>
      </c>
      <c r="I2263" s="832" t="s">
        <v>4710</v>
      </c>
      <c r="J2263" s="832" t="s">
        <v>4024</v>
      </c>
      <c r="K2263" s="832" t="s">
        <v>4711</v>
      </c>
      <c r="L2263" s="835">
        <v>2620.2600000000002</v>
      </c>
      <c r="M2263" s="835">
        <v>31443.120000000003</v>
      </c>
      <c r="N2263" s="832">
        <v>12</v>
      </c>
      <c r="O2263" s="836">
        <v>5</v>
      </c>
      <c r="P2263" s="835">
        <v>28822.86</v>
      </c>
      <c r="Q2263" s="837">
        <v>0.91666666666666663</v>
      </c>
      <c r="R2263" s="832">
        <v>11</v>
      </c>
      <c r="S2263" s="837">
        <v>0.91666666666666663</v>
      </c>
      <c r="T2263" s="836">
        <v>4</v>
      </c>
      <c r="U2263" s="838">
        <v>0.8</v>
      </c>
    </row>
    <row r="2264" spans="1:21" ht="14.45" customHeight="1" x14ac:dyDescent="0.2">
      <c r="A2264" s="831">
        <v>21</v>
      </c>
      <c r="B2264" s="832" t="s">
        <v>3242</v>
      </c>
      <c r="C2264" s="832" t="s">
        <v>3248</v>
      </c>
      <c r="D2264" s="833" t="s">
        <v>5567</v>
      </c>
      <c r="E2264" s="834" t="s">
        <v>3284</v>
      </c>
      <c r="F2264" s="832" t="s">
        <v>3243</v>
      </c>
      <c r="G2264" s="832" t="s">
        <v>3704</v>
      </c>
      <c r="H2264" s="832" t="s">
        <v>655</v>
      </c>
      <c r="I2264" s="832" t="s">
        <v>3107</v>
      </c>
      <c r="J2264" s="832" t="s">
        <v>2721</v>
      </c>
      <c r="K2264" s="832" t="s">
        <v>3108</v>
      </c>
      <c r="L2264" s="835">
        <v>94.28</v>
      </c>
      <c r="M2264" s="835">
        <v>659.95999999999992</v>
      </c>
      <c r="N2264" s="832">
        <v>7</v>
      </c>
      <c r="O2264" s="836">
        <v>4.5</v>
      </c>
      <c r="P2264" s="835">
        <v>94.28</v>
      </c>
      <c r="Q2264" s="837">
        <v>0.14285714285714288</v>
      </c>
      <c r="R2264" s="832">
        <v>1</v>
      </c>
      <c r="S2264" s="837">
        <v>0.14285714285714285</v>
      </c>
      <c r="T2264" s="836">
        <v>0.5</v>
      </c>
      <c r="U2264" s="838">
        <v>0.1111111111111111</v>
      </c>
    </row>
    <row r="2265" spans="1:21" ht="14.45" customHeight="1" x14ac:dyDescent="0.2">
      <c r="A2265" s="831">
        <v>21</v>
      </c>
      <c r="B2265" s="832" t="s">
        <v>3242</v>
      </c>
      <c r="C2265" s="832" t="s">
        <v>3248</v>
      </c>
      <c r="D2265" s="833" t="s">
        <v>5567</v>
      </c>
      <c r="E2265" s="834" t="s">
        <v>3284</v>
      </c>
      <c r="F2265" s="832" t="s">
        <v>3243</v>
      </c>
      <c r="G2265" s="832" t="s">
        <v>3704</v>
      </c>
      <c r="H2265" s="832" t="s">
        <v>655</v>
      </c>
      <c r="I2265" s="832" t="s">
        <v>4712</v>
      </c>
      <c r="J2265" s="832" t="s">
        <v>2712</v>
      </c>
      <c r="K2265" s="832" t="s">
        <v>4713</v>
      </c>
      <c r="L2265" s="835">
        <v>126.27</v>
      </c>
      <c r="M2265" s="835">
        <v>505.08</v>
      </c>
      <c r="N2265" s="832">
        <v>4</v>
      </c>
      <c r="O2265" s="836">
        <v>3.5</v>
      </c>
      <c r="P2265" s="835">
        <v>252.54</v>
      </c>
      <c r="Q2265" s="837">
        <v>0.5</v>
      </c>
      <c r="R2265" s="832">
        <v>2</v>
      </c>
      <c r="S2265" s="837">
        <v>0.5</v>
      </c>
      <c r="T2265" s="836">
        <v>1.5</v>
      </c>
      <c r="U2265" s="838">
        <v>0.42857142857142855</v>
      </c>
    </row>
    <row r="2266" spans="1:21" ht="14.45" customHeight="1" x14ac:dyDescent="0.2">
      <c r="A2266" s="831">
        <v>21</v>
      </c>
      <c r="B2266" s="832" t="s">
        <v>3242</v>
      </c>
      <c r="C2266" s="832" t="s">
        <v>3248</v>
      </c>
      <c r="D2266" s="833" t="s">
        <v>5567</v>
      </c>
      <c r="E2266" s="834" t="s">
        <v>3284</v>
      </c>
      <c r="F2266" s="832" t="s">
        <v>3243</v>
      </c>
      <c r="G2266" s="832" t="s">
        <v>3704</v>
      </c>
      <c r="H2266" s="832" t="s">
        <v>655</v>
      </c>
      <c r="I2266" s="832" t="s">
        <v>2718</v>
      </c>
      <c r="J2266" s="832" t="s">
        <v>2712</v>
      </c>
      <c r="K2266" s="832" t="s">
        <v>2719</v>
      </c>
      <c r="L2266" s="835">
        <v>84.18</v>
      </c>
      <c r="M2266" s="835">
        <v>252.54000000000002</v>
      </c>
      <c r="N2266" s="832">
        <v>3</v>
      </c>
      <c r="O2266" s="836">
        <v>3</v>
      </c>
      <c r="P2266" s="835">
        <v>84.18</v>
      </c>
      <c r="Q2266" s="837">
        <v>0.33333333333333331</v>
      </c>
      <c r="R2266" s="832">
        <v>1</v>
      </c>
      <c r="S2266" s="837">
        <v>0.33333333333333331</v>
      </c>
      <c r="T2266" s="836">
        <v>1</v>
      </c>
      <c r="U2266" s="838">
        <v>0.33333333333333331</v>
      </c>
    </row>
    <row r="2267" spans="1:21" ht="14.45" customHeight="1" x14ac:dyDescent="0.2">
      <c r="A2267" s="831">
        <v>21</v>
      </c>
      <c r="B2267" s="832" t="s">
        <v>3242</v>
      </c>
      <c r="C2267" s="832" t="s">
        <v>3248</v>
      </c>
      <c r="D2267" s="833" t="s">
        <v>5567</v>
      </c>
      <c r="E2267" s="834" t="s">
        <v>3284</v>
      </c>
      <c r="F2267" s="832" t="s">
        <v>3243</v>
      </c>
      <c r="G2267" s="832" t="s">
        <v>3704</v>
      </c>
      <c r="H2267" s="832" t="s">
        <v>655</v>
      </c>
      <c r="I2267" s="832" t="s">
        <v>3109</v>
      </c>
      <c r="J2267" s="832" t="s">
        <v>2721</v>
      </c>
      <c r="K2267" s="832" t="s">
        <v>3110</v>
      </c>
      <c r="L2267" s="835">
        <v>63.14</v>
      </c>
      <c r="M2267" s="835">
        <v>315.70000000000005</v>
      </c>
      <c r="N2267" s="832">
        <v>5</v>
      </c>
      <c r="O2267" s="836">
        <v>2.5</v>
      </c>
      <c r="P2267" s="835">
        <v>126.28</v>
      </c>
      <c r="Q2267" s="837">
        <v>0.39999999999999997</v>
      </c>
      <c r="R2267" s="832">
        <v>2</v>
      </c>
      <c r="S2267" s="837">
        <v>0.4</v>
      </c>
      <c r="T2267" s="836">
        <v>1</v>
      </c>
      <c r="U2267" s="838">
        <v>0.4</v>
      </c>
    </row>
    <row r="2268" spans="1:21" ht="14.45" customHeight="1" x14ac:dyDescent="0.2">
      <c r="A2268" s="831">
        <v>21</v>
      </c>
      <c r="B2268" s="832" t="s">
        <v>3242</v>
      </c>
      <c r="C2268" s="832" t="s">
        <v>3248</v>
      </c>
      <c r="D2268" s="833" t="s">
        <v>5567</v>
      </c>
      <c r="E2268" s="834" t="s">
        <v>3284</v>
      </c>
      <c r="F2268" s="832" t="s">
        <v>3243</v>
      </c>
      <c r="G2268" s="832" t="s">
        <v>3704</v>
      </c>
      <c r="H2268" s="832" t="s">
        <v>655</v>
      </c>
      <c r="I2268" s="832" t="s">
        <v>4028</v>
      </c>
      <c r="J2268" s="832" t="s">
        <v>2721</v>
      </c>
      <c r="K2268" s="832" t="s">
        <v>4029</v>
      </c>
      <c r="L2268" s="835">
        <v>105.23</v>
      </c>
      <c r="M2268" s="835">
        <v>105.23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5" customHeight="1" x14ac:dyDescent="0.2">
      <c r="A2269" s="831">
        <v>21</v>
      </c>
      <c r="B2269" s="832" t="s">
        <v>3242</v>
      </c>
      <c r="C2269" s="832" t="s">
        <v>3248</v>
      </c>
      <c r="D2269" s="833" t="s">
        <v>5567</v>
      </c>
      <c r="E2269" s="834" t="s">
        <v>3284</v>
      </c>
      <c r="F2269" s="832" t="s">
        <v>3243</v>
      </c>
      <c r="G2269" s="832" t="s">
        <v>3704</v>
      </c>
      <c r="H2269" s="832" t="s">
        <v>655</v>
      </c>
      <c r="I2269" s="832" t="s">
        <v>2720</v>
      </c>
      <c r="J2269" s="832" t="s">
        <v>2721</v>
      </c>
      <c r="K2269" s="832" t="s">
        <v>2722</v>
      </c>
      <c r="L2269" s="835">
        <v>49.08</v>
      </c>
      <c r="M2269" s="835">
        <v>294.48</v>
      </c>
      <c r="N2269" s="832">
        <v>6</v>
      </c>
      <c r="O2269" s="836">
        <v>4.5</v>
      </c>
      <c r="P2269" s="835">
        <v>147.24</v>
      </c>
      <c r="Q2269" s="837">
        <v>0.5</v>
      </c>
      <c r="R2269" s="832">
        <v>3</v>
      </c>
      <c r="S2269" s="837">
        <v>0.5</v>
      </c>
      <c r="T2269" s="836">
        <v>2</v>
      </c>
      <c r="U2269" s="838">
        <v>0.44444444444444442</v>
      </c>
    </row>
    <row r="2270" spans="1:21" ht="14.45" customHeight="1" x14ac:dyDescent="0.2">
      <c r="A2270" s="831">
        <v>21</v>
      </c>
      <c r="B2270" s="832" t="s">
        <v>3242</v>
      </c>
      <c r="C2270" s="832" t="s">
        <v>3248</v>
      </c>
      <c r="D2270" s="833" t="s">
        <v>5567</v>
      </c>
      <c r="E2270" s="834" t="s">
        <v>3284</v>
      </c>
      <c r="F2270" s="832" t="s">
        <v>3243</v>
      </c>
      <c r="G2270" s="832" t="s">
        <v>3704</v>
      </c>
      <c r="H2270" s="832" t="s">
        <v>655</v>
      </c>
      <c r="I2270" s="832" t="s">
        <v>4582</v>
      </c>
      <c r="J2270" s="832" t="s">
        <v>2721</v>
      </c>
      <c r="K2270" s="832" t="s">
        <v>4583</v>
      </c>
      <c r="L2270" s="835">
        <v>126.27</v>
      </c>
      <c r="M2270" s="835">
        <v>126.27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5" customHeight="1" x14ac:dyDescent="0.2">
      <c r="A2271" s="831">
        <v>21</v>
      </c>
      <c r="B2271" s="832" t="s">
        <v>3242</v>
      </c>
      <c r="C2271" s="832" t="s">
        <v>3248</v>
      </c>
      <c r="D2271" s="833" t="s">
        <v>5567</v>
      </c>
      <c r="E2271" s="834" t="s">
        <v>3284</v>
      </c>
      <c r="F2271" s="832" t="s">
        <v>3243</v>
      </c>
      <c r="G2271" s="832" t="s">
        <v>3704</v>
      </c>
      <c r="H2271" s="832" t="s">
        <v>655</v>
      </c>
      <c r="I2271" s="832" t="s">
        <v>4030</v>
      </c>
      <c r="J2271" s="832" t="s">
        <v>2721</v>
      </c>
      <c r="K2271" s="832" t="s">
        <v>4031</v>
      </c>
      <c r="L2271" s="835">
        <v>84.18</v>
      </c>
      <c r="M2271" s="835">
        <v>252.54000000000002</v>
      </c>
      <c r="N2271" s="832">
        <v>3</v>
      </c>
      <c r="O2271" s="836">
        <v>3</v>
      </c>
      <c r="P2271" s="835">
        <v>84.18</v>
      </c>
      <c r="Q2271" s="837">
        <v>0.33333333333333331</v>
      </c>
      <c r="R2271" s="832">
        <v>1</v>
      </c>
      <c r="S2271" s="837">
        <v>0.33333333333333331</v>
      </c>
      <c r="T2271" s="836">
        <v>1</v>
      </c>
      <c r="U2271" s="838">
        <v>0.33333333333333331</v>
      </c>
    </row>
    <row r="2272" spans="1:21" ht="14.45" customHeight="1" x14ac:dyDescent="0.2">
      <c r="A2272" s="831">
        <v>21</v>
      </c>
      <c r="B2272" s="832" t="s">
        <v>3242</v>
      </c>
      <c r="C2272" s="832" t="s">
        <v>3248</v>
      </c>
      <c r="D2272" s="833" t="s">
        <v>5567</v>
      </c>
      <c r="E2272" s="834" t="s">
        <v>3284</v>
      </c>
      <c r="F2272" s="832" t="s">
        <v>3243</v>
      </c>
      <c r="G2272" s="832" t="s">
        <v>3705</v>
      </c>
      <c r="H2272" s="832" t="s">
        <v>594</v>
      </c>
      <c r="I2272" s="832" t="s">
        <v>3709</v>
      </c>
      <c r="J2272" s="832" t="s">
        <v>3707</v>
      </c>
      <c r="K2272" s="832" t="s">
        <v>3710</v>
      </c>
      <c r="L2272" s="835">
        <v>0</v>
      </c>
      <c r="M2272" s="835">
        <v>0</v>
      </c>
      <c r="N2272" s="832">
        <v>1</v>
      </c>
      <c r="O2272" s="836">
        <v>1</v>
      </c>
      <c r="P2272" s="835"/>
      <c r="Q2272" s="837"/>
      <c r="R2272" s="832"/>
      <c r="S2272" s="837">
        <v>0</v>
      </c>
      <c r="T2272" s="836"/>
      <c r="U2272" s="838">
        <v>0</v>
      </c>
    </row>
    <row r="2273" spans="1:21" ht="14.45" customHeight="1" x14ac:dyDescent="0.2">
      <c r="A2273" s="831">
        <v>21</v>
      </c>
      <c r="B2273" s="832" t="s">
        <v>3242</v>
      </c>
      <c r="C2273" s="832" t="s">
        <v>3248</v>
      </c>
      <c r="D2273" s="833" t="s">
        <v>5567</v>
      </c>
      <c r="E2273" s="834" t="s">
        <v>3284</v>
      </c>
      <c r="F2273" s="832" t="s">
        <v>3243</v>
      </c>
      <c r="G2273" s="832" t="s">
        <v>4344</v>
      </c>
      <c r="H2273" s="832" t="s">
        <v>594</v>
      </c>
      <c r="I2273" s="832" t="s">
        <v>4345</v>
      </c>
      <c r="J2273" s="832" t="s">
        <v>4346</v>
      </c>
      <c r="K2273" s="832" t="s">
        <v>4347</v>
      </c>
      <c r="L2273" s="835">
        <v>248.55</v>
      </c>
      <c r="M2273" s="835">
        <v>745.65000000000009</v>
      </c>
      <c r="N2273" s="832">
        <v>3</v>
      </c>
      <c r="O2273" s="836">
        <v>3</v>
      </c>
      <c r="P2273" s="835">
        <v>248.55</v>
      </c>
      <c r="Q2273" s="837">
        <v>0.33333333333333331</v>
      </c>
      <c r="R2273" s="832">
        <v>1</v>
      </c>
      <c r="S2273" s="837">
        <v>0.33333333333333331</v>
      </c>
      <c r="T2273" s="836">
        <v>1</v>
      </c>
      <c r="U2273" s="838">
        <v>0.33333333333333331</v>
      </c>
    </row>
    <row r="2274" spans="1:21" ht="14.45" customHeight="1" x14ac:dyDescent="0.2">
      <c r="A2274" s="831">
        <v>21</v>
      </c>
      <c r="B2274" s="832" t="s">
        <v>3242</v>
      </c>
      <c r="C2274" s="832" t="s">
        <v>3248</v>
      </c>
      <c r="D2274" s="833" t="s">
        <v>5567</v>
      </c>
      <c r="E2274" s="834" t="s">
        <v>3284</v>
      </c>
      <c r="F2274" s="832" t="s">
        <v>3243</v>
      </c>
      <c r="G2274" s="832" t="s">
        <v>4032</v>
      </c>
      <c r="H2274" s="832" t="s">
        <v>594</v>
      </c>
      <c r="I2274" s="832" t="s">
        <v>4859</v>
      </c>
      <c r="J2274" s="832" t="s">
        <v>4860</v>
      </c>
      <c r="K2274" s="832" t="s">
        <v>4861</v>
      </c>
      <c r="L2274" s="835">
        <v>79.069999999999993</v>
      </c>
      <c r="M2274" s="835">
        <v>158.13999999999999</v>
      </c>
      <c r="N2274" s="832">
        <v>2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21</v>
      </c>
      <c r="B2275" s="832" t="s">
        <v>3242</v>
      </c>
      <c r="C2275" s="832" t="s">
        <v>3248</v>
      </c>
      <c r="D2275" s="833" t="s">
        <v>5567</v>
      </c>
      <c r="E2275" s="834" t="s">
        <v>3284</v>
      </c>
      <c r="F2275" s="832" t="s">
        <v>3243</v>
      </c>
      <c r="G2275" s="832" t="s">
        <v>4032</v>
      </c>
      <c r="H2275" s="832" t="s">
        <v>594</v>
      </c>
      <c r="I2275" s="832" t="s">
        <v>4033</v>
      </c>
      <c r="J2275" s="832" t="s">
        <v>4034</v>
      </c>
      <c r="K2275" s="832" t="s">
        <v>4035</v>
      </c>
      <c r="L2275" s="835">
        <v>79.069999999999993</v>
      </c>
      <c r="M2275" s="835">
        <v>79.069999999999993</v>
      </c>
      <c r="N2275" s="832">
        <v>1</v>
      </c>
      <c r="O2275" s="836">
        <v>1</v>
      </c>
      <c r="P2275" s="835">
        <v>79.069999999999993</v>
      </c>
      <c r="Q2275" s="837">
        <v>1</v>
      </c>
      <c r="R2275" s="832">
        <v>1</v>
      </c>
      <c r="S2275" s="837">
        <v>1</v>
      </c>
      <c r="T2275" s="836">
        <v>1</v>
      </c>
      <c r="U2275" s="838">
        <v>1</v>
      </c>
    </row>
    <row r="2276" spans="1:21" ht="14.45" customHeight="1" x14ac:dyDescent="0.2">
      <c r="A2276" s="831">
        <v>21</v>
      </c>
      <c r="B2276" s="832" t="s">
        <v>3242</v>
      </c>
      <c r="C2276" s="832" t="s">
        <v>3248</v>
      </c>
      <c r="D2276" s="833" t="s">
        <v>5567</v>
      </c>
      <c r="E2276" s="834" t="s">
        <v>3284</v>
      </c>
      <c r="F2276" s="832" t="s">
        <v>3243</v>
      </c>
      <c r="G2276" s="832" t="s">
        <v>4355</v>
      </c>
      <c r="H2276" s="832" t="s">
        <v>594</v>
      </c>
      <c r="I2276" s="832" t="s">
        <v>4356</v>
      </c>
      <c r="J2276" s="832" t="s">
        <v>4357</v>
      </c>
      <c r="K2276" s="832" t="s">
        <v>4358</v>
      </c>
      <c r="L2276" s="835">
        <v>0</v>
      </c>
      <c r="M2276" s="835">
        <v>0</v>
      </c>
      <c r="N2276" s="832">
        <v>5</v>
      </c>
      <c r="O2276" s="836">
        <v>3.5</v>
      </c>
      <c r="P2276" s="835">
        <v>0</v>
      </c>
      <c r="Q2276" s="837"/>
      <c r="R2276" s="832">
        <v>3</v>
      </c>
      <c r="S2276" s="837">
        <v>0.6</v>
      </c>
      <c r="T2276" s="836">
        <v>2</v>
      </c>
      <c r="U2276" s="838">
        <v>0.5714285714285714</v>
      </c>
    </row>
    <row r="2277" spans="1:21" ht="14.45" customHeight="1" x14ac:dyDescent="0.2">
      <c r="A2277" s="831">
        <v>21</v>
      </c>
      <c r="B2277" s="832" t="s">
        <v>3242</v>
      </c>
      <c r="C2277" s="832" t="s">
        <v>3248</v>
      </c>
      <c r="D2277" s="833" t="s">
        <v>5567</v>
      </c>
      <c r="E2277" s="834" t="s">
        <v>3284</v>
      </c>
      <c r="F2277" s="832" t="s">
        <v>3243</v>
      </c>
      <c r="G2277" s="832" t="s">
        <v>3312</v>
      </c>
      <c r="H2277" s="832" t="s">
        <v>655</v>
      </c>
      <c r="I2277" s="832" t="s">
        <v>3165</v>
      </c>
      <c r="J2277" s="832" t="s">
        <v>3166</v>
      </c>
      <c r="K2277" s="832" t="s">
        <v>2157</v>
      </c>
      <c r="L2277" s="835">
        <v>194.26</v>
      </c>
      <c r="M2277" s="835">
        <v>14375.239999999998</v>
      </c>
      <c r="N2277" s="832">
        <v>74</v>
      </c>
      <c r="O2277" s="836">
        <v>12.5</v>
      </c>
      <c r="P2277" s="835">
        <v>10878.559999999998</v>
      </c>
      <c r="Q2277" s="837">
        <v>0.75675675675675669</v>
      </c>
      <c r="R2277" s="832">
        <v>56</v>
      </c>
      <c r="S2277" s="837">
        <v>0.7567567567567568</v>
      </c>
      <c r="T2277" s="836">
        <v>9.5</v>
      </c>
      <c r="U2277" s="838">
        <v>0.76</v>
      </c>
    </row>
    <row r="2278" spans="1:21" ht="14.45" customHeight="1" x14ac:dyDescent="0.2">
      <c r="A2278" s="831">
        <v>21</v>
      </c>
      <c r="B2278" s="832" t="s">
        <v>3242</v>
      </c>
      <c r="C2278" s="832" t="s">
        <v>3248</v>
      </c>
      <c r="D2278" s="833" t="s">
        <v>5567</v>
      </c>
      <c r="E2278" s="834" t="s">
        <v>3284</v>
      </c>
      <c r="F2278" s="832" t="s">
        <v>3243</v>
      </c>
      <c r="G2278" s="832" t="s">
        <v>3312</v>
      </c>
      <c r="H2278" s="832" t="s">
        <v>655</v>
      </c>
      <c r="I2278" s="832" t="s">
        <v>3165</v>
      </c>
      <c r="J2278" s="832" t="s">
        <v>3166</v>
      </c>
      <c r="K2278" s="832" t="s">
        <v>2157</v>
      </c>
      <c r="L2278" s="835">
        <v>233.96</v>
      </c>
      <c r="M2278" s="835">
        <v>2807.52</v>
      </c>
      <c r="N2278" s="832">
        <v>12</v>
      </c>
      <c r="O2278" s="836">
        <v>2</v>
      </c>
      <c r="P2278" s="835">
        <v>1403.76</v>
      </c>
      <c r="Q2278" s="837">
        <v>0.5</v>
      </c>
      <c r="R2278" s="832">
        <v>6</v>
      </c>
      <c r="S2278" s="837">
        <v>0.5</v>
      </c>
      <c r="T2278" s="836">
        <v>1</v>
      </c>
      <c r="U2278" s="838">
        <v>0.5</v>
      </c>
    </row>
    <row r="2279" spans="1:21" ht="14.45" customHeight="1" x14ac:dyDescent="0.2">
      <c r="A2279" s="831">
        <v>21</v>
      </c>
      <c r="B2279" s="832" t="s">
        <v>3242</v>
      </c>
      <c r="C2279" s="832" t="s">
        <v>3248</v>
      </c>
      <c r="D2279" s="833" t="s">
        <v>5567</v>
      </c>
      <c r="E2279" s="834" t="s">
        <v>3284</v>
      </c>
      <c r="F2279" s="832" t="s">
        <v>3243</v>
      </c>
      <c r="G2279" s="832" t="s">
        <v>3297</v>
      </c>
      <c r="H2279" s="832" t="s">
        <v>594</v>
      </c>
      <c r="I2279" s="832" t="s">
        <v>3298</v>
      </c>
      <c r="J2279" s="832" t="s">
        <v>1256</v>
      </c>
      <c r="K2279" s="832" t="s">
        <v>1257</v>
      </c>
      <c r="L2279" s="835">
        <v>107.27</v>
      </c>
      <c r="M2279" s="835">
        <v>5148.96</v>
      </c>
      <c r="N2279" s="832">
        <v>48</v>
      </c>
      <c r="O2279" s="836">
        <v>25</v>
      </c>
      <c r="P2279" s="835">
        <v>3432.64</v>
      </c>
      <c r="Q2279" s="837">
        <v>0.66666666666666663</v>
      </c>
      <c r="R2279" s="832">
        <v>32</v>
      </c>
      <c r="S2279" s="837">
        <v>0.66666666666666663</v>
      </c>
      <c r="T2279" s="836">
        <v>16</v>
      </c>
      <c r="U2279" s="838">
        <v>0.64</v>
      </c>
    </row>
    <row r="2280" spans="1:21" ht="14.45" customHeight="1" x14ac:dyDescent="0.2">
      <c r="A2280" s="831">
        <v>21</v>
      </c>
      <c r="B2280" s="832" t="s">
        <v>3242</v>
      </c>
      <c r="C2280" s="832" t="s">
        <v>3248</v>
      </c>
      <c r="D2280" s="833" t="s">
        <v>5567</v>
      </c>
      <c r="E2280" s="834" t="s">
        <v>3284</v>
      </c>
      <c r="F2280" s="832" t="s">
        <v>3244</v>
      </c>
      <c r="G2280" s="832" t="s">
        <v>3315</v>
      </c>
      <c r="H2280" s="832" t="s">
        <v>594</v>
      </c>
      <c r="I2280" s="832" t="s">
        <v>3724</v>
      </c>
      <c r="J2280" s="832" t="s">
        <v>3317</v>
      </c>
      <c r="K2280" s="832"/>
      <c r="L2280" s="835">
        <v>0</v>
      </c>
      <c r="M2280" s="835">
        <v>0</v>
      </c>
      <c r="N2280" s="832">
        <v>1</v>
      </c>
      <c r="O2280" s="836">
        <v>1</v>
      </c>
      <c r="P2280" s="835">
        <v>0</v>
      </c>
      <c r="Q2280" s="837"/>
      <c r="R2280" s="832">
        <v>1</v>
      </c>
      <c r="S2280" s="837">
        <v>1</v>
      </c>
      <c r="T2280" s="836">
        <v>1</v>
      </c>
      <c r="U2280" s="838">
        <v>1</v>
      </c>
    </row>
    <row r="2281" spans="1:21" ht="14.45" customHeight="1" x14ac:dyDescent="0.2">
      <c r="A2281" s="831">
        <v>21</v>
      </c>
      <c r="B2281" s="832" t="s">
        <v>3242</v>
      </c>
      <c r="C2281" s="832" t="s">
        <v>3248</v>
      </c>
      <c r="D2281" s="833" t="s">
        <v>5567</v>
      </c>
      <c r="E2281" s="834" t="s">
        <v>3284</v>
      </c>
      <c r="F2281" s="832" t="s">
        <v>3244</v>
      </c>
      <c r="G2281" s="832" t="s">
        <v>3315</v>
      </c>
      <c r="H2281" s="832" t="s">
        <v>594</v>
      </c>
      <c r="I2281" s="832" t="s">
        <v>5070</v>
      </c>
      <c r="J2281" s="832" t="s">
        <v>3317</v>
      </c>
      <c r="K2281" s="832"/>
      <c r="L2281" s="835">
        <v>0</v>
      </c>
      <c r="M2281" s="835">
        <v>0</v>
      </c>
      <c r="N2281" s="832">
        <v>1</v>
      </c>
      <c r="O2281" s="836">
        <v>1</v>
      </c>
      <c r="P2281" s="835">
        <v>0</v>
      </c>
      <c r="Q2281" s="837"/>
      <c r="R2281" s="832">
        <v>1</v>
      </c>
      <c r="S2281" s="837">
        <v>1</v>
      </c>
      <c r="T2281" s="836">
        <v>1</v>
      </c>
      <c r="U2281" s="838">
        <v>1</v>
      </c>
    </row>
    <row r="2282" spans="1:21" ht="14.45" customHeight="1" x14ac:dyDescent="0.2">
      <c r="A2282" s="831">
        <v>21</v>
      </c>
      <c r="B2282" s="832" t="s">
        <v>3242</v>
      </c>
      <c r="C2282" s="832" t="s">
        <v>3248</v>
      </c>
      <c r="D2282" s="833" t="s">
        <v>5567</v>
      </c>
      <c r="E2282" s="834" t="s">
        <v>3284</v>
      </c>
      <c r="F2282" s="832" t="s">
        <v>3244</v>
      </c>
      <c r="G2282" s="832" t="s">
        <v>3315</v>
      </c>
      <c r="H2282" s="832" t="s">
        <v>594</v>
      </c>
      <c r="I2282" s="832" t="s">
        <v>5071</v>
      </c>
      <c r="J2282" s="832" t="s">
        <v>3317</v>
      </c>
      <c r="K2282" s="832"/>
      <c r="L2282" s="835">
        <v>0</v>
      </c>
      <c r="M2282" s="835">
        <v>0</v>
      </c>
      <c r="N2282" s="832">
        <v>1</v>
      </c>
      <c r="O2282" s="836">
        <v>1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5" customHeight="1" x14ac:dyDescent="0.2">
      <c r="A2283" s="831">
        <v>21</v>
      </c>
      <c r="B2283" s="832" t="s">
        <v>3242</v>
      </c>
      <c r="C2283" s="832" t="s">
        <v>3248</v>
      </c>
      <c r="D2283" s="833" t="s">
        <v>5567</v>
      </c>
      <c r="E2283" s="834" t="s">
        <v>3284</v>
      </c>
      <c r="F2283" s="832" t="s">
        <v>3244</v>
      </c>
      <c r="G2283" s="832" t="s">
        <v>3315</v>
      </c>
      <c r="H2283" s="832" t="s">
        <v>594</v>
      </c>
      <c r="I2283" s="832" t="s">
        <v>4962</v>
      </c>
      <c r="J2283" s="832" t="s">
        <v>3317</v>
      </c>
      <c r="K2283" s="832"/>
      <c r="L2283" s="835">
        <v>0</v>
      </c>
      <c r="M2283" s="835">
        <v>0</v>
      </c>
      <c r="N2283" s="832">
        <v>1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5" customHeight="1" x14ac:dyDescent="0.2">
      <c r="A2284" s="831">
        <v>21</v>
      </c>
      <c r="B2284" s="832" t="s">
        <v>3242</v>
      </c>
      <c r="C2284" s="832" t="s">
        <v>3248</v>
      </c>
      <c r="D2284" s="833" t="s">
        <v>5567</v>
      </c>
      <c r="E2284" s="834" t="s">
        <v>3284</v>
      </c>
      <c r="F2284" s="832" t="s">
        <v>3244</v>
      </c>
      <c r="G2284" s="832" t="s">
        <v>3315</v>
      </c>
      <c r="H2284" s="832" t="s">
        <v>594</v>
      </c>
      <c r="I2284" s="832" t="s">
        <v>5072</v>
      </c>
      <c r="J2284" s="832" t="s">
        <v>3317</v>
      </c>
      <c r="K2284" s="832"/>
      <c r="L2284" s="835">
        <v>0</v>
      </c>
      <c r="M2284" s="835">
        <v>0</v>
      </c>
      <c r="N2284" s="832">
        <v>1</v>
      </c>
      <c r="O2284" s="836">
        <v>1</v>
      </c>
      <c r="P2284" s="835"/>
      <c r="Q2284" s="837"/>
      <c r="R2284" s="832"/>
      <c r="S2284" s="837">
        <v>0</v>
      </c>
      <c r="T2284" s="836"/>
      <c r="U2284" s="838">
        <v>0</v>
      </c>
    </row>
    <row r="2285" spans="1:21" ht="14.45" customHeight="1" x14ac:dyDescent="0.2">
      <c r="A2285" s="831">
        <v>21</v>
      </c>
      <c r="B2285" s="832" t="s">
        <v>3242</v>
      </c>
      <c r="C2285" s="832" t="s">
        <v>3248</v>
      </c>
      <c r="D2285" s="833" t="s">
        <v>5567</v>
      </c>
      <c r="E2285" s="834" t="s">
        <v>3284</v>
      </c>
      <c r="F2285" s="832" t="s">
        <v>3245</v>
      </c>
      <c r="G2285" s="832" t="s">
        <v>3734</v>
      </c>
      <c r="H2285" s="832" t="s">
        <v>594</v>
      </c>
      <c r="I2285" s="832" t="s">
        <v>3735</v>
      </c>
      <c r="J2285" s="832" t="s">
        <v>3736</v>
      </c>
      <c r="K2285" s="832" t="s">
        <v>3737</v>
      </c>
      <c r="L2285" s="835">
        <v>1800</v>
      </c>
      <c r="M2285" s="835">
        <v>1800</v>
      </c>
      <c r="N2285" s="832">
        <v>1</v>
      </c>
      <c r="O2285" s="836">
        <v>1</v>
      </c>
      <c r="P2285" s="835">
        <v>1800</v>
      </c>
      <c r="Q2285" s="837">
        <v>1</v>
      </c>
      <c r="R2285" s="832">
        <v>1</v>
      </c>
      <c r="S2285" s="837">
        <v>1</v>
      </c>
      <c r="T2285" s="836">
        <v>1</v>
      </c>
      <c r="U2285" s="838">
        <v>1</v>
      </c>
    </row>
    <row r="2286" spans="1:21" ht="14.45" customHeight="1" x14ac:dyDescent="0.2">
      <c r="A2286" s="831">
        <v>21</v>
      </c>
      <c r="B2286" s="832" t="s">
        <v>3242</v>
      </c>
      <c r="C2286" s="832" t="s">
        <v>3248</v>
      </c>
      <c r="D2286" s="833" t="s">
        <v>5567</v>
      </c>
      <c r="E2286" s="834" t="s">
        <v>3284</v>
      </c>
      <c r="F2286" s="832" t="s">
        <v>3245</v>
      </c>
      <c r="G2286" s="832" t="s">
        <v>3747</v>
      </c>
      <c r="H2286" s="832" t="s">
        <v>594</v>
      </c>
      <c r="I2286" s="832" t="s">
        <v>3748</v>
      </c>
      <c r="J2286" s="832" t="s">
        <v>3749</v>
      </c>
      <c r="K2286" s="832" t="s">
        <v>3750</v>
      </c>
      <c r="L2286" s="835">
        <v>1267.1199999999999</v>
      </c>
      <c r="M2286" s="835">
        <v>5068.4799999999996</v>
      </c>
      <c r="N2286" s="832">
        <v>4</v>
      </c>
      <c r="O2286" s="836">
        <v>4</v>
      </c>
      <c r="P2286" s="835">
        <v>3801.3599999999997</v>
      </c>
      <c r="Q2286" s="837">
        <v>0.75</v>
      </c>
      <c r="R2286" s="832">
        <v>3</v>
      </c>
      <c r="S2286" s="837">
        <v>0.75</v>
      </c>
      <c r="T2286" s="836">
        <v>3</v>
      </c>
      <c r="U2286" s="838">
        <v>0.75</v>
      </c>
    </row>
    <row r="2287" spans="1:21" ht="14.45" customHeight="1" x14ac:dyDescent="0.2">
      <c r="A2287" s="831">
        <v>21</v>
      </c>
      <c r="B2287" s="832" t="s">
        <v>3242</v>
      </c>
      <c r="C2287" s="832" t="s">
        <v>3248</v>
      </c>
      <c r="D2287" s="833" t="s">
        <v>5567</v>
      </c>
      <c r="E2287" s="834" t="s">
        <v>3284</v>
      </c>
      <c r="F2287" s="832" t="s">
        <v>3245</v>
      </c>
      <c r="G2287" s="832" t="s">
        <v>3747</v>
      </c>
      <c r="H2287" s="832" t="s">
        <v>594</v>
      </c>
      <c r="I2287" s="832" t="s">
        <v>3751</v>
      </c>
      <c r="J2287" s="832" t="s">
        <v>4062</v>
      </c>
      <c r="K2287" s="832" t="s">
        <v>4063</v>
      </c>
      <c r="L2287" s="835">
        <v>1000</v>
      </c>
      <c r="M2287" s="835">
        <v>2000</v>
      </c>
      <c r="N2287" s="832">
        <v>2</v>
      </c>
      <c r="O2287" s="836">
        <v>2</v>
      </c>
      <c r="P2287" s="835">
        <v>1000</v>
      </c>
      <c r="Q2287" s="837">
        <v>0.5</v>
      </c>
      <c r="R2287" s="832">
        <v>1</v>
      </c>
      <c r="S2287" s="837">
        <v>0.5</v>
      </c>
      <c r="T2287" s="836">
        <v>1</v>
      </c>
      <c r="U2287" s="838">
        <v>0.5</v>
      </c>
    </row>
    <row r="2288" spans="1:21" ht="14.45" customHeight="1" x14ac:dyDescent="0.2">
      <c r="A2288" s="831">
        <v>21</v>
      </c>
      <c r="B2288" s="832" t="s">
        <v>3242</v>
      </c>
      <c r="C2288" s="832" t="s">
        <v>3248</v>
      </c>
      <c r="D2288" s="833" t="s">
        <v>5567</v>
      </c>
      <c r="E2288" s="834" t="s">
        <v>3281</v>
      </c>
      <c r="F2288" s="832" t="s">
        <v>3243</v>
      </c>
      <c r="G2288" s="832" t="s">
        <v>3752</v>
      </c>
      <c r="H2288" s="832" t="s">
        <v>594</v>
      </c>
      <c r="I2288" s="832" t="s">
        <v>3753</v>
      </c>
      <c r="J2288" s="832" t="s">
        <v>3754</v>
      </c>
      <c r="K2288" s="832" t="s">
        <v>3755</v>
      </c>
      <c r="L2288" s="835">
        <v>70.48</v>
      </c>
      <c r="M2288" s="835">
        <v>140.96</v>
      </c>
      <c r="N2288" s="832">
        <v>2</v>
      </c>
      <c r="O2288" s="836">
        <v>1.5</v>
      </c>
      <c r="P2288" s="835">
        <v>140.96</v>
      </c>
      <c r="Q2288" s="837">
        <v>1</v>
      </c>
      <c r="R2288" s="832">
        <v>2</v>
      </c>
      <c r="S2288" s="837">
        <v>1</v>
      </c>
      <c r="T2288" s="836">
        <v>1.5</v>
      </c>
      <c r="U2288" s="838">
        <v>1</v>
      </c>
    </row>
    <row r="2289" spans="1:21" ht="14.45" customHeight="1" x14ac:dyDescent="0.2">
      <c r="A2289" s="831">
        <v>21</v>
      </c>
      <c r="B2289" s="832" t="s">
        <v>3242</v>
      </c>
      <c r="C2289" s="832" t="s">
        <v>3248</v>
      </c>
      <c r="D2289" s="833" t="s">
        <v>5567</v>
      </c>
      <c r="E2289" s="834" t="s">
        <v>3281</v>
      </c>
      <c r="F2289" s="832" t="s">
        <v>3243</v>
      </c>
      <c r="G2289" s="832" t="s">
        <v>3318</v>
      </c>
      <c r="H2289" s="832" t="s">
        <v>655</v>
      </c>
      <c r="I2289" s="832" t="s">
        <v>2837</v>
      </c>
      <c r="J2289" s="832" t="s">
        <v>675</v>
      </c>
      <c r="K2289" s="832" t="s">
        <v>672</v>
      </c>
      <c r="L2289" s="835">
        <v>72.55</v>
      </c>
      <c r="M2289" s="835">
        <v>72.55</v>
      </c>
      <c r="N2289" s="832">
        <v>1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5" customHeight="1" x14ac:dyDescent="0.2">
      <c r="A2290" s="831">
        <v>21</v>
      </c>
      <c r="B2290" s="832" t="s">
        <v>3242</v>
      </c>
      <c r="C2290" s="832" t="s">
        <v>3248</v>
      </c>
      <c r="D2290" s="833" t="s">
        <v>5567</v>
      </c>
      <c r="E2290" s="834" t="s">
        <v>3281</v>
      </c>
      <c r="F2290" s="832" t="s">
        <v>3243</v>
      </c>
      <c r="G2290" s="832" t="s">
        <v>3318</v>
      </c>
      <c r="H2290" s="832" t="s">
        <v>655</v>
      </c>
      <c r="I2290" s="832" t="s">
        <v>2836</v>
      </c>
      <c r="J2290" s="832" t="s">
        <v>675</v>
      </c>
      <c r="K2290" s="832" t="s">
        <v>676</v>
      </c>
      <c r="L2290" s="835">
        <v>21.76</v>
      </c>
      <c r="M2290" s="835">
        <v>43.52</v>
      </c>
      <c r="N2290" s="832">
        <v>2</v>
      </c>
      <c r="O2290" s="836">
        <v>1</v>
      </c>
      <c r="P2290" s="835">
        <v>21.76</v>
      </c>
      <c r="Q2290" s="837">
        <v>0.5</v>
      </c>
      <c r="R2290" s="832">
        <v>1</v>
      </c>
      <c r="S2290" s="837">
        <v>0.5</v>
      </c>
      <c r="T2290" s="836">
        <v>0.5</v>
      </c>
      <c r="U2290" s="838">
        <v>0.5</v>
      </c>
    </row>
    <row r="2291" spans="1:21" ht="14.45" customHeight="1" x14ac:dyDescent="0.2">
      <c r="A2291" s="831">
        <v>21</v>
      </c>
      <c r="B2291" s="832" t="s">
        <v>3242</v>
      </c>
      <c r="C2291" s="832" t="s">
        <v>3248</v>
      </c>
      <c r="D2291" s="833" t="s">
        <v>5567</v>
      </c>
      <c r="E2291" s="834" t="s">
        <v>3281</v>
      </c>
      <c r="F2291" s="832" t="s">
        <v>3243</v>
      </c>
      <c r="G2291" s="832" t="s">
        <v>3321</v>
      </c>
      <c r="H2291" s="832" t="s">
        <v>655</v>
      </c>
      <c r="I2291" s="832" t="s">
        <v>2934</v>
      </c>
      <c r="J2291" s="832" t="s">
        <v>2932</v>
      </c>
      <c r="K2291" s="832" t="s">
        <v>2935</v>
      </c>
      <c r="L2291" s="835">
        <v>4.7</v>
      </c>
      <c r="M2291" s="835">
        <v>9.4</v>
      </c>
      <c r="N2291" s="832">
        <v>2</v>
      </c>
      <c r="O2291" s="836">
        <v>1</v>
      </c>
      <c r="P2291" s="835">
        <v>4.7</v>
      </c>
      <c r="Q2291" s="837">
        <v>0.5</v>
      </c>
      <c r="R2291" s="832">
        <v>1</v>
      </c>
      <c r="S2291" s="837">
        <v>0.5</v>
      </c>
      <c r="T2291" s="836">
        <v>0.5</v>
      </c>
      <c r="U2291" s="838">
        <v>0.5</v>
      </c>
    </row>
    <row r="2292" spans="1:21" ht="14.45" customHeight="1" x14ac:dyDescent="0.2">
      <c r="A2292" s="831">
        <v>21</v>
      </c>
      <c r="B2292" s="832" t="s">
        <v>3242</v>
      </c>
      <c r="C2292" s="832" t="s">
        <v>3248</v>
      </c>
      <c r="D2292" s="833" t="s">
        <v>5567</v>
      </c>
      <c r="E2292" s="834" t="s">
        <v>3281</v>
      </c>
      <c r="F2292" s="832" t="s">
        <v>3243</v>
      </c>
      <c r="G2292" s="832" t="s">
        <v>3321</v>
      </c>
      <c r="H2292" s="832" t="s">
        <v>655</v>
      </c>
      <c r="I2292" s="832" t="s">
        <v>2934</v>
      </c>
      <c r="J2292" s="832" t="s">
        <v>2932</v>
      </c>
      <c r="K2292" s="832" t="s">
        <v>2935</v>
      </c>
      <c r="L2292" s="835">
        <v>11.71</v>
      </c>
      <c r="M2292" s="835">
        <v>11.71</v>
      </c>
      <c r="N2292" s="832">
        <v>1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21</v>
      </c>
      <c r="B2293" s="832" t="s">
        <v>3242</v>
      </c>
      <c r="C2293" s="832" t="s">
        <v>3248</v>
      </c>
      <c r="D2293" s="833" t="s">
        <v>5567</v>
      </c>
      <c r="E2293" s="834" t="s">
        <v>3281</v>
      </c>
      <c r="F2293" s="832" t="s">
        <v>3243</v>
      </c>
      <c r="G2293" s="832" t="s">
        <v>4379</v>
      </c>
      <c r="H2293" s="832" t="s">
        <v>594</v>
      </c>
      <c r="I2293" s="832" t="s">
        <v>4969</v>
      </c>
      <c r="J2293" s="832" t="s">
        <v>4381</v>
      </c>
      <c r="K2293" s="832" t="s">
        <v>4382</v>
      </c>
      <c r="L2293" s="835">
        <v>51.43</v>
      </c>
      <c r="M2293" s="835">
        <v>51.43</v>
      </c>
      <c r="N2293" s="832">
        <v>1</v>
      </c>
      <c r="O2293" s="836">
        <v>0.5</v>
      </c>
      <c r="P2293" s="835">
        <v>51.43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5" customHeight="1" x14ac:dyDescent="0.2">
      <c r="A2294" s="831">
        <v>21</v>
      </c>
      <c r="B2294" s="832" t="s">
        <v>3242</v>
      </c>
      <c r="C2294" s="832" t="s">
        <v>3248</v>
      </c>
      <c r="D2294" s="833" t="s">
        <v>5567</v>
      </c>
      <c r="E2294" s="834" t="s">
        <v>3281</v>
      </c>
      <c r="F2294" s="832" t="s">
        <v>3243</v>
      </c>
      <c r="G2294" s="832" t="s">
        <v>3325</v>
      </c>
      <c r="H2294" s="832" t="s">
        <v>655</v>
      </c>
      <c r="I2294" s="832" t="s">
        <v>2650</v>
      </c>
      <c r="J2294" s="832" t="s">
        <v>2646</v>
      </c>
      <c r="K2294" s="832" t="s">
        <v>2651</v>
      </c>
      <c r="L2294" s="835">
        <v>31.09</v>
      </c>
      <c r="M2294" s="835">
        <v>31.09</v>
      </c>
      <c r="N2294" s="832">
        <v>1</v>
      </c>
      <c r="O2294" s="836">
        <v>0.5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5" customHeight="1" x14ac:dyDescent="0.2">
      <c r="A2295" s="831">
        <v>21</v>
      </c>
      <c r="B2295" s="832" t="s">
        <v>3242</v>
      </c>
      <c r="C2295" s="832" t="s">
        <v>3248</v>
      </c>
      <c r="D2295" s="833" t="s">
        <v>5567</v>
      </c>
      <c r="E2295" s="834" t="s">
        <v>3281</v>
      </c>
      <c r="F2295" s="832" t="s">
        <v>3243</v>
      </c>
      <c r="G2295" s="832" t="s">
        <v>3771</v>
      </c>
      <c r="H2295" s="832" t="s">
        <v>655</v>
      </c>
      <c r="I2295" s="832" t="s">
        <v>5073</v>
      </c>
      <c r="J2295" s="832" t="s">
        <v>2693</v>
      </c>
      <c r="K2295" s="832" t="s">
        <v>5074</v>
      </c>
      <c r="L2295" s="835">
        <v>139.77000000000001</v>
      </c>
      <c r="M2295" s="835">
        <v>139.77000000000001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21</v>
      </c>
      <c r="B2296" s="832" t="s">
        <v>3242</v>
      </c>
      <c r="C2296" s="832" t="s">
        <v>3248</v>
      </c>
      <c r="D2296" s="833" t="s">
        <v>5567</v>
      </c>
      <c r="E2296" s="834" t="s">
        <v>3281</v>
      </c>
      <c r="F2296" s="832" t="s">
        <v>3243</v>
      </c>
      <c r="G2296" s="832" t="s">
        <v>4190</v>
      </c>
      <c r="H2296" s="832" t="s">
        <v>594</v>
      </c>
      <c r="I2296" s="832" t="s">
        <v>4194</v>
      </c>
      <c r="J2296" s="832" t="s">
        <v>4192</v>
      </c>
      <c r="K2296" s="832" t="s">
        <v>4195</v>
      </c>
      <c r="L2296" s="835">
        <v>86.02</v>
      </c>
      <c r="M2296" s="835">
        <v>86.02</v>
      </c>
      <c r="N2296" s="832">
        <v>1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5" customHeight="1" x14ac:dyDescent="0.2">
      <c r="A2297" s="831">
        <v>21</v>
      </c>
      <c r="B2297" s="832" t="s">
        <v>3242</v>
      </c>
      <c r="C2297" s="832" t="s">
        <v>3248</v>
      </c>
      <c r="D2297" s="833" t="s">
        <v>5567</v>
      </c>
      <c r="E2297" s="834" t="s">
        <v>3281</v>
      </c>
      <c r="F2297" s="832" t="s">
        <v>3243</v>
      </c>
      <c r="G2297" s="832" t="s">
        <v>3350</v>
      </c>
      <c r="H2297" s="832" t="s">
        <v>594</v>
      </c>
      <c r="I2297" s="832" t="s">
        <v>4882</v>
      </c>
      <c r="J2297" s="832" t="s">
        <v>4883</v>
      </c>
      <c r="K2297" s="832" t="s">
        <v>775</v>
      </c>
      <c r="L2297" s="835">
        <v>35.11</v>
      </c>
      <c r="M2297" s="835">
        <v>35.11</v>
      </c>
      <c r="N2297" s="832">
        <v>1</v>
      </c>
      <c r="O2297" s="836">
        <v>0.5</v>
      </c>
      <c r="P2297" s="835">
        <v>35.11</v>
      </c>
      <c r="Q2297" s="837">
        <v>1</v>
      </c>
      <c r="R2297" s="832">
        <v>1</v>
      </c>
      <c r="S2297" s="837">
        <v>1</v>
      </c>
      <c r="T2297" s="836">
        <v>0.5</v>
      </c>
      <c r="U2297" s="838">
        <v>1</v>
      </c>
    </row>
    <row r="2298" spans="1:21" ht="14.45" customHeight="1" x14ac:dyDescent="0.2">
      <c r="A2298" s="831">
        <v>21</v>
      </c>
      <c r="B2298" s="832" t="s">
        <v>3242</v>
      </c>
      <c r="C2298" s="832" t="s">
        <v>3248</v>
      </c>
      <c r="D2298" s="833" t="s">
        <v>5567</v>
      </c>
      <c r="E2298" s="834" t="s">
        <v>3281</v>
      </c>
      <c r="F2298" s="832" t="s">
        <v>3243</v>
      </c>
      <c r="G2298" s="832" t="s">
        <v>3353</v>
      </c>
      <c r="H2298" s="832" t="s">
        <v>594</v>
      </c>
      <c r="I2298" s="832" t="s">
        <v>3354</v>
      </c>
      <c r="J2298" s="832" t="s">
        <v>3355</v>
      </c>
      <c r="K2298" s="832" t="s">
        <v>3356</v>
      </c>
      <c r="L2298" s="835">
        <v>0</v>
      </c>
      <c r="M2298" s="835">
        <v>0</v>
      </c>
      <c r="N2298" s="832">
        <v>3</v>
      </c>
      <c r="O2298" s="836">
        <v>1</v>
      </c>
      <c r="P2298" s="835">
        <v>0</v>
      </c>
      <c r="Q2298" s="837"/>
      <c r="R2298" s="832">
        <v>2</v>
      </c>
      <c r="S2298" s="837">
        <v>0.66666666666666663</v>
      </c>
      <c r="T2298" s="836">
        <v>0.5</v>
      </c>
      <c r="U2298" s="838">
        <v>0.5</v>
      </c>
    </row>
    <row r="2299" spans="1:21" ht="14.45" customHeight="1" x14ac:dyDescent="0.2">
      <c r="A2299" s="831">
        <v>21</v>
      </c>
      <c r="B2299" s="832" t="s">
        <v>3242</v>
      </c>
      <c r="C2299" s="832" t="s">
        <v>3248</v>
      </c>
      <c r="D2299" s="833" t="s">
        <v>5567</v>
      </c>
      <c r="E2299" s="834" t="s">
        <v>3281</v>
      </c>
      <c r="F2299" s="832" t="s">
        <v>3243</v>
      </c>
      <c r="G2299" s="832" t="s">
        <v>3358</v>
      </c>
      <c r="H2299" s="832" t="s">
        <v>594</v>
      </c>
      <c r="I2299" s="832" t="s">
        <v>5075</v>
      </c>
      <c r="J2299" s="832" t="s">
        <v>2875</v>
      </c>
      <c r="K2299" s="832" t="s">
        <v>5076</v>
      </c>
      <c r="L2299" s="835">
        <v>1508.08</v>
      </c>
      <c r="M2299" s="835">
        <v>3016.16</v>
      </c>
      <c r="N2299" s="832">
        <v>2</v>
      </c>
      <c r="O2299" s="836">
        <v>1</v>
      </c>
      <c r="P2299" s="835">
        <v>3016.16</v>
      </c>
      <c r="Q2299" s="837">
        <v>1</v>
      </c>
      <c r="R2299" s="832">
        <v>2</v>
      </c>
      <c r="S2299" s="837">
        <v>1</v>
      </c>
      <c r="T2299" s="836">
        <v>1</v>
      </c>
      <c r="U2299" s="838">
        <v>1</v>
      </c>
    </row>
    <row r="2300" spans="1:21" ht="14.45" customHeight="1" x14ac:dyDescent="0.2">
      <c r="A2300" s="831">
        <v>21</v>
      </c>
      <c r="B2300" s="832" t="s">
        <v>3242</v>
      </c>
      <c r="C2300" s="832" t="s">
        <v>3248</v>
      </c>
      <c r="D2300" s="833" t="s">
        <v>5567</v>
      </c>
      <c r="E2300" s="834" t="s">
        <v>3281</v>
      </c>
      <c r="F2300" s="832" t="s">
        <v>3243</v>
      </c>
      <c r="G2300" s="832" t="s">
        <v>4538</v>
      </c>
      <c r="H2300" s="832" t="s">
        <v>655</v>
      </c>
      <c r="I2300" s="832" t="s">
        <v>2739</v>
      </c>
      <c r="J2300" s="832" t="s">
        <v>2737</v>
      </c>
      <c r="K2300" s="832" t="s">
        <v>1760</v>
      </c>
      <c r="L2300" s="835">
        <v>170.52</v>
      </c>
      <c r="M2300" s="835">
        <v>170.52</v>
      </c>
      <c r="N2300" s="832">
        <v>1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5" customHeight="1" x14ac:dyDescent="0.2">
      <c r="A2301" s="831">
        <v>21</v>
      </c>
      <c r="B2301" s="832" t="s">
        <v>3242</v>
      </c>
      <c r="C2301" s="832" t="s">
        <v>3248</v>
      </c>
      <c r="D2301" s="833" t="s">
        <v>5567</v>
      </c>
      <c r="E2301" s="834" t="s">
        <v>3281</v>
      </c>
      <c r="F2301" s="832" t="s">
        <v>3243</v>
      </c>
      <c r="G2301" s="832" t="s">
        <v>3361</v>
      </c>
      <c r="H2301" s="832" t="s">
        <v>655</v>
      </c>
      <c r="I2301" s="832" t="s">
        <v>2988</v>
      </c>
      <c r="J2301" s="832" t="s">
        <v>1653</v>
      </c>
      <c r="K2301" s="832" t="s">
        <v>769</v>
      </c>
      <c r="L2301" s="835">
        <v>58.77</v>
      </c>
      <c r="M2301" s="835">
        <v>58.77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5" customHeight="1" x14ac:dyDescent="0.2">
      <c r="A2302" s="831">
        <v>21</v>
      </c>
      <c r="B2302" s="832" t="s">
        <v>3242</v>
      </c>
      <c r="C2302" s="832" t="s">
        <v>3248</v>
      </c>
      <c r="D2302" s="833" t="s">
        <v>5567</v>
      </c>
      <c r="E2302" s="834" t="s">
        <v>3281</v>
      </c>
      <c r="F2302" s="832" t="s">
        <v>3243</v>
      </c>
      <c r="G2302" s="832" t="s">
        <v>3365</v>
      </c>
      <c r="H2302" s="832" t="s">
        <v>655</v>
      </c>
      <c r="I2302" s="832" t="s">
        <v>3366</v>
      </c>
      <c r="J2302" s="832" t="s">
        <v>831</v>
      </c>
      <c r="K2302" s="832" t="s">
        <v>769</v>
      </c>
      <c r="L2302" s="835">
        <v>65.989999999999995</v>
      </c>
      <c r="M2302" s="835">
        <v>65.989999999999995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5" customHeight="1" x14ac:dyDescent="0.2">
      <c r="A2303" s="831">
        <v>21</v>
      </c>
      <c r="B2303" s="832" t="s">
        <v>3242</v>
      </c>
      <c r="C2303" s="832" t="s">
        <v>3248</v>
      </c>
      <c r="D2303" s="833" t="s">
        <v>5567</v>
      </c>
      <c r="E2303" s="834" t="s">
        <v>3281</v>
      </c>
      <c r="F2303" s="832" t="s">
        <v>3243</v>
      </c>
      <c r="G2303" s="832" t="s">
        <v>3365</v>
      </c>
      <c r="H2303" s="832" t="s">
        <v>655</v>
      </c>
      <c r="I2303" s="832" t="s">
        <v>3368</v>
      </c>
      <c r="J2303" s="832" t="s">
        <v>832</v>
      </c>
      <c r="K2303" s="832" t="s">
        <v>830</v>
      </c>
      <c r="L2303" s="835">
        <v>264</v>
      </c>
      <c r="M2303" s="835">
        <v>264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5" customHeight="1" x14ac:dyDescent="0.2">
      <c r="A2304" s="831">
        <v>21</v>
      </c>
      <c r="B2304" s="832" t="s">
        <v>3242</v>
      </c>
      <c r="C2304" s="832" t="s">
        <v>3248</v>
      </c>
      <c r="D2304" s="833" t="s">
        <v>5567</v>
      </c>
      <c r="E2304" s="834" t="s">
        <v>3281</v>
      </c>
      <c r="F2304" s="832" t="s">
        <v>3243</v>
      </c>
      <c r="G2304" s="832" t="s">
        <v>3365</v>
      </c>
      <c r="H2304" s="832" t="s">
        <v>594</v>
      </c>
      <c r="I2304" s="832" t="s">
        <v>3794</v>
      </c>
      <c r="J2304" s="832" t="s">
        <v>829</v>
      </c>
      <c r="K2304" s="832" t="s">
        <v>769</v>
      </c>
      <c r="L2304" s="835">
        <v>65.989999999999995</v>
      </c>
      <c r="M2304" s="835">
        <v>65.989999999999995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5" customHeight="1" x14ac:dyDescent="0.2">
      <c r="A2305" s="831">
        <v>21</v>
      </c>
      <c r="B2305" s="832" t="s">
        <v>3242</v>
      </c>
      <c r="C2305" s="832" t="s">
        <v>3248</v>
      </c>
      <c r="D2305" s="833" t="s">
        <v>5567</v>
      </c>
      <c r="E2305" s="834" t="s">
        <v>3281</v>
      </c>
      <c r="F2305" s="832" t="s">
        <v>3243</v>
      </c>
      <c r="G2305" s="832" t="s">
        <v>4076</v>
      </c>
      <c r="H2305" s="832" t="s">
        <v>594</v>
      </c>
      <c r="I2305" s="832" t="s">
        <v>4816</v>
      </c>
      <c r="J2305" s="832" t="s">
        <v>4078</v>
      </c>
      <c r="K2305" s="832" t="s">
        <v>4817</v>
      </c>
      <c r="L2305" s="835">
        <v>88.16</v>
      </c>
      <c r="M2305" s="835">
        <v>88.16</v>
      </c>
      <c r="N2305" s="832">
        <v>1</v>
      </c>
      <c r="O2305" s="836">
        <v>1</v>
      </c>
      <c r="P2305" s="835">
        <v>88.16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21</v>
      </c>
      <c r="B2306" s="832" t="s">
        <v>3242</v>
      </c>
      <c r="C2306" s="832" t="s">
        <v>3248</v>
      </c>
      <c r="D2306" s="833" t="s">
        <v>5567</v>
      </c>
      <c r="E2306" s="834" t="s">
        <v>3281</v>
      </c>
      <c r="F2306" s="832" t="s">
        <v>3243</v>
      </c>
      <c r="G2306" s="832" t="s">
        <v>4076</v>
      </c>
      <c r="H2306" s="832" t="s">
        <v>655</v>
      </c>
      <c r="I2306" s="832" t="s">
        <v>4210</v>
      </c>
      <c r="J2306" s="832" t="s">
        <v>2993</v>
      </c>
      <c r="K2306" s="832" t="s">
        <v>4211</v>
      </c>
      <c r="L2306" s="835">
        <v>176.32</v>
      </c>
      <c r="M2306" s="835">
        <v>176.32</v>
      </c>
      <c r="N2306" s="832">
        <v>1</v>
      </c>
      <c r="O2306" s="836">
        <v>1</v>
      </c>
      <c r="P2306" s="835">
        <v>176.32</v>
      </c>
      <c r="Q2306" s="837">
        <v>1</v>
      </c>
      <c r="R2306" s="832">
        <v>1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21</v>
      </c>
      <c r="B2307" s="832" t="s">
        <v>3242</v>
      </c>
      <c r="C2307" s="832" t="s">
        <v>3248</v>
      </c>
      <c r="D2307" s="833" t="s">
        <v>5567</v>
      </c>
      <c r="E2307" s="834" t="s">
        <v>3281</v>
      </c>
      <c r="F2307" s="832" t="s">
        <v>3243</v>
      </c>
      <c r="G2307" s="832" t="s">
        <v>3375</v>
      </c>
      <c r="H2307" s="832" t="s">
        <v>594</v>
      </c>
      <c r="I2307" s="832" t="s">
        <v>3378</v>
      </c>
      <c r="J2307" s="832" t="s">
        <v>1014</v>
      </c>
      <c r="K2307" s="832" t="s">
        <v>1421</v>
      </c>
      <c r="L2307" s="835">
        <v>516</v>
      </c>
      <c r="M2307" s="835">
        <v>516</v>
      </c>
      <c r="N2307" s="832">
        <v>1</v>
      </c>
      <c r="O2307" s="836">
        <v>0.5</v>
      </c>
      <c r="P2307" s="835">
        <v>516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5" customHeight="1" x14ac:dyDescent="0.2">
      <c r="A2308" s="831">
        <v>21</v>
      </c>
      <c r="B2308" s="832" t="s">
        <v>3242</v>
      </c>
      <c r="C2308" s="832" t="s">
        <v>3248</v>
      </c>
      <c r="D2308" s="833" t="s">
        <v>5567</v>
      </c>
      <c r="E2308" s="834" t="s">
        <v>3281</v>
      </c>
      <c r="F2308" s="832" t="s">
        <v>3243</v>
      </c>
      <c r="G2308" s="832" t="s">
        <v>3375</v>
      </c>
      <c r="H2308" s="832" t="s">
        <v>594</v>
      </c>
      <c r="I2308" s="832" t="s">
        <v>4084</v>
      </c>
      <c r="J2308" s="832" t="s">
        <v>1014</v>
      </c>
      <c r="K2308" s="832" t="s">
        <v>4085</v>
      </c>
      <c r="L2308" s="835">
        <v>1719.99</v>
      </c>
      <c r="M2308" s="835">
        <v>6879.96</v>
      </c>
      <c r="N2308" s="832">
        <v>4</v>
      </c>
      <c r="O2308" s="836">
        <v>2</v>
      </c>
      <c r="P2308" s="835">
        <v>5159.97</v>
      </c>
      <c r="Q2308" s="837">
        <v>0.75</v>
      </c>
      <c r="R2308" s="832">
        <v>3</v>
      </c>
      <c r="S2308" s="837">
        <v>0.75</v>
      </c>
      <c r="T2308" s="836">
        <v>1.5</v>
      </c>
      <c r="U2308" s="838">
        <v>0.75</v>
      </c>
    </row>
    <row r="2309" spans="1:21" ht="14.45" customHeight="1" x14ac:dyDescent="0.2">
      <c r="A2309" s="831">
        <v>21</v>
      </c>
      <c r="B2309" s="832" t="s">
        <v>3242</v>
      </c>
      <c r="C2309" s="832" t="s">
        <v>3248</v>
      </c>
      <c r="D2309" s="833" t="s">
        <v>5567</v>
      </c>
      <c r="E2309" s="834" t="s">
        <v>3281</v>
      </c>
      <c r="F2309" s="832" t="s">
        <v>3243</v>
      </c>
      <c r="G2309" s="832" t="s">
        <v>3795</v>
      </c>
      <c r="H2309" s="832" t="s">
        <v>594</v>
      </c>
      <c r="I2309" s="832" t="s">
        <v>5077</v>
      </c>
      <c r="J2309" s="832" t="s">
        <v>893</v>
      </c>
      <c r="K2309" s="832" t="s">
        <v>4215</v>
      </c>
      <c r="L2309" s="835">
        <v>18.809999999999999</v>
      </c>
      <c r="M2309" s="835">
        <v>18.809999999999999</v>
      </c>
      <c r="N2309" s="832">
        <v>1</v>
      </c>
      <c r="O2309" s="836">
        <v>0.5</v>
      </c>
      <c r="P2309" s="835">
        <v>18.809999999999999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5" customHeight="1" x14ac:dyDescent="0.2">
      <c r="A2310" s="831">
        <v>21</v>
      </c>
      <c r="B2310" s="832" t="s">
        <v>3242</v>
      </c>
      <c r="C2310" s="832" t="s">
        <v>3248</v>
      </c>
      <c r="D2310" s="833" t="s">
        <v>5567</v>
      </c>
      <c r="E2310" s="834" t="s">
        <v>3281</v>
      </c>
      <c r="F2310" s="832" t="s">
        <v>3243</v>
      </c>
      <c r="G2310" s="832" t="s">
        <v>3800</v>
      </c>
      <c r="H2310" s="832" t="s">
        <v>594</v>
      </c>
      <c r="I2310" s="832" t="s">
        <v>5078</v>
      </c>
      <c r="J2310" s="832" t="s">
        <v>3802</v>
      </c>
      <c r="K2310" s="832" t="s">
        <v>5079</v>
      </c>
      <c r="L2310" s="835">
        <v>47.46</v>
      </c>
      <c r="M2310" s="835">
        <v>47.46</v>
      </c>
      <c r="N2310" s="832">
        <v>1</v>
      </c>
      <c r="O2310" s="836">
        <v>0.5</v>
      </c>
      <c r="P2310" s="835">
        <v>47.46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5" customHeight="1" x14ac:dyDescent="0.2">
      <c r="A2311" s="831">
        <v>21</v>
      </c>
      <c r="B2311" s="832" t="s">
        <v>3242</v>
      </c>
      <c r="C2311" s="832" t="s">
        <v>3248</v>
      </c>
      <c r="D2311" s="833" t="s">
        <v>5567</v>
      </c>
      <c r="E2311" s="834" t="s">
        <v>3281</v>
      </c>
      <c r="F2311" s="832" t="s">
        <v>3243</v>
      </c>
      <c r="G2311" s="832" t="s">
        <v>3379</v>
      </c>
      <c r="H2311" s="832" t="s">
        <v>594</v>
      </c>
      <c r="I2311" s="832" t="s">
        <v>3380</v>
      </c>
      <c r="J2311" s="832" t="s">
        <v>3381</v>
      </c>
      <c r="K2311" s="832" t="s">
        <v>3382</v>
      </c>
      <c r="L2311" s="835">
        <v>70.48</v>
      </c>
      <c r="M2311" s="835">
        <v>70.48</v>
      </c>
      <c r="N2311" s="832">
        <v>1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5" customHeight="1" x14ac:dyDescent="0.2">
      <c r="A2312" s="831">
        <v>21</v>
      </c>
      <c r="B2312" s="832" t="s">
        <v>3242</v>
      </c>
      <c r="C2312" s="832" t="s">
        <v>3248</v>
      </c>
      <c r="D2312" s="833" t="s">
        <v>5567</v>
      </c>
      <c r="E2312" s="834" t="s">
        <v>3281</v>
      </c>
      <c r="F2312" s="832" t="s">
        <v>3243</v>
      </c>
      <c r="G2312" s="832" t="s">
        <v>3379</v>
      </c>
      <c r="H2312" s="832" t="s">
        <v>594</v>
      </c>
      <c r="I2312" s="832" t="s">
        <v>3383</v>
      </c>
      <c r="J2312" s="832" t="s">
        <v>3384</v>
      </c>
      <c r="K2312" s="832" t="s">
        <v>3385</v>
      </c>
      <c r="L2312" s="835">
        <v>35.25</v>
      </c>
      <c r="M2312" s="835">
        <v>211.5</v>
      </c>
      <c r="N2312" s="832">
        <v>6</v>
      </c>
      <c r="O2312" s="836">
        <v>1</v>
      </c>
      <c r="P2312" s="835">
        <v>211.5</v>
      </c>
      <c r="Q2312" s="837">
        <v>1</v>
      </c>
      <c r="R2312" s="832">
        <v>6</v>
      </c>
      <c r="S2312" s="837">
        <v>1</v>
      </c>
      <c r="T2312" s="836">
        <v>1</v>
      </c>
      <c r="U2312" s="838">
        <v>1</v>
      </c>
    </row>
    <row r="2313" spans="1:21" ht="14.45" customHeight="1" x14ac:dyDescent="0.2">
      <c r="A2313" s="831">
        <v>21</v>
      </c>
      <c r="B2313" s="832" t="s">
        <v>3242</v>
      </c>
      <c r="C2313" s="832" t="s">
        <v>3248</v>
      </c>
      <c r="D2313" s="833" t="s">
        <v>5567</v>
      </c>
      <c r="E2313" s="834" t="s">
        <v>3281</v>
      </c>
      <c r="F2313" s="832" t="s">
        <v>3243</v>
      </c>
      <c r="G2313" s="832" t="s">
        <v>3391</v>
      </c>
      <c r="H2313" s="832" t="s">
        <v>594</v>
      </c>
      <c r="I2313" s="832" t="s">
        <v>5080</v>
      </c>
      <c r="J2313" s="832" t="s">
        <v>877</v>
      </c>
      <c r="K2313" s="832" t="s">
        <v>3812</v>
      </c>
      <c r="L2313" s="835">
        <v>45.56</v>
      </c>
      <c r="M2313" s="835">
        <v>91.12</v>
      </c>
      <c r="N2313" s="832">
        <v>2</v>
      </c>
      <c r="O2313" s="836">
        <v>0.5</v>
      </c>
      <c r="P2313" s="835">
        <v>91.12</v>
      </c>
      <c r="Q2313" s="837">
        <v>1</v>
      </c>
      <c r="R2313" s="832">
        <v>2</v>
      </c>
      <c r="S2313" s="837">
        <v>1</v>
      </c>
      <c r="T2313" s="836">
        <v>0.5</v>
      </c>
      <c r="U2313" s="838">
        <v>1</v>
      </c>
    </row>
    <row r="2314" spans="1:21" ht="14.45" customHeight="1" x14ac:dyDescent="0.2">
      <c r="A2314" s="831">
        <v>21</v>
      </c>
      <c r="B2314" s="832" t="s">
        <v>3242</v>
      </c>
      <c r="C2314" s="832" t="s">
        <v>3248</v>
      </c>
      <c r="D2314" s="833" t="s">
        <v>5567</v>
      </c>
      <c r="E2314" s="834" t="s">
        <v>3281</v>
      </c>
      <c r="F2314" s="832" t="s">
        <v>3243</v>
      </c>
      <c r="G2314" s="832" t="s">
        <v>3394</v>
      </c>
      <c r="H2314" s="832" t="s">
        <v>594</v>
      </c>
      <c r="I2314" s="832" t="s">
        <v>3395</v>
      </c>
      <c r="J2314" s="832" t="s">
        <v>1432</v>
      </c>
      <c r="K2314" s="832" t="s">
        <v>3396</v>
      </c>
      <c r="L2314" s="835">
        <v>24.68</v>
      </c>
      <c r="M2314" s="835">
        <v>98.72</v>
      </c>
      <c r="N2314" s="832">
        <v>4</v>
      </c>
      <c r="O2314" s="836">
        <v>1.5</v>
      </c>
      <c r="P2314" s="835">
        <v>74.039999999999992</v>
      </c>
      <c r="Q2314" s="837">
        <v>0.74999999999999989</v>
      </c>
      <c r="R2314" s="832">
        <v>3</v>
      </c>
      <c r="S2314" s="837">
        <v>0.75</v>
      </c>
      <c r="T2314" s="836">
        <v>1</v>
      </c>
      <c r="U2314" s="838">
        <v>0.66666666666666663</v>
      </c>
    </row>
    <row r="2315" spans="1:21" ht="14.45" customHeight="1" x14ac:dyDescent="0.2">
      <c r="A2315" s="831">
        <v>21</v>
      </c>
      <c r="B2315" s="832" t="s">
        <v>3242</v>
      </c>
      <c r="C2315" s="832" t="s">
        <v>3248</v>
      </c>
      <c r="D2315" s="833" t="s">
        <v>5567</v>
      </c>
      <c r="E2315" s="834" t="s">
        <v>3281</v>
      </c>
      <c r="F2315" s="832" t="s">
        <v>3243</v>
      </c>
      <c r="G2315" s="832" t="s">
        <v>3397</v>
      </c>
      <c r="H2315" s="832" t="s">
        <v>594</v>
      </c>
      <c r="I2315" s="832" t="s">
        <v>4758</v>
      </c>
      <c r="J2315" s="832" t="s">
        <v>3399</v>
      </c>
      <c r="K2315" s="832" t="s">
        <v>4759</v>
      </c>
      <c r="L2315" s="835">
        <v>46.75</v>
      </c>
      <c r="M2315" s="835">
        <v>46.75</v>
      </c>
      <c r="N2315" s="832">
        <v>1</v>
      </c>
      <c r="O2315" s="836">
        <v>1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5" customHeight="1" x14ac:dyDescent="0.2">
      <c r="A2316" s="831">
        <v>21</v>
      </c>
      <c r="B2316" s="832" t="s">
        <v>3242</v>
      </c>
      <c r="C2316" s="832" t="s">
        <v>3248</v>
      </c>
      <c r="D2316" s="833" t="s">
        <v>5567</v>
      </c>
      <c r="E2316" s="834" t="s">
        <v>3281</v>
      </c>
      <c r="F2316" s="832" t="s">
        <v>3243</v>
      </c>
      <c r="G2316" s="832" t="s">
        <v>5081</v>
      </c>
      <c r="H2316" s="832" t="s">
        <v>594</v>
      </c>
      <c r="I2316" s="832" t="s">
        <v>5082</v>
      </c>
      <c r="J2316" s="832" t="s">
        <v>3026</v>
      </c>
      <c r="K2316" s="832" t="s">
        <v>3027</v>
      </c>
      <c r="L2316" s="835">
        <v>32.25</v>
      </c>
      <c r="M2316" s="835">
        <v>32.25</v>
      </c>
      <c r="N2316" s="832">
        <v>1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5" customHeight="1" x14ac:dyDescent="0.2">
      <c r="A2317" s="831">
        <v>21</v>
      </c>
      <c r="B2317" s="832" t="s">
        <v>3242</v>
      </c>
      <c r="C2317" s="832" t="s">
        <v>3248</v>
      </c>
      <c r="D2317" s="833" t="s">
        <v>5567</v>
      </c>
      <c r="E2317" s="834" t="s">
        <v>3281</v>
      </c>
      <c r="F2317" s="832" t="s">
        <v>3243</v>
      </c>
      <c r="G2317" s="832" t="s">
        <v>4760</v>
      </c>
      <c r="H2317" s="832" t="s">
        <v>594</v>
      </c>
      <c r="I2317" s="832" t="s">
        <v>4761</v>
      </c>
      <c r="J2317" s="832" t="s">
        <v>4762</v>
      </c>
      <c r="K2317" s="832" t="s">
        <v>4763</v>
      </c>
      <c r="L2317" s="835">
        <v>0</v>
      </c>
      <c r="M2317" s="835">
        <v>0</v>
      </c>
      <c r="N2317" s="832">
        <v>1</v>
      </c>
      <c r="O2317" s="836">
        <v>0.5</v>
      </c>
      <c r="P2317" s="835"/>
      <c r="Q2317" s="837"/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21</v>
      </c>
      <c r="B2318" s="832" t="s">
        <v>3242</v>
      </c>
      <c r="C2318" s="832" t="s">
        <v>3248</v>
      </c>
      <c r="D2318" s="833" t="s">
        <v>5567</v>
      </c>
      <c r="E2318" s="834" t="s">
        <v>3281</v>
      </c>
      <c r="F2318" s="832" t="s">
        <v>3243</v>
      </c>
      <c r="G2318" s="832" t="s">
        <v>3414</v>
      </c>
      <c r="H2318" s="832" t="s">
        <v>594</v>
      </c>
      <c r="I2318" s="832" t="s">
        <v>3415</v>
      </c>
      <c r="J2318" s="832" t="s">
        <v>3416</v>
      </c>
      <c r="K2318" s="832" t="s">
        <v>3417</v>
      </c>
      <c r="L2318" s="835">
        <v>550.39</v>
      </c>
      <c r="M2318" s="835">
        <v>1651.17</v>
      </c>
      <c r="N2318" s="832">
        <v>3</v>
      </c>
      <c r="O2318" s="836">
        <v>1</v>
      </c>
      <c r="P2318" s="835">
        <v>1651.17</v>
      </c>
      <c r="Q2318" s="837">
        <v>1</v>
      </c>
      <c r="R2318" s="832">
        <v>3</v>
      </c>
      <c r="S2318" s="837">
        <v>1</v>
      </c>
      <c r="T2318" s="836">
        <v>1</v>
      </c>
      <c r="U2318" s="838">
        <v>1</v>
      </c>
    </row>
    <row r="2319" spans="1:21" ht="14.45" customHeight="1" x14ac:dyDescent="0.2">
      <c r="A2319" s="831">
        <v>21</v>
      </c>
      <c r="B2319" s="832" t="s">
        <v>3242</v>
      </c>
      <c r="C2319" s="832" t="s">
        <v>3248</v>
      </c>
      <c r="D2319" s="833" t="s">
        <v>5567</v>
      </c>
      <c r="E2319" s="834" t="s">
        <v>3281</v>
      </c>
      <c r="F2319" s="832" t="s">
        <v>3243</v>
      </c>
      <c r="G2319" s="832" t="s">
        <v>3299</v>
      </c>
      <c r="H2319" s="832" t="s">
        <v>655</v>
      </c>
      <c r="I2319" s="832" t="s">
        <v>2867</v>
      </c>
      <c r="J2319" s="832" t="s">
        <v>2868</v>
      </c>
      <c r="K2319" s="832" t="s">
        <v>2869</v>
      </c>
      <c r="L2319" s="835">
        <v>5322.08</v>
      </c>
      <c r="M2319" s="835">
        <v>74509.119999999995</v>
      </c>
      <c r="N2319" s="832">
        <v>14</v>
      </c>
      <c r="O2319" s="836">
        <v>5</v>
      </c>
      <c r="P2319" s="835">
        <v>42576.639999999999</v>
      </c>
      <c r="Q2319" s="837">
        <v>0.57142857142857151</v>
      </c>
      <c r="R2319" s="832">
        <v>8</v>
      </c>
      <c r="S2319" s="837">
        <v>0.5714285714285714</v>
      </c>
      <c r="T2319" s="836">
        <v>3</v>
      </c>
      <c r="U2319" s="838">
        <v>0.6</v>
      </c>
    </row>
    <row r="2320" spans="1:21" ht="14.45" customHeight="1" x14ac:dyDescent="0.2">
      <c r="A2320" s="831">
        <v>21</v>
      </c>
      <c r="B2320" s="832" t="s">
        <v>3242</v>
      </c>
      <c r="C2320" s="832" t="s">
        <v>3248</v>
      </c>
      <c r="D2320" s="833" t="s">
        <v>5567</v>
      </c>
      <c r="E2320" s="834" t="s">
        <v>3281</v>
      </c>
      <c r="F2320" s="832" t="s">
        <v>3243</v>
      </c>
      <c r="G2320" s="832" t="s">
        <v>3299</v>
      </c>
      <c r="H2320" s="832" t="s">
        <v>655</v>
      </c>
      <c r="I2320" s="832" t="s">
        <v>2863</v>
      </c>
      <c r="J2320" s="832" t="s">
        <v>2859</v>
      </c>
      <c r="K2320" s="832" t="s">
        <v>2864</v>
      </c>
      <c r="L2320" s="835">
        <v>484.75</v>
      </c>
      <c r="M2320" s="835">
        <v>5332.25</v>
      </c>
      <c r="N2320" s="832">
        <v>11</v>
      </c>
      <c r="O2320" s="836">
        <v>4</v>
      </c>
      <c r="P2320" s="835">
        <v>3878</v>
      </c>
      <c r="Q2320" s="837">
        <v>0.72727272727272729</v>
      </c>
      <c r="R2320" s="832">
        <v>8</v>
      </c>
      <c r="S2320" s="837">
        <v>0.72727272727272729</v>
      </c>
      <c r="T2320" s="836">
        <v>3</v>
      </c>
      <c r="U2320" s="838">
        <v>0.75</v>
      </c>
    </row>
    <row r="2321" spans="1:21" ht="14.45" customHeight="1" x14ac:dyDescent="0.2">
      <c r="A2321" s="831">
        <v>21</v>
      </c>
      <c r="B2321" s="832" t="s">
        <v>3242</v>
      </c>
      <c r="C2321" s="832" t="s">
        <v>3248</v>
      </c>
      <c r="D2321" s="833" t="s">
        <v>5567</v>
      </c>
      <c r="E2321" s="834" t="s">
        <v>3281</v>
      </c>
      <c r="F2321" s="832" t="s">
        <v>3243</v>
      </c>
      <c r="G2321" s="832" t="s">
        <v>3299</v>
      </c>
      <c r="H2321" s="832" t="s">
        <v>655</v>
      </c>
      <c r="I2321" s="832" t="s">
        <v>2865</v>
      </c>
      <c r="J2321" s="832" t="s">
        <v>2859</v>
      </c>
      <c r="K2321" s="832" t="s">
        <v>2866</v>
      </c>
      <c r="L2321" s="835">
        <v>969.48</v>
      </c>
      <c r="M2321" s="835">
        <v>4847.3999999999996</v>
      </c>
      <c r="N2321" s="832">
        <v>5</v>
      </c>
      <c r="O2321" s="836">
        <v>4</v>
      </c>
      <c r="P2321" s="835">
        <v>3877.92</v>
      </c>
      <c r="Q2321" s="837">
        <v>0.8</v>
      </c>
      <c r="R2321" s="832">
        <v>4</v>
      </c>
      <c r="S2321" s="837">
        <v>0.8</v>
      </c>
      <c r="T2321" s="836">
        <v>3</v>
      </c>
      <c r="U2321" s="838">
        <v>0.75</v>
      </c>
    </row>
    <row r="2322" spans="1:21" ht="14.45" customHeight="1" x14ac:dyDescent="0.2">
      <c r="A2322" s="831">
        <v>21</v>
      </c>
      <c r="B2322" s="832" t="s">
        <v>3242</v>
      </c>
      <c r="C2322" s="832" t="s">
        <v>3248</v>
      </c>
      <c r="D2322" s="833" t="s">
        <v>5567</v>
      </c>
      <c r="E2322" s="834" t="s">
        <v>3281</v>
      </c>
      <c r="F2322" s="832" t="s">
        <v>3243</v>
      </c>
      <c r="G2322" s="832" t="s">
        <v>3299</v>
      </c>
      <c r="H2322" s="832" t="s">
        <v>655</v>
      </c>
      <c r="I2322" s="832" t="s">
        <v>2858</v>
      </c>
      <c r="J2322" s="832" t="s">
        <v>2859</v>
      </c>
      <c r="K2322" s="832" t="s">
        <v>2860</v>
      </c>
      <c r="L2322" s="835">
        <v>1938.97</v>
      </c>
      <c r="M2322" s="835">
        <v>1938.97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5" customHeight="1" x14ac:dyDescent="0.2">
      <c r="A2323" s="831">
        <v>21</v>
      </c>
      <c r="B2323" s="832" t="s">
        <v>3242</v>
      </c>
      <c r="C2323" s="832" t="s">
        <v>3248</v>
      </c>
      <c r="D2323" s="833" t="s">
        <v>5567</v>
      </c>
      <c r="E2323" s="834" t="s">
        <v>3281</v>
      </c>
      <c r="F2323" s="832" t="s">
        <v>3243</v>
      </c>
      <c r="G2323" s="832" t="s">
        <v>3299</v>
      </c>
      <c r="H2323" s="832" t="s">
        <v>655</v>
      </c>
      <c r="I2323" s="832" t="s">
        <v>3432</v>
      </c>
      <c r="J2323" s="832" t="s">
        <v>2859</v>
      </c>
      <c r="K2323" s="832" t="s">
        <v>3433</v>
      </c>
      <c r="L2323" s="835">
        <v>242.37</v>
      </c>
      <c r="M2323" s="835">
        <v>727.11</v>
      </c>
      <c r="N2323" s="832">
        <v>3</v>
      </c>
      <c r="O2323" s="836">
        <v>2</v>
      </c>
      <c r="P2323" s="835">
        <v>727.11</v>
      </c>
      <c r="Q2323" s="837">
        <v>1</v>
      </c>
      <c r="R2323" s="832">
        <v>3</v>
      </c>
      <c r="S2323" s="837">
        <v>1</v>
      </c>
      <c r="T2323" s="836">
        <v>2</v>
      </c>
      <c r="U2323" s="838">
        <v>1</v>
      </c>
    </row>
    <row r="2324" spans="1:21" ht="14.45" customHeight="1" x14ac:dyDescent="0.2">
      <c r="A2324" s="831">
        <v>21</v>
      </c>
      <c r="B2324" s="832" t="s">
        <v>3242</v>
      </c>
      <c r="C2324" s="832" t="s">
        <v>3248</v>
      </c>
      <c r="D2324" s="833" t="s">
        <v>5567</v>
      </c>
      <c r="E2324" s="834" t="s">
        <v>3281</v>
      </c>
      <c r="F2324" s="832" t="s">
        <v>3243</v>
      </c>
      <c r="G2324" s="832" t="s">
        <v>3299</v>
      </c>
      <c r="H2324" s="832" t="s">
        <v>655</v>
      </c>
      <c r="I2324" s="832" t="s">
        <v>2861</v>
      </c>
      <c r="J2324" s="832" t="s">
        <v>2859</v>
      </c>
      <c r="K2324" s="832" t="s">
        <v>2862</v>
      </c>
      <c r="L2324" s="835">
        <v>1454.23</v>
      </c>
      <c r="M2324" s="835">
        <v>13088.07</v>
      </c>
      <c r="N2324" s="832">
        <v>9</v>
      </c>
      <c r="O2324" s="836">
        <v>4</v>
      </c>
      <c r="P2324" s="835">
        <v>10179.61</v>
      </c>
      <c r="Q2324" s="837">
        <v>0.77777777777777779</v>
      </c>
      <c r="R2324" s="832">
        <v>7</v>
      </c>
      <c r="S2324" s="837">
        <v>0.77777777777777779</v>
      </c>
      <c r="T2324" s="836">
        <v>3</v>
      </c>
      <c r="U2324" s="838">
        <v>0.75</v>
      </c>
    </row>
    <row r="2325" spans="1:21" ht="14.45" customHeight="1" x14ac:dyDescent="0.2">
      <c r="A2325" s="831">
        <v>21</v>
      </c>
      <c r="B2325" s="832" t="s">
        <v>3242</v>
      </c>
      <c r="C2325" s="832" t="s">
        <v>3248</v>
      </c>
      <c r="D2325" s="833" t="s">
        <v>5567</v>
      </c>
      <c r="E2325" s="834" t="s">
        <v>3281</v>
      </c>
      <c r="F2325" s="832" t="s">
        <v>3243</v>
      </c>
      <c r="G2325" s="832" t="s">
        <v>3436</v>
      </c>
      <c r="H2325" s="832" t="s">
        <v>655</v>
      </c>
      <c r="I2325" s="832" t="s">
        <v>2789</v>
      </c>
      <c r="J2325" s="832" t="s">
        <v>2790</v>
      </c>
      <c r="K2325" s="832" t="s">
        <v>2791</v>
      </c>
      <c r="L2325" s="835">
        <v>3231.81</v>
      </c>
      <c r="M2325" s="835">
        <v>6463.62</v>
      </c>
      <c r="N2325" s="832">
        <v>2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5" customHeight="1" x14ac:dyDescent="0.2">
      <c r="A2326" s="831">
        <v>21</v>
      </c>
      <c r="B2326" s="832" t="s">
        <v>3242</v>
      </c>
      <c r="C2326" s="832" t="s">
        <v>3248</v>
      </c>
      <c r="D2326" s="833" t="s">
        <v>5567</v>
      </c>
      <c r="E2326" s="834" t="s">
        <v>3281</v>
      </c>
      <c r="F2326" s="832" t="s">
        <v>3243</v>
      </c>
      <c r="G2326" s="832" t="s">
        <v>3437</v>
      </c>
      <c r="H2326" s="832" t="s">
        <v>655</v>
      </c>
      <c r="I2326" s="832" t="s">
        <v>2594</v>
      </c>
      <c r="J2326" s="832" t="s">
        <v>1030</v>
      </c>
      <c r="K2326" s="832" t="s">
        <v>2595</v>
      </c>
      <c r="L2326" s="835">
        <v>42.51</v>
      </c>
      <c r="M2326" s="835">
        <v>42.51</v>
      </c>
      <c r="N2326" s="832">
        <v>1</v>
      </c>
      <c r="O2326" s="836">
        <v>1</v>
      </c>
      <c r="P2326" s="835">
        <v>42.51</v>
      </c>
      <c r="Q2326" s="837">
        <v>1</v>
      </c>
      <c r="R2326" s="832">
        <v>1</v>
      </c>
      <c r="S2326" s="837">
        <v>1</v>
      </c>
      <c r="T2326" s="836">
        <v>1</v>
      </c>
      <c r="U2326" s="838">
        <v>1</v>
      </c>
    </row>
    <row r="2327" spans="1:21" ht="14.45" customHeight="1" x14ac:dyDescent="0.2">
      <c r="A2327" s="831">
        <v>21</v>
      </c>
      <c r="B2327" s="832" t="s">
        <v>3242</v>
      </c>
      <c r="C2327" s="832" t="s">
        <v>3248</v>
      </c>
      <c r="D2327" s="833" t="s">
        <v>5567</v>
      </c>
      <c r="E2327" s="834" t="s">
        <v>3281</v>
      </c>
      <c r="F2327" s="832" t="s">
        <v>3243</v>
      </c>
      <c r="G2327" s="832" t="s">
        <v>3437</v>
      </c>
      <c r="H2327" s="832" t="s">
        <v>655</v>
      </c>
      <c r="I2327" s="832" t="s">
        <v>2596</v>
      </c>
      <c r="J2327" s="832" t="s">
        <v>1030</v>
      </c>
      <c r="K2327" s="832" t="s">
        <v>2597</v>
      </c>
      <c r="L2327" s="835">
        <v>85.02</v>
      </c>
      <c r="M2327" s="835">
        <v>255.06</v>
      </c>
      <c r="N2327" s="832">
        <v>3</v>
      </c>
      <c r="O2327" s="836">
        <v>2</v>
      </c>
      <c r="P2327" s="835">
        <v>85.02</v>
      </c>
      <c r="Q2327" s="837">
        <v>0.33333333333333331</v>
      </c>
      <c r="R2327" s="832">
        <v>1</v>
      </c>
      <c r="S2327" s="837">
        <v>0.33333333333333331</v>
      </c>
      <c r="T2327" s="836">
        <v>0.5</v>
      </c>
      <c r="U2327" s="838">
        <v>0.25</v>
      </c>
    </row>
    <row r="2328" spans="1:21" ht="14.45" customHeight="1" x14ac:dyDescent="0.2">
      <c r="A2328" s="831">
        <v>21</v>
      </c>
      <c r="B2328" s="832" t="s">
        <v>3242</v>
      </c>
      <c r="C2328" s="832" t="s">
        <v>3248</v>
      </c>
      <c r="D2328" s="833" t="s">
        <v>5567</v>
      </c>
      <c r="E2328" s="834" t="s">
        <v>3281</v>
      </c>
      <c r="F2328" s="832" t="s">
        <v>3243</v>
      </c>
      <c r="G2328" s="832" t="s">
        <v>3438</v>
      </c>
      <c r="H2328" s="832" t="s">
        <v>655</v>
      </c>
      <c r="I2328" s="832" t="s">
        <v>2910</v>
      </c>
      <c r="J2328" s="832" t="s">
        <v>2911</v>
      </c>
      <c r="K2328" s="832" t="s">
        <v>2912</v>
      </c>
      <c r="L2328" s="835">
        <v>113.16</v>
      </c>
      <c r="M2328" s="835">
        <v>113.16</v>
      </c>
      <c r="N2328" s="832">
        <v>1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5" customHeight="1" x14ac:dyDescent="0.2">
      <c r="A2329" s="831">
        <v>21</v>
      </c>
      <c r="B2329" s="832" t="s">
        <v>3242</v>
      </c>
      <c r="C2329" s="832" t="s">
        <v>3248</v>
      </c>
      <c r="D2329" s="833" t="s">
        <v>5567</v>
      </c>
      <c r="E2329" s="834" t="s">
        <v>3281</v>
      </c>
      <c r="F2329" s="832" t="s">
        <v>3243</v>
      </c>
      <c r="G2329" s="832" t="s">
        <v>3438</v>
      </c>
      <c r="H2329" s="832" t="s">
        <v>655</v>
      </c>
      <c r="I2329" s="832" t="s">
        <v>2913</v>
      </c>
      <c r="J2329" s="832" t="s">
        <v>2911</v>
      </c>
      <c r="K2329" s="832" t="s">
        <v>2914</v>
      </c>
      <c r="L2329" s="835">
        <v>169.73</v>
      </c>
      <c r="M2329" s="835">
        <v>169.73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5" customHeight="1" x14ac:dyDescent="0.2">
      <c r="A2330" s="831">
        <v>21</v>
      </c>
      <c r="B2330" s="832" t="s">
        <v>3242</v>
      </c>
      <c r="C2330" s="832" t="s">
        <v>3248</v>
      </c>
      <c r="D2330" s="833" t="s">
        <v>5567</v>
      </c>
      <c r="E2330" s="834" t="s">
        <v>3281</v>
      </c>
      <c r="F2330" s="832" t="s">
        <v>3243</v>
      </c>
      <c r="G2330" s="832" t="s">
        <v>3438</v>
      </c>
      <c r="H2330" s="832" t="s">
        <v>655</v>
      </c>
      <c r="I2330" s="832" t="s">
        <v>2915</v>
      </c>
      <c r="J2330" s="832" t="s">
        <v>2911</v>
      </c>
      <c r="K2330" s="832" t="s">
        <v>2916</v>
      </c>
      <c r="L2330" s="835">
        <v>339.47</v>
      </c>
      <c r="M2330" s="835">
        <v>339.47</v>
      </c>
      <c r="N2330" s="832">
        <v>1</v>
      </c>
      <c r="O2330" s="836">
        <v>0.5</v>
      </c>
      <c r="P2330" s="835">
        <v>339.47</v>
      </c>
      <c r="Q2330" s="837">
        <v>1</v>
      </c>
      <c r="R2330" s="832">
        <v>1</v>
      </c>
      <c r="S2330" s="837">
        <v>1</v>
      </c>
      <c r="T2330" s="836">
        <v>0.5</v>
      </c>
      <c r="U2330" s="838">
        <v>1</v>
      </c>
    </row>
    <row r="2331" spans="1:21" ht="14.45" customHeight="1" x14ac:dyDescent="0.2">
      <c r="A2331" s="831">
        <v>21</v>
      </c>
      <c r="B2331" s="832" t="s">
        <v>3242</v>
      </c>
      <c r="C2331" s="832" t="s">
        <v>3248</v>
      </c>
      <c r="D2331" s="833" t="s">
        <v>5567</v>
      </c>
      <c r="E2331" s="834" t="s">
        <v>3281</v>
      </c>
      <c r="F2331" s="832" t="s">
        <v>3243</v>
      </c>
      <c r="G2331" s="832" t="s">
        <v>1074</v>
      </c>
      <c r="H2331" s="832" t="s">
        <v>594</v>
      </c>
      <c r="I2331" s="832" t="s">
        <v>3840</v>
      </c>
      <c r="J2331" s="832" t="s">
        <v>3841</v>
      </c>
      <c r="K2331" s="832" t="s">
        <v>3842</v>
      </c>
      <c r="L2331" s="835">
        <v>13.73</v>
      </c>
      <c r="M2331" s="835">
        <v>13.73</v>
      </c>
      <c r="N2331" s="832">
        <v>1</v>
      </c>
      <c r="O2331" s="836">
        <v>1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5" customHeight="1" x14ac:dyDescent="0.2">
      <c r="A2332" s="831">
        <v>21</v>
      </c>
      <c r="B2332" s="832" t="s">
        <v>3242</v>
      </c>
      <c r="C2332" s="832" t="s">
        <v>3248</v>
      </c>
      <c r="D2332" s="833" t="s">
        <v>5567</v>
      </c>
      <c r="E2332" s="834" t="s">
        <v>3281</v>
      </c>
      <c r="F2332" s="832" t="s">
        <v>3243</v>
      </c>
      <c r="G2332" s="832" t="s">
        <v>4231</v>
      </c>
      <c r="H2332" s="832" t="s">
        <v>594</v>
      </c>
      <c r="I2332" s="832" t="s">
        <v>4232</v>
      </c>
      <c r="J2332" s="832" t="s">
        <v>4233</v>
      </c>
      <c r="K2332" s="832" t="s">
        <v>3799</v>
      </c>
      <c r="L2332" s="835">
        <v>140.72</v>
      </c>
      <c r="M2332" s="835">
        <v>1547.92</v>
      </c>
      <c r="N2332" s="832">
        <v>11</v>
      </c>
      <c r="O2332" s="836">
        <v>1</v>
      </c>
      <c r="P2332" s="835">
        <v>1547.92</v>
      </c>
      <c r="Q2332" s="837">
        <v>1</v>
      </c>
      <c r="R2332" s="832">
        <v>11</v>
      </c>
      <c r="S2332" s="837">
        <v>1</v>
      </c>
      <c r="T2332" s="836">
        <v>1</v>
      </c>
      <c r="U2332" s="838">
        <v>1</v>
      </c>
    </row>
    <row r="2333" spans="1:21" ht="14.45" customHeight="1" x14ac:dyDescent="0.2">
      <c r="A2333" s="831">
        <v>21</v>
      </c>
      <c r="B2333" s="832" t="s">
        <v>3242</v>
      </c>
      <c r="C2333" s="832" t="s">
        <v>3248</v>
      </c>
      <c r="D2333" s="833" t="s">
        <v>5567</v>
      </c>
      <c r="E2333" s="834" t="s">
        <v>3281</v>
      </c>
      <c r="F2333" s="832" t="s">
        <v>3243</v>
      </c>
      <c r="G2333" s="832" t="s">
        <v>3451</v>
      </c>
      <c r="H2333" s="832" t="s">
        <v>594</v>
      </c>
      <c r="I2333" s="832" t="s">
        <v>3452</v>
      </c>
      <c r="J2333" s="832" t="s">
        <v>1159</v>
      </c>
      <c r="K2333" s="832" t="s">
        <v>3453</v>
      </c>
      <c r="L2333" s="835">
        <v>75.05</v>
      </c>
      <c r="M2333" s="835">
        <v>150.1</v>
      </c>
      <c r="N2333" s="832">
        <v>2</v>
      </c>
      <c r="O2333" s="836">
        <v>1</v>
      </c>
      <c r="P2333" s="835">
        <v>150.1</v>
      </c>
      <c r="Q2333" s="837">
        <v>1</v>
      </c>
      <c r="R2333" s="832">
        <v>2</v>
      </c>
      <c r="S2333" s="837">
        <v>1</v>
      </c>
      <c r="T2333" s="836">
        <v>1</v>
      </c>
      <c r="U2333" s="838">
        <v>1</v>
      </c>
    </row>
    <row r="2334" spans="1:21" ht="14.45" customHeight="1" x14ac:dyDescent="0.2">
      <c r="A2334" s="831">
        <v>21</v>
      </c>
      <c r="B2334" s="832" t="s">
        <v>3242</v>
      </c>
      <c r="C2334" s="832" t="s">
        <v>3248</v>
      </c>
      <c r="D2334" s="833" t="s">
        <v>5567</v>
      </c>
      <c r="E2334" s="834" t="s">
        <v>3281</v>
      </c>
      <c r="F2334" s="832" t="s">
        <v>3243</v>
      </c>
      <c r="G2334" s="832" t="s">
        <v>3451</v>
      </c>
      <c r="H2334" s="832" t="s">
        <v>594</v>
      </c>
      <c r="I2334" s="832" t="s">
        <v>3454</v>
      </c>
      <c r="J2334" s="832" t="s">
        <v>1163</v>
      </c>
      <c r="K2334" s="832" t="s">
        <v>3455</v>
      </c>
      <c r="L2334" s="835">
        <v>45.03</v>
      </c>
      <c r="M2334" s="835">
        <v>225.15</v>
      </c>
      <c r="N2334" s="832">
        <v>5</v>
      </c>
      <c r="O2334" s="836">
        <v>1.5</v>
      </c>
      <c r="P2334" s="835">
        <v>180.12</v>
      </c>
      <c r="Q2334" s="837">
        <v>0.8</v>
      </c>
      <c r="R2334" s="832">
        <v>4</v>
      </c>
      <c r="S2334" s="837">
        <v>0.8</v>
      </c>
      <c r="T2334" s="836">
        <v>1</v>
      </c>
      <c r="U2334" s="838">
        <v>0.66666666666666663</v>
      </c>
    </row>
    <row r="2335" spans="1:21" ht="14.45" customHeight="1" x14ac:dyDescent="0.2">
      <c r="A2335" s="831">
        <v>21</v>
      </c>
      <c r="B2335" s="832" t="s">
        <v>3242</v>
      </c>
      <c r="C2335" s="832" t="s">
        <v>3248</v>
      </c>
      <c r="D2335" s="833" t="s">
        <v>5567</v>
      </c>
      <c r="E2335" s="834" t="s">
        <v>3281</v>
      </c>
      <c r="F2335" s="832" t="s">
        <v>3243</v>
      </c>
      <c r="G2335" s="832" t="s">
        <v>5083</v>
      </c>
      <c r="H2335" s="832" t="s">
        <v>594</v>
      </c>
      <c r="I2335" s="832" t="s">
        <v>5084</v>
      </c>
      <c r="J2335" s="832" t="s">
        <v>5085</v>
      </c>
      <c r="K2335" s="832" t="s">
        <v>5086</v>
      </c>
      <c r="L2335" s="835">
        <v>439.61</v>
      </c>
      <c r="M2335" s="835">
        <v>439.61</v>
      </c>
      <c r="N2335" s="832">
        <v>1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5" customHeight="1" x14ac:dyDescent="0.2">
      <c r="A2336" s="831">
        <v>21</v>
      </c>
      <c r="B2336" s="832" t="s">
        <v>3242</v>
      </c>
      <c r="C2336" s="832" t="s">
        <v>3248</v>
      </c>
      <c r="D2336" s="833" t="s">
        <v>5567</v>
      </c>
      <c r="E2336" s="834" t="s">
        <v>3281</v>
      </c>
      <c r="F2336" s="832" t="s">
        <v>3243</v>
      </c>
      <c r="G2336" s="832" t="s">
        <v>5087</v>
      </c>
      <c r="H2336" s="832" t="s">
        <v>594</v>
      </c>
      <c r="I2336" s="832" t="s">
        <v>5088</v>
      </c>
      <c r="J2336" s="832" t="s">
        <v>5089</v>
      </c>
      <c r="K2336" s="832" t="s">
        <v>5090</v>
      </c>
      <c r="L2336" s="835">
        <v>0</v>
      </c>
      <c r="M2336" s="835">
        <v>0</v>
      </c>
      <c r="N2336" s="832">
        <v>1</v>
      </c>
      <c r="O2336" s="836">
        <v>1</v>
      </c>
      <c r="P2336" s="835"/>
      <c r="Q2336" s="837"/>
      <c r="R2336" s="832"/>
      <c r="S2336" s="837">
        <v>0</v>
      </c>
      <c r="T2336" s="836"/>
      <c r="U2336" s="838">
        <v>0</v>
      </c>
    </row>
    <row r="2337" spans="1:21" ht="14.45" customHeight="1" x14ac:dyDescent="0.2">
      <c r="A2337" s="831">
        <v>21</v>
      </c>
      <c r="B2337" s="832" t="s">
        <v>3242</v>
      </c>
      <c r="C2337" s="832" t="s">
        <v>3248</v>
      </c>
      <c r="D2337" s="833" t="s">
        <v>5567</v>
      </c>
      <c r="E2337" s="834" t="s">
        <v>3281</v>
      </c>
      <c r="F2337" s="832" t="s">
        <v>3243</v>
      </c>
      <c r="G2337" s="832" t="s">
        <v>5091</v>
      </c>
      <c r="H2337" s="832" t="s">
        <v>594</v>
      </c>
      <c r="I2337" s="832" t="s">
        <v>5092</v>
      </c>
      <c r="J2337" s="832" t="s">
        <v>5093</v>
      </c>
      <c r="K2337" s="832" t="s">
        <v>5094</v>
      </c>
      <c r="L2337" s="835">
        <v>132.97999999999999</v>
      </c>
      <c r="M2337" s="835">
        <v>132.97999999999999</v>
      </c>
      <c r="N2337" s="832">
        <v>1</v>
      </c>
      <c r="O2337" s="836">
        <v>0.5</v>
      </c>
      <c r="P2337" s="835">
        <v>132.97999999999999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5" customHeight="1" x14ac:dyDescent="0.2">
      <c r="A2338" s="831">
        <v>21</v>
      </c>
      <c r="B2338" s="832" t="s">
        <v>3242</v>
      </c>
      <c r="C2338" s="832" t="s">
        <v>3248</v>
      </c>
      <c r="D2338" s="833" t="s">
        <v>5567</v>
      </c>
      <c r="E2338" s="834" t="s">
        <v>3281</v>
      </c>
      <c r="F2338" s="832" t="s">
        <v>3243</v>
      </c>
      <c r="G2338" s="832" t="s">
        <v>3490</v>
      </c>
      <c r="H2338" s="832" t="s">
        <v>594</v>
      </c>
      <c r="I2338" s="832" t="s">
        <v>3869</v>
      </c>
      <c r="J2338" s="832" t="s">
        <v>836</v>
      </c>
      <c r="K2338" s="832" t="s">
        <v>837</v>
      </c>
      <c r="L2338" s="835">
        <v>38.5</v>
      </c>
      <c r="M2338" s="835">
        <v>38.5</v>
      </c>
      <c r="N2338" s="832">
        <v>1</v>
      </c>
      <c r="O2338" s="836">
        <v>0.5</v>
      </c>
      <c r="P2338" s="835">
        <v>38.5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5" customHeight="1" x14ac:dyDescent="0.2">
      <c r="A2339" s="831">
        <v>21</v>
      </c>
      <c r="B2339" s="832" t="s">
        <v>3242</v>
      </c>
      <c r="C2339" s="832" t="s">
        <v>3248</v>
      </c>
      <c r="D2339" s="833" t="s">
        <v>5567</v>
      </c>
      <c r="E2339" s="834" t="s">
        <v>3281</v>
      </c>
      <c r="F2339" s="832" t="s">
        <v>3243</v>
      </c>
      <c r="G2339" s="832" t="s">
        <v>4419</v>
      </c>
      <c r="H2339" s="832" t="s">
        <v>594</v>
      </c>
      <c r="I2339" s="832" t="s">
        <v>5095</v>
      </c>
      <c r="J2339" s="832" t="s">
        <v>5096</v>
      </c>
      <c r="K2339" s="832" t="s">
        <v>5097</v>
      </c>
      <c r="L2339" s="835">
        <v>36.54</v>
      </c>
      <c r="M2339" s="835">
        <v>36.54</v>
      </c>
      <c r="N2339" s="832">
        <v>1</v>
      </c>
      <c r="O2339" s="836">
        <v>0.5</v>
      </c>
      <c r="P2339" s="835">
        <v>36.54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5" customHeight="1" x14ac:dyDescent="0.2">
      <c r="A2340" s="831">
        <v>21</v>
      </c>
      <c r="B2340" s="832" t="s">
        <v>3242</v>
      </c>
      <c r="C2340" s="832" t="s">
        <v>3248</v>
      </c>
      <c r="D2340" s="833" t="s">
        <v>5567</v>
      </c>
      <c r="E2340" s="834" t="s">
        <v>3281</v>
      </c>
      <c r="F2340" s="832" t="s">
        <v>3243</v>
      </c>
      <c r="G2340" s="832" t="s">
        <v>3493</v>
      </c>
      <c r="H2340" s="832" t="s">
        <v>594</v>
      </c>
      <c r="I2340" s="832" t="s">
        <v>5098</v>
      </c>
      <c r="J2340" s="832" t="s">
        <v>690</v>
      </c>
      <c r="K2340" s="832" t="s">
        <v>4244</v>
      </c>
      <c r="L2340" s="835">
        <v>10.55</v>
      </c>
      <c r="M2340" s="835">
        <v>10.55</v>
      </c>
      <c r="N2340" s="832">
        <v>1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5" customHeight="1" x14ac:dyDescent="0.2">
      <c r="A2341" s="831">
        <v>21</v>
      </c>
      <c r="B2341" s="832" t="s">
        <v>3242</v>
      </c>
      <c r="C2341" s="832" t="s">
        <v>3248</v>
      </c>
      <c r="D2341" s="833" t="s">
        <v>5567</v>
      </c>
      <c r="E2341" s="834" t="s">
        <v>3281</v>
      </c>
      <c r="F2341" s="832" t="s">
        <v>3243</v>
      </c>
      <c r="G2341" s="832" t="s">
        <v>3508</v>
      </c>
      <c r="H2341" s="832" t="s">
        <v>655</v>
      </c>
      <c r="I2341" s="832" t="s">
        <v>2827</v>
      </c>
      <c r="J2341" s="832" t="s">
        <v>2828</v>
      </c>
      <c r="K2341" s="832" t="s">
        <v>773</v>
      </c>
      <c r="L2341" s="835">
        <v>550.39</v>
      </c>
      <c r="M2341" s="835">
        <v>13759.75</v>
      </c>
      <c r="N2341" s="832">
        <v>25</v>
      </c>
      <c r="O2341" s="836">
        <v>8.5</v>
      </c>
      <c r="P2341" s="835">
        <v>6054.29</v>
      </c>
      <c r="Q2341" s="837">
        <v>0.44</v>
      </c>
      <c r="R2341" s="832">
        <v>11</v>
      </c>
      <c r="S2341" s="837">
        <v>0.44</v>
      </c>
      <c r="T2341" s="836">
        <v>4</v>
      </c>
      <c r="U2341" s="838">
        <v>0.47058823529411764</v>
      </c>
    </row>
    <row r="2342" spans="1:21" ht="14.45" customHeight="1" x14ac:dyDescent="0.2">
      <c r="A2342" s="831">
        <v>21</v>
      </c>
      <c r="B2342" s="832" t="s">
        <v>3242</v>
      </c>
      <c r="C2342" s="832" t="s">
        <v>3248</v>
      </c>
      <c r="D2342" s="833" t="s">
        <v>5567</v>
      </c>
      <c r="E2342" s="834" t="s">
        <v>3281</v>
      </c>
      <c r="F2342" s="832" t="s">
        <v>3243</v>
      </c>
      <c r="G2342" s="832" t="s">
        <v>4476</v>
      </c>
      <c r="H2342" s="832" t="s">
        <v>655</v>
      </c>
      <c r="I2342" s="832" t="s">
        <v>5099</v>
      </c>
      <c r="J2342" s="832" t="s">
        <v>2919</v>
      </c>
      <c r="K2342" s="832" t="s">
        <v>5100</v>
      </c>
      <c r="L2342" s="835">
        <v>227.56</v>
      </c>
      <c r="M2342" s="835">
        <v>455.12</v>
      </c>
      <c r="N2342" s="832">
        <v>2</v>
      </c>
      <c r="O2342" s="836">
        <v>0.5</v>
      </c>
      <c r="P2342" s="835">
        <v>455.12</v>
      </c>
      <c r="Q2342" s="837">
        <v>1</v>
      </c>
      <c r="R2342" s="832">
        <v>2</v>
      </c>
      <c r="S2342" s="837">
        <v>1</v>
      </c>
      <c r="T2342" s="836">
        <v>0.5</v>
      </c>
      <c r="U2342" s="838">
        <v>1</v>
      </c>
    </row>
    <row r="2343" spans="1:21" ht="14.45" customHeight="1" x14ac:dyDescent="0.2">
      <c r="A2343" s="831">
        <v>21</v>
      </c>
      <c r="B2343" s="832" t="s">
        <v>3242</v>
      </c>
      <c r="C2343" s="832" t="s">
        <v>3248</v>
      </c>
      <c r="D2343" s="833" t="s">
        <v>5567</v>
      </c>
      <c r="E2343" s="834" t="s">
        <v>3281</v>
      </c>
      <c r="F2343" s="832" t="s">
        <v>3243</v>
      </c>
      <c r="G2343" s="832" t="s">
        <v>3524</v>
      </c>
      <c r="H2343" s="832" t="s">
        <v>594</v>
      </c>
      <c r="I2343" s="832" t="s">
        <v>3525</v>
      </c>
      <c r="J2343" s="832" t="s">
        <v>1016</v>
      </c>
      <c r="K2343" s="832" t="s">
        <v>3526</v>
      </c>
      <c r="L2343" s="835">
        <v>248.55</v>
      </c>
      <c r="M2343" s="835">
        <v>497.1</v>
      </c>
      <c r="N2343" s="832">
        <v>2</v>
      </c>
      <c r="O2343" s="836">
        <v>2</v>
      </c>
      <c r="P2343" s="835">
        <v>248.55</v>
      </c>
      <c r="Q2343" s="837">
        <v>0.5</v>
      </c>
      <c r="R2343" s="832">
        <v>1</v>
      </c>
      <c r="S2343" s="837">
        <v>0.5</v>
      </c>
      <c r="T2343" s="836">
        <v>1</v>
      </c>
      <c r="U2343" s="838">
        <v>0.5</v>
      </c>
    </row>
    <row r="2344" spans="1:21" ht="14.45" customHeight="1" x14ac:dyDescent="0.2">
      <c r="A2344" s="831">
        <v>21</v>
      </c>
      <c r="B2344" s="832" t="s">
        <v>3242</v>
      </c>
      <c r="C2344" s="832" t="s">
        <v>3248</v>
      </c>
      <c r="D2344" s="833" t="s">
        <v>5567</v>
      </c>
      <c r="E2344" s="834" t="s">
        <v>3281</v>
      </c>
      <c r="F2344" s="832" t="s">
        <v>3243</v>
      </c>
      <c r="G2344" s="832" t="s">
        <v>5101</v>
      </c>
      <c r="H2344" s="832" t="s">
        <v>594</v>
      </c>
      <c r="I2344" s="832" t="s">
        <v>5102</v>
      </c>
      <c r="J2344" s="832" t="s">
        <v>1299</v>
      </c>
      <c r="K2344" s="832" t="s">
        <v>1300</v>
      </c>
      <c r="L2344" s="835">
        <v>248.55</v>
      </c>
      <c r="M2344" s="835">
        <v>497.1</v>
      </c>
      <c r="N2344" s="832">
        <v>2</v>
      </c>
      <c r="O2344" s="836">
        <v>2</v>
      </c>
      <c r="P2344" s="835">
        <v>497.1</v>
      </c>
      <c r="Q2344" s="837">
        <v>1</v>
      </c>
      <c r="R2344" s="832">
        <v>2</v>
      </c>
      <c r="S2344" s="837">
        <v>1</v>
      </c>
      <c r="T2344" s="836">
        <v>2</v>
      </c>
      <c r="U2344" s="838">
        <v>1</v>
      </c>
    </row>
    <row r="2345" spans="1:21" ht="14.45" customHeight="1" x14ac:dyDescent="0.2">
      <c r="A2345" s="831">
        <v>21</v>
      </c>
      <c r="B2345" s="832" t="s">
        <v>3242</v>
      </c>
      <c r="C2345" s="832" t="s">
        <v>3248</v>
      </c>
      <c r="D2345" s="833" t="s">
        <v>5567</v>
      </c>
      <c r="E2345" s="834" t="s">
        <v>3281</v>
      </c>
      <c r="F2345" s="832" t="s">
        <v>3243</v>
      </c>
      <c r="G2345" s="832" t="s">
        <v>3902</v>
      </c>
      <c r="H2345" s="832" t="s">
        <v>594</v>
      </c>
      <c r="I2345" s="832" t="s">
        <v>3903</v>
      </c>
      <c r="J2345" s="832" t="s">
        <v>3904</v>
      </c>
      <c r="K2345" s="832" t="s">
        <v>3905</v>
      </c>
      <c r="L2345" s="835">
        <v>727.03</v>
      </c>
      <c r="M2345" s="835">
        <v>727.03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5" customHeight="1" x14ac:dyDescent="0.2">
      <c r="A2346" s="831">
        <v>21</v>
      </c>
      <c r="B2346" s="832" t="s">
        <v>3242</v>
      </c>
      <c r="C2346" s="832" t="s">
        <v>3248</v>
      </c>
      <c r="D2346" s="833" t="s">
        <v>5567</v>
      </c>
      <c r="E2346" s="834" t="s">
        <v>3281</v>
      </c>
      <c r="F2346" s="832" t="s">
        <v>3243</v>
      </c>
      <c r="G2346" s="832" t="s">
        <v>4254</v>
      </c>
      <c r="H2346" s="832" t="s">
        <v>594</v>
      </c>
      <c r="I2346" s="832" t="s">
        <v>4845</v>
      </c>
      <c r="J2346" s="832" t="s">
        <v>4846</v>
      </c>
      <c r="K2346" s="832" t="s">
        <v>4847</v>
      </c>
      <c r="L2346" s="835">
        <v>140.44</v>
      </c>
      <c r="M2346" s="835">
        <v>280.88</v>
      </c>
      <c r="N2346" s="832">
        <v>2</v>
      </c>
      <c r="O2346" s="836">
        <v>0.5</v>
      </c>
      <c r="P2346" s="835">
        <v>280.88</v>
      </c>
      <c r="Q2346" s="837">
        <v>1</v>
      </c>
      <c r="R2346" s="832">
        <v>2</v>
      </c>
      <c r="S2346" s="837">
        <v>1</v>
      </c>
      <c r="T2346" s="836">
        <v>0.5</v>
      </c>
      <c r="U2346" s="838">
        <v>1</v>
      </c>
    </row>
    <row r="2347" spans="1:21" ht="14.45" customHeight="1" x14ac:dyDescent="0.2">
      <c r="A2347" s="831">
        <v>21</v>
      </c>
      <c r="B2347" s="832" t="s">
        <v>3242</v>
      </c>
      <c r="C2347" s="832" t="s">
        <v>3248</v>
      </c>
      <c r="D2347" s="833" t="s">
        <v>5567</v>
      </c>
      <c r="E2347" s="834" t="s">
        <v>3281</v>
      </c>
      <c r="F2347" s="832" t="s">
        <v>3243</v>
      </c>
      <c r="G2347" s="832" t="s">
        <v>3313</v>
      </c>
      <c r="H2347" s="832" t="s">
        <v>594</v>
      </c>
      <c r="I2347" s="832" t="s">
        <v>3527</v>
      </c>
      <c r="J2347" s="832" t="s">
        <v>870</v>
      </c>
      <c r="K2347" s="832" t="s">
        <v>3528</v>
      </c>
      <c r="L2347" s="835">
        <v>53.57</v>
      </c>
      <c r="M2347" s="835">
        <v>1767.8100000000009</v>
      </c>
      <c r="N2347" s="832">
        <v>33</v>
      </c>
      <c r="O2347" s="836">
        <v>19</v>
      </c>
      <c r="P2347" s="835">
        <v>1071.4000000000005</v>
      </c>
      <c r="Q2347" s="837">
        <v>0.60606060606060608</v>
      </c>
      <c r="R2347" s="832">
        <v>20</v>
      </c>
      <c r="S2347" s="837">
        <v>0.60606060606060608</v>
      </c>
      <c r="T2347" s="836">
        <v>12</v>
      </c>
      <c r="U2347" s="838">
        <v>0.63157894736842102</v>
      </c>
    </row>
    <row r="2348" spans="1:21" ht="14.45" customHeight="1" x14ac:dyDescent="0.2">
      <c r="A2348" s="831">
        <v>21</v>
      </c>
      <c r="B2348" s="832" t="s">
        <v>3242</v>
      </c>
      <c r="C2348" s="832" t="s">
        <v>3248</v>
      </c>
      <c r="D2348" s="833" t="s">
        <v>5567</v>
      </c>
      <c r="E2348" s="834" t="s">
        <v>3281</v>
      </c>
      <c r="F2348" s="832" t="s">
        <v>3243</v>
      </c>
      <c r="G2348" s="832" t="s">
        <v>3529</v>
      </c>
      <c r="H2348" s="832" t="s">
        <v>655</v>
      </c>
      <c r="I2348" s="832" t="s">
        <v>2612</v>
      </c>
      <c r="J2348" s="832" t="s">
        <v>1615</v>
      </c>
      <c r="K2348" s="832" t="s">
        <v>2613</v>
      </c>
      <c r="L2348" s="835">
        <v>27.49</v>
      </c>
      <c r="M2348" s="835">
        <v>82.47</v>
      </c>
      <c r="N2348" s="832">
        <v>3</v>
      </c>
      <c r="O2348" s="836">
        <v>1</v>
      </c>
      <c r="P2348" s="835">
        <v>82.47</v>
      </c>
      <c r="Q2348" s="837">
        <v>1</v>
      </c>
      <c r="R2348" s="832">
        <v>3</v>
      </c>
      <c r="S2348" s="837">
        <v>1</v>
      </c>
      <c r="T2348" s="836">
        <v>1</v>
      </c>
      <c r="U2348" s="838">
        <v>1</v>
      </c>
    </row>
    <row r="2349" spans="1:21" ht="14.45" customHeight="1" x14ac:dyDescent="0.2">
      <c r="A2349" s="831">
        <v>21</v>
      </c>
      <c r="B2349" s="832" t="s">
        <v>3242</v>
      </c>
      <c r="C2349" s="832" t="s">
        <v>3248</v>
      </c>
      <c r="D2349" s="833" t="s">
        <v>5567</v>
      </c>
      <c r="E2349" s="834" t="s">
        <v>3281</v>
      </c>
      <c r="F2349" s="832" t="s">
        <v>3243</v>
      </c>
      <c r="G2349" s="832" t="s">
        <v>3302</v>
      </c>
      <c r="H2349" s="832" t="s">
        <v>594</v>
      </c>
      <c r="I2349" s="832" t="s">
        <v>4719</v>
      </c>
      <c r="J2349" s="832" t="s">
        <v>1295</v>
      </c>
      <c r="K2349" s="832" t="s">
        <v>4720</v>
      </c>
      <c r="L2349" s="835">
        <v>60.1</v>
      </c>
      <c r="M2349" s="835">
        <v>120.2</v>
      </c>
      <c r="N2349" s="832">
        <v>2</v>
      </c>
      <c r="O2349" s="836">
        <v>1</v>
      </c>
      <c r="P2349" s="835">
        <v>120.2</v>
      </c>
      <c r="Q2349" s="837">
        <v>1</v>
      </c>
      <c r="R2349" s="832">
        <v>2</v>
      </c>
      <c r="S2349" s="837">
        <v>1</v>
      </c>
      <c r="T2349" s="836">
        <v>1</v>
      </c>
      <c r="U2349" s="838">
        <v>1</v>
      </c>
    </row>
    <row r="2350" spans="1:21" ht="14.45" customHeight="1" x14ac:dyDescent="0.2">
      <c r="A2350" s="831">
        <v>21</v>
      </c>
      <c r="B2350" s="832" t="s">
        <v>3242</v>
      </c>
      <c r="C2350" s="832" t="s">
        <v>3248</v>
      </c>
      <c r="D2350" s="833" t="s">
        <v>5567</v>
      </c>
      <c r="E2350" s="834" t="s">
        <v>3281</v>
      </c>
      <c r="F2350" s="832" t="s">
        <v>3243</v>
      </c>
      <c r="G2350" s="832" t="s">
        <v>3292</v>
      </c>
      <c r="H2350" s="832" t="s">
        <v>655</v>
      </c>
      <c r="I2350" s="832" t="s">
        <v>2559</v>
      </c>
      <c r="J2350" s="832" t="s">
        <v>1020</v>
      </c>
      <c r="K2350" s="832" t="s">
        <v>2560</v>
      </c>
      <c r="L2350" s="835">
        <v>736.33</v>
      </c>
      <c r="M2350" s="835">
        <v>10308.620000000001</v>
      </c>
      <c r="N2350" s="832">
        <v>14</v>
      </c>
      <c r="O2350" s="836">
        <v>4</v>
      </c>
      <c r="P2350" s="835">
        <v>8835.9600000000009</v>
      </c>
      <c r="Q2350" s="837">
        <v>0.85714285714285721</v>
      </c>
      <c r="R2350" s="832">
        <v>12</v>
      </c>
      <c r="S2350" s="837">
        <v>0.8571428571428571</v>
      </c>
      <c r="T2350" s="836">
        <v>3</v>
      </c>
      <c r="U2350" s="838">
        <v>0.75</v>
      </c>
    </row>
    <row r="2351" spans="1:21" ht="14.45" customHeight="1" x14ac:dyDescent="0.2">
      <c r="A2351" s="831">
        <v>21</v>
      </c>
      <c r="B2351" s="832" t="s">
        <v>3242</v>
      </c>
      <c r="C2351" s="832" t="s">
        <v>3248</v>
      </c>
      <c r="D2351" s="833" t="s">
        <v>5567</v>
      </c>
      <c r="E2351" s="834" t="s">
        <v>3281</v>
      </c>
      <c r="F2351" s="832" t="s">
        <v>3243</v>
      </c>
      <c r="G2351" s="832" t="s">
        <v>3292</v>
      </c>
      <c r="H2351" s="832" t="s">
        <v>655</v>
      </c>
      <c r="I2351" s="832" t="s">
        <v>3538</v>
      </c>
      <c r="J2351" s="832" t="s">
        <v>1020</v>
      </c>
      <c r="K2351" s="832" t="s">
        <v>3539</v>
      </c>
      <c r="L2351" s="835">
        <v>490.89</v>
      </c>
      <c r="M2351" s="835">
        <v>981.78</v>
      </c>
      <c r="N2351" s="832">
        <v>2</v>
      </c>
      <c r="O2351" s="836">
        <v>0.5</v>
      </c>
      <c r="P2351" s="835">
        <v>981.78</v>
      </c>
      <c r="Q2351" s="837">
        <v>1</v>
      </c>
      <c r="R2351" s="832">
        <v>2</v>
      </c>
      <c r="S2351" s="837">
        <v>1</v>
      </c>
      <c r="T2351" s="836">
        <v>0.5</v>
      </c>
      <c r="U2351" s="838">
        <v>1</v>
      </c>
    </row>
    <row r="2352" spans="1:21" ht="14.45" customHeight="1" x14ac:dyDescent="0.2">
      <c r="A2352" s="831">
        <v>21</v>
      </c>
      <c r="B2352" s="832" t="s">
        <v>3242</v>
      </c>
      <c r="C2352" s="832" t="s">
        <v>3248</v>
      </c>
      <c r="D2352" s="833" t="s">
        <v>5567</v>
      </c>
      <c r="E2352" s="834" t="s">
        <v>3281</v>
      </c>
      <c r="F2352" s="832" t="s">
        <v>3243</v>
      </c>
      <c r="G2352" s="832" t="s">
        <v>3292</v>
      </c>
      <c r="H2352" s="832" t="s">
        <v>655</v>
      </c>
      <c r="I2352" s="832" t="s">
        <v>2555</v>
      </c>
      <c r="J2352" s="832" t="s">
        <v>1023</v>
      </c>
      <c r="K2352" s="832" t="s">
        <v>2556</v>
      </c>
      <c r="L2352" s="835">
        <v>1847.49</v>
      </c>
      <c r="M2352" s="835">
        <v>9237.4500000000007</v>
      </c>
      <c r="N2352" s="832">
        <v>5</v>
      </c>
      <c r="O2352" s="836">
        <v>1.5</v>
      </c>
      <c r="P2352" s="835">
        <v>9237.4500000000007</v>
      </c>
      <c r="Q2352" s="837">
        <v>1</v>
      </c>
      <c r="R2352" s="832">
        <v>5</v>
      </c>
      <c r="S2352" s="837">
        <v>1</v>
      </c>
      <c r="T2352" s="836">
        <v>1.5</v>
      </c>
      <c r="U2352" s="838">
        <v>1</v>
      </c>
    </row>
    <row r="2353" spans="1:21" ht="14.45" customHeight="1" x14ac:dyDescent="0.2">
      <c r="A2353" s="831">
        <v>21</v>
      </c>
      <c r="B2353" s="832" t="s">
        <v>3242</v>
      </c>
      <c r="C2353" s="832" t="s">
        <v>3248</v>
      </c>
      <c r="D2353" s="833" t="s">
        <v>5567</v>
      </c>
      <c r="E2353" s="834" t="s">
        <v>3281</v>
      </c>
      <c r="F2353" s="832" t="s">
        <v>3243</v>
      </c>
      <c r="G2353" s="832" t="s">
        <v>3292</v>
      </c>
      <c r="H2353" s="832" t="s">
        <v>655</v>
      </c>
      <c r="I2353" s="832" t="s">
        <v>3039</v>
      </c>
      <c r="J2353" s="832" t="s">
        <v>1020</v>
      </c>
      <c r="K2353" s="832" t="s">
        <v>3040</v>
      </c>
      <c r="L2353" s="835">
        <v>923.74</v>
      </c>
      <c r="M2353" s="835">
        <v>7389.920000000001</v>
      </c>
      <c r="N2353" s="832">
        <v>8</v>
      </c>
      <c r="O2353" s="836">
        <v>2</v>
      </c>
      <c r="P2353" s="835">
        <v>4618.7000000000007</v>
      </c>
      <c r="Q2353" s="837">
        <v>0.625</v>
      </c>
      <c r="R2353" s="832">
        <v>5</v>
      </c>
      <c r="S2353" s="837">
        <v>0.625</v>
      </c>
      <c r="T2353" s="836">
        <v>1</v>
      </c>
      <c r="U2353" s="838">
        <v>0.5</v>
      </c>
    </row>
    <row r="2354" spans="1:21" ht="14.45" customHeight="1" x14ac:dyDescent="0.2">
      <c r="A2354" s="831">
        <v>21</v>
      </c>
      <c r="B2354" s="832" t="s">
        <v>3242</v>
      </c>
      <c r="C2354" s="832" t="s">
        <v>3248</v>
      </c>
      <c r="D2354" s="833" t="s">
        <v>5567</v>
      </c>
      <c r="E2354" s="834" t="s">
        <v>3281</v>
      </c>
      <c r="F2354" s="832" t="s">
        <v>3243</v>
      </c>
      <c r="G2354" s="832" t="s">
        <v>3551</v>
      </c>
      <c r="H2354" s="832" t="s">
        <v>594</v>
      </c>
      <c r="I2354" s="832" t="s">
        <v>3930</v>
      </c>
      <c r="J2354" s="832" t="s">
        <v>1078</v>
      </c>
      <c r="K2354" s="832" t="s">
        <v>3556</v>
      </c>
      <c r="L2354" s="835">
        <v>32.25</v>
      </c>
      <c r="M2354" s="835">
        <v>32.25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21</v>
      </c>
      <c r="B2355" s="832" t="s">
        <v>3242</v>
      </c>
      <c r="C2355" s="832" t="s">
        <v>3248</v>
      </c>
      <c r="D2355" s="833" t="s">
        <v>5567</v>
      </c>
      <c r="E2355" s="834" t="s">
        <v>3281</v>
      </c>
      <c r="F2355" s="832" t="s">
        <v>3243</v>
      </c>
      <c r="G2355" s="832" t="s">
        <v>3551</v>
      </c>
      <c r="H2355" s="832" t="s">
        <v>594</v>
      </c>
      <c r="I2355" s="832" t="s">
        <v>3553</v>
      </c>
      <c r="J2355" s="832" t="s">
        <v>1078</v>
      </c>
      <c r="K2355" s="832" t="s">
        <v>3554</v>
      </c>
      <c r="L2355" s="835">
        <v>103.67</v>
      </c>
      <c r="M2355" s="835">
        <v>518.35</v>
      </c>
      <c r="N2355" s="832">
        <v>5</v>
      </c>
      <c r="O2355" s="836">
        <v>2.5</v>
      </c>
      <c r="P2355" s="835">
        <v>518.35</v>
      </c>
      <c r="Q2355" s="837">
        <v>1</v>
      </c>
      <c r="R2355" s="832">
        <v>5</v>
      </c>
      <c r="S2355" s="837">
        <v>1</v>
      </c>
      <c r="T2355" s="836">
        <v>2.5</v>
      </c>
      <c r="U2355" s="838">
        <v>1</v>
      </c>
    </row>
    <row r="2356" spans="1:21" ht="14.45" customHeight="1" x14ac:dyDescent="0.2">
      <c r="A2356" s="831">
        <v>21</v>
      </c>
      <c r="B2356" s="832" t="s">
        <v>3242</v>
      </c>
      <c r="C2356" s="832" t="s">
        <v>3248</v>
      </c>
      <c r="D2356" s="833" t="s">
        <v>5567</v>
      </c>
      <c r="E2356" s="834" t="s">
        <v>3281</v>
      </c>
      <c r="F2356" s="832" t="s">
        <v>3243</v>
      </c>
      <c r="G2356" s="832" t="s">
        <v>3551</v>
      </c>
      <c r="H2356" s="832" t="s">
        <v>594</v>
      </c>
      <c r="I2356" s="832" t="s">
        <v>4788</v>
      </c>
      <c r="J2356" s="832" t="s">
        <v>4283</v>
      </c>
      <c r="K2356" s="832" t="s">
        <v>4789</v>
      </c>
      <c r="L2356" s="835">
        <v>64.5</v>
      </c>
      <c r="M2356" s="835">
        <v>129</v>
      </c>
      <c r="N2356" s="832">
        <v>2</v>
      </c>
      <c r="O2356" s="836">
        <v>0.5</v>
      </c>
      <c r="P2356" s="835">
        <v>129</v>
      </c>
      <c r="Q2356" s="837">
        <v>1</v>
      </c>
      <c r="R2356" s="832">
        <v>2</v>
      </c>
      <c r="S2356" s="837">
        <v>1</v>
      </c>
      <c r="T2356" s="836">
        <v>0.5</v>
      </c>
      <c r="U2356" s="838">
        <v>1</v>
      </c>
    </row>
    <row r="2357" spans="1:21" ht="14.45" customHeight="1" x14ac:dyDescent="0.2">
      <c r="A2357" s="831">
        <v>21</v>
      </c>
      <c r="B2357" s="832" t="s">
        <v>3242</v>
      </c>
      <c r="C2357" s="832" t="s">
        <v>3248</v>
      </c>
      <c r="D2357" s="833" t="s">
        <v>5567</v>
      </c>
      <c r="E2357" s="834" t="s">
        <v>3281</v>
      </c>
      <c r="F2357" s="832" t="s">
        <v>3243</v>
      </c>
      <c r="G2357" s="832" t="s">
        <v>3551</v>
      </c>
      <c r="H2357" s="832" t="s">
        <v>594</v>
      </c>
      <c r="I2357" s="832" t="s">
        <v>4447</v>
      </c>
      <c r="J2357" s="832" t="s">
        <v>4292</v>
      </c>
      <c r="K2357" s="832" t="s">
        <v>4448</v>
      </c>
      <c r="L2357" s="835">
        <v>112.87</v>
      </c>
      <c r="M2357" s="835">
        <v>338.61</v>
      </c>
      <c r="N2357" s="832">
        <v>3</v>
      </c>
      <c r="O2357" s="836">
        <v>1.5</v>
      </c>
      <c r="P2357" s="835">
        <v>225.74</v>
      </c>
      <c r="Q2357" s="837">
        <v>0.66666666666666663</v>
      </c>
      <c r="R2357" s="832">
        <v>2</v>
      </c>
      <c r="S2357" s="837">
        <v>0.66666666666666663</v>
      </c>
      <c r="T2357" s="836">
        <v>1</v>
      </c>
      <c r="U2357" s="838">
        <v>0.66666666666666663</v>
      </c>
    </row>
    <row r="2358" spans="1:21" ht="14.45" customHeight="1" x14ac:dyDescent="0.2">
      <c r="A2358" s="831">
        <v>21</v>
      </c>
      <c r="B2358" s="832" t="s">
        <v>3242</v>
      </c>
      <c r="C2358" s="832" t="s">
        <v>3248</v>
      </c>
      <c r="D2358" s="833" t="s">
        <v>5567</v>
      </c>
      <c r="E2358" s="834" t="s">
        <v>3281</v>
      </c>
      <c r="F2358" s="832" t="s">
        <v>3243</v>
      </c>
      <c r="G2358" s="832" t="s">
        <v>3293</v>
      </c>
      <c r="H2358" s="832" t="s">
        <v>655</v>
      </c>
      <c r="I2358" s="832" t="s">
        <v>2521</v>
      </c>
      <c r="J2358" s="832" t="s">
        <v>1349</v>
      </c>
      <c r="K2358" s="832" t="s">
        <v>2522</v>
      </c>
      <c r="L2358" s="835">
        <v>453.18</v>
      </c>
      <c r="M2358" s="835">
        <v>453.18</v>
      </c>
      <c r="N2358" s="832">
        <v>1</v>
      </c>
      <c r="O2358" s="836">
        <v>0.5</v>
      </c>
      <c r="P2358" s="835">
        <v>453.18</v>
      </c>
      <c r="Q2358" s="837">
        <v>1</v>
      </c>
      <c r="R2358" s="832">
        <v>1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21</v>
      </c>
      <c r="B2359" s="832" t="s">
        <v>3242</v>
      </c>
      <c r="C2359" s="832" t="s">
        <v>3248</v>
      </c>
      <c r="D2359" s="833" t="s">
        <v>5567</v>
      </c>
      <c r="E2359" s="834" t="s">
        <v>3281</v>
      </c>
      <c r="F2359" s="832" t="s">
        <v>3243</v>
      </c>
      <c r="G2359" s="832" t="s">
        <v>3293</v>
      </c>
      <c r="H2359" s="832" t="s">
        <v>594</v>
      </c>
      <c r="I2359" s="832" t="s">
        <v>3295</v>
      </c>
      <c r="J2359" s="832" t="s">
        <v>1349</v>
      </c>
      <c r="K2359" s="832" t="s">
        <v>2522</v>
      </c>
      <c r="L2359" s="835">
        <v>453.18</v>
      </c>
      <c r="M2359" s="835">
        <v>12689.04</v>
      </c>
      <c r="N2359" s="832">
        <v>28</v>
      </c>
      <c r="O2359" s="836">
        <v>12.5</v>
      </c>
      <c r="P2359" s="835">
        <v>6797.7000000000016</v>
      </c>
      <c r="Q2359" s="837">
        <v>0.53571428571428581</v>
      </c>
      <c r="R2359" s="832">
        <v>15</v>
      </c>
      <c r="S2359" s="837">
        <v>0.5357142857142857</v>
      </c>
      <c r="T2359" s="836">
        <v>6.5</v>
      </c>
      <c r="U2359" s="838">
        <v>0.52</v>
      </c>
    </row>
    <row r="2360" spans="1:21" ht="14.45" customHeight="1" x14ac:dyDescent="0.2">
      <c r="A2360" s="831">
        <v>21</v>
      </c>
      <c r="B2360" s="832" t="s">
        <v>3242</v>
      </c>
      <c r="C2360" s="832" t="s">
        <v>3248</v>
      </c>
      <c r="D2360" s="833" t="s">
        <v>5567</v>
      </c>
      <c r="E2360" s="834" t="s">
        <v>3281</v>
      </c>
      <c r="F2360" s="832" t="s">
        <v>3243</v>
      </c>
      <c r="G2360" s="832" t="s">
        <v>3305</v>
      </c>
      <c r="H2360" s="832" t="s">
        <v>655</v>
      </c>
      <c r="I2360" s="832" t="s">
        <v>2850</v>
      </c>
      <c r="J2360" s="832" t="s">
        <v>2851</v>
      </c>
      <c r="K2360" s="832" t="s">
        <v>2852</v>
      </c>
      <c r="L2360" s="835">
        <v>355.79</v>
      </c>
      <c r="M2360" s="835">
        <v>1778.9500000000003</v>
      </c>
      <c r="N2360" s="832">
        <v>5</v>
      </c>
      <c r="O2360" s="836">
        <v>2</v>
      </c>
      <c r="P2360" s="835">
        <v>1778.9500000000003</v>
      </c>
      <c r="Q2360" s="837">
        <v>1</v>
      </c>
      <c r="R2360" s="832">
        <v>5</v>
      </c>
      <c r="S2360" s="837">
        <v>1</v>
      </c>
      <c r="T2360" s="836">
        <v>2</v>
      </c>
      <c r="U2360" s="838">
        <v>1</v>
      </c>
    </row>
    <row r="2361" spans="1:21" ht="14.45" customHeight="1" x14ac:dyDescent="0.2">
      <c r="A2361" s="831">
        <v>21</v>
      </c>
      <c r="B2361" s="832" t="s">
        <v>3242</v>
      </c>
      <c r="C2361" s="832" t="s">
        <v>3248</v>
      </c>
      <c r="D2361" s="833" t="s">
        <v>5567</v>
      </c>
      <c r="E2361" s="834" t="s">
        <v>3281</v>
      </c>
      <c r="F2361" s="832" t="s">
        <v>3243</v>
      </c>
      <c r="G2361" s="832" t="s">
        <v>3570</v>
      </c>
      <c r="H2361" s="832" t="s">
        <v>594</v>
      </c>
      <c r="I2361" s="832" t="s">
        <v>3571</v>
      </c>
      <c r="J2361" s="832" t="s">
        <v>842</v>
      </c>
      <c r="K2361" s="832" t="s">
        <v>3572</v>
      </c>
      <c r="L2361" s="835">
        <v>32.25</v>
      </c>
      <c r="M2361" s="835">
        <v>32.25</v>
      </c>
      <c r="N2361" s="832">
        <v>1</v>
      </c>
      <c r="O2361" s="836">
        <v>0.5</v>
      </c>
      <c r="P2361" s="835">
        <v>32.25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5" customHeight="1" x14ac:dyDescent="0.2">
      <c r="A2362" s="831">
        <v>21</v>
      </c>
      <c r="B2362" s="832" t="s">
        <v>3242</v>
      </c>
      <c r="C2362" s="832" t="s">
        <v>3248</v>
      </c>
      <c r="D2362" s="833" t="s">
        <v>5567</v>
      </c>
      <c r="E2362" s="834" t="s">
        <v>3281</v>
      </c>
      <c r="F2362" s="832" t="s">
        <v>3243</v>
      </c>
      <c r="G2362" s="832" t="s">
        <v>3570</v>
      </c>
      <c r="H2362" s="832" t="s">
        <v>655</v>
      </c>
      <c r="I2362" s="832" t="s">
        <v>2510</v>
      </c>
      <c r="J2362" s="832" t="s">
        <v>842</v>
      </c>
      <c r="K2362" s="832" t="s">
        <v>2511</v>
      </c>
      <c r="L2362" s="835">
        <v>57.6</v>
      </c>
      <c r="M2362" s="835">
        <v>57.6</v>
      </c>
      <c r="N2362" s="832">
        <v>1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5" customHeight="1" x14ac:dyDescent="0.2">
      <c r="A2363" s="831">
        <v>21</v>
      </c>
      <c r="B2363" s="832" t="s">
        <v>3242</v>
      </c>
      <c r="C2363" s="832" t="s">
        <v>3248</v>
      </c>
      <c r="D2363" s="833" t="s">
        <v>5567</v>
      </c>
      <c r="E2363" s="834" t="s">
        <v>3281</v>
      </c>
      <c r="F2363" s="832" t="s">
        <v>3243</v>
      </c>
      <c r="G2363" s="832" t="s">
        <v>3570</v>
      </c>
      <c r="H2363" s="832" t="s">
        <v>594</v>
      </c>
      <c r="I2363" s="832" t="s">
        <v>3573</v>
      </c>
      <c r="J2363" s="832" t="s">
        <v>842</v>
      </c>
      <c r="K2363" s="832" t="s">
        <v>843</v>
      </c>
      <c r="L2363" s="835">
        <v>115.18</v>
      </c>
      <c r="M2363" s="835">
        <v>345.54</v>
      </c>
      <c r="N2363" s="832">
        <v>3</v>
      </c>
      <c r="O2363" s="836">
        <v>1.5</v>
      </c>
      <c r="P2363" s="835">
        <v>230.36</v>
      </c>
      <c r="Q2363" s="837">
        <v>0.66666666666666663</v>
      </c>
      <c r="R2363" s="832">
        <v>2</v>
      </c>
      <c r="S2363" s="837">
        <v>0.66666666666666663</v>
      </c>
      <c r="T2363" s="836">
        <v>1</v>
      </c>
      <c r="U2363" s="838">
        <v>0.66666666666666663</v>
      </c>
    </row>
    <row r="2364" spans="1:21" ht="14.45" customHeight="1" x14ac:dyDescent="0.2">
      <c r="A2364" s="831">
        <v>21</v>
      </c>
      <c r="B2364" s="832" t="s">
        <v>3242</v>
      </c>
      <c r="C2364" s="832" t="s">
        <v>3248</v>
      </c>
      <c r="D2364" s="833" t="s">
        <v>5567</v>
      </c>
      <c r="E2364" s="834" t="s">
        <v>3281</v>
      </c>
      <c r="F2364" s="832" t="s">
        <v>3243</v>
      </c>
      <c r="G2364" s="832" t="s">
        <v>3570</v>
      </c>
      <c r="H2364" s="832" t="s">
        <v>655</v>
      </c>
      <c r="I2364" s="832" t="s">
        <v>2508</v>
      </c>
      <c r="J2364" s="832" t="s">
        <v>842</v>
      </c>
      <c r="K2364" s="832" t="s">
        <v>2509</v>
      </c>
      <c r="L2364" s="835">
        <v>16.12</v>
      </c>
      <c r="M2364" s="835">
        <v>16.12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21</v>
      </c>
      <c r="B2365" s="832" t="s">
        <v>3242</v>
      </c>
      <c r="C2365" s="832" t="s">
        <v>3248</v>
      </c>
      <c r="D2365" s="833" t="s">
        <v>5567</v>
      </c>
      <c r="E2365" s="834" t="s">
        <v>3281</v>
      </c>
      <c r="F2365" s="832" t="s">
        <v>3243</v>
      </c>
      <c r="G2365" s="832" t="s">
        <v>3574</v>
      </c>
      <c r="H2365" s="832" t="s">
        <v>594</v>
      </c>
      <c r="I2365" s="832" t="s">
        <v>5103</v>
      </c>
      <c r="J2365" s="832" t="s">
        <v>1400</v>
      </c>
      <c r="K2365" s="832" t="s">
        <v>3576</v>
      </c>
      <c r="L2365" s="835">
        <v>0</v>
      </c>
      <c r="M2365" s="835">
        <v>0</v>
      </c>
      <c r="N2365" s="832">
        <v>1</v>
      </c>
      <c r="O2365" s="836">
        <v>1</v>
      </c>
      <c r="P2365" s="835">
        <v>0</v>
      </c>
      <c r="Q2365" s="837"/>
      <c r="R2365" s="832">
        <v>1</v>
      </c>
      <c r="S2365" s="837">
        <v>1</v>
      </c>
      <c r="T2365" s="836">
        <v>1</v>
      </c>
      <c r="U2365" s="838">
        <v>1</v>
      </c>
    </row>
    <row r="2366" spans="1:21" ht="14.45" customHeight="1" x14ac:dyDescent="0.2">
      <c r="A2366" s="831">
        <v>21</v>
      </c>
      <c r="B2366" s="832" t="s">
        <v>3242</v>
      </c>
      <c r="C2366" s="832" t="s">
        <v>3248</v>
      </c>
      <c r="D2366" s="833" t="s">
        <v>5567</v>
      </c>
      <c r="E2366" s="834" t="s">
        <v>3281</v>
      </c>
      <c r="F2366" s="832" t="s">
        <v>3243</v>
      </c>
      <c r="G2366" s="832" t="s">
        <v>3594</v>
      </c>
      <c r="H2366" s="832" t="s">
        <v>594</v>
      </c>
      <c r="I2366" s="832" t="s">
        <v>3595</v>
      </c>
      <c r="J2366" s="832" t="s">
        <v>668</v>
      </c>
      <c r="K2366" s="832" t="s">
        <v>3596</v>
      </c>
      <c r="L2366" s="835">
        <v>127.91</v>
      </c>
      <c r="M2366" s="835">
        <v>511.64</v>
      </c>
      <c r="N2366" s="832">
        <v>4</v>
      </c>
      <c r="O2366" s="836">
        <v>2</v>
      </c>
      <c r="P2366" s="835">
        <v>127.91</v>
      </c>
      <c r="Q2366" s="837">
        <v>0.25</v>
      </c>
      <c r="R2366" s="832">
        <v>1</v>
      </c>
      <c r="S2366" s="837">
        <v>0.25</v>
      </c>
      <c r="T2366" s="836">
        <v>0.5</v>
      </c>
      <c r="U2366" s="838">
        <v>0.25</v>
      </c>
    </row>
    <row r="2367" spans="1:21" ht="14.45" customHeight="1" x14ac:dyDescent="0.2">
      <c r="A2367" s="831">
        <v>21</v>
      </c>
      <c r="B2367" s="832" t="s">
        <v>3242</v>
      </c>
      <c r="C2367" s="832" t="s">
        <v>3248</v>
      </c>
      <c r="D2367" s="833" t="s">
        <v>5567</v>
      </c>
      <c r="E2367" s="834" t="s">
        <v>3281</v>
      </c>
      <c r="F2367" s="832" t="s">
        <v>3243</v>
      </c>
      <c r="G2367" s="832" t="s">
        <v>3597</v>
      </c>
      <c r="H2367" s="832" t="s">
        <v>594</v>
      </c>
      <c r="I2367" s="832" t="s">
        <v>3601</v>
      </c>
      <c r="J2367" s="832" t="s">
        <v>3599</v>
      </c>
      <c r="K2367" s="832" t="s">
        <v>1886</v>
      </c>
      <c r="L2367" s="835">
        <v>87.67</v>
      </c>
      <c r="M2367" s="835">
        <v>1402.72</v>
      </c>
      <c r="N2367" s="832">
        <v>16</v>
      </c>
      <c r="O2367" s="836">
        <v>3.5</v>
      </c>
      <c r="P2367" s="835">
        <v>701.36</v>
      </c>
      <c r="Q2367" s="837">
        <v>0.5</v>
      </c>
      <c r="R2367" s="832">
        <v>8</v>
      </c>
      <c r="S2367" s="837">
        <v>0.5</v>
      </c>
      <c r="T2367" s="836">
        <v>1.5</v>
      </c>
      <c r="U2367" s="838">
        <v>0.42857142857142855</v>
      </c>
    </row>
    <row r="2368" spans="1:21" ht="14.45" customHeight="1" x14ac:dyDescent="0.2">
      <c r="A2368" s="831">
        <v>21</v>
      </c>
      <c r="B2368" s="832" t="s">
        <v>3242</v>
      </c>
      <c r="C2368" s="832" t="s">
        <v>3248</v>
      </c>
      <c r="D2368" s="833" t="s">
        <v>5567</v>
      </c>
      <c r="E2368" s="834" t="s">
        <v>3281</v>
      </c>
      <c r="F2368" s="832" t="s">
        <v>3243</v>
      </c>
      <c r="G2368" s="832" t="s">
        <v>5104</v>
      </c>
      <c r="H2368" s="832" t="s">
        <v>655</v>
      </c>
      <c r="I2368" s="832" t="s">
        <v>5105</v>
      </c>
      <c r="J2368" s="832" t="s">
        <v>2572</v>
      </c>
      <c r="K2368" s="832" t="s">
        <v>5106</v>
      </c>
      <c r="L2368" s="835">
        <v>320.20999999999998</v>
      </c>
      <c r="M2368" s="835">
        <v>640.41999999999996</v>
      </c>
      <c r="N2368" s="832">
        <v>2</v>
      </c>
      <c r="O2368" s="836">
        <v>1</v>
      </c>
      <c r="P2368" s="835">
        <v>640.41999999999996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5" customHeight="1" x14ac:dyDescent="0.2">
      <c r="A2369" s="831">
        <v>21</v>
      </c>
      <c r="B2369" s="832" t="s">
        <v>3242</v>
      </c>
      <c r="C2369" s="832" t="s">
        <v>3248</v>
      </c>
      <c r="D2369" s="833" t="s">
        <v>5567</v>
      </c>
      <c r="E2369" s="834" t="s">
        <v>3281</v>
      </c>
      <c r="F2369" s="832" t="s">
        <v>3243</v>
      </c>
      <c r="G2369" s="832" t="s">
        <v>5107</v>
      </c>
      <c r="H2369" s="832" t="s">
        <v>594</v>
      </c>
      <c r="I2369" s="832" t="s">
        <v>5108</v>
      </c>
      <c r="J2369" s="832" t="s">
        <v>5109</v>
      </c>
      <c r="K2369" s="832" t="s">
        <v>5110</v>
      </c>
      <c r="L2369" s="835">
        <v>32.25</v>
      </c>
      <c r="M2369" s="835">
        <v>32.25</v>
      </c>
      <c r="N2369" s="832">
        <v>1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5" customHeight="1" x14ac:dyDescent="0.2">
      <c r="A2370" s="831">
        <v>21</v>
      </c>
      <c r="B2370" s="832" t="s">
        <v>3242</v>
      </c>
      <c r="C2370" s="832" t="s">
        <v>3248</v>
      </c>
      <c r="D2370" s="833" t="s">
        <v>5567</v>
      </c>
      <c r="E2370" s="834" t="s">
        <v>3281</v>
      </c>
      <c r="F2370" s="832" t="s">
        <v>3243</v>
      </c>
      <c r="G2370" s="832" t="s">
        <v>4134</v>
      </c>
      <c r="H2370" s="832" t="s">
        <v>655</v>
      </c>
      <c r="I2370" s="832" t="s">
        <v>2665</v>
      </c>
      <c r="J2370" s="832" t="s">
        <v>2664</v>
      </c>
      <c r="K2370" s="832" t="s">
        <v>2666</v>
      </c>
      <c r="L2370" s="835">
        <v>10.34</v>
      </c>
      <c r="M2370" s="835">
        <v>10.34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5" customHeight="1" x14ac:dyDescent="0.2">
      <c r="A2371" s="831">
        <v>21</v>
      </c>
      <c r="B2371" s="832" t="s">
        <v>3242</v>
      </c>
      <c r="C2371" s="832" t="s">
        <v>3248</v>
      </c>
      <c r="D2371" s="833" t="s">
        <v>5567</v>
      </c>
      <c r="E2371" s="834" t="s">
        <v>3281</v>
      </c>
      <c r="F2371" s="832" t="s">
        <v>3243</v>
      </c>
      <c r="G2371" s="832" t="s">
        <v>5111</v>
      </c>
      <c r="H2371" s="832" t="s">
        <v>594</v>
      </c>
      <c r="I2371" s="832" t="s">
        <v>5112</v>
      </c>
      <c r="J2371" s="832" t="s">
        <v>5113</v>
      </c>
      <c r="K2371" s="832" t="s">
        <v>5114</v>
      </c>
      <c r="L2371" s="835">
        <v>141.55000000000001</v>
      </c>
      <c r="M2371" s="835">
        <v>141.55000000000001</v>
      </c>
      <c r="N2371" s="832">
        <v>1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5" customHeight="1" x14ac:dyDescent="0.2">
      <c r="A2372" s="831">
        <v>21</v>
      </c>
      <c r="B2372" s="832" t="s">
        <v>3242</v>
      </c>
      <c r="C2372" s="832" t="s">
        <v>3248</v>
      </c>
      <c r="D2372" s="833" t="s">
        <v>5567</v>
      </c>
      <c r="E2372" s="834" t="s">
        <v>3281</v>
      </c>
      <c r="F2372" s="832" t="s">
        <v>3243</v>
      </c>
      <c r="G2372" s="832" t="s">
        <v>4678</v>
      </c>
      <c r="H2372" s="832" t="s">
        <v>594</v>
      </c>
      <c r="I2372" s="832" t="s">
        <v>5115</v>
      </c>
      <c r="J2372" s="832" t="s">
        <v>5116</v>
      </c>
      <c r="K2372" s="832" t="s">
        <v>5117</v>
      </c>
      <c r="L2372" s="835">
        <v>739.17</v>
      </c>
      <c r="M2372" s="835">
        <v>739.17</v>
      </c>
      <c r="N2372" s="832">
        <v>1</v>
      </c>
      <c r="O2372" s="836">
        <v>0.5</v>
      </c>
      <c r="P2372" s="835">
        <v>739.17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5" customHeight="1" x14ac:dyDescent="0.2">
      <c r="A2373" s="831">
        <v>21</v>
      </c>
      <c r="B2373" s="832" t="s">
        <v>3242</v>
      </c>
      <c r="C2373" s="832" t="s">
        <v>3248</v>
      </c>
      <c r="D2373" s="833" t="s">
        <v>5567</v>
      </c>
      <c r="E2373" s="834" t="s">
        <v>3281</v>
      </c>
      <c r="F2373" s="832" t="s">
        <v>3243</v>
      </c>
      <c r="G2373" s="832" t="s">
        <v>3296</v>
      </c>
      <c r="H2373" s="832" t="s">
        <v>655</v>
      </c>
      <c r="I2373" s="832" t="s">
        <v>2886</v>
      </c>
      <c r="J2373" s="832" t="s">
        <v>1345</v>
      </c>
      <c r="K2373" s="832" t="s">
        <v>1346</v>
      </c>
      <c r="L2373" s="835">
        <v>0</v>
      </c>
      <c r="M2373" s="835">
        <v>0</v>
      </c>
      <c r="N2373" s="832">
        <v>12</v>
      </c>
      <c r="O2373" s="836">
        <v>5.5</v>
      </c>
      <c r="P2373" s="835">
        <v>0</v>
      </c>
      <c r="Q2373" s="837"/>
      <c r="R2373" s="832">
        <v>6</v>
      </c>
      <c r="S2373" s="837">
        <v>0.5</v>
      </c>
      <c r="T2373" s="836">
        <v>2.5</v>
      </c>
      <c r="U2373" s="838">
        <v>0.45454545454545453</v>
      </c>
    </row>
    <row r="2374" spans="1:21" ht="14.45" customHeight="1" x14ac:dyDescent="0.2">
      <c r="A2374" s="831">
        <v>21</v>
      </c>
      <c r="B2374" s="832" t="s">
        <v>3242</v>
      </c>
      <c r="C2374" s="832" t="s">
        <v>3248</v>
      </c>
      <c r="D2374" s="833" t="s">
        <v>5567</v>
      </c>
      <c r="E2374" s="834" t="s">
        <v>3281</v>
      </c>
      <c r="F2374" s="832" t="s">
        <v>3243</v>
      </c>
      <c r="G2374" s="832" t="s">
        <v>3614</v>
      </c>
      <c r="H2374" s="832" t="s">
        <v>594</v>
      </c>
      <c r="I2374" s="832" t="s">
        <v>3615</v>
      </c>
      <c r="J2374" s="832" t="s">
        <v>1622</v>
      </c>
      <c r="K2374" s="832" t="s">
        <v>3339</v>
      </c>
      <c r="L2374" s="835">
        <v>210.38</v>
      </c>
      <c r="M2374" s="835">
        <v>420.76</v>
      </c>
      <c r="N2374" s="832">
        <v>2</v>
      </c>
      <c r="O2374" s="836">
        <v>1</v>
      </c>
      <c r="P2374" s="835">
        <v>420.76</v>
      </c>
      <c r="Q2374" s="837">
        <v>1</v>
      </c>
      <c r="R2374" s="832">
        <v>2</v>
      </c>
      <c r="S2374" s="837">
        <v>1</v>
      </c>
      <c r="T2374" s="836">
        <v>1</v>
      </c>
      <c r="U2374" s="838">
        <v>1</v>
      </c>
    </row>
    <row r="2375" spans="1:21" ht="14.45" customHeight="1" x14ac:dyDescent="0.2">
      <c r="A2375" s="831">
        <v>21</v>
      </c>
      <c r="B2375" s="832" t="s">
        <v>3242</v>
      </c>
      <c r="C2375" s="832" t="s">
        <v>3248</v>
      </c>
      <c r="D2375" s="833" t="s">
        <v>5567</v>
      </c>
      <c r="E2375" s="834" t="s">
        <v>3281</v>
      </c>
      <c r="F2375" s="832" t="s">
        <v>3243</v>
      </c>
      <c r="G2375" s="832" t="s">
        <v>4797</v>
      </c>
      <c r="H2375" s="832" t="s">
        <v>594</v>
      </c>
      <c r="I2375" s="832" t="s">
        <v>4798</v>
      </c>
      <c r="J2375" s="832" t="s">
        <v>2123</v>
      </c>
      <c r="K2375" s="832" t="s">
        <v>4799</v>
      </c>
      <c r="L2375" s="835">
        <v>96.81</v>
      </c>
      <c r="M2375" s="835">
        <v>96.81</v>
      </c>
      <c r="N2375" s="832">
        <v>1</v>
      </c>
      <c r="O2375" s="836">
        <v>0.5</v>
      </c>
      <c r="P2375" s="835">
        <v>96.81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5" customHeight="1" x14ac:dyDescent="0.2">
      <c r="A2376" s="831">
        <v>21</v>
      </c>
      <c r="B2376" s="832" t="s">
        <v>3242</v>
      </c>
      <c r="C2376" s="832" t="s">
        <v>3248</v>
      </c>
      <c r="D2376" s="833" t="s">
        <v>5567</v>
      </c>
      <c r="E2376" s="834" t="s">
        <v>3281</v>
      </c>
      <c r="F2376" s="832" t="s">
        <v>3243</v>
      </c>
      <c r="G2376" s="832" t="s">
        <v>3617</v>
      </c>
      <c r="H2376" s="832" t="s">
        <v>594</v>
      </c>
      <c r="I2376" s="832" t="s">
        <v>3620</v>
      </c>
      <c r="J2376" s="832" t="s">
        <v>766</v>
      </c>
      <c r="K2376" s="832" t="s">
        <v>767</v>
      </c>
      <c r="L2376" s="835">
        <v>59.56</v>
      </c>
      <c r="M2376" s="835">
        <v>178.68</v>
      </c>
      <c r="N2376" s="832">
        <v>3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5" customHeight="1" x14ac:dyDescent="0.2">
      <c r="A2377" s="831">
        <v>21</v>
      </c>
      <c r="B2377" s="832" t="s">
        <v>3242</v>
      </c>
      <c r="C2377" s="832" t="s">
        <v>3248</v>
      </c>
      <c r="D2377" s="833" t="s">
        <v>5567</v>
      </c>
      <c r="E2377" s="834" t="s">
        <v>3281</v>
      </c>
      <c r="F2377" s="832" t="s">
        <v>3243</v>
      </c>
      <c r="G2377" s="832" t="s">
        <v>3621</v>
      </c>
      <c r="H2377" s="832" t="s">
        <v>655</v>
      </c>
      <c r="I2377" s="832" t="s">
        <v>3622</v>
      </c>
      <c r="J2377" s="832" t="s">
        <v>3623</v>
      </c>
      <c r="K2377" s="832" t="s">
        <v>3624</v>
      </c>
      <c r="L2377" s="835">
        <v>502.31</v>
      </c>
      <c r="M2377" s="835">
        <v>2511.5500000000002</v>
      </c>
      <c r="N2377" s="832">
        <v>5</v>
      </c>
      <c r="O2377" s="836">
        <v>4.5</v>
      </c>
      <c r="P2377" s="835">
        <v>1506.93</v>
      </c>
      <c r="Q2377" s="837">
        <v>0.6</v>
      </c>
      <c r="R2377" s="832">
        <v>3</v>
      </c>
      <c r="S2377" s="837">
        <v>0.6</v>
      </c>
      <c r="T2377" s="836">
        <v>2.5</v>
      </c>
      <c r="U2377" s="838">
        <v>0.55555555555555558</v>
      </c>
    </row>
    <row r="2378" spans="1:21" ht="14.45" customHeight="1" x14ac:dyDescent="0.2">
      <c r="A2378" s="831">
        <v>21</v>
      </c>
      <c r="B2378" s="832" t="s">
        <v>3242</v>
      </c>
      <c r="C2378" s="832" t="s">
        <v>3248</v>
      </c>
      <c r="D2378" s="833" t="s">
        <v>5567</v>
      </c>
      <c r="E2378" s="834" t="s">
        <v>3281</v>
      </c>
      <c r="F2378" s="832" t="s">
        <v>3243</v>
      </c>
      <c r="G2378" s="832" t="s">
        <v>3637</v>
      </c>
      <c r="H2378" s="832" t="s">
        <v>594</v>
      </c>
      <c r="I2378" s="832" t="s">
        <v>3638</v>
      </c>
      <c r="J2378" s="832" t="s">
        <v>1559</v>
      </c>
      <c r="K2378" s="832" t="s">
        <v>3639</v>
      </c>
      <c r="L2378" s="835">
        <v>98.2</v>
      </c>
      <c r="M2378" s="835">
        <v>196.4</v>
      </c>
      <c r="N2378" s="832">
        <v>2</v>
      </c>
      <c r="O2378" s="836">
        <v>1.5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5" customHeight="1" x14ac:dyDescent="0.2">
      <c r="A2379" s="831">
        <v>21</v>
      </c>
      <c r="B2379" s="832" t="s">
        <v>3242</v>
      </c>
      <c r="C2379" s="832" t="s">
        <v>3248</v>
      </c>
      <c r="D2379" s="833" t="s">
        <v>5567</v>
      </c>
      <c r="E2379" s="834" t="s">
        <v>3281</v>
      </c>
      <c r="F2379" s="832" t="s">
        <v>3243</v>
      </c>
      <c r="G2379" s="832" t="s">
        <v>3976</v>
      </c>
      <c r="H2379" s="832" t="s">
        <v>594</v>
      </c>
      <c r="I2379" s="832" t="s">
        <v>3977</v>
      </c>
      <c r="J2379" s="832" t="s">
        <v>1554</v>
      </c>
      <c r="K2379" s="832" t="s">
        <v>2844</v>
      </c>
      <c r="L2379" s="835">
        <v>137.88</v>
      </c>
      <c r="M2379" s="835">
        <v>827.28</v>
      </c>
      <c r="N2379" s="832">
        <v>6</v>
      </c>
      <c r="O2379" s="836">
        <v>1.5</v>
      </c>
      <c r="P2379" s="835">
        <v>551.52</v>
      </c>
      <c r="Q2379" s="837">
        <v>0.66666666666666663</v>
      </c>
      <c r="R2379" s="832">
        <v>4</v>
      </c>
      <c r="S2379" s="837">
        <v>0.66666666666666663</v>
      </c>
      <c r="T2379" s="836">
        <v>1</v>
      </c>
      <c r="U2379" s="838">
        <v>0.66666666666666663</v>
      </c>
    </row>
    <row r="2380" spans="1:21" ht="14.45" customHeight="1" x14ac:dyDescent="0.2">
      <c r="A2380" s="831">
        <v>21</v>
      </c>
      <c r="B2380" s="832" t="s">
        <v>3242</v>
      </c>
      <c r="C2380" s="832" t="s">
        <v>3248</v>
      </c>
      <c r="D2380" s="833" t="s">
        <v>5567</v>
      </c>
      <c r="E2380" s="834" t="s">
        <v>3281</v>
      </c>
      <c r="F2380" s="832" t="s">
        <v>3243</v>
      </c>
      <c r="G2380" s="832" t="s">
        <v>3642</v>
      </c>
      <c r="H2380" s="832" t="s">
        <v>594</v>
      </c>
      <c r="I2380" s="832" t="s">
        <v>3643</v>
      </c>
      <c r="J2380" s="832" t="s">
        <v>3644</v>
      </c>
      <c r="K2380" s="832" t="s">
        <v>2502</v>
      </c>
      <c r="L2380" s="835">
        <v>77.13</v>
      </c>
      <c r="M2380" s="835">
        <v>154.26</v>
      </c>
      <c r="N2380" s="832">
        <v>2</v>
      </c>
      <c r="O2380" s="836">
        <v>0.5</v>
      </c>
      <c r="P2380" s="835">
        <v>154.26</v>
      </c>
      <c r="Q2380" s="837">
        <v>1</v>
      </c>
      <c r="R2380" s="832">
        <v>2</v>
      </c>
      <c r="S2380" s="837">
        <v>1</v>
      </c>
      <c r="T2380" s="836">
        <v>0.5</v>
      </c>
      <c r="U2380" s="838">
        <v>1</v>
      </c>
    </row>
    <row r="2381" spans="1:21" ht="14.45" customHeight="1" x14ac:dyDescent="0.2">
      <c r="A2381" s="831">
        <v>21</v>
      </c>
      <c r="B2381" s="832" t="s">
        <v>3242</v>
      </c>
      <c r="C2381" s="832" t="s">
        <v>3248</v>
      </c>
      <c r="D2381" s="833" t="s">
        <v>5567</v>
      </c>
      <c r="E2381" s="834" t="s">
        <v>3281</v>
      </c>
      <c r="F2381" s="832" t="s">
        <v>3243</v>
      </c>
      <c r="G2381" s="832" t="s">
        <v>3668</v>
      </c>
      <c r="H2381" s="832" t="s">
        <v>594</v>
      </c>
      <c r="I2381" s="832" t="s">
        <v>3671</v>
      </c>
      <c r="J2381" s="832" t="s">
        <v>785</v>
      </c>
      <c r="K2381" s="832" t="s">
        <v>3672</v>
      </c>
      <c r="L2381" s="835">
        <v>0</v>
      </c>
      <c r="M2381" s="835">
        <v>0</v>
      </c>
      <c r="N2381" s="832">
        <v>1</v>
      </c>
      <c r="O2381" s="836">
        <v>1</v>
      </c>
      <c r="P2381" s="835"/>
      <c r="Q2381" s="837"/>
      <c r="R2381" s="832"/>
      <c r="S2381" s="837">
        <v>0</v>
      </c>
      <c r="T2381" s="836"/>
      <c r="U2381" s="838">
        <v>0</v>
      </c>
    </row>
    <row r="2382" spans="1:21" ht="14.45" customHeight="1" x14ac:dyDescent="0.2">
      <c r="A2382" s="831">
        <v>21</v>
      </c>
      <c r="B2382" s="832" t="s">
        <v>3242</v>
      </c>
      <c r="C2382" s="832" t="s">
        <v>3248</v>
      </c>
      <c r="D2382" s="833" t="s">
        <v>5567</v>
      </c>
      <c r="E2382" s="834" t="s">
        <v>3281</v>
      </c>
      <c r="F2382" s="832" t="s">
        <v>3243</v>
      </c>
      <c r="G2382" s="832" t="s">
        <v>3673</v>
      </c>
      <c r="H2382" s="832" t="s">
        <v>655</v>
      </c>
      <c r="I2382" s="832" t="s">
        <v>2951</v>
      </c>
      <c r="J2382" s="832" t="s">
        <v>1662</v>
      </c>
      <c r="K2382" s="832" t="s">
        <v>2948</v>
      </c>
      <c r="L2382" s="835">
        <v>0</v>
      </c>
      <c r="M2382" s="835">
        <v>0</v>
      </c>
      <c r="N2382" s="832">
        <v>1</v>
      </c>
      <c r="O2382" s="836">
        <v>0.5</v>
      </c>
      <c r="P2382" s="835">
        <v>0</v>
      </c>
      <c r="Q2382" s="837"/>
      <c r="R2382" s="832">
        <v>1</v>
      </c>
      <c r="S2382" s="837">
        <v>1</v>
      </c>
      <c r="T2382" s="836">
        <v>0.5</v>
      </c>
      <c r="U2382" s="838">
        <v>1</v>
      </c>
    </row>
    <row r="2383" spans="1:21" ht="14.45" customHeight="1" x14ac:dyDescent="0.2">
      <c r="A2383" s="831">
        <v>21</v>
      </c>
      <c r="B2383" s="832" t="s">
        <v>3242</v>
      </c>
      <c r="C2383" s="832" t="s">
        <v>3248</v>
      </c>
      <c r="D2383" s="833" t="s">
        <v>5567</v>
      </c>
      <c r="E2383" s="834" t="s">
        <v>3281</v>
      </c>
      <c r="F2383" s="832" t="s">
        <v>3243</v>
      </c>
      <c r="G2383" s="832" t="s">
        <v>3684</v>
      </c>
      <c r="H2383" s="832" t="s">
        <v>594</v>
      </c>
      <c r="I2383" s="832" t="s">
        <v>3685</v>
      </c>
      <c r="J2383" s="832" t="s">
        <v>2211</v>
      </c>
      <c r="K2383" s="832" t="s">
        <v>3686</v>
      </c>
      <c r="L2383" s="835">
        <v>193.98</v>
      </c>
      <c r="M2383" s="835">
        <v>387.96</v>
      </c>
      <c r="N2383" s="832">
        <v>2</v>
      </c>
      <c r="O2383" s="836">
        <v>0.5</v>
      </c>
      <c r="P2383" s="835">
        <v>387.96</v>
      </c>
      <c r="Q2383" s="837">
        <v>1</v>
      </c>
      <c r="R2383" s="832">
        <v>2</v>
      </c>
      <c r="S2383" s="837">
        <v>1</v>
      </c>
      <c r="T2383" s="836">
        <v>0.5</v>
      </c>
      <c r="U2383" s="838">
        <v>1</v>
      </c>
    </row>
    <row r="2384" spans="1:21" ht="14.45" customHeight="1" x14ac:dyDescent="0.2">
      <c r="A2384" s="831">
        <v>21</v>
      </c>
      <c r="B2384" s="832" t="s">
        <v>3242</v>
      </c>
      <c r="C2384" s="832" t="s">
        <v>3248</v>
      </c>
      <c r="D2384" s="833" t="s">
        <v>5567</v>
      </c>
      <c r="E2384" s="834" t="s">
        <v>3281</v>
      </c>
      <c r="F2384" s="832" t="s">
        <v>3243</v>
      </c>
      <c r="G2384" s="832" t="s">
        <v>4513</v>
      </c>
      <c r="H2384" s="832" t="s">
        <v>594</v>
      </c>
      <c r="I2384" s="832" t="s">
        <v>5118</v>
      </c>
      <c r="J2384" s="832" t="s">
        <v>4515</v>
      </c>
      <c r="K2384" s="832" t="s">
        <v>5119</v>
      </c>
      <c r="L2384" s="835">
        <v>218.32</v>
      </c>
      <c r="M2384" s="835">
        <v>218.32</v>
      </c>
      <c r="N2384" s="832">
        <v>1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21</v>
      </c>
      <c r="B2385" s="832" t="s">
        <v>3242</v>
      </c>
      <c r="C2385" s="832" t="s">
        <v>3248</v>
      </c>
      <c r="D2385" s="833" t="s">
        <v>5567</v>
      </c>
      <c r="E2385" s="834" t="s">
        <v>3281</v>
      </c>
      <c r="F2385" s="832" t="s">
        <v>3243</v>
      </c>
      <c r="G2385" s="832" t="s">
        <v>5120</v>
      </c>
      <c r="H2385" s="832" t="s">
        <v>594</v>
      </c>
      <c r="I2385" s="832" t="s">
        <v>5121</v>
      </c>
      <c r="J2385" s="832" t="s">
        <v>5122</v>
      </c>
      <c r="K2385" s="832" t="s">
        <v>5123</v>
      </c>
      <c r="L2385" s="835">
        <v>172.7</v>
      </c>
      <c r="M2385" s="835">
        <v>172.7</v>
      </c>
      <c r="N2385" s="832">
        <v>1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21</v>
      </c>
      <c r="B2386" s="832" t="s">
        <v>3242</v>
      </c>
      <c r="C2386" s="832" t="s">
        <v>3248</v>
      </c>
      <c r="D2386" s="833" t="s">
        <v>5567</v>
      </c>
      <c r="E2386" s="834" t="s">
        <v>3281</v>
      </c>
      <c r="F2386" s="832" t="s">
        <v>3243</v>
      </c>
      <c r="G2386" s="832" t="s">
        <v>3309</v>
      </c>
      <c r="H2386" s="832" t="s">
        <v>594</v>
      </c>
      <c r="I2386" s="832" t="s">
        <v>3695</v>
      </c>
      <c r="J2386" s="832" t="s">
        <v>1648</v>
      </c>
      <c r="K2386" s="832" t="s">
        <v>1649</v>
      </c>
      <c r="L2386" s="835">
        <v>50.32</v>
      </c>
      <c r="M2386" s="835">
        <v>251.60000000000002</v>
      </c>
      <c r="N2386" s="832">
        <v>5</v>
      </c>
      <c r="O2386" s="836">
        <v>1</v>
      </c>
      <c r="P2386" s="835">
        <v>100.64</v>
      </c>
      <c r="Q2386" s="837">
        <v>0.39999999999999997</v>
      </c>
      <c r="R2386" s="832">
        <v>2</v>
      </c>
      <c r="S2386" s="837">
        <v>0.4</v>
      </c>
      <c r="T2386" s="836">
        <v>0.5</v>
      </c>
      <c r="U2386" s="838">
        <v>0.5</v>
      </c>
    </row>
    <row r="2387" spans="1:21" ht="14.45" customHeight="1" x14ac:dyDescent="0.2">
      <c r="A2387" s="831">
        <v>21</v>
      </c>
      <c r="B2387" s="832" t="s">
        <v>3242</v>
      </c>
      <c r="C2387" s="832" t="s">
        <v>3248</v>
      </c>
      <c r="D2387" s="833" t="s">
        <v>5567</v>
      </c>
      <c r="E2387" s="834" t="s">
        <v>3281</v>
      </c>
      <c r="F2387" s="832" t="s">
        <v>3243</v>
      </c>
      <c r="G2387" s="832" t="s">
        <v>3309</v>
      </c>
      <c r="H2387" s="832" t="s">
        <v>594</v>
      </c>
      <c r="I2387" s="832" t="s">
        <v>3310</v>
      </c>
      <c r="J2387" s="832" t="s">
        <v>1648</v>
      </c>
      <c r="K2387" s="832" t="s">
        <v>3311</v>
      </c>
      <c r="L2387" s="835">
        <v>50.32</v>
      </c>
      <c r="M2387" s="835">
        <v>201.28</v>
      </c>
      <c r="N2387" s="832">
        <v>4</v>
      </c>
      <c r="O2387" s="836">
        <v>2.5</v>
      </c>
      <c r="P2387" s="835">
        <v>150.96</v>
      </c>
      <c r="Q2387" s="837">
        <v>0.75</v>
      </c>
      <c r="R2387" s="832">
        <v>3</v>
      </c>
      <c r="S2387" s="837">
        <v>0.75</v>
      </c>
      <c r="T2387" s="836">
        <v>1.5</v>
      </c>
      <c r="U2387" s="838">
        <v>0.6</v>
      </c>
    </row>
    <row r="2388" spans="1:21" ht="14.45" customHeight="1" x14ac:dyDescent="0.2">
      <c r="A2388" s="831">
        <v>21</v>
      </c>
      <c r="B2388" s="832" t="s">
        <v>3242</v>
      </c>
      <c r="C2388" s="832" t="s">
        <v>3248</v>
      </c>
      <c r="D2388" s="833" t="s">
        <v>5567</v>
      </c>
      <c r="E2388" s="834" t="s">
        <v>3281</v>
      </c>
      <c r="F2388" s="832" t="s">
        <v>3243</v>
      </c>
      <c r="G2388" s="832" t="s">
        <v>3696</v>
      </c>
      <c r="H2388" s="832" t="s">
        <v>594</v>
      </c>
      <c r="I2388" s="832" t="s">
        <v>3697</v>
      </c>
      <c r="J2388" s="832" t="s">
        <v>662</v>
      </c>
      <c r="K2388" s="832" t="s">
        <v>663</v>
      </c>
      <c r="L2388" s="835">
        <v>2086.5500000000002</v>
      </c>
      <c r="M2388" s="835">
        <v>16692.400000000001</v>
      </c>
      <c r="N2388" s="832">
        <v>8</v>
      </c>
      <c r="O2388" s="836">
        <v>6.5</v>
      </c>
      <c r="P2388" s="835">
        <v>12519.3</v>
      </c>
      <c r="Q2388" s="837">
        <v>0.74999999999999989</v>
      </c>
      <c r="R2388" s="832">
        <v>6</v>
      </c>
      <c r="S2388" s="837">
        <v>0.75</v>
      </c>
      <c r="T2388" s="836">
        <v>4.5</v>
      </c>
      <c r="U2388" s="838">
        <v>0.69230769230769229</v>
      </c>
    </row>
    <row r="2389" spans="1:21" ht="14.45" customHeight="1" x14ac:dyDescent="0.2">
      <c r="A2389" s="831">
        <v>21</v>
      </c>
      <c r="B2389" s="832" t="s">
        <v>3242</v>
      </c>
      <c r="C2389" s="832" t="s">
        <v>3248</v>
      </c>
      <c r="D2389" s="833" t="s">
        <v>5567</v>
      </c>
      <c r="E2389" s="834" t="s">
        <v>3281</v>
      </c>
      <c r="F2389" s="832" t="s">
        <v>3243</v>
      </c>
      <c r="G2389" s="832" t="s">
        <v>3698</v>
      </c>
      <c r="H2389" s="832" t="s">
        <v>655</v>
      </c>
      <c r="I2389" s="832" t="s">
        <v>3111</v>
      </c>
      <c r="J2389" s="832" t="s">
        <v>1735</v>
      </c>
      <c r="K2389" s="832" t="s">
        <v>3112</v>
      </c>
      <c r="L2389" s="835">
        <v>154.36000000000001</v>
      </c>
      <c r="M2389" s="835">
        <v>308.72000000000003</v>
      </c>
      <c r="N2389" s="832">
        <v>2</v>
      </c>
      <c r="O2389" s="836">
        <v>1.5</v>
      </c>
      <c r="P2389" s="835">
        <v>154.36000000000001</v>
      </c>
      <c r="Q2389" s="837">
        <v>0.5</v>
      </c>
      <c r="R2389" s="832">
        <v>1</v>
      </c>
      <c r="S2389" s="837">
        <v>0.5</v>
      </c>
      <c r="T2389" s="836">
        <v>0.5</v>
      </c>
      <c r="U2389" s="838">
        <v>0.33333333333333331</v>
      </c>
    </row>
    <row r="2390" spans="1:21" ht="14.45" customHeight="1" x14ac:dyDescent="0.2">
      <c r="A2390" s="831">
        <v>21</v>
      </c>
      <c r="B2390" s="832" t="s">
        <v>3242</v>
      </c>
      <c r="C2390" s="832" t="s">
        <v>3248</v>
      </c>
      <c r="D2390" s="833" t="s">
        <v>5567</v>
      </c>
      <c r="E2390" s="834" t="s">
        <v>3281</v>
      </c>
      <c r="F2390" s="832" t="s">
        <v>3243</v>
      </c>
      <c r="G2390" s="832" t="s">
        <v>3698</v>
      </c>
      <c r="H2390" s="832" t="s">
        <v>594</v>
      </c>
      <c r="I2390" s="832" t="s">
        <v>3699</v>
      </c>
      <c r="J2390" s="832" t="s">
        <v>1735</v>
      </c>
      <c r="K2390" s="832" t="s">
        <v>3700</v>
      </c>
      <c r="L2390" s="835">
        <v>225.06</v>
      </c>
      <c r="M2390" s="835">
        <v>225.06</v>
      </c>
      <c r="N2390" s="832">
        <v>1</v>
      </c>
      <c r="O2390" s="836">
        <v>1</v>
      </c>
      <c r="P2390" s="835">
        <v>225.06</v>
      </c>
      <c r="Q2390" s="837">
        <v>1</v>
      </c>
      <c r="R2390" s="832">
        <v>1</v>
      </c>
      <c r="S2390" s="837">
        <v>1</v>
      </c>
      <c r="T2390" s="836">
        <v>1</v>
      </c>
      <c r="U2390" s="838">
        <v>1</v>
      </c>
    </row>
    <row r="2391" spans="1:21" ht="14.45" customHeight="1" x14ac:dyDescent="0.2">
      <c r="A2391" s="831">
        <v>21</v>
      </c>
      <c r="B2391" s="832" t="s">
        <v>3242</v>
      </c>
      <c r="C2391" s="832" t="s">
        <v>3248</v>
      </c>
      <c r="D2391" s="833" t="s">
        <v>5567</v>
      </c>
      <c r="E2391" s="834" t="s">
        <v>3281</v>
      </c>
      <c r="F2391" s="832" t="s">
        <v>3243</v>
      </c>
      <c r="G2391" s="832" t="s">
        <v>3704</v>
      </c>
      <c r="H2391" s="832" t="s">
        <v>655</v>
      </c>
      <c r="I2391" s="832" t="s">
        <v>3109</v>
      </c>
      <c r="J2391" s="832" t="s">
        <v>2721</v>
      </c>
      <c r="K2391" s="832" t="s">
        <v>3110</v>
      </c>
      <c r="L2391" s="835">
        <v>63.14</v>
      </c>
      <c r="M2391" s="835">
        <v>126.28</v>
      </c>
      <c r="N2391" s="832">
        <v>2</v>
      </c>
      <c r="O2391" s="836">
        <v>1</v>
      </c>
      <c r="P2391" s="835">
        <v>63.14</v>
      </c>
      <c r="Q2391" s="837">
        <v>0.5</v>
      </c>
      <c r="R2391" s="832">
        <v>1</v>
      </c>
      <c r="S2391" s="837">
        <v>0.5</v>
      </c>
      <c r="T2391" s="836">
        <v>0.5</v>
      </c>
      <c r="U2391" s="838">
        <v>0.5</v>
      </c>
    </row>
    <row r="2392" spans="1:21" ht="14.45" customHeight="1" x14ac:dyDescent="0.2">
      <c r="A2392" s="831">
        <v>21</v>
      </c>
      <c r="B2392" s="832" t="s">
        <v>3242</v>
      </c>
      <c r="C2392" s="832" t="s">
        <v>3248</v>
      </c>
      <c r="D2392" s="833" t="s">
        <v>5567</v>
      </c>
      <c r="E2392" s="834" t="s">
        <v>3281</v>
      </c>
      <c r="F2392" s="832" t="s">
        <v>3243</v>
      </c>
      <c r="G2392" s="832" t="s">
        <v>3704</v>
      </c>
      <c r="H2392" s="832" t="s">
        <v>655</v>
      </c>
      <c r="I2392" s="832" t="s">
        <v>4028</v>
      </c>
      <c r="J2392" s="832" t="s">
        <v>2721</v>
      </c>
      <c r="K2392" s="832" t="s">
        <v>4029</v>
      </c>
      <c r="L2392" s="835">
        <v>105.23</v>
      </c>
      <c r="M2392" s="835">
        <v>105.23</v>
      </c>
      <c r="N2392" s="832">
        <v>1</v>
      </c>
      <c r="O2392" s="836">
        <v>0.5</v>
      </c>
      <c r="P2392" s="835">
        <v>105.23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5" customHeight="1" x14ac:dyDescent="0.2">
      <c r="A2393" s="831">
        <v>21</v>
      </c>
      <c r="B2393" s="832" t="s">
        <v>3242</v>
      </c>
      <c r="C2393" s="832" t="s">
        <v>3248</v>
      </c>
      <c r="D2393" s="833" t="s">
        <v>5567</v>
      </c>
      <c r="E2393" s="834" t="s">
        <v>3281</v>
      </c>
      <c r="F2393" s="832" t="s">
        <v>3243</v>
      </c>
      <c r="G2393" s="832" t="s">
        <v>3297</v>
      </c>
      <c r="H2393" s="832" t="s">
        <v>594</v>
      </c>
      <c r="I2393" s="832" t="s">
        <v>3298</v>
      </c>
      <c r="J2393" s="832" t="s">
        <v>1256</v>
      </c>
      <c r="K2393" s="832" t="s">
        <v>1257</v>
      </c>
      <c r="L2393" s="835">
        <v>107.27</v>
      </c>
      <c r="M2393" s="835">
        <v>321.81</v>
      </c>
      <c r="N2393" s="832">
        <v>3</v>
      </c>
      <c r="O2393" s="836">
        <v>1</v>
      </c>
      <c r="P2393" s="835">
        <v>321.81</v>
      </c>
      <c r="Q2393" s="837">
        <v>1</v>
      </c>
      <c r="R2393" s="832">
        <v>3</v>
      </c>
      <c r="S2393" s="837">
        <v>1</v>
      </c>
      <c r="T2393" s="836">
        <v>1</v>
      </c>
      <c r="U2393" s="838">
        <v>1</v>
      </c>
    </row>
    <row r="2394" spans="1:21" ht="14.45" customHeight="1" x14ac:dyDescent="0.2">
      <c r="A2394" s="831">
        <v>21</v>
      </c>
      <c r="B2394" s="832" t="s">
        <v>3242</v>
      </c>
      <c r="C2394" s="832" t="s">
        <v>3248</v>
      </c>
      <c r="D2394" s="833" t="s">
        <v>5567</v>
      </c>
      <c r="E2394" s="834" t="s">
        <v>3281</v>
      </c>
      <c r="F2394" s="832" t="s">
        <v>3244</v>
      </c>
      <c r="G2394" s="832" t="s">
        <v>3315</v>
      </c>
      <c r="H2394" s="832" t="s">
        <v>594</v>
      </c>
      <c r="I2394" s="832" t="s">
        <v>3724</v>
      </c>
      <c r="J2394" s="832" t="s">
        <v>3317</v>
      </c>
      <c r="K2394" s="832"/>
      <c r="L2394" s="835">
        <v>0</v>
      </c>
      <c r="M2394" s="835">
        <v>0</v>
      </c>
      <c r="N2394" s="832">
        <v>3</v>
      </c>
      <c r="O2394" s="836">
        <v>3</v>
      </c>
      <c r="P2394" s="835">
        <v>0</v>
      </c>
      <c r="Q2394" s="837"/>
      <c r="R2394" s="832">
        <v>3</v>
      </c>
      <c r="S2394" s="837">
        <v>1</v>
      </c>
      <c r="T2394" s="836">
        <v>3</v>
      </c>
      <c r="U2394" s="838">
        <v>1</v>
      </c>
    </row>
    <row r="2395" spans="1:21" ht="14.45" customHeight="1" x14ac:dyDescent="0.2">
      <c r="A2395" s="831">
        <v>21</v>
      </c>
      <c r="B2395" s="832" t="s">
        <v>3242</v>
      </c>
      <c r="C2395" s="832" t="s">
        <v>3248</v>
      </c>
      <c r="D2395" s="833" t="s">
        <v>5567</v>
      </c>
      <c r="E2395" s="834" t="s">
        <v>3281</v>
      </c>
      <c r="F2395" s="832" t="s">
        <v>3245</v>
      </c>
      <c r="G2395" s="832" t="s">
        <v>3747</v>
      </c>
      <c r="H2395" s="832" t="s">
        <v>594</v>
      </c>
      <c r="I2395" s="832" t="s">
        <v>3748</v>
      </c>
      <c r="J2395" s="832" t="s">
        <v>3317</v>
      </c>
      <c r="K2395" s="832"/>
      <c r="L2395" s="835">
        <v>1267.1199999999999</v>
      </c>
      <c r="M2395" s="835">
        <v>1267.1199999999999</v>
      </c>
      <c r="N2395" s="832">
        <v>1</v>
      </c>
      <c r="O2395" s="836">
        <v>1</v>
      </c>
      <c r="P2395" s="835">
        <v>1267.1199999999999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5" customHeight="1" x14ac:dyDescent="0.2">
      <c r="A2396" s="831">
        <v>21</v>
      </c>
      <c r="B2396" s="832" t="s">
        <v>3242</v>
      </c>
      <c r="C2396" s="832" t="s">
        <v>3248</v>
      </c>
      <c r="D2396" s="833" t="s">
        <v>5567</v>
      </c>
      <c r="E2396" s="834" t="s">
        <v>3269</v>
      </c>
      <c r="F2396" s="832" t="s">
        <v>3243</v>
      </c>
      <c r="G2396" s="832" t="s">
        <v>4520</v>
      </c>
      <c r="H2396" s="832" t="s">
        <v>594</v>
      </c>
      <c r="I2396" s="832" t="s">
        <v>4521</v>
      </c>
      <c r="J2396" s="832" t="s">
        <v>4522</v>
      </c>
      <c r="K2396" s="832" t="s">
        <v>4523</v>
      </c>
      <c r="L2396" s="835">
        <v>35.11</v>
      </c>
      <c r="M2396" s="835">
        <v>175.55</v>
      </c>
      <c r="N2396" s="832">
        <v>5</v>
      </c>
      <c r="O2396" s="836">
        <v>1.5</v>
      </c>
      <c r="P2396" s="835">
        <v>175.55</v>
      </c>
      <c r="Q2396" s="837">
        <v>1</v>
      </c>
      <c r="R2396" s="832">
        <v>5</v>
      </c>
      <c r="S2396" s="837">
        <v>1</v>
      </c>
      <c r="T2396" s="836">
        <v>1.5</v>
      </c>
      <c r="U2396" s="838">
        <v>1</v>
      </c>
    </row>
    <row r="2397" spans="1:21" ht="14.45" customHeight="1" x14ac:dyDescent="0.2">
      <c r="A2397" s="831">
        <v>21</v>
      </c>
      <c r="B2397" s="832" t="s">
        <v>3242</v>
      </c>
      <c r="C2397" s="832" t="s">
        <v>3248</v>
      </c>
      <c r="D2397" s="833" t="s">
        <v>5567</v>
      </c>
      <c r="E2397" s="834" t="s">
        <v>3269</v>
      </c>
      <c r="F2397" s="832" t="s">
        <v>3243</v>
      </c>
      <c r="G2397" s="832" t="s">
        <v>3752</v>
      </c>
      <c r="H2397" s="832" t="s">
        <v>594</v>
      </c>
      <c r="I2397" s="832" t="s">
        <v>3753</v>
      </c>
      <c r="J2397" s="832" t="s">
        <v>3754</v>
      </c>
      <c r="K2397" s="832" t="s">
        <v>3755</v>
      </c>
      <c r="L2397" s="835">
        <v>70.48</v>
      </c>
      <c r="M2397" s="835">
        <v>140.96</v>
      </c>
      <c r="N2397" s="832">
        <v>2</v>
      </c>
      <c r="O2397" s="836">
        <v>1</v>
      </c>
      <c r="P2397" s="835">
        <v>140.96</v>
      </c>
      <c r="Q2397" s="837">
        <v>1</v>
      </c>
      <c r="R2397" s="832">
        <v>2</v>
      </c>
      <c r="S2397" s="837">
        <v>1</v>
      </c>
      <c r="T2397" s="836">
        <v>1</v>
      </c>
      <c r="U2397" s="838">
        <v>1</v>
      </c>
    </row>
    <row r="2398" spans="1:21" ht="14.45" customHeight="1" x14ac:dyDescent="0.2">
      <c r="A2398" s="831">
        <v>21</v>
      </c>
      <c r="B2398" s="832" t="s">
        <v>3242</v>
      </c>
      <c r="C2398" s="832" t="s">
        <v>3248</v>
      </c>
      <c r="D2398" s="833" t="s">
        <v>5567</v>
      </c>
      <c r="E2398" s="834" t="s">
        <v>3269</v>
      </c>
      <c r="F2398" s="832" t="s">
        <v>3243</v>
      </c>
      <c r="G2398" s="832" t="s">
        <v>5124</v>
      </c>
      <c r="H2398" s="832" t="s">
        <v>594</v>
      </c>
      <c r="I2398" s="832" t="s">
        <v>5125</v>
      </c>
      <c r="J2398" s="832" t="s">
        <v>5126</v>
      </c>
      <c r="K2398" s="832" t="s">
        <v>4265</v>
      </c>
      <c r="L2398" s="835">
        <v>52.16</v>
      </c>
      <c r="M2398" s="835">
        <v>104.32</v>
      </c>
      <c r="N2398" s="832">
        <v>2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21</v>
      </c>
      <c r="B2399" s="832" t="s">
        <v>3242</v>
      </c>
      <c r="C2399" s="832" t="s">
        <v>3248</v>
      </c>
      <c r="D2399" s="833" t="s">
        <v>5567</v>
      </c>
      <c r="E2399" s="834" t="s">
        <v>3269</v>
      </c>
      <c r="F2399" s="832" t="s">
        <v>3243</v>
      </c>
      <c r="G2399" s="832" t="s">
        <v>4376</v>
      </c>
      <c r="H2399" s="832" t="s">
        <v>594</v>
      </c>
      <c r="I2399" s="832" t="s">
        <v>4964</v>
      </c>
      <c r="J2399" s="832" t="s">
        <v>3127</v>
      </c>
      <c r="K2399" s="832" t="s">
        <v>2145</v>
      </c>
      <c r="L2399" s="835">
        <v>1295.6400000000001</v>
      </c>
      <c r="M2399" s="835">
        <v>2591.2800000000002</v>
      </c>
      <c r="N2399" s="832">
        <v>2</v>
      </c>
      <c r="O2399" s="836">
        <v>1</v>
      </c>
      <c r="P2399" s="835">
        <v>2591.2800000000002</v>
      </c>
      <c r="Q2399" s="837">
        <v>1</v>
      </c>
      <c r="R2399" s="832">
        <v>2</v>
      </c>
      <c r="S2399" s="837">
        <v>1</v>
      </c>
      <c r="T2399" s="836">
        <v>1</v>
      </c>
      <c r="U2399" s="838">
        <v>1</v>
      </c>
    </row>
    <row r="2400" spans="1:21" ht="14.45" customHeight="1" x14ac:dyDescent="0.2">
      <c r="A2400" s="831">
        <v>21</v>
      </c>
      <c r="B2400" s="832" t="s">
        <v>3242</v>
      </c>
      <c r="C2400" s="832" t="s">
        <v>3248</v>
      </c>
      <c r="D2400" s="833" t="s">
        <v>5567</v>
      </c>
      <c r="E2400" s="834" t="s">
        <v>3269</v>
      </c>
      <c r="F2400" s="832" t="s">
        <v>3243</v>
      </c>
      <c r="G2400" s="832" t="s">
        <v>3318</v>
      </c>
      <c r="H2400" s="832" t="s">
        <v>655</v>
      </c>
      <c r="I2400" s="832" t="s">
        <v>2837</v>
      </c>
      <c r="J2400" s="832" t="s">
        <v>675</v>
      </c>
      <c r="K2400" s="832" t="s">
        <v>672</v>
      </c>
      <c r="L2400" s="835">
        <v>72.55</v>
      </c>
      <c r="M2400" s="835">
        <v>435.29999999999995</v>
      </c>
      <c r="N2400" s="832">
        <v>6</v>
      </c>
      <c r="O2400" s="836">
        <v>4.5</v>
      </c>
      <c r="P2400" s="835">
        <v>290.2</v>
      </c>
      <c r="Q2400" s="837">
        <v>0.66666666666666674</v>
      </c>
      <c r="R2400" s="832">
        <v>4</v>
      </c>
      <c r="S2400" s="837">
        <v>0.66666666666666663</v>
      </c>
      <c r="T2400" s="836">
        <v>3</v>
      </c>
      <c r="U2400" s="838">
        <v>0.66666666666666663</v>
      </c>
    </row>
    <row r="2401" spans="1:21" ht="14.45" customHeight="1" x14ac:dyDescent="0.2">
      <c r="A2401" s="831">
        <v>21</v>
      </c>
      <c r="B2401" s="832" t="s">
        <v>3242</v>
      </c>
      <c r="C2401" s="832" t="s">
        <v>3248</v>
      </c>
      <c r="D2401" s="833" t="s">
        <v>5567</v>
      </c>
      <c r="E2401" s="834" t="s">
        <v>3269</v>
      </c>
      <c r="F2401" s="832" t="s">
        <v>3243</v>
      </c>
      <c r="G2401" s="832" t="s">
        <v>3318</v>
      </c>
      <c r="H2401" s="832" t="s">
        <v>655</v>
      </c>
      <c r="I2401" s="832" t="s">
        <v>2836</v>
      </c>
      <c r="J2401" s="832" t="s">
        <v>675</v>
      </c>
      <c r="K2401" s="832" t="s">
        <v>676</v>
      </c>
      <c r="L2401" s="835">
        <v>21.76</v>
      </c>
      <c r="M2401" s="835">
        <v>87.04</v>
      </c>
      <c r="N2401" s="832">
        <v>4</v>
      </c>
      <c r="O2401" s="836">
        <v>1</v>
      </c>
      <c r="P2401" s="835">
        <v>87.04</v>
      </c>
      <c r="Q2401" s="837">
        <v>1</v>
      </c>
      <c r="R2401" s="832">
        <v>4</v>
      </c>
      <c r="S2401" s="837">
        <v>1</v>
      </c>
      <c r="T2401" s="836">
        <v>1</v>
      </c>
      <c r="U2401" s="838">
        <v>1</v>
      </c>
    </row>
    <row r="2402" spans="1:21" ht="14.45" customHeight="1" x14ac:dyDescent="0.2">
      <c r="A2402" s="831">
        <v>21</v>
      </c>
      <c r="B2402" s="832" t="s">
        <v>3242</v>
      </c>
      <c r="C2402" s="832" t="s">
        <v>3248</v>
      </c>
      <c r="D2402" s="833" t="s">
        <v>5567</v>
      </c>
      <c r="E2402" s="834" t="s">
        <v>3269</v>
      </c>
      <c r="F2402" s="832" t="s">
        <v>3243</v>
      </c>
      <c r="G2402" s="832" t="s">
        <v>3321</v>
      </c>
      <c r="H2402" s="832" t="s">
        <v>655</v>
      </c>
      <c r="I2402" s="832" t="s">
        <v>2934</v>
      </c>
      <c r="J2402" s="832" t="s">
        <v>2932</v>
      </c>
      <c r="K2402" s="832" t="s">
        <v>2935</v>
      </c>
      <c r="L2402" s="835">
        <v>4.7</v>
      </c>
      <c r="M2402" s="835">
        <v>14.100000000000001</v>
      </c>
      <c r="N2402" s="832">
        <v>3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21</v>
      </c>
      <c r="B2403" s="832" t="s">
        <v>3242</v>
      </c>
      <c r="C2403" s="832" t="s">
        <v>3248</v>
      </c>
      <c r="D2403" s="833" t="s">
        <v>5567</v>
      </c>
      <c r="E2403" s="834" t="s">
        <v>3269</v>
      </c>
      <c r="F2403" s="832" t="s">
        <v>3243</v>
      </c>
      <c r="G2403" s="832" t="s">
        <v>3325</v>
      </c>
      <c r="H2403" s="832" t="s">
        <v>655</v>
      </c>
      <c r="I2403" s="832" t="s">
        <v>2652</v>
      </c>
      <c r="J2403" s="832" t="s">
        <v>2646</v>
      </c>
      <c r="K2403" s="832" t="s">
        <v>2653</v>
      </c>
      <c r="L2403" s="835">
        <v>62.18</v>
      </c>
      <c r="M2403" s="835">
        <v>62.18</v>
      </c>
      <c r="N2403" s="832">
        <v>1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5" customHeight="1" x14ac:dyDescent="0.2">
      <c r="A2404" s="831">
        <v>21</v>
      </c>
      <c r="B2404" s="832" t="s">
        <v>3242</v>
      </c>
      <c r="C2404" s="832" t="s">
        <v>3248</v>
      </c>
      <c r="D2404" s="833" t="s">
        <v>5567</v>
      </c>
      <c r="E2404" s="834" t="s">
        <v>3269</v>
      </c>
      <c r="F2404" s="832" t="s">
        <v>3243</v>
      </c>
      <c r="G2404" s="832" t="s">
        <v>3327</v>
      </c>
      <c r="H2404" s="832" t="s">
        <v>594</v>
      </c>
      <c r="I2404" s="832" t="s">
        <v>4067</v>
      </c>
      <c r="J2404" s="832" t="s">
        <v>4068</v>
      </c>
      <c r="K2404" s="832" t="s">
        <v>3765</v>
      </c>
      <c r="L2404" s="835">
        <v>513.70000000000005</v>
      </c>
      <c r="M2404" s="835">
        <v>1541.1000000000001</v>
      </c>
      <c r="N2404" s="832">
        <v>3</v>
      </c>
      <c r="O2404" s="836">
        <v>1</v>
      </c>
      <c r="P2404" s="835">
        <v>1541.1000000000001</v>
      </c>
      <c r="Q2404" s="837">
        <v>1</v>
      </c>
      <c r="R2404" s="832">
        <v>3</v>
      </c>
      <c r="S2404" s="837">
        <v>1</v>
      </c>
      <c r="T2404" s="836">
        <v>1</v>
      </c>
      <c r="U2404" s="838">
        <v>1</v>
      </c>
    </row>
    <row r="2405" spans="1:21" ht="14.45" customHeight="1" x14ac:dyDescent="0.2">
      <c r="A2405" s="831">
        <v>21</v>
      </c>
      <c r="B2405" s="832" t="s">
        <v>3242</v>
      </c>
      <c r="C2405" s="832" t="s">
        <v>3248</v>
      </c>
      <c r="D2405" s="833" t="s">
        <v>5567</v>
      </c>
      <c r="E2405" s="834" t="s">
        <v>3269</v>
      </c>
      <c r="F2405" s="832" t="s">
        <v>3243</v>
      </c>
      <c r="G2405" s="832" t="s">
        <v>3327</v>
      </c>
      <c r="H2405" s="832" t="s">
        <v>594</v>
      </c>
      <c r="I2405" s="832" t="s">
        <v>3766</v>
      </c>
      <c r="J2405" s="832" t="s">
        <v>3767</v>
      </c>
      <c r="K2405" s="832" t="s">
        <v>3330</v>
      </c>
      <c r="L2405" s="835">
        <v>550.39</v>
      </c>
      <c r="M2405" s="835">
        <v>6604.68</v>
      </c>
      <c r="N2405" s="832">
        <v>12</v>
      </c>
      <c r="O2405" s="836">
        <v>2.5</v>
      </c>
      <c r="P2405" s="835">
        <v>6604.68</v>
      </c>
      <c r="Q2405" s="837">
        <v>1</v>
      </c>
      <c r="R2405" s="832">
        <v>12</v>
      </c>
      <c r="S2405" s="837">
        <v>1</v>
      </c>
      <c r="T2405" s="836">
        <v>2.5</v>
      </c>
      <c r="U2405" s="838">
        <v>1</v>
      </c>
    </row>
    <row r="2406" spans="1:21" ht="14.45" customHeight="1" x14ac:dyDescent="0.2">
      <c r="A2406" s="831">
        <v>21</v>
      </c>
      <c r="B2406" s="832" t="s">
        <v>3242</v>
      </c>
      <c r="C2406" s="832" t="s">
        <v>3248</v>
      </c>
      <c r="D2406" s="833" t="s">
        <v>5567</v>
      </c>
      <c r="E2406" s="834" t="s">
        <v>3269</v>
      </c>
      <c r="F2406" s="832" t="s">
        <v>3243</v>
      </c>
      <c r="G2406" s="832" t="s">
        <v>3327</v>
      </c>
      <c r="H2406" s="832" t="s">
        <v>594</v>
      </c>
      <c r="I2406" s="832" t="s">
        <v>3768</v>
      </c>
      <c r="J2406" s="832" t="s">
        <v>3769</v>
      </c>
      <c r="K2406" s="832" t="s">
        <v>3330</v>
      </c>
      <c r="L2406" s="835">
        <v>550.39</v>
      </c>
      <c r="M2406" s="835">
        <v>3302.34</v>
      </c>
      <c r="N2406" s="832">
        <v>6</v>
      </c>
      <c r="O2406" s="836">
        <v>2</v>
      </c>
      <c r="P2406" s="835">
        <v>1651.17</v>
      </c>
      <c r="Q2406" s="837">
        <v>0.5</v>
      </c>
      <c r="R2406" s="832">
        <v>3</v>
      </c>
      <c r="S2406" s="837">
        <v>0.5</v>
      </c>
      <c r="T2406" s="836">
        <v>1</v>
      </c>
      <c r="U2406" s="838">
        <v>0.5</v>
      </c>
    </row>
    <row r="2407" spans="1:21" ht="14.45" customHeight="1" x14ac:dyDescent="0.2">
      <c r="A2407" s="831">
        <v>21</v>
      </c>
      <c r="B2407" s="832" t="s">
        <v>3242</v>
      </c>
      <c r="C2407" s="832" t="s">
        <v>3248</v>
      </c>
      <c r="D2407" s="833" t="s">
        <v>5567</v>
      </c>
      <c r="E2407" s="834" t="s">
        <v>3269</v>
      </c>
      <c r="F2407" s="832" t="s">
        <v>3243</v>
      </c>
      <c r="G2407" s="832" t="s">
        <v>3353</v>
      </c>
      <c r="H2407" s="832" t="s">
        <v>594</v>
      </c>
      <c r="I2407" s="832" t="s">
        <v>3357</v>
      </c>
      <c r="J2407" s="832" t="s">
        <v>3355</v>
      </c>
      <c r="K2407" s="832" t="s">
        <v>1220</v>
      </c>
      <c r="L2407" s="835">
        <v>0</v>
      </c>
      <c r="M2407" s="835">
        <v>0</v>
      </c>
      <c r="N2407" s="832">
        <v>5</v>
      </c>
      <c r="O2407" s="836">
        <v>2</v>
      </c>
      <c r="P2407" s="835"/>
      <c r="Q2407" s="837"/>
      <c r="R2407" s="832"/>
      <c r="S2407" s="837">
        <v>0</v>
      </c>
      <c r="T2407" s="836"/>
      <c r="U2407" s="838">
        <v>0</v>
      </c>
    </row>
    <row r="2408" spans="1:21" ht="14.45" customHeight="1" x14ac:dyDescent="0.2">
      <c r="A2408" s="831">
        <v>21</v>
      </c>
      <c r="B2408" s="832" t="s">
        <v>3242</v>
      </c>
      <c r="C2408" s="832" t="s">
        <v>3248</v>
      </c>
      <c r="D2408" s="833" t="s">
        <v>5567</v>
      </c>
      <c r="E2408" s="834" t="s">
        <v>3269</v>
      </c>
      <c r="F2408" s="832" t="s">
        <v>3243</v>
      </c>
      <c r="G2408" s="832" t="s">
        <v>4538</v>
      </c>
      <c r="H2408" s="832" t="s">
        <v>594</v>
      </c>
      <c r="I2408" s="832" t="s">
        <v>5127</v>
      </c>
      <c r="J2408" s="832" t="s">
        <v>4715</v>
      </c>
      <c r="K2408" s="832" t="s">
        <v>3859</v>
      </c>
      <c r="L2408" s="835">
        <v>238.72</v>
      </c>
      <c r="M2408" s="835">
        <v>477.44</v>
      </c>
      <c r="N2408" s="832">
        <v>2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21</v>
      </c>
      <c r="B2409" s="832" t="s">
        <v>3242</v>
      </c>
      <c r="C2409" s="832" t="s">
        <v>3248</v>
      </c>
      <c r="D2409" s="833" t="s">
        <v>5567</v>
      </c>
      <c r="E2409" s="834" t="s">
        <v>3269</v>
      </c>
      <c r="F2409" s="832" t="s">
        <v>3243</v>
      </c>
      <c r="G2409" s="832" t="s">
        <v>3361</v>
      </c>
      <c r="H2409" s="832" t="s">
        <v>655</v>
      </c>
      <c r="I2409" s="832" t="s">
        <v>2986</v>
      </c>
      <c r="J2409" s="832" t="s">
        <v>1653</v>
      </c>
      <c r="K2409" s="832" t="s">
        <v>2987</v>
      </c>
      <c r="L2409" s="835">
        <v>117.55</v>
      </c>
      <c r="M2409" s="835">
        <v>352.65</v>
      </c>
      <c r="N2409" s="832">
        <v>3</v>
      </c>
      <c r="O2409" s="836">
        <v>1.5</v>
      </c>
      <c r="P2409" s="835">
        <v>117.55</v>
      </c>
      <c r="Q2409" s="837">
        <v>0.33333333333333337</v>
      </c>
      <c r="R2409" s="832">
        <v>1</v>
      </c>
      <c r="S2409" s="837">
        <v>0.33333333333333331</v>
      </c>
      <c r="T2409" s="836">
        <v>0.5</v>
      </c>
      <c r="U2409" s="838">
        <v>0.33333333333333331</v>
      </c>
    </row>
    <row r="2410" spans="1:21" ht="14.45" customHeight="1" x14ac:dyDescent="0.2">
      <c r="A2410" s="831">
        <v>21</v>
      </c>
      <c r="B2410" s="832" t="s">
        <v>3242</v>
      </c>
      <c r="C2410" s="832" t="s">
        <v>3248</v>
      </c>
      <c r="D2410" s="833" t="s">
        <v>5567</v>
      </c>
      <c r="E2410" s="834" t="s">
        <v>3269</v>
      </c>
      <c r="F2410" s="832" t="s">
        <v>3243</v>
      </c>
      <c r="G2410" s="832" t="s">
        <v>3361</v>
      </c>
      <c r="H2410" s="832" t="s">
        <v>594</v>
      </c>
      <c r="I2410" s="832" t="s">
        <v>5128</v>
      </c>
      <c r="J2410" s="832" t="s">
        <v>5129</v>
      </c>
      <c r="K2410" s="832" t="s">
        <v>2948</v>
      </c>
      <c r="L2410" s="835">
        <v>0</v>
      </c>
      <c r="M2410" s="835">
        <v>0</v>
      </c>
      <c r="N2410" s="832">
        <v>1</v>
      </c>
      <c r="O2410" s="836">
        <v>0.5</v>
      </c>
      <c r="P2410" s="835"/>
      <c r="Q2410" s="837"/>
      <c r="R2410" s="832"/>
      <c r="S2410" s="837">
        <v>0</v>
      </c>
      <c r="T2410" s="836"/>
      <c r="U2410" s="838">
        <v>0</v>
      </c>
    </row>
    <row r="2411" spans="1:21" ht="14.45" customHeight="1" x14ac:dyDescent="0.2">
      <c r="A2411" s="831">
        <v>21</v>
      </c>
      <c r="B2411" s="832" t="s">
        <v>3242</v>
      </c>
      <c r="C2411" s="832" t="s">
        <v>3248</v>
      </c>
      <c r="D2411" s="833" t="s">
        <v>5567</v>
      </c>
      <c r="E2411" s="834" t="s">
        <v>3269</v>
      </c>
      <c r="F2411" s="832" t="s">
        <v>3243</v>
      </c>
      <c r="G2411" s="832" t="s">
        <v>4076</v>
      </c>
      <c r="H2411" s="832" t="s">
        <v>594</v>
      </c>
      <c r="I2411" s="832" t="s">
        <v>5130</v>
      </c>
      <c r="J2411" s="832" t="s">
        <v>4078</v>
      </c>
      <c r="K2411" s="832" t="s">
        <v>775</v>
      </c>
      <c r="L2411" s="835">
        <v>58.77</v>
      </c>
      <c r="M2411" s="835">
        <v>58.77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21</v>
      </c>
      <c r="B2412" s="832" t="s">
        <v>3242</v>
      </c>
      <c r="C2412" s="832" t="s">
        <v>3248</v>
      </c>
      <c r="D2412" s="833" t="s">
        <v>5567</v>
      </c>
      <c r="E2412" s="834" t="s">
        <v>3269</v>
      </c>
      <c r="F2412" s="832" t="s">
        <v>3243</v>
      </c>
      <c r="G2412" s="832" t="s">
        <v>3375</v>
      </c>
      <c r="H2412" s="832" t="s">
        <v>594</v>
      </c>
      <c r="I2412" s="832" t="s">
        <v>3376</v>
      </c>
      <c r="J2412" s="832" t="s">
        <v>1014</v>
      </c>
      <c r="K2412" s="832" t="s">
        <v>3377</v>
      </c>
      <c r="L2412" s="835">
        <v>236.03</v>
      </c>
      <c r="M2412" s="835">
        <v>472.06</v>
      </c>
      <c r="N2412" s="832">
        <v>2</v>
      </c>
      <c r="O2412" s="836">
        <v>1.5</v>
      </c>
      <c r="P2412" s="835">
        <v>472.06</v>
      </c>
      <c r="Q2412" s="837">
        <v>1</v>
      </c>
      <c r="R2412" s="832">
        <v>2</v>
      </c>
      <c r="S2412" s="837">
        <v>1</v>
      </c>
      <c r="T2412" s="836">
        <v>1.5</v>
      </c>
      <c r="U2412" s="838">
        <v>1</v>
      </c>
    </row>
    <row r="2413" spans="1:21" ht="14.45" customHeight="1" x14ac:dyDescent="0.2">
      <c r="A2413" s="831">
        <v>21</v>
      </c>
      <c r="B2413" s="832" t="s">
        <v>3242</v>
      </c>
      <c r="C2413" s="832" t="s">
        <v>3248</v>
      </c>
      <c r="D2413" s="833" t="s">
        <v>5567</v>
      </c>
      <c r="E2413" s="834" t="s">
        <v>3269</v>
      </c>
      <c r="F2413" s="832" t="s">
        <v>3243</v>
      </c>
      <c r="G2413" s="832" t="s">
        <v>3375</v>
      </c>
      <c r="H2413" s="832" t="s">
        <v>594</v>
      </c>
      <c r="I2413" s="832" t="s">
        <v>4084</v>
      </c>
      <c r="J2413" s="832" t="s">
        <v>1014</v>
      </c>
      <c r="K2413" s="832" t="s">
        <v>4085</v>
      </c>
      <c r="L2413" s="835">
        <v>1719.99</v>
      </c>
      <c r="M2413" s="835">
        <v>1719.99</v>
      </c>
      <c r="N2413" s="832">
        <v>1</v>
      </c>
      <c r="O2413" s="836">
        <v>0.5</v>
      </c>
      <c r="P2413" s="835">
        <v>1719.99</v>
      </c>
      <c r="Q2413" s="837">
        <v>1</v>
      </c>
      <c r="R2413" s="832">
        <v>1</v>
      </c>
      <c r="S2413" s="837">
        <v>1</v>
      </c>
      <c r="T2413" s="836">
        <v>0.5</v>
      </c>
      <c r="U2413" s="838">
        <v>1</v>
      </c>
    </row>
    <row r="2414" spans="1:21" ht="14.45" customHeight="1" x14ac:dyDescent="0.2">
      <c r="A2414" s="831">
        <v>21</v>
      </c>
      <c r="B2414" s="832" t="s">
        <v>3242</v>
      </c>
      <c r="C2414" s="832" t="s">
        <v>3248</v>
      </c>
      <c r="D2414" s="833" t="s">
        <v>5567</v>
      </c>
      <c r="E2414" s="834" t="s">
        <v>3269</v>
      </c>
      <c r="F2414" s="832" t="s">
        <v>3243</v>
      </c>
      <c r="G2414" s="832" t="s">
        <v>3379</v>
      </c>
      <c r="H2414" s="832" t="s">
        <v>594</v>
      </c>
      <c r="I2414" s="832" t="s">
        <v>3389</v>
      </c>
      <c r="J2414" s="832" t="s">
        <v>3387</v>
      </c>
      <c r="K2414" s="832" t="s">
        <v>3390</v>
      </c>
      <c r="L2414" s="835">
        <v>117.47</v>
      </c>
      <c r="M2414" s="835">
        <v>352.40999999999997</v>
      </c>
      <c r="N2414" s="832">
        <v>3</v>
      </c>
      <c r="O2414" s="836">
        <v>3</v>
      </c>
      <c r="P2414" s="835">
        <v>117.47</v>
      </c>
      <c r="Q2414" s="837">
        <v>0.33333333333333337</v>
      </c>
      <c r="R2414" s="832">
        <v>1</v>
      </c>
      <c r="S2414" s="837">
        <v>0.33333333333333331</v>
      </c>
      <c r="T2414" s="836">
        <v>1</v>
      </c>
      <c r="U2414" s="838">
        <v>0.33333333333333331</v>
      </c>
    </row>
    <row r="2415" spans="1:21" ht="14.45" customHeight="1" x14ac:dyDescent="0.2">
      <c r="A2415" s="831">
        <v>21</v>
      </c>
      <c r="B2415" s="832" t="s">
        <v>3242</v>
      </c>
      <c r="C2415" s="832" t="s">
        <v>3248</v>
      </c>
      <c r="D2415" s="833" t="s">
        <v>5567</v>
      </c>
      <c r="E2415" s="834" t="s">
        <v>3269</v>
      </c>
      <c r="F2415" s="832" t="s">
        <v>3243</v>
      </c>
      <c r="G2415" s="832" t="s">
        <v>3391</v>
      </c>
      <c r="H2415" s="832" t="s">
        <v>594</v>
      </c>
      <c r="I2415" s="832" t="s">
        <v>3392</v>
      </c>
      <c r="J2415" s="832" t="s">
        <v>877</v>
      </c>
      <c r="K2415" s="832" t="s">
        <v>3393</v>
      </c>
      <c r="L2415" s="835">
        <v>91.11</v>
      </c>
      <c r="M2415" s="835">
        <v>182.22</v>
      </c>
      <c r="N2415" s="832">
        <v>2</v>
      </c>
      <c r="O2415" s="836">
        <v>0.5</v>
      </c>
      <c r="P2415" s="835">
        <v>182.22</v>
      </c>
      <c r="Q2415" s="837">
        <v>1</v>
      </c>
      <c r="R2415" s="832">
        <v>2</v>
      </c>
      <c r="S2415" s="837">
        <v>1</v>
      </c>
      <c r="T2415" s="836">
        <v>0.5</v>
      </c>
      <c r="U2415" s="838">
        <v>1</v>
      </c>
    </row>
    <row r="2416" spans="1:21" ht="14.45" customHeight="1" x14ac:dyDescent="0.2">
      <c r="A2416" s="831">
        <v>21</v>
      </c>
      <c r="B2416" s="832" t="s">
        <v>3242</v>
      </c>
      <c r="C2416" s="832" t="s">
        <v>3248</v>
      </c>
      <c r="D2416" s="833" t="s">
        <v>5567</v>
      </c>
      <c r="E2416" s="834" t="s">
        <v>3269</v>
      </c>
      <c r="F2416" s="832" t="s">
        <v>3243</v>
      </c>
      <c r="G2416" s="832" t="s">
        <v>3394</v>
      </c>
      <c r="H2416" s="832" t="s">
        <v>594</v>
      </c>
      <c r="I2416" s="832" t="s">
        <v>3395</v>
      </c>
      <c r="J2416" s="832" t="s">
        <v>1432</v>
      </c>
      <c r="K2416" s="832" t="s">
        <v>3396</v>
      </c>
      <c r="L2416" s="835">
        <v>29.13</v>
      </c>
      <c r="M2416" s="835">
        <v>58.26</v>
      </c>
      <c r="N2416" s="832">
        <v>2</v>
      </c>
      <c r="O2416" s="836">
        <v>0.5</v>
      </c>
      <c r="P2416" s="835">
        <v>58.26</v>
      </c>
      <c r="Q2416" s="837">
        <v>1</v>
      </c>
      <c r="R2416" s="832">
        <v>2</v>
      </c>
      <c r="S2416" s="837">
        <v>1</v>
      </c>
      <c r="T2416" s="836">
        <v>0.5</v>
      </c>
      <c r="U2416" s="838">
        <v>1</v>
      </c>
    </row>
    <row r="2417" spans="1:21" ht="14.45" customHeight="1" x14ac:dyDescent="0.2">
      <c r="A2417" s="831">
        <v>21</v>
      </c>
      <c r="B2417" s="832" t="s">
        <v>3242</v>
      </c>
      <c r="C2417" s="832" t="s">
        <v>3248</v>
      </c>
      <c r="D2417" s="833" t="s">
        <v>5567</v>
      </c>
      <c r="E2417" s="834" t="s">
        <v>3269</v>
      </c>
      <c r="F2417" s="832" t="s">
        <v>3243</v>
      </c>
      <c r="G2417" s="832" t="s">
        <v>3438</v>
      </c>
      <c r="H2417" s="832" t="s">
        <v>655</v>
      </c>
      <c r="I2417" s="832" t="s">
        <v>2910</v>
      </c>
      <c r="J2417" s="832" t="s">
        <v>2911</v>
      </c>
      <c r="K2417" s="832" t="s">
        <v>2912</v>
      </c>
      <c r="L2417" s="835">
        <v>113.16</v>
      </c>
      <c r="M2417" s="835">
        <v>226.32</v>
      </c>
      <c r="N2417" s="832">
        <v>2</v>
      </c>
      <c r="O2417" s="836">
        <v>0.5</v>
      </c>
      <c r="P2417" s="835">
        <v>226.32</v>
      </c>
      <c r="Q2417" s="837">
        <v>1</v>
      </c>
      <c r="R2417" s="832">
        <v>2</v>
      </c>
      <c r="S2417" s="837">
        <v>1</v>
      </c>
      <c r="T2417" s="836">
        <v>0.5</v>
      </c>
      <c r="U2417" s="838">
        <v>1</v>
      </c>
    </row>
    <row r="2418" spans="1:21" ht="14.45" customHeight="1" x14ac:dyDescent="0.2">
      <c r="A2418" s="831">
        <v>21</v>
      </c>
      <c r="B2418" s="832" t="s">
        <v>3242</v>
      </c>
      <c r="C2418" s="832" t="s">
        <v>3248</v>
      </c>
      <c r="D2418" s="833" t="s">
        <v>5567</v>
      </c>
      <c r="E2418" s="834" t="s">
        <v>3269</v>
      </c>
      <c r="F2418" s="832" t="s">
        <v>3243</v>
      </c>
      <c r="G2418" s="832" t="s">
        <v>3438</v>
      </c>
      <c r="H2418" s="832" t="s">
        <v>655</v>
      </c>
      <c r="I2418" s="832" t="s">
        <v>2913</v>
      </c>
      <c r="J2418" s="832" t="s">
        <v>2911</v>
      </c>
      <c r="K2418" s="832" t="s">
        <v>2914</v>
      </c>
      <c r="L2418" s="835">
        <v>169.73</v>
      </c>
      <c r="M2418" s="835">
        <v>169.73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5" customHeight="1" x14ac:dyDescent="0.2">
      <c r="A2419" s="831">
        <v>21</v>
      </c>
      <c r="B2419" s="832" t="s">
        <v>3242</v>
      </c>
      <c r="C2419" s="832" t="s">
        <v>3248</v>
      </c>
      <c r="D2419" s="833" t="s">
        <v>5567</v>
      </c>
      <c r="E2419" s="834" t="s">
        <v>3269</v>
      </c>
      <c r="F2419" s="832" t="s">
        <v>3243</v>
      </c>
      <c r="G2419" s="832" t="s">
        <v>3438</v>
      </c>
      <c r="H2419" s="832" t="s">
        <v>655</v>
      </c>
      <c r="I2419" s="832" t="s">
        <v>2915</v>
      </c>
      <c r="J2419" s="832" t="s">
        <v>2911</v>
      </c>
      <c r="K2419" s="832" t="s">
        <v>2916</v>
      </c>
      <c r="L2419" s="835">
        <v>339.47</v>
      </c>
      <c r="M2419" s="835">
        <v>7468.34</v>
      </c>
      <c r="N2419" s="832">
        <v>22</v>
      </c>
      <c r="O2419" s="836">
        <v>8</v>
      </c>
      <c r="P2419" s="835">
        <v>2036.8200000000002</v>
      </c>
      <c r="Q2419" s="837">
        <v>0.27272727272727276</v>
      </c>
      <c r="R2419" s="832">
        <v>6</v>
      </c>
      <c r="S2419" s="837">
        <v>0.27272727272727271</v>
      </c>
      <c r="T2419" s="836">
        <v>2.5</v>
      </c>
      <c r="U2419" s="838">
        <v>0.3125</v>
      </c>
    </row>
    <row r="2420" spans="1:21" ht="14.45" customHeight="1" x14ac:dyDescent="0.2">
      <c r="A2420" s="831">
        <v>21</v>
      </c>
      <c r="B2420" s="832" t="s">
        <v>3242</v>
      </c>
      <c r="C2420" s="832" t="s">
        <v>3248</v>
      </c>
      <c r="D2420" s="833" t="s">
        <v>5567</v>
      </c>
      <c r="E2420" s="834" t="s">
        <v>3269</v>
      </c>
      <c r="F2420" s="832" t="s">
        <v>3243</v>
      </c>
      <c r="G2420" s="832" t="s">
        <v>5131</v>
      </c>
      <c r="H2420" s="832" t="s">
        <v>594</v>
      </c>
      <c r="I2420" s="832" t="s">
        <v>5132</v>
      </c>
      <c r="J2420" s="832" t="s">
        <v>1359</v>
      </c>
      <c r="K2420" s="832" t="s">
        <v>5133</v>
      </c>
      <c r="L2420" s="835">
        <v>0</v>
      </c>
      <c r="M2420" s="835">
        <v>0</v>
      </c>
      <c r="N2420" s="832">
        <v>1</v>
      </c>
      <c r="O2420" s="836">
        <v>0.5</v>
      </c>
      <c r="P2420" s="835"/>
      <c r="Q2420" s="837"/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21</v>
      </c>
      <c r="B2421" s="832" t="s">
        <v>3242</v>
      </c>
      <c r="C2421" s="832" t="s">
        <v>3248</v>
      </c>
      <c r="D2421" s="833" t="s">
        <v>5567</v>
      </c>
      <c r="E2421" s="834" t="s">
        <v>3269</v>
      </c>
      <c r="F2421" s="832" t="s">
        <v>3243</v>
      </c>
      <c r="G2421" s="832" t="s">
        <v>3447</v>
      </c>
      <c r="H2421" s="832" t="s">
        <v>594</v>
      </c>
      <c r="I2421" s="832" t="s">
        <v>5134</v>
      </c>
      <c r="J2421" s="832" t="s">
        <v>3449</v>
      </c>
      <c r="K2421" s="832" t="s">
        <v>5135</v>
      </c>
      <c r="L2421" s="835">
        <v>0</v>
      </c>
      <c r="M2421" s="835">
        <v>0</v>
      </c>
      <c r="N2421" s="832">
        <v>1</v>
      </c>
      <c r="O2421" s="836">
        <v>1</v>
      </c>
      <c r="P2421" s="835">
        <v>0</v>
      </c>
      <c r="Q2421" s="837"/>
      <c r="R2421" s="832">
        <v>1</v>
      </c>
      <c r="S2421" s="837">
        <v>1</v>
      </c>
      <c r="T2421" s="836">
        <v>1</v>
      </c>
      <c r="U2421" s="838">
        <v>1</v>
      </c>
    </row>
    <row r="2422" spans="1:21" ht="14.45" customHeight="1" x14ac:dyDescent="0.2">
      <c r="A2422" s="831">
        <v>21</v>
      </c>
      <c r="B2422" s="832" t="s">
        <v>3242</v>
      </c>
      <c r="C2422" s="832" t="s">
        <v>3248</v>
      </c>
      <c r="D2422" s="833" t="s">
        <v>5567</v>
      </c>
      <c r="E2422" s="834" t="s">
        <v>3269</v>
      </c>
      <c r="F2422" s="832" t="s">
        <v>3243</v>
      </c>
      <c r="G2422" s="832" t="s">
        <v>3466</v>
      </c>
      <c r="H2422" s="832" t="s">
        <v>594</v>
      </c>
      <c r="I2422" s="832" t="s">
        <v>5136</v>
      </c>
      <c r="J2422" s="832" t="s">
        <v>1770</v>
      </c>
      <c r="K2422" s="832" t="s">
        <v>5137</v>
      </c>
      <c r="L2422" s="835">
        <v>16.09</v>
      </c>
      <c r="M2422" s="835">
        <v>16.09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21</v>
      </c>
      <c r="B2423" s="832" t="s">
        <v>3242</v>
      </c>
      <c r="C2423" s="832" t="s">
        <v>3248</v>
      </c>
      <c r="D2423" s="833" t="s">
        <v>5567</v>
      </c>
      <c r="E2423" s="834" t="s">
        <v>3269</v>
      </c>
      <c r="F2423" s="832" t="s">
        <v>3243</v>
      </c>
      <c r="G2423" s="832" t="s">
        <v>3472</v>
      </c>
      <c r="H2423" s="832" t="s">
        <v>594</v>
      </c>
      <c r="I2423" s="832" t="s">
        <v>3473</v>
      </c>
      <c r="J2423" s="832" t="s">
        <v>1363</v>
      </c>
      <c r="K2423" s="832" t="s">
        <v>1364</v>
      </c>
      <c r="L2423" s="835">
        <v>0</v>
      </c>
      <c r="M2423" s="835">
        <v>0</v>
      </c>
      <c r="N2423" s="832">
        <v>1</v>
      </c>
      <c r="O2423" s="836">
        <v>0.5</v>
      </c>
      <c r="P2423" s="835"/>
      <c r="Q2423" s="837"/>
      <c r="R2423" s="832"/>
      <c r="S2423" s="837">
        <v>0</v>
      </c>
      <c r="T2423" s="836"/>
      <c r="U2423" s="838">
        <v>0</v>
      </c>
    </row>
    <row r="2424" spans="1:21" ht="14.45" customHeight="1" x14ac:dyDescent="0.2">
      <c r="A2424" s="831">
        <v>21</v>
      </c>
      <c r="B2424" s="832" t="s">
        <v>3242</v>
      </c>
      <c r="C2424" s="832" t="s">
        <v>3248</v>
      </c>
      <c r="D2424" s="833" t="s">
        <v>5567</v>
      </c>
      <c r="E2424" s="834" t="s">
        <v>3269</v>
      </c>
      <c r="F2424" s="832" t="s">
        <v>3243</v>
      </c>
      <c r="G2424" s="832" t="s">
        <v>5138</v>
      </c>
      <c r="H2424" s="832" t="s">
        <v>594</v>
      </c>
      <c r="I2424" s="832" t="s">
        <v>5139</v>
      </c>
      <c r="J2424" s="832" t="s">
        <v>743</v>
      </c>
      <c r="K2424" s="832" t="s">
        <v>5140</v>
      </c>
      <c r="L2424" s="835">
        <v>0</v>
      </c>
      <c r="M2424" s="835">
        <v>0</v>
      </c>
      <c r="N2424" s="832">
        <v>1</v>
      </c>
      <c r="O2424" s="836">
        <v>0.5</v>
      </c>
      <c r="P2424" s="835"/>
      <c r="Q2424" s="837"/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21</v>
      </c>
      <c r="B2425" s="832" t="s">
        <v>3242</v>
      </c>
      <c r="C2425" s="832" t="s">
        <v>3248</v>
      </c>
      <c r="D2425" s="833" t="s">
        <v>5567</v>
      </c>
      <c r="E2425" s="834" t="s">
        <v>3269</v>
      </c>
      <c r="F2425" s="832" t="s">
        <v>3243</v>
      </c>
      <c r="G2425" s="832" t="s">
        <v>5141</v>
      </c>
      <c r="H2425" s="832" t="s">
        <v>594</v>
      </c>
      <c r="I2425" s="832" t="s">
        <v>5142</v>
      </c>
      <c r="J2425" s="832" t="s">
        <v>5143</v>
      </c>
      <c r="K2425" s="832" t="s">
        <v>5144</v>
      </c>
      <c r="L2425" s="835">
        <v>73.83</v>
      </c>
      <c r="M2425" s="835">
        <v>147.66</v>
      </c>
      <c r="N2425" s="832">
        <v>2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21</v>
      </c>
      <c r="B2426" s="832" t="s">
        <v>3242</v>
      </c>
      <c r="C2426" s="832" t="s">
        <v>3248</v>
      </c>
      <c r="D2426" s="833" t="s">
        <v>5567</v>
      </c>
      <c r="E2426" s="834" t="s">
        <v>3269</v>
      </c>
      <c r="F2426" s="832" t="s">
        <v>3243</v>
      </c>
      <c r="G2426" s="832" t="s">
        <v>3477</v>
      </c>
      <c r="H2426" s="832" t="s">
        <v>655</v>
      </c>
      <c r="I2426" s="832" t="s">
        <v>3478</v>
      </c>
      <c r="J2426" s="832" t="s">
        <v>3479</v>
      </c>
      <c r="K2426" s="832" t="s">
        <v>3480</v>
      </c>
      <c r="L2426" s="835">
        <v>3689.11</v>
      </c>
      <c r="M2426" s="835">
        <v>7378.22</v>
      </c>
      <c r="N2426" s="832">
        <v>2</v>
      </c>
      <c r="O2426" s="836">
        <v>2</v>
      </c>
      <c r="P2426" s="835">
        <v>7378.22</v>
      </c>
      <c r="Q2426" s="837">
        <v>1</v>
      </c>
      <c r="R2426" s="832">
        <v>2</v>
      </c>
      <c r="S2426" s="837">
        <v>1</v>
      </c>
      <c r="T2426" s="836">
        <v>2</v>
      </c>
      <c r="U2426" s="838">
        <v>1</v>
      </c>
    </row>
    <row r="2427" spans="1:21" ht="14.45" customHeight="1" x14ac:dyDescent="0.2">
      <c r="A2427" s="831">
        <v>21</v>
      </c>
      <c r="B2427" s="832" t="s">
        <v>3242</v>
      </c>
      <c r="C2427" s="832" t="s">
        <v>3248</v>
      </c>
      <c r="D2427" s="833" t="s">
        <v>5567</v>
      </c>
      <c r="E2427" s="834" t="s">
        <v>3269</v>
      </c>
      <c r="F2427" s="832" t="s">
        <v>3243</v>
      </c>
      <c r="G2427" s="832" t="s">
        <v>3477</v>
      </c>
      <c r="H2427" s="832" t="s">
        <v>655</v>
      </c>
      <c r="I2427" s="832" t="s">
        <v>3478</v>
      </c>
      <c r="J2427" s="832" t="s">
        <v>3479</v>
      </c>
      <c r="K2427" s="832" t="s">
        <v>3480</v>
      </c>
      <c r="L2427" s="835">
        <v>1651.16</v>
      </c>
      <c r="M2427" s="835">
        <v>9906.9600000000009</v>
      </c>
      <c r="N2427" s="832">
        <v>6</v>
      </c>
      <c r="O2427" s="836">
        <v>4.5</v>
      </c>
      <c r="P2427" s="835">
        <v>8255.8000000000011</v>
      </c>
      <c r="Q2427" s="837">
        <v>0.83333333333333337</v>
      </c>
      <c r="R2427" s="832">
        <v>5</v>
      </c>
      <c r="S2427" s="837">
        <v>0.83333333333333337</v>
      </c>
      <c r="T2427" s="836">
        <v>4</v>
      </c>
      <c r="U2427" s="838">
        <v>0.88888888888888884</v>
      </c>
    </row>
    <row r="2428" spans="1:21" ht="14.45" customHeight="1" x14ac:dyDescent="0.2">
      <c r="A2428" s="831">
        <v>21</v>
      </c>
      <c r="B2428" s="832" t="s">
        <v>3242</v>
      </c>
      <c r="C2428" s="832" t="s">
        <v>3248</v>
      </c>
      <c r="D2428" s="833" t="s">
        <v>5567</v>
      </c>
      <c r="E2428" s="834" t="s">
        <v>3269</v>
      </c>
      <c r="F2428" s="832" t="s">
        <v>3243</v>
      </c>
      <c r="G2428" s="832" t="s">
        <v>3856</v>
      </c>
      <c r="H2428" s="832" t="s">
        <v>594</v>
      </c>
      <c r="I2428" s="832" t="s">
        <v>3857</v>
      </c>
      <c r="J2428" s="832" t="s">
        <v>3858</v>
      </c>
      <c r="K2428" s="832" t="s">
        <v>3859</v>
      </c>
      <c r="L2428" s="835">
        <v>111.72</v>
      </c>
      <c r="M2428" s="835">
        <v>111.72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21</v>
      </c>
      <c r="B2429" s="832" t="s">
        <v>3242</v>
      </c>
      <c r="C2429" s="832" t="s">
        <v>3248</v>
      </c>
      <c r="D2429" s="833" t="s">
        <v>5567</v>
      </c>
      <c r="E2429" s="834" t="s">
        <v>3269</v>
      </c>
      <c r="F2429" s="832" t="s">
        <v>3243</v>
      </c>
      <c r="G2429" s="832" t="s">
        <v>4769</v>
      </c>
      <c r="H2429" s="832" t="s">
        <v>655</v>
      </c>
      <c r="I2429" s="832" t="s">
        <v>3042</v>
      </c>
      <c r="J2429" s="832" t="s">
        <v>3043</v>
      </c>
      <c r="K2429" s="832" t="s">
        <v>3044</v>
      </c>
      <c r="L2429" s="835">
        <v>93.43</v>
      </c>
      <c r="M2429" s="835">
        <v>280.29000000000002</v>
      </c>
      <c r="N2429" s="832">
        <v>3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21</v>
      </c>
      <c r="B2430" s="832" t="s">
        <v>3242</v>
      </c>
      <c r="C2430" s="832" t="s">
        <v>3248</v>
      </c>
      <c r="D2430" s="833" t="s">
        <v>5567</v>
      </c>
      <c r="E2430" s="834" t="s">
        <v>3269</v>
      </c>
      <c r="F2430" s="832" t="s">
        <v>3243</v>
      </c>
      <c r="G2430" s="832" t="s">
        <v>4769</v>
      </c>
      <c r="H2430" s="832" t="s">
        <v>594</v>
      </c>
      <c r="I2430" s="832" t="s">
        <v>5145</v>
      </c>
      <c r="J2430" s="832" t="s">
        <v>5146</v>
      </c>
      <c r="K2430" s="832" t="s">
        <v>5147</v>
      </c>
      <c r="L2430" s="835">
        <v>100.11</v>
      </c>
      <c r="M2430" s="835">
        <v>300.33</v>
      </c>
      <c r="N2430" s="832">
        <v>3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21</v>
      </c>
      <c r="B2431" s="832" t="s">
        <v>3242</v>
      </c>
      <c r="C2431" s="832" t="s">
        <v>3248</v>
      </c>
      <c r="D2431" s="833" t="s">
        <v>5567</v>
      </c>
      <c r="E2431" s="834" t="s">
        <v>3269</v>
      </c>
      <c r="F2431" s="832" t="s">
        <v>3243</v>
      </c>
      <c r="G2431" s="832" t="s">
        <v>3870</v>
      </c>
      <c r="H2431" s="832" t="s">
        <v>594</v>
      </c>
      <c r="I2431" s="832" t="s">
        <v>3871</v>
      </c>
      <c r="J2431" s="832" t="s">
        <v>1802</v>
      </c>
      <c r="K2431" s="832" t="s">
        <v>3872</v>
      </c>
      <c r="L2431" s="835">
        <v>61.97</v>
      </c>
      <c r="M2431" s="835">
        <v>61.97</v>
      </c>
      <c r="N2431" s="832">
        <v>1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5" customHeight="1" x14ac:dyDescent="0.2">
      <c r="A2432" s="831">
        <v>21</v>
      </c>
      <c r="B2432" s="832" t="s">
        <v>3242</v>
      </c>
      <c r="C2432" s="832" t="s">
        <v>3248</v>
      </c>
      <c r="D2432" s="833" t="s">
        <v>5567</v>
      </c>
      <c r="E2432" s="834" t="s">
        <v>3269</v>
      </c>
      <c r="F2432" s="832" t="s">
        <v>3243</v>
      </c>
      <c r="G2432" s="832" t="s">
        <v>3504</v>
      </c>
      <c r="H2432" s="832" t="s">
        <v>594</v>
      </c>
      <c r="I2432" s="832" t="s">
        <v>3505</v>
      </c>
      <c r="J2432" s="832" t="s">
        <v>3506</v>
      </c>
      <c r="K2432" s="832" t="s">
        <v>3507</v>
      </c>
      <c r="L2432" s="835">
        <v>73.150000000000006</v>
      </c>
      <c r="M2432" s="835">
        <v>292.60000000000002</v>
      </c>
      <c r="N2432" s="832">
        <v>4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21</v>
      </c>
      <c r="B2433" s="832" t="s">
        <v>3242</v>
      </c>
      <c r="C2433" s="832" t="s">
        <v>3248</v>
      </c>
      <c r="D2433" s="833" t="s">
        <v>5567</v>
      </c>
      <c r="E2433" s="834" t="s">
        <v>3269</v>
      </c>
      <c r="F2433" s="832" t="s">
        <v>3243</v>
      </c>
      <c r="G2433" s="832" t="s">
        <v>3881</v>
      </c>
      <c r="H2433" s="832" t="s">
        <v>655</v>
      </c>
      <c r="I2433" s="832" t="s">
        <v>3134</v>
      </c>
      <c r="J2433" s="832" t="s">
        <v>2899</v>
      </c>
      <c r="K2433" s="832" t="s">
        <v>3135</v>
      </c>
      <c r="L2433" s="835">
        <v>109.89</v>
      </c>
      <c r="M2433" s="835">
        <v>109.89</v>
      </c>
      <c r="N2433" s="832">
        <v>1</v>
      </c>
      <c r="O2433" s="836">
        <v>0.5</v>
      </c>
      <c r="P2433" s="835">
        <v>109.89</v>
      </c>
      <c r="Q2433" s="837">
        <v>1</v>
      </c>
      <c r="R2433" s="832">
        <v>1</v>
      </c>
      <c r="S2433" s="837">
        <v>1</v>
      </c>
      <c r="T2433" s="836">
        <v>0.5</v>
      </c>
      <c r="U2433" s="838">
        <v>1</v>
      </c>
    </row>
    <row r="2434" spans="1:21" ht="14.45" customHeight="1" x14ac:dyDescent="0.2">
      <c r="A2434" s="831">
        <v>21</v>
      </c>
      <c r="B2434" s="832" t="s">
        <v>3242</v>
      </c>
      <c r="C2434" s="832" t="s">
        <v>3248</v>
      </c>
      <c r="D2434" s="833" t="s">
        <v>5567</v>
      </c>
      <c r="E2434" s="834" t="s">
        <v>3269</v>
      </c>
      <c r="F2434" s="832" t="s">
        <v>3243</v>
      </c>
      <c r="G2434" s="832" t="s">
        <v>3508</v>
      </c>
      <c r="H2434" s="832" t="s">
        <v>594</v>
      </c>
      <c r="I2434" s="832" t="s">
        <v>3509</v>
      </c>
      <c r="J2434" s="832" t="s">
        <v>3510</v>
      </c>
      <c r="K2434" s="832" t="s">
        <v>3511</v>
      </c>
      <c r="L2434" s="835">
        <v>550.39</v>
      </c>
      <c r="M2434" s="835">
        <v>4953.51</v>
      </c>
      <c r="N2434" s="832">
        <v>9</v>
      </c>
      <c r="O2434" s="836">
        <v>3</v>
      </c>
      <c r="P2434" s="835">
        <v>3302.34</v>
      </c>
      <c r="Q2434" s="837">
        <v>0.66666666666666663</v>
      </c>
      <c r="R2434" s="832">
        <v>6</v>
      </c>
      <c r="S2434" s="837">
        <v>0.66666666666666663</v>
      </c>
      <c r="T2434" s="836">
        <v>2</v>
      </c>
      <c r="U2434" s="838">
        <v>0.66666666666666663</v>
      </c>
    </row>
    <row r="2435" spans="1:21" ht="14.45" customHeight="1" x14ac:dyDescent="0.2">
      <c r="A2435" s="831">
        <v>21</v>
      </c>
      <c r="B2435" s="832" t="s">
        <v>3242</v>
      </c>
      <c r="C2435" s="832" t="s">
        <v>3248</v>
      </c>
      <c r="D2435" s="833" t="s">
        <v>5567</v>
      </c>
      <c r="E2435" s="834" t="s">
        <v>3269</v>
      </c>
      <c r="F2435" s="832" t="s">
        <v>3243</v>
      </c>
      <c r="G2435" s="832" t="s">
        <v>3508</v>
      </c>
      <c r="H2435" s="832" t="s">
        <v>655</v>
      </c>
      <c r="I2435" s="832" t="s">
        <v>2827</v>
      </c>
      <c r="J2435" s="832" t="s">
        <v>2828</v>
      </c>
      <c r="K2435" s="832" t="s">
        <v>773</v>
      </c>
      <c r="L2435" s="835">
        <v>550.39</v>
      </c>
      <c r="M2435" s="835">
        <v>79806.549999999959</v>
      </c>
      <c r="N2435" s="832">
        <v>145</v>
      </c>
      <c r="O2435" s="836">
        <v>43</v>
      </c>
      <c r="P2435" s="835">
        <v>57240.559999999961</v>
      </c>
      <c r="Q2435" s="837">
        <v>0.71724137931034471</v>
      </c>
      <c r="R2435" s="832">
        <v>104</v>
      </c>
      <c r="S2435" s="837">
        <v>0.71724137931034482</v>
      </c>
      <c r="T2435" s="836">
        <v>32.5</v>
      </c>
      <c r="U2435" s="838">
        <v>0.7558139534883721</v>
      </c>
    </row>
    <row r="2436" spans="1:21" ht="14.45" customHeight="1" x14ac:dyDescent="0.2">
      <c r="A2436" s="831">
        <v>21</v>
      </c>
      <c r="B2436" s="832" t="s">
        <v>3242</v>
      </c>
      <c r="C2436" s="832" t="s">
        <v>3248</v>
      </c>
      <c r="D2436" s="833" t="s">
        <v>5567</v>
      </c>
      <c r="E2436" s="834" t="s">
        <v>3269</v>
      </c>
      <c r="F2436" s="832" t="s">
        <v>3243</v>
      </c>
      <c r="G2436" s="832" t="s">
        <v>3512</v>
      </c>
      <c r="H2436" s="832" t="s">
        <v>594</v>
      </c>
      <c r="I2436" s="832" t="s">
        <v>3513</v>
      </c>
      <c r="J2436" s="832" t="s">
        <v>3514</v>
      </c>
      <c r="K2436" s="832" t="s">
        <v>3515</v>
      </c>
      <c r="L2436" s="835">
        <v>0</v>
      </c>
      <c r="M2436" s="835">
        <v>0</v>
      </c>
      <c r="N2436" s="832">
        <v>5</v>
      </c>
      <c r="O2436" s="836">
        <v>1</v>
      </c>
      <c r="P2436" s="835"/>
      <c r="Q2436" s="837"/>
      <c r="R2436" s="832"/>
      <c r="S2436" s="837">
        <v>0</v>
      </c>
      <c r="T2436" s="836"/>
      <c r="U2436" s="838">
        <v>0</v>
      </c>
    </row>
    <row r="2437" spans="1:21" ht="14.45" customHeight="1" x14ac:dyDescent="0.2">
      <c r="A2437" s="831">
        <v>21</v>
      </c>
      <c r="B2437" s="832" t="s">
        <v>3242</v>
      </c>
      <c r="C2437" s="832" t="s">
        <v>3248</v>
      </c>
      <c r="D2437" s="833" t="s">
        <v>5567</v>
      </c>
      <c r="E2437" s="834" t="s">
        <v>3269</v>
      </c>
      <c r="F2437" s="832" t="s">
        <v>3243</v>
      </c>
      <c r="G2437" s="832" t="s">
        <v>3512</v>
      </c>
      <c r="H2437" s="832" t="s">
        <v>594</v>
      </c>
      <c r="I2437" s="832" t="s">
        <v>5148</v>
      </c>
      <c r="J2437" s="832" t="s">
        <v>5149</v>
      </c>
      <c r="K2437" s="832" t="s">
        <v>5150</v>
      </c>
      <c r="L2437" s="835">
        <v>0</v>
      </c>
      <c r="M2437" s="835">
        <v>0</v>
      </c>
      <c r="N2437" s="832">
        <v>1</v>
      </c>
      <c r="O2437" s="836">
        <v>0.5</v>
      </c>
      <c r="P2437" s="835"/>
      <c r="Q2437" s="837"/>
      <c r="R2437" s="832"/>
      <c r="S2437" s="837">
        <v>0</v>
      </c>
      <c r="T2437" s="836"/>
      <c r="U2437" s="838">
        <v>0</v>
      </c>
    </row>
    <row r="2438" spans="1:21" ht="14.45" customHeight="1" x14ac:dyDescent="0.2">
      <c r="A2438" s="831">
        <v>21</v>
      </c>
      <c r="B2438" s="832" t="s">
        <v>3242</v>
      </c>
      <c r="C2438" s="832" t="s">
        <v>3248</v>
      </c>
      <c r="D2438" s="833" t="s">
        <v>5567</v>
      </c>
      <c r="E2438" s="834" t="s">
        <v>3269</v>
      </c>
      <c r="F2438" s="832" t="s">
        <v>3243</v>
      </c>
      <c r="G2438" s="832" t="s">
        <v>3516</v>
      </c>
      <c r="H2438" s="832" t="s">
        <v>594</v>
      </c>
      <c r="I2438" s="832" t="s">
        <v>5033</v>
      </c>
      <c r="J2438" s="832" t="s">
        <v>5034</v>
      </c>
      <c r="K2438" s="832" t="s">
        <v>5035</v>
      </c>
      <c r="L2438" s="835">
        <v>110.74</v>
      </c>
      <c r="M2438" s="835">
        <v>110.74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21</v>
      </c>
      <c r="B2439" s="832" t="s">
        <v>3242</v>
      </c>
      <c r="C2439" s="832" t="s">
        <v>3248</v>
      </c>
      <c r="D2439" s="833" t="s">
        <v>5567</v>
      </c>
      <c r="E2439" s="834" t="s">
        <v>3269</v>
      </c>
      <c r="F2439" s="832" t="s">
        <v>3243</v>
      </c>
      <c r="G2439" s="832" t="s">
        <v>3520</v>
      </c>
      <c r="H2439" s="832" t="s">
        <v>594</v>
      </c>
      <c r="I2439" s="832" t="s">
        <v>5151</v>
      </c>
      <c r="J2439" s="832" t="s">
        <v>3522</v>
      </c>
      <c r="K2439" s="832" t="s">
        <v>5152</v>
      </c>
      <c r="L2439" s="835">
        <v>0</v>
      </c>
      <c r="M2439" s="835">
        <v>0</v>
      </c>
      <c r="N2439" s="832">
        <v>1</v>
      </c>
      <c r="O2439" s="836">
        <v>1</v>
      </c>
      <c r="P2439" s="835">
        <v>0</v>
      </c>
      <c r="Q2439" s="837"/>
      <c r="R2439" s="832">
        <v>1</v>
      </c>
      <c r="S2439" s="837">
        <v>1</v>
      </c>
      <c r="T2439" s="836">
        <v>1</v>
      </c>
      <c r="U2439" s="838">
        <v>1</v>
      </c>
    </row>
    <row r="2440" spans="1:21" ht="14.45" customHeight="1" x14ac:dyDescent="0.2">
      <c r="A2440" s="831">
        <v>21</v>
      </c>
      <c r="B2440" s="832" t="s">
        <v>3242</v>
      </c>
      <c r="C2440" s="832" t="s">
        <v>3248</v>
      </c>
      <c r="D2440" s="833" t="s">
        <v>5567</v>
      </c>
      <c r="E2440" s="834" t="s">
        <v>3269</v>
      </c>
      <c r="F2440" s="832" t="s">
        <v>3243</v>
      </c>
      <c r="G2440" s="832" t="s">
        <v>3524</v>
      </c>
      <c r="H2440" s="832" t="s">
        <v>594</v>
      </c>
      <c r="I2440" s="832" t="s">
        <v>3525</v>
      </c>
      <c r="J2440" s="832" t="s">
        <v>1016</v>
      </c>
      <c r="K2440" s="832" t="s">
        <v>3526</v>
      </c>
      <c r="L2440" s="835">
        <v>248.55</v>
      </c>
      <c r="M2440" s="835">
        <v>745.65000000000009</v>
      </c>
      <c r="N2440" s="832">
        <v>3</v>
      </c>
      <c r="O2440" s="836">
        <v>3</v>
      </c>
      <c r="P2440" s="835">
        <v>248.55</v>
      </c>
      <c r="Q2440" s="837">
        <v>0.33333333333333331</v>
      </c>
      <c r="R2440" s="832">
        <v>1</v>
      </c>
      <c r="S2440" s="837">
        <v>0.33333333333333331</v>
      </c>
      <c r="T2440" s="836">
        <v>1</v>
      </c>
      <c r="U2440" s="838">
        <v>0.33333333333333331</v>
      </c>
    </row>
    <row r="2441" spans="1:21" ht="14.45" customHeight="1" x14ac:dyDescent="0.2">
      <c r="A2441" s="831">
        <v>21</v>
      </c>
      <c r="B2441" s="832" t="s">
        <v>3242</v>
      </c>
      <c r="C2441" s="832" t="s">
        <v>3248</v>
      </c>
      <c r="D2441" s="833" t="s">
        <v>5567</v>
      </c>
      <c r="E2441" s="834" t="s">
        <v>3269</v>
      </c>
      <c r="F2441" s="832" t="s">
        <v>3243</v>
      </c>
      <c r="G2441" s="832" t="s">
        <v>3902</v>
      </c>
      <c r="H2441" s="832" t="s">
        <v>594</v>
      </c>
      <c r="I2441" s="832" t="s">
        <v>3903</v>
      </c>
      <c r="J2441" s="832" t="s">
        <v>3904</v>
      </c>
      <c r="K2441" s="832" t="s">
        <v>3905</v>
      </c>
      <c r="L2441" s="835">
        <v>727.03</v>
      </c>
      <c r="M2441" s="835">
        <v>2181.09</v>
      </c>
      <c r="N2441" s="832">
        <v>3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5" customHeight="1" x14ac:dyDescent="0.2">
      <c r="A2442" s="831">
        <v>21</v>
      </c>
      <c r="B2442" s="832" t="s">
        <v>3242</v>
      </c>
      <c r="C2442" s="832" t="s">
        <v>3248</v>
      </c>
      <c r="D2442" s="833" t="s">
        <v>5567</v>
      </c>
      <c r="E2442" s="834" t="s">
        <v>3269</v>
      </c>
      <c r="F2442" s="832" t="s">
        <v>3243</v>
      </c>
      <c r="G2442" s="832" t="s">
        <v>3902</v>
      </c>
      <c r="H2442" s="832" t="s">
        <v>594</v>
      </c>
      <c r="I2442" s="832" t="s">
        <v>4427</v>
      </c>
      <c r="J2442" s="832" t="s">
        <v>4428</v>
      </c>
      <c r="K2442" s="832" t="s">
        <v>4429</v>
      </c>
      <c r="L2442" s="835">
        <v>727.03</v>
      </c>
      <c r="M2442" s="835">
        <v>2181.09</v>
      </c>
      <c r="N2442" s="832">
        <v>3</v>
      </c>
      <c r="O2442" s="836">
        <v>1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5" customHeight="1" x14ac:dyDescent="0.2">
      <c r="A2443" s="831">
        <v>21</v>
      </c>
      <c r="B2443" s="832" t="s">
        <v>3242</v>
      </c>
      <c r="C2443" s="832" t="s">
        <v>3248</v>
      </c>
      <c r="D2443" s="833" t="s">
        <v>5567</v>
      </c>
      <c r="E2443" s="834" t="s">
        <v>3269</v>
      </c>
      <c r="F2443" s="832" t="s">
        <v>3243</v>
      </c>
      <c r="G2443" s="832" t="s">
        <v>3313</v>
      </c>
      <c r="H2443" s="832" t="s">
        <v>594</v>
      </c>
      <c r="I2443" s="832" t="s">
        <v>3527</v>
      </c>
      <c r="J2443" s="832" t="s">
        <v>870</v>
      </c>
      <c r="K2443" s="832" t="s">
        <v>3528</v>
      </c>
      <c r="L2443" s="835">
        <v>53.57</v>
      </c>
      <c r="M2443" s="835">
        <v>482.13</v>
      </c>
      <c r="N2443" s="832">
        <v>9</v>
      </c>
      <c r="O2443" s="836">
        <v>4.5</v>
      </c>
      <c r="P2443" s="835">
        <v>374.99</v>
      </c>
      <c r="Q2443" s="837">
        <v>0.77777777777777779</v>
      </c>
      <c r="R2443" s="832">
        <v>7</v>
      </c>
      <c r="S2443" s="837">
        <v>0.77777777777777779</v>
      </c>
      <c r="T2443" s="836">
        <v>3.5</v>
      </c>
      <c r="U2443" s="838">
        <v>0.77777777777777779</v>
      </c>
    </row>
    <row r="2444" spans="1:21" ht="14.45" customHeight="1" x14ac:dyDescent="0.2">
      <c r="A2444" s="831">
        <v>21</v>
      </c>
      <c r="B2444" s="832" t="s">
        <v>3242</v>
      </c>
      <c r="C2444" s="832" t="s">
        <v>3248</v>
      </c>
      <c r="D2444" s="833" t="s">
        <v>5567</v>
      </c>
      <c r="E2444" s="834" t="s">
        <v>3269</v>
      </c>
      <c r="F2444" s="832" t="s">
        <v>3243</v>
      </c>
      <c r="G2444" s="832" t="s">
        <v>4121</v>
      </c>
      <c r="H2444" s="832" t="s">
        <v>594</v>
      </c>
      <c r="I2444" s="832" t="s">
        <v>4264</v>
      </c>
      <c r="J2444" s="832" t="s">
        <v>1768</v>
      </c>
      <c r="K2444" s="832" t="s">
        <v>4265</v>
      </c>
      <c r="L2444" s="835">
        <v>34.19</v>
      </c>
      <c r="M2444" s="835">
        <v>34.19</v>
      </c>
      <c r="N2444" s="832">
        <v>1</v>
      </c>
      <c r="O2444" s="836">
        <v>1</v>
      </c>
      <c r="P2444" s="835">
        <v>34.19</v>
      </c>
      <c r="Q2444" s="837">
        <v>1</v>
      </c>
      <c r="R2444" s="832">
        <v>1</v>
      </c>
      <c r="S2444" s="837">
        <v>1</v>
      </c>
      <c r="T2444" s="836">
        <v>1</v>
      </c>
      <c r="U2444" s="838">
        <v>1</v>
      </c>
    </row>
    <row r="2445" spans="1:21" ht="14.45" customHeight="1" x14ac:dyDescent="0.2">
      <c r="A2445" s="831">
        <v>21</v>
      </c>
      <c r="B2445" s="832" t="s">
        <v>3242</v>
      </c>
      <c r="C2445" s="832" t="s">
        <v>3248</v>
      </c>
      <c r="D2445" s="833" t="s">
        <v>5567</v>
      </c>
      <c r="E2445" s="834" t="s">
        <v>3269</v>
      </c>
      <c r="F2445" s="832" t="s">
        <v>3243</v>
      </c>
      <c r="G2445" s="832" t="s">
        <v>3292</v>
      </c>
      <c r="H2445" s="832" t="s">
        <v>655</v>
      </c>
      <c r="I2445" s="832" t="s">
        <v>2553</v>
      </c>
      <c r="J2445" s="832" t="s">
        <v>1023</v>
      </c>
      <c r="K2445" s="832" t="s">
        <v>2554</v>
      </c>
      <c r="L2445" s="835">
        <v>1385.62</v>
      </c>
      <c r="M2445" s="835">
        <v>8313.7199999999993</v>
      </c>
      <c r="N2445" s="832">
        <v>6</v>
      </c>
      <c r="O2445" s="836">
        <v>1</v>
      </c>
      <c r="P2445" s="835">
        <v>8313.7199999999993</v>
      </c>
      <c r="Q2445" s="837">
        <v>1</v>
      </c>
      <c r="R2445" s="832">
        <v>6</v>
      </c>
      <c r="S2445" s="837">
        <v>1</v>
      </c>
      <c r="T2445" s="836">
        <v>1</v>
      </c>
      <c r="U2445" s="838">
        <v>1</v>
      </c>
    </row>
    <row r="2446" spans="1:21" ht="14.45" customHeight="1" x14ac:dyDescent="0.2">
      <c r="A2446" s="831">
        <v>21</v>
      </c>
      <c r="B2446" s="832" t="s">
        <v>3242</v>
      </c>
      <c r="C2446" s="832" t="s">
        <v>3248</v>
      </c>
      <c r="D2446" s="833" t="s">
        <v>5567</v>
      </c>
      <c r="E2446" s="834" t="s">
        <v>3269</v>
      </c>
      <c r="F2446" s="832" t="s">
        <v>3243</v>
      </c>
      <c r="G2446" s="832" t="s">
        <v>3292</v>
      </c>
      <c r="H2446" s="832" t="s">
        <v>655</v>
      </c>
      <c r="I2446" s="832" t="s">
        <v>2559</v>
      </c>
      <c r="J2446" s="832" t="s">
        <v>1020</v>
      </c>
      <c r="K2446" s="832" t="s">
        <v>2560</v>
      </c>
      <c r="L2446" s="835">
        <v>736.33</v>
      </c>
      <c r="M2446" s="835">
        <v>2208.9900000000002</v>
      </c>
      <c r="N2446" s="832">
        <v>3</v>
      </c>
      <c r="O2446" s="836">
        <v>1</v>
      </c>
      <c r="P2446" s="835">
        <v>2208.9900000000002</v>
      </c>
      <c r="Q2446" s="837">
        <v>1</v>
      </c>
      <c r="R2446" s="832">
        <v>3</v>
      </c>
      <c r="S2446" s="837">
        <v>1</v>
      </c>
      <c r="T2446" s="836">
        <v>1</v>
      </c>
      <c r="U2446" s="838">
        <v>1</v>
      </c>
    </row>
    <row r="2447" spans="1:21" ht="14.45" customHeight="1" x14ac:dyDescent="0.2">
      <c r="A2447" s="831">
        <v>21</v>
      </c>
      <c r="B2447" s="832" t="s">
        <v>3242</v>
      </c>
      <c r="C2447" s="832" t="s">
        <v>3248</v>
      </c>
      <c r="D2447" s="833" t="s">
        <v>5567</v>
      </c>
      <c r="E2447" s="834" t="s">
        <v>3269</v>
      </c>
      <c r="F2447" s="832" t="s">
        <v>3243</v>
      </c>
      <c r="G2447" s="832" t="s">
        <v>3292</v>
      </c>
      <c r="H2447" s="832" t="s">
        <v>655</v>
      </c>
      <c r="I2447" s="832" t="s">
        <v>3538</v>
      </c>
      <c r="J2447" s="832" t="s">
        <v>1020</v>
      </c>
      <c r="K2447" s="832" t="s">
        <v>3539</v>
      </c>
      <c r="L2447" s="835">
        <v>490.89</v>
      </c>
      <c r="M2447" s="835">
        <v>981.78</v>
      </c>
      <c r="N2447" s="832">
        <v>2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5" customHeight="1" x14ac:dyDescent="0.2">
      <c r="A2448" s="831">
        <v>21</v>
      </c>
      <c r="B2448" s="832" t="s">
        <v>3242</v>
      </c>
      <c r="C2448" s="832" t="s">
        <v>3248</v>
      </c>
      <c r="D2448" s="833" t="s">
        <v>5567</v>
      </c>
      <c r="E2448" s="834" t="s">
        <v>3269</v>
      </c>
      <c r="F2448" s="832" t="s">
        <v>3243</v>
      </c>
      <c r="G2448" s="832" t="s">
        <v>3292</v>
      </c>
      <c r="H2448" s="832" t="s">
        <v>655</v>
      </c>
      <c r="I2448" s="832" t="s">
        <v>2555</v>
      </c>
      <c r="J2448" s="832" t="s">
        <v>1023</v>
      </c>
      <c r="K2448" s="832" t="s">
        <v>2556</v>
      </c>
      <c r="L2448" s="835">
        <v>1847.49</v>
      </c>
      <c r="M2448" s="835">
        <v>46187.25</v>
      </c>
      <c r="N2448" s="832">
        <v>25</v>
      </c>
      <c r="O2448" s="836">
        <v>3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5" customHeight="1" x14ac:dyDescent="0.2">
      <c r="A2449" s="831">
        <v>21</v>
      </c>
      <c r="B2449" s="832" t="s">
        <v>3242</v>
      </c>
      <c r="C2449" s="832" t="s">
        <v>3248</v>
      </c>
      <c r="D2449" s="833" t="s">
        <v>5567</v>
      </c>
      <c r="E2449" s="834" t="s">
        <v>3269</v>
      </c>
      <c r="F2449" s="832" t="s">
        <v>3243</v>
      </c>
      <c r="G2449" s="832" t="s">
        <v>3292</v>
      </c>
      <c r="H2449" s="832" t="s">
        <v>655</v>
      </c>
      <c r="I2449" s="832" t="s">
        <v>3039</v>
      </c>
      <c r="J2449" s="832" t="s">
        <v>1020</v>
      </c>
      <c r="K2449" s="832" t="s">
        <v>3040</v>
      </c>
      <c r="L2449" s="835">
        <v>923.74</v>
      </c>
      <c r="M2449" s="835">
        <v>5542.4400000000005</v>
      </c>
      <c r="N2449" s="832">
        <v>6</v>
      </c>
      <c r="O2449" s="836">
        <v>1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5" customHeight="1" x14ac:dyDescent="0.2">
      <c r="A2450" s="831">
        <v>21</v>
      </c>
      <c r="B2450" s="832" t="s">
        <v>3242</v>
      </c>
      <c r="C2450" s="832" t="s">
        <v>3248</v>
      </c>
      <c r="D2450" s="833" t="s">
        <v>5567</v>
      </c>
      <c r="E2450" s="834" t="s">
        <v>3269</v>
      </c>
      <c r="F2450" s="832" t="s">
        <v>3243</v>
      </c>
      <c r="G2450" s="832" t="s">
        <v>3546</v>
      </c>
      <c r="H2450" s="832" t="s">
        <v>594</v>
      </c>
      <c r="I2450" s="832" t="s">
        <v>3547</v>
      </c>
      <c r="J2450" s="832" t="s">
        <v>732</v>
      </c>
      <c r="K2450" s="832" t="s">
        <v>676</v>
      </c>
      <c r="L2450" s="835">
        <v>35.25</v>
      </c>
      <c r="M2450" s="835">
        <v>70.5</v>
      </c>
      <c r="N2450" s="832">
        <v>2</v>
      </c>
      <c r="O2450" s="836">
        <v>1</v>
      </c>
      <c r="P2450" s="835">
        <v>70.5</v>
      </c>
      <c r="Q2450" s="837">
        <v>1</v>
      </c>
      <c r="R2450" s="832">
        <v>2</v>
      </c>
      <c r="S2450" s="837">
        <v>1</v>
      </c>
      <c r="T2450" s="836">
        <v>1</v>
      </c>
      <c r="U2450" s="838">
        <v>1</v>
      </c>
    </row>
    <row r="2451" spans="1:21" ht="14.45" customHeight="1" x14ac:dyDescent="0.2">
      <c r="A2451" s="831">
        <v>21</v>
      </c>
      <c r="B2451" s="832" t="s">
        <v>3242</v>
      </c>
      <c r="C2451" s="832" t="s">
        <v>3248</v>
      </c>
      <c r="D2451" s="833" t="s">
        <v>5567</v>
      </c>
      <c r="E2451" s="834" t="s">
        <v>3269</v>
      </c>
      <c r="F2451" s="832" t="s">
        <v>3243</v>
      </c>
      <c r="G2451" s="832" t="s">
        <v>3551</v>
      </c>
      <c r="H2451" s="832" t="s">
        <v>594</v>
      </c>
      <c r="I2451" s="832" t="s">
        <v>4565</v>
      </c>
      <c r="J2451" s="832" t="s">
        <v>1078</v>
      </c>
      <c r="K2451" s="832" t="s">
        <v>4566</v>
      </c>
      <c r="L2451" s="835">
        <v>16.12</v>
      </c>
      <c r="M2451" s="835">
        <v>16.12</v>
      </c>
      <c r="N2451" s="832">
        <v>1</v>
      </c>
      <c r="O2451" s="836">
        <v>0.5</v>
      </c>
      <c r="P2451" s="835">
        <v>16.12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5" customHeight="1" x14ac:dyDescent="0.2">
      <c r="A2452" s="831">
        <v>21</v>
      </c>
      <c r="B2452" s="832" t="s">
        <v>3242</v>
      </c>
      <c r="C2452" s="832" t="s">
        <v>3248</v>
      </c>
      <c r="D2452" s="833" t="s">
        <v>5567</v>
      </c>
      <c r="E2452" s="834" t="s">
        <v>3269</v>
      </c>
      <c r="F2452" s="832" t="s">
        <v>3243</v>
      </c>
      <c r="G2452" s="832" t="s">
        <v>3551</v>
      </c>
      <c r="H2452" s="832" t="s">
        <v>594</v>
      </c>
      <c r="I2452" s="832" t="s">
        <v>3930</v>
      </c>
      <c r="J2452" s="832" t="s">
        <v>1078</v>
      </c>
      <c r="K2452" s="832" t="s">
        <v>3556</v>
      </c>
      <c r="L2452" s="835">
        <v>32.25</v>
      </c>
      <c r="M2452" s="835">
        <v>64.5</v>
      </c>
      <c r="N2452" s="832">
        <v>2</v>
      </c>
      <c r="O2452" s="836">
        <v>0.5</v>
      </c>
      <c r="P2452" s="835">
        <v>64.5</v>
      </c>
      <c r="Q2452" s="837">
        <v>1</v>
      </c>
      <c r="R2452" s="832">
        <v>2</v>
      </c>
      <c r="S2452" s="837">
        <v>1</v>
      </c>
      <c r="T2452" s="836">
        <v>0.5</v>
      </c>
      <c r="U2452" s="838">
        <v>1</v>
      </c>
    </row>
    <row r="2453" spans="1:21" ht="14.45" customHeight="1" x14ac:dyDescent="0.2">
      <c r="A2453" s="831">
        <v>21</v>
      </c>
      <c r="B2453" s="832" t="s">
        <v>3242</v>
      </c>
      <c r="C2453" s="832" t="s">
        <v>3248</v>
      </c>
      <c r="D2453" s="833" t="s">
        <v>5567</v>
      </c>
      <c r="E2453" s="834" t="s">
        <v>3269</v>
      </c>
      <c r="F2453" s="832" t="s">
        <v>3243</v>
      </c>
      <c r="G2453" s="832" t="s">
        <v>3293</v>
      </c>
      <c r="H2453" s="832" t="s">
        <v>594</v>
      </c>
      <c r="I2453" s="832" t="s">
        <v>4481</v>
      </c>
      <c r="J2453" s="832" t="s">
        <v>3566</v>
      </c>
      <c r="K2453" s="832" t="s">
        <v>4482</v>
      </c>
      <c r="L2453" s="835">
        <v>226.6</v>
      </c>
      <c r="M2453" s="835">
        <v>226.6</v>
      </c>
      <c r="N2453" s="832">
        <v>1</v>
      </c>
      <c r="O2453" s="836">
        <v>0.5</v>
      </c>
      <c r="P2453" s="835">
        <v>226.6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5" customHeight="1" x14ac:dyDescent="0.2">
      <c r="A2454" s="831">
        <v>21</v>
      </c>
      <c r="B2454" s="832" t="s">
        <v>3242</v>
      </c>
      <c r="C2454" s="832" t="s">
        <v>3248</v>
      </c>
      <c r="D2454" s="833" t="s">
        <v>5567</v>
      </c>
      <c r="E2454" s="834" t="s">
        <v>3269</v>
      </c>
      <c r="F2454" s="832" t="s">
        <v>3243</v>
      </c>
      <c r="G2454" s="832" t="s">
        <v>3293</v>
      </c>
      <c r="H2454" s="832" t="s">
        <v>594</v>
      </c>
      <c r="I2454" s="832" t="s">
        <v>3295</v>
      </c>
      <c r="J2454" s="832" t="s">
        <v>1349</v>
      </c>
      <c r="K2454" s="832" t="s">
        <v>2522</v>
      </c>
      <c r="L2454" s="835">
        <v>453.18</v>
      </c>
      <c r="M2454" s="835">
        <v>453.18</v>
      </c>
      <c r="N2454" s="832">
        <v>1</v>
      </c>
      <c r="O2454" s="836">
        <v>0.5</v>
      </c>
      <c r="P2454" s="835">
        <v>453.18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5" customHeight="1" x14ac:dyDescent="0.2">
      <c r="A2455" s="831">
        <v>21</v>
      </c>
      <c r="B2455" s="832" t="s">
        <v>3242</v>
      </c>
      <c r="C2455" s="832" t="s">
        <v>3248</v>
      </c>
      <c r="D2455" s="833" t="s">
        <v>5567</v>
      </c>
      <c r="E2455" s="834" t="s">
        <v>3269</v>
      </c>
      <c r="F2455" s="832" t="s">
        <v>3243</v>
      </c>
      <c r="G2455" s="832" t="s">
        <v>3293</v>
      </c>
      <c r="H2455" s="832" t="s">
        <v>594</v>
      </c>
      <c r="I2455" s="832" t="s">
        <v>3565</v>
      </c>
      <c r="J2455" s="832" t="s">
        <v>3566</v>
      </c>
      <c r="K2455" s="832" t="s">
        <v>3567</v>
      </c>
      <c r="L2455" s="835">
        <v>226.6</v>
      </c>
      <c r="M2455" s="835">
        <v>226.6</v>
      </c>
      <c r="N2455" s="832">
        <v>1</v>
      </c>
      <c r="O2455" s="836">
        <v>0.5</v>
      </c>
      <c r="P2455" s="835">
        <v>226.6</v>
      </c>
      <c r="Q2455" s="837">
        <v>1</v>
      </c>
      <c r="R2455" s="832">
        <v>1</v>
      </c>
      <c r="S2455" s="837">
        <v>1</v>
      </c>
      <c r="T2455" s="836">
        <v>0.5</v>
      </c>
      <c r="U2455" s="838">
        <v>1</v>
      </c>
    </row>
    <row r="2456" spans="1:21" ht="14.45" customHeight="1" x14ac:dyDescent="0.2">
      <c r="A2456" s="831">
        <v>21</v>
      </c>
      <c r="B2456" s="832" t="s">
        <v>3242</v>
      </c>
      <c r="C2456" s="832" t="s">
        <v>3248</v>
      </c>
      <c r="D2456" s="833" t="s">
        <v>5567</v>
      </c>
      <c r="E2456" s="834" t="s">
        <v>3269</v>
      </c>
      <c r="F2456" s="832" t="s">
        <v>3243</v>
      </c>
      <c r="G2456" s="832" t="s">
        <v>3594</v>
      </c>
      <c r="H2456" s="832" t="s">
        <v>594</v>
      </c>
      <c r="I2456" s="832" t="s">
        <v>3595</v>
      </c>
      <c r="J2456" s="832" t="s">
        <v>668</v>
      </c>
      <c r="K2456" s="832" t="s">
        <v>3596</v>
      </c>
      <c r="L2456" s="835">
        <v>127.91</v>
      </c>
      <c r="M2456" s="835">
        <v>127.91</v>
      </c>
      <c r="N2456" s="832">
        <v>1</v>
      </c>
      <c r="O2456" s="836">
        <v>0.5</v>
      </c>
      <c r="P2456" s="835">
        <v>127.91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5" customHeight="1" x14ac:dyDescent="0.2">
      <c r="A2457" s="831">
        <v>21</v>
      </c>
      <c r="B2457" s="832" t="s">
        <v>3242</v>
      </c>
      <c r="C2457" s="832" t="s">
        <v>3248</v>
      </c>
      <c r="D2457" s="833" t="s">
        <v>5567</v>
      </c>
      <c r="E2457" s="834" t="s">
        <v>3269</v>
      </c>
      <c r="F2457" s="832" t="s">
        <v>3243</v>
      </c>
      <c r="G2457" s="832" t="s">
        <v>4134</v>
      </c>
      <c r="H2457" s="832" t="s">
        <v>655</v>
      </c>
      <c r="I2457" s="832" t="s">
        <v>2667</v>
      </c>
      <c r="J2457" s="832" t="s">
        <v>2664</v>
      </c>
      <c r="K2457" s="832" t="s">
        <v>2668</v>
      </c>
      <c r="L2457" s="835">
        <v>15.9</v>
      </c>
      <c r="M2457" s="835">
        <v>238.5</v>
      </c>
      <c r="N2457" s="832">
        <v>15</v>
      </c>
      <c r="O2457" s="836">
        <v>2</v>
      </c>
      <c r="P2457" s="835">
        <v>238.5</v>
      </c>
      <c r="Q2457" s="837">
        <v>1</v>
      </c>
      <c r="R2457" s="832">
        <v>15</v>
      </c>
      <c r="S2457" s="837">
        <v>1</v>
      </c>
      <c r="T2457" s="836">
        <v>2</v>
      </c>
      <c r="U2457" s="838">
        <v>1</v>
      </c>
    </row>
    <row r="2458" spans="1:21" ht="14.45" customHeight="1" x14ac:dyDescent="0.2">
      <c r="A2458" s="831">
        <v>21</v>
      </c>
      <c r="B2458" s="832" t="s">
        <v>3242</v>
      </c>
      <c r="C2458" s="832" t="s">
        <v>3248</v>
      </c>
      <c r="D2458" s="833" t="s">
        <v>5567</v>
      </c>
      <c r="E2458" s="834" t="s">
        <v>3269</v>
      </c>
      <c r="F2458" s="832" t="s">
        <v>3243</v>
      </c>
      <c r="G2458" s="832" t="s">
        <v>4141</v>
      </c>
      <c r="H2458" s="832" t="s">
        <v>594</v>
      </c>
      <c r="I2458" s="832" t="s">
        <v>4142</v>
      </c>
      <c r="J2458" s="832" t="s">
        <v>1499</v>
      </c>
      <c r="K2458" s="832" t="s">
        <v>4143</v>
      </c>
      <c r="L2458" s="835">
        <v>128.69999999999999</v>
      </c>
      <c r="M2458" s="835">
        <v>257.39999999999998</v>
      </c>
      <c r="N2458" s="832">
        <v>2</v>
      </c>
      <c r="O2458" s="836">
        <v>1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5" customHeight="1" x14ac:dyDescent="0.2">
      <c r="A2459" s="831">
        <v>21</v>
      </c>
      <c r="B2459" s="832" t="s">
        <v>3242</v>
      </c>
      <c r="C2459" s="832" t="s">
        <v>3248</v>
      </c>
      <c r="D2459" s="833" t="s">
        <v>5567</v>
      </c>
      <c r="E2459" s="834" t="s">
        <v>3269</v>
      </c>
      <c r="F2459" s="832" t="s">
        <v>3243</v>
      </c>
      <c r="G2459" s="832" t="s">
        <v>4678</v>
      </c>
      <c r="H2459" s="832" t="s">
        <v>655</v>
      </c>
      <c r="I2459" s="832" t="s">
        <v>2955</v>
      </c>
      <c r="J2459" s="832" t="s">
        <v>2956</v>
      </c>
      <c r="K2459" s="832" t="s">
        <v>2957</v>
      </c>
      <c r="L2459" s="835">
        <v>122.96</v>
      </c>
      <c r="M2459" s="835">
        <v>245.92</v>
      </c>
      <c r="N2459" s="832">
        <v>2</v>
      </c>
      <c r="O2459" s="836">
        <v>1</v>
      </c>
      <c r="P2459" s="835">
        <v>245.92</v>
      </c>
      <c r="Q2459" s="837">
        <v>1</v>
      </c>
      <c r="R2459" s="832">
        <v>2</v>
      </c>
      <c r="S2459" s="837">
        <v>1</v>
      </c>
      <c r="T2459" s="836">
        <v>1</v>
      </c>
      <c r="U2459" s="838">
        <v>1</v>
      </c>
    </row>
    <row r="2460" spans="1:21" ht="14.45" customHeight="1" x14ac:dyDescent="0.2">
      <c r="A2460" s="831">
        <v>21</v>
      </c>
      <c r="B2460" s="832" t="s">
        <v>3242</v>
      </c>
      <c r="C2460" s="832" t="s">
        <v>3248</v>
      </c>
      <c r="D2460" s="833" t="s">
        <v>5567</v>
      </c>
      <c r="E2460" s="834" t="s">
        <v>3269</v>
      </c>
      <c r="F2460" s="832" t="s">
        <v>3243</v>
      </c>
      <c r="G2460" s="832" t="s">
        <v>5153</v>
      </c>
      <c r="H2460" s="832" t="s">
        <v>594</v>
      </c>
      <c r="I2460" s="832" t="s">
        <v>5154</v>
      </c>
      <c r="J2460" s="832" t="s">
        <v>5155</v>
      </c>
      <c r="K2460" s="832" t="s">
        <v>771</v>
      </c>
      <c r="L2460" s="835">
        <v>77.66</v>
      </c>
      <c r="M2460" s="835">
        <v>155.32</v>
      </c>
      <c r="N2460" s="832">
        <v>2</v>
      </c>
      <c r="O2460" s="836">
        <v>2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21</v>
      </c>
      <c r="B2461" s="832" t="s">
        <v>3242</v>
      </c>
      <c r="C2461" s="832" t="s">
        <v>3248</v>
      </c>
      <c r="D2461" s="833" t="s">
        <v>5567</v>
      </c>
      <c r="E2461" s="834" t="s">
        <v>3269</v>
      </c>
      <c r="F2461" s="832" t="s">
        <v>3243</v>
      </c>
      <c r="G2461" s="832" t="s">
        <v>5153</v>
      </c>
      <c r="H2461" s="832" t="s">
        <v>655</v>
      </c>
      <c r="I2461" s="832" t="s">
        <v>2687</v>
      </c>
      <c r="J2461" s="832" t="s">
        <v>1488</v>
      </c>
      <c r="K2461" s="832" t="s">
        <v>1489</v>
      </c>
      <c r="L2461" s="835">
        <v>155.30000000000001</v>
      </c>
      <c r="M2461" s="835">
        <v>155.30000000000001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5" customHeight="1" x14ac:dyDescent="0.2">
      <c r="A2462" s="831">
        <v>21</v>
      </c>
      <c r="B2462" s="832" t="s">
        <v>3242</v>
      </c>
      <c r="C2462" s="832" t="s">
        <v>3248</v>
      </c>
      <c r="D2462" s="833" t="s">
        <v>5567</v>
      </c>
      <c r="E2462" s="834" t="s">
        <v>3269</v>
      </c>
      <c r="F2462" s="832" t="s">
        <v>3243</v>
      </c>
      <c r="G2462" s="832" t="s">
        <v>3296</v>
      </c>
      <c r="H2462" s="832" t="s">
        <v>655</v>
      </c>
      <c r="I2462" s="832" t="s">
        <v>2886</v>
      </c>
      <c r="J2462" s="832" t="s">
        <v>1345</v>
      </c>
      <c r="K2462" s="832" t="s">
        <v>1346</v>
      </c>
      <c r="L2462" s="835">
        <v>0</v>
      </c>
      <c r="M2462" s="835">
        <v>0</v>
      </c>
      <c r="N2462" s="832">
        <v>19</v>
      </c>
      <c r="O2462" s="836">
        <v>6</v>
      </c>
      <c r="P2462" s="835">
        <v>0</v>
      </c>
      <c r="Q2462" s="837"/>
      <c r="R2462" s="832">
        <v>17</v>
      </c>
      <c r="S2462" s="837">
        <v>0.89473684210526316</v>
      </c>
      <c r="T2462" s="836">
        <v>5</v>
      </c>
      <c r="U2462" s="838">
        <v>0.83333333333333337</v>
      </c>
    </row>
    <row r="2463" spans="1:21" ht="14.45" customHeight="1" x14ac:dyDescent="0.2">
      <c r="A2463" s="831">
        <v>21</v>
      </c>
      <c r="B2463" s="832" t="s">
        <v>3242</v>
      </c>
      <c r="C2463" s="832" t="s">
        <v>3248</v>
      </c>
      <c r="D2463" s="833" t="s">
        <v>5567</v>
      </c>
      <c r="E2463" s="834" t="s">
        <v>3269</v>
      </c>
      <c r="F2463" s="832" t="s">
        <v>3243</v>
      </c>
      <c r="G2463" s="832" t="s">
        <v>3621</v>
      </c>
      <c r="H2463" s="832" t="s">
        <v>655</v>
      </c>
      <c r="I2463" s="832" t="s">
        <v>3622</v>
      </c>
      <c r="J2463" s="832" t="s">
        <v>3623</v>
      </c>
      <c r="K2463" s="832" t="s">
        <v>3624</v>
      </c>
      <c r="L2463" s="835">
        <v>502.31</v>
      </c>
      <c r="M2463" s="835">
        <v>15069.300000000003</v>
      </c>
      <c r="N2463" s="832">
        <v>30</v>
      </c>
      <c r="O2463" s="836">
        <v>27.5</v>
      </c>
      <c r="P2463" s="835">
        <v>9543.8900000000012</v>
      </c>
      <c r="Q2463" s="837">
        <v>0.6333333333333333</v>
      </c>
      <c r="R2463" s="832">
        <v>19</v>
      </c>
      <c r="S2463" s="837">
        <v>0.6333333333333333</v>
      </c>
      <c r="T2463" s="836">
        <v>18</v>
      </c>
      <c r="U2463" s="838">
        <v>0.65454545454545454</v>
      </c>
    </row>
    <row r="2464" spans="1:21" ht="14.45" customHeight="1" x14ac:dyDescent="0.2">
      <c r="A2464" s="831">
        <v>21</v>
      </c>
      <c r="B2464" s="832" t="s">
        <v>3242</v>
      </c>
      <c r="C2464" s="832" t="s">
        <v>3248</v>
      </c>
      <c r="D2464" s="833" t="s">
        <v>5567</v>
      </c>
      <c r="E2464" s="834" t="s">
        <v>3269</v>
      </c>
      <c r="F2464" s="832" t="s">
        <v>3243</v>
      </c>
      <c r="G2464" s="832" t="s">
        <v>3621</v>
      </c>
      <c r="H2464" s="832" t="s">
        <v>594</v>
      </c>
      <c r="I2464" s="832" t="s">
        <v>3625</v>
      </c>
      <c r="J2464" s="832" t="s">
        <v>3621</v>
      </c>
      <c r="K2464" s="832" t="s">
        <v>3068</v>
      </c>
      <c r="L2464" s="835">
        <v>150.69999999999999</v>
      </c>
      <c r="M2464" s="835">
        <v>150.69999999999999</v>
      </c>
      <c r="N2464" s="832">
        <v>1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5" customHeight="1" x14ac:dyDescent="0.2">
      <c r="A2465" s="831">
        <v>21</v>
      </c>
      <c r="B2465" s="832" t="s">
        <v>3242</v>
      </c>
      <c r="C2465" s="832" t="s">
        <v>3248</v>
      </c>
      <c r="D2465" s="833" t="s">
        <v>5567</v>
      </c>
      <c r="E2465" s="834" t="s">
        <v>3269</v>
      </c>
      <c r="F2465" s="832" t="s">
        <v>3243</v>
      </c>
      <c r="G2465" s="832" t="s">
        <v>5156</v>
      </c>
      <c r="H2465" s="832" t="s">
        <v>594</v>
      </c>
      <c r="I2465" s="832" t="s">
        <v>5157</v>
      </c>
      <c r="J2465" s="832" t="s">
        <v>5158</v>
      </c>
      <c r="K2465" s="832" t="s">
        <v>5159</v>
      </c>
      <c r="L2465" s="835">
        <v>0</v>
      </c>
      <c r="M2465" s="835">
        <v>0</v>
      </c>
      <c r="N2465" s="832">
        <v>1</v>
      </c>
      <c r="O2465" s="836">
        <v>0.5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21</v>
      </c>
      <c r="B2466" s="832" t="s">
        <v>3242</v>
      </c>
      <c r="C2466" s="832" t="s">
        <v>3248</v>
      </c>
      <c r="D2466" s="833" t="s">
        <v>5567</v>
      </c>
      <c r="E2466" s="834" t="s">
        <v>3269</v>
      </c>
      <c r="F2466" s="832" t="s">
        <v>3243</v>
      </c>
      <c r="G2466" s="832" t="s">
        <v>5160</v>
      </c>
      <c r="H2466" s="832" t="s">
        <v>594</v>
      </c>
      <c r="I2466" s="832" t="s">
        <v>5161</v>
      </c>
      <c r="J2466" s="832" t="s">
        <v>1507</v>
      </c>
      <c r="K2466" s="832" t="s">
        <v>5162</v>
      </c>
      <c r="L2466" s="835">
        <v>68.819999999999993</v>
      </c>
      <c r="M2466" s="835">
        <v>137.63999999999999</v>
      </c>
      <c r="N2466" s="832">
        <v>2</v>
      </c>
      <c r="O2466" s="836">
        <v>0.5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21</v>
      </c>
      <c r="B2467" s="832" t="s">
        <v>3242</v>
      </c>
      <c r="C2467" s="832" t="s">
        <v>3248</v>
      </c>
      <c r="D2467" s="833" t="s">
        <v>5567</v>
      </c>
      <c r="E2467" s="834" t="s">
        <v>3269</v>
      </c>
      <c r="F2467" s="832" t="s">
        <v>3243</v>
      </c>
      <c r="G2467" s="832" t="s">
        <v>5163</v>
      </c>
      <c r="H2467" s="832" t="s">
        <v>655</v>
      </c>
      <c r="I2467" s="832" t="s">
        <v>5164</v>
      </c>
      <c r="J2467" s="832" t="s">
        <v>5165</v>
      </c>
      <c r="K2467" s="832" t="s">
        <v>1760</v>
      </c>
      <c r="L2467" s="835">
        <v>339.8</v>
      </c>
      <c r="M2467" s="835">
        <v>339.8</v>
      </c>
      <c r="N2467" s="832">
        <v>1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21</v>
      </c>
      <c r="B2468" s="832" t="s">
        <v>3242</v>
      </c>
      <c r="C2468" s="832" t="s">
        <v>3248</v>
      </c>
      <c r="D2468" s="833" t="s">
        <v>5567</v>
      </c>
      <c r="E2468" s="834" t="s">
        <v>3269</v>
      </c>
      <c r="F2468" s="832" t="s">
        <v>3243</v>
      </c>
      <c r="G2468" s="832" t="s">
        <v>3668</v>
      </c>
      <c r="H2468" s="832" t="s">
        <v>594</v>
      </c>
      <c r="I2468" s="832" t="s">
        <v>3669</v>
      </c>
      <c r="J2468" s="832" t="s">
        <v>801</v>
      </c>
      <c r="K2468" s="832" t="s">
        <v>3670</v>
      </c>
      <c r="L2468" s="835">
        <v>311.02</v>
      </c>
      <c r="M2468" s="835">
        <v>4043.2599999999998</v>
      </c>
      <c r="N2468" s="832">
        <v>13</v>
      </c>
      <c r="O2468" s="836">
        <v>6</v>
      </c>
      <c r="P2468" s="835">
        <v>933.06</v>
      </c>
      <c r="Q2468" s="837">
        <v>0.23076923076923078</v>
      </c>
      <c r="R2468" s="832">
        <v>3</v>
      </c>
      <c r="S2468" s="837">
        <v>0.23076923076923078</v>
      </c>
      <c r="T2468" s="836">
        <v>2</v>
      </c>
      <c r="U2468" s="838">
        <v>0.33333333333333331</v>
      </c>
    </row>
    <row r="2469" spans="1:21" ht="14.45" customHeight="1" x14ac:dyDescent="0.2">
      <c r="A2469" s="831">
        <v>21</v>
      </c>
      <c r="B2469" s="832" t="s">
        <v>3242</v>
      </c>
      <c r="C2469" s="832" t="s">
        <v>3248</v>
      </c>
      <c r="D2469" s="833" t="s">
        <v>5567</v>
      </c>
      <c r="E2469" s="834" t="s">
        <v>3269</v>
      </c>
      <c r="F2469" s="832" t="s">
        <v>3243</v>
      </c>
      <c r="G2469" s="832" t="s">
        <v>3668</v>
      </c>
      <c r="H2469" s="832" t="s">
        <v>594</v>
      </c>
      <c r="I2469" s="832" t="s">
        <v>3989</v>
      </c>
      <c r="J2469" s="832" t="s">
        <v>3990</v>
      </c>
      <c r="K2469" s="832" t="s">
        <v>3991</v>
      </c>
      <c r="L2469" s="835">
        <v>177.92</v>
      </c>
      <c r="M2469" s="835">
        <v>1423.36</v>
      </c>
      <c r="N2469" s="832">
        <v>8</v>
      </c>
      <c r="O2469" s="836">
        <v>1.5</v>
      </c>
      <c r="P2469" s="835">
        <v>1423.36</v>
      </c>
      <c r="Q2469" s="837">
        <v>1</v>
      </c>
      <c r="R2469" s="832">
        <v>8</v>
      </c>
      <c r="S2469" s="837">
        <v>1</v>
      </c>
      <c r="T2469" s="836">
        <v>1.5</v>
      </c>
      <c r="U2469" s="838">
        <v>1</v>
      </c>
    </row>
    <row r="2470" spans="1:21" ht="14.45" customHeight="1" x14ac:dyDescent="0.2">
      <c r="A2470" s="831">
        <v>21</v>
      </c>
      <c r="B2470" s="832" t="s">
        <v>3242</v>
      </c>
      <c r="C2470" s="832" t="s">
        <v>3248</v>
      </c>
      <c r="D2470" s="833" t="s">
        <v>5567</v>
      </c>
      <c r="E2470" s="834" t="s">
        <v>3269</v>
      </c>
      <c r="F2470" s="832" t="s">
        <v>3243</v>
      </c>
      <c r="G2470" s="832" t="s">
        <v>3668</v>
      </c>
      <c r="H2470" s="832" t="s">
        <v>594</v>
      </c>
      <c r="I2470" s="832" t="s">
        <v>5166</v>
      </c>
      <c r="J2470" s="832" t="s">
        <v>1869</v>
      </c>
      <c r="K2470" s="832" t="s">
        <v>5167</v>
      </c>
      <c r="L2470" s="835">
        <v>0</v>
      </c>
      <c r="M2470" s="835">
        <v>0</v>
      </c>
      <c r="N2470" s="832">
        <v>3</v>
      </c>
      <c r="O2470" s="836">
        <v>1</v>
      </c>
      <c r="P2470" s="835">
        <v>0</v>
      </c>
      <c r="Q2470" s="837"/>
      <c r="R2470" s="832">
        <v>3</v>
      </c>
      <c r="S2470" s="837">
        <v>1</v>
      </c>
      <c r="T2470" s="836">
        <v>1</v>
      </c>
      <c r="U2470" s="838">
        <v>1</v>
      </c>
    </row>
    <row r="2471" spans="1:21" ht="14.45" customHeight="1" x14ac:dyDescent="0.2">
      <c r="A2471" s="831">
        <v>21</v>
      </c>
      <c r="B2471" s="832" t="s">
        <v>3242</v>
      </c>
      <c r="C2471" s="832" t="s">
        <v>3248</v>
      </c>
      <c r="D2471" s="833" t="s">
        <v>5567</v>
      </c>
      <c r="E2471" s="834" t="s">
        <v>3269</v>
      </c>
      <c r="F2471" s="832" t="s">
        <v>3243</v>
      </c>
      <c r="G2471" s="832" t="s">
        <v>3673</v>
      </c>
      <c r="H2471" s="832" t="s">
        <v>594</v>
      </c>
      <c r="I2471" s="832" t="s">
        <v>3676</v>
      </c>
      <c r="J2471" s="832" t="s">
        <v>1662</v>
      </c>
      <c r="K2471" s="832" t="s">
        <v>2948</v>
      </c>
      <c r="L2471" s="835">
        <v>0</v>
      </c>
      <c r="M2471" s="835">
        <v>0</v>
      </c>
      <c r="N2471" s="832">
        <v>2</v>
      </c>
      <c r="O2471" s="836">
        <v>1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5" customHeight="1" x14ac:dyDescent="0.2">
      <c r="A2472" s="831">
        <v>21</v>
      </c>
      <c r="B2472" s="832" t="s">
        <v>3242</v>
      </c>
      <c r="C2472" s="832" t="s">
        <v>3248</v>
      </c>
      <c r="D2472" s="833" t="s">
        <v>5567</v>
      </c>
      <c r="E2472" s="834" t="s">
        <v>3269</v>
      </c>
      <c r="F2472" s="832" t="s">
        <v>3243</v>
      </c>
      <c r="G2472" s="832" t="s">
        <v>3673</v>
      </c>
      <c r="H2472" s="832" t="s">
        <v>594</v>
      </c>
      <c r="I2472" s="832" t="s">
        <v>2949</v>
      </c>
      <c r="J2472" s="832" t="s">
        <v>1662</v>
      </c>
      <c r="K2472" s="832" t="s">
        <v>2950</v>
      </c>
      <c r="L2472" s="835">
        <v>0</v>
      </c>
      <c r="M2472" s="835">
        <v>0</v>
      </c>
      <c r="N2472" s="832">
        <v>2</v>
      </c>
      <c r="O2472" s="836">
        <v>1.5</v>
      </c>
      <c r="P2472" s="835">
        <v>0</v>
      </c>
      <c r="Q2472" s="837"/>
      <c r="R2472" s="832">
        <v>2</v>
      </c>
      <c r="S2472" s="837">
        <v>1</v>
      </c>
      <c r="T2472" s="836">
        <v>1.5</v>
      </c>
      <c r="U2472" s="838">
        <v>1</v>
      </c>
    </row>
    <row r="2473" spans="1:21" ht="14.45" customHeight="1" x14ac:dyDescent="0.2">
      <c r="A2473" s="831">
        <v>21</v>
      </c>
      <c r="B2473" s="832" t="s">
        <v>3242</v>
      </c>
      <c r="C2473" s="832" t="s">
        <v>3248</v>
      </c>
      <c r="D2473" s="833" t="s">
        <v>5567</v>
      </c>
      <c r="E2473" s="834" t="s">
        <v>3269</v>
      </c>
      <c r="F2473" s="832" t="s">
        <v>3243</v>
      </c>
      <c r="G2473" s="832" t="s">
        <v>5168</v>
      </c>
      <c r="H2473" s="832" t="s">
        <v>655</v>
      </c>
      <c r="I2473" s="832" t="s">
        <v>5169</v>
      </c>
      <c r="J2473" s="832" t="s">
        <v>943</v>
      </c>
      <c r="K2473" s="832" t="s">
        <v>5170</v>
      </c>
      <c r="L2473" s="835">
        <v>2376.9299999999998</v>
      </c>
      <c r="M2473" s="835">
        <v>21392.37</v>
      </c>
      <c r="N2473" s="832">
        <v>9</v>
      </c>
      <c r="O2473" s="836">
        <v>2</v>
      </c>
      <c r="P2473" s="835">
        <v>16638.509999999998</v>
      </c>
      <c r="Q2473" s="837">
        <v>0.77777777777777779</v>
      </c>
      <c r="R2473" s="832">
        <v>7</v>
      </c>
      <c r="S2473" s="837">
        <v>0.77777777777777779</v>
      </c>
      <c r="T2473" s="836">
        <v>1</v>
      </c>
      <c r="U2473" s="838">
        <v>0.5</v>
      </c>
    </row>
    <row r="2474" spans="1:21" ht="14.45" customHeight="1" x14ac:dyDescent="0.2">
      <c r="A2474" s="831">
        <v>21</v>
      </c>
      <c r="B2474" s="832" t="s">
        <v>3242</v>
      </c>
      <c r="C2474" s="832" t="s">
        <v>3248</v>
      </c>
      <c r="D2474" s="833" t="s">
        <v>5567</v>
      </c>
      <c r="E2474" s="834" t="s">
        <v>3269</v>
      </c>
      <c r="F2474" s="832" t="s">
        <v>3243</v>
      </c>
      <c r="G2474" s="832" t="s">
        <v>5168</v>
      </c>
      <c r="H2474" s="832" t="s">
        <v>655</v>
      </c>
      <c r="I2474" s="832" t="s">
        <v>5169</v>
      </c>
      <c r="J2474" s="832" t="s">
        <v>943</v>
      </c>
      <c r="K2474" s="832" t="s">
        <v>5170</v>
      </c>
      <c r="L2474" s="835">
        <v>1544.99</v>
      </c>
      <c r="M2474" s="835">
        <v>4634.97</v>
      </c>
      <c r="N2474" s="832">
        <v>3</v>
      </c>
      <c r="O2474" s="836">
        <v>0.5</v>
      </c>
      <c r="P2474" s="835">
        <v>4634.97</v>
      </c>
      <c r="Q2474" s="837">
        <v>1</v>
      </c>
      <c r="R2474" s="832">
        <v>3</v>
      </c>
      <c r="S2474" s="837">
        <v>1</v>
      </c>
      <c r="T2474" s="836">
        <v>0.5</v>
      </c>
      <c r="U2474" s="838">
        <v>1</v>
      </c>
    </row>
    <row r="2475" spans="1:21" ht="14.45" customHeight="1" x14ac:dyDescent="0.2">
      <c r="A2475" s="831">
        <v>21</v>
      </c>
      <c r="B2475" s="832" t="s">
        <v>3242</v>
      </c>
      <c r="C2475" s="832" t="s">
        <v>3248</v>
      </c>
      <c r="D2475" s="833" t="s">
        <v>5567</v>
      </c>
      <c r="E2475" s="834" t="s">
        <v>3269</v>
      </c>
      <c r="F2475" s="832" t="s">
        <v>3243</v>
      </c>
      <c r="G2475" s="832" t="s">
        <v>3309</v>
      </c>
      <c r="H2475" s="832" t="s">
        <v>594</v>
      </c>
      <c r="I2475" s="832" t="s">
        <v>3310</v>
      </c>
      <c r="J2475" s="832" t="s">
        <v>1648</v>
      </c>
      <c r="K2475" s="832" t="s">
        <v>3311</v>
      </c>
      <c r="L2475" s="835">
        <v>50.32</v>
      </c>
      <c r="M2475" s="835">
        <v>100.64</v>
      </c>
      <c r="N2475" s="832">
        <v>2</v>
      </c>
      <c r="O2475" s="836">
        <v>1</v>
      </c>
      <c r="P2475" s="835">
        <v>100.64</v>
      </c>
      <c r="Q2475" s="837">
        <v>1</v>
      </c>
      <c r="R2475" s="832">
        <v>2</v>
      </c>
      <c r="S2475" s="837">
        <v>1</v>
      </c>
      <c r="T2475" s="836">
        <v>1</v>
      </c>
      <c r="U2475" s="838">
        <v>1</v>
      </c>
    </row>
    <row r="2476" spans="1:21" ht="14.45" customHeight="1" x14ac:dyDescent="0.2">
      <c r="A2476" s="831">
        <v>21</v>
      </c>
      <c r="B2476" s="832" t="s">
        <v>3242</v>
      </c>
      <c r="C2476" s="832" t="s">
        <v>3248</v>
      </c>
      <c r="D2476" s="833" t="s">
        <v>5567</v>
      </c>
      <c r="E2476" s="834" t="s">
        <v>3269</v>
      </c>
      <c r="F2476" s="832" t="s">
        <v>3243</v>
      </c>
      <c r="G2476" s="832" t="s">
        <v>3696</v>
      </c>
      <c r="H2476" s="832" t="s">
        <v>594</v>
      </c>
      <c r="I2476" s="832" t="s">
        <v>3697</v>
      </c>
      <c r="J2476" s="832" t="s">
        <v>662</v>
      </c>
      <c r="K2476" s="832" t="s">
        <v>663</v>
      </c>
      <c r="L2476" s="835">
        <v>2086.5500000000002</v>
      </c>
      <c r="M2476" s="835">
        <v>2086.5500000000002</v>
      </c>
      <c r="N2476" s="832">
        <v>1</v>
      </c>
      <c r="O2476" s="836">
        <v>0.5</v>
      </c>
      <c r="P2476" s="835">
        <v>2086.5500000000002</v>
      </c>
      <c r="Q2476" s="837">
        <v>1</v>
      </c>
      <c r="R2476" s="832">
        <v>1</v>
      </c>
      <c r="S2476" s="837">
        <v>1</v>
      </c>
      <c r="T2476" s="836">
        <v>0.5</v>
      </c>
      <c r="U2476" s="838">
        <v>1</v>
      </c>
    </row>
    <row r="2477" spans="1:21" ht="14.45" customHeight="1" x14ac:dyDescent="0.2">
      <c r="A2477" s="831">
        <v>21</v>
      </c>
      <c r="B2477" s="832" t="s">
        <v>3242</v>
      </c>
      <c r="C2477" s="832" t="s">
        <v>3248</v>
      </c>
      <c r="D2477" s="833" t="s">
        <v>5567</v>
      </c>
      <c r="E2477" s="834" t="s">
        <v>3269</v>
      </c>
      <c r="F2477" s="832" t="s">
        <v>3243</v>
      </c>
      <c r="G2477" s="832" t="s">
        <v>3698</v>
      </c>
      <c r="H2477" s="832" t="s">
        <v>655</v>
      </c>
      <c r="I2477" s="832" t="s">
        <v>2728</v>
      </c>
      <c r="J2477" s="832" t="s">
        <v>2729</v>
      </c>
      <c r="K2477" s="832" t="s">
        <v>2730</v>
      </c>
      <c r="L2477" s="835">
        <v>149.52000000000001</v>
      </c>
      <c r="M2477" s="835">
        <v>149.52000000000001</v>
      </c>
      <c r="N2477" s="832">
        <v>1</v>
      </c>
      <c r="O2477" s="836">
        <v>1</v>
      </c>
      <c r="P2477" s="835">
        <v>149.52000000000001</v>
      </c>
      <c r="Q2477" s="837">
        <v>1</v>
      </c>
      <c r="R2477" s="832">
        <v>1</v>
      </c>
      <c r="S2477" s="837">
        <v>1</v>
      </c>
      <c r="T2477" s="836">
        <v>1</v>
      </c>
      <c r="U2477" s="838">
        <v>1</v>
      </c>
    </row>
    <row r="2478" spans="1:21" ht="14.45" customHeight="1" x14ac:dyDescent="0.2">
      <c r="A2478" s="831">
        <v>21</v>
      </c>
      <c r="B2478" s="832" t="s">
        <v>3242</v>
      </c>
      <c r="C2478" s="832" t="s">
        <v>3248</v>
      </c>
      <c r="D2478" s="833" t="s">
        <v>5567</v>
      </c>
      <c r="E2478" s="834" t="s">
        <v>3269</v>
      </c>
      <c r="F2478" s="832" t="s">
        <v>3243</v>
      </c>
      <c r="G2478" s="832" t="s">
        <v>4344</v>
      </c>
      <c r="H2478" s="832" t="s">
        <v>594</v>
      </c>
      <c r="I2478" s="832" t="s">
        <v>4345</v>
      </c>
      <c r="J2478" s="832" t="s">
        <v>4346</v>
      </c>
      <c r="K2478" s="832" t="s">
        <v>4347</v>
      </c>
      <c r="L2478" s="835">
        <v>248.55</v>
      </c>
      <c r="M2478" s="835">
        <v>248.55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5" customHeight="1" x14ac:dyDescent="0.2">
      <c r="A2479" s="831">
        <v>21</v>
      </c>
      <c r="B2479" s="832" t="s">
        <v>3242</v>
      </c>
      <c r="C2479" s="832" t="s">
        <v>3248</v>
      </c>
      <c r="D2479" s="833" t="s">
        <v>5567</v>
      </c>
      <c r="E2479" s="834" t="s">
        <v>3269</v>
      </c>
      <c r="F2479" s="832" t="s">
        <v>3243</v>
      </c>
      <c r="G2479" s="832" t="s">
        <v>3312</v>
      </c>
      <c r="H2479" s="832" t="s">
        <v>655</v>
      </c>
      <c r="I2479" s="832" t="s">
        <v>3013</v>
      </c>
      <c r="J2479" s="832" t="s">
        <v>3014</v>
      </c>
      <c r="K2479" s="832" t="s">
        <v>3010</v>
      </c>
      <c r="L2479" s="835">
        <v>84.89</v>
      </c>
      <c r="M2479" s="835">
        <v>254.67000000000002</v>
      </c>
      <c r="N2479" s="832">
        <v>3</v>
      </c>
      <c r="O2479" s="836">
        <v>0.5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21</v>
      </c>
      <c r="B2480" s="832" t="s">
        <v>3242</v>
      </c>
      <c r="C2480" s="832" t="s">
        <v>3248</v>
      </c>
      <c r="D2480" s="833" t="s">
        <v>5567</v>
      </c>
      <c r="E2480" s="834" t="s">
        <v>3269</v>
      </c>
      <c r="F2480" s="832" t="s">
        <v>3243</v>
      </c>
      <c r="G2480" s="832" t="s">
        <v>3312</v>
      </c>
      <c r="H2480" s="832" t="s">
        <v>655</v>
      </c>
      <c r="I2480" s="832" t="s">
        <v>3012</v>
      </c>
      <c r="J2480" s="832" t="s">
        <v>1700</v>
      </c>
      <c r="K2480" s="832" t="s">
        <v>3010</v>
      </c>
      <c r="L2480" s="835">
        <v>84.89</v>
      </c>
      <c r="M2480" s="835">
        <v>254.67000000000002</v>
      </c>
      <c r="N2480" s="832">
        <v>3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21</v>
      </c>
      <c r="B2481" s="832" t="s">
        <v>3242</v>
      </c>
      <c r="C2481" s="832" t="s">
        <v>3248</v>
      </c>
      <c r="D2481" s="833" t="s">
        <v>5567</v>
      </c>
      <c r="E2481" s="834" t="s">
        <v>3269</v>
      </c>
      <c r="F2481" s="832" t="s">
        <v>3243</v>
      </c>
      <c r="G2481" s="832" t="s">
        <v>3312</v>
      </c>
      <c r="H2481" s="832" t="s">
        <v>655</v>
      </c>
      <c r="I2481" s="832" t="s">
        <v>3009</v>
      </c>
      <c r="J2481" s="832" t="s">
        <v>1698</v>
      </c>
      <c r="K2481" s="832" t="s">
        <v>3010</v>
      </c>
      <c r="L2481" s="835">
        <v>84.89</v>
      </c>
      <c r="M2481" s="835">
        <v>254.67000000000002</v>
      </c>
      <c r="N2481" s="832">
        <v>3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21</v>
      </c>
      <c r="B2482" s="832" t="s">
        <v>3242</v>
      </c>
      <c r="C2482" s="832" t="s">
        <v>3248</v>
      </c>
      <c r="D2482" s="833" t="s">
        <v>5567</v>
      </c>
      <c r="E2482" s="834" t="s">
        <v>3269</v>
      </c>
      <c r="F2482" s="832" t="s">
        <v>3243</v>
      </c>
      <c r="G2482" s="832" t="s">
        <v>3312</v>
      </c>
      <c r="H2482" s="832" t="s">
        <v>655</v>
      </c>
      <c r="I2482" s="832" t="s">
        <v>3011</v>
      </c>
      <c r="J2482" s="832" t="s">
        <v>1703</v>
      </c>
      <c r="K2482" s="832" t="s">
        <v>3010</v>
      </c>
      <c r="L2482" s="835">
        <v>84.89</v>
      </c>
      <c r="M2482" s="835">
        <v>254.67000000000002</v>
      </c>
      <c r="N2482" s="832">
        <v>3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21</v>
      </c>
      <c r="B2483" s="832" t="s">
        <v>3242</v>
      </c>
      <c r="C2483" s="832" t="s">
        <v>3248</v>
      </c>
      <c r="D2483" s="833" t="s">
        <v>5567</v>
      </c>
      <c r="E2483" s="834" t="s">
        <v>3269</v>
      </c>
      <c r="F2483" s="832" t="s">
        <v>3243</v>
      </c>
      <c r="G2483" s="832" t="s">
        <v>3297</v>
      </c>
      <c r="H2483" s="832" t="s">
        <v>594</v>
      </c>
      <c r="I2483" s="832" t="s">
        <v>3298</v>
      </c>
      <c r="J2483" s="832" t="s">
        <v>1256</v>
      </c>
      <c r="K2483" s="832" t="s">
        <v>1257</v>
      </c>
      <c r="L2483" s="835">
        <v>107.27</v>
      </c>
      <c r="M2483" s="835">
        <v>1501.78</v>
      </c>
      <c r="N2483" s="832">
        <v>14</v>
      </c>
      <c r="O2483" s="836">
        <v>4</v>
      </c>
      <c r="P2483" s="835">
        <v>1179.97</v>
      </c>
      <c r="Q2483" s="837">
        <v>0.7857142857142857</v>
      </c>
      <c r="R2483" s="832">
        <v>11</v>
      </c>
      <c r="S2483" s="837">
        <v>0.7857142857142857</v>
      </c>
      <c r="T2483" s="836">
        <v>3</v>
      </c>
      <c r="U2483" s="838">
        <v>0.75</v>
      </c>
    </row>
    <row r="2484" spans="1:21" ht="14.45" customHeight="1" x14ac:dyDescent="0.2">
      <c r="A2484" s="831">
        <v>21</v>
      </c>
      <c r="B2484" s="832" t="s">
        <v>3242</v>
      </c>
      <c r="C2484" s="832" t="s">
        <v>3248</v>
      </c>
      <c r="D2484" s="833" t="s">
        <v>5567</v>
      </c>
      <c r="E2484" s="834" t="s">
        <v>3269</v>
      </c>
      <c r="F2484" s="832" t="s">
        <v>3245</v>
      </c>
      <c r="G2484" s="832" t="s">
        <v>3747</v>
      </c>
      <c r="H2484" s="832" t="s">
        <v>594</v>
      </c>
      <c r="I2484" s="832" t="s">
        <v>3751</v>
      </c>
      <c r="J2484" s="832" t="s">
        <v>4062</v>
      </c>
      <c r="K2484" s="832" t="s">
        <v>4063</v>
      </c>
      <c r="L2484" s="835">
        <v>1000</v>
      </c>
      <c r="M2484" s="835">
        <v>1000</v>
      </c>
      <c r="N2484" s="832">
        <v>1</v>
      </c>
      <c r="O2484" s="836">
        <v>1</v>
      </c>
      <c r="P2484" s="835">
        <v>1000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5" customHeight="1" x14ac:dyDescent="0.2">
      <c r="A2485" s="831">
        <v>21</v>
      </c>
      <c r="B2485" s="832" t="s">
        <v>3242</v>
      </c>
      <c r="C2485" s="832" t="s">
        <v>3248</v>
      </c>
      <c r="D2485" s="833" t="s">
        <v>5567</v>
      </c>
      <c r="E2485" s="834" t="s">
        <v>3261</v>
      </c>
      <c r="F2485" s="832" t="s">
        <v>3243</v>
      </c>
      <c r="G2485" s="832" t="s">
        <v>3752</v>
      </c>
      <c r="H2485" s="832" t="s">
        <v>594</v>
      </c>
      <c r="I2485" s="832" t="s">
        <v>3753</v>
      </c>
      <c r="J2485" s="832" t="s">
        <v>3754</v>
      </c>
      <c r="K2485" s="832" t="s">
        <v>3755</v>
      </c>
      <c r="L2485" s="835">
        <v>70.48</v>
      </c>
      <c r="M2485" s="835">
        <v>493.36</v>
      </c>
      <c r="N2485" s="832">
        <v>7</v>
      </c>
      <c r="O2485" s="836">
        <v>3.5</v>
      </c>
      <c r="P2485" s="835">
        <v>140.96</v>
      </c>
      <c r="Q2485" s="837">
        <v>0.2857142857142857</v>
      </c>
      <c r="R2485" s="832">
        <v>2</v>
      </c>
      <c r="S2485" s="837">
        <v>0.2857142857142857</v>
      </c>
      <c r="T2485" s="836">
        <v>2</v>
      </c>
      <c r="U2485" s="838">
        <v>0.5714285714285714</v>
      </c>
    </row>
    <row r="2486" spans="1:21" ht="14.45" customHeight="1" x14ac:dyDescent="0.2">
      <c r="A2486" s="831">
        <v>21</v>
      </c>
      <c r="B2486" s="832" t="s">
        <v>3242</v>
      </c>
      <c r="C2486" s="832" t="s">
        <v>3248</v>
      </c>
      <c r="D2486" s="833" t="s">
        <v>5567</v>
      </c>
      <c r="E2486" s="834" t="s">
        <v>3261</v>
      </c>
      <c r="F2486" s="832" t="s">
        <v>3243</v>
      </c>
      <c r="G2486" s="832" t="s">
        <v>4376</v>
      </c>
      <c r="H2486" s="832" t="s">
        <v>594</v>
      </c>
      <c r="I2486" s="832" t="s">
        <v>5171</v>
      </c>
      <c r="J2486" s="832" t="s">
        <v>5172</v>
      </c>
      <c r="K2486" s="832" t="s">
        <v>2144</v>
      </c>
      <c r="L2486" s="835">
        <v>329.56</v>
      </c>
      <c r="M2486" s="835">
        <v>329.56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5" customHeight="1" x14ac:dyDescent="0.2">
      <c r="A2487" s="831">
        <v>21</v>
      </c>
      <c r="B2487" s="832" t="s">
        <v>3242</v>
      </c>
      <c r="C2487" s="832" t="s">
        <v>3248</v>
      </c>
      <c r="D2487" s="833" t="s">
        <v>5567</v>
      </c>
      <c r="E2487" s="834" t="s">
        <v>3261</v>
      </c>
      <c r="F2487" s="832" t="s">
        <v>3243</v>
      </c>
      <c r="G2487" s="832" t="s">
        <v>3318</v>
      </c>
      <c r="H2487" s="832" t="s">
        <v>655</v>
      </c>
      <c r="I2487" s="832" t="s">
        <v>2837</v>
      </c>
      <c r="J2487" s="832" t="s">
        <v>675</v>
      </c>
      <c r="K2487" s="832" t="s">
        <v>672</v>
      </c>
      <c r="L2487" s="835">
        <v>72.55</v>
      </c>
      <c r="M2487" s="835">
        <v>72.55</v>
      </c>
      <c r="N2487" s="832">
        <v>1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5" customHeight="1" x14ac:dyDescent="0.2">
      <c r="A2488" s="831">
        <v>21</v>
      </c>
      <c r="B2488" s="832" t="s">
        <v>3242</v>
      </c>
      <c r="C2488" s="832" t="s">
        <v>3248</v>
      </c>
      <c r="D2488" s="833" t="s">
        <v>5567</v>
      </c>
      <c r="E2488" s="834" t="s">
        <v>3261</v>
      </c>
      <c r="F2488" s="832" t="s">
        <v>3243</v>
      </c>
      <c r="G2488" s="832" t="s">
        <v>3318</v>
      </c>
      <c r="H2488" s="832" t="s">
        <v>655</v>
      </c>
      <c r="I2488" s="832" t="s">
        <v>2836</v>
      </c>
      <c r="J2488" s="832" t="s">
        <v>675</v>
      </c>
      <c r="K2488" s="832" t="s">
        <v>676</v>
      </c>
      <c r="L2488" s="835">
        <v>21.76</v>
      </c>
      <c r="M2488" s="835">
        <v>87.04</v>
      </c>
      <c r="N2488" s="832">
        <v>4</v>
      </c>
      <c r="O2488" s="836">
        <v>3.5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5" customHeight="1" x14ac:dyDescent="0.2">
      <c r="A2489" s="831">
        <v>21</v>
      </c>
      <c r="B2489" s="832" t="s">
        <v>3242</v>
      </c>
      <c r="C2489" s="832" t="s">
        <v>3248</v>
      </c>
      <c r="D2489" s="833" t="s">
        <v>5567</v>
      </c>
      <c r="E2489" s="834" t="s">
        <v>3261</v>
      </c>
      <c r="F2489" s="832" t="s">
        <v>3243</v>
      </c>
      <c r="G2489" s="832" t="s">
        <v>3318</v>
      </c>
      <c r="H2489" s="832" t="s">
        <v>655</v>
      </c>
      <c r="I2489" s="832" t="s">
        <v>2838</v>
      </c>
      <c r="J2489" s="832" t="s">
        <v>675</v>
      </c>
      <c r="K2489" s="832" t="s">
        <v>671</v>
      </c>
      <c r="L2489" s="835">
        <v>65.28</v>
      </c>
      <c r="M2489" s="835">
        <v>261.12</v>
      </c>
      <c r="N2489" s="832">
        <v>4</v>
      </c>
      <c r="O2489" s="836">
        <v>1.5</v>
      </c>
      <c r="P2489" s="835">
        <v>65.28</v>
      </c>
      <c r="Q2489" s="837">
        <v>0.25</v>
      </c>
      <c r="R2489" s="832">
        <v>1</v>
      </c>
      <c r="S2489" s="837">
        <v>0.25</v>
      </c>
      <c r="T2489" s="836">
        <v>0.5</v>
      </c>
      <c r="U2489" s="838">
        <v>0.33333333333333331</v>
      </c>
    </row>
    <row r="2490" spans="1:21" ht="14.45" customHeight="1" x14ac:dyDescent="0.2">
      <c r="A2490" s="831">
        <v>21</v>
      </c>
      <c r="B2490" s="832" t="s">
        <v>3242</v>
      </c>
      <c r="C2490" s="832" t="s">
        <v>3248</v>
      </c>
      <c r="D2490" s="833" t="s">
        <v>5567</v>
      </c>
      <c r="E2490" s="834" t="s">
        <v>3261</v>
      </c>
      <c r="F2490" s="832" t="s">
        <v>3243</v>
      </c>
      <c r="G2490" s="832" t="s">
        <v>3321</v>
      </c>
      <c r="H2490" s="832" t="s">
        <v>655</v>
      </c>
      <c r="I2490" s="832" t="s">
        <v>2931</v>
      </c>
      <c r="J2490" s="832" t="s">
        <v>2932</v>
      </c>
      <c r="K2490" s="832" t="s">
        <v>2933</v>
      </c>
      <c r="L2490" s="835">
        <v>23.4</v>
      </c>
      <c r="M2490" s="835">
        <v>163.80000000000001</v>
      </c>
      <c r="N2490" s="832">
        <v>7</v>
      </c>
      <c r="O2490" s="836">
        <v>3.5</v>
      </c>
      <c r="P2490" s="835">
        <v>140.4</v>
      </c>
      <c r="Q2490" s="837">
        <v>0.8571428571428571</v>
      </c>
      <c r="R2490" s="832">
        <v>6</v>
      </c>
      <c r="S2490" s="837">
        <v>0.8571428571428571</v>
      </c>
      <c r="T2490" s="836">
        <v>2.5</v>
      </c>
      <c r="U2490" s="838">
        <v>0.7142857142857143</v>
      </c>
    </row>
    <row r="2491" spans="1:21" ht="14.45" customHeight="1" x14ac:dyDescent="0.2">
      <c r="A2491" s="831">
        <v>21</v>
      </c>
      <c r="B2491" s="832" t="s">
        <v>3242</v>
      </c>
      <c r="C2491" s="832" t="s">
        <v>3248</v>
      </c>
      <c r="D2491" s="833" t="s">
        <v>5567</v>
      </c>
      <c r="E2491" s="834" t="s">
        <v>3261</v>
      </c>
      <c r="F2491" s="832" t="s">
        <v>3243</v>
      </c>
      <c r="G2491" s="832" t="s">
        <v>3321</v>
      </c>
      <c r="H2491" s="832" t="s">
        <v>655</v>
      </c>
      <c r="I2491" s="832" t="s">
        <v>2931</v>
      </c>
      <c r="J2491" s="832" t="s">
        <v>2932</v>
      </c>
      <c r="K2491" s="832" t="s">
        <v>2933</v>
      </c>
      <c r="L2491" s="835">
        <v>9.4</v>
      </c>
      <c r="M2491" s="835">
        <v>47</v>
      </c>
      <c r="N2491" s="832">
        <v>5</v>
      </c>
      <c r="O2491" s="836">
        <v>2</v>
      </c>
      <c r="P2491" s="835">
        <v>47</v>
      </c>
      <c r="Q2491" s="837">
        <v>1</v>
      </c>
      <c r="R2491" s="832">
        <v>5</v>
      </c>
      <c r="S2491" s="837">
        <v>1</v>
      </c>
      <c r="T2491" s="836">
        <v>2</v>
      </c>
      <c r="U2491" s="838">
        <v>1</v>
      </c>
    </row>
    <row r="2492" spans="1:21" ht="14.45" customHeight="1" x14ac:dyDescent="0.2">
      <c r="A2492" s="831">
        <v>21</v>
      </c>
      <c r="B2492" s="832" t="s">
        <v>3242</v>
      </c>
      <c r="C2492" s="832" t="s">
        <v>3248</v>
      </c>
      <c r="D2492" s="833" t="s">
        <v>5567</v>
      </c>
      <c r="E2492" s="834" t="s">
        <v>3261</v>
      </c>
      <c r="F2492" s="832" t="s">
        <v>3243</v>
      </c>
      <c r="G2492" s="832" t="s">
        <v>3321</v>
      </c>
      <c r="H2492" s="832" t="s">
        <v>594</v>
      </c>
      <c r="I2492" s="832" t="s">
        <v>4622</v>
      </c>
      <c r="J2492" s="832" t="s">
        <v>3757</v>
      </c>
      <c r="K2492" s="832" t="s">
        <v>2933</v>
      </c>
      <c r="L2492" s="835">
        <v>23.4</v>
      </c>
      <c r="M2492" s="835">
        <v>23.4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21</v>
      </c>
      <c r="B2493" s="832" t="s">
        <v>3242</v>
      </c>
      <c r="C2493" s="832" t="s">
        <v>3248</v>
      </c>
      <c r="D2493" s="833" t="s">
        <v>5567</v>
      </c>
      <c r="E2493" s="834" t="s">
        <v>3261</v>
      </c>
      <c r="F2493" s="832" t="s">
        <v>3243</v>
      </c>
      <c r="G2493" s="832" t="s">
        <v>3321</v>
      </c>
      <c r="H2493" s="832" t="s">
        <v>594</v>
      </c>
      <c r="I2493" s="832" t="s">
        <v>4622</v>
      </c>
      <c r="J2493" s="832" t="s">
        <v>3757</v>
      </c>
      <c r="K2493" s="832" t="s">
        <v>2933</v>
      </c>
      <c r="L2493" s="835">
        <v>9.4</v>
      </c>
      <c r="M2493" s="835">
        <v>84.6</v>
      </c>
      <c r="N2493" s="832">
        <v>9</v>
      </c>
      <c r="O2493" s="836">
        <v>2.5</v>
      </c>
      <c r="P2493" s="835">
        <v>84.6</v>
      </c>
      <c r="Q2493" s="837">
        <v>1</v>
      </c>
      <c r="R2493" s="832">
        <v>9</v>
      </c>
      <c r="S2493" s="837">
        <v>1</v>
      </c>
      <c r="T2493" s="836">
        <v>2.5</v>
      </c>
      <c r="U2493" s="838">
        <v>1</v>
      </c>
    </row>
    <row r="2494" spans="1:21" ht="14.45" customHeight="1" x14ac:dyDescent="0.2">
      <c r="A2494" s="831">
        <v>21</v>
      </c>
      <c r="B2494" s="832" t="s">
        <v>3242</v>
      </c>
      <c r="C2494" s="832" t="s">
        <v>3248</v>
      </c>
      <c r="D2494" s="833" t="s">
        <v>5567</v>
      </c>
      <c r="E2494" s="834" t="s">
        <v>3261</v>
      </c>
      <c r="F2494" s="832" t="s">
        <v>3243</v>
      </c>
      <c r="G2494" s="832" t="s">
        <v>3321</v>
      </c>
      <c r="H2494" s="832" t="s">
        <v>655</v>
      </c>
      <c r="I2494" s="832" t="s">
        <v>2934</v>
      </c>
      <c r="J2494" s="832" t="s">
        <v>2932</v>
      </c>
      <c r="K2494" s="832" t="s">
        <v>2935</v>
      </c>
      <c r="L2494" s="835">
        <v>4.7</v>
      </c>
      <c r="M2494" s="835">
        <v>4.7</v>
      </c>
      <c r="N2494" s="832">
        <v>1</v>
      </c>
      <c r="O2494" s="836">
        <v>1</v>
      </c>
      <c r="P2494" s="835">
        <v>4.7</v>
      </c>
      <c r="Q2494" s="837">
        <v>1</v>
      </c>
      <c r="R2494" s="832">
        <v>1</v>
      </c>
      <c r="S2494" s="837">
        <v>1</v>
      </c>
      <c r="T2494" s="836">
        <v>1</v>
      </c>
      <c r="U2494" s="838">
        <v>1</v>
      </c>
    </row>
    <row r="2495" spans="1:21" ht="14.45" customHeight="1" x14ac:dyDescent="0.2">
      <c r="A2495" s="831">
        <v>21</v>
      </c>
      <c r="B2495" s="832" t="s">
        <v>3242</v>
      </c>
      <c r="C2495" s="832" t="s">
        <v>3248</v>
      </c>
      <c r="D2495" s="833" t="s">
        <v>5567</v>
      </c>
      <c r="E2495" s="834" t="s">
        <v>3261</v>
      </c>
      <c r="F2495" s="832" t="s">
        <v>3243</v>
      </c>
      <c r="G2495" s="832" t="s">
        <v>3760</v>
      </c>
      <c r="H2495" s="832" t="s">
        <v>594</v>
      </c>
      <c r="I2495" s="832" t="s">
        <v>3761</v>
      </c>
      <c r="J2495" s="832" t="s">
        <v>3762</v>
      </c>
      <c r="K2495" s="832" t="s">
        <v>3763</v>
      </c>
      <c r="L2495" s="835">
        <v>0</v>
      </c>
      <c r="M2495" s="835">
        <v>0</v>
      </c>
      <c r="N2495" s="832">
        <v>2</v>
      </c>
      <c r="O2495" s="836">
        <v>1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5" customHeight="1" x14ac:dyDescent="0.2">
      <c r="A2496" s="831">
        <v>21</v>
      </c>
      <c r="B2496" s="832" t="s">
        <v>3242</v>
      </c>
      <c r="C2496" s="832" t="s">
        <v>3248</v>
      </c>
      <c r="D2496" s="833" t="s">
        <v>5567</v>
      </c>
      <c r="E2496" s="834" t="s">
        <v>3261</v>
      </c>
      <c r="F2496" s="832" t="s">
        <v>3243</v>
      </c>
      <c r="G2496" s="832" t="s">
        <v>3776</v>
      </c>
      <c r="H2496" s="832" t="s">
        <v>594</v>
      </c>
      <c r="I2496" s="832" t="s">
        <v>3777</v>
      </c>
      <c r="J2496" s="832" t="s">
        <v>739</v>
      </c>
      <c r="K2496" s="832" t="s">
        <v>3778</v>
      </c>
      <c r="L2496" s="835">
        <v>46.03</v>
      </c>
      <c r="M2496" s="835">
        <v>138.09</v>
      </c>
      <c r="N2496" s="832">
        <v>3</v>
      </c>
      <c r="O2496" s="836">
        <v>0.5</v>
      </c>
      <c r="P2496" s="835">
        <v>138.09</v>
      </c>
      <c r="Q2496" s="837">
        <v>1</v>
      </c>
      <c r="R2496" s="832">
        <v>3</v>
      </c>
      <c r="S2496" s="837">
        <v>1</v>
      </c>
      <c r="T2496" s="836">
        <v>0.5</v>
      </c>
      <c r="U2496" s="838">
        <v>1</v>
      </c>
    </row>
    <row r="2497" spans="1:21" ht="14.45" customHeight="1" x14ac:dyDescent="0.2">
      <c r="A2497" s="831">
        <v>21</v>
      </c>
      <c r="B2497" s="832" t="s">
        <v>3242</v>
      </c>
      <c r="C2497" s="832" t="s">
        <v>3248</v>
      </c>
      <c r="D2497" s="833" t="s">
        <v>5567</v>
      </c>
      <c r="E2497" s="834" t="s">
        <v>3261</v>
      </c>
      <c r="F2497" s="832" t="s">
        <v>3243</v>
      </c>
      <c r="G2497" s="832" t="s">
        <v>3776</v>
      </c>
      <c r="H2497" s="832" t="s">
        <v>594</v>
      </c>
      <c r="I2497" s="832" t="s">
        <v>4624</v>
      </c>
      <c r="J2497" s="832" t="s">
        <v>739</v>
      </c>
      <c r="K2497" s="832" t="s">
        <v>4625</v>
      </c>
      <c r="L2497" s="835">
        <v>46.03</v>
      </c>
      <c r="M2497" s="835">
        <v>46.03</v>
      </c>
      <c r="N2497" s="832">
        <v>1</v>
      </c>
      <c r="O2497" s="836">
        <v>1</v>
      </c>
      <c r="P2497" s="835">
        <v>46.03</v>
      </c>
      <c r="Q2497" s="837">
        <v>1</v>
      </c>
      <c r="R2497" s="832">
        <v>1</v>
      </c>
      <c r="S2497" s="837">
        <v>1</v>
      </c>
      <c r="T2497" s="836">
        <v>1</v>
      </c>
      <c r="U2497" s="838">
        <v>1</v>
      </c>
    </row>
    <row r="2498" spans="1:21" ht="14.45" customHeight="1" x14ac:dyDescent="0.2">
      <c r="A2498" s="831">
        <v>21</v>
      </c>
      <c r="B2498" s="832" t="s">
        <v>3242</v>
      </c>
      <c r="C2498" s="832" t="s">
        <v>3248</v>
      </c>
      <c r="D2498" s="833" t="s">
        <v>5567</v>
      </c>
      <c r="E2498" s="834" t="s">
        <v>3261</v>
      </c>
      <c r="F2498" s="832" t="s">
        <v>3243</v>
      </c>
      <c r="G2498" s="832" t="s">
        <v>4190</v>
      </c>
      <c r="H2498" s="832" t="s">
        <v>594</v>
      </c>
      <c r="I2498" s="832" t="s">
        <v>4191</v>
      </c>
      <c r="J2498" s="832" t="s">
        <v>4192</v>
      </c>
      <c r="K2498" s="832" t="s">
        <v>4193</v>
      </c>
      <c r="L2498" s="835">
        <v>86.02</v>
      </c>
      <c r="M2498" s="835">
        <v>1204.28</v>
      </c>
      <c r="N2498" s="832">
        <v>14</v>
      </c>
      <c r="O2498" s="836">
        <v>5.5</v>
      </c>
      <c r="P2498" s="835">
        <v>1204.28</v>
      </c>
      <c r="Q2498" s="837">
        <v>1</v>
      </c>
      <c r="R2498" s="832">
        <v>14</v>
      </c>
      <c r="S2498" s="837">
        <v>1</v>
      </c>
      <c r="T2498" s="836">
        <v>5.5</v>
      </c>
      <c r="U2498" s="838">
        <v>1</v>
      </c>
    </row>
    <row r="2499" spans="1:21" ht="14.45" customHeight="1" x14ac:dyDescent="0.2">
      <c r="A2499" s="831">
        <v>21</v>
      </c>
      <c r="B2499" s="832" t="s">
        <v>3242</v>
      </c>
      <c r="C2499" s="832" t="s">
        <v>3248</v>
      </c>
      <c r="D2499" s="833" t="s">
        <v>5567</v>
      </c>
      <c r="E2499" s="834" t="s">
        <v>3261</v>
      </c>
      <c r="F2499" s="832" t="s">
        <v>3243</v>
      </c>
      <c r="G2499" s="832" t="s">
        <v>4190</v>
      </c>
      <c r="H2499" s="832" t="s">
        <v>594</v>
      </c>
      <c r="I2499" s="832" t="s">
        <v>4194</v>
      </c>
      <c r="J2499" s="832" t="s">
        <v>4192</v>
      </c>
      <c r="K2499" s="832" t="s">
        <v>4195</v>
      </c>
      <c r="L2499" s="835">
        <v>86.02</v>
      </c>
      <c r="M2499" s="835">
        <v>172.04</v>
      </c>
      <c r="N2499" s="832">
        <v>2</v>
      </c>
      <c r="O2499" s="836">
        <v>2</v>
      </c>
      <c r="P2499" s="835">
        <v>86.02</v>
      </c>
      <c r="Q2499" s="837">
        <v>0.5</v>
      </c>
      <c r="R2499" s="832">
        <v>1</v>
      </c>
      <c r="S2499" s="837">
        <v>0.5</v>
      </c>
      <c r="T2499" s="836">
        <v>1</v>
      </c>
      <c r="U2499" s="838">
        <v>0.5</v>
      </c>
    </row>
    <row r="2500" spans="1:21" ht="14.45" customHeight="1" x14ac:dyDescent="0.2">
      <c r="A2500" s="831">
        <v>21</v>
      </c>
      <c r="B2500" s="832" t="s">
        <v>3242</v>
      </c>
      <c r="C2500" s="832" t="s">
        <v>3248</v>
      </c>
      <c r="D2500" s="833" t="s">
        <v>5567</v>
      </c>
      <c r="E2500" s="834" t="s">
        <v>3261</v>
      </c>
      <c r="F2500" s="832" t="s">
        <v>3243</v>
      </c>
      <c r="G2500" s="832" t="s">
        <v>3779</v>
      </c>
      <c r="H2500" s="832" t="s">
        <v>655</v>
      </c>
      <c r="I2500" s="832" t="s">
        <v>2634</v>
      </c>
      <c r="J2500" s="832" t="s">
        <v>2632</v>
      </c>
      <c r="K2500" s="832" t="s">
        <v>2635</v>
      </c>
      <c r="L2500" s="835">
        <v>229.38</v>
      </c>
      <c r="M2500" s="835">
        <v>229.38</v>
      </c>
      <c r="N2500" s="832">
        <v>1</v>
      </c>
      <c r="O2500" s="836">
        <v>0.5</v>
      </c>
      <c r="P2500" s="835">
        <v>229.38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5" customHeight="1" x14ac:dyDescent="0.2">
      <c r="A2501" s="831">
        <v>21</v>
      </c>
      <c r="B2501" s="832" t="s">
        <v>3242</v>
      </c>
      <c r="C2501" s="832" t="s">
        <v>3248</v>
      </c>
      <c r="D2501" s="833" t="s">
        <v>5567</v>
      </c>
      <c r="E2501" s="834" t="s">
        <v>3261</v>
      </c>
      <c r="F2501" s="832" t="s">
        <v>3243</v>
      </c>
      <c r="G2501" s="832" t="s">
        <v>3353</v>
      </c>
      <c r="H2501" s="832" t="s">
        <v>594</v>
      </c>
      <c r="I2501" s="832" t="s">
        <v>3354</v>
      </c>
      <c r="J2501" s="832" t="s">
        <v>3355</v>
      </c>
      <c r="K2501" s="832" t="s">
        <v>3356</v>
      </c>
      <c r="L2501" s="835">
        <v>0</v>
      </c>
      <c r="M2501" s="835">
        <v>0</v>
      </c>
      <c r="N2501" s="832">
        <v>3</v>
      </c>
      <c r="O2501" s="836">
        <v>0.5</v>
      </c>
      <c r="P2501" s="835">
        <v>0</v>
      </c>
      <c r="Q2501" s="837"/>
      <c r="R2501" s="832">
        <v>3</v>
      </c>
      <c r="S2501" s="837">
        <v>1</v>
      </c>
      <c r="T2501" s="836">
        <v>0.5</v>
      </c>
      <c r="U2501" s="838">
        <v>1</v>
      </c>
    </row>
    <row r="2502" spans="1:21" ht="14.45" customHeight="1" x14ac:dyDescent="0.2">
      <c r="A2502" s="831">
        <v>21</v>
      </c>
      <c r="B2502" s="832" t="s">
        <v>3242</v>
      </c>
      <c r="C2502" s="832" t="s">
        <v>3248</v>
      </c>
      <c r="D2502" s="833" t="s">
        <v>5567</v>
      </c>
      <c r="E2502" s="834" t="s">
        <v>3261</v>
      </c>
      <c r="F2502" s="832" t="s">
        <v>3243</v>
      </c>
      <c r="G2502" s="832" t="s">
        <v>4538</v>
      </c>
      <c r="H2502" s="832" t="s">
        <v>655</v>
      </c>
      <c r="I2502" s="832" t="s">
        <v>2739</v>
      </c>
      <c r="J2502" s="832" t="s">
        <v>2737</v>
      </c>
      <c r="K2502" s="832" t="s">
        <v>1760</v>
      </c>
      <c r="L2502" s="835">
        <v>170.52</v>
      </c>
      <c r="M2502" s="835">
        <v>170.52</v>
      </c>
      <c r="N2502" s="832">
        <v>1</v>
      </c>
      <c r="O2502" s="836">
        <v>1</v>
      </c>
      <c r="P2502" s="835">
        <v>170.52</v>
      </c>
      <c r="Q2502" s="837">
        <v>1</v>
      </c>
      <c r="R2502" s="832">
        <v>1</v>
      </c>
      <c r="S2502" s="837">
        <v>1</v>
      </c>
      <c r="T2502" s="836">
        <v>1</v>
      </c>
      <c r="U2502" s="838">
        <v>1</v>
      </c>
    </row>
    <row r="2503" spans="1:21" ht="14.45" customHeight="1" x14ac:dyDescent="0.2">
      <c r="A2503" s="831">
        <v>21</v>
      </c>
      <c r="B2503" s="832" t="s">
        <v>3242</v>
      </c>
      <c r="C2503" s="832" t="s">
        <v>3248</v>
      </c>
      <c r="D2503" s="833" t="s">
        <v>5567</v>
      </c>
      <c r="E2503" s="834" t="s">
        <v>3261</v>
      </c>
      <c r="F2503" s="832" t="s">
        <v>3243</v>
      </c>
      <c r="G2503" s="832" t="s">
        <v>4538</v>
      </c>
      <c r="H2503" s="832" t="s">
        <v>655</v>
      </c>
      <c r="I2503" s="832" t="s">
        <v>2736</v>
      </c>
      <c r="J2503" s="832" t="s">
        <v>2737</v>
      </c>
      <c r="K2503" s="832" t="s">
        <v>2738</v>
      </c>
      <c r="L2503" s="835">
        <v>48.01</v>
      </c>
      <c r="M2503" s="835">
        <v>192.04</v>
      </c>
      <c r="N2503" s="832">
        <v>4</v>
      </c>
      <c r="O2503" s="836">
        <v>1.5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5" customHeight="1" x14ac:dyDescent="0.2">
      <c r="A2504" s="831">
        <v>21</v>
      </c>
      <c r="B2504" s="832" t="s">
        <v>3242</v>
      </c>
      <c r="C2504" s="832" t="s">
        <v>3248</v>
      </c>
      <c r="D2504" s="833" t="s">
        <v>5567</v>
      </c>
      <c r="E2504" s="834" t="s">
        <v>3261</v>
      </c>
      <c r="F2504" s="832" t="s">
        <v>3243</v>
      </c>
      <c r="G2504" s="832" t="s">
        <v>3361</v>
      </c>
      <c r="H2504" s="832" t="s">
        <v>655</v>
      </c>
      <c r="I2504" s="832" t="s">
        <v>4196</v>
      </c>
      <c r="J2504" s="832" t="s">
        <v>1653</v>
      </c>
      <c r="K2504" s="832" t="s">
        <v>4197</v>
      </c>
      <c r="L2504" s="835">
        <v>176.32</v>
      </c>
      <c r="M2504" s="835">
        <v>176.32</v>
      </c>
      <c r="N2504" s="832">
        <v>1</v>
      </c>
      <c r="O2504" s="836">
        <v>1</v>
      </c>
      <c r="P2504" s="835">
        <v>176.32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5" customHeight="1" x14ac:dyDescent="0.2">
      <c r="A2505" s="831">
        <v>21</v>
      </c>
      <c r="B2505" s="832" t="s">
        <v>3242</v>
      </c>
      <c r="C2505" s="832" t="s">
        <v>3248</v>
      </c>
      <c r="D2505" s="833" t="s">
        <v>5567</v>
      </c>
      <c r="E2505" s="834" t="s">
        <v>3261</v>
      </c>
      <c r="F2505" s="832" t="s">
        <v>3243</v>
      </c>
      <c r="G2505" s="832" t="s">
        <v>3375</v>
      </c>
      <c r="H2505" s="832" t="s">
        <v>594</v>
      </c>
      <c r="I2505" s="832" t="s">
        <v>3376</v>
      </c>
      <c r="J2505" s="832" t="s">
        <v>1014</v>
      </c>
      <c r="K2505" s="832" t="s">
        <v>3377</v>
      </c>
      <c r="L2505" s="835">
        <v>236.03</v>
      </c>
      <c r="M2505" s="835">
        <v>2124.27</v>
      </c>
      <c r="N2505" s="832">
        <v>9</v>
      </c>
      <c r="O2505" s="836">
        <v>6</v>
      </c>
      <c r="P2505" s="835">
        <v>1888.24</v>
      </c>
      <c r="Q2505" s="837">
        <v>0.88888888888888895</v>
      </c>
      <c r="R2505" s="832">
        <v>8</v>
      </c>
      <c r="S2505" s="837">
        <v>0.88888888888888884</v>
      </c>
      <c r="T2505" s="836">
        <v>5</v>
      </c>
      <c r="U2505" s="838">
        <v>0.83333333333333337</v>
      </c>
    </row>
    <row r="2506" spans="1:21" ht="14.45" customHeight="1" x14ac:dyDescent="0.2">
      <c r="A2506" s="831">
        <v>21</v>
      </c>
      <c r="B2506" s="832" t="s">
        <v>3242</v>
      </c>
      <c r="C2506" s="832" t="s">
        <v>3248</v>
      </c>
      <c r="D2506" s="833" t="s">
        <v>5567</v>
      </c>
      <c r="E2506" s="834" t="s">
        <v>3261</v>
      </c>
      <c r="F2506" s="832" t="s">
        <v>3243</v>
      </c>
      <c r="G2506" s="832" t="s">
        <v>3375</v>
      </c>
      <c r="H2506" s="832" t="s">
        <v>594</v>
      </c>
      <c r="I2506" s="832" t="s">
        <v>3378</v>
      </c>
      <c r="J2506" s="832" t="s">
        <v>1014</v>
      </c>
      <c r="K2506" s="832" t="s">
        <v>1421</v>
      </c>
      <c r="L2506" s="835">
        <v>516</v>
      </c>
      <c r="M2506" s="835">
        <v>516</v>
      </c>
      <c r="N2506" s="832">
        <v>1</v>
      </c>
      <c r="O2506" s="836">
        <v>0.5</v>
      </c>
      <c r="P2506" s="835">
        <v>516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5" customHeight="1" x14ac:dyDescent="0.2">
      <c r="A2507" s="831">
        <v>21</v>
      </c>
      <c r="B2507" s="832" t="s">
        <v>3242</v>
      </c>
      <c r="C2507" s="832" t="s">
        <v>3248</v>
      </c>
      <c r="D2507" s="833" t="s">
        <v>5567</v>
      </c>
      <c r="E2507" s="834" t="s">
        <v>3261</v>
      </c>
      <c r="F2507" s="832" t="s">
        <v>3243</v>
      </c>
      <c r="G2507" s="832" t="s">
        <v>3375</v>
      </c>
      <c r="H2507" s="832" t="s">
        <v>594</v>
      </c>
      <c r="I2507" s="832" t="s">
        <v>4084</v>
      </c>
      <c r="J2507" s="832" t="s">
        <v>1014</v>
      </c>
      <c r="K2507" s="832" t="s">
        <v>4085</v>
      </c>
      <c r="L2507" s="835">
        <v>1719.99</v>
      </c>
      <c r="M2507" s="835">
        <v>1719.99</v>
      </c>
      <c r="N2507" s="832">
        <v>1</v>
      </c>
      <c r="O2507" s="836">
        <v>0.5</v>
      </c>
      <c r="P2507" s="835">
        <v>1719.99</v>
      </c>
      <c r="Q2507" s="837">
        <v>1</v>
      </c>
      <c r="R2507" s="832">
        <v>1</v>
      </c>
      <c r="S2507" s="837">
        <v>1</v>
      </c>
      <c r="T2507" s="836">
        <v>0.5</v>
      </c>
      <c r="U2507" s="838">
        <v>1</v>
      </c>
    </row>
    <row r="2508" spans="1:21" ht="14.45" customHeight="1" x14ac:dyDescent="0.2">
      <c r="A2508" s="831">
        <v>21</v>
      </c>
      <c r="B2508" s="832" t="s">
        <v>3242</v>
      </c>
      <c r="C2508" s="832" t="s">
        <v>3248</v>
      </c>
      <c r="D2508" s="833" t="s">
        <v>5567</v>
      </c>
      <c r="E2508" s="834" t="s">
        <v>3261</v>
      </c>
      <c r="F2508" s="832" t="s">
        <v>3243</v>
      </c>
      <c r="G2508" s="832" t="s">
        <v>3375</v>
      </c>
      <c r="H2508" s="832" t="s">
        <v>594</v>
      </c>
      <c r="I2508" s="832" t="s">
        <v>5173</v>
      </c>
      <c r="J2508" s="832" t="s">
        <v>1885</v>
      </c>
      <c r="K2508" s="832" t="s">
        <v>5174</v>
      </c>
      <c r="L2508" s="835">
        <v>656.81</v>
      </c>
      <c r="M2508" s="835">
        <v>656.81</v>
      </c>
      <c r="N2508" s="832">
        <v>1</v>
      </c>
      <c r="O2508" s="836">
        <v>0.5</v>
      </c>
      <c r="P2508" s="835">
        <v>656.81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5" customHeight="1" x14ac:dyDescent="0.2">
      <c r="A2509" s="831">
        <v>21</v>
      </c>
      <c r="B2509" s="832" t="s">
        <v>3242</v>
      </c>
      <c r="C2509" s="832" t="s">
        <v>3248</v>
      </c>
      <c r="D2509" s="833" t="s">
        <v>5567</v>
      </c>
      <c r="E2509" s="834" t="s">
        <v>3261</v>
      </c>
      <c r="F2509" s="832" t="s">
        <v>3243</v>
      </c>
      <c r="G2509" s="832" t="s">
        <v>3375</v>
      </c>
      <c r="H2509" s="832" t="s">
        <v>594</v>
      </c>
      <c r="I2509" s="832" t="s">
        <v>5175</v>
      </c>
      <c r="J2509" s="832" t="s">
        <v>1885</v>
      </c>
      <c r="K2509" s="832" t="s">
        <v>5176</v>
      </c>
      <c r="L2509" s="835">
        <v>236.03</v>
      </c>
      <c r="M2509" s="835">
        <v>708.09</v>
      </c>
      <c r="N2509" s="832">
        <v>3</v>
      </c>
      <c r="O2509" s="836">
        <v>0.5</v>
      </c>
      <c r="P2509" s="835">
        <v>708.09</v>
      </c>
      <c r="Q2509" s="837">
        <v>1</v>
      </c>
      <c r="R2509" s="832">
        <v>3</v>
      </c>
      <c r="S2509" s="837">
        <v>1</v>
      </c>
      <c r="T2509" s="836">
        <v>0.5</v>
      </c>
      <c r="U2509" s="838">
        <v>1</v>
      </c>
    </row>
    <row r="2510" spans="1:21" ht="14.45" customHeight="1" x14ac:dyDescent="0.2">
      <c r="A2510" s="831">
        <v>21</v>
      </c>
      <c r="B2510" s="832" t="s">
        <v>3242</v>
      </c>
      <c r="C2510" s="832" t="s">
        <v>3248</v>
      </c>
      <c r="D2510" s="833" t="s">
        <v>5567</v>
      </c>
      <c r="E2510" s="834" t="s">
        <v>3261</v>
      </c>
      <c r="F2510" s="832" t="s">
        <v>3243</v>
      </c>
      <c r="G2510" s="832" t="s">
        <v>4632</v>
      </c>
      <c r="H2510" s="832" t="s">
        <v>594</v>
      </c>
      <c r="I2510" s="832" t="s">
        <v>5177</v>
      </c>
      <c r="J2510" s="832" t="s">
        <v>2000</v>
      </c>
      <c r="K2510" s="832" t="s">
        <v>2001</v>
      </c>
      <c r="L2510" s="835">
        <v>42.05</v>
      </c>
      <c r="M2510" s="835">
        <v>42.05</v>
      </c>
      <c r="N2510" s="832">
        <v>1</v>
      </c>
      <c r="O2510" s="836">
        <v>1</v>
      </c>
      <c r="P2510" s="835">
        <v>42.05</v>
      </c>
      <c r="Q2510" s="837">
        <v>1</v>
      </c>
      <c r="R2510" s="832">
        <v>1</v>
      </c>
      <c r="S2510" s="837">
        <v>1</v>
      </c>
      <c r="T2510" s="836">
        <v>1</v>
      </c>
      <c r="U2510" s="838">
        <v>1</v>
      </c>
    </row>
    <row r="2511" spans="1:21" ht="14.45" customHeight="1" x14ac:dyDescent="0.2">
      <c r="A2511" s="831">
        <v>21</v>
      </c>
      <c r="B2511" s="832" t="s">
        <v>3242</v>
      </c>
      <c r="C2511" s="832" t="s">
        <v>3248</v>
      </c>
      <c r="D2511" s="833" t="s">
        <v>5567</v>
      </c>
      <c r="E2511" s="834" t="s">
        <v>3261</v>
      </c>
      <c r="F2511" s="832" t="s">
        <v>3243</v>
      </c>
      <c r="G2511" s="832" t="s">
        <v>3379</v>
      </c>
      <c r="H2511" s="832" t="s">
        <v>594</v>
      </c>
      <c r="I2511" s="832" t="s">
        <v>3807</v>
      </c>
      <c r="J2511" s="832" t="s">
        <v>896</v>
      </c>
      <c r="K2511" s="832" t="s">
        <v>3808</v>
      </c>
      <c r="L2511" s="835">
        <v>117.47</v>
      </c>
      <c r="M2511" s="835">
        <v>117.47</v>
      </c>
      <c r="N2511" s="832">
        <v>1</v>
      </c>
      <c r="O2511" s="836">
        <v>1</v>
      </c>
      <c r="P2511" s="835">
        <v>117.47</v>
      </c>
      <c r="Q2511" s="837">
        <v>1</v>
      </c>
      <c r="R2511" s="832">
        <v>1</v>
      </c>
      <c r="S2511" s="837">
        <v>1</v>
      </c>
      <c r="T2511" s="836">
        <v>1</v>
      </c>
      <c r="U2511" s="838">
        <v>1</v>
      </c>
    </row>
    <row r="2512" spans="1:21" ht="14.45" customHeight="1" x14ac:dyDescent="0.2">
      <c r="A2512" s="831">
        <v>21</v>
      </c>
      <c r="B2512" s="832" t="s">
        <v>3242</v>
      </c>
      <c r="C2512" s="832" t="s">
        <v>3248</v>
      </c>
      <c r="D2512" s="833" t="s">
        <v>5567</v>
      </c>
      <c r="E2512" s="834" t="s">
        <v>3261</v>
      </c>
      <c r="F2512" s="832" t="s">
        <v>3243</v>
      </c>
      <c r="G2512" s="832" t="s">
        <v>3379</v>
      </c>
      <c r="H2512" s="832" t="s">
        <v>594</v>
      </c>
      <c r="I2512" s="832" t="s">
        <v>3386</v>
      </c>
      <c r="J2512" s="832" t="s">
        <v>3387</v>
      </c>
      <c r="K2512" s="832" t="s">
        <v>3388</v>
      </c>
      <c r="L2512" s="835">
        <v>58.74</v>
      </c>
      <c r="M2512" s="835">
        <v>58.74</v>
      </c>
      <c r="N2512" s="832">
        <v>1</v>
      </c>
      <c r="O2512" s="836">
        <v>1</v>
      </c>
      <c r="P2512" s="835">
        <v>58.74</v>
      </c>
      <c r="Q2512" s="837">
        <v>1</v>
      </c>
      <c r="R2512" s="832">
        <v>1</v>
      </c>
      <c r="S2512" s="837">
        <v>1</v>
      </c>
      <c r="T2512" s="836">
        <v>1</v>
      </c>
      <c r="U2512" s="838">
        <v>1</v>
      </c>
    </row>
    <row r="2513" spans="1:21" ht="14.45" customHeight="1" x14ac:dyDescent="0.2">
      <c r="A2513" s="831">
        <v>21</v>
      </c>
      <c r="B2513" s="832" t="s">
        <v>3242</v>
      </c>
      <c r="C2513" s="832" t="s">
        <v>3248</v>
      </c>
      <c r="D2513" s="833" t="s">
        <v>5567</v>
      </c>
      <c r="E2513" s="834" t="s">
        <v>3261</v>
      </c>
      <c r="F2513" s="832" t="s">
        <v>3243</v>
      </c>
      <c r="G2513" s="832" t="s">
        <v>3397</v>
      </c>
      <c r="H2513" s="832" t="s">
        <v>594</v>
      </c>
      <c r="I2513" s="832" t="s">
        <v>3401</v>
      </c>
      <c r="J2513" s="832" t="s">
        <v>3402</v>
      </c>
      <c r="K2513" s="832" t="s">
        <v>3403</v>
      </c>
      <c r="L2513" s="835">
        <v>93.49</v>
      </c>
      <c r="M2513" s="835">
        <v>2804.6999999999989</v>
      </c>
      <c r="N2513" s="832">
        <v>30</v>
      </c>
      <c r="O2513" s="836">
        <v>11.5</v>
      </c>
      <c r="P2513" s="835">
        <v>2524.2299999999991</v>
      </c>
      <c r="Q2513" s="837">
        <v>0.9</v>
      </c>
      <c r="R2513" s="832">
        <v>27</v>
      </c>
      <c r="S2513" s="837">
        <v>0.9</v>
      </c>
      <c r="T2513" s="836">
        <v>10.5</v>
      </c>
      <c r="U2513" s="838">
        <v>0.91304347826086951</v>
      </c>
    </row>
    <row r="2514" spans="1:21" ht="14.45" customHeight="1" x14ac:dyDescent="0.2">
      <c r="A2514" s="831">
        <v>21</v>
      </c>
      <c r="B2514" s="832" t="s">
        <v>3242</v>
      </c>
      <c r="C2514" s="832" t="s">
        <v>3248</v>
      </c>
      <c r="D2514" s="833" t="s">
        <v>5567</v>
      </c>
      <c r="E2514" s="834" t="s">
        <v>3261</v>
      </c>
      <c r="F2514" s="832" t="s">
        <v>3243</v>
      </c>
      <c r="G2514" s="832" t="s">
        <v>3404</v>
      </c>
      <c r="H2514" s="832" t="s">
        <v>594</v>
      </c>
      <c r="I2514" s="832" t="s">
        <v>4637</v>
      </c>
      <c r="J2514" s="832" t="s">
        <v>4638</v>
      </c>
      <c r="K2514" s="832" t="s">
        <v>4639</v>
      </c>
      <c r="L2514" s="835">
        <v>923.74</v>
      </c>
      <c r="M2514" s="835">
        <v>1847.48</v>
      </c>
      <c r="N2514" s="832">
        <v>2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21</v>
      </c>
      <c r="B2515" s="832" t="s">
        <v>3242</v>
      </c>
      <c r="C2515" s="832" t="s">
        <v>3248</v>
      </c>
      <c r="D2515" s="833" t="s">
        <v>5567</v>
      </c>
      <c r="E2515" s="834" t="s">
        <v>3261</v>
      </c>
      <c r="F2515" s="832" t="s">
        <v>3243</v>
      </c>
      <c r="G2515" s="832" t="s">
        <v>3299</v>
      </c>
      <c r="H2515" s="832" t="s">
        <v>655</v>
      </c>
      <c r="I2515" s="832" t="s">
        <v>3300</v>
      </c>
      <c r="J2515" s="832" t="s">
        <v>2868</v>
      </c>
      <c r="K2515" s="832" t="s">
        <v>3301</v>
      </c>
      <c r="L2515" s="835">
        <v>5322.08</v>
      </c>
      <c r="M2515" s="835">
        <v>5322.08</v>
      </c>
      <c r="N2515" s="832">
        <v>1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5" customHeight="1" x14ac:dyDescent="0.2">
      <c r="A2516" s="831">
        <v>21</v>
      </c>
      <c r="B2516" s="832" t="s">
        <v>3242</v>
      </c>
      <c r="C2516" s="832" t="s">
        <v>3248</v>
      </c>
      <c r="D2516" s="833" t="s">
        <v>5567</v>
      </c>
      <c r="E2516" s="834" t="s">
        <v>3261</v>
      </c>
      <c r="F2516" s="832" t="s">
        <v>3243</v>
      </c>
      <c r="G2516" s="832" t="s">
        <v>3299</v>
      </c>
      <c r="H2516" s="832" t="s">
        <v>655</v>
      </c>
      <c r="I2516" s="832" t="s">
        <v>2863</v>
      </c>
      <c r="J2516" s="832" t="s">
        <v>2859</v>
      </c>
      <c r="K2516" s="832" t="s">
        <v>2864</v>
      </c>
      <c r="L2516" s="835">
        <v>484.75</v>
      </c>
      <c r="M2516" s="835">
        <v>2423.75</v>
      </c>
      <c r="N2516" s="832">
        <v>5</v>
      </c>
      <c r="O2516" s="836">
        <v>5</v>
      </c>
      <c r="P2516" s="835">
        <v>1939</v>
      </c>
      <c r="Q2516" s="837">
        <v>0.8</v>
      </c>
      <c r="R2516" s="832">
        <v>4</v>
      </c>
      <c r="S2516" s="837">
        <v>0.8</v>
      </c>
      <c r="T2516" s="836">
        <v>4</v>
      </c>
      <c r="U2516" s="838">
        <v>0.8</v>
      </c>
    </row>
    <row r="2517" spans="1:21" ht="14.45" customHeight="1" x14ac:dyDescent="0.2">
      <c r="A2517" s="831">
        <v>21</v>
      </c>
      <c r="B2517" s="832" t="s">
        <v>3242</v>
      </c>
      <c r="C2517" s="832" t="s">
        <v>3248</v>
      </c>
      <c r="D2517" s="833" t="s">
        <v>5567</v>
      </c>
      <c r="E2517" s="834" t="s">
        <v>3261</v>
      </c>
      <c r="F2517" s="832" t="s">
        <v>3243</v>
      </c>
      <c r="G2517" s="832" t="s">
        <v>3299</v>
      </c>
      <c r="H2517" s="832" t="s">
        <v>655</v>
      </c>
      <c r="I2517" s="832" t="s">
        <v>3432</v>
      </c>
      <c r="J2517" s="832" t="s">
        <v>2859</v>
      </c>
      <c r="K2517" s="832" t="s">
        <v>3433</v>
      </c>
      <c r="L2517" s="835">
        <v>242.37</v>
      </c>
      <c r="M2517" s="835">
        <v>727.11</v>
      </c>
      <c r="N2517" s="832">
        <v>3</v>
      </c>
      <c r="O2517" s="836">
        <v>3</v>
      </c>
      <c r="P2517" s="835">
        <v>484.74</v>
      </c>
      <c r="Q2517" s="837">
        <v>0.66666666666666663</v>
      </c>
      <c r="R2517" s="832">
        <v>2</v>
      </c>
      <c r="S2517" s="837">
        <v>0.66666666666666663</v>
      </c>
      <c r="T2517" s="836">
        <v>2</v>
      </c>
      <c r="U2517" s="838">
        <v>0.66666666666666663</v>
      </c>
    </row>
    <row r="2518" spans="1:21" ht="14.45" customHeight="1" x14ac:dyDescent="0.2">
      <c r="A2518" s="831">
        <v>21</v>
      </c>
      <c r="B2518" s="832" t="s">
        <v>3242</v>
      </c>
      <c r="C2518" s="832" t="s">
        <v>3248</v>
      </c>
      <c r="D2518" s="833" t="s">
        <v>5567</v>
      </c>
      <c r="E2518" s="834" t="s">
        <v>3261</v>
      </c>
      <c r="F2518" s="832" t="s">
        <v>3243</v>
      </c>
      <c r="G2518" s="832" t="s">
        <v>3299</v>
      </c>
      <c r="H2518" s="832" t="s">
        <v>655</v>
      </c>
      <c r="I2518" s="832" t="s">
        <v>2861</v>
      </c>
      <c r="J2518" s="832" t="s">
        <v>2859</v>
      </c>
      <c r="K2518" s="832" t="s">
        <v>2862</v>
      </c>
      <c r="L2518" s="835">
        <v>1454.23</v>
      </c>
      <c r="M2518" s="835">
        <v>1454.23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21</v>
      </c>
      <c r="B2519" s="832" t="s">
        <v>3242</v>
      </c>
      <c r="C2519" s="832" t="s">
        <v>3248</v>
      </c>
      <c r="D2519" s="833" t="s">
        <v>5567</v>
      </c>
      <c r="E2519" s="834" t="s">
        <v>3261</v>
      </c>
      <c r="F2519" s="832" t="s">
        <v>3243</v>
      </c>
      <c r="G2519" s="832" t="s">
        <v>3437</v>
      </c>
      <c r="H2519" s="832" t="s">
        <v>655</v>
      </c>
      <c r="I2519" s="832" t="s">
        <v>2594</v>
      </c>
      <c r="J2519" s="832" t="s">
        <v>1030</v>
      </c>
      <c r="K2519" s="832" t="s">
        <v>2595</v>
      </c>
      <c r="L2519" s="835">
        <v>42.51</v>
      </c>
      <c r="M2519" s="835">
        <v>212.54999999999998</v>
      </c>
      <c r="N2519" s="832">
        <v>5</v>
      </c>
      <c r="O2519" s="836">
        <v>4</v>
      </c>
      <c r="P2519" s="835">
        <v>212.54999999999998</v>
      </c>
      <c r="Q2519" s="837">
        <v>1</v>
      </c>
      <c r="R2519" s="832">
        <v>5</v>
      </c>
      <c r="S2519" s="837">
        <v>1</v>
      </c>
      <c r="T2519" s="836">
        <v>4</v>
      </c>
      <c r="U2519" s="838">
        <v>1</v>
      </c>
    </row>
    <row r="2520" spans="1:21" ht="14.45" customHeight="1" x14ac:dyDescent="0.2">
      <c r="A2520" s="831">
        <v>21</v>
      </c>
      <c r="B2520" s="832" t="s">
        <v>3242</v>
      </c>
      <c r="C2520" s="832" t="s">
        <v>3248</v>
      </c>
      <c r="D2520" s="833" t="s">
        <v>5567</v>
      </c>
      <c r="E2520" s="834" t="s">
        <v>3261</v>
      </c>
      <c r="F2520" s="832" t="s">
        <v>3243</v>
      </c>
      <c r="G2520" s="832" t="s">
        <v>4229</v>
      </c>
      <c r="H2520" s="832" t="s">
        <v>594</v>
      </c>
      <c r="I2520" s="832" t="s">
        <v>4230</v>
      </c>
      <c r="J2520" s="832" t="s">
        <v>1165</v>
      </c>
      <c r="K2520" s="832" t="s">
        <v>1166</v>
      </c>
      <c r="L2520" s="835">
        <v>105.63</v>
      </c>
      <c r="M2520" s="835">
        <v>105.63</v>
      </c>
      <c r="N2520" s="832">
        <v>1</v>
      </c>
      <c r="O2520" s="836">
        <v>1</v>
      </c>
      <c r="P2520" s="835">
        <v>105.63</v>
      </c>
      <c r="Q2520" s="837">
        <v>1</v>
      </c>
      <c r="R2520" s="832">
        <v>1</v>
      </c>
      <c r="S2520" s="837">
        <v>1</v>
      </c>
      <c r="T2520" s="836">
        <v>1</v>
      </c>
      <c r="U2520" s="838">
        <v>1</v>
      </c>
    </row>
    <row r="2521" spans="1:21" ht="14.45" customHeight="1" x14ac:dyDescent="0.2">
      <c r="A2521" s="831">
        <v>21</v>
      </c>
      <c r="B2521" s="832" t="s">
        <v>3242</v>
      </c>
      <c r="C2521" s="832" t="s">
        <v>3248</v>
      </c>
      <c r="D2521" s="833" t="s">
        <v>5567</v>
      </c>
      <c r="E2521" s="834" t="s">
        <v>3261</v>
      </c>
      <c r="F2521" s="832" t="s">
        <v>3243</v>
      </c>
      <c r="G2521" s="832" t="s">
        <v>3438</v>
      </c>
      <c r="H2521" s="832" t="s">
        <v>655</v>
      </c>
      <c r="I2521" s="832" t="s">
        <v>2910</v>
      </c>
      <c r="J2521" s="832" t="s">
        <v>2911</v>
      </c>
      <c r="K2521" s="832" t="s">
        <v>2912</v>
      </c>
      <c r="L2521" s="835">
        <v>113.16</v>
      </c>
      <c r="M2521" s="835">
        <v>113.16</v>
      </c>
      <c r="N2521" s="832">
        <v>1</v>
      </c>
      <c r="O2521" s="836">
        <v>0.5</v>
      </c>
      <c r="P2521" s="835">
        <v>113.16</v>
      </c>
      <c r="Q2521" s="837">
        <v>1</v>
      </c>
      <c r="R2521" s="832">
        <v>1</v>
      </c>
      <c r="S2521" s="837">
        <v>1</v>
      </c>
      <c r="T2521" s="836">
        <v>0.5</v>
      </c>
      <c r="U2521" s="838">
        <v>1</v>
      </c>
    </row>
    <row r="2522" spans="1:21" ht="14.45" customHeight="1" x14ac:dyDescent="0.2">
      <c r="A2522" s="831">
        <v>21</v>
      </c>
      <c r="B2522" s="832" t="s">
        <v>3242</v>
      </c>
      <c r="C2522" s="832" t="s">
        <v>3248</v>
      </c>
      <c r="D2522" s="833" t="s">
        <v>5567</v>
      </c>
      <c r="E2522" s="834" t="s">
        <v>3261</v>
      </c>
      <c r="F2522" s="832" t="s">
        <v>3243</v>
      </c>
      <c r="G2522" s="832" t="s">
        <v>3438</v>
      </c>
      <c r="H2522" s="832" t="s">
        <v>655</v>
      </c>
      <c r="I2522" s="832" t="s">
        <v>2915</v>
      </c>
      <c r="J2522" s="832" t="s">
        <v>2911</v>
      </c>
      <c r="K2522" s="832" t="s">
        <v>2916</v>
      </c>
      <c r="L2522" s="835">
        <v>339.47</v>
      </c>
      <c r="M2522" s="835">
        <v>1357.88</v>
      </c>
      <c r="N2522" s="832">
        <v>4</v>
      </c>
      <c r="O2522" s="836">
        <v>1</v>
      </c>
      <c r="P2522" s="835">
        <v>1357.88</v>
      </c>
      <c r="Q2522" s="837">
        <v>1</v>
      </c>
      <c r="R2522" s="832">
        <v>4</v>
      </c>
      <c r="S2522" s="837">
        <v>1</v>
      </c>
      <c r="T2522" s="836">
        <v>1</v>
      </c>
      <c r="U2522" s="838">
        <v>1</v>
      </c>
    </row>
    <row r="2523" spans="1:21" ht="14.45" customHeight="1" x14ac:dyDescent="0.2">
      <c r="A2523" s="831">
        <v>21</v>
      </c>
      <c r="B2523" s="832" t="s">
        <v>3242</v>
      </c>
      <c r="C2523" s="832" t="s">
        <v>3248</v>
      </c>
      <c r="D2523" s="833" t="s">
        <v>5567</v>
      </c>
      <c r="E2523" s="834" t="s">
        <v>3261</v>
      </c>
      <c r="F2523" s="832" t="s">
        <v>3243</v>
      </c>
      <c r="G2523" s="832" t="s">
        <v>4651</v>
      </c>
      <c r="H2523" s="832" t="s">
        <v>594</v>
      </c>
      <c r="I2523" s="832" t="s">
        <v>4652</v>
      </c>
      <c r="J2523" s="832" t="s">
        <v>4653</v>
      </c>
      <c r="K2523" s="832" t="s">
        <v>4654</v>
      </c>
      <c r="L2523" s="835">
        <v>552.64</v>
      </c>
      <c r="M2523" s="835">
        <v>1105.28</v>
      </c>
      <c r="N2523" s="832">
        <v>2</v>
      </c>
      <c r="O2523" s="836">
        <v>2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5" customHeight="1" x14ac:dyDescent="0.2">
      <c r="A2524" s="831">
        <v>21</v>
      </c>
      <c r="B2524" s="832" t="s">
        <v>3242</v>
      </c>
      <c r="C2524" s="832" t="s">
        <v>3248</v>
      </c>
      <c r="D2524" s="833" t="s">
        <v>5567</v>
      </c>
      <c r="E2524" s="834" t="s">
        <v>3261</v>
      </c>
      <c r="F2524" s="832" t="s">
        <v>3243</v>
      </c>
      <c r="G2524" s="832" t="s">
        <v>3451</v>
      </c>
      <c r="H2524" s="832" t="s">
        <v>594</v>
      </c>
      <c r="I2524" s="832" t="s">
        <v>3454</v>
      </c>
      <c r="J2524" s="832" t="s">
        <v>1163</v>
      </c>
      <c r="K2524" s="832" t="s">
        <v>3455</v>
      </c>
      <c r="L2524" s="835">
        <v>45.03</v>
      </c>
      <c r="M2524" s="835">
        <v>270.18</v>
      </c>
      <c r="N2524" s="832">
        <v>6</v>
      </c>
      <c r="O2524" s="836">
        <v>4</v>
      </c>
      <c r="P2524" s="835">
        <v>45.03</v>
      </c>
      <c r="Q2524" s="837">
        <v>0.16666666666666666</v>
      </c>
      <c r="R2524" s="832">
        <v>1</v>
      </c>
      <c r="S2524" s="837">
        <v>0.16666666666666666</v>
      </c>
      <c r="T2524" s="836">
        <v>1</v>
      </c>
      <c r="U2524" s="838">
        <v>0.25</v>
      </c>
    </row>
    <row r="2525" spans="1:21" ht="14.45" customHeight="1" x14ac:dyDescent="0.2">
      <c r="A2525" s="831">
        <v>21</v>
      </c>
      <c r="B2525" s="832" t="s">
        <v>3242</v>
      </c>
      <c r="C2525" s="832" t="s">
        <v>3248</v>
      </c>
      <c r="D2525" s="833" t="s">
        <v>5567</v>
      </c>
      <c r="E2525" s="834" t="s">
        <v>3261</v>
      </c>
      <c r="F2525" s="832" t="s">
        <v>3243</v>
      </c>
      <c r="G2525" s="832" t="s">
        <v>4101</v>
      </c>
      <c r="H2525" s="832" t="s">
        <v>594</v>
      </c>
      <c r="I2525" s="832" t="s">
        <v>4102</v>
      </c>
      <c r="J2525" s="832" t="s">
        <v>4103</v>
      </c>
      <c r="K2525" s="832" t="s">
        <v>4104</v>
      </c>
      <c r="L2525" s="835">
        <v>45.89</v>
      </c>
      <c r="M2525" s="835">
        <v>137.67000000000002</v>
      </c>
      <c r="N2525" s="832">
        <v>3</v>
      </c>
      <c r="O2525" s="836">
        <v>3</v>
      </c>
      <c r="P2525" s="835">
        <v>137.67000000000002</v>
      </c>
      <c r="Q2525" s="837">
        <v>1</v>
      </c>
      <c r="R2525" s="832">
        <v>3</v>
      </c>
      <c r="S2525" s="837">
        <v>1</v>
      </c>
      <c r="T2525" s="836">
        <v>3</v>
      </c>
      <c r="U2525" s="838">
        <v>1</v>
      </c>
    </row>
    <row r="2526" spans="1:21" ht="14.45" customHeight="1" x14ac:dyDescent="0.2">
      <c r="A2526" s="831">
        <v>21</v>
      </c>
      <c r="B2526" s="832" t="s">
        <v>3242</v>
      </c>
      <c r="C2526" s="832" t="s">
        <v>3248</v>
      </c>
      <c r="D2526" s="833" t="s">
        <v>5567</v>
      </c>
      <c r="E2526" s="834" t="s">
        <v>3261</v>
      </c>
      <c r="F2526" s="832" t="s">
        <v>3243</v>
      </c>
      <c r="G2526" s="832" t="s">
        <v>3461</v>
      </c>
      <c r="H2526" s="832" t="s">
        <v>594</v>
      </c>
      <c r="I2526" s="832" t="s">
        <v>3462</v>
      </c>
      <c r="J2526" s="832" t="s">
        <v>3463</v>
      </c>
      <c r="K2526" s="832" t="s">
        <v>3464</v>
      </c>
      <c r="L2526" s="835">
        <v>2615.92</v>
      </c>
      <c r="M2526" s="835">
        <v>10463.68</v>
      </c>
      <c r="N2526" s="832">
        <v>4</v>
      </c>
      <c r="O2526" s="836">
        <v>2</v>
      </c>
      <c r="P2526" s="835">
        <v>10463.68</v>
      </c>
      <c r="Q2526" s="837">
        <v>1</v>
      </c>
      <c r="R2526" s="832">
        <v>4</v>
      </c>
      <c r="S2526" s="837">
        <v>1</v>
      </c>
      <c r="T2526" s="836">
        <v>2</v>
      </c>
      <c r="U2526" s="838">
        <v>1</v>
      </c>
    </row>
    <row r="2527" spans="1:21" ht="14.45" customHeight="1" x14ac:dyDescent="0.2">
      <c r="A2527" s="831">
        <v>21</v>
      </c>
      <c r="B2527" s="832" t="s">
        <v>3242</v>
      </c>
      <c r="C2527" s="832" t="s">
        <v>3248</v>
      </c>
      <c r="D2527" s="833" t="s">
        <v>5567</v>
      </c>
      <c r="E2527" s="834" t="s">
        <v>3261</v>
      </c>
      <c r="F2527" s="832" t="s">
        <v>3243</v>
      </c>
      <c r="G2527" s="832" t="s">
        <v>3461</v>
      </c>
      <c r="H2527" s="832" t="s">
        <v>594</v>
      </c>
      <c r="I2527" s="832" t="s">
        <v>4237</v>
      </c>
      <c r="J2527" s="832" t="s">
        <v>3463</v>
      </c>
      <c r="K2527" s="832" t="s">
        <v>4238</v>
      </c>
      <c r="L2527" s="835">
        <v>3633.21</v>
      </c>
      <c r="M2527" s="835">
        <v>36332.100000000006</v>
      </c>
      <c r="N2527" s="832">
        <v>10</v>
      </c>
      <c r="O2527" s="836">
        <v>3</v>
      </c>
      <c r="P2527" s="835">
        <v>36332.100000000006</v>
      </c>
      <c r="Q2527" s="837">
        <v>1</v>
      </c>
      <c r="R2527" s="832">
        <v>10</v>
      </c>
      <c r="S2527" s="837">
        <v>1</v>
      </c>
      <c r="T2527" s="836">
        <v>3</v>
      </c>
      <c r="U2527" s="838">
        <v>1</v>
      </c>
    </row>
    <row r="2528" spans="1:21" ht="14.45" customHeight="1" x14ac:dyDescent="0.2">
      <c r="A2528" s="831">
        <v>21</v>
      </c>
      <c r="B2528" s="832" t="s">
        <v>3242</v>
      </c>
      <c r="C2528" s="832" t="s">
        <v>3248</v>
      </c>
      <c r="D2528" s="833" t="s">
        <v>5567</v>
      </c>
      <c r="E2528" s="834" t="s">
        <v>3261</v>
      </c>
      <c r="F2528" s="832" t="s">
        <v>3243</v>
      </c>
      <c r="G2528" s="832" t="s">
        <v>3469</v>
      </c>
      <c r="H2528" s="832" t="s">
        <v>594</v>
      </c>
      <c r="I2528" s="832" t="s">
        <v>3470</v>
      </c>
      <c r="J2528" s="832" t="s">
        <v>907</v>
      </c>
      <c r="K2528" s="832" t="s">
        <v>3471</v>
      </c>
      <c r="L2528" s="835">
        <v>27.28</v>
      </c>
      <c r="M2528" s="835">
        <v>109.12</v>
      </c>
      <c r="N2528" s="832">
        <v>4</v>
      </c>
      <c r="O2528" s="836">
        <v>1.5</v>
      </c>
      <c r="P2528" s="835">
        <v>81.84</v>
      </c>
      <c r="Q2528" s="837">
        <v>0.75</v>
      </c>
      <c r="R2528" s="832">
        <v>3</v>
      </c>
      <c r="S2528" s="837">
        <v>0.75</v>
      </c>
      <c r="T2528" s="836">
        <v>0.5</v>
      </c>
      <c r="U2528" s="838">
        <v>0.33333333333333331</v>
      </c>
    </row>
    <row r="2529" spans="1:21" ht="14.45" customHeight="1" x14ac:dyDescent="0.2">
      <c r="A2529" s="831">
        <v>21</v>
      </c>
      <c r="B2529" s="832" t="s">
        <v>3242</v>
      </c>
      <c r="C2529" s="832" t="s">
        <v>3248</v>
      </c>
      <c r="D2529" s="833" t="s">
        <v>5567</v>
      </c>
      <c r="E2529" s="834" t="s">
        <v>3261</v>
      </c>
      <c r="F2529" s="832" t="s">
        <v>3243</v>
      </c>
      <c r="G2529" s="832" t="s">
        <v>3477</v>
      </c>
      <c r="H2529" s="832" t="s">
        <v>655</v>
      </c>
      <c r="I2529" s="832" t="s">
        <v>3478</v>
      </c>
      <c r="J2529" s="832" t="s">
        <v>3479</v>
      </c>
      <c r="K2529" s="832" t="s">
        <v>3480</v>
      </c>
      <c r="L2529" s="835">
        <v>3689.11</v>
      </c>
      <c r="M2529" s="835">
        <v>11067.33</v>
      </c>
      <c r="N2529" s="832">
        <v>3</v>
      </c>
      <c r="O2529" s="836">
        <v>2.5</v>
      </c>
      <c r="P2529" s="835">
        <v>11067.33</v>
      </c>
      <c r="Q2529" s="837">
        <v>1</v>
      </c>
      <c r="R2529" s="832">
        <v>3</v>
      </c>
      <c r="S2529" s="837">
        <v>1</v>
      </c>
      <c r="T2529" s="836">
        <v>2.5</v>
      </c>
      <c r="U2529" s="838">
        <v>1</v>
      </c>
    </row>
    <row r="2530" spans="1:21" ht="14.45" customHeight="1" x14ac:dyDescent="0.2">
      <c r="A2530" s="831">
        <v>21</v>
      </c>
      <c r="B2530" s="832" t="s">
        <v>3242</v>
      </c>
      <c r="C2530" s="832" t="s">
        <v>3248</v>
      </c>
      <c r="D2530" s="833" t="s">
        <v>5567</v>
      </c>
      <c r="E2530" s="834" t="s">
        <v>3261</v>
      </c>
      <c r="F2530" s="832" t="s">
        <v>3243</v>
      </c>
      <c r="G2530" s="832" t="s">
        <v>3477</v>
      </c>
      <c r="H2530" s="832" t="s">
        <v>655</v>
      </c>
      <c r="I2530" s="832" t="s">
        <v>3478</v>
      </c>
      <c r="J2530" s="832" t="s">
        <v>3479</v>
      </c>
      <c r="K2530" s="832" t="s">
        <v>3480</v>
      </c>
      <c r="L2530" s="835">
        <v>1651.16</v>
      </c>
      <c r="M2530" s="835">
        <v>46232.48000000001</v>
      </c>
      <c r="N2530" s="832">
        <v>28</v>
      </c>
      <c r="O2530" s="836">
        <v>20.5</v>
      </c>
      <c r="P2530" s="835">
        <v>42930.160000000011</v>
      </c>
      <c r="Q2530" s="837">
        <v>0.9285714285714286</v>
      </c>
      <c r="R2530" s="832">
        <v>26</v>
      </c>
      <c r="S2530" s="837">
        <v>0.9285714285714286</v>
      </c>
      <c r="T2530" s="836">
        <v>19.5</v>
      </c>
      <c r="U2530" s="838">
        <v>0.95121951219512191</v>
      </c>
    </row>
    <row r="2531" spans="1:21" ht="14.45" customHeight="1" x14ac:dyDescent="0.2">
      <c r="A2531" s="831">
        <v>21</v>
      </c>
      <c r="B2531" s="832" t="s">
        <v>3242</v>
      </c>
      <c r="C2531" s="832" t="s">
        <v>3248</v>
      </c>
      <c r="D2531" s="833" t="s">
        <v>5567</v>
      </c>
      <c r="E2531" s="834" t="s">
        <v>3261</v>
      </c>
      <c r="F2531" s="832" t="s">
        <v>3243</v>
      </c>
      <c r="G2531" s="832" t="s">
        <v>5178</v>
      </c>
      <c r="H2531" s="832" t="s">
        <v>594</v>
      </c>
      <c r="I2531" s="832" t="s">
        <v>5179</v>
      </c>
      <c r="J2531" s="832" t="s">
        <v>1539</v>
      </c>
      <c r="K2531" s="832" t="s">
        <v>5180</v>
      </c>
      <c r="L2531" s="835">
        <v>0</v>
      </c>
      <c r="M2531" s="835">
        <v>0</v>
      </c>
      <c r="N2531" s="832">
        <v>1</v>
      </c>
      <c r="O2531" s="836">
        <v>1</v>
      </c>
      <c r="P2531" s="835">
        <v>0</v>
      </c>
      <c r="Q2531" s="837"/>
      <c r="R2531" s="832">
        <v>1</v>
      </c>
      <c r="S2531" s="837">
        <v>1</v>
      </c>
      <c r="T2531" s="836">
        <v>1</v>
      </c>
      <c r="U2531" s="838">
        <v>1</v>
      </c>
    </row>
    <row r="2532" spans="1:21" ht="14.45" customHeight="1" x14ac:dyDescent="0.2">
      <c r="A2532" s="831">
        <v>21</v>
      </c>
      <c r="B2532" s="832" t="s">
        <v>3242</v>
      </c>
      <c r="C2532" s="832" t="s">
        <v>3248</v>
      </c>
      <c r="D2532" s="833" t="s">
        <v>5567</v>
      </c>
      <c r="E2532" s="834" t="s">
        <v>3261</v>
      </c>
      <c r="F2532" s="832" t="s">
        <v>3243</v>
      </c>
      <c r="G2532" s="832" t="s">
        <v>3856</v>
      </c>
      <c r="H2532" s="832" t="s">
        <v>594</v>
      </c>
      <c r="I2532" s="832" t="s">
        <v>5181</v>
      </c>
      <c r="J2532" s="832" t="s">
        <v>3858</v>
      </c>
      <c r="K2532" s="832" t="s">
        <v>2342</v>
      </c>
      <c r="L2532" s="835">
        <v>92.49</v>
      </c>
      <c r="M2532" s="835">
        <v>92.49</v>
      </c>
      <c r="N2532" s="832">
        <v>1</v>
      </c>
      <c r="O2532" s="836">
        <v>1</v>
      </c>
      <c r="P2532" s="835">
        <v>92.49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5" customHeight="1" x14ac:dyDescent="0.2">
      <c r="A2533" s="831">
        <v>21</v>
      </c>
      <c r="B2533" s="832" t="s">
        <v>3242</v>
      </c>
      <c r="C2533" s="832" t="s">
        <v>3248</v>
      </c>
      <c r="D2533" s="833" t="s">
        <v>5567</v>
      </c>
      <c r="E2533" s="834" t="s">
        <v>3261</v>
      </c>
      <c r="F2533" s="832" t="s">
        <v>3243</v>
      </c>
      <c r="G2533" s="832" t="s">
        <v>3856</v>
      </c>
      <c r="H2533" s="832" t="s">
        <v>594</v>
      </c>
      <c r="I2533" s="832" t="s">
        <v>3860</v>
      </c>
      <c r="J2533" s="832" t="s">
        <v>3858</v>
      </c>
      <c r="K2533" s="832" t="s">
        <v>3859</v>
      </c>
      <c r="L2533" s="835">
        <v>111.72</v>
      </c>
      <c r="M2533" s="835">
        <v>111.72</v>
      </c>
      <c r="N2533" s="832">
        <v>1</v>
      </c>
      <c r="O2533" s="836">
        <v>1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5" customHeight="1" x14ac:dyDescent="0.2">
      <c r="A2534" s="831">
        <v>21</v>
      </c>
      <c r="B2534" s="832" t="s">
        <v>3242</v>
      </c>
      <c r="C2534" s="832" t="s">
        <v>3248</v>
      </c>
      <c r="D2534" s="833" t="s">
        <v>5567</v>
      </c>
      <c r="E2534" s="834" t="s">
        <v>3261</v>
      </c>
      <c r="F2534" s="832" t="s">
        <v>3243</v>
      </c>
      <c r="G2534" s="832" t="s">
        <v>3856</v>
      </c>
      <c r="H2534" s="832" t="s">
        <v>594</v>
      </c>
      <c r="I2534" s="832" t="s">
        <v>5182</v>
      </c>
      <c r="J2534" s="832" t="s">
        <v>3858</v>
      </c>
      <c r="K2534" s="832" t="s">
        <v>5183</v>
      </c>
      <c r="L2534" s="835">
        <v>83.79</v>
      </c>
      <c r="M2534" s="835">
        <v>83.79</v>
      </c>
      <c r="N2534" s="832">
        <v>1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21</v>
      </c>
      <c r="B2535" s="832" t="s">
        <v>3242</v>
      </c>
      <c r="C2535" s="832" t="s">
        <v>3248</v>
      </c>
      <c r="D2535" s="833" t="s">
        <v>5567</v>
      </c>
      <c r="E2535" s="834" t="s">
        <v>3261</v>
      </c>
      <c r="F2535" s="832" t="s">
        <v>3243</v>
      </c>
      <c r="G2535" s="832" t="s">
        <v>3863</v>
      </c>
      <c r="H2535" s="832" t="s">
        <v>594</v>
      </c>
      <c r="I2535" s="832" t="s">
        <v>5184</v>
      </c>
      <c r="J2535" s="832" t="s">
        <v>5020</v>
      </c>
      <c r="K2535" s="832" t="s">
        <v>4914</v>
      </c>
      <c r="L2535" s="835">
        <v>0</v>
      </c>
      <c r="M2535" s="835">
        <v>0</v>
      </c>
      <c r="N2535" s="832">
        <v>6</v>
      </c>
      <c r="O2535" s="836">
        <v>1.5</v>
      </c>
      <c r="P2535" s="835">
        <v>0</v>
      </c>
      <c r="Q2535" s="837"/>
      <c r="R2535" s="832">
        <v>6</v>
      </c>
      <c r="S2535" s="837">
        <v>1</v>
      </c>
      <c r="T2535" s="836">
        <v>1.5</v>
      </c>
      <c r="U2535" s="838">
        <v>1</v>
      </c>
    </row>
    <row r="2536" spans="1:21" ht="14.45" customHeight="1" x14ac:dyDescent="0.2">
      <c r="A2536" s="831">
        <v>21</v>
      </c>
      <c r="B2536" s="832" t="s">
        <v>3242</v>
      </c>
      <c r="C2536" s="832" t="s">
        <v>3248</v>
      </c>
      <c r="D2536" s="833" t="s">
        <v>5567</v>
      </c>
      <c r="E2536" s="834" t="s">
        <v>3261</v>
      </c>
      <c r="F2536" s="832" t="s">
        <v>3243</v>
      </c>
      <c r="G2536" s="832" t="s">
        <v>3490</v>
      </c>
      <c r="H2536" s="832" t="s">
        <v>594</v>
      </c>
      <c r="I2536" s="832" t="s">
        <v>3867</v>
      </c>
      <c r="J2536" s="832" t="s">
        <v>836</v>
      </c>
      <c r="K2536" s="832" t="s">
        <v>837</v>
      </c>
      <c r="L2536" s="835">
        <v>38.5</v>
      </c>
      <c r="M2536" s="835">
        <v>192.5</v>
      </c>
      <c r="N2536" s="832">
        <v>5</v>
      </c>
      <c r="O2536" s="836">
        <v>2</v>
      </c>
      <c r="P2536" s="835">
        <v>192.5</v>
      </c>
      <c r="Q2536" s="837">
        <v>1</v>
      </c>
      <c r="R2536" s="832">
        <v>5</v>
      </c>
      <c r="S2536" s="837">
        <v>1</v>
      </c>
      <c r="T2536" s="836">
        <v>2</v>
      </c>
      <c r="U2536" s="838">
        <v>1</v>
      </c>
    </row>
    <row r="2537" spans="1:21" ht="14.45" customHeight="1" x14ac:dyDescent="0.2">
      <c r="A2537" s="831">
        <v>21</v>
      </c>
      <c r="B2537" s="832" t="s">
        <v>3242</v>
      </c>
      <c r="C2537" s="832" t="s">
        <v>3248</v>
      </c>
      <c r="D2537" s="833" t="s">
        <v>5567</v>
      </c>
      <c r="E2537" s="834" t="s">
        <v>3261</v>
      </c>
      <c r="F2537" s="832" t="s">
        <v>3243</v>
      </c>
      <c r="G2537" s="832" t="s">
        <v>4550</v>
      </c>
      <c r="H2537" s="832" t="s">
        <v>594</v>
      </c>
      <c r="I2537" s="832" t="s">
        <v>4551</v>
      </c>
      <c r="J2537" s="832" t="s">
        <v>1609</v>
      </c>
      <c r="K2537" s="832" t="s">
        <v>4552</v>
      </c>
      <c r="L2537" s="835">
        <v>760.22</v>
      </c>
      <c r="M2537" s="835">
        <v>760.22</v>
      </c>
      <c r="N2537" s="832">
        <v>1</v>
      </c>
      <c r="O2537" s="836">
        <v>1</v>
      </c>
      <c r="P2537" s="835">
        <v>760.22</v>
      </c>
      <c r="Q2537" s="837">
        <v>1</v>
      </c>
      <c r="R2537" s="832">
        <v>1</v>
      </c>
      <c r="S2537" s="837">
        <v>1</v>
      </c>
      <c r="T2537" s="836">
        <v>1</v>
      </c>
      <c r="U2537" s="838">
        <v>1</v>
      </c>
    </row>
    <row r="2538" spans="1:21" ht="14.45" customHeight="1" x14ac:dyDescent="0.2">
      <c r="A2538" s="831">
        <v>21</v>
      </c>
      <c r="B2538" s="832" t="s">
        <v>3242</v>
      </c>
      <c r="C2538" s="832" t="s">
        <v>3248</v>
      </c>
      <c r="D2538" s="833" t="s">
        <v>5567</v>
      </c>
      <c r="E2538" s="834" t="s">
        <v>3261</v>
      </c>
      <c r="F2538" s="832" t="s">
        <v>3243</v>
      </c>
      <c r="G2538" s="832" t="s">
        <v>3508</v>
      </c>
      <c r="H2538" s="832" t="s">
        <v>655</v>
      </c>
      <c r="I2538" s="832" t="s">
        <v>2827</v>
      </c>
      <c r="J2538" s="832" t="s">
        <v>2828</v>
      </c>
      <c r="K2538" s="832" t="s">
        <v>773</v>
      </c>
      <c r="L2538" s="835">
        <v>550.39</v>
      </c>
      <c r="M2538" s="835">
        <v>3852.73</v>
      </c>
      <c r="N2538" s="832">
        <v>7</v>
      </c>
      <c r="O2538" s="836">
        <v>3</v>
      </c>
      <c r="P2538" s="835">
        <v>2201.56</v>
      </c>
      <c r="Q2538" s="837">
        <v>0.5714285714285714</v>
      </c>
      <c r="R2538" s="832">
        <v>4</v>
      </c>
      <c r="S2538" s="837">
        <v>0.5714285714285714</v>
      </c>
      <c r="T2538" s="836">
        <v>2</v>
      </c>
      <c r="U2538" s="838">
        <v>0.66666666666666663</v>
      </c>
    </row>
    <row r="2539" spans="1:21" ht="14.45" customHeight="1" x14ac:dyDescent="0.2">
      <c r="A2539" s="831">
        <v>21</v>
      </c>
      <c r="B2539" s="832" t="s">
        <v>3242</v>
      </c>
      <c r="C2539" s="832" t="s">
        <v>3248</v>
      </c>
      <c r="D2539" s="833" t="s">
        <v>5567</v>
      </c>
      <c r="E2539" s="834" t="s">
        <v>3261</v>
      </c>
      <c r="F2539" s="832" t="s">
        <v>3243</v>
      </c>
      <c r="G2539" s="832" t="s">
        <v>5185</v>
      </c>
      <c r="H2539" s="832" t="s">
        <v>594</v>
      </c>
      <c r="I2539" s="832" t="s">
        <v>5186</v>
      </c>
      <c r="J2539" s="832" t="s">
        <v>5187</v>
      </c>
      <c r="K2539" s="832" t="s">
        <v>5188</v>
      </c>
      <c r="L2539" s="835">
        <v>7119.15</v>
      </c>
      <c r="M2539" s="835">
        <v>14238.3</v>
      </c>
      <c r="N2539" s="832">
        <v>2</v>
      </c>
      <c r="O2539" s="836">
        <v>1</v>
      </c>
      <c r="P2539" s="835">
        <v>14238.3</v>
      </c>
      <c r="Q2539" s="837">
        <v>1</v>
      </c>
      <c r="R2539" s="832">
        <v>2</v>
      </c>
      <c r="S2539" s="837">
        <v>1</v>
      </c>
      <c r="T2539" s="836">
        <v>1</v>
      </c>
      <c r="U2539" s="838">
        <v>1</v>
      </c>
    </row>
    <row r="2540" spans="1:21" ht="14.45" customHeight="1" x14ac:dyDescent="0.2">
      <c r="A2540" s="831">
        <v>21</v>
      </c>
      <c r="B2540" s="832" t="s">
        <v>3242</v>
      </c>
      <c r="C2540" s="832" t="s">
        <v>3248</v>
      </c>
      <c r="D2540" s="833" t="s">
        <v>5567</v>
      </c>
      <c r="E2540" s="834" t="s">
        <v>3261</v>
      </c>
      <c r="F2540" s="832" t="s">
        <v>3243</v>
      </c>
      <c r="G2540" s="832" t="s">
        <v>3524</v>
      </c>
      <c r="H2540" s="832" t="s">
        <v>594</v>
      </c>
      <c r="I2540" s="832" t="s">
        <v>3525</v>
      </c>
      <c r="J2540" s="832" t="s">
        <v>1016</v>
      </c>
      <c r="K2540" s="832" t="s">
        <v>3526</v>
      </c>
      <c r="L2540" s="835">
        <v>248.55</v>
      </c>
      <c r="M2540" s="835">
        <v>497.1</v>
      </c>
      <c r="N2540" s="832">
        <v>2</v>
      </c>
      <c r="O2540" s="836">
        <v>2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21</v>
      </c>
      <c r="B2541" s="832" t="s">
        <v>3242</v>
      </c>
      <c r="C2541" s="832" t="s">
        <v>3248</v>
      </c>
      <c r="D2541" s="833" t="s">
        <v>5567</v>
      </c>
      <c r="E2541" s="834" t="s">
        <v>3261</v>
      </c>
      <c r="F2541" s="832" t="s">
        <v>3243</v>
      </c>
      <c r="G2541" s="832" t="s">
        <v>4249</v>
      </c>
      <c r="H2541" s="832" t="s">
        <v>594</v>
      </c>
      <c r="I2541" s="832" t="s">
        <v>4250</v>
      </c>
      <c r="J2541" s="832" t="s">
        <v>4251</v>
      </c>
      <c r="K2541" s="832" t="s">
        <v>3050</v>
      </c>
      <c r="L2541" s="835">
        <v>38.56</v>
      </c>
      <c r="M2541" s="835">
        <v>38.56</v>
      </c>
      <c r="N2541" s="832">
        <v>1</v>
      </c>
      <c r="O2541" s="836">
        <v>0.5</v>
      </c>
      <c r="P2541" s="835">
        <v>38.56</v>
      </c>
      <c r="Q2541" s="837">
        <v>1</v>
      </c>
      <c r="R2541" s="832">
        <v>1</v>
      </c>
      <c r="S2541" s="837">
        <v>1</v>
      </c>
      <c r="T2541" s="836">
        <v>0.5</v>
      </c>
      <c r="U2541" s="838">
        <v>1</v>
      </c>
    </row>
    <row r="2542" spans="1:21" ht="14.45" customHeight="1" x14ac:dyDescent="0.2">
      <c r="A2542" s="831">
        <v>21</v>
      </c>
      <c r="B2542" s="832" t="s">
        <v>3242</v>
      </c>
      <c r="C2542" s="832" t="s">
        <v>3248</v>
      </c>
      <c r="D2542" s="833" t="s">
        <v>5567</v>
      </c>
      <c r="E2542" s="834" t="s">
        <v>3261</v>
      </c>
      <c r="F2542" s="832" t="s">
        <v>3243</v>
      </c>
      <c r="G2542" s="832" t="s">
        <v>4918</v>
      </c>
      <c r="H2542" s="832" t="s">
        <v>594</v>
      </c>
      <c r="I2542" s="832" t="s">
        <v>5189</v>
      </c>
      <c r="J2542" s="832" t="s">
        <v>5190</v>
      </c>
      <c r="K2542" s="832" t="s">
        <v>3393</v>
      </c>
      <c r="L2542" s="835">
        <v>43.21</v>
      </c>
      <c r="M2542" s="835">
        <v>43.21</v>
      </c>
      <c r="N2542" s="832">
        <v>1</v>
      </c>
      <c r="O2542" s="836">
        <v>0.5</v>
      </c>
      <c r="P2542" s="835">
        <v>43.21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5" customHeight="1" x14ac:dyDescent="0.2">
      <c r="A2543" s="831">
        <v>21</v>
      </c>
      <c r="B2543" s="832" t="s">
        <v>3242</v>
      </c>
      <c r="C2543" s="832" t="s">
        <v>3248</v>
      </c>
      <c r="D2543" s="833" t="s">
        <v>5567</v>
      </c>
      <c r="E2543" s="834" t="s">
        <v>3261</v>
      </c>
      <c r="F2543" s="832" t="s">
        <v>3243</v>
      </c>
      <c r="G2543" s="832" t="s">
        <v>3313</v>
      </c>
      <c r="H2543" s="832" t="s">
        <v>594</v>
      </c>
      <c r="I2543" s="832" t="s">
        <v>3527</v>
      </c>
      <c r="J2543" s="832" t="s">
        <v>870</v>
      </c>
      <c r="K2543" s="832" t="s">
        <v>3528</v>
      </c>
      <c r="L2543" s="835">
        <v>53.57</v>
      </c>
      <c r="M2543" s="835">
        <v>749.98</v>
      </c>
      <c r="N2543" s="832">
        <v>14</v>
      </c>
      <c r="O2543" s="836">
        <v>5.5</v>
      </c>
      <c r="P2543" s="835">
        <v>482.13000000000005</v>
      </c>
      <c r="Q2543" s="837">
        <v>0.6428571428571429</v>
      </c>
      <c r="R2543" s="832">
        <v>9</v>
      </c>
      <c r="S2543" s="837">
        <v>0.6428571428571429</v>
      </c>
      <c r="T2543" s="836">
        <v>3</v>
      </c>
      <c r="U2543" s="838">
        <v>0.54545454545454541</v>
      </c>
    </row>
    <row r="2544" spans="1:21" ht="14.45" customHeight="1" x14ac:dyDescent="0.2">
      <c r="A2544" s="831">
        <v>21</v>
      </c>
      <c r="B2544" s="832" t="s">
        <v>3242</v>
      </c>
      <c r="C2544" s="832" t="s">
        <v>3248</v>
      </c>
      <c r="D2544" s="833" t="s">
        <v>5567</v>
      </c>
      <c r="E2544" s="834" t="s">
        <v>3261</v>
      </c>
      <c r="F2544" s="832" t="s">
        <v>3243</v>
      </c>
      <c r="G2544" s="832" t="s">
        <v>3292</v>
      </c>
      <c r="H2544" s="832" t="s">
        <v>655</v>
      </c>
      <c r="I2544" s="832" t="s">
        <v>4437</v>
      </c>
      <c r="J2544" s="832" t="s">
        <v>1020</v>
      </c>
      <c r="K2544" s="832" t="s">
        <v>4438</v>
      </c>
      <c r="L2544" s="835">
        <v>368.16</v>
      </c>
      <c r="M2544" s="835">
        <v>736.32</v>
      </c>
      <c r="N2544" s="832">
        <v>2</v>
      </c>
      <c r="O2544" s="836">
        <v>0.5</v>
      </c>
      <c r="P2544" s="835">
        <v>736.32</v>
      </c>
      <c r="Q2544" s="837">
        <v>1</v>
      </c>
      <c r="R2544" s="832">
        <v>2</v>
      </c>
      <c r="S2544" s="837">
        <v>1</v>
      </c>
      <c r="T2544" s="836">
        <v>0.5</v>
      </c>
      <c r="U2544" s="838">
        <v>1</v>
      </c>
    </row>
    <row r="2545" spans="1:21" ht="14.45" customHeight="1" x14ac:dyDescent="0.2">
      <c r="A2545" s="831">
        <v>21</v>
      </c>
      <c r="B2545" s="832" t="s">
        <v>3242</v>
      </c>
      <c r="C2545" s="832" t="s">
        <v>3248</v>
      </c>
      <c r="D2545" s="833" t="s">
        <v>5567</v>
      </c>
      <c r="E2545" s="834" t="s">
        <v>3261</v>
      </c>
      <c r="F2545" s="832" t="s">
        <v>3243</v>
      </c>
      <c r="G2545" s="832" t="s">
        <v>3292</v>
      </c>
      <c r="H2545" s="832" t="s">
        <v>655</v>
      </c>
      <c r="I2545" s="832" t="s">
        <v>2553</v>
      </c>
      <c r="J2545" s="832" t="s">
        <v>1023</v>
      </c>
      <c r="K2545" s="832" t="s">
        <v>2554</v>
      </c>
      <c r="L2545" s="835">
        <v>1385.62</v>
      </c>
      <c r="M2545" s="835">
        <v>30483.64</v>
      </c>
      <c r="N2545" s="832">
        <v>22</v>
      </c>
      <c r="O2545" s="836">
        <v>6</v>
      </c>
      <c r="P2545" s="835">
        <v>27712.399999999998</v>
      </c>
      <c r="Q2545" s="837">
        <v>0.90909090909090906</v>
      </c>
      <c r="R2545" s="832">
        <v>20</v>
      </c>
      <c r="S2545" s="837">
        <v>0.90909090909090906</v>
      </c>
      <c r="T2545" s="836">
        <v>5</v>
      </c>
      <c r="U2545" s="838">
        <v>0.83333333333333337</v>
      </c>
    </row>
    <row r="2546" spans="1:21" ht="14.45" customHeight="1" x14ac:dyDescent="0.2">
      <c r="A2546" s="831">
        <v>21</v>
      </c>
      <c r="B2546" s="832" t="s">
        <v>3242</v>
      </c>
      <c r="C2546" s="832" t="s">
        <v>3248</v>
      </c>
      <c r="D2546" s="833" t="s">
        <v>5567</v>
      </c>
      <c r="E2546" s="834" t="s">
        <v>3261</v>
      </c>
      <c r="F2546" s="832" t="s">
        <v>3243</v>
      </c>
      <c r="G2546" s="832" t="s">
        <v>3292</v>
      </c>
      <c r="H2546" s="832" t="s">
        <v>655</v>
      </c>
      <c r="I2546" s="832" t="s">
        <v>2559</v>
      </c>
      <c r="J2546" s="832" t="s">
        <v>1020</v>
      </c>
      <c r="K2546" s="832" t="s">
        <v>2560</v>
      </c>
      <c r="L2546" s="835">
        <v>736.33</v>
      </c>
      <c r="M2546" s="835">
        <v>1472.66</v>
      </c>
      <c r="N2546" s="832">
        <v>2</v>
      </c>
      <c r="O2546" s="836">
        <v>2</v>
      </c>
      <c r="P2546" s="835">
        <v>736.33</v>
      </c>
      <c r="Q2546" s="837">
        <v>0.5</v>
      </c>
      <c r="R2546" s="832">
        <v>1</v>
      </c>
      <c r="S2546" s="837">
        <v>0.5</v>
      </c>
      <c r="T2546" s="836">
        <v>1</v>
      </c>
      <c r="U2546" s="838">
        <v>0.5</v>
      </c>
    </row>
    <row r="2547" spans="1:21" ht="14.45" customHeight="1" x14ac:dyDescent="0.2">
      <c r="A2547" s="831">
        <v>21</v>
      </c>
      <c r="B2547" s="832" t="s">
        <v>3242</v>
      </c>
      <c r="C2547" s="832" t="s">
        <v>3248</v>
      </c>
      <c r="D2547" s="833" t="s">
        <v>5567</v>
      </c>
      <c r="E2547" s="834" t="s">
        <v>3261</v>
      </c>
      <c r="F2547" s="832" t="s">
        <v>3243</v>
      </c>
      <c r="G2547" s="832" t="s">
        <v>3292</v>
      </c>
      <c r="H2547" s="832" t="s">
        <v>655</v>
      </c>
      <c r="I2547" s="832" t="s">
        <v>3538</v>
      </c>
      <c r="J2547" s="832" t="s">
        <v>1020</v>
      </c>
      <c r="K2547" s="832" t="s">
        <v>3539</v>
      </c>
      <c r="L2547" s="835">
        <v>490.89</v>
      </c>
      <c r="M2547" s="835">
        <v>7363.35</v>
      </c>
      <c r="N2547" s="832">
        <v>15</v>
      </c>
      <c r="O2547" s="836">
        <v>5.5</v>
      </c>
      <c r="P2547" s="835">
        <v>6872.46</v>
      </c>
      <c r="Q2547" s="837">
        <v>0.93333333333333324</v>
      </c>
      <c r="R2547" s="832">
        <v>14</v>
      </c>
      <c r="S2547" s="837">
        <v>0.93333333333333335</v>
      </c>
      <c r="T2547" s="836">
        <v>4.5</v>
      </c>
      <c r="U2547" s="838">
        <v>0.81818181818181823</v>
      </c>
    </row>
    <row r="2548" spans="1:21" ht="14.45" customHeight="1" x14ac:dyDescent="0.2">
      <c r="A2548" s="831">
        <v>21</v>
      </c>
      <c r="B2548" s="832" t="s">
        <v>3242</v>
      </c>
      <c r="C2548" s="832" t="s">
        <v>3248</v>
      </c>
      <c r="D2548" s="833" t="s">
        <v>5567</v>
      </c>
      <c r="E2548" s="834" t="s">
        <v>3261</v>
      </c>
      <c r="F2548" s="832" t="s">
        <v>3243</v>
      </c>
      <c r="G2548" s="832" t="s">
        <v>3292</v>
      </c>
      <c r="H2548" s="832" t="s">
        <v>655</v>
      </c>
      <c r="I2548" s="832" t="s">
        <v>2555</v>
      </c>
      <c r="J2548" s="832" t="s">
        <v>1023</v>
      </c>
      <c r="K2548" s="832" t="s">
        <v>2556</v>
      </c>
      <c r="L2548" s="835">
        <v>1847.49</v>
      </c>
      <c r="M2548" s="835">
        <v>16627.410000000003</v>
      </c>
      <c r="N2548" s="832">
        <v>9</v>
      </c>
      <c r="O2548" s="836">
        <v>3.5</v>
      </c>
      <c r="P2548" s="835">
        <v>16627.410000000003</v>
      </c>
      <c r="Q2548" s="837">
        <v>1</v>
      </c>
      <c r="R2548" s="832">
        <v>9</v>
      </c>
      <c r="S2548" s="837">
        <v>1</v>
      </c>
      <c r="T2548" s="836">
        <v>3.5</v>
      </c>
      <c r="U2548" s="838">
        <v>1</v>
      </c>
    </row>
    <row r="2549" spans="1:21" ht="14.45" customHeight="1" x14ac:dyDescent="0.2">
      <c r="A2549" s="831">
        <v>21</v>
      </c>
      <c r="B2549" s="832" t="s">
        <v>3242</v>
      </c>
      <c r="C2549" s="832" t="s">
        <v>3248</v>
      </c>
      <c r="D2549" s="833" t="s">
        <v>5567</v>
      </c>
      <c r="E2549" s="834" t="s">
        <v>3261</v>
      </c>
      <c r="F2549" s="832" t="s">
        <v>3243</v>
      </c>
      <c r="G2549" s="832" t="s">
        <v>3292</v>
      </c>
      <c r="H2549" s="832" t="s">
        <v>655</v>
      </c>
      <c r="I2549" s="832" t="s">
        <v>3540</v>
      </c>
      <c r="J2549" s="832" t="s">
        <v>1023</v>
      </c>
      <c r="K2549" s="832" t="s">
        <v>3541</v>
      </c>
      <c r="L2549" s="835">
        <v>277.12</v>
      </c>
      <c r="M2549" s="835">
        <v>831.36</v>
      </c>
      <c r="N2549" s="832">
        <v>3</v>
      </c>
      <c r="O2549" s="836">
        <v>1</v>
      </c>
      <c r="P2549" s="835">
        <v>831.36</v>
      </c>
      <c r="Q2549" s="837">
        <v>1</v>
      </c>
      <c r="R2549" s="832">
        <v>3</v>
      </c>
      <c r="S2549" s="837">
        <v>1</v>
      </c>
      <c r="T2549" s="836">
        <v>1</v>
      </c>
      <c r="U2549" s="838">
        <v>1</v>
      </c>
    </row>
    <row r="2550" spans="1:21" ht="14.45" customHeight="1" x14ac:dyDescent="0.2">
      <c r="A2550" s="831">
        <v>21</v>
      </c>
      <c r="B2550" s="832" t="s">
        <v>3242</v>
      </c>
      <c r="C2550" s="832" t="s">
        <v>3248</v>
      </c>
      <c r="D2550" s="833" t="s">
        <v>5567</v>
      </c>
      <c r="E2550" s="834" t="s">
        <v>3261</v>
      </c>
      <c r="F2550" s="832" t="s">
        <v>3243</v>
      </c>
      <c r="G2550" s="832" t="s">
        <v>4276</v>
      </c>
      <c r="H2550" s="832" t="s">
        <v>594</v>
      </c>
      <c r="I2550" s="832" t="s">
        <v>4277</v>
      </c>
      <c r="J2550" s="832" t="s">
        <v>961</v>
      </c>
      <c r="K2550" s="832" t="s">
        <v>4278</v>
      </c>
      <c r="L2550" s="835">
        <v>0</v>
      </c>
      <c r="M2550" s="835">
        <v>0</v>
      </c>
      <c r="N2550" s="832">
        <v>2</v>
      </c>
      <c r="O2550" s="836">
        <v>1</v>
      </c>
      <c r="P2550" s="835"/>
      <c r="Q2550" s="837"/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21</v>
      </c>
      <c r="B2551" s="832" t="s">
        <v>3242</v>
      </c>
      <c r="C2551" s="832" t="s">
        <v>3248</v>
      </c>
      <c r="D2551" s="833" t="s">
        <v>5567</v>
      </c>
      <c r="E2551" s="834" t="s">
        <v>3261</v>
      </c>
      <c r="F2551" s="832" t="s">
        <v>3243</v>
      </c>
      <c r="G2551" s="832" t="s">
        <v>3546</v>
      </c>
      <c r="H2551" s="832" t="s">
        <v>594</v>
      </c>
      <c r="I2551" s="832" t="s">
        <v>4125</v>
      </c>
      <c r="J2551" s="832" t="s">
        <v>732</v>
      </c>
      <c r="K2551" s="832" t="s">
        <v>4126</v>
      </c>
      <c r="L2551" s="835">
        <v>17.62</v>
      </c>
      <c r="M2551" s="835">
        <v>17.62</v>
      </c>
      <c r="N2551" s="832">
        <v>1</v>
      </c>
      <c r="O2551" s="836">
        <v>0.5</v>
      </c>
      <c r="P2551" s="835">
        <v>17.62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5" customHeight="1" x14ac:dyDescent="0.2">
      <c r="A2552" s="831">
        <v>21</v>
      </c>
      <c r="B2552" s="832" t="s">
        <v>3242</v>
      </c>
      <c r="C2552" s="832" t="s">
        <v>3248</v>
      </c>
      <c r="D2552" s="833" t="s">
        <v>5567</v>
      </c>
      <c r="E2552" s="834" t="s">
        <v>3261</v>
      </c>
      <c r="F2552" s="832" t="s">
        <v>3243</v>
      </c>
      <c r="G2552" s="832" t="s">
        <v>3546</v>
      </c>
      <c r="H2552" s="832" t="s">
        <v>594</v>
      </c>
      <c r="I2552" s="832" t="s">
        <v>3547</v>
      </c>
      <c r="J2552" s="832" t="s">
        <v>732</v>
      </c>
      <c r="K2552" s="832" t="s">
        <v>676</v>
      </c>
      <c r="L2552" s="835">
        <v>35.25</v>
      </c>
      <c r="M2552" s="835">
        <v>70.5</v>
      </c>
      <c r="N2552" s="832">
        <v>2</v>
      </c>
      <c r="O2552" s="836">
        <v>2</v>
      </c>
      <c r="P2552" s="835">
        <v>70.5</v>
      </c>
      <c r="Q2552" s="837">
        <v>1</v>
      </c>
      <c r="R2552" s="832">
        <v>2</v>
      </c>
      <c r="S2552" s="837">
        <v>1</v>
      </c>
      <c r="T2552" s="836">
        <v>2</v>
      </c>
      <c r="U2552" s="838">
        <v>1</v>
      </c>
    </row>
    <row r="2553" spans="1:21" ht="14.45" customHeight="1" x14ac:dyDescent="0.2">
      <c r="A2553" s="831">
        <v>21</v>
      </c>
      <c r="B2553" s="832" t="s">
        <v>3242</v>
      </c>
      <c r="C2553" s="832" t="s">
        <v>3248</v>
      </c>
      <c r="D2553" s="833" t="s">
        <v>5567</v>
      </c>
      <c r="E2553" s="834" t="s">
        <v>3261</v>
      </c>
      <c r="F2553" s="832" t="s">
        <v>3243</v>
      </c>
      <c r="G2553" s="832" t="s">
        <v>3548</v>
      </c>
      <c r="H2553" s="832" t="s">
        <v>594</v>
      </c>
      <c r="I2553" s="832" t="s">
        <v>3549</v>
      </c>
      <c r="J2553" s="832" t="s">
        <v>3550</v>
      </c>
      <c r="K2553" s="832" t="s">
        <v>676</v>
      </c>
      <c r="L2553" s="835">
        <v>174.59</v>
      </c>
      <c r="M2553" s="835">
        <v>174.59</v>
      </c>
      <c r="N2553" s="832">
        <v>1</v>
      </c>
      <c r="O2553" s="836">
        <v>1</v>
      </c>
      <c r="P2553" s="835">
        <v>174.59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5" customHeight="1" x14ac:dyDescent="0.2">
      <c r="A2554" s="831">
        <v>21</v>
      </c>
      <c r="B2554" s="832" t="s">
        <v>3242</v>
      </c>
      <c r="C2554" s="832" t="s">
        <v>3248</v>
      </c>
      <c r="D2554" s="833" t="s">
        <v>5567</v>
      </c>
      <c r="E2554" s="834" t="s">
        <v>3261</v>
      </c>
      <c r="F2554" s="832" t="s">
        <v>3243</v>
      </c>
      <c r="G2554" s="832" t="s">
        <v>4127</v>
      </c>
      <c r="H2554" s="832" t="s">
        <v>594</v>
      </c>
      <c r="I2554" s="832" t="s">
        <v>4128</v>
      </c>
      <c r="J2554" s="832" t="s">
        <v>4129</v>
      </c>
      <c r="K2554" s="832" t="s">
        <v>4130</v>
      </c>
      <c r="L2554" s="835">
        <v>78.33</v>
      </c>
      <c r="M2554" s="835">
        <v>156.66</v>
      </c>
      <c r="N2554" s="832">
        <v>2</v>
      </c>
      <c r="O2554" s="836">
        <v>1</v>
      </c>
      <c r="P2554" s="835">
        <v>156.66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5" customHeight="1" x14ac:dyDescent="0.2">
      <c r="A2555" s="831">
        <v>21</v>
      </c>
      <c r="B2555" s="832" t="s">
        <v>3242</v>
      </c>
      <c r="C2555" s="832" t="s">
        <v>3248</v>
      </c>
      <c r="D2555" s="833" t="s">
        <v>5567</v>
      </c>
      <c r="E2555" s="834" t="s">
        <v>3261</v>
      </c>
      <c r="F2555" s="832" t="s">
        <v>3243</v>
      </c>
      <c r="G2555" s="832" t="s">
        <v>3551</v>
      </c>
      <c r="H2555" s="832" t="s">
        <v>594</v>
      </c>
      <c r="I2555" s="832" t="s">
        <v>3928</v>
      </c>
      <c r="J2555" s="832" t="s">
        <v>1078</v>
      </c>
      <c r="K2555" s="832" t="s">
        <v>3929</v>
      </c>
      <c r="L2555" s="835">
        <v>103.67</v>
      </c>
      <c r="M2555" s="835">
        <v>103.67</v>
      </c>
      <c r="N2555" s="832">
        <v>1</v>
      </c>
      <c r="O2555" s="836">
        <v>0.5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21</v>
      </c>
      <c r="B2556" s="832" t="s">
        <v>3242</v>
      </c>
      <c r="C2556" s="832" t="s">
        <v>3248</v>
      </c>
      <c r="D2556" s="833" t="s">
        <v>5567</v>
      </c>
      <c r="E2556" s="834" t="s">
        <v>3261</v>
      </c>
      <c r="F2556" s="832" t="s">
        <v>3243</v>
      </c>
      <c r="G2556" s="832" t="s">
        <v>3551</v>
      </c>
      <c r="H2556" s="832" t="s">
        <v>594</v>
      </c>
      <c r="I2556" s="832" t="s">
        <v>3553</v>
      </c>
      <c r="J2556" s="832" t="s">
        <v>1078</v>
      </c>
      <c r="K2556" s="832" t="s">
        <v>3554</v>
      </c>
      <c r="L2556" s="835">
        <v>103.67</v>
      </c>
      <c r="M2556" s="835">
        <v>414.68</v>
      </c>
      <c r="N2556" s="832">
        <v>4</v>
      </c>
      <c r="O2556" s="836">
        <v>2</v>
      </c>
      <c r="P2556" s="835">
        <v>207.34</v>
      </c>
      <c r="Q2556" s="837">
        <v>0.5</v>
      </c>
      <c r="R2556" s="832">
        <v>2</v>
      </c>
      <c r="S2556" s="837">
        <v>0.5</v>
      </c>
      <c r="T2556" s="836">
        <v>0.5</v>
      </c>
      <c r="U2556" s="838">
        <v>0.25</v>
      </c>
    </row>
    <row r="2557" spans="1:21" ht="14.45" customHeight="1" x14ac:dyDescent="0.2">
      <c r="A2557" s="831">
        <v>21</v>
      </c>
      <c r="B2557" s="832" t="s">
        <v>3242</v>
      </c>
      <c r="C2557" s="832" t="s">
        <v>3248</v>
      </c>
      <c r="D2557" s="833" t="s">
        <v>5567</v>
      </c>
      <c r="E2557" s="834" t="s">
        <v>3261</v>
      </c>
      <c r="F2557" s="832" t="s">
        <v>3243</v>
      </c>
      <c r="G2557" s="832" t="s">
        <v>3551</v>
      </c>
      <c r="H2557" s="832" t="s">
        <v>594</v>
      </c>
      <c r="I2557" s="832" t="s">
        <v>3931</v>
      </c>
      <c r="J2557" s="832" t="s">
        <v>1078</v>
      </c>
      <c r="K2557" s="832" t="s">
        <v>3554</v>
      </c>
      <c r="L2557" s="835">
        <v>103.67</v>
      </c>
      <c r="M2557" s="835">
        <v>103.67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21</v>
      </c>
      <c r="B2558" s="832" t="s">
        <v>3242</v>
      </c>
      <c r="C2558" s="832" t="s">
        <v>3248</v>
      </c>
      <c r="D2558" s="833" t="s">
        <v>5567</v>
      </c>
      <c r="E2558" s="834" t="s">
        <v>3261</v>
      </c>
      <c r="F2558" s="832" t="s">
        <v>3243</v>
      </c>
      <c r="G2558" s="832" t="s">
        <v>3551</v>
      </c>
      <c r="H2558" s="832" t="s">
        <v>594</v>
      </c>
      <c r="I2558" s="832" t="s">
        <v>4788</v>
      </c>
      <c r="J2558" s="832" t="s">
        <v>4283</v>
      </c>
      <c r="K2558" s="832" t="s">
        <v>4789</v>
      </c>
      <c r="L2558" s="835">
        <v>64.5</v>
      </c>
      <c r="M2558" s="835">
        <v>64.5</v>
      </c>
      <c r="N2558" s="832">
        <v>1</v>
      </c>
      <c r="O2558" s="836">
        <v>0.5</v>
      </c>
      <c r="P2558" s="835">
        <v>64.5</v>
      </c>
      <c r="Q2558" s="837">
        <v>1</v>
      </c>
      <c r="R2558" s="832">
        <v>1</v>
      </c>
      <c r="S2558" s="837">
        <v>1</v>
      </c>
      <c r="T2558" s="836">
        <v>0.5</v>
      </c>
      <c r="U2558" s="838">
        <v>1</v>
      </c>
    </row>
    <row r="2559" spans="1:21" ht="14.45" customHeight="1" x14ac:dyDescent="0.2">
      <c r="A2559" s="831">
        <v>21</v>
      </c>
      <c r="B2559" s="832" t="s">
        <v>3242</v>
      </c>
      <c r="C2559" s="832" t="s">
        <v>3248</v>
      </c>
      <c r="D2559" s="833" t="s">
        <v>5567</v>
      </c>
      <c r="E2559" s="834" t="s">
        <v>3261</v>
      </c>
      <c r="F2559" s="832" t="s">
        <v>3243</v>
      </c>
      <c r="G2559" s="832" t="s">
        <v>3293</v>
      </c>
      <c r="H2559" s="832" t="s">
        <v>594</v>
      </c>
      <c r="I2559" s="832" t="s">
        <v>5191</v>
      </c>
      <c r="J2559" s="832" t="s">
        <v>3566</v>
      </c>
      <c r="K2559" s="832" t="s">
        <v>5192</v>
      </c>
      <c r="L2559" s="835">
        <v>453.18</v>
      </c>
      <c r="M2559" s="835">
        <v>1359.54</v>
      </c>
      <c r="N2559" s="832">
        <v>3</v>
      </c>
      <c r="O2559" s="836">
        <v>0.5</v>
      </c>
      <c r="P2559" s="835">
        <v>1359.54</v>
      </c>
      <c r="Q2559" s="837">
        <v>1</v>
      </c>
      <c r="R2559" s="832">
        <v>3</v>
      </c>
      <c r="S2559" s="837">
        <v>1</v>
      </c>
      <c r="T2559" s="836">
        <v>0.5</v>
      </c>
      <c r="U2559" s="838">
        <v>1</v>
      </c>
    </row>
    <row r="2560" spans="1:21" ht="14.45" customHeight="1" x14ac:dyDescent="0.2">
      <c r="A2560" s="831">
        <v>21</v>
      </c>
      <c r="B2560" s="832" t="s">
        <v>3242</v>
      </c>
      <c r="C2560" s="832" t="s">
        <v>3248</v>
      </c>
      <c r="D2560" s="833" t="s">
        <v>5567</v>
      </c>
      <c r="E2560" s="834" t="s">
        <v>3261</v>
      </c>
      <c r="F2560" s="832" t="s">
        <v>3243</v>
      </c>
      <c r="G2560" s="832" t="s">
        <v>3293</v>
      </c>
      <c r="H2560" s="832" t="s">
        <v>594</v>
      </c>
      <c r="I2560" s="832" t="s">
        <v>4481</v>
      </c>
      <c r="J2560" s="832" t="s">
        <v>3566</v>
      </c>
      <c r="K2560" s="832" t="s">
        <v>4482</v>
      </c>
      <c r="L2560" s="835">
        <v>226.6</v>
      </c>
      <c r="M2560" s="835">
        <v>679.8</v>
      </c>
      <c r="N2560" s="832">
        <v>3</v>
      </c>
      <c r="O2560" s="836">
        <v>0.5</v>
      </c>
      <c r="P2560" s="835">
        <v>679.8</v>
      </c>
      <c r="Q2560" s="837">
        <v>1</v>
      </c>
      <c r="R2560" s="832">
        <v>3</v>
      </c>
      <c r="S2560" s="837">
        <v>1</v>
      </c>
      <c r="T2560" s="836">
        <v>0.5</v>
      </c>
      <c r="U2560" s="838">
        <v>1</v>
      </c>
    </row>
    <row r="2561" spans="1:21" ht="14.45" customHeight="1" x14ac:dyDescent="0.2">
      <c r="A2561" s="831">
        <v>21</v>
      </c>
      <c r="B2561" s="832" t="s">
        <v>3242</v>
      </c>
      <c r="C2561" s="832" t="s">
        <v>3248</v>
      </c>
      <c r="D2561" s="833" t="s">
        <v>5567</v>
      </c>
      <c r="E2561" s="834" t="s">
        <v>3261</v>
      </c>
      <c r="F2561" s="832" t="s">
        <v>3243</v>
      </c>
      <c r="G2561" s="832" t="s">
        <v>3293</v>
      </c>
      <c r="H2561" s="832" t="s">
        <v>594</v>
      </c>
      <c r="I2561" s="832" t="s">
        <v>3294</v>
      </c>
      <c r="J2561" s="832" t="s">
        <v>1357</v>
      </c>
      <c r="K2561" s="832" t="s">
        <v>1358</v>
      </c>
      <c r="L2561" s="835">
        <v>453.18</v>
      </c>
      <c r="M2561" s="835">
        <v>6344.52</v>
      </c>
      <c r="N2561" s="832">
        <v>14</v>
      </c>
      <c r="O2561" s="836">
        <v>8</v>
      </c>
      <c r="P2561" s="835">
        <v>6344.52</v>
      </c>
      <c r="Q2561" s="837">
        <v>1</v>
      </c>
      <c r="R2561" s="832">
        <v>14</v>
      </c>
      <c r="S2561" s="837">
        <v>1</v>
      </c>
      <c r="T2561" s="836">
        <v>8</v>
      </c>
      <c r="U2561" s="838">
        <v>1</v>
      </c>
    </row>
    <row r="2562" spans="1:21" ht="14.45" customHeight="1" x14ac:dyDescent="0.2">
      <c r="A2562" s="831">
        <v>21</v>
      </c>
      <c r="B2562" s="832" t="s">
        <v>3242</v>
      </c>
      <c r="C2562" s="832" t="s">
        <v>3248</v>
      </c>
      <c r="D2562" s="833" t="s">
        <v>5567</v>
      </c>
      <c r="E2562" s="834" t="s">
        <v>3261</v>
      </c>
      <c r="F2562" s="832" t="s">
        <v>3243</v>
      </c>
      <c r="G2562" s="832" t="s">
        <v>3293</v>
      </c>
      <c r="H2562" s="832" t="s">
        <v>594</v>
      </c>
      <c r="I2562" s="832" t="s">
        <v>3295</v>
      </c>
      <c r="J2562" s="832" t="s">
        <v>1349</v>
      </c>
      <c r="K2562" s="832" t="s">
        <v>2522</v>
      </c>
      <c r="L2562" s="835">
        <v>453.18</v>
      </c>
      <c r="M2562" s="835">
        <v>7250.88</v>
      </c>
      <c r="N2562" s="832">
        <v>16</v>
      </c>
      <c r="O2562" s="836">
        <v>7.5</v>
      </c>
      <c r="P2562" s="835">
        <v>7250.88</v>
      </c>
      <c r="Q2562" s="837">
        <v>1</v>
      </c>
      <c r="R2562" s="832">
        <v>16</v>
      </c>
      <c r="S2562" s="837">
        <v>1</v>
      </c>
      <c r="T2562" s="836">
        <v>7.5</v>
      </c>
      <c r="U2562" s="838">
        <v>1</v>
      </c>
    </row>
    <row r="2563" spans="1:21" ht="14.45" customHeight="1" x14ac:dyDescent="0.2">
      <c r="A2563" s="831">
        <v>21</v>
      </c>
      <c r="B2563" s="832" t="s">
        <v>3242</v>
      </c>
      <c r="C2563" s="832" t="s">
        <v>3248</v>
      </c>
      <c r="D2563" s="833" t="s">
        <v>5567</v>
      </c>
      <c r="E2563" s="834" t="s">
        <v>3261</v>
      </c>
      <c r="F2563" s="832" t="s">
        <v>3243</v>
      </c>
      <c r="G2563" s="832" t="s">
        <v>3293</v>
      </c>
      <c r="H2563" s="832" t="s">
        <v>594</v>
      </c>
      <c r="I2563" s="832" t="s">
        <v>4483</v>
      </c>
      <c r="J2563" s="832" t="s">
        <v>4484</v>
      </c>
      <c r="K2563" s="832" t="s">
        <v>1358</v>
      </c>
      <c r="L2563" s="835">
        <v>0</v>
      </c>
      <c r="M2563" s="835">
        <v>0</v>
      </c>
      <c r="N2563" s="832">
        <v>1</v>
      </c>
      <c r="O2563" s="836">
        <v>0.5</v>
      </c>
      <c r="P2563" s="835"/>
      <c r="Q2563" s="837"/>
      <c r="R2563" s="832"/>
      <c r="S2563" s="837">
        <v>0</v>
      </c>
      <c r="T2563" s="836"/>
      <c r="U2563" s="838">
        <v>0</v>
      </c>
    </row>
    <row r="2564" spans="1:21" ht="14.45" customHeight="1" x14ac:dyDescent="0.2">
      <c r="A2564" s="831">
        <v>21</v>
      </c>
      <c r="B2564" s="832" t="s">
        <v>3242</v>
      </c>
      <c r="C2564" s="832" t="s">
        <v>3248</v>
      </c>
      <c r="D2564" s="833" t="s">
        <v>5567</v>
      </c>
      <c r="E2564" s="834" t="s">
        <v>3261</v>
      </c>
      <c r="F2564" s="832" t="s">
        <v>3243</v>
      </c>
      <c r="G2564" s="832" t="s">
        <v>3293</v>
      </c>
      <c r="H2564" s="832" t="s">
        <v>594</v>
      </c>
      <c r="I2564" s="832" t="s">
        <v>4483</v>
      </c>
      <c r="J2564" s="832" t="s">
        <v>4484</v>
      </c>
      <c r="K2564" s="832" t="s">
        <v>1358</v>
      </c>
      <c r="L2564" s="835">
        <v>453.18</v>
      </c>
      <c r="M2564" s="835">
        <v>4531.8</v>
      </c>
      <c r="N2564" s="832">
        <v>10</v>
      </c>
      <c r="O2564" s="836">
        <v>4.5</v>
      </c>
      <c r="P2564" s="835">
        <v>4078.62</v>
      </c>
      <c r="Q2564" s="837">
        <v>0.89999999999999991</v>
      </c>
      <c r="R2564" s="832">
        <v>9</v>
      </c>
      <c r="S2564" s="837">
        <v>0.9</v>
      </c>
      <c r="T2564" s="836">
        <v>3.5</v>
      </c>
      <c r="U2564" s="838">
        <v>0.77777777777777779</v>
      </c>
    </row>
    <row r="2565" spans="1:21" ht="14.45" customHeight="1" x14ac:dyDescent="0.2">
      <c r="A2565" s="831">
        <v>21</v>
      </c>
      <c r="B2565" s="832" t="s">
        <v>3242</v>
      </c>
      <c r="C2565" s="832" t="s">
        <v>3248</v>
      </c>
      <c r="D2565" s="833" t="s">
        <v>5567</v>
      </c>
      <c r="E2565" s="834" t="s">
        <v>3261</v>
      </c>
      <c r="F2565" s="832" t="s">
        <v>3243</v>
      </c>
      <c r="G2565" s="832" t="s">
        <v>3944</v>
      </c>
      <c r="H2565" s="832" t="s">
        <v>594</v>
      </c>
      <c r="I2565" s="832" t="s">
        <v>3945</v>
      </c>
      <c r="J2565" s="832" t="s">
        <v>3946</v>
      </c>
      <c r="K2565" s="832" t="s">
        <v>3947</v>
      </c>
      <c r="L2565" s="835">
        <v>453.18</v>
      </c>
      <c r="M2565" s="835">
        <v>2265.9</v>
      </c>
      <c r="N2565" s="832">
        <v>5</v>
      </c>
      <c r="O2565" s="836">
        <v>3</v>
      </c>
      <c r="P2565" s="835">
        <v>2265.9</v>
      </c>
      <c r="Q2565" s="837">
        <v>1</v>
      </c>
      <c r="R2565" s="832">
        <v>5</v>
      </c>
      <c r="S2565" s="837">
        <v>1</v>
      </c>
      <c r="T2565" s="836">
        <v>3</v>
      </c>
      <c r="U2565" s="838">
        <v>1</v>
      </c>
    </row>
    <row r="2566" spans="1:21" ht="14.45" customHeight="1" x14ac:dyDescent="0.2">
      <c r="A2566" s="831">
        <v>21</v>
      </c>
      <c r="B2566" s="832" t="s">
        <v>3242</v>
      </c>
      <c r="C2566" s="832" t="s">
        <v>3248</v>
      </c>
      <c r="D2566" s="833" t="s">
        <v>5567</v>
      </c>
      <c r="E2566" s="834" t="s">
        <v>3261</v>
      </c>
      <c r="F2566" s="832" t="s">
        <v>3243</v>
      </c>
      <c r="G2566" s="832" t="s">
        <v>3570</v>
      </c>
      <c r="H2566" s="832" t="s">
        <v>594</v>
      </c>
      <c r="I2566" s="832" t="s">
        <v>3571</v>
      </c>
      <c r="J2566" s="832" t="s">
        <v>842</v>
      </c>
      <c r="K2566" s="832" t="s">
        <v>3572</v>
      </c>
      <c r="L2566" s="835">
        <v>32.25</v>
      </c>
      <c r="M2566" s="835">
        <v>129</v>
      </c>
      <c r="N2566" s="832">
        <v>4</v>
      </c>
      <c r="O2566" s="836">
        <v>1.5</v>
      </c>
      <c r="P2566" s="835">
        <v>129</v>
      </c>
      <c r="Q2566" s="837">
        <v>1</v>
      </c>
      <c r="R2566" s="832">
        <v>4</v>
      </c>
      <c r="S2566" s="837">
        <v>1</v>
      </c>
      <c r="T2566" s="836">
        <v>1.5</v>
      </c>
      <c r="U2566" s="838">
        <v>1</v>
      </c>
    </row>
    <row r="2567" spans="1:21" ht="14.45" customHeight="1" x14ac:dyDescent="0.2">
      <c r="A2567" s="831">
        <v>21</v>
      </c>
      <c r="B2567" s="832" t="s">
        <v>3242</v>
      </c>
      <c r="C2567" s="832" t="s">
        <v>3248</v>
      </c>
      <c r="D2567" s="833" t="s">
        <v>5567</v>
      </c>
      <c r="E2567" s="834" t="s">
        <v>3261</v>
      </c>
      <c r="F2567" s="832" t="s">
        <v>3243</v>
      </c>
      <c r="G2567" s="832" t="s">
        <v>3570</v>
      </c>
      <c r="H2567" s="832" t="s">
        <v>655</v>
      </c>
      <c r="I2567" s="832" t="s">
        <v>2510</v>
      </c>
      <c r="J2567" s="832" t="s">
        <v>842</v>
      </c>
      <c r="K2567" s="832" t="s">
        <v>2511</v>
      </c>
      <c r="L2567" s="835">
        <v>57.6</v>
      </c>
      <c r="M2567" s="835">
        <v>115.2</v>
      </c>
      <c r="N2567" s="832">
        <v>2</v>
      </c>
      <c r="O2567" s="836">
        <v>2</v>
      </c>
      <c r="P2567" s="835">
        <v>57.6</v>
      </c>
      <c r="Q2567" s="837">
        <v>0.5</v>
      </c>
      <c r="R2567" s="832">
        <v>1</v>
      </c>
      <c r="S2567" s="837">
        <v>0.5</v>
      </c>
      <c r="T2567" s="836">
        <v>1</v>
      </c>
      <c r="U2567" s="838">
        <v>0.5</v>
      </c>
    </row>
    <row r="2568" spans="1:21" ht="14.45" customHeight="1" x14ac:dyDescent="0.2">
      <c r="A2568" s="831">
        <v>21</v>
      </c>
      <c r="B2568" s="832" t="s">
        <v>3242</v>
      </c>
      <c r="C2568" s="832" t="s">
        <v>3248</v>
      </c>
      <c r="D2568" s="833" t="s">
        <v>5567</v>
      </c>
      <c r="E2568" s="834" t="s">
        <v>3261</v>
      </c>
      <c r="F2568" s="832" t="s">
        <v>3243</v>
      </c>
      <c r="G2568" s="832" t="s">
        <v>3570</v>
      </c>
      <c r="H2568" s="832" t="s">
        <v>594</v>
      </c>
      <c r="I2568" s="832" t="s">
        <v>3573</v>
      </c>
      <c r="J2568" s="832" t="s">
        <v>842</v>
      </c>
      <c r="K2568" s="832" t="s">
        <v>843</v>
      </c>
      <c r="L2568" s="835">
        <v>115.18</v>
      </c>
      <c r="M2568" s="835">
        <v>115.18</v>
      </c>
      <c r="N2568" s="832">
        <v>1</v>
      </c>
      <c r="O2568" s="836">
        <v>0.5</v>
      </c>
      <c r="P2568" s="835">
        <v>115.18</v>
      </c>
      <c r="Q2568" s="837">
        <v>1</v>
      </c>
      <c r="R2568" s="832">
        <v>1</v>
      </c>
      <c r="S2568" s="837">
        <v>1</v>
      </c>
      <c r="T2568" s="836">
        <v>0.5</v>
      </c>
      <c r="U2568" s="838">
        <v>1</v>
      </c>
    </row>
    <row r="2569" spans="1:21" ht="14.45" customHeight="1" x14ac:dyDescent="0.2">
      <c r="A2569" s="831">
        <v>21</v>
      </c>
      <c r="B2569" s="832" t="s">
        <v>3242</v>
      </c>
      <c r="C2569" s="832" t="s">
        <v>3248</v>
      </c>
      <c r="D2569" s="833" t="s">
        <v>5567</v>
      </c>
      <c r="E2569" s="834" t="s">
        <v>3261</v>
      </c>
      <c r="F2569" s="832" t="s">
        <v>3243</v>
      </c>
      <c r="G2569" s="832" t="s">
        <v>3570</v>
      </c>
      <c r="H2569" s="832" t="s">
        <v>655</v>
      </c>
      <c r="I2569" s="832" t="s">
        <v>2508</v>
      </c>
      <c r="J2569" s="832" t="s">
        <v>842</v>
      </c>
      <c r="K2569" s="832" t="s">
        <v>2509</v>
      </c>
      <c r="L2569" s="835">
        <v>16.12</v>
      </c>
      <c r="M2569" s="835">
        <v>32.24</v>
      </c>
      <c r="N2569" s="832">
        <v>2</v>
      </c>
      <c r="O2569" s="836">
        <v>1</v>
      </c>
      <c r="P2569" s="835">
        <v>32.24</v>
      </c>
      <c r="Q2569" s="837">
        <v>1</v>
      </c>
      <c r="R2569" s="832">
        <v>2</v>
      </c>
      <c r="S2569" s="837">
        <v>1</v>
      </c>
      <c r="T2569" s="836">
        <v>1</v>
      </c>
      <c r="U2569" s="838">
        <v>1</v>
      </c>
    </row>
    <row r="2570" spans="1:21" ht="14.45" customHeight="1" x14ac:dyDescent="0.2">
      <c r="A2570" s="831">
        <v>21</v>
      </c>
      <c r="B2570" s="832" t="s">
        <v>3242</v>
      </c>
      <c r="C2570" s="832" t="s">
        <v>3248</v>
      </c>
      <c r="D2570" s="833" t="s">
        <v>5567</v>
      </c>
      <c r="E2570" s="834" t="s">
        <v>3261</v>
      </c>
      <c r="F2570" s="832" t="s">
        <v>3243</v>
      </c>
      <c r="G2570" s="832" t="s">
        <v>3570</v>
      </c>
      <c r="H2570" s="832" t="s">
        <v>594</v>
      </c>
      <c r="I2570" s="832" t="s">
        <v>5193</v>
      </c>
      <c r="J2570" s="832" t="s">
        <v>3954</v>
      </c>
      <c r="K2570" s="832" t="s">
        <v>5194</v>
      </c>
      <c r="L2570" s="835">
        <v>34.56</v>
      </c>
      <c r="M2570" s="835">
        <v>34.56</v>
      </c>
      <c r="N2570" s="832">
        <v>1</v>
      </c>
      <c r="O2570" s="836">
        <v>0.5</v>
      </c>
      <c r="P2570" s="835">
        <v>34.56</v>
      </c>
      <c r="Q2570" s="837">
        <v>1</v>
      </c>
      <c r="R2570" s="832">
        <v>1</v>
      </c>
      <c r="S2570" s="837">
        <v>1</v>
      </c>
      <c r="T2570" s="836">
        <v>0.5</v>
      </c>
      <c r="U2570" s="838">
        <v>1</v>
      </c>
    </row>
    <row r="2571" spans="1:21" ht="14.45" customHeight="1" x14ac:dyDescent="0.2">
      <c r="A2571" s="831">
        <v>21</v>
      </c>
      <c r="B2571" s="832" t="s">
        <v>3242</v>
      </c>
      <c r="C2571" s="832" t="s">
        <v>3248</v>
      </c>
      <c r="D2571" s="833" t="s">
        <v>5567</v>
      </c>
      <c r="E2571" s="834" t="s">
        <v>3261</v>
      </c>
      <c r="F2571" s="832" t="s">
        <v>3243</v>
      </c>
      <c r="G2571" s="832" t="s">
        <v>3594</v>
      </c>
      <c r="H2571" s="832" t="s">
        <v>594</v>
      </c>
      <c r="I2571" s="832" t="s">
        <v>3595</v>
      </c>
      <c r="J2571" s="832" t="s">
        <v>668</v>
      </c>
      <c r="K2571" s="832" t="s">
        <v>3596</v>
      </c>
      <c r="L2571" s="835">
        <v>127.91</v>
      </c>
      <c r="M2571" s="835">
        <v>1023.28</v>
      </c>
      <c r="N2571" s="832">
        <v>8</v>
      </c>
      <c r="O2571" s="836">
        <v>4</v>
      </c>
      <c r="P2571" s="835">
        <v>767.45999999999992</v>
      </c>
      <c r="Q2571" s="837">
        <v>0.74999999999999989</v>
      </c>
      <c r="R2571" s="832">
        <v>6</v>
      </c>
      <c r="S2571" s="837">
        <v>0.75</v>
      </c>
      <c r="T2571" s="836">
        <v>2.5</v>
      </c>
      <c r="U2571" s="838">
        <v>0.625</v>
      </c>
    </row>
    <row r="2572" spans="1:21" ht="14.45" customHeight="1" x14ac:dyDescent="0.2">
      <c r="A2572" s="831">
        <v>21</v>
      </c>
      <c r="B2572" s="832" t="s">
        <v>3242</v>
      </c>
      <c r="C2572" s="832" t="s">
        <v>3248</v>
      </c>
      <c r="D2572" s="833" t="s">
        <v>5567</v>
      </c>
      <c r="E2572" s="834" t="s">
        <v>3261</v>
      </c>
      <c r="F2572" s="832" t="s">
        <v>3243</v>
      </c>
      <c r="G2572" s="832" t="s">
        <v>3594</v>
      </c>
      <c r="H2572" s="832" t="s">
        <v>594</v>
      </c>
      <c r="I2572" s="832" t="s">
        <v>4296</v>
      </c>
      <c r="J2572" s="832" t="s">
        <v>668</v>
      </c>
      <c r="K2572" s="832" t="s">
        <v>4297</v>
      </c>
      <c r="L2572" s="835">
        <v>52.61</v>
      </c>
      <c r="M2572" s="835">
        <v>52.61</v>
      </c>
      <c r="N2572" s="832">
        <v>1</v>
      </c>
      <c r="O2572" s="836">
        <v>1</v>
      </c>
      <c r="P2572" s="835">
        <v>52.61</v>
      </c>
      <c r="Q2572" s="837">
        <v>1</v>
      </c>
      <c r="R2572" s="832">
        <v>1</v>
      </c>
      <c r="S2572" s="837">
        <v>1</v>
      </c>
      <c r="T2572" s="836">
        <v>1</v>
      </c>
      <c r="U2572" s="838">
        <v>1</v>
      </c>
    </row>
    <row r="2573" spans="1:21" ht="14.45" customHeight="1" x14ac:dyDescent="0.2">
      <c r="A2573" s="831">
        <v>21</v>
      </c>
      <c r="B2573" s="832" t="s">
        <v>3242</v>
      </c>
      <c r="C2573" s="832" t="s">
        <v>3248</v>
      </c>
      <c r="D2573" s="833" t="s">
        <v>5567</v>
      </c>
      <c r="E2573" s="834" t="s">
        <v>3261</v>
      </c>
      <c r="F2573" s="832" t="s">
        <v>3243</v>
      </c>
      <c r="G2573" s="832" t="s">
        <v>3296</v>
      </c>
      <c r="H2573" s="832" t="s">
        <v>655</v>
      </c>
      <c r="I2573" s="832" t="s">
        <v>2886</v>
      </c>
      <c r="J2573" s="832" t="s">
        <v>1345</v>
      </c>
      <c r="K2573" s="832" t="s">
        <v>1346</v>
      </c>
      <c r="L2573" s="835">
        <v>0</v>
      </c>
      <c r="M2573" s="835">
        <v>0</v>
      </c>
      <c r="N2573" s="832">
        <v>3</v>
      </c>
      <c r="O2573" s="836">
        <v>0.5</v>
      </c>
      <c r="P2573" s="835">
        <v>0</v>
      </c>
      <c r="Q2573" s="837"/>
      <c r="R2573" s="832">
        <v>3</v>
      </c>
      <c r="S2573" s="837">
        <v>1</v>
      </c>
      <c r="T2573" s="836">
        <v>0.5</v>
      </c>
      <c r="U2573" s="838">
        <v>1</v>
      </c>
    </row>
    <row r="2574" spans="1:21" ht="14.45" customHeight="1" x14ac:dyDescent="0.2">
      <c r="A2574" s="831">
        <v>21</v>
      </c>
      <c r="B2574" s="832" t="s">
        <v>3242</v>
      </c>
      <c r="C2574" s="832" t="s">
        <v>3248</v>
      </c>
      <c r="D2574" s="833" t="s">
        <v>5567</v>
      </c>
      <c r="E2574" s="834" t="s">
        <v>3261</v>
      </c>
      <c r="F2574" s="832" t="s">
        <v>3243</v>
      </c>
      <c r="G2574" s="832" t="s">
        <v>3296</v>
      </c>
      <c r="H2574" s="832" t="s">
        <v>655</v>
      </c>
      <c r="I2574" s="832" t="s">
        <v>2889</v>
      </c>
      <c r="J2574" s="832" t="s">
        <v>1345</v>
      </c>
      <c r="K2574" s="832" t="s">
        <v>2890</v>
      </c>
      <c r="L2574" s="835">
        <v>61.49</v>
      </c>
      <c r="M2574" s="835">
        <v>61.49</v>
      </c>
      <c r="N2574" s="832">
        <v>1</v>
      </c>
      <c r="O2574" s="836">
        <v>1</v>
      </c>
      <c r="P2574" s="835">
        <v>61.49</v>
      </c>
      <c r="Q2574" s="837">
        <v>1</v>
      </c>
      <c r="R2574" s="832">
        <v>1</v>
      </c>
      <c r="S2574" s="837">
        <v>1</v>
      </c>
      <c r="T2574" s="836">
        <v>1</v>
      </c>
      <c r="U2574" s="838">
        <v>1</v>
      </c>
    </row>
    <row r="2575" spans="1:21" ht="14.45" customHeight="1" x14ac:dyDescent="0.2">
      <c r="A2575" s="831">
        <v>21</v>
      </c>
      <c r="B2575" s="832" t="s">
        <v>3242</v>
      </c>
      <c r="C2575" s="832" t="s">
        <v>3248</v>
      </c>
      <c r="D2575" s="833" t="s">
        <v>5567</v>
      </c>
      <c r="E2575" s="834" t="s">
        <v>3261</v>
      </c>
      <c r="F2575" s="832" t="s">
        <v>3243</v>
      </c>
      <c r="G2575" s="832" t="s">
        <v>3296</v>
      </c>
      <c r="H2575" s="832" t="s">
        <v>594</v>
      </c>
      <c r="I2575" s="832" t="s">
        <v>3608</v>
      </c>
      <c r="J2575" s="832" t="s">
        <v>1273</v>
      </c>
      <c r="K2575" s="832" t="s">
        <v>3609</v>
      </c>
      <c r="L2575" s="835">
        <v>227.69</v>
      </c>
      <c r="M2575" s="835">
        <v>227.69</v>
      </c>
      <c r="N2575" s="832">
        <v>1</v>
      </c>
      <c r="O2575" s="836">
        <v>1</v>
      </c>
      <c r="P2575" s="835">
        <v>227.69</v>
      </c>
      <c r="Q2575" s="837">
        <v>1</v>
      </c>
      <c r="R2575" s="832">
        <v>1</v>
      </c>
      <c r="S2575" s="837">
        <v>1</v>
      </c>
      <c r="T2575" s="836">
        <v>1</v>
      </c>
      <c r="U2575" s="838">
        <v>1</v>
      </c>
    </row>
    <row r="2576" spans="1:21" ht="14.45" customHeight="1" x14ac:dyDescent="0.2">
      <c r="A2576" s="831">
        <v>21</v>
      </c>
      <c r="B2576" s="832" t="s">
        <v>3242</v>
      </c>
      <c r="C2576" s="832" t="s">
        <v>3248</v>
      </c>
      <c r="D2576" s="833" t="s">
        <v>5567</v>
      </c>
      <c r="E2576" s="834" t="s">
        <v>3261</v>
      </c>
      <c r="F2576" s="832" t="s">
        <v>3243</v>
      </c>
      <c r="G2576" s="832" t="s">
        <v>3614</v>
      </c>
      <c r="H2576" s="832" t="s">
        <v>594</v>
      </c>
      <c r="I2576" s="832" t="s">
        <v>3615</v>
      </c>
      <c r="J2576" s="832" t="s">
        <v>1622</v>
      </c>
      <c r="K2576" s="832" t="s">
        <v>3339</v>
      </c>
      <c r="L2576" s="835">
        <v>210.38</v>
      </c>
      <c r="M2576" s="835">
        <v>210.38</v>
      </c>
      <c r="N2576" s="832">
        <v>1</v>
      </c>
      <c r="O2576" s="836">
        <v>1</v>
      </c>
      <c r="P2576" s="835">
        <v>210.38</v>
      </c>
      <c r="Q2576" s="837">
        <v>1</v>
      </c>
      <c r="R2576" s="832">
        <v>1</v>
      </c>
      <c r="S2576" s="837">
        <v>1</v>
      </c>
      <c r="T2576" s="836">
        <v>1</v>
      </c>
      <c r="U2576" s="838">
        <v>1</v>
      </c>
    </row>
    <row r="2577" spans="1:21" ht="14.45" customHeight="1" x14ac:dyDescent="0.2">
      <c r="A2577" s="831">
        <v>21</v>
      </c>
      <c r="B2577" s="832" t="s">
        <v>3242</v>
      </c>
      <c r="C2577" s="832" t="s">
        <v>3248</v>
      </c>
      <c r="D2577" s="833" t="s">
        <v>5567</v>
      </c>
      <c r="E2577" s="834" t="s">
        <v>3261</v>
      </c>
      <c r="F2577" s="832" t="s">
        <v>3243</v>
      </c>
      <c r="G2577" s="832" t="s">
        <v>3617</v>
      </c>
      <c r="H2577" s="832" t="s">
        <v>594</v>
      </c>
      <c r="I2577" s="832" t="s">
        <v>4489</v>
      </c>
      <c r="J2577" s="832" t="s">
        <v>766</v>
      </c>
      <c r="K2577" s="832" t="s">
        <v>4490</v>
      </c>
      <c r="L2577" s="835">
        <v>42.54</v>
      </c>
      <c r="M2577" s="835">
        <v>42.54</v>
      </c>
      <c r="N2577" s="832">
        <v>1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5" customHeight="1" x14ac:dyDescent="0.2">
      <c r="A2578" s="831">
        <v>21</v>
      </c>
      <c r="B2578" s="832" t="s">
        <v>3242</v>
      </c>
      <c r="C2578" s="832" t="s">
        <v>3248</v>
      </c>
      <c r="D2578" s="833" t="s">
        <v>5567</v>
      </c>
      <c r="E2578" s="834" t="s">
        <v>3261</v>
      </c>
      <c r="F2578" s="832" t="s">
        <v>3243</v>
      </c>
      <c r="G2578" s="832" t="s">
        <v>3617</v>
      </c>
      <c r="H2578" s="832" t="s">
        <v>594</v>
      </c>
      <c r="I2578" s="832" t="s">
        <v>5195</v>
      </c>
      <c r="J2578" s="832" t="s">
        <v>766</v>
      </c>
      <c r="K2578" s="832" t="s">
        <v>5196</v>
      </c>
      <c r="L2578" s="835">
        <v>24.05</v>
      </c>
      <c r="M2578" s="835">
        <v>24.05</v>
      </c>
      <c r="N2578" s="832">
        <v>1</v>
      </c>
      <c r="O2578" s="836">
        <v>1</v>
      </c>
      <c r="P2578" s="835">
        <v>24.05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5" customHeight="1" x14ac:dyDescent="0.2">
      <c r="A2579" s="831">
        <v>21</v>
      </c>
      <c r="B2579" s="832" t="s">
        <v>3242</v>
      </c>
      <c r="C2579" s="832" t="s">
        <v>3248</v>
      </c>
      <c r="D2579" s="833" t="s">
        <v>5567</v>
      </c>
      <c r="E2579" s="834" t="s">
        <v>3261</v>
      </c>
      <c r="F2579" s="832" t="s">
        <v>3243</v>
      </c>
      <c r="G2579" s="832" t="s">
        <v>3617</v>
      </c>
      <c r="H2579" s="832" t="s">
        <v>594</v>
      </c>
      <c r="I2579" s="832" t="s">
        <v>3618</v>
      </c>
      <c r="J2579" s="832" t="s">
        <v>1766</v>
      </c>
      <c r="K2579" s="832" t="s">
        <v>3619</v>
      </c>
      <c r="L2579" s="835">
        <v>66.88</v>
      </c>
      <c r="M2579" s="835">
        <v>200.64</v>
      </c>
      <c r="N2579" s="832">
        <v>3</v>
      </c>
      <c r="O2579" s="836">
        <v>2.5</v>
      </c>
      <c r="P2579" s="835">
        <v>66.88</v>
      </c>
      <c r="Q2579" s="837">
        <v>0.33333333333333331</v>
      </c>
      <c r="R2579" s="832">
        <v>1</v>
      </c>
      <c r="S2579" s="837">
        <v>0.33333333333333331</v>
      </c>
      <c r="T2579" s="836">
        <v>1</v>
      </c>
      <c r="U2579" s="838">
        <v>0.4</v>
      </c>
    </row>
    <row r="2580" spans="1:21" ht="14.45" customHeight="1" x14ac:dyDescent="0.2">
      <c r="A2580" s="831">
        <v>21</v>
      </c>
      <c r="B2580" s="832" t="s">
        <v>3242</v>
      </c>
      <c r="C2580" s="832" t="s">
        <v>3248</v>
      </c>
      <c r="D2580" s="833" t="s">
        <v>5567</v>
      </c>
      <c r="E2580" s="834" t="s">
        <v>3261</v>
      </c>
      <c r="F2580" s="832" t="s">
        <v>3243</v>
      </c>
      <c r="G2580" s="832" t="s">
        <v>3617</v>
      </c>
      <c r="H2580" s="832" t="s">
        <v>594</v>
      </c>
      <c r="I2580" s="832" t="s">
        <v>3620</v>
      </c>
      <c r="J2580" s="832" t="s">
        <v>766</v>
      </c>
      <c r="K2580" s="832" t="s">
        <v>767</v>
      </c>
      <c r="L2580" s="835">
        <v>59.56</v>
      </c>
      <c r="M2580" s="835">
        <v>59.56</v>
      </c>
      <c r="N2580" s="832">
        <v>1</v>
      </c>
      <c r="O2580" s="836">
        <v>0.5</v>
      </c>
      <c r="P2580" s="835">
        <v>59.56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5" customHeight="1" x14ac:dyDescent="0.2">
      <c r="A2581" s="831">
        <v>21</v>
      </c>
      <c r="B2581" s="832" t="s">
        <v>3242</v>
      </c>
      <c r="C2581" s="832" t="s">
        <v>3248</v>
      </c>
      <c r="D2581" s="833" t="s">
        <v>5567</v>
      </c>
      <c r="E2581" s="834" t="s">
        <v>3261</v>
      </c>
      <c r="F2581" s="832" t="s">
        <v>3243</v>
      </c>
      <c r="G2581" s="832" t="s">
        <v>3621</v>
      </c>
      <c r="H2581" s="832" t="s">
        <v>655</v>
      </c>
      <c r="I2581" s="832" t="s">
        <v>3622</v>
      </c>
      <c r="J2581" s="832" t="s">
        <v>3623</v>
      </c>
      <c r="K2581" s="832" t="s">
        <v>3624</v>
      </c>
      <c r="L2581" s="835">
        <v>502.31</v>
      </c>
      <c r="M2581" s="835">
        <v>502.31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21</v>
      </c>
      <c r="B2582" s="832" t="s">
        <v>3242</v>
      </c>
      <c r="C2582" s="832" t="s">
        <v>3248</v>
      </c>
      <c r="D2582" s="833" t="s">
        <v>5567</v>
      </c>
      <c r="E2582" s="834" t="s">
        <v>3261</v>
      </c>
      <c r="F2582" s="832" t="s">
        <v>3243</v>
      </c>
      <c r="G2582" s="832" t="s">
        <v>3637</v>
      </c>
      <c r="H2582" s="832" t="s">
        <v>594</v>
      </c>
      <c r="I2582" s="832" t="s">
        <v>3638</v>
      </c>
      <c r="J2582" s="832" t="s">
        <v>1559</v>
      </c>
      <c r="K2582" s="832" t="s">
        <v>3639</v>
      </c>
      <c r="L2582" s="835">
        <v>98.2</v>
      </c>
      <c r="M2582" s="835">
        <v>392.8</v>
      </c>
      <c r="N2582" s="832">
        <v>4</v>
      </c>
      <c r="O2582" s="836">
        <v>3.5</v>
      </c>
      <c r="P2582" s="835">
        <v>392.8</v>
      </c>
      <c r="Q2582" s="837">
        <v>1</v>
      </c>
      <c r="R2582" s="832">
        <v>4</v>
      </c>
      <c r="S2582" s="837">
        <v>1</v>
      </c>
      <c r="T2582" s="836">
        <v>3.5</v>
      </c>
      <c r="U2582" s="838">
        <v>1</v>
      </c>
    </row>
    <row r="2583" spans="1:21" ht="14.45" customHeight="1" x14ac:dyDescent="0.2">
      <c r="A2583" s="831">
        <v>21</v>
      </c>
      <c r="B2583" s="832" t="s">
        <v>3242</v>
      </c>
      <c r="C2583" s="832" t="s">
        <v>3248</v>
      </c>
      <c r="D2583" s="833" t="s">
        <v>5567</v>
      </c>
      <c r="E2583" s="834" t="s">
        <v>3261</v>
      </c>
      <c r="F2583" s="832" t="s">
        <v>3243</v>
      </c>
      <c r="G2583" s="832" t="s">
        <v>3637</v>
      </c>
      <c r="H2583" s="832" t="s">
        <v>594</v>
      </c>
      <c r="I2583" s="832" t="s">
        <v>3640</v>
      </c>
      <c r="J2583" s="832" t="s">
        <v>1559</v>
      </c>
      <c r="K2583" s="832" t="s">
        <v>3641</v>
      </c>
      <c r="L2583" s="835">
        <v>55.16</v>
      </c>
      <c r="M2583" s="835">
        <v>2702.84</v>
      </c>
      <c r="N2583" s="832">
        <v>49</v>
      </c>
      <c r="O2583" s="836">
        <v>23</v>
      </c>
      <c r="P2583" s="835">
        <v>2427.0400000000004</v>
      </c>
      <c r="Q2583" s="837">
        <v>0.8979591836734695</v>
      </c>
      <c r="R2583" s="832">
        <v>44</v>
      </c>
      <c r="S2583" s="837">
        <v>0.89795918367346939</v>
      </c>
      <c r="T2583" s="836">
        <v>20.5</v>
      </c>
      <c r="U2583" s="838">
        <v>0.89130434782608692</v>
      </c>
    </row>
    <row r="2584" spans="1:21" ht="14.45" customHeight="1" x14ac:dyDescent="0.2">
      <c r="A2584" s="831">
        <v>21</v>
      </c>
      <c r="B2584" s="832" t="s">
        <v>3242</v>
      </c>
      <c r="C2584" s="832" t="s">
        <v>3248</v>
      </c>
      <c r="D2584" s="833" t="s">
        <v>5567</v>
      </c>
      <c r="E2584" s="834" t="s">
        <v>3261</v>
      </c>
      <c r="F2584" s="832" t="s">
        <v>3243</v>
      </c>
      <c r="G2584" s="832" t="s">
        <v>3645</v>
      </c>
      <c r="H2584" s="832" t="s">
        <v>594</v>
      </c>
      <c r="I2584" s="832" t="s">
        <v>4800</v>
      </c>
      <c r="J2584" s="832" t="s">
        <v>3662</v>
      </c>
      <c r="K2584" s="832" t="s">
        <v>4690</v>
      </c>
      <c r="L2584" s="835">
        <v>93.96</v>
      </c>
      <c r="M2584" s="835">
        <v>187.92</v>
      </c>
      <c r="N2584" s="832">
        <v>2</v>
      </c>
      <c r="O2584" s="836">
        <v>2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21</v>
      </c>
      <c r="B2585" s="832" t="s">
        <v>3242</v>
      </c>
      <c r="C2585" s="832" t="s">
        <v>3248</v>
      </c>
      <c r="D2585" s="833" t="s">
        <v>5567</v>
      </c>
      <c r="E2585" s="834" t="s">
        <v>3261</v>
      </c>
      <c r="F2585" s="832" t="s">
        <v>3243</v>
      </c>
      <c r="G2585" s="832" t="s">
        <v>3645</v>
      </c>
      <c r="H2585" s="832" t="s">
        <v>594</v>
      </c>
      <c r="I2585" s="832" t="s">
        <v>3659</v>
      </c>
      <c r="J2585" s="832" t="s">
        <v>1572</v>
      </c>
      <c r="K2585" s="832" t="s">
        <v>3660</v>
      </c>
      <c r="L2585" s="835">
        <v>31.32</v>
      </c>
      <c r="M2585" s="835">
        <v>93.960000000000008</v>
      </c>
      <c r="N2585" s="832">
        <v>3</v>
      </c>
      <c r="O2585" s="836">
        <v>2</v>
      </c>
      <c r="P2585" s="835">
        <v>31.32</v>
      </c>
      <c r="Q2585" s="837">
        <v>0.33333333333333331</v>
      </c>
      <c r="R2585" s="832">
        <v>1</v>
      </c>
      <c r="S2585" s="837">
        <v>0.33333333333333331</v>
      </c>
      <c r="T2585" s="836">
        <v>1</v>
      </c>
      <c r="U2585" s="838">
        <v>0.5</v>
      </c>
    </row>
    <row r="2586" spans="1:21" ht="14.45" customHeight="1" x14ac:dyDescent="0.2">
      <c r="A2586" s="831">
        <v>21</v>
      </c>
      <c r="B2586" s="832" t="s">
        <v>3242</v>
      </c>
      <c r="C2586" s="832" t="s">
        <v>3248</v>
      </c>
      <c r="D2586" s="833" t="s">
        <v>5567</v>
      </c>
      <c r="E2586" s="834" t="s">
        <v>3261</v>
      </c>
      <c r="F2586" s="832" t="s">
        <v>3243</v>
      </c>
      <c r="G2586" s="832" t="s">
        <v>3645</v>
      </c>
      <c r="H2586" s="832" t="s">
        <v>594</v>
      </c>
      <c r="I2586" s="832" t="s">
        <v>4850</v>
      </c>
      <c r="J2586" s="832" t="s">
        <v>1574</v>
      </c>
      <c r="K2586" s="832" t="s">
        <v>4851</v>
      </c>
      <c r="L2586" s="835">
        <v>300.68</v>
      </c>
      <c r="M2586" s="835">
        <v>300.68</v>
      </c>
      <c r="N2586" s="832">
        <v>1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21</v>
      </c>
      <c r="B2587" s="832" t="s">
        <v>3242</v>
      </c>
      <c r="C2587" s="832" t="s">
        <v>3248</v>
      </c>
      <c r="D2587" s="833" t="s">
        <v>5567</v>
      </c>
      <c r="E2587" s="834" t="s">
        <v>3261</v>
      </c>
      <c r="F2587" s="832" t="s">
        <v>3243</v>
      </c>
      <c r="G2587" s="832" t="s">
        <v>3645</v>
      </c>
      <c r="H2587" s="832" t="s">
        <v>594</v>
      </c>
      <c r="I2587" s="832" t="s">
        <v>5197</v>
      </c>
      <c r="J2587" s="832" t="s">
        <v>3662</v>
      </c>
      <c r="K2587" s="832" t="s">
        <v>5198</v>
      </c>
      <c r="L2587" s="835">
        <v>31.32</v>
      </c>
      <c r="M2587" s="835">
        <v>31.32</v>
      </c>
      <c r="N2587" s="832">
        <v>1</v>
      </c>
      <c r="O2587" s="836">
        <v>1</v>
      </c>
      <c r="P2587" s="835">
        <v>31.32</v>
      </c>
      <c r="Q2587" s="837">
        <v>1</v>
      </c>
      <c r="R2587" s="832">
        <v>1</v>
      </c>
      <c r="S2587" s="837">
        <v>1</v>
      </c>
      <c r="T2587" s="836">
        <v>1</v>
      </c>
      <c r="U2587" s="838">
        <v>1</v>
      </c>
    </row>
    <row r="2588" spans="1:21" ht="14.45" customHeight="1" x14ac:dyDescent="0.2">
      <c r="A2588" s="831">
        <v>21</v>
      </c>
      <c r="B2588" s="832" t="s">
        <v>3242</v>
      </c>
      <c r="C2588" s="832" t="s">
        <v>3248</v>
      </c>
      <c r="D2588" s="833" t="s">
        <v>5567</v>
      </c>
      <c r="E2588" s="834" t="s">
        <v>3261</v>
      </c>
      <c r="F2588" s="832" t="s">
        <v>3243</v>
      </c>
      <c r="G2588" s="832" t="s">
        <v>3673</v>
      </c>
      <c r="H2588" s="832" t="s">
        <v>594</v>
      </c>
      <c r="I2588" s="832" t="s">
        <v>2949</v>
      </c>
      <c r="J2588" s="832" t="s">
        <v>1662</v>
      </c>
      <c r="K2588" s="832" t="s">
        <v>2950</v>
      </c>
      <c r="L2588" s="835">
        <v>0</v>
      </c>
      <c r="M2588" s="835">
        <v>0</v>
      </c>
      <c r="N2588" s="832">
        <v>2</v>
      </c>
      <c r="O2588" s="836">
        <v>2</v>
      </c>
      <c r="P2588" s="835">
        <v>0</v>
      </c>
      <c r="Q2588" s="837"/>
      <c r="R2588" s="832">
        <v>1</v>
      </c>
      <c r="S2588" s="837">
        <v>0.5</v>
      </c>
      <c r="T2588" s="836">
        <v>1</v>
      </c>
      <c r="U2588" s="838">
        <v>0.5</v>
      </c>
    </row>
    <row r="2589" spans="1:21" ht="14.45" customHeight="1" x14ac:dyDescent="0.2">
      <c r="A2589" s="831">
        <v>21</v>
      </c>
      <c r="B2589" s="832" t="s">
        <v>3242</v>
      </c>
      <c r="C2589" s="832" t="s">
        <v>3248</v>
      </c>
      <c r="D2589" s="833" t="s">
        <v>5567</v>
      </c>
      <c r="E2589" s="834" t="s">
        <v>3261</v>
      </c>
      <c r="F2589" s="832" t="s">
        <v>3243</v>
      </c>
      <c r="G2589" s="832" t="s">
        <v>3673</v>
      </c>
      <c r="H2589" s="832" t="s">
        <v>655</v>
      </c>
      <c r="I2589" s="832" t="s">
        <v>2951</v>
      </c>
      <c r="J2589" s="832" t="s">
        <v>1662</v>
      </c>
      <c r="K2589" s="832" t="s">
        <v>2948</v>
      </c>
      <c r="L2589" s="835">
        <v>0</v>
      </c>
      <c r="M2589" s="835">
        <v>0</v>
      </c>
      <c r="N2589" s="832">
        <v>1</v>
      </c>
      <c r="O2589" s="836">
        <v>0.5</v>
      </c>
      <c r="P2589" s="835">
        <v>0</v>
      </c>
      <c r="Q2589" s="837"/>
      <c r="R2589" s="832">
        <v>1</v>
      </c>
      <c r="S2589" s="837">
        <v>1</v>
      </c>
      <c r="T2589" s="836">
        <v>0.5</v>
      </c>
      <c r="U2589" s="838">
        <v>1</v>
      </c>
    </row>
    <row r="2590" spans="1:21" ht="14.45" customHeight="1" x14ac:dyDescent="0.2">
      <c r="A2590" s="831">
        <v>21</v>
      </c>
      <c r="B2590" s="832" t="s">
        <v>3242</v>
      </c>
      <c r="C2590" s="832" t="s">
        <v>3248</v>
      </c>
      <c r="D2590" s="833" t="s">
        <v>5567</v>
      </c>
      <c r="E2590" s="834" t="s">
        <v>3261</v>
      </c>
      <c r="F2590" s="832" t="s">
        <v>3243</v>
      </c>
      <c r="G2590" s="832" t="s">
        <v>5199</v>
      </c>
      <c r="H2590" s="832" t="s">
        <v>594</v>
      </c>
      <c r="I2590" s="832" t="s">
        <v>5200</v>
      </c>
      <c r="J2590" s="832" t="s">
        <v>5201</v>
      </c>
      <c r="K2590" s="832" t="s">
        <v>5202</v>
      </c>
      <c r="L2590" s="835">
        <v>485.19</v>
      </c>
      <c r="M2590" s="835">
        <v>485.19</v>
      </c>
      <c r="N2590" s="832">
        <v>1</v>
      </c>
      <c r="O2590" s="836">
        <v>1</v>
      </c>
      <c r="P2590" s="835">
        <v>485.19</v>
      </c>
      <c r="Q2590" s="837">
        <v>1</v>
      </c>
      <c r="R2590" s="832">
        <v>1</v>
      </c>
      <c r="S2590" s="837">
        <v>1</v>
      </c>
      <c r="T2590" s="836">
        <v>1</v>
      </c>
      <c r="U2590" s="838">
        <v>1</v>
      </c>
    </row>
    <row r="2591" spans="1:21" ht="14.45" customHeight="1" x14ac:dyDescent="0.2">
      <c r="A2591" s="831">
        <v>21</v>
      </c>
      <c r="B2591" s="832" t="s">
        <v>3242</v>
      </c>
      <c r="C2591" s="832" t="s">
        <v>3248</v>
      </c>
      <c r="D2591" s="833" t="s">
        <v>5567</v>
      </c>
      <c r="E2591" s="834" t="s">
        <v>3261</v>
      </c>
      <c r="F2591" s="832" t="s">
        <v>3243</v>
      </c>
      <c r="G2591" s="832" t="s">
        <v>5203</v>
      </c>
      <c r="H2591" s="832" t="s">
        <v>594</v>
      </c>
      <c r="I2591" s="832" t="s">
        <v>5204</v>
      </c>
      <c r="J2591" s="832" t="s">
        <v>5205</v>
      </c>
      <c r="K2591" s="832" t="s">
        <v>5206</v>
      </c>
      <c r="L2591" s="835">
        <v>0</v>
      </c>
      <c r="M2591" s="835">
        <v>0</v>
      </c>
      <c r="N2591" s="832">
        <v>3</v>
      </c>
      <c r="O2591" s="836">
        <v>1.5</v>
      </c>
      <c r="P2591" s="835">
        <v>0</v>
      </c>
      <c r="Q2591" s="837"/>
      <c r="R2591" s="832">
        <v>1</v>
      </c>
      <c r="S2591" s="837">
        <v>0.33333333333333331</v>
      </c>
      <c r="T2591" s="836">
        <v>1</v>
      </c>
      <c r="U2591" s="838">
        <v>0.66666666666666663</v>
      </c>
    </row>
    <row r="2592" spans="1:21" ht="14.45" customHeight="1" x14ac:dyDescent="0.2">
      <c r="A2592" s="831">
        <v>21</v>
      </c>
      <c r="B2592" s="832" t="s">
        <v>3242</v>
      </c>
      <c r="C2592" s="832" t="s">
        <v>3248</v>
      </c>
      <c r="D2592" s="833" t="s">
        <v>5567</v>
      </c>
      <c r="E2592" s="834" t="s">
        <v>3261</v>
      </c>
      <c r="F2592" s="832" t="s">
        <v>3243</v>
      </c>
      <c r="G2592" s="832" t="s">
        <v>3687</v>
      </c>
      <c r="H2592" s="832" t="s">
        <v>594</v>
      </c>
      <c r="I2592" s="832" t="s">
        <v>5207</v>
      </c>
      <c r="J2592" s="832" t="s">
        <v>4008</v>
      </c>
      <c r="K2592" s="832" t="s">
        <v>5208</v>
      </c>
      <c r="L2592" s="835">
        <v>414.07</v>
      </c>
      <c r="M2592" s="835">
        <v>414.07</v>
      </c>
      <c r="N2592" s="832">
        <v>1</v>
      </c>
      <c r="O2592" s="836">
        <v>0.5</v>
      </c>
      <c r="P2592" s="835">
        <v>414.07</v>
      </c>
      <c r="Q2592" s="837">
        <v>1</v>
      </c>
      <c r="R2592" s="832">
        <v>1</v>
      </c>
      <c r="S2592" s="837">
        <v>1</v>
      </c>
      <c r="T2592" s="836">
        <v>0.5</v>
      </c>
      <c r="U2592" s="838">
        <v>1</v>
      </c>
    </row>
    <row r="2593" spans="1:21" ht="14.45" customHeight="1" x14ac:dyDescent="0.2">
      <c r="A2593" s="831">
        <v>21</v>
      </c>
      <c r="B2593" s="832" t="s">
        <v>3242</v>
      </c>
      <c r="C2593" s="832" t="s">
        <v>3248</v>
      </c>
      <c r="D2593" s="833" t="s">
        <v>5567</v>
      </c>
      <c r="E2593" s="834" t="s">
        <v>3261</v>
      </c>
      <c r="F2593" s="832" t="s">
        <v>3243</v>
      </c>
      <c r="G2593" s="832" t="s">
        <v>3690</v>
      </c>
      <c r="H2593" s="832" t="s">
        <v>594</v>
      </c>
      <c r="I2593" s="832" t="s">
        <v>3691</v>
      </c>
      <c r="J2593" s="832" t="s">
        <v>1552</v>
      </c>
      <c r="K2593" s="832" t="s">
        <v>3460</v>
      </c>
      <c r="L2593" s="835">
        <v>0</v>
      </c>
      <c r="M2593" s="835">
        <v>0</v>
      </c>
      <c r="N2593" s="832">
        <v>1</v>
      </c>
      <c r="O2593" s="836">
        <v>0.5</v>
      </c>
      <c r="P2593" s="835">
        <v>0</v>
      </c>
      <c r="Q2593" s="837"/>
      <c r="R2593" s="832">
        <v>1</v>
      </c>
      <c r="S2593" s="837">
        <v>1</v>
      </c>
      <c r="T2593" s="836">
        <v>0.5</v>
      </c>
      <c r="U2593" s="838">
        <v>1</v>
      </c>
    </row>
    <row r="2594" spans="1:21" ht="14.45" customHeight="1" x14ac:dyDescent="0.2">
      <c r="A2594" s="831">
        <v>21</v>
      </c>
      <c r="B2594" s="832" t="s">
        <v>3242</v>
      </c>
      <c r="C2594" s="832" t="s">
        <v>3248</v>
      </c>
      <c r="D2594" s="833" t="s">
        <v>5567</v>
      </c>
      <c r="E2594" s="834" t="s">
        <v>3261</v>
      </c>
      <c r="F2594" s="832" t="s">
        <v>3243</v>
      </c>
      <c r="G2594" s="832" t="s">
        <v>3309</v>
      </c>
      <c r="H2594" s="832" t="s">
        <v>594</v>
      </c>
      <c r="I2594" s="832" t="s">
        <v>3310</v>
      </c>
      <c r="J2594" s="832" t="s">
        <v>1648</v>
      </c>
      <c r="K2594" s="832" t="s">
        <v>3311</v>
      </c>
      <c r="L2594" s="835">
        <v>50.32</v>
      </c>
      <c r="M2594" s="835">
        <v>201.28</v>
      </c>
      <c r="N2594" s="832">
        <v>4</v>
      </c>
      <c r="O2594" s="836">
        <v>4</v>
      </c>
      <c r="P2594" s="835">
        <v>100.64</v>
      </c>
      <c r="Q2594" s="837">
        <v>0.5</v>
      </c>
      <c r="R2594" s="832">
        <v>2</v>
      </c>
      <c r="S2594" s="837">
        <v>0.5</v>
      </c>
      <c r="T2594" s="836">
        <v>2</v>
      </c>
      <c r="U2594" s="838">
        <v>0.5</v>
      </c>
    </row>
    <row r="2595" spans="1:21" ht="14.45" customHeight="1" x14ac:dyDescent="0.2">
      <c r="A2595" s="831">
        <v>21</v>
      </c>
      <c r="B2595" s="832" t="s">
        <v>3242</v>
      </c>
      <c r="C2595" s="832" t="s">
        <v>3248</v>
      </c>
      <c r="D2595" s="833" t="s">
        <v>5567</v>
      </c>
      <c r="E2595" s="834" t="s">
        <v>3261</v>
      </c>
      <c r="F2595" s="832" t="s">
        <v>3243</v>
      </c>
      <c r="G2595" s="832" t="s">
        <v>3309</v>
      </c>
      <c r="H2595" s="832" t="s">
        <v>594</v>
      </c>
      <c r="I2595" s="832" t="s">
        <v>4335</v>
      </c>
      <c r="J2595" s="832" t="s">
        <v>1648</v>
      </c>
      <c r="K2595" s="832" t="s">
        <v>4336</v>
      </c>
      <c r="L2595" s="835">
        <v>16.77</v>
      </c>
      <c r="M2595" s="835">
        <v>16.77</v>
      </c>
      <c r="N2595" s="832">
        <v>1</v>
      </c>
      <c r="O2595" s="836">
        <v>1</v>
      </c>
      <c r="P2595" s="835">
        <v>16.77</v>
      </c>
      <c r="Q2595" s="837">
        <v>1</v>
      </c>
      <c r="R2595" s="832">
        <v>1</v>
      </c>
      <c r="S2595" s="837">
        <v>1</v>
      </c>
      <c r="T2595" s="836">
        <v>1</v>
      </c>
      <c r="U2595" s="838">
        <v>1</v>
      </c>
    </row>
    <row r="2596" spans="1:21" ht="14.45" customHeight="1" x14ac:dyDescent="0.2">
      <c r="A2596" s="831">
        <v>21</v>
      </c>
      <c r="B2596" s="832" t="s">
        <v>3242</v>
      </c>
      <c r="C2596" s="832" t="s">
        <v>3248</v>
      </c>
      <c r="D2596" s="833" t="s">
        <v>5567</v>
      </c>
      <c r="E2596" s="834" t="s">
        <v>3261</v>
      </c>
      <c r="F2596" s="832" t="s">
        <v>3243</v>
      </c>
      <c r="G2596" s="832" t="s">
        <v>3696</v>
      </c>
      <c r="H2596" s="832" t="s">
        <v>594</v>
      </c>
      <c r="I2596" s="832" t="s">
        <v>3697</v>
      </c>
      <c r="J2596" s="832" t="s">
        <v>662</v>
      </c>
      <c r="K2596" s="832" t="s">
        <v>663</v>
      </c>
      <c r="L2596" s="835">
        <v>2086.5500000000002</v>
      </c>
      <c r="M2596" s="835">
        <v>200308.79999999984</v>
      </c>
      <c r="N2596" s="832">
        <v>96</v>
      </c>
      <c r="O2596" s="836">
        <v>35.5</v>
      </c>
      <c r="P2596" s="835">
        <v>189876.04999999984</v>
      </c>
      <c r="Q2596" s="837">
        <v>0.94791666666666663</v>
      </c>
      <c r="R2596" s="832">
        <v>91</v>
      </c>
      <c r="S2596" s="837">
        <v>0.94791666666666663</v>
      </c>
      <c r="T2596" s="836">
        <v>32.5</v>
      </c>
      <c r="U2596" s="838">
        <v>0.91549295774647887</v>
      </c>
    </row>
    <row r="2597" spans="1:21" ht="14.45" customHeight="1" x14ac:dyDescent="0.2">
      <c r="A2597" s="831">
        <v>21</v>
      </c>
      <c r="B2597" s="832" t="s">
        <v>3242</v>
      </c>
      <c r="C2597" s="832" t="s">
        <v>3248</v>
      </c>
      <c r="D2597" s="833" t="s">
        <v>5567</v>
      </c>
      <c r="E2597" s="834" t="s">
        <v>3261</v>
      </c>
      <c r="F2597" s="832" t="s">
        <v>3243</v>
      </c>
      <c r="G2597" s="832" t="s">
        <v>3698</v>
      </c>
      <c r="H2597" s="832" t="s">
        <v>655</v>
      </c>
      <c r="I2597" s="832" t="s">
        <v>3111</v>
      </c>
      <c r="J2597" s="832" t="s">
        <v>1735</v>
      </c>
      <c r="K2597" s="832" t="s">
        <v>3112</v>
      </c>
      <c r="L2597" s="835">
        <v>154.36000000000001</v>
      </c>
      <c r="M2597" s="835">
        <v>463.08000000000004</v>
      </c>
      <c r="N2597" s="832">
        <v>3</v>
      </c>
      <c r="O2597" s="836">
        <v>2.5</v>
      </c>
      <c r="P2597" s="835">
        <v>308.72000000000003</v>
      </c>
      <c r="Q2597" s="837">
        <v>0.66666666666666663</v>
      </c>
      <c r="R2597" s="832">
        <v>2</v>
      </c>
      <c r="S2597" s="837">
        <v>0.66666666666666663</v>
      </c>
      <c r="T2597" s="836">
        <v>1.5</v>
      </c>
      <c r="U2597" s="838">
        <v>0.6</v>
      </c>
    </row>
    <row r="2598" spans="1:21" ht="14.45" customHeight="1" x14ac:dyDescent="0.2">
      <c r="A2598" s="831">
        <v>21</v>
      </c>
      <c r="B2598" s="832" t="s">
        <v>3242</v>
      </c>
      <c r="C2598" s="832" t="s">
        <v>3248</v>
      </c>
      <c r="D2598" s="833" t="s">
        <v>5567</v>
      </c>
      <c r="E2598" s="834" t="s">
        <v>3261</v>
      </c>
      <c r="F2598" s="832" t="s">
        <v>3243</v>
      </c>
      <c r="G2598" s="832" t="s">
        <v>3701</v>
      </c>
      <c r="H2598" s="832" t="s">
        <v>594</v>
      </c>
      <c r="I2598" s="832" t="s">
        <v>3702</v>
      </c>
      <c r="J2598" s="832" t="s">
        <v>1192</v>
      </c>
      <c r="K2598" s="832" t="s">
        <v>1193</v>
      </c>
      <c r="L2598" s="835">
        <v>374.79</v>
      </c>
      <c r="M2598" s="835">
        <v>11243.700000000003</v>
      </c>
      <c r="N2598" s="832">
        <v>30</v>
      </c>
      <c r="O2598" s="836">
        <v>7.5</v>
      </c>
      <c r="P2598" s="835">
        <v>10119.330000000002</v>
      </c>
      <c r="Q2598" s="837">
        <v>0.89999999999999991</v>
      </c>
      <c r="R2598" s="832">
        <v>27</v>
      </c>
      <c r="S2598" s="837">
        <v>0.9</v>
      </c>
      <c r="T2598" s="836">
        <v>7</v>
      </c>
      <c r="U2598" s="838">
        <v>0.93333333333333335</v>
      </c>
    </row>
    <row r="2599" spans="1:21" ht="14.45" customHeight="1" x14ac:dyDescent="0.2">
      <c r="A2599" s="831">
        <v>21</v>
      </c>
      <c r="B2599" s="832" t="s">
        <v>3242</v>
      </c>
      <c r="C2599" s="832" t="s">
        <v>3248</v>
      </c>
      <c r="D2599" s="833" t="s">
        <v>5567</v>
      </c>
      <c r="E2599" s="834" t="s">
        <v>3261</v>
      </c>
      <c r="F2599" s="832" t="s">
        <v>3243</v>
      </c>
      <c r="G2599" s="832" t="s">
        <v>3701</v>
      </c>
      <c r="H2599" s="832" t="s">
        <v>594</v>
      </c>
      <c r="I2599" s="832" t="s">
        <v>3703</v>
      </c>
      <c r="J2599" s="832" t="s">
        <v>1192</v>
      </c>
      <c r="K2599" s="832" t="s">
        <v>1193</v>
      </c>
      <c r="L2599" s="835">
        <v>374.79</v>
      </c>
      <c r="M2599" s="835">
        <v>11243.7</v>
      </c>
      <c r="N2599" s="832">
        <v>30</v>
      </c>
      <c r="O2599" s="836">
        <v>9.5</v>
      </c>
      <c r="P2599" s="835">
        <v>8994.9600000000009</v>
      </c>
      <c r="Q2599" s="837">
        <v>0.8</v>
      </c>
      <c r="R2599" s="832">
        <v>24</v>
      </c>
      <c r="S2599" s="837">
        <v>0.8</v>
      </c>
      <c r="T2599" s="836">
        <v>7.5</v>
      </c>
      <c r="U2599" s="838">
        <v>0.78947368421052633</v>
      </c>
    </row>
    <row r="2600" spans="1:21" ht="14.45" customHeight="1" x14ac:dyDescent="0.2">
      <c r="A2600" s="831">
        <v>21</v>
      </c>
      <c r="B2600" s="832" t="s">
        <v>3242</v>
      </c>
      <c r="C2600" s="832" t="s">
        <v>3248</v>
      </c>
      <c r="D2600" s="833" t="s">
        <v>5567</v>
      </c>
      <c r="E2600" s="834" t="s">
        <v>3261</v>
      </c>
      <c r="F2600" s="832" t="s">
        <v>3243</v>
      </c>
      <c r="G2600" s="832" t="s">
        <v>4344</v>
      </c>
      <c r="H2600" s="832" t="s">
        <v>594</v>
      </c>
      <c r="I2600" s="832" t="s">
        <v>4345</v>
      </c>
      <c r="J2600" s="832" t="s">
        <v>4346</v>
      </c>
      <c r="K2600" s="832" t="s">
        <v>4347</v>
      </c>
      <c r="L2600" s="835">
        <v>248.55</v>
      </c>
      <c r="M2600" s="835">
        <v>497.1</v>
      </c>
      <c r="N2600" s="832">
        <v>2</v>
      </c>
      <c r="O2600" s="836">
        <v>2</v>
      </c>
      <c r="P2600" s="835">
        <v>248.55</v>
      </c>
      <c r="Q2600" s="837">
        <v>0.5</v>
      </c>
      <c r="R2600" s="832">
        <v>1</v>
      </c>
      <c r="S2600" s="837">
        <v>0.5</v>
      </c>
      <c r="T2600" s="836">
        <v>1</v>
      </c>
      <c r="U2600" s="838">
        <v>0.5</v>
      </c>
    </row>
    <row r="2601" spans="1:21" ht="14.45" customHeight="1" x14ac:dyDescent="0.2">
      <c r="A2601" s="831">
        <v>21</v>
      </c>
      <c r="B2601" s="832" t="s">
        <v>3242</v>
      </c>
      <c r="C2601" s="832" t="s">
        <v>3248</v>
      </c>
      <c r="D2601" s="833" t="s">
        <v>5567</v>
      </c>
      <c r="E2601" s="834" t="s">
        <v>3261</v>
      </c>
      <c r="F2601" s="832" t="s">
        <v>3243</v>
      </c>
      <c r="G2601" s="832" t="s">
        <v>3312</v>
      </c>
      <c r="H2601" s="832" t="s">
        <v>655</v>
      </c>
      <c r="I2601" s="832" t="s">
        <v>3165</v>
      </c>
      <c r="J2601" s="832" t="s">
        <v>3166</v>
      </c>
      <c r="K2601" s="832" t="s">
        <v>2157</v>
      </c>
      <c r="L2601" s="835">
        <v>194.26</v>
      </c>
      <c r="M2601" s="835">
        <v>4079.46</v>
      </c>
      <c r="N2601" s="832">
        <v>21</v>
      </c>
      <c r="O2601" s="836">
        <v>6.5</v>
      </c>
      <c r="P2601" s="835">
        <v>2331.12</v>
      </c>
      <c r="Q2601" s="837">
        <v>0.5714285714285714</v>
      </c>
      <c r="R2601" s="832">
        <v>12</v>
      </c>
      <c r="S2601" s="837">
        <v>0.5714285714285714</v>
      </c>
      <c r="T2601" s="836">
        <v>3.5</v>
      </c>
      <c r="U2601" s="838">
        <v>0.53846153846153844</v>
      </c>
    </row>
    <row r="2602" spans="1:21" ht="14.45" customHeight="1" x14ac:dyDescent="0.2">
      <c r="A2602" s="831">
        <v>21</v>
      </c>
      <c r="B2602" s="832" t="s">
        <v>3242</v>
      </c>
      <c r="C2602" s="832" t="s">
        <v>3248</v>
      </c>
      <c r="D2602" s="833" t="s">
        <v>5567</v>
      </c>
      <c r="E2602" s="834" t="s">
        <v>3261</v>
      </c>
      <c r="F2602" s="832" t="s">
        <v>3243</v>
      </c>
      <c r="G2602" s="832" t="s">
        <v>3312</v>
      </c>
      <c r="H2602" s="832" t="s">
        <v>655</v>
      </c>
      <c r="I2602" s="832" t="s">
        <v>4362</v>
      </c>
      <c r="J2602" s="832" t="s">
        <v>4363</v>
      </c>
      <c r="K2602" s="832" t="s">
        <v>1695</v>
      </c>
      <c r="L2602" s="835">
        <v>129.51</v>
      </c>
      <c r="M2602" s="835">
        <v>777.06</v>
      </c>
      <c r="N2602" s="832">
        <v>6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5" customHeight="1" x14ac:dyDescent="0.2">
      <c r="A2603" s="831">
        <v>21</v>
      </c>
      <c r="B2603" s="832" t="s">
        <v>3242</v>
      </c>
      <c r="C2603" s="832" t="s">
        <v>3248</v>
      </c>
      <c r="D2603" s="833" t="s">
        <v>5567</v>
      </c>
      <c r="E2603" s="834" t="s">
        <v>3261</v>
      </c>
      <c r="F2603" s="832" t="s">
        <v>3243</v>
      </c>
      <c r="G2603" s="832" t="s">
        <v>3312</v>
      </c>
      <c r="H2603" s="832" t="s">
        <v>655</v>
      </c>
      <c r="I2603" s="832" t="s">
        <v>4362</v>
      </c>
      <c r="J2603" s="832" t="s">
        <v>4363</v>
      </c>
      <c r="K2603" s="832" t="s">
        <v>1695</v>
      </c>
      <c r="L2603" s="835">
        <v>155.97</v>
      </c>
      <c r="M2603" s="835">
        <v>155.97</v>
      </c>
      <c r="N2603" s="832">
        <v>1</v>
      </c>
      <c r="O2603" s="836">
        <v>1</v>
      </c>
      <c r="P2603" s="835">
        <v>155.97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5" customHeight="1" x14ac:dyDescent="0.2">
      <c r="A2604" s="831">
        <v>21</v>
      </c>
      <c r="B2604" s="832" t="s">
        <v>3242</v>
      </c>
      <c r="C2604" s="832" t="s">
        <v>3248</v>
      </c>
      <c r="D2604" s="833" t="s">
        <v>5567</v>
      </c>
      <c r="E2604" s="834" t="s">
        <v>3261</v>
      </c>
      <c r="F2604" s="832" t="s">
        <v>3243</v>
      </c>
      <c r="G2604" s="832" t="s">
        <v>3297</v>
      </c>
      <c r="H2604" s="832" t="s">
        <v>594</v>
      </c>
      <c r="I2604" s="832" t="s">
        <v>3298</v>
      </c>
      <c r="J2604" s="832" t="s">
        <v>1256</v>
      </c>
      <c r="K2604" s="832" t="s">
        <v>1257</v>
      </c>
      <c r="L2604" s="835">
        <v>107.27</v>
      </c>
      <c r="M2604" s="835">
        <v>965.43</v>
      </c>
      <c r="N2604" s="832">
        <v>9</v>
      </c>
      <c r="O2604" s="836">
        <v>6.5</v>
      </c>
      <c r="P2604" s="835">
        <v>750.89</v>
      </c>
      <c r="Q2604" s="837">
        <v>0.77777777777777779</v>
      </c>
      <c r="R2604" s="832">
        <v>7</v>
      </c>
      <c r="S2604" s="837">
        <v>0.77777777777777779</v>
      </c>
      <c r="T2604" s="836">
        <v>5</v>
      </c>
      <c r="U2604" s="838">
        <v>0.76923076923076927</v>
      </c>
    </row>
    <row r="2605" spans="1:21" ht="14.45" customHeight="1" x14ac:dyDescent="0.2">
      <c r="A2605" s="831">
        <v>21</v>
      </c>
      <c r="B2605" s="832" t="s">
        <v>3242</v>
      </c>
      <c r="C2605" s="832" t="s">
        <v>3248</v>
      </c>
      <c r="D2605" s="833" t="s">
        <v>5567</v>
      </c>
      <c r="E2605" s="834" t="s">
        <v>3261</v>
      </c>
      <c r="F2605" s="832" t="s">
        <v>3244</v>
      </c>
      <c r="G2605" s="832" t="s">
        <v>3315</v>
      </c>
      <c r="H2605" s="832" t="s">
        <v>594</v>
      </c>
      <c r="I2605" s="832" t="s">
        <v>3724</v>
      </c>
      <c r="J2605" s="832" t="s">
        <v>3317</v>
      </c>
      <c r="K2605" s="832"/>
      <c r="L2605" s="835">
        <v>0</v>
      </c>
      <c r="M2605" s="835">
        <v>0</v>
      </c>
      <c r="N2605" s="832">
        <v>10</v>
      </c>
      <c r="O2605" s="836">
        <v>10</v>
      </c>
      <c r="P2605" s="835">
        <v>0</v>
      </c>
      <c r="Q2605" s="837"/>
      <c r="R2605" s="832">
        <v>10</v>
      </c>
      <c r="S2605" s="837">
        <v>1</v>
      </c>
      <c r="T2605" s="836">
        <v>10</v>
      </c>
      <c r="U2605" s="838">
        <v>1</v>
      </c>
    </row>
    <row r="2606" spans="1:21" ht="14.45" customHeight="1" x14ac:dyDescent="0.2">
      <c r="A2606" s="831">
        <v>21</v>
      </c>
      <c r="B2606" s="832" t="s">
        <v>3242</v>
      </c>
      <c r="C2606" s="832" t="s">
        <v>3248</v>
      </c>
      <c r="D2606" s="833" t="s">
        <v>5567</v>
      </c>
      <c r="E2606" s="834" t="s">
        <v>3261</v>
      </c>
      <c r="F2606" s="832" t="s">
        <v>3244</v>
      </c>
      <c r="G2606" s="832" t="s">
        <v>3315</v>
      </c>
      <c r="H2606" s="832" t="s">
        <v>594</v>
      </c>
      <c r="I2606" s="832" t="s">
        <v>3726</v>
      </c>
      <c r="J2606" s="832" t="s">
        <v>3317</v>
      </c>
      <c r="K2606" s="832"/>
      <c r="L2606" s="835">
        <v>0</v>
      </c>
      <c r="M2606" s="835">
        <v>0</v>
      </c>
      <c r="N2606" s="832">
        <v>8</v>
      </c>
      <c r="O2606" s="836">
        <v>8</v>
      </c>
      <c r="P2606" s="835">
        <v>0</v>
      </c>
      <c r="Q2606" s="837"/>
      <c r="R2606" s="832">
        <v>5</v>
      </c>
      <c r="S2606" s="837">
        <v>0.625</v>
      </c>
      <c r="T2606" s="836">
        <v>5</v>
      </c>
      <c r="U2606" s="838">
        <v>0.625</v>
      </c>
    </row>
    <row r="2607" spans="1:21" ht="14.45" customHeight="1" x14ac:dyDescent="0.2">
      <c r="A2607" s="831">
        <v>21</v>
      </c>
      <c r="B2607" s="832" t="s">
        <v>3242</v>
      </c>
      <c r="C2607" s="832" t="s">
        <v>3248</v>
      </c>
      <c r="D2607" s="833" t="s">
        <v>5567</v>
      </c>
      <c r="E2607" s="834" t="s">
        <v>3261</v>
      </c>
      <c r="F2607" s="832" t="s">
        <v>3244</v>
      </c>
      <c r="G2607" s="832" t="s">
        <v>3315</v>
      </c>
      <c r="H2607" s="832" t="s">
        <v>594</v>
      </c>
      <c r="I2607" s="832" t="s">
        <v>4617</v>
      </c>
      <c r="J2607" s="832" t="s">
        <v>3317</v>
      </c>
      <c r="K2607" s="832"/>
      <c r="L2607" s="835">
        <v>0</v>
      </c>
      <c r="M2607" s="835">
        <v>0</v>
      </c>
      <c r="N2607" s="832">
        <v>3</v>
      </c>
      <c r="O2607" s="836">
        <v>3</v>
      </c>
      <c r="P2607" s="835">
        <v>0</v>
      </c>
      <c r="Q2607" s="837"/>
      <c r="R2607" s="832">
        <v>3</v>
      </c>
      <c r="S2607" s="837">
        <v>1</v>
      </c>
      <c r="T2607" s="836">
        <v>3</v>
      </c>
      <c r="U2607" s="838">
        <v>1</v>
      </c>
    </row>
    <row r="2608" spans="1:21" ht="14.45" customHeight="1" x14ac:dyDescent="0.2">
      <c r="A2608" s="831">
        <v>21</v>
      </c>
      <c r="B2608" s="832" t="s">
        <v>3242</v>
      </c>
      <c r="C2608" s="832" t="s">
        <v>3248</v>
      </c>
      <c r="D2608" s="833" t="s">
        <v>5567</v>
      </c>
      <c r="E2608" s="834" t="s">
        <v>3261</v>
      </c>
      <c r="F2608" s="832" t="s">
        <v>3244</v>
      </c>
      <c r="G2608" s="832" t="s">
        <v>3315</v>
      </c>
      <c r="H2608" s="832" t="s">
        <v>594</v>
      </c>
      <c r="I2608" s="832" t="s">
        <v>5209</v>
      </c>
      <c r="J2608" s="832" t="s">
        <v>3317</v>
      </c>
      <c r="K2608" s="832"/>
      <c r="L2608" s="835">
        <v>0</v>
      </c>
      <c r="M2608" s="835">
        <v>0</v>
      </c>
      <c r="N2608" s="832">
        <v>1</v>
      </c>
      <c r="O2608" s="836">
        <v>1</v>
      </c>
      <c r="P2608" s="835">
        <v>0</v>
      </c>
      <c r="Q2608" s="837"/>
      <c r="R2608" s="832">
        <v>1</v>
      </c>
      <c r="S2608" s="837">
        <v>1</v>
      </c>
      <c r="T2608" s="836">
        <v>1</v>
      </c>
      <c r="U2608" s="838">
        <v>1</v>
      </c>
    </row>
    <row r="2609" spans="1:21" ht="14.45" customHeight="1" x14ac:dyDescent="0.2">
      <c r="A2609" s="831">
        <v>21</v>
      </c>
      <c r="B2609" s="832" t="s">
        <v>3242</v>
      </c>
      <c r="C2609" s="832" t="s">
        <v>3248</v>
      </c>
      <c r="D2609" s="833" t="s">
        <v>5567</v>
      </c>
      <c r="E2609" s="834" t="s">
        <v>3261</v>
      </c>
      <c r="F2609" s="832" t="s">
        <v>3244</v>
      </c>
      <c r="G2609" s="832" t="s">
        <v>3315</v>
      </c>
      <c r="H2609" s="832" t="s">
        <v>594</v>
      </c>
      <c r="I2609" s="832" t="s">
        <v>5210</v>
      </c>
      <c r="J2609" s="832" t="s">
        <v>3317</v>
      </c>
      <c r="K2609" s="832"/>
      <c r="L2609" s="835">
        <v>0</v>
      </c>
      <c r="M2609" s="835">
        <v>0</v>
      </c>
      <c r="N2609" s="832">
        <v>1</v>
      </c>
      <c r="O2609" s="836">
        <v>1</v>
      </c>
      <c r="P2609" s="835">
        <v>0</v>
      </c>
      <c r="Q2609" s="837"/>
      <c r="R2609" s="832">
        <v>1</v>
      </c>
      <c r="S2609" s="837">
        <v>1</v>
      </c>
      <c r="T2609" s="836">
        <v>1</v>
      </c>
      <c r="U2609" s="838">
        <v>1</v>
      </c>
    </row>
    <row r="2610" spans="1:21" ht="14.45" customHeight="1" x14ac:dyDescent="0.2">
      <c r="A2610" s="831">
        <v>21</v>
      </c>
      <c r="B2610" s="832" t="s">
        <v>3242</v>
      </c>
      <c r="C2610" s="832" t="s">
        <v>3248</v>
      </c>
      <c r="D2610" s="833" t="s">
        <v>5567</v>
      </c>
      <c r="E2610" s="834" t="s">
        <v>3261</v>
      </c>
      <c r="F2610" s="832" t="s">
        <v>3245</v>
      </c>
      <c r="G2610" s="832" t="s">
        <v>3747</v>
      </c>
      <c r="H2610" s="832" t="s">
        <v>594</v>
      </c>
      <c r="I2610" s="832" t="s">
        <v>3751</v>
      </c>
      <c r="J2610" s="832" t="s">
        <v>3317</v>
      </c>
      <c r="K2610" s="832"/>
      <c r="L2610" s="835">
        <v>1000</v>
      </c>
      <c r="M2610" s="835">
        <v>2000</v>
      </c>
      <c r="N2610" s="832">
        <v>2</v>
      </c>
      <c r="O2610" s="836">
        <v>2</v>
      </c>
      <c r="P2610" s="835">
        <v>2000</v>
      </c>
      <c r="Q2610" s="837">
        <v>1</v>
      </c>
      <c r="R2610" s="832">
        <v>2</v>
      </c>
      <c r="S2610" s="837">
        <v>1</v>
      </c>
      <c r="T2610" s="836">
        <v>2</v>
      </c>
      <c r="U2610" s="838">
        <v>1</v>
      </c>
    </row>
    <row r="2611" spans="1:21" ht="14.45" customHeight="1" x14ac:dyDescent="0.2">
      <c r="A2611" s="831">
        <v>21</v>
      </c>
      <c r="B2611" s="832" t="s">
        <v>3242</v>
      </c>
      <c r="C2611" s="832" t="s">
        <v>3248</v>
      </c>
      <c r="D2611" s="833" t="s">
        <v>5567</v>
      </c>
      <c r="E2611" s="834" t="s">
        <v>3261</v>
      </c>
      <c r="F2611" s="832" t="s">
        <v>3245</v>
      </c>
      <c r="G2611" s="832" t="s">
        <v>3747</v>
      </c>
      <c r="H2611" s="832" t="s">
        <v>594</v>
      </c>
      <c r="I2611" s="832" t="s">
        <v>3751</v>
      </c>
      <c r="J2611" s="832" t="s">
        <v>4062</v>
      </c>
      <c r="K2611" s="832" t="s">
        <v>4063</v>
      </c>
      <c r="L2611" s="835">
        <v>1000</v>
      </c>
      <c r="M2611" s="835">
        <v>1000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21</v>
      </c>
      <c r="B2612" s="832" t="s">
        <v>3242</v>
      </c>
      <c r="C2612" s="832" t="s">
        <v>3248</v>
      </c>
      <c r="D2612" s="833" t="s">
        <v>5567</v>
      </c>
      <c r="E2612" s="834" t="s">
        <v>3279</v>
      </c>
      <c r="F2612" s="832" t="s">
        <v>3243</v>
      </c>
      <c r="G2612" s="832" t="s">
        <v>4408</v>
      </c>
      <c r="H2612" s="832" t="s">
        <v>594</v>
      </c>
      <c r="I2612" s="832" t="s">
        <v>4412</v>
      </c>
      <c r="J2612" s="832" t="s">
        <v>4413</v>
      </c>
      <c r="K2612" s="832" t="s">
        <v>4414</v>
      </c>
      <c r="L2612" s="835">
        <v>453.18</v>
      </c>
      <c r="M2612" s="835">
        <v>453.18</v>
      </c>
      <c r="N2612" s="832">
        <v>1</v>
      </c>
      <c r="O2612" s="836">
        <v>0.5</v>
      </c>
      <c r="P2612" s="835">
        <v>453.18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5" customHeight="1" x14ac:dyDescent="0.2">
      <c r="A2613" s="831">
        <v>21</v>
      </c>
      <c r="B2613" s="832" t="s">
        <v>3242</v>
      </c>
      <c r="C2613" s="832" t="s">
        <v>3248</v>
      </c>
      <c r="D2613" s="833" t="s">
        <v>5567</v>
      </c>
      <c r="E2613" s="834" t="s">
        <v>3279</v>
      </c>
      <c r="F2613" s="832" t="s">
        <v>3243</v>
      </c>
      <c r="G2613" s="832" t="s">
        <v>3313</v>
      </c>
      <c r="H2613" s="832" t="s">
        <v>594</v>
      </c>
      <c r="I2613" s="832" t="s">
        <v>3527</v>
      </c>
      <c r="J2613" s="832" t="s">
        <v>870</v>
      </c>
      <c r="K2613" s="832" t="s">
        <v>3528</v>
      </c>
      <c r="L2613" s="835">
        <v>53.57</v>
      </c>
      <c r="M2613" s="835">
        <v>107.14</v>
      </c>
      <c r="N2613" s="832">
        <v>2</v>
      </c>
      <c r="O2613" s="836">
        <v>1</v>
      </c>
      <c r="P2613" s="835">
        <v>53.57</v>
      </c>
      <c r="Q2613" s="837">
        <v>0.5</v>
      </c>
      <c r="R2613" s="832">
        <v>1</v>
      </c>
      <c r="S2613" s="837">
        <v>0.5</v>
      </c>
      <c r="T2613" s="836">
        <v>0.5</v>
      </c>
      <c r="U2613" s="838">
        <v>0.5</v>
      </c>
    </row>
    <row r="2614" spans="1:21" ht="14.45" customHeight="1" x14ac:dyDescent="0.2">
      <c r="A2614" s="831">
        <v>21</v>
      </c>
      <c r="B2614" s="832" t="s">
        <v>3242</v>
      </c>
      <c r="C2614" s="832" t="s">
        <v>3248</v>
      </c>
      <c r="D2614" s="833" t="s">
        <v>5567</v>
      </c>
      <c r="E2614" s="834" t="s">
        <v>3279</v>
      </c>
      <c r="F2614" s="832" t="s">
        <v>3243</v>
      </c>
      <c r="G2614" s="832" t="s">
        <v>3293</v>
      </c>
      <c r="H2614" s="832" t="s">
        <v>594</v>
      </c>
      <c r="I2614" s="832" t="s">
        <v>3295</v>
      </c>
      <c r="J2614" s="832" t="s">
        <v>1349</v>
      </c>
      <c r="K2614" s="832" t="s">
        <v>2522</v>
      </c>
      <c r="L2614" s="835">
        <v>453.18</v>
      </c>
      <c r="M2614" s="835">
        <v>5438.1600000000008</v>
      </c>
      <c r="N2614" s="832">
        <v>12</v>
      </c>
      <c r="O2614" s="836">
        <v>1.5</v>
      </c>
      <c r="P2614" s="835">
        <v>453.18</v>
      </c>
      <c r="Q2614" s="837">
        <v>8.3333333333333329E-2</v>
      </c>
      <c r="R2614" s="832">
        <v>1</v>
      </c>
      <c r="S2614" s="837">
        <v>8.3333333333333329E-2</v>
      </c>
      <c r="T2614" s="836">
        <v>1</v>
      </c>
      <c r="U2614" s="838">
        <v>0.66666666666666663</v>
      </c>
    </row>
    <row r="2615" spans="1:21" ht="14.45" customHeight="1" x14ac:dyDescent="0.2">
      <c r="A2615" s="831">
        <v>21</v>
      </c>
      <c r="B2615" s="832" t="s">
        <v>3242</v>
      </c>
      <c r="C2615" s="832" t="s">
        <v>3248</v>
      </c>
      <c r="D2615" s="833" t="s">
        <v>5567</v>
      </c>
      <c r="E2615" s="834" t="s">
        <v>3279</v>
      </c>
      <c r="F2615" s="832" t="s">
        <v>3243</v>
      </c>
      <c r="G2615" s="832" t="s">
        <v>3637</v>
      </c>
      <c r="H2615" s="832" t="s">
        <v>594</v>
      </c>
      <c r="I2615" s="832" t="s">
        <v>3640</v>
      </c>
      <c r="J2615" s="832" t="s">
        <v>1559</v>
      </c>
      <c r="K2615" s="832" t="s">
        <v>3641</v>
      </c>
      <c r="L2615" s="835">
        <v>55.16</v>
      </c>
      <c r="M2615" s="835">
        <v>55.16</v>
      </c>
      <c r="N2615" s="832">
        <v>1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5" customHeight="1" x14ac:dyDescent="0.2">
      <c r="A2616" s="831">
        <v>21</v>
      </c>
      <c r="B2616" s="832" t="s">
        <v>3242</v>
      </c>
      <c r="C2616" s="832" t="s">
        <v>3248</v>
      </c>
      <c r="D2616" s="833" t="s">
        <v>5567</v>
      </c>
      <c r="E2616" s="834" t="s">
        <v>3262</v>
      </c>
      <c r="F2616" s="832" t="s">
        <v>3243</v>
      </c>
      <c r="G2616" s="832" t="s">
        <v>3752</v>
      </c>
      <c r="H2616" s="832" t="s">
        <v>594</v>
      </c>
      <c r="I2616" s="832" t="s">
        <v>3753</v>
      </c>
      <c r="J2616" s="832" t="s">
        <v>3754</v>
      </c>
      <c r="K2616" s="832" t="s">
        <v>3755</v>
      </c>
      <c r="L2616" s="835">
        <v>70.48</v>
      </c>
      <c r="M2616" s="835">
        <v>493.36</v>
      </c>
      <c r="N2616" s="832">
        <v>7</v>
      </c>
      <c r="O2616" s="836">
        <v>4</v>
      </c>
      <c r="P2616" s="835">
        <v>281.92</v>
      </c>
      <c r="Q2616" s="837">
        <v>0.5714285714285714</v>
      </c>
      <c r="R2616" s="832">
        <v>4</v>
      </c>
      <c r="S2616" s="837">
        <v>0.5714285714285714</v>
      </c>
      <c r="T2616" s="836">
        <v>2</v>
      </c>
      <c r="U2616" s="838">
        <v>0.5</v>
      </c>
    </row>
    <row r="2617" spans="1:21" ht="14.45" customHeight="1" x14ac:dyDescent="0.2">
      <c r="A2617" s="831">
        <v>21</v>
      </c>
      <c r="B2617" s="832" t="s">
        <v>3242</v>
      </c>
      <c r="C2617" s="832" t="s">
        <v>3248</v>
      </c>
      <c r="D2617" s="833" t="s">
        <v>5567</v>
      </c>
      <c r="E2617" s="834" t="s">
        <v>3262</v>
      </c>
      <c r="F2617" s="832" t="s">
        <v>3243</v>
      </c>
      <c r="G2617" s="832" t="s">
        <v>3318</v>
      </c>
      <c r="H2617" s="832" t="s">
        <v>655</v>
      </c>
      <c r="I2617" s="832" t="s">
        <v>2836</v>
      </c>
      <c r="J2617" s="832" t="s">
        <v>675</v>
      </c>
      <c r="K2617" s="832" t="s">
        <v>676</v>
      </c>
      <c r="L2617" s="835">
        <v>21.76</v>
      </c>
      <c r="M2617" s="835">
        <v>195.84000000000003</v>
      </c>
      <c r="N2617" s="832">
        <v>9</v>
      </c>
      <c r="O2617" s="836">
        <v>3.5</v>
      </c>
      <c r="P2617" s="835">
        <v>108.80000000000001</v>
      </c>
      <c r="Q2617" s="837">
        <v>0.55555555555555547</v>
      </c>
      <c r="R2617" s="832">
        <v>5</v>
      </c>
      <c r="S2617" s="837">
        <v>0.55555555555555558</v>
      </c>
      <c r="T2617" s="836">
        <v>2</v>
      </c>
      <c r="U2617" s="838">
        <v>0.5714285714285714</v>
      </c>
    </row>
    <row r="2618" spans="1:21" ht="14.45" customHeight="1" x14ac:dyDescent="0.2">
      <c r="A2618" s="831">
        <v>21</v>
      </c>
      <c r="B2618" s="832" t="s">
        <v>3242</v>
      </c>
      <c r="C2618" s="832" t="s">
        <v>3248</v>
      </c>
      <c r="D2618" s="833" t="s">
        <v>5567</v>
      </c>
      <c r="E2618" s="834" t="s">
        <v>3262</v>
      </c>
      <c r="F2618" s="832" t="s">
        <v>3243</v>
      </c>
      <c r="G2618" s="832" t="s">
        <v>3318</v>
      </c>
      <c r="H2618" s="832" t="s">
        <v>655</v>
      </c>
      <c r="I2618" s="832" t="s">
        <v>2838</v>
      </c>
      <c r="J2618" s="832" t="s">
        <v>675</v>
      </c>
      <c r="K2618" s="832" t="s">
        <v>671</v>
      </c>
      <c r="L2618" s="835">
        <v>65.28</v>
      </c>
      <c r="M2618" s="835">
        <v>130.56</v>
      </c>
      <c r="N2618" s="832">
        <v>2</v>
      </c>
      <c r="O2618" s="836">
        <v>1</v>
      </c>
      <c r="P2618" s="835">
        <v>130.56</v>
      </c>
      <c r="Q2618" s="837">
        <v>1</v>
      </c>
      <c r="R2618" s="832">
        <v>2</v>
      </c>
      <c r="S2618" s="837">
        <v>1</v>
      </c>
      <c r="T2618" s="836">
        <v>1</v>
      </c>
      <c r="U2618" s="838">
        <v>1</v>
      </c>
    </row>
    <row r="2619" spans="1:21" ht="14.45" customHeight="1" x14ac:dyDescent="0.2">
      <c r="A2619" s="831">
        <v>21</v>
      </c>
      <c r="B2619" s="832" t="s">
        <v>3242</v>
      </c>
      <c r="C2619" s="832" t="s">
        <v>3248</v>
      </c>
      <c r="D2619" s="833" t="s">
        <v>5567</v>
      </c>
      <c r="E2619" s="834" t="s">
        <v>3262</v>
      </c>
      <c r="F2619" s="832" t="s">
        <v>3243</v>
      </c>
      <c r="G2619" s="832" t="s">
        <v>3321</v>
      </c>
      <c r="H2619" s="832" t="s">
        <v>655</v>
      </c>
      <c r="I2619" s="832" t="s">
        <v>2931</v>
      </c>
      <c r="J2619" s="832" t="s">
        <v>2932</v>
      </c>
      <c r="K2619" s="832" t="s">
        <v>2933</v>
      </c>
      <c r="L2619" s="835">
        <v>23.4</v>
      </c>
      <c r="M2619" s="835">
        <v>70.199999999999989</v>
      </c>
      <c r="N2619" s="832">
        <v>3</v>
      </c>
      <c r="O2619" s="836">
        <v>0.5</v>
      </c>
      <c r="P2619" s="835">
        <v>70.199999999999989</v>
      </c>
      <c r="Q2619" s="837">
        <v>1</v>
      </c>
      <c r="R2619" s="832">
        <v>3</v>
      </c>
      <c r="S2619" s="837">
        <v>1</v>
      </c>
      <c r="T2619" s="836">
        <v>0.5</v>
      </c>
      <c r="U2619" s="838">
        <v>1</v>
      </c>
    </row>
    <row r="2620" spans="1:21" ht="14.45" customHeight="1" x14ac:dyDescent="0.2">
      <c r="A2620" s="831">
        <v>21</v>
      </c>
      <c r="B2620" s="832" t="s">
        <v>3242</v>
      </c>
      <c r="C2620" s="832" t="s">
        <v>3248</v>
      </c>
      <c r="D2620" s="833" t="s">
        <v>5567</v>
      </c>
      <c r="E2620" s="834" t="s">
        <v>3262</v>
      </c>
      <c r="F2620" s="832" t="s">
        <v>3243</v>
      </c>
      <c r="G2620" s="832" t="s">
        <v>3321</v>
      </c>
      <c r="H2620" s="832" t="s">
        <v>655</v>
      </c>
      <c r="I2620" s="832" t="s">
        <v>2934</v>
      </c>
      <c r="J2620" s="832" t="s">
        <v>2932</v>
      </c>
      <c r="K2620" s="832" t="s">
        <v>2935</v>
      </c>
      <c r="L2620" s="835">
        <v>4.7</v>
      </c>
      <c r="M2620" s="835">
        <v>28.200000000000003</v>
      </c>
      <c r="N2620" s="832">
        <v>6</v>
      </c>
      <c r="O2620" s="836">
        <v>1.5</v>
      </c>
      <c r="P2620" s="835">
        <v>28.200000000000003</v>
      </c>
      <c r="Q2620" s="837">
        <v>1</v>
      </c>
      <c r="R2620" s="832">
        <v>6</v>
      </c>
      <c r="S2620" s="837">
        <v>1</v>
      </c>
      <c r="T2620" s="836">
        <v>1.5</v>
      </c>
      <c r="U2620" s="838">
        <v>1</v>
      </c>
    </row>
    <row r="2621" spans="1:21" ht="14.45" customHeight="1" x14ac:dyDescent="0.2">
      <c r="A2621" s="831">
        <v>21</v>
      </c>
      <c r="B2621" s="832" t="s">
        <v>3242</v>
      </c>
      <c r="C2621" s="832" t="s">
        <v>3248</v>
      </c>
      <c r="D2621" s="833" t="s">
        <v>5567</v>
      </c>
      <c r="E2621" s="834" t="s">
        <v>3262</v>
      </c>
      <c r="F2621" s="832" t="s">
        <v>3243</v>
      </c>
      <c r="G2621" s="832" t="s">
        <v>3321</v>
      </c>
      <c r="H2621" s="832" t="s">
        <v>655</v>
      </c>
      <c r="I2621" s="832" t="s">
        <v>2934</v>
      </c>
      <c r="J2621" s="832" t="s">
        <v>2932</v>
      </c>
      <c r="K2621" s="832" t="s">
        <v>2935</v>
      </c>
      <c r="L2621" s="835">
        <v>11.71</v>
      </c>
      <c r="M2621" s="835">
        <v>35.130000000000003</v>
      </c>
      <c r="N2621" s="832">
        <v>3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21</v>
      </c>
      <c r="B2622" s="832" t="s">
        <v>3242</v>
      </c>
      <c r="C2622" s="832" t="s">
        <v>3248</v>
      </c>
      <c r="D2622" s="833" t="s">
        <v>5567</v>
      </c>
      <c r="E2622" s="834" t="s">
        <v>3262</v>
      </c>
      <c r="F2622" s="832" t="s">
        <v>3243</v>
      </c>
      <c r="G2622" s="832" t="s">
        <v>5211</v>
      </c>
      <c r="H2622" s="832" t="s">
        <v>655</v>
      </c>
      <c r="I2622" s="832" t="s">
        <v>2577</v>
      </c>
      <c r="J2622" s="832" t="s">
        <v>851</v>
      </c>
      <c r="K2622" s="832" t="s">
        <v>2578</v>
      </c>
      <c r="L2622" s="835">
        <v>160.03</v>
      </c>
      <c r="M2622" s="835">
        <v>160.03</v>
      </c>
      <c r="N2622" s="832">
        <v>1</v>
      </c>
      <c r="O2622" s="836">
        <v>0.5</v>
      </c>
      <c r="P2622" s="835">
        <v>160.03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5" customHeight="1" x14ac:dyDescent="0.2">
      <c r="A2623" s="831">
        <v>21</v>
      </c>
      <c r="B2623" s="832" t="s">
        <v>3242</v>
      </c>
      <c r="C2623" s="832" t="s">
        <v>3248</v>
      </c>
      <c r="D2623" s="833" t="s">
        <v>5567</v>
      </c>
      <c r="E2623" s="834" t="s">
        <v>3262</v>
      </c>
      <c r="F2623" s="832" t="s">
        <v>3243</v>
      </c>
      <c r="G2623" s="832" t="s">
        <v>3325</v>
      </c>
      <c r="H2623" s="832" t="s">
        <v>655</v>
      </c>
      <c r="I2623" s="832" t="s">
        <v>2645</v>
      </c>
      <c r="J2623" s="832" t="s">
        <v>2646</v>
      </c>
      <c r="K2623" s="832" t="s">
        <v>2647</v>
      </c>
      <c r="L2623" s="835">
        <v>93.27</v>
      </c>
      <c r="M2623" s="835">
        <v>186.54</v>
      </c>
      <c r="N2623" s="832">
        <v>2</v>
      </c>
      <c r="O2623" s="836">
        <v>1</v>
      </c>
      <c r="P2623" s="835">
        <v>93.27</v>
      </c>
      <c r="Q2623" s="837">
        <v>0.5</v>
      </c>
      <c r="R2623" s="832">
        <v>1</v>
      </c>
      <c r="S2623" s="837">
        <v>0.5</v>
      </c>
      <c r="T2623" s="836">
        <v>0.5</v>
      </c>
      <c r="U2623" s="838">
        <v>0.5</v>
      </c>
    </row>
    <row r="2624" spans="1:21" ht="14.45" customHeight="1" x14ac:dyDescent="0.2">
      <c r="A2624" s="831">
        <v>21</v>
      </c>
      <c r="B2624" s="832" t="s">
        <v>3242</v>
      </c>
      <c r="C2624" s="832" t="s">
        <v>3248</v>
      </c>
      <c r="D2624" s="833" t="s">
        <v>5567</v>
      </c>
      <c r="E2624" s="834" t="s">
        <v>3262</v>
      </c>
      <c r="F2624" s="832" t="s">
        <v>3243</v>
      </c>
      <c r="G2624" s="832" t="s">
        <v>3325</v>
      </c>
      <c r="H2624" s="832" t="s">
        <v>655</v>
      </c>
      <c r="I2624" s="832" t="s">
        <v>2650</v>
      </c>
      <c r="J2624" s="832" t="s">
        <v>2646</v>
      </c>
      <c r="K2624" s="832" t="s">
        <v>2651</v>
      </c>
      <c r="L2624" s="835">
        <v>31.09</v>
      </c>
      <c r="M2624" s="835">
        <v>31.09</v>
      </c>
      <c r="N2624" s="832">
        <v>1</v>
      </c>
      <c r="O2624" s="836">
        <v>0.5</v>
      </c>
      <c r="P2624" s="835">
        <v>31.09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5" customHeight="1" x14ac:dyDescent="0.2">
      <c r="A2625" s="831">
        <v>21</v>
      </c>
      <c r="B2625" s="832" t="s">
        <v>3242</v>
      </c>
      <c r="C2625" s="832" t="s">
        <v>3248</v>
      </c>
      <c r="D2625" s="833" t="s">
        <v>5567</v>
      </c>
      <c r="E2625" s="834" t="s">
        <v>3262</v>
      </c>
      <c r="F2625" s="832" t="s">
        <v>3243</v>
      </c>
      <c r="G2625" s="832" t="s">
        <v>3325</v>
      </c>
      <c r="H2625" s="832" t="s">
        <v>594</v>
      </c>
      <c r="I2625" s="832" t="s">
        <v>3326</v>
      </c>
      <c r="J2625" s="832" t="s">
        <v>2646</v>
      </c>
      <c r="K2625" s="832" t="s">
        <v>2647</v>
      </c>
      <c r="L2625" s="835">
        <v>93.27</v>
      </c>
      <c r="M2625" s="835">
        <v>93.27</v>
      </c>
      <c r="N2625" s="832">
        <v>1</v>
      </c>
      <c r="O2625" s="836">
        <v>0.5</v>
      </c>
      <c r="P2625" s="835">
        <v>93.27</v>
      </c>
      <c r="Q2625" s="837">
        <v>1</v>
      </c>
      <c r="R2625" s="832">
        <v>1</v>
      </c>
      <c r="S2625" s="837">
        <v>1</v>
      </c>
      <c r="T2625" s="836">
        <v>0.5</v>
      </c>
      <c r="U2625" s="838">
        <v>1</v>
      </c>
    </row>
    <row r="2626" spans="1:21" ht="14.45" customHeight="1" x14ac:dyDescent="0.2">
      <c r="A2626" s="831">
        <v>21</v>
      </c>
      <c r="B2626" s="832" t="s">
        <v>3242</v>
      </c>
      <c r="C2626" s="832" t="s">
        <v>3248</v>
      </c>
      <c r="D2626" s="833" t="s">
        <v>5567</v>
      </c>
      <c r="E2626" s="834" t="s">
        <v>3262</v>
      </c>
      <c r="F2626" s="832" t="s">
        <v>3243</v>
      </c>
      <c r="G2626" s="832" t="s">
        <v>3771</v>
      </c>
      <c r="H2626" s="832" t="s">
        <v>655</v>
      </c>
      <c r="I2626" s="832" t="s">
        <v>3096</v>
      </c>
      <c r="J2626" s="832" t="s">
        <v>2693</v>
      </c>
      <c r="K2626" s="832" t="s">
        <v>3097</v>
      </c>
      <c r="L2626" s="835">
        <v>279.52999999999997</v>
      </c>
      <c r="M2626" s="835">
        <v>279.52999999999997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21</v>
      </c>
      <c r="B2627" s="832" t="s">
        <v>3242</v>
      </c>
      <c r="C2627" s="832" t="s">
        <v>3248</v>
      </c>
      <c r="D2627" s="833" t="s">
        <v>5567</v>
      </c>
      <c r="E2627" s="834" t="s">
        <v>3262</v>
      </c>
      <c r="F2627" s="832" t="s">
        <v>3243</v>
      </c>
      <c r="G2627" s="832" t="s">
        <v>3771</v>
      </c>
      <c r="H2627" s="832" t="s">
        <v>655</v>
      </c>
      <c r="I2627" s="832" t="s">
        <v>2692</v>
      </c>
      <c r="J2627" s="832" t="s">
        <v>2693</v>
      </c>
      <c r="K2627" s="832" t="s">
        <v>2694</v>
      </c>
      <c r="L2627" s="835">
        <v>46.6</v>
      </c>
      <c r="M2627" s="835">
        <v>46.6</v>
      </c>
      <c r="N2627" s="832">
        <v>1</v>
      </c>
      <c r="O2627" s="836">
        <v>0.5</v>
      </c>
      <c r="P2627" s="835">
        <v>46.6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5" customHeight="1" x14ac:dyDescent="0.2">
      <c r="A2628" s="831">
        <v>21</v>
      </c>
      <c r="B2628" s="832" t="s">
        <v>3242</v>
      </c>
      <c r="C2628" s="832" t="s">
        <v>3248</v>
      </c>
      <c r="D2628" s="833" t="s">
        <v>5567</v>
      </c>
      <c r="E2628" s="834" t="s">
        <v>3262</v>
      </c>
      <c r="F2628" s="832" t="s">
        <v>3243</v>
      </c>
      <c r="G2628" s="832" t="s">
        <v>3771</v>
      </c>
      <c r="H2628" s="832" t="s">
        <v>594</v>
      </c>
      <c r="I2628" s="832" t="s">
        <v>5212</v>
      </c>
      <c r="J2628" s="832" t="s">
        <v>5213</v>
      </c>
      <c r="K2628" s="832" t="s">
        <v>5214</v>
      </c>
      <c r="L2628" s="835">
        <v>279.52999999999997</v>
      </c>
      <c r="M2628" s="835">
        <v>279.52999999999997</v>
      </c>
      <c r="N2628" s="832">
        <v>1</v>
      </c>
      <c r="O2628" s="836">
        <v>0.5</v>
      </c>
      <c r="P2628" s="835">
        <v>279.52999999999997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5" customHeight="1" x14ac:dyDescent="0.2">
      <c r="A2629" s="831">
        <v>21</v>
      </c>
      <c r="B2629" s="832" t="s">
        <v>3242</v>
      </c>
      <c r="C2629" s="832" t="s">
        <v>3248</v>
      </c>
      <c r="D2629" s="833" t="s">
        <v>5567</v>
      </c>
      <c r="E2629" s="834" t="s">
        <v>3262</v>
      </c>
      <c r="F2629" s="832" t="s">
        <v>3243</v>
      </c>
      <c r="G2629" s="832" t="s">
        <v>3771</v>
      </c>
      <c r="H2629" s="832" t="s">
        <v>594</v>
      </c>
      <c r="I2629" s="832" t="s">
        <v>5215</v>
      </c>
      <c r="J2629" s="832" t="s">
        <v>5213</v>
      </c>
      <c r="K2629" s="832" t="s">
        <v>833</v>
      </c>
      <c r="L2629" s="835">
        <v>93.18</v>
      </c>
      <c r="M2629" s="835">
        <v>93.18</v>
      </c>
      <c r="N2629" s="832">
        <v>1</v>
      </c>
      <c r="O2629" s="836">
        <v>0.5</v>
      </c>
      <c r="P2629" s="835">
        <v>93.18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5" customHeight="1" x14ac:dyDescent="0.2">
      <c r="A2630" s="831">
        <v>21</v>
      </c>
      <c r="B2630" s="832" t="s">
        <v>3242</v>
      </c>
      <c r="C2630" s="832" t="s">
        <v>3248</v>
      </c>
      <c r="D2630" s="833" t="s">
        <v>5567</v>
      </c>
      <c r="E2630" s="834" t="s">
        <v>3262</v>
      </c>
      <c r="F2630" s="832" t="s">
        <v>3243</v>
      </c>
      <c r="G2630" s="832" t="s">
        <v>5216</v>
      </c>
      <c r="H2630" s="832" t="s">
        <v>594</v>
      </c>
      <c r="I2630" s="832" t="s">
        <v>5217</v>
      </c>
      <c r="J2630" s="832" t="s">
        <v>5218</v>
      </c>
      <c r="K2630" s="832" t="s">
        <v>5219</v>
      </c>
      <c r="L2630" s="835">
        <v>301.23</v>
      </c>
      <c r="M2630" s="835">
        <v>1506.15</v>
      </c>
      <c r="N2630" s="832">
        <v>5</v>
      </c>
      <c r="O2630" s="836">
        <v>0.5</v>
      </c>
      <c r="P2630" s="835">
        <v>1506.15</v>
      </c>
      <c r="Q2630" s="837">
        <v>1</v>
      </c>
      <c r="R2630" s="832">
        <v>5</v>
      </c>
      <c r="S2630" s="837">
        <v>1</v>
      </c>
      <c r="T2630" s="836">
        <v>0.5</v>
      </c>
      <c r="U2630" s="838">
        <v>1</v>
      </c>
    </row>
    <row r="2631" spans="1:21" ht="14.45" customHeight="1" x14ac:dyDescent="0.2">
      <c r="A2631" s="831">
        <v>21</v>
      </c>
      <c r="B2631" s="832" t="s">
        <v>3242</v>
      </c>
      <c r="C2631" s="832" t="s">
        <v>3248</v>
      </c>
      <c r="D2631" s="833" t="s">
        <v>5567</v>
      </c>
      <c r="E2631" s="834" t="s">
        <v>3262</v>
      </c>
      <c r="F2631" s="832" t="s">
        <v>3243</v>
      </c>
      <c r="G2631" s="832" t="s">
        <v>3350</v>
      </c>
      <c r="H2631" s="832" t="s">
        <v>655</v>
      </c>
      <c r="I2631" s="832" t="s">
        <v>2639</v>
      </c>
      <c r="J2631" s="832" t="s">
        <v>768</v>
      </c>
      <c r="K2631" s="832" t="s">
        <v>769</v>
      </c>
      <c r="L2631" s="835">
        <v>70.23</v>
      </c>
      <c r="M2631" s="835">
        <v>70.23</v>
      </c>
      <c r="N2631" s="832">
        <v>1</v>
      </c>
      <c r="O2631" s="836">
        <v>0.5</v>
      </c>
      <c r="P2631" s="835">
        <v>70.23</v>
      </c>
      <c r="Q2631" s="837">
        <v>1</v>
      </c>
      <c r="R2631" s="832">
        <v>1</v>
      </c>
      <c r="S2631" s="837">
        <v>1</v>
      </c>
      <c r="T2631" s="836">
        <v>0.5</v>
      </c>
      <c r="U2631" s="838">
        <v>1</v>
      </c>
    </row>
    <row r="2632" spans="1:21" ht="14.45" customHeight="1" x14ac:dyDescent="0.2">
      <c r="A2632" s="831">
        <v>21</v>
      </c>
      <c r="B2632" s="832" t="s">
        <v>3242</v>
      </c>
      <c r="C2632" s="832" t="s">
        <v>3248</v>
      </c>
      <c r="D2632" s="833" t="s">
        <v>5567</v>
      </c>
      <c r="E2632" s="834" t="s">
        <v>3262</v>
      </c>
      <c r="F2632" s="832" t="s">
        <v>3243</v>
      </c>
      <c r="G2632" s="832" t="s">
        <v>3353</v>
      </c>
      <c r="H2632" s="832" t="s">
        <v>594</v>
      </c>
      <c r="I2632" s="832" t="s">
        <v>3354</v>
      </c>
      <c r="J2632" s="832" t="s">
        <v>3355</v>
      </c>
      <c r="K2632" s="832" t="s">
        <v>3356</v>
      </c>
      <c r="L2632" s="835">
        <v>0</v>
      </c>
      <c r="M2632" s="835">
        <v>0</v>
      </c>
      <c r="N2632" s="832">
        <v>3</v>
      </c>
      <c r="O2632" s="836">
        <v>1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21</v>
      </c>
      <c r="B2633" s="832" t="s">
        <v>3242</v>
      </c>
      <c r="C2633" s="832" t="s">
        <v>3248</v>
      </c>
      <c r="D2633" s="833" t="s">
        <v>5567</v>
      </c>
      <c r="E2633" s="834" t="s">
        <v>3262</v>
      </c>
      <c r="F2633" s="832" t="s">
        <v>3243</v>
      </c>
      <c r="G2633" s="832" t="s">
        <v>3353</v>
      </c>
      <c r="H2633" s="832" t="s">
        <v>594</v>
      </c>
      <c r="I2633" s="832" t="s">
        <v>3357</v>
      </c>
      <c r="J2633" s="832" t="s">
        <v>3355</v>
      </c>
      <c r="K2633" s="832" t="s">
        <v>1220</v>
      </c>
      <c r="L2633" s="835">
        <v>0</v>
      </c>
      <c r="M2633" s="835">
        <v>0</v>
      </c>
      <c r="N2633" s="832">
        <v>2</v>
      </c>
      <c r="O2633" s="836">
        <v>0.5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21</v>
      </c>
      <c r="B2634" s="832" t="s">
        <v>3242</v>
      </c>
      <c r="C2634" s="832" t="s">
        <v>3248</v>
      </c>
      <c r="D2634" s="833" t="s">
        <v>5567</v>
      </c>
      <c r="E2634" s="834" t="s">
        <v>3262</v>
      </c>
      <c r="F2634" s="832" t="s">
        <v>3243</v>
      </c>
      <c r="G2634" s="832" t="s">
        <v>4538</v>
      </c>
      <c r="H2634" s="832" t="s">
        <v>655</v>
      </c>
      <c r="I2634" s="832" t="s">
        <v>2736</v>
      </c>
      <c r="J2634" s="832" t="s">
        <v>2737</v>
      </c>
      <c r="K2634" s="832" t="s">
        <v>2738</v>
      </c>
      <c r="L2634" s="835">
        <v>85.27</v>
      </c>
      <c r="M2634" s="835">
        <v>341.08</v>
      </c>
      <c r="N2634" s="832">
        <v>4</v>
      </c>
      <c r="O2634" s="836">
        <v>1.5</v>
      </c>
      <c r="P2634" s="835">
        <v>170.54</v>
      </c>
      <c r="Q2634" s="837">
        <v>0.5</v>
      </c>
      <c r="R2634" s="832">
        <v>2</v>
      </c>
      <c r="S2634" s="837">
        <v>0.5</v>
      </c>
      <c r="T2634" s="836">
        <v>1</v>
      </c>
      <c r="U2634" s="838">
        <v>0.66666666666666663</v>
      </c>
    </row>
    <row r="2635" spans="1:21" ht="14.45" customHeight="1" x14ac:dyDescent="0.2">
      <c r="A2635" s="831">
        <v>21</v>
      </c>
      <c r="B2635" s="832" t="s">
        <v>3242</v>
      </c>
      <c r="C2635" s="832" t="s">
        <v>3248</v>
      </c>
      <c r="D2635" s="833" t="s">
        <v>5567</v>
      </c>
      <c r="E2635" s="834" t="s">
        <v>3262</v>
      </c>
      <c r="F2635" s="832" t="s">
        <v>3243</v>
      </c>
      <c r="G2635" s="832" t="s">
        <v>3361</v>
      </c>
      <c r="H2635" s="832" t="s">
        <v>655</v>
      </c>
      <c r="I2635" s="832" t="s">
        <v>2986</v>
      </c>
      <c r="J2635" s="832" t="s">
        <v>1653</v>
      </c>
      <c r="K2635" s="832" t="s">
        <v>2987</v>
      </c>
      <c r="L2635" s="835">
        <v>117.55</v>
      </c>
      <c r="M2635" s="835">
        <v>117.55</v>
      </c>
      <c r="N2635" s="832">
        <v>1</v>
      </c>
      <c r="O2635" s="836">
        <v>0.5</v>
      </c>
      <c r="P2635" s="835">
        <v>117.55</v>
      </c>
      <c r="Q2635" s="837">
        <v>1</v>
      </c>
      <c r="R2635" s="832">
        <v>1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21</v>
      </c>
      <c r="B2636" s="832" t="s">
        <v>3242</v>
      </c>
      <c r="C2636" s="832" t="s">
        <v>3248</v>
      </c>
      <c r="D2636" s="833" t="s">
        <v>5567</v>
      </c>
      <c r="E2636" s="834" t="s">
        <v>3262</v>
      </c>
      <c r="F2636" s="832" t="s">
        <v>3243</v>
      </c>
      <c r="G2636" s="832" t="s">
        <v>5220</v>
      </c>
      <c r="H2636" s="832" t="s">
        <v>594</v>
      </c>
      <c r="I2636" s="832" t="s">
        <v>5221</v>
      </c>
      <c r="J2636" s="832" t="s">
        <v>1822</v>
      </c>
      <c r="K2636" s="832" t="s">
        <v>3866</v>
      </c>
      <c r="L2636" s="835">
        <v>58.86</v>
      </c>
      <c r="M2636" s="835">
        <v>58.86</v>
      </c>
      <c r="N2636" s="832">
        <v>1</v>
      </c>
      <c r="O2636" s="836">
        <v>1</v>
      </c>
      <c r="P2636" s="835">
        <v>58.86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5" customHeight="1" x14ac:dyDescent="0.2">
      <c r="A2637" s="831">
        <v>21</v>
      </c>
      <c r="B2637" s="832" t="s">
        <v>3242</v>
      </c>
      <c r="C2637" s="832" t="s">
        <v>3248</v>
      </c>
      <c r="D2637" s="833" t="s">
        <v>5567</v>
      </c>
      <c r="E2637" s="834" t="s">
        <v>3262</v>
      </c>
      <c r="F2637" s="832" t="s">
        <v>3243</v>
      </c>
      <c r="G2637" s="832" t="s">
        <v>3362</v>
      </c>
      <c r="H2637" s="832" t="s">
        <v>594</v>
      </c>
      <c r="I2637" s="832" t="s">
        <v>3363</v>
      </c>
      <c r="J2637" s="832" t="s">
        <v>3364</v>
      </c>
      <c r="K2637" s="832" t="s">
        <v>1760</v>
      </c>
      <c r="L2637" s="835">
        <v>78.33</v>
      </c>
      <c r="M2637" s="835">
        <v>156.66</v>
      </c>
      <c r="N2637" s="832">
        <v>2</v>
      </c>
      <c r="O2637" s="836">
        <v>0.5</v>
      </c>
      <c r="P2637" s="835">
        <v>156.66</v>
      </c>
      <c r="Q2637" s="837">
        <v>1</v>
      </c>
      <c r="R2637" s="832">
        <v>2</v>
      </c>
      <c r="S2637" s="837">
        <v>1</v>
      </c>
      <c r="T2637" s="836">
        <v>0.5</v>
      </c>
      <c r="U2637" s="838">
        <v>1</v>
      </c>
    </row>
    <row r="2638" spans="1:21" ht="14.45" customHeight="1" x14ac:dyDescent="0.2">
      <c r="A2638" s="831">
        <v>21</v>
      </c>
      <c r="B2638" s="832" t="s">
        <v>3242</v>
      </c>
      <c r="C2638" s="832" t="s">
        <v>3248</v>
      </c>
      <c r="D2638" s="833" t="s">
        <v>5567</v>
      </c>
      <c r="E2638" s="834" t="s">
        <v>3262</v>
      </c>
      <c r="F2638" s="832" t="s">
        <v>3243</v>
      </c>
      <c r="G2638" s="832" t="s">
        <v>3365</v>
      </c>
      <c r="H2638" s="832" t="s">
        <v>655</v>
      </c>
      <c r="I2638" s="832" t="s">
        <v>4392</v>
      </c>
      <c r="J2638" s="832" t="s">
        <v>832</v>
      </c>
      <c r="K2638" s="832" t="s">
        <v>830</v>
      </c>
      <c r="L2638" s="835">
        <v>264</v>
      </c>
      <c r="M2638" s="835">
        <v>528</v>
      </c>
      <c r="N2638" s="832">
        <v>2</v>
      </c>
      <c r="O2638" s="836">
        <v>1</v>
      </c>
      <c r="P2638" s="835">
        <v>264</v>
      </c>
      <c r="Q2638" s="837">
        <v>0.5</v>
      </c>
      <c r="R2638" s="832">
        <v>1</v>
      </c>
      <c r="S2638" s="837">
        <v>0.5</v>
      </c>
      <c r="T2638" s="836">
        <v>0.5</v>
      </c>
      <c r="U2638" s="838">
        <v>0.5</v>
      </c>
    </row>
    <row r="2639" spans="1:21" ht="14.45" customHeight="1" x14ac:dyDescent="0.2">
      <c r="A2639" s="831">
        <v>21</v>
      </c>
      <c r="B2639" s="832" t="s">
        <v>3242</v>
      </c>
      <c r="C2639" s="832" t="s">
        <v>3248</v>
      </c>
      <c r="D2639" s="833" t="s">
        <v>5567</v>
      </c>
      <c r="E2639" s="834" t="s">
        <v>3262</v>
      </c>
      <c r="F2639" s="832" t="s">
        <v>3243</v>
      </c>
      <c r="G2639" s="832" t="s">
        <v>3365</v>
      </c>
      <c r="H2639" s="832" t="s">
        <v>655</v>
      </c>
      <c r="I2639" s="832" t="s">
        <v>3367</v>
      </c>
      <c r="J2639" s="832" t="s">
        <v>832</v>
      </c>
      <c r="K2639" s="832" t="s">
        <v>833</v>
      </c>
      <c r="L2639" s="835">
        <v>132</v>
      </c>
      <c r="M2639" s="835">
        <v>132</v>
      </c>
      <c r="N2639" s="832">
        <v>1</v>
      </c>
      <c r="O2639" s="836">
        <v>0.5</v>
      </c>
      <c r="P2639" s="835">
        <v>132</v>
      </c>
      <c r="Q2639" s="837">
        <v>1</v>
      </c>
      <c r="R2639" s="832">
        <v>1</v>
      </c>
      <c r="S2639" s="837">
        <v>1</v>
      </c>
      <c r="T2639" s="836">
        <v>0.5</v>
      </c>
      <c r="U2639" s="838">
        <v>1</v>
      </c>
    </row>
    <row r="2640" spans="1:21" ht="14.45" customHeight="1" x14ac:dyDescent="0.2">
      <c r="A2640" s="831">
        <v>21</v>
      </c>
      <c r="B2640" s="832" t="s">
        <v>3242</v>
      </c>
      <c r="C2640" s="832" t="s">
        <v>3248</v>
      </c>
      <c r="D2640" s="833" t="s">
        <v>5567</v>
      </c>
      <c r="E2640" s="834" t="s">
        <v>3262</v>
      </c>
      <c r="F2640" s="832" t="s">
        <v>3243</v>
      </c>
      <c r="G2640" s="832" t="s">
        <v>3365</v>
      </c>
      <c r="H2640" s="832" t="s">
        <v>655</v>
      </c>
      <c r="I2640" s="832" t="s">
        <v>3368</v>
      </c>
      <c r="J2640" s="832" t="s">
        <v>832</v>
      </c>
      <c r="K2640" s="832" t="s">
        <v>830</v>
      </c>
      <c r="L2640" s="835">
        <v>264</v>
      </c>
      <c r="M2640" s="835">
        <v>264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21</v>
      </c>
      <c r="B2641" s="832" t="s">
        <v>3242</v>
      </c>
      <c r="C2641" s="832" t="s">
        <v>3248</v>
      </c>
      <c r="D2641" s="833" t="s">
        <v>5567</v>
      </c>
      <c r="E2641" s="834" t="s">
        <v>3262</v>
      </c>
      <c r="F2641" s="832" t="s">
        <v>3243</v>
      </c>
      <c r="G2641" s="832" t="s">
        <v>3375</v>
      </c>
      <c r="H2641" s="832" t="s">
        <v>594</v>
      </c>
      <c r="I2641" s="832" t="s">
        <v>3378</v>
      </c>
      <c r="J2641" s="832" t="s">
        <v>1014</v>
      </c>
      <c r="K2641" s="832" t="s">
        <v>1421</v>
      </c>
      <c r="L2641" s="835">
        <v>516</v>
      </c>
      <c r="M2641" s="835">
        <v>2580</v>
      </c>
      <c r="N2641" s="832">
        <v>5</v>
      </c>
      <c r="O2641" s="836">
        <v>2.5</v>
      </c>
      <c r="P2641" s="835">
        <v>1032</v>
      </c>
      <c r="Q2641" s="837">
        <v>0.4</v>
      </c>
      <c r="R2641" s="832">
        <v>2</v>
      </c>
      <c r="S2641" s="837">
        <v>0.4</v>
      </c>
      <c r="T2641" s="836">
        <v>1.5</v>
      </c>
      <c r="U2641" s="838">
        <v>0.6</v>
      </c>
    </row>
    <row r="2642" spans="1:21" ht="14.45" customHeight="1" x14ac:dyDescent="0.2">
      <c r="A2642" s="831">
        <v>21</v>
      </c>
      <c r="B2642" s="832" t="s">
        <v>3242</v>
      </c>
      <c r="C2642" s="832" t="s">
        <v>3248</v>
      </c>
      <c r="D2642" s="833" t="s">
        <v>5567</v>
      </c>
      <c r="E2642" s="834" t="s">
        <v>3262</v>
      </c>
      <c r="F2642" s="832" t="s">
        <v>3243</v>
      </c>
      <c r="G2642" s="832" t="s">
        <v>3375</v>
      </c>
      <c r="H2642" s="832" t="s">
        <v>594</v>
      </c>
      <c r="I2642" s="832" t="s">
        <v>4084</v>
      </c>
      <c r="J2642" s="832" t="s">
        <v>1014</v>
      </c>
      <c r="K2642" s="832" t="s">
        <v>4085</v>
      </c>
      <c r="L2642" s="835">
        <v>1719.99</v>
      </c>
      <c r="M2642" s="835">
        <v>10319.94</v>
      </c>
      <c r="N2642" s="832">
        <v>6</v>
      </c>
      <c r="O2642" s="836">
        <v>2.5</v>
      </c>
      <c r="P2642" s="835">
        <v>3439.98</v>
      </c>
      <c r="Q2642" s="837">
        <v>0.33333333333333331</v>
      </c>
      <c r="R2642" s="832">
        <v>2</v>
      </c>
      <c r="S2642" s="837">
        <v>0.33333333333333331</v>
      </c>
      <c r="T2642" s="836">
        <v>1</v>
      </c>
      <c r="U2642" s="838">
        <v>0.4</v>
      </c>
    </row>
    <row r="2643" spans="1:21" ht="14.45" customHeight="1" x14ac:dyDescent="0.2">
      <c r="A2643" s="831">
        <v>21</v>
      </c>
      <c r="B2643" s="832" t="s">
        <v>3242</v>
      </c>
      <c r="C2643" s="832" t="s">
        <v>3248</v>
      </c>
      <c r="D2643" s="833" t="s">
        <v>5567</v>
      </c>
      <c r="E2643" s="834" t="s">
        <v>3262</v>
      </c>
      <c r="F2643" s="832" t="s">
        <v>3243</v>
      </c>
      <c r="G2643" s="832" t="s">
        <v>3375</v>
      </c>
      <c r="H2643" s="832" t="s">
        <v>594</v>
      </c>
      <c r="I2643" s="832" t="s">
        <v>5222</v>
      </c>
      <c r="J2643" s="832" t="s">
        <v>881</v>
      </c>
      <c r="K2643" s="832" t="s">
        <v>5223</v>
      </c>
      <c r="L2643" s="835">
        <v>85.15</v>
      </c>
      <c r="M2643" s="835">
        <v>425.75</v>
      </c>
      <c r="N2643" s="832">
        <v>5</v>
      </c>
      <c r="O2643" s="836">
        <v>1</v>
      </c>
      <c r="P2643" s="835">
        <v>425.75</v>
      </c>
      <c r="Q2643" s="837">
        <v>1</v>
      </c>
      <c r="R2643" s="832">
        <v>5</v>
      </c>
      <c r="S2643" s="837">
        <v>1</v>
      </c>
      <c r="T2643" s="836">
        <v>1</v>
      </c>
      <c r="U2643" s="838">
        <v>1</v>
      </c>
    </row>
    <row r="2644" spans="1:21" ht="14.45" customHeight="1" x14ac:dyDescent="0.2">
      <c r="A2644" s="831">
        <v>21</v>
      </c>
      <c r="B2644" s="832" t="s">
        <v>3242</v>
      </c>
      <c r="C2644" s="832" t="s">
        <v>3248</v>
      </c>
      <c r="D2644" s="833" t="s">
        <v>5567</v>
      </c>
      <c r="E2644" s="834" t="s">
        <v>3262</v>
      </c>
      <c r="F2644" s="832" t="s">
        <v>3243</v>
      </c>
      <c r="G2644" s="832" t="s">
        <v>3795</v>
      </c>
      <c r="H2644" s="832" t="s">
        <v>594</v>
      </c>
      <c r="I2644" s="832" t="s">
        <v>3796</v>
      </c>
      <c r="J2644" s="832" t="s">
        <v>893</v>
      </c>
      <c r="K2644" s="832" t="s">
        <v>3797</v>
      </c>
      <c r="L2644" s="835">
        <v>37.61</v>
      </c>
      <c r="M2644" s="835">
        <v>37.61</v>
      </c>
      <c r="N2644" s="832">
        <v>1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21</v>
      </c>
      <c r="B2645" s="832" t="s">
        <v>3242</v>
      </c>
      <c r="C2645" s="832" t="s">
        <v>3248</v>
      </c>
      <c r="D2645" s="833" t="s">
        <v>5567</v>
      </c>
      <c r="E2645" s="834" t="s">
        <v>3262</v>
      </c>
      <c r="F2645" s="832" t="s">
        <v>3243</v>
      </c>
      <c r="G2645" s="832" t="s">
        <v>3795</v>
      </c>
      <c r="H2645" s="832" t="s">
        <v>594</v>
      </c>
      <c r="I2645" s="832" t="s">
        <v>3796</v>
      </c>
      <c r="J2645" s="832" t="s">
        <v>893</v>
      </c>
      <c r="K2645" s="832" t="s">
        <v>3797</v>
      </c>
      <c r="L2645" s="835">
        <v>93.61</v>
      </c>
      <c r="M2645" s="835">
        <v>187.22</v>
      </c>
      <c r="N2645" s="832">
        <v>2</v>
      </c>
      <c r="O2645" s="836">
        <v>1</v>
      </c>
      <c r="P2645" s="835">
        <v>187.22</v>
      </c>
      <c r="Q2645" s="837">
        <v>1</v>
      </c>
      <c r="R2645" s="832">
        <v>2</v>
      </c>
      <c r="S2645" s="837">
        <v>1</v>
      </c>
      <c r="T2645" s="836">
        <v>1</v>
      </c>
      <c r="U2645" s="838">
        <v>1</v>
      </c>
    </row>
    <row r="2646" spans="1:21" ht="14.45" customHeight="1" x14ac:dyDescent="0.2">
      <c r="A2646" s="831">
        <v>21</v>
      </c>
      <c r="B2646" s="832" t="s">
        <v>3242</v>
      </c>
      <c r="C2646" s="832" t="s">
        <v>3248</v>
      </c>
      <c r="D2646" s="833" t="s">
        <v>5567</v>
      </c>
      <c r="E2646" s="834" t="s">
        <v>3262</v>
      </c>
      <c r="F2646" s="832" t="s">
        <v>3243</v>
      </c>
      <c r="G2646" s="832" t="s">
        <v>3795</v>
      </c>
      <c r="H2646" s="832" t="s">
        <v>594</v>
      </c>
      <c r="I2646" s="832" t="s">
        <v>4541</v>
      </c>
      <c r="J2646" s="832" t="s">
        <v>893</v>
      </c>
      <c r="K2646" s="832" t="s">
        <v>894</v>
      </c>
      <c r="L2646" s="835">
        <v>18.809999999999999</v>
      </c>
      <c r="M2646" s="835">
        <v>18.809999999999999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5" customHeight="1" x14ac:dyDescent="0.2">
      <c r="A2647" s="831">
        <v>21</v>
      </c>
      <c r="B2647" s="832" t="s">
        <v>3242</v>
      </c>
      <c r="C2647" s="832" t="s">
        <v>3248</v>
      </c>
      <c r="D2647" s="833" t="s">
        <v>5567</v>
      </c>
      <c r="E2647" s="834" t="s">
        <v>3262</v>
      </c>
      <c r="F2647" s="832" t="s">
        <v>3243</v>
      </c>
      <c r="G2647" s="832" t="s">
        <v>3795</v>
      </c>
      <c r="H2647" s="832" t="s">
        <v>594</v>
      </c>
      <c r="I2647" s="832" t="s">
        <v>3798</v>
      </c>
      <c r="J2647" s="832" t="s">
        <v>893</v>
      </c>
      <c r="K2647" s="832" t="s">
        <v>3799</v>
      </c>
      <c r="L2647" s="835">
        <v>93.61</v>
      </c>
      <c r="M2647" s="835">
        <v>280.83</v>
      </c>
      <c r="N2647" s="832">
        <v>3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21</v>
      </c>
      <c r="B2648" s="832" t="s">
        <v>3242</v>
      </c>
      <c r="C2648" s="832" t="s">
        <v>3248</v>
      </c>
      <c r="D2648" s="833" t="s">
        <v>5567</v>
      </c>
      <c r="E2648" s="834" t="s">
        <v>3262</v>
      </c>
      <c r="F2648" s="832" t="s">
        <v>3243</v>
      </c>
      <c r="G2648" s="832" t="s">
        <v>3795</v>
      </c>
      <c r="H2648" s="832" t="s">
        <v>594</v>
      </c>
      <c r="I2648" s="832" t="s">
        <v>5224</v>
      </c>
      <c r="J2648" s="832" t="s">
        <v>893</v>
      </c>
      <c r="K2648" s="832" t="s">
        <v>4540</v>
      </c>
      <c r="L2648" s="835">
        <v>37.61</v>
      </c>
      <c r="M2648" s="835">
        <v>75.22</v>
      </c>
      <c r="N2648" s="832">
        <v>2</v>
      </c>
      <c r="O2648" s="836">
        <v>0.5</v>
      </c>
      <c r="P2648" s="835">
        <v>75.22</v>
      </c>
      <c r="Q2648" s="837">
        <v>1</v>
      </c>
      <c r="R2648" s="832">
        <v>2</v>
      </c>
      <c r="S2648" s="837">
        <v>1</v>
      </c>
      <c r="T2648" s="836">
        <v>0.5</v>
      </c>
      <c r="U2648" s="838">
        <v>1</v>
      </c>
    </row>
    <row r="2649" spans="1:21" ht="14.45" customHeight="1" x14ac:dyDescent="0.2">
      <c r="A2649" s="831">
        <v>21</v>
      </c>
      <c r="B2649" s="832" t="s">
        <v>3242</v>
      </c>
      <c r="C2649" s="832" t="s">
        <v>3248</v>
      </c>
      <c r="D2649" s="833" t="s">
        <v>5567</v>
      </c>
      <c r="E2649" s="834" t="s">
        <v>3262</v>
      </c>
      <c r="F2649" s="832" t="s">
        <v>3243</v>
      </c>
      <c r="G2649" s="832" t="s">
        <v>3800</v>
      </c>
      <c r="H2649" s="832" t="s">
        <v>594</v>
      </c>
      <c r="I2649" s="832" t="s">
        <v>3801</v>
      </c>
      <c r="J2649" s="832" t="s">
        <v>3802</v>
      </c>
      <c r="K2649" s="832" t="s">
        <v>3803</v>
      </c>
      <c r="L2649" s="835">
        <v>23.72</v>
      </c>
      <c r="M2649" s="835">
        <v>23.72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21</v>
      </c>
      <c r="B2650" s="832" t="s">
        <v>3242</v>
      </c>
      <c r="C2650" s="832" t="s">
        <v>3248</v>
      </c>
      <c r="D2650" s="833" t="s">
        <v>5567</v>
      </c>
      <c r="E2650" s="834" t="s">
        <v>3262</v>
      </c>
      <c r="F2650" s="832" t="s">
        <v>3243</v>
      </c>
      <c r="G2650" s="832" t="s">
        <v>3391</v>
      </c>
      <c r="H2650" s="832" t="s">
        <v>594</v>
      </c>
      <c r="I2650" s="832" t="s">
        <v>3392</v>
      </c>
      <c r="J2650" s="832" t="s">
        <v>877</v>
      </c>
      <c r="K2650" s="832" t="s">
        <v>3393</v>
      </c>
      <c r="L2650" s="835">
        <v>91.11</v>
      </c>
      <c r="M2650" s="835">
        <v>91.11</v>
      </c>
      <c r="N2650" s="832">
        <v>1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5" customHeight="1" x14ac:dyDescent="0.2">
      <c r="A2651" s="831">
        <v>21</v>
      </c>
      <c r="B2651" s="832" t="s">
        <v>3242</v>
      </c>
      <c r="C2651" s="832" t="s">
        <v>3248</v>
      </c>
      <c r="D2651" s="833" t="s">
        <v>5567</v>
      </c>
      <c r="E2651" s="834" t="s">
        <v>3262</v>
      </c>
      <c r="F2651" s="832" t="s">
        <v>3243</v>
      </c>
      <c r="G2651" s="832" t="s">
        <v>3391</v>
      </c>
      <c r="H2651" s="832" t="s">
        <v>594</v>
      </c>
      <c r="I2651" s="832" t="s">
        <v>3815</v>
      </c>
      <c r="J2651" s="832" t="s">
        <v>877</v>
      </c>
      <c r="K2651" s="832" t="s">
        <v>3393</v>
      </c>
      <c r="L2651" s="835">
        <v>91.11</v>
      </c>
      <c r="M2651" s="835">
        <v>182.22</v>
      </c>
      <c r="N2651" s="832">
        <v>2</v>
      </c>
      <c r="O2651" s="836">
        <v>1</v>
      </c>
      <c r="P2651" s="835">
        <v>182.22</v>
      </c>
      <c r="Q2651" s="837">
        <v>1</v>
      </c>
      <c r="R2651" s="832">
        <v>2</v>
      </c>
      <c r="S2651" s="837">
        <v>1</v>
      </c>
      <c r="T2651" s="836">
        <v>1</v>
      </c>
      <c r="U2651" s="838">
        <v>1</v>
      </c>
    </row>
    <row r="2652" spans="1:21" ht="14.45" customHeight="1" x14ac:dyDescent="0.2">
      <c r="A2652" s="831">
        <v>21</v>
      </c>
      <c r="B2652" s="832" t="s">
        <v>3242</v>
      </c>
      <c r="C2652" s="832" t="s">
        <v>3248</v>
      </c>
      <c r="D2652" s="833" t="s">
        <v>5567</v>
      </c>
      <c r="E2652" s="834" t="s">
        <v>3262</v>
      </c>
      <c r="F2652" s="832" t="s">
        <v>3243</v>
      </c>
      <c r="G2652" s="832" t="s">
        <v>3394</v>
      </c>
      <c r="H2652" s="832" t="s">
        <v>594</v>
      </c>
      <c r="I2652" s="832" t="s">
        <v>3395</v>
      </c>
      <c r="J2652" s="832" t="s">
        <v>1432</v>
      </c>
      <c r="K2652" s="832" t="s">
        <v>3396</v>
      </c>
      <c r="L2652" s="835">
        <v>29.13</v>
      </c>
      <c r="M2652" s="835">
        <v>145.65</v>
      </c>
      <c r="N2652" s="832">
        <v>5</v>
      </c>
      <c r="O2652" s="836">
        <v>2</v>
      </c>
      <c r="P2652" s="835">
        <v>29.13</v>
      </c>
      <c r="Q2652" s="837">
        <v>0.19999999999999998</v>
      </c>
      <c r="R2652" s="832">
        <v>1</v>
      </c>
      <c r="S2652" s="837">
        <v>0.2</v>
      </c>
      <c r="T2652" s="836">
        <v>0.5</v>
      </c>
      <c r="U2652" s="838">
        <v>0.25</v>
      </c>
    </row>
    <row r="2653" spans="1:21" ht="14.45" customHeight="1" x14ac:dyDescent="0.2">
      <c r="A2653" s="831">
        <v>21</v>
      </c>
      <c r="B2653" s="832" t="s">
        <v>3242</v>
      </c>
      <c r="C2653" s="832" t="s">
        <v>3248</v>
      </c>
      <c r="D2653" s="833" t="s">
        <v>5567</v>
      </c>
      <c r="E2653" s="834" t="s">
        <v>3262</v>
      </c>
      <c r="F2653" s="832" t="s">
        <v>3243</v>
      </c>
      <c r="G2653" s="832" t="s">
        <v>3394</v>
      </c>
      <c r="H2653" s="832" t="s">
        <v>594</v>
      </c>
      <c r="I2653" s="832" t="s">
        <v>3395</v>
      </c>
      <c r="J2653" s="832" t="s">
        <v>1432</v>
      </c>
      <c r="K2653" s="832" t="s">
        <v>3396</v>
      </c>
      <c r="L2653" s="835">
        <v>24.68</v>
      </c>
      <c r="M2653" s="835">
        <v>98.72</v>
      </c>
      <c r="N2653" s="832">
        <v>4</v>
      </c>
      <c r="O2653" s="836">
        <v>2</v>
      </c>
      <c r="P2653" s="835">
        <v>98.72</v>
      </c>
      <c r="Q2653" s="837">
        <v>1</v>
      </c>
      <c r="R2653" s="832">
        <v>4</v>
      </c>
      <c r="S2653" s="837">
        <v>1</v>
      </c>
      <c r="T2653" s="836">
        <v>2</v>
      </c>
      <c r="U2653" s="838">
        <v>1</v>
      </c>
    </row>
    <row r="2654" spans="1:21" ht="14.45" customHeight="1" x14ac:dyDescent="0.2">
      <c r="A2654" s="831">
        <v>21</v>
      </c>
      <c r="B2654" s="832" t="s">
        <v>3242</v>
      </c>
      <c r="C2654" s="832" t="s">
        <v>3248</v>
      </c>
      <c r="D2654" s="833" t="s">
        <v>5567</v>
      </c>
      <c r="E2654" s="834" t="s">
        <v>3262</v>
      </c>
      <c r="F2654" s="832" t="s">
        <v>3243</v>
      </c>
      <c r="G2654" s="832" t="s">
        <v>3394</v>
      </c>
      <c r="H2654" s="832" t="s">
        <v>594</v>
      </c>
      <c r="I2654" s="832" t="s">
        <v>5225</v>
      </c>
      <c r="J2654" s="832" t="s">
        <v>1432</v>
      </c>
      <c r="K2654" s="832" t="s">
        <v>4772</v>
      </c>
      <c r="L2654" s="835">
        <v>74.06</v>
      </c>
      <c r="M2654" s="835">
        <v>148.12</v>
      </c>
      <c r="N2654" s="832">
        <v>2</v>
      </c>
      <c r="O2654" s="836">
        <v>1</v>
      </c>
      <c r="P2654" s="835">
        <v>148.12</v>
      </c>
      <c r="Q2654" s="837">
        <v>1</v>
      </c>
      <c r="R2654" s="832">
        <v>2</v>
      </c>
      <c r="S2654" s="837">
        <v>1</v>
      </c>
      <c r="T2654" s="836">
        <v>1</v>
      </c>
      <c r="U2654" s="838">
        <v>1</v>
      </c>
    </row>
    <row r="2655" spans="1:21" ht="14.45" customHeight="1" x14ac:dyDescent="0.2">
      <c r="A2655" s="831">
        <v>21</v>
      </c>
      <c r="B2655" s="832" t="s">
        <v>3242</v>
      </c>
      <c r="C2655" s="832" t="s">
        <v>3248</v>
      </c>
      <c r="D2655" s="833" t="s">
        <v>5567</v>
      </c>
      <c r="E2655" s="834" t="s">
        <v>3262</v>
      </c>
      <c r="F2655" s="832" t="s">
        <v>3243</v>
      </c>
      <c r="G2655" s="832" t="s">
        <v>3397</v>
      </c>
      <c r="H2655" s="832" t="s">
        <v>594</v>
      </c>
      <c r="I2655" s="832" t="s">
        <v>3401</v>
      </c>
      <c r="J2655" s="832" t="s">
        <v>3402</v>
      </c>
      <c r="K2655" s="832" t="s">
        <v>3403</v>
      </c>
      <c r="L2655" s="835">
        <v>93.49</v>
      </c>
      <c r="M2655" s="835">
        <v>93.49</v>
      </c>
      <c r="N2655" s="832">
        <v>1</v>
      </c>
      <c r="O2655" s="836">
        <v>0.5</v>
      </c>
      <c r="P2655" s="835">
        <v>93.49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5" customHeight="1" x14ac:dyDescent="0.2">
      <c r="A2656" s="831">
        <v>21</v>
      </c>
      <c r="B2656" s="832" t="s">
        <v>3242</v>
      </c>
      <c r="C2656" s="832" t="s">
        <v>3248</v>
      </c>
      <c r="D2656" s="833" t="s">
        <v>5567</v>
      </c>
      <c r="E2656" s="834" t="s">
        <v>3262</v>
      </c>
      <c r="F2656" s="832" t="s">
        <v>3243</v>
      </c>
      <c r="G2656" s="832" t="s">
        <v>3397</v>
      </c>
      <c r="H2656" s="832" t="s">
        <v>594</v>
      </c>
      <c r="I2656" s="832" t="s">
        <v>5226</v>
      </c>
      <c r="J2656" s="832" t="s">
        <v>3399</v>
      </c>
      <c r="K2656" s="832" t="s">
        <v>3403</v>
      </c>
      <c r="L2656" s="835">
        <v>93.49</v>
      </c>
      <c r="M2656" s="835">
        <v>93.49</v>
      </c>
      <c r="N2656" s="832">
        <v>1</v>
      </c>
      <c r="O2656" s="836">
        <v>0.5</v>
      </c>
      <c r="P2656" s="835">
        <v>93.49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5" customHeight="1" x14ac:dyDescent="0.2">
      <c r="A2657" s="831">
        <v>21</v>
      </c>
      <c r="B2657" s="832" t="s">
        <v>3242</v>
      </c>
      <c r="C2657" s="832" t="s">
        <v>3248</v>
      </c>
      <c r="D2657" s="833" t="s">
        <v>5567</v>
      </c>
      <c r="E2657" s="834" t="s">
        <v>3262</v>
      </c>
      <c r="F2657" s="832" t="s">
        <v>3243</v>
      </c>
      <c r="G2657" s="832" t="s">
        <v>5227</v>
      </c>
      <c r="H2657" s="832" t="s">
        <v>594</v>
      </c>
      <c r="I2657" s="832" t="s">
        <v>5228</v>
      </c>
      <c r="J2657" s="832" t="s">
        <v>814</v>
      </c>
      <c r="K2657" s="832" t="s">
        <v>5229</v>
      </c>
      <c r="L2657" s="835">
        <v>0</v>
      </c>
      <c r="M2657" s="835">
        <v>0</v>
      </c>
      <c r="N2657" s="832">
        <v>1</v>
      </c>
      <c r="O2657" s="836">
        <v>0.5</v>
      </c>
      <c r="P2657" s="835">
        <v>0</v>
      </c>
      <c r="Q2657" s="837"/>
      <c r="R2657" s="832">
        <v>1</v>
      </c>
      <c r="S2657" s="837">
        <v>1</v>
      </c>
      <c r="T2657" s="836">
        <v>0.5</v>
      </c>
      <c r="U2657" s="838">
        <v>1</v>
      </c>
    </row>
    <row r="2658" spans="1:21" ht="14.45" customHeight="1" x14ac:dyDescent="0.2">
      <c r="A2658" s="831">
        <v>21</v>
      </c>
      <c r="B2658" s="832" t="s">
        <v>3242</v>
      </c>
      <c r="C2658" s="832" t="s">
        <v>3248</v>
      </c>
      <c r="D2658" s="833" t="s">
        <v>5567</v>
      </c>
      <c r="E2658" s="834" t="s">
        <v>3262</v>
      </c>
      <c r="F2658" s="832" t="s">
        <v>3243</v>
      </c>
      <c r="G2658" s="832" t="s">
        <v>5230</v>
      </c>
      <c r="H2658" s="832" t="s">
        <v>594</v>
      </c>
      <c r="I2658" s="832" t="s">
        <v>5231</v>
      </c>
      <c r="J2658" s="832" t="s">
        <v>5232</v>
      </c>
      <c r="K2658" s="832" t="s">
        <v>5233</v>
      </c>
      <c r="L2658" s="835">
        <v>93.98</v>
      </c>
      <c r="M2658" s="835">
        <v>93.98</v>
      </c>
      <c r="N2658" s="832">
        <v>1</v>
      </c>
      <c r="O2658" s="836">
        <v>1</v>
      </c>
      <c r="P2658" s="835">
        <v>93.98</v>
      </c>
      <c r="Q2658" s="837">
        <v>1</v>
      </c>
      <c r="R2658" s="832">
        <v>1</v>
      </c>
      <c r="S2658" s="837">
        <v>1</v>
      </c>
      <c r="T2658" s="836">
        <v>1</v>
      </c>
      <c r="U2658" s="838">
        <v>1</v>
      </c>
    </row>
    <row r="2659" spans="1:21" ht="14.45" customHeight="1" x14ac:dyDescent="0.2">
      <c r="A2659" s="831">
        <v>21</v>
      </c>
      <c r="B2659" s="832" t="s">
        <v>3242</v>
      </c>
      <c r="C2659" s="832" t="s">
        <v>3248</v>
      </c>
      <c r="D2659" s="833" t="s">
        <v>5567</v>
      </c>
      <c r="E2659" s="834" t="s">
        <v>3262</v>
      </c>
      <c r="F2659" s="832" t="s">
        <v>3243</v>
      </c>
      <c r="G2659" s="832" t="s">
        <v>3299</v>
      </c>
      <c r="H2659" s="832" t="s">
        <v>655</v>
      </c>
      <c r="I2659" s="832" t="s">
        <v>2867</v>
      </c>
      <c r="J2659" s="832" t="s">
        <v>2868</v>
      </c>
      <c r="K2659" s="832" t="s">
        <v>2869</v>
      </c>
      <c r="L2659" s="835">
        <v>5322.08</v>
      </c>
      <c r="M2659" s="835">
        <v>42576.639999999999</v>
      </c>
      <c r="N2659" s="832">
        <v>8</v>
      </c>
      <c r="O2659" s="836">
        <v>6</v>
      </c>
      <c r="P2659" s="835">
        <v>37254.559999999998</v>
      </c>
      <c r="Q2659" s="837">
        <v>0.875</v>
      </c>
      <c r="R2659" s="832">
        <v>7</v>
      </c>
      <c r="S2659" s="837">
        <v>0.875</v>
      </c>
      <c r="T2659" s="836">
        <v>5</v>
      </c>
      <c r="U2659" s="838">
        <v>0.83333333333333337</v>
      </c>
    </row>
    <row r="2660" spans="1:21" ht="14.45" customHeight="1" x14ac:dyDescent="0.2">
      <c r="A2660" s="831">
        <v>21</v>
      </c>
      <c r="B2660" s="832" t="s">
        <v>3242</v>
      </c>
      <c r="C2660" s="832" t="s">
        <v>3248</v>
      </c>
      <c r="D2660" s="833" t="s">
        <v>5567</v>
      </c>
      <c r="E2660" s="834" t="s">
        <v>3262</v>
      </c>
      <c r="F2660" s="832" t="s">
        <v>3243</v>
      </c>
      <c r="G2660" s="832" t="s">
        <v>3299</v>
      </c>
      <c r="H2660" s="832" t="s">
        <v>655</v>
      </c>
      <c r="I2660" s="832" t="s">
        <v>2870</v>
      </c>
      <c r="J2660" s="832" t="s">
        <v>2871</v>
      </c>
      <c r="K2660" s="832" t="s">
        <v>2872</v>
      </c>
      <c r="L2660" s="835">
        <v>484.75</v>
      </c>
      <c r="M2660" s="835">
        <v>969.5</v>
      </c>
      <c r="N2660" s="832">
        <v>2</v>
      </c>
      <c r="O2660" s="836">
        <v>1</v>
      </c>
      <c r="P2660" s="835">
        <v>969.5</v>
      </c>
      <c r="Q2660" s="837">
        <v>1</v>
      </c>
      <c r="R2660" s="832">
        <v>2</v>
      </c>
      <c r="S2660" s="837">
        <v>1</v>
      </c>
      <c r="T2660" s="836">
        <v>1</v>
      </c>
      <c r="U2660" s="838">
        <v>1</v>
      </c>
    </row>
    <row r="2661" spans="1:21" ht="14.45" customHeight="1" x14ac:dyDescent="0.2">
      <c r="A2661" s="831">
        <v>21</v>
      </c>
      <c r="B2661" s="832" t="s">
        <v>3242</v>
      </c>
      <c r="C2661" s="832" t="s">
        <v>3248</v>
      </c>
      <c r="D2661" s="833" t="s">
        <v>5567</v>
      </c>
      <c r="E2661" s="834" t="s">
        <v>3262</v>
      </c>
      <c r="F2661" s="832" t="s">
        <v>3243</v>
      </c>
      <c r="G2661" s="832" t="s">
        <v>3299</v>
      </c>
      <c r="H2661" s="832" t="s">
        <v>655</v>
      </c>
      <c r="I2661" s="832" t="s">
        <v>2863</v>
      </c>
      <c r="J2661" s="832" t="s">
        <v>2859</v>
      </c>
      <c r="K2661" s="832" t="s">
        <v>2864</v>
      </c>
      <c r="L2661" s="835">
        <v>484.75</v>
      </c>
      <c r="M2661" s="835">
        <v>7756</v>
      </c>
      <c r="N2661" s="832">
        <v>16</v>
      </c>
      <c r="O2661" s="836">
        <v>7</v>
      </c>
      <c r="P2661" s="835">
        <v>6301.75</v>
      </c>
      <c r="Q2661" s="837">
        <v>0.8125</v>
      </c>
      <c r="R2661" s="832">
        <v>13</v>
      </c>
      <c r="S2661" s="837">
        <v>0.8125</v>
      </c>
      <c r="T2661" s="836">
        <v>5</v>
      </c>
      <c r="U2661" s="838">
        <v>0.7142857142857143</v>
      </c>
    </row>
    <row r="2662" spans="1:21" ht="14.45" customHeight="1" x14ac:dyDescent="0.2">
      <c r="A2662" s="831">
        <v>21</v>
      </c>
      <c r="B2662" s="832" t="s">
        <v>3242</v>
      </c>
      <c r="C2662" s="832" t="s">
        <v>3248</v>
      </c>
      <c r="D2662" s="833" t="s">
        <v>5567</v>
      </c>
      <c r="E2662" s="834" t="s">
        <v>3262</v>
      </c>
      <c r="F2662" s="832" t="s">
        <v>3243</v>
      </c>
      <c r="G2662" s="832" t="s">
        <v>3299</v>
      </c>
      <c r="H2662" s="832" t="s">
        <v>655</v>
      </c>
      <c r="I2662" s="832" t="s">
        <v>2865</v>
      </c>
      <c r="J2662" s="832" t="s">
        <v>2859</v>
      </c>
      <c r="K2662" s="832" t="s">
        <v>2866</v>
      </c>
      <c r="L2662" s="835">
        <v>969.48</v>
      </c>
      <c r="M2662" s="835">
        <v>21328.559999999998</v>
      </c>
      <c r="N2662" s="832">
        <v>22</v>
      </c>
      <c r="O2662" s="836">
        <v>8</v>
      </c>
      <c r="P2662" s="835">
        <v>16481.16</v>
      </c>
      <c r="Q2662" s="837">
        <v>0.77272727272727282</v>
      </c>
      <c r="R2662" s="832">
        <v>17</v>
      </c>
      <c r="S2662" s="837">
        <v>0.77272727272727271</v>
      </c>
      <c r="T2662" s="836">
        <v>6</v>
      </c>
      <c r="U2662" s="838">
        <v>0.75</v>
      </c>
    </row>
    <row r="2663" spans="1:21" ht="14.45" customHeight="1" x14ac:dyDescent="0.2">
      <c r="A2663" s="831">
        <v>21</v>
      </c>
      <c r="B2663" s="832" t="s">
        <v>3242</v>
      </c>
      <c r="C2663" s="832" t="s">
        <v>3248</v>
      </c>
      <c r="D2663" s="833" t="s">
        <v>5567</v>
      </c>
      <c r="E2663" s="834" t="s">
        <v>3262</v>
      </c>
      <c r="F2663" s="832" t="s">
        <v>3243</v>
      </c>
      <c r="G2663" s="832" t="s">
        <v>3299</v>
      </c>
      <c r="H2663" s="832" t="s">
        <v>655</v>
      </c>
      <c r="I2663" s="832" t="s">
        <v>2858</v>
      </c>
      <c r="J2663" s="832" t="s">
        <v>2859</v>
      </c>
      <c r="K2663" s="832" t="s">
        <v>2860</v>
      </c>
      <c r="L2663" s="835">
        <v>1938.97</v>
      </c>
      <c r="M2663" s="835">
        <v>21328.67</v>
      </c>
      <c r="N2663" s="832">
        <v>11</v>
      </c>
      <c r="O2663" s="836">
        <v>4</v>
      </c>
      <c r="P2663" s="835">
        <v>17450.73</v>
      </c>
      <c r="Q2663" s="837">
        <v>0.81818181818181823</v>
      </c>
      <c r="R2663" s="832">
        <v>9</v>
      </c>
      <c r="S2663" s="837">
        <v>0.81818181818181823</v>
      </c>
      <c r="T2663" s="836">
        <v>3</v>
      </c>
      <c r="U2663" s="838">
        <v>0.75</v>
      </c>
    </row>
    <row r="2664" spans="1:21" ht="14.45" customHeight="1" x14ac:dyDescent="0.2">
      <c r="A2664" s="831">
        <v>21</v>
      </c>
      <c r="B2664" s="832" t="s">
        <v>3242</v>
      </c>
      <c r="C2664" s="832" t="s">
        <v>3248</v>
      </c>
      <c r="D2664" s="833" t="s">
        <v>5567</v>
      </c>
      <c r="E2664" s="834" t="s">
        <v>3262</v>
      </c>
      <c r="F2664" s="832" t="s">
        <v>3243</v>
      </c>
      <c r="G2664" s="832" t="s">
        <v>3299</v>
      </c>
      <c r="H2664" s="832" t="s">
        <v>655</v>
      </c>
      <c r="I2664" s="832" t="s">
        <v>3434</v>
      </c>
      <c r="J2664" s="832" t="s">
        <v>2868</v>
      </c>
      <c r="K2664" s="832" t="s">
        <v>3435</v>
      </c>
      <c r="L2664" s="835">
        <v>5322.08</v>
      </c>
      <c r="M2664" s="835">
        <v>5322.08</v>
      </c>
      <c r="N2664" s="832">
        <v>1</v>
      </c>
      <c r="O2664" s="836">
        <v>1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5" customHeight="1" x14ac:dyDescent="0.2">
      <c r="A2665" s="831">
        <v>21</v>
      </c>
      <c r="B2665" s="832" t="s">
        <v>3242</v>
      </c>
      <c r="C2665" s="832" t="s">
        <v>3248</v>
      </c>
      <c r="D2665" s="833" t="s">
        <v>5567</v>
      </c>
      <c r="E2665" s="834" t="s">
        <v>3262</v>
      </c>
      <c r="F2665" s="832" t="s">
        <v>3243</v>
      </c>
      <c r="G2665" s="832" t="s">
        <v>3299</v>
      </c>
      <c r="H2665" s="832" t="s">
        <v>655</v>
      </c>
      <c r="I2665" s="832" t="s">
        <v>2861</v>
      </c>
      <c r="J2665" s="832" t="s">
        <v>2859</v>
      </c>
      <c r="K2665" s="832" t="s">
        <v>2862</v>
      </c>
      <c r="L2665" s="835">
        <v>1454.23</v>
      </c>
      <c r="M2665" s="835">
        <v>10179.61</v>
      </c>
      <c r="N2665" s="832">
        <v>7</v>
      </c>
      <c r="O2665" s="836">
        <v>3</v>
      </c>
      <c r="P2665" s="835">
        <v>4362.6900000000005</v>
      </c>
      <c r="Q2665" s="837">
        <v>0.4285714285714286</v>
      </c>
      <c r="R2665" s="832">
        <v>3</v>
      </c>
      <c r="S2665" s="837">
        <v>0.42857142857142855</v>
      </c>
      <c r="T2665" s="836">
        <v>1</v>
      </c>
      <c r="U2665" s="838">
        <v>0.33333333333333331</v>
      </c>
    </row>
    <row r="2666" spans="1:21" ht="14.45" customHeight="1" x14ac:dyDescent="0.2">
      <c r="A2666" s="831">
        <v>21</v>
      </c>
      <c r="B2666" s="832" t="s">
        <v>3242</v>
      </c>
      <c r="C2666" s="832" t="s">
        <v>3248</v>
      </c>
      <c r="D2666" s="833" t="s">
        <v>5567</v>
      </c>
      <c r="E2666" s="834" t="s">
        <v>3262</v>
      </c>
      <c r="F2666" s="832" t="s">
        <v>3243</v>
      </c>
      <c r="G2666" s="832" t="s">
        <v>3299</v>
      </c>
      <c r="H2666" s="832" t="s">
        <v>594</v>
      </c>
      <c r="I2666" s="832" t="s">
        <v>3834</v>
      </c>
      <c r="J2666" s="832" t="s">
        <v>3832</v>
      </c>
      <c r="K2666" s="832" t="s">
        <v>3835</v>
      </c>
      <c r="L2666" s="835">
        <v>4967.28</v>
      </c>
      <c r="M2666" s="835">
        <v>4967.28</v>
      </c>
      <c r="N2666" s="832">
        <v>1</v>
      </c>
      <c r="O2666" s="836">
        <v>1</v>
      </c>
      <c r="P2666" s="835">
        <v>4967.28</v>
      </c>
      <c r="Q2666" s="837">
        <v>1</v>
      </c>
      <c r="R2666" s="832">
        <v>1</v>
      </c>
      <c r="S2666" s="837">
        <v>1</v>
      </c>
      <c r="T2666" s="836">
        <v>1</v>
      </c>
      <c r="U2666" s="838">
        <v>1</v>
      </c>
    </row>
    <row r="2667" spans="1:21" ht="14.45" customHeight="1" x14ac:dyDescent="0.2">
      <c r="A2667" s="831">
        <v>21</v>
      </c>
      <c r="B2667" s="832" t="s">
        <v>3242</v>
      </c>
      <c r="C2667" s="832" t="s">
        <v>3248</v>
      </c>
      <c r="D2667" s="833" t="s">
        <v>5567</v>
      </c>
      <c r="E2667" s="834" t="s">
        <v>3262</v>
      </c>
      <c r="F2667" s="832" t="s">
        <v>3243</v>
      </c>
      <c r="G2667" s="832" t="s">
        <v>3436</v>
      </c>
      <c r="H2667" s="832" t="s">
        <v>655</v>
      </c>
      <c r="I2667" s="832" t="s">
        <v>2789</v>
      </c>
      <c r="J2667" s="832" t="s">
        <v>2790</v>
      </c>
      <c r="K2667" s="832" t="s">
        <v>2791</v>
      </c>
      <c r="L2667" s="835">
        <v>3231.81</v>
      </c>
      <c r="M2667" s="835">
        <v>6463.62</v>
      </c>
      <c r="N2667" s="832">
        <v>2</v>
      </c>
      <c r="O2667" s="836">
        <v>1.5</v>
      </c>
      <c r="P2667" s="835">
        <v>6463.62</v>
      </c>
      <c r="Q2667" s="837">
        <v>1</v>
      </c>
      <c r="R2667" s="832">
        <v>2</v>
      </c>
      <c r="S2667" s="837">
        <v>1</v>
      </c>
      <c r="T2667" s="836">
        <v>1.5</v>
      </c>
      <c r="U2667" s="838">
        <v>1</v>
      </c>
    </row>
    <row r="2668" spans="1:21" ht="14.45" customHeight="1" x14ac:dyDescent="0.2">
      <c r="A2668" s="831">
        <v>21</v>
      </c>
      <c r="B2668" s="832" t="s">
        <v>3242</v>
      </c>
      <c r="C2668" s="832" t="s">
        <v>3248</v>
      </c>
      <c r="D2668" s="833" t="s">
        <v>5567</v>
      </c>
      <c r="E2668" s="834" t="s">
        <v>3262</v>
      </c>
      <c r="F2668" s="832" t="s">
        <v>3243</v>
      </c>
      <c r="G2668" s="832" t="s">
        <v>3437</v>
      </c>
      <c r="H2668" s="832" t="s">
        <v>655</v>
      </c>
      <c r="I2668" s="832" t="s">
        <v>2594</v>
      </c>
      <c r="J2668" s="832" t="s">
        <v>1030</v>
      </c>
      <c r="K2668" s="832" t="s">
        <v>2595</v>
      </c>
      <c r="L2668" s="835">
        <v>42.51</v>
      </c>
      <c r="M2668" s="835">
        <v>212.54999999999998</v>
      </c>
      <c r="N2668" s="832">
        <v>5</v>
      </c>
      <c r="O2668" s="836">
        <v>2.5</v>
      </c>
      <c r="P2668" s="835">
        <v>42.51</v>
      </c>
      <c r="Q2668" s="837">
        <v>0.2</v>
      </c>
      <c r="R2668" s="832">
        <v>1</v>
      </c>
      <c r="S2668" s="837">
        <v>0.2</v>
      </c>
      <c r="T2668" s="836">
        <v>0.5</v>
      </c>
      <c r="U2668" s="838">
        <v>0.2</v>
      </c>
    </row>
    <row r="2669" spans="1:21" ht="14.45" customHeight="1" x14ac:dyDescent="0.2">
      <c r="A2669" s="831">
        <v>21</v>
      </c>
      <c r="B2669" s="832" t="s">
        <v>3242</v>
      </c>
      <c r="C2669" s="832" t="s">
        <v>3248</v>
      </c>
      <c r="D2669" s="833" t="s">
        <v>5567</v>
      </c>
      <c r="E2669" s="834" t="s">
        <v>3262</v>
      </c>
      <c r="F2669" s="832" t="s">
        <v>3243</v>
      </c>
      <c r="G2669" s="832" t="s">
        <v>4229</v>
      </c>
      <c r="H2669" s="832" t="s">
        <v>594</v>
      </c>
      <c r="I2669" s="832" t="s">
        <v>4230</v>
      </c>
      <c r="J2669" s="832" t="s">
        <v>1165</v>
      </c>
      <c r="K2669" s="832" t="s">
        <v>1166</v>
      </c>
      <c r="L2669" s="835">
        <v>105.63</v>
      </c>
      <c r="M2669" s="835">
        <v>105.63</v>
      </c>
      <c r="N2669" s="832">
        <v>1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5" customHeight="1" x14ac:dyDescent="0.2">
      <c r="A2670" s="831">
        <v>21</v>
      </c>
      <c r="B2670" s="832" t="s">
        <v>3242</v>
      </c>
      <c r="C2670" s="832" t="s">
        <v>3248</v>
      </c>
      <c r="D2670" s="833" t="s">
        <v>5567</v>
      </c>
      <c r="E2670" s="834" t="s">
        <v>3262</v>
      </c>
      <c r="F2670" s="832" t="s">
        <v>3243</v>
      </c>
      <c r="G2670" s="832" t="s">
        <v>3438</v>
      </c>
      <c r="H2670" s="832" t="s">
        <v>655</v>
      </c>
      <c r="I2670" s="832" t="s">
        <v>2910</v>
      </c>
      <c r="J2670" s="832" t="s">
        <v>2911</v>
      </c>
      <c r="K2670" s="832" t="s">
        <v>2912</v>
      </c>
      <c r="L2670" s="835">
        <v>113.16</v>
      </c>
      <c r="M2670" s="835">
        <v>226.32</v>
      </c>
      <c r="N2670" s="832">
        <v>2</v>
      </c>
      <c r="O2670" s="836">
        <v>1</v>
      </c>
      <c r="P2670" s="835">
        <v>113.16</v>
      </c>
      <c r="Q2670" s="837">
        <v>0.5</v>
      </c>
      <c r="R2670" s="832">
        <v>1</v>
      </c>
      <c r="S2670" s="837">
        <v>0.5</v>
      </c>
      <c r="T2670" s="836">
        <v>0.5</v>
      </c>
      <c r="U2670" s="838">
        <v>0.5</v>
      </c>
    </row>
    <row r="2671" spans="1:21" ht="14.45" customHeight="1" x14ac:dyDescent="0.2">
      <c r="A2671" s="831">
        <v>21</v>
      </c>
      <c r="B2671" s="832" t="s">
        <v>3242</v>
      </c>
      <c r="C2671" s="832" t="s">
        <v>3248</v>
      </c>
      <c r="D2671" s="833" t="s">
        <v>5567</v>
      </c>
      <c r="E2671" s="834" t="s">
        <v>3262</v>
      </c>
      <c r="F2671" s="832" t="s">
        <v>3243</v>
      </c>
      <c r="G2671" s="832" t="s">
        <v>3438</v>
      </c>
      <c r="H2671" s="832" t="s">
        <v>655</v>
      </c>
      <c r="I2671" s="832" t="s">
        <v>2913</v>
      </c>
      <c r="J2671" s="832" t="s">
        <v>2911</v>
      </c>
      <c r="K2671" s="832" t="s">
        <v>2914</v>
      </c>
      <c r="L2671" s="835">
        <v>169.73</v>
      </c>
      <c r="M2671" s="835">
        <v>509.18999999999994</v>
      </c>
      <c r="N2671" s="832">
        <v>3</v>
      </c>
      <c r="O2671" s="836">
        <v>1</v>
      </c>
      <c r="P2671" s="835">
        <v>509.18999999999994</v>
      </c>
      <c r="Q2671" s="837">
        <v>1</v>
      </c>
      <c r="R2671" s="832">
        <v>3</v>
      </c>
      <c r="S2671" s="837">
        <v>1</v>
      </c>
      <c r="T2671" s="836">
        <v>1</v>
      </c>
      <c r="U2671" s="838">
        <v>1</v>
      </c>
    </row>
    <row r="2672" spans="1:21" ht="14.45" customHeight="1" x14ac:dyDescent="0.2">
      <c r="A2672" s="831">
        <v>21</v>
      </c>
      <c r="B2672" s="832" t="s">
        <v>3242</v>
      </c>
      <c r="C2672" s="832" t="s">
        <v>3248</v>
      </c>
      <c r="D2672" s="833" t="s">
        <v>5567</v>
      </c>
      <c r="E2672" s="834" t="s">
        <v>3262</v>
      </c>
      <c r="F2672" s="832" t="s">
        <v>3243</v>
      </c>
      <c r="G2672" s="832" t="s">
        <v>3438</v>
      </c>
      <c r="H2672" s="832" t="s">
        <v>655</v>
      </c>
      <c r="I2672" s="832" t="s">
        <v>2915</v>
      </c>
      <c r="J2672" s="832" t="s">
        <v>2911</v>
      </c>
      <c r="K2672" s="832" t="s">
        <v>2916</v>
      </c>
      <c r="L2672" s="835">
        <v>339.47</v>
      </c>
      <c r="M2672" s="835">
        <v>3394.7000000000003</v>
      </c>
      <c r="N2672" s="832">
        <v>10</v>
      </c>
      <c r="O2672" s="836">
        <v>5</v>
      </c>
      <c r="P2672" s="835">
        <v>1697.3500000000001</v>
      </c>
      <c r="Q2672" s="837">
        <v>0.5</v>
      </c>
      <c r="R2672" s="832">
        <v>5</v>
      </c>
      <c r="S2672" s="837">
        <v>0.5</v>
      </c>
      <c r="T2672" s="836">
        <v>3</v>
      </c>
      <c r="U2672" s="838">
        <v>0.6</v>
      </c>
    </row>
    <row r="2673" spans="1:21" ht="14.45" customHeight="1" x14ac:dyDescent="0.2">
      <c r="A2673" s="831">
        <v>21</v>
      </c>
      <c r="B2673" s="832" t="s">
        <v>3242</v>
      </c>
      <c r="C2673" s="832" t="s">
        <v>3248</v>
      </c>
      <c r="D2673" s="833" t="s">
        <v>5567</v>
      </c>
      <c r="E2673" s="834" t="s">
        <v>3262</v>
      </c>
      <c r="F2673" s="832" t="s">
        <v>3243</v>
      </c>
      <c r="G2673" s="832" t="s">
        <v>4825</v>
      </c>
      <c r="H2673" s="832" t="s">
        <v>594</v>
      </c>
      <c r="I2673" s="832" t="s">
        <v>4910</v>
      </c>
      <c r="J2673" s="832" t="s">
        <v>1519</v>
      </c>
      <c r="K2673" s="832" t="s">
        <v>4911</v>
      </c>
      <c r="L2673" s="835">
        <v>0</v>
      </c>
      <c r="M2673" s="835">
        <v>0</v>
      </c>
      <c r="N2673" s="832">
        <v>1</v>
      </c>
      <c r="O2673" s="836">
        <v>1</v>
      </c>
      <c r="P2673" s="835">
        <v>0</v>
      </c>
      <c r="Q2673" s="837"/>
      <c r="R2673" s="832">
        <v>1</v>
      </c>
      <c r="S2673" s="837">
        <v>1</v>
      </c>
      <c r="T2673" s="836">
        <v>1</v>
      </c>
      <c r="U2673" s="838">
        <v>1</v>
      </c>
    </row>
    <row r="2674" spans="1:21" ht="14.45" customHeight="1" x14ac:dyDescent="0.2">
      <c r="A2674" s="831">
        <v>21</v>
      </c>
      <c r="B2674" s="832" t="s">
        <v>3242</v>
      </c>
      <c r="C2674" s="832" t="s">
        <v>3248</v>
      </c>
      <c r="D2674" s="833" t="s">
        <v>5567</v>
      </c>
      <c r="E2674" s="834" t="s">
        <v>3262</v>
      </c>
      <c r="F2674" s="832" t="s">
        <v>3243</v>
      </c>
      <c r="G2674" s="832" t="s">
        <v>4092</v>
      </c>
      <c r="H2674" s="832" t="s">
        <v>594</v>
      </c>
      <c r="I2674" s="832" t="s">
        <v>5234</v>
      </c>
      <c r="J2674" s="832" t="s">
        <v>5235</v>
      </c>
      <c r="K2674" s="832" t="s">
        <v>5236</v>
      </c>
      <c r="L2674" s="835">
        <v>84.39</v>
      </c>
      <c r="M2674" s="835">
        <v>84.39</v>
      </c>
      <c r="N2674" s="832">
        <v>1</v>
      </c>
      <c r="O2674" s="836">
        <v>0.5</v>
      </c>
      <c r="P2674" s="835">
        <v>84.39</v>
      </c>
      <c r="Q2674" s="837">
        <v>1</v>
      </c>
      <c r="R2674" s="832">
        <v>1</v>
      </c>
      <c r="S2674" s="837">
        <v>1</v>
      </c>
      <c r="T2674" s="836">
        <v>0.5</v>
      </c>
      <c r="U2674" s="838">
        <v>1</v>
      </c>
    </row>
    <row r="2675" spans="1:21" ht="14.45" customHeight="1" x14ac:dyDescent="0.2">
      <c r="A2675" s="831">
        <v>21</v>
      </c>
      <c r="B2675" s="832" t="s">
        <v>3242</v>
      </c>
      <c r="C2675" s="832" t="s">
        <v>3248</v>
      </c>
      <c r="D2675" s="833" t="s">
        <v>5567</v>
      </c>
      <c r="E2675" s="834" t="s">
        <v>3262</v>
      </c>
      <c r="F2675" s="832" t="s">
        <v>3243</v>
      </c>
      <c r="G2675" s="832" t="s">
        <v>4231</v>
      </c>
      <c r="H2675" s="832" t="s">
        <v>594</v>
      </c>
      <c r="I2675" s="832" t="s">
        <v>4232</v>
      </c>
      <c r="J2675" s="832" t="s">
        <v>4233</v>
      </c>
      <c r="K2675" s="832" t="s">
        <v>3799</v>
      </c>
      <c r="L2675" s="835">
        <v>140.72</v>
      </c>
      <c r="M2675" s="835">
        <v>422.15999999999997</v>
      </c>
      <c r="N2675" s="832">
        <v>3</v>
      </c>
      <c r="O2675" s="836">
        <v>0.5</v>
      </c>
      <c r="P2675" s="835">
        <v>422.15999999999997</v>
      </c>
      <c r="Q2675" s="837">
        <v>1</v>
      </c>
      <c r="R2675" s="832">
        <v>3</v>
      </c>
      <c r="S2675" s="837">
        <v>1</v>
      </c>
      <c r="T2675" s="836">
        <v>0.5</v>
      </c>
      <c r="U2675" s="838">
        <v>1</v>
      </c>
    </row>
    <row r="2676" spans="1:21" ht="14.45" customHeight="1" x14ac:dyDescent="0.2">
      <c r="A2676" s="831">
        <v>21</v>
      </c>
      <c r="B2676" s="832" t="s">
        <v>3242</v>
      </c>
      <c r="C2676" s="832" t="s">
        <v>3248</v>
      </c>
      <c r="D2676" s="833" t="s">
        <v>5567</v>
      </c>
      <c r="E2676" s="834" t="s">
        <v>3262</v>
      </c>
      <c r="F2676" s="832" t="s">
        <v>3243</v>
      </c>
      <c r="G2676" s="832" t="s">
        <v>3451</v>
      </c>
      <c r="H2676" s="832" t="s">
        <v>594</v>
      </c>
      <c r="I2676" s="832" t="s">
        <v>3454</v>
      </c>
      <c r="J2676" s="832" t="s">
        <v>1163</v>
      </c>
      <c r="K2676" s="832" t="s">
        <v>3455</v>
      </c>
      <c r="L2676" s="835">
        <v>45.03</v>
      </c>
      <c r="M2676" s="835">
        <v>180.12</v>
      </c>
      <c r="N2676" s="832">
        <v>4</v>
      </c>
      <c r="O2676" s="836">
        <v>2</v>
      </c>
      <c r="P2676" s="835">
        <v>90.06</v>
      </c>
      <c r="Q2676" s="837">
        <v>0.5</v>
      </c>
      <c r="R2676" s="832">
        <v>2</v>
      </c>
      <c r="S2676" s="837">
        <v>0.5</v>
      </c>
      <c r="T2676" s="836">
        <v>0.5</v>
      </c>
      <c r="U2676" s="838">
        <v>0.25</v>
      </c>
    </row>
    <row r="2677" spans="1:21" ht="14.45" customHeight="1" x14ac:dyDescent="0.2">
      <c r="A2677" s="831">
        <v>21</v>
      </c>
      <c r="B2677" s="832" t="s">
        <v>3242</v>
      </c>
      <c r="C2677" s="832" t="s">
        <v>3248</v>
      </c>
      <c r="D2677" s="833" t="s">
        <v>5567</v>
      </c>
      <c r="E2677" s="834" t="s">
        <v>3262</v>
      </c>
      <c r="F2677" s="832" t="s">
        <v>3243</v>
      </c>
      <c r="G2677" s="832" t="s">
        <v>3847</v>
      </c>
      <c r="H2677" s="832" t="s">
        <v>594</v>
      </c>
      <c r="I2677" s="832" t="s">
        <v>4912</v>
      </c>
      <c r="J2677" s="832" t="s">
        <v>1631</v>
      </c>
      <c r="K2677" s="832" t="s">
        <v>4096</v>
      </c>
      <c r="L2677" s="835">
        <v>94.7</v>
      </c>
      <c r="M2677" s="835">
        <v>94.7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5" customHeight="1" x14ac:dyDescent="0.2">
      <c r="A2678" s="831">
        <v>21</v>
      </c>
      <c r="B2678" s="832" t="s">
        <v>3242</v>
      </c>
      <c r="C2678" s="832" t="s">
        <v>3248</v>
      </c>
      <c r="D2678" s="833" t="s">
        <v>5567</v>
      </c>
      <c r="E2678" s="834" t="s">
        <v>3262</v>
      </c>
      <c r="F2678" s="832" t="s">
        <v>3243</v>
      </c>
      <c r="G2678" s="832" t="s">
        <v>4101</v>
      </c>
      <c r="H2678" s="832" t="s">
        <v>594</v>
      </c>
      <c r="I2678" s="832" t="s">
        <v>4102</v>
      </c>
      <c r="J2678" s="832" t="s">
        <v>4103</v>
      </c>
      <c r="K2678" s="832" t="s">
        <v>4104</v>
      </c>
      <c r="L2678" s="835">
        <v>45.89</v>
      </c>
      <c r="M2678" s="835">
        <v>137.67000000000002</v>
      </c>
      <c r="N2678" s="832">
        <v>3</v>
      </c>
      <c r="O2678" s="836">
        <v>1</v>
      </c>
      <c r="P2678" s="835">
        <v>137.67000000000002</v>
      </c>
      <c r="Q2678" s="837">
        <v>1</v>
      </c>
      <c r="R2678" s="832">
        <v>3</v>
      </c>
      <c r="S2678" s="837">
        <v>1</v>
      </c>
      <c r="T2678" s="836">
        <v>1</v>
      </c>
      <c r="U2678" s="838">
        <v>1</v>
      </c>
    </row>
    <row r="2679" spans="1:21" ht="14.45" customHeight="1" x14ac:dyDescent="0.2">
      <c r="A2679" s="831">
        <v>21</v>
      </c>
      <c r="B2679" s="832" t="s">
        <v>3242</v>
      </c>
      <c r="C2679" s="832" t="s">
        <v>3248</v>
      </c>
      <c r="D2679" s="833" t="s">
        <v>5567</v>
      </c>
      <c r="E2679" s="834" t="s">
        <v>3262</v>
      </c>
      <c r="F2679" s="832" t="s">
        <v>3243</v>
      </c>
      <c r="G2679" s="832" t="s">
        <v>3469</v>
      </c>
      <c r="H2679" s="832" t="s">
        <v>594</v>
      </c>
      <c r="I2679" s="832" t="s">
        <v>3470</v>
      </c>
      <c r="J2679" s="832" t="s">
        <v>907</v>
      </c>
      <c r="K2679" s="832" t="s">
        <v>3471</v>
      </c>
      <c r="L2679" s="835">
        <v>27.28</v>
      </c>
      <c r="M2679" s="835">
        <v>27.28</v>
      </c>
      <c r="N2679" s="832">
        <v>1</v>
      </c>
      <c r="O2679" s="836">
        <v>1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21</v>
      </c>
      <c r="B2680" s="832" t="s">
        <v>3242</v>
      </c>
      <c r="C2680" s="832" t="s">
        <v>3248</v>
      </c>
      <c r="D2680" s="833" t="s">
        <v>5567</v>
      </c>
      <c r="E2680" s="834" t="s">
        <v>3262</v>
      </c>
      <c r="F2680" s="832" t="s">
        <v>3243</v>
      </c>
      <c r="G2680" s="832" t="s">
        <v>5141</v>
      </c>
      <c r="H2680" s="832" t="s">
        <v>594</v>
      </c>
      <c r="I2680" s="832" t="s">
        <v>5237</v>
      </c>
      <c r="J2680" s="832" t="s">
        <v>5143</v>
      </c>
      <c r="K2680" s="832" t="s">
        <v>5238</v>
      </c>
      <c r="L2680" s="835">
        <v>36.909999999999997</v>
      </c>
      <c r="M2680" s="835">
        <v>36.909999999999997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5" customHeight="1" x14ac:dyDescent="0.2">
      <c r="A2681" s="831">
        <v>21</v>
      </c>
      <c r="B2681" s="832" t="s">
        <v>3242</v>
      </c>
      <c r="C2681" s="832" t="s">
        <v>3248</v>
      </c>
      <c r="D2681" s="833" t="s">
        <v>5567</v>
      </c>
      <c r="E2681" s="834" t="s">
        <v>3262</v>
      </c>
      <c r="F2681" s="832" t="s">
        <v>3243</v>
      </c>
      <c r="G2681" s="832" t="s">
        <v>3477</v>
      </c>
      <c r="H2681" s="832" t="s">
        <v>655</v>
      </c>
      <c r="I2681" s="832" t="s">
        <v>3478</v>
      </c>
      <c r="J2681" s="832" t="s">
        <v>3479</v>
      </c>
      <c r="K2681" s="832" t="s">
        <v>3480</v>
      </c>
      <c r="L2681" s="835">
        <v>1651.16</v>
      </c>
      <c r="M2681" s="835">
        <v>3302.32</v>
      </c>
      <c r="N2681" s="832">
        <v>2</v>
      </c>
      <c r="O2681" s="836">
        <v>2</v>
      </c>
      <c r="P2681" s="835">
        <v>1651.16</v>
      </c>
      <c r="Q2681" s="837">
        <v>0.5</v>
      </c>
      <c r="R2681" s="832">
        <v>1</v>
      </c>
      <c r="S2681" s="837">
        <v>0.5</v>
      </c>
      <c r="T2681" s="836">
        <v>1</v>
      </c>
      <c r="U2681" s="838">
        <v>0.5</v>
      </c>
    </row>
    <row r="2682" spans="1:21" ht="14.45" customHeight="1" x14ac:dyDescent="0.2">
      <c r="A2682" s="831">
        <v>21</v>
      </c>
      <c r="B2682" s="832" t="s">
        <v>3242</v>
      </c>
      <c r="C2682" s="832" t="s">
        <v>3248</v>
      </c>
      <c r="D2682" s="833" t="s">
        <v>5567</v>
      </c>
      <c r="E2682" s="834" t="s">
        <v>3262</v>
      </c>
      <c r="F2682" s="832" t="s">
        <v>3243</v>
      </c>
      <c r="G2682" s="832" t="s">
        <v>3477</v>
      </c>
      <c r="H2682" s="832" t="s">
        <v>655</v>
      </c>
      <c r="I2682" s="832" t="s">
        <v>3481</v>
      </c>
      <c r="J2682" s="832" t="s">
        <v>3479</v>
      </c>
      <c r="K2682" s="832" t="s">
        <v>3482</v>
      </c>
      <c r="L2682" s="835">
        <v>247.67</v>
      </c>
      <c r="M2682" s="835">
        <v>495.34</v>
      </c>
      <c r="N2682" s="832">
        <v>2</v>
      </c>
      <c r="O2682" s="836">
        <v>1</v>
      </c>
      <c r="P2682" s="835">
        <v>495.34</v>
      </c>
      <c r="Q2682" s="837">
        <v>1</v>
      </c>
      <c r="R2682" s="832">
        <v>2</v>
      </c>
      <c r="S2682" s="837">
        <v>1</v>
      </c>
      <c r="T2682" s="836">
        <v>1</v>
      </c>
      <c r="U2682" s="838">
        <v>1</v>
      </c>
    </row>
    <row r="2683" spans="1:21" ht="14.45" customHeight="1" x14ac:dyDescent="0.2">
      <c r="A2683" s="831">
        <v>21</v>
      </c>
      <c r="B2683" s="832" t="s">
        <v>3242</v>
      </c>
      <c r="C2683" s="832" t="s">
        <v>3248</v>
      </c>
      <c r="D2683" s="833" t="s">
        <v>5567</v>
      </c>
      <c r="E2683" s="834" t="s">
        <v>3262</v>
      </c>
      <c r="F2683" s="832" t="s">
        <v>3243</v>
      </c>
      <c r="G2683" s="832" t="s">
        <v>3856</v>
      </c>
      <c r="H2683" s="832" t="s">
        <v>594</v>
      </c>
      <c r="I2683" s="832" t="s">
        <v>3857</v>
      </c>
      <c r="J2683" s="832" t="s">
        <v>3858</v>
      </c>
      <c r="K2683" s="832" t="s">
        <v>3859</v>
      </c>
      <c r="L2683" s="835">
        <v>111.72</v>
      </c>
      <c r="M2683" s="835">
        <v>223.44</v>
      </c>
      <c r="N2683" s="832">
        <v>2</v>
      </c>
      <c r="O2683" s="836">
        <v>1</v>
      </c>
      <c r="P2683" s="835">
        <v>111.72</v>
      </c>
      <c r="Q2683" s="837">
        <v>0.5</v>
      </c>
      <c r="R2683" s="832">
        <v>1</v>
      </c>
      <c r="S2683" s="837">
        <v>0.5</v>
      </c>
      <c r="T2683" s="836">
        <v>0.5</v>
      </c>
      <c r="U2683" s="838">
        <v>0.5</v>
      </c>
    </row>
    <row r="2684" spans="1:21" ht="14.45" customHeight="1" x14ac:dyDescent="0.2">
      <c r="A2684" s="831">
        <v>21</v>
      </c>
      <c r="B2684" s="832" t="s">
        <v>3242</v>
      </c>
      <c r="C2684" s="832" t="s">
        <v>3248</v>
      </c>
      <c r="D2684" s="833" t="s">
        <v>5567</v>
      </c>
      <c r="E2684" s="834" t="s">
        <v>3262</v>
      </c>
      <c r="F2684" s="832" t="s">
        <v>3243</v>
      </c>
      <c r="G2684" s="832" t="s">
        <v>3856</v>
      </c>
      <c r="H2684" s="832" t="s">
        <v>594</v>
      </c>
      <c r="I2684" s="832" t="s">
        <v>3860</v>
      </c>
      <c r="J2684" s="832" t="s">
        <v>3858</v>
      </c>
      <c r="K2684" s="832" t="s">
        <v>3859</v>
      </c>
      <c r="L2684" s="835">
        <v>111.72</v>
      </c>
      <c r="M2684" s="835">
        <v>111.72</v>
      </c>
      <c r="N2684" s="832">
        <v>1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21</v>
      </c>
      <c r="B2685" s="832" t="s">
        <v>3242</v>
      </c>
      <c r="C2685" s="832" t="s">
        <v>3248</v>
      </c>
      <c r="D2685" s="833" t="s">
        <v>5567</v>
      </c>
      <c r="E2685" s="834" t="s">
        <v>3262</v>
      </c>
      <c r="F2685" s="832" t="s">
        <v>3243</v>
      </c>
      <c r="G2685" s="832" t="s">
        <v>3490</v>
      </c>
      <c r="H2685" s="832" t="s">
        <v>594</v>
      </c>
      <c r="I2685" s="832" t="s">
        <v>3867</v>
      </c>
      <c r="J2685" s="832" t="s">
        <v>836</v>
      </c>
      <c r="K2685" s="832" t="s">
        <v>837</v>
      </c>
      <c r="L2685" s="835">
        <v>38.5</v>
      </c>
      <c r="M2685" s="835">
        <v>192.5</v>
      </c>
      <c r="N2685" s="832">
        <v>5</v>
      </c>
      <c r="O2685" s="836">
        <v>1.5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5" customHeight="1" x14ac:dyDescent="0.2">
      <c r="A2686" s="831">
        <v>21</v>
      </c>
      <c r="B2686" s="832" t="s">
        <v>3242</v>
      </c>
      <c r="C2686" s="832" t="s">
        <v>3248</v>
      </c>
      <c r="D2686" s="833" t="s">
        <v>5567</v>
      </c>
      <c r="E2686" s="834" t="s">
        <v>3262</v>
      </c>
      <c r="F2686" s="832" t="s">
        <v>3243</v>
      </c>
      <c r="G2686" s="832" t="s">
        <v>3490</v>
      </c>
      <c r="H2686" s="832" t="s">
        <v>594</v>
      </c>
      <c r="I2686" s="832" t="s">
        <v>3869</v>
      </c>
      <c r="J2686" s="832" t="s">
        <v>836</v>
      </c>
      <c r="K2686" s="832" t="s">
        <v>837</v>
      </c>
      <c r="L2686" s="835">
        <v>38.5</v>
      </c>
      <c r="M2686" s="835">
        <v>77</v>
      </c>
      <c r="N2686" s="832">
        <v>2</v>
      </c>
      <c r="O2686" s="836">
        <v>1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21</v>
      </c>
      <c r="B2687" s="832" t="s">
        <v>3242</v>
      </c>
      <c r="C2687" s="832" t="s">
        <v>3248</v>
      </c>
      <c r="D2687" s="833" t="s">
        <v>5567</v>
      </c>
      <c r="E2687" s="834" t="s">
        <v>3262</v>
      </c>
      <c r="F2687" s="832" t="s">
        <v>3243</v>
      </c>
      <c r="G2687" s="832" t="s">
        <v>4419</v>
      </c>
      <c r="H2687" s="832" t="s">
        <v>594</v>
      </c>
      <c r="I2687" s="832" t="s">
        <v>4420</v>
      </c>
      <c r="J2687" s="832" t="s">
        <v>4421</v>
      </c>
      <c r="K2687" s="832" t="s">
        <v>4422</v>
      </c>
      <c r="L2687" s="835">
        <v>73.09</v>
      </c>
      <c r="M2687" s="835">
        <v>146.18</v>
      </c>
      <c r="N2687" s="832">
        <v>2</v>
      </c>
      <c r="O2687" s="836">
        <v>0.5</v>
      </c>
      <c r="P2687" s="835">
        <v>146.18</v>
      </c>
      <c r="Q2687" s="837">
        <v>1</v>
      </c>
      <c r="R2687" s="832">
        <v>2</v>
      </c>
      <c r="S2687" s="837">
        <v>1</v>
      </c>
      <c r="T2687" s="836">
        <v>0.5</v>
      </c>
      <c r="U2687" s="838">
        <v>1</v>
      </c>
    </row>
    <row r="2688" spans="1:21" ht="14.45" customHeight="1" x14ac:dyDescent="0.2">
      <c r="A2688" s="831">
        <v>21</v>
      </c>
      <c r="B2688" s="832" t="s">
        <v>3242</v>
      </c>
      <c r="C2688" s="832" t="s">
        <v>3248</v>
      </c>
      <c r="D2688" s="833" t="s">
        <v>5567</v>
      </c>
      <c r="E2688" s="834" t="s">
        <v>3262</v>
      </c>
      <c r="F2688" s="832" t="s">
        <v>3243</v>
      </c>
      <c r="G2688" s="832" t="s">
        <v>3493</v>
      </c>
      <c r="H2688" s="832" t="s">
        <v>594</v>
      </c>
      <c r="I2688" s="832" t="s">
        <v>5239</v>
      </c>
      <c r="J2688" s="832" t="s">
        <v>3874</v>
      </c>
      <c r="K2688" s="832" t="s">
        <v>5240</v>
      </c>
      <c r="L2688" s="835">
        <v>31.65</v>
      </c>
      <c r="M2688" s="835">
        <v>31.65</v>
      </c>
      <c r="N2688" s="832">
        <v>1</v>
      </c>
      <c r="O2688" s="836">
        <v>0.5</v>
      </c>
      <c r="P2688" s="835">
        <v>31.65</v>
      </c>
      <c r="Q2688" s="837">
        <v>1</v>
      </c>
      <c r="R2688" s="832">
        <v>1</v>
      </c>
      <c r="S2688" s="837">
        <v>1</v>
      </c>
      <c r="T2688" s="836">
        <v>0.5</v>
      </c>
      <c r="U2688" s="838">
        <v>1</v>
      </c>
    </row>
    <row r="2689" spans="1:21" ht="14.45" customHeight="1" x14ac:dyDescent="0.2">
      <c r="A2689" s="831">
        <v>21</v>
      </c>
      <c r="B2689" s="832" t="s">
        <v>3242</v>
      </c>
      <c r="C2689" s="832" t="s">
        <v>3248</v>
      </c>
      <c r="D2689" s="833" t="s">
        <v>5567</v>
      </c>
      <c r="E2689" s="834" t="s">
        <v>3262</v>
      </c>
      <c r="F2689" s="832" t="s">
        <v>3243</v>
      </c>
      <c r="G2689" s="832" t="s">
        <v>3497</v>
      </c>
      <c r="H2689" s="832" t="s">
        <v>594</v>
      </c>
      <c r="I2689" s="832" t="s">
        <v>3876</v>
      </c>
      <c r="J2689" s="832" t="s">
        <v>1385</v>
      </c>
      <c r="K2689" s="832" t="s">
        <v>3499</v>
      </c>
      <c r="L2689" s="835">
        <v>163.54</v>
      </c>
      <c r="M2689" s="835">
        <v>817.69999999999993</v>
      </c>
      <c r="N2689" s="832">
        <v>5</v>
      </c>
      <c r="O2689" s="836">
        <v>1</v>
      </c>
      <c r="P2689" s="835">
        <v>817.69999999999993</v>
      </c>
      <c r="Q2689" s="837">
        <v>1</v>
      </c>
      <c r="R2689" s="832">
        <v>5</v>
      </c>
      <c r="S2689" s="837">
        <v>1</v>
      </c>
      <c r="T2689" s="836">
        <v>1</v>
      </c>
      <c r="U2689" s="838">
        <v>1</v>
      </c>
    </row>
    <row r="2690" spans="1:21" ht="14.45" customHeight="1" x14ac:dyDescent="0.2">
      <c r="A2690" s="831">
        <v>21</v>
      </c>
      <c r="B2690" s="832" t="s">
        <v>3242</v>
      </c>
      <c r="C2690" s="832" t="s">
        <v>3248</v>
      </c>
      <c r="D2690" s="833" t="s">
        <v>5567</v>
      </c>
      <c r="E2690" s="834" t="s">
        <v>3262</v>
      </c>
      <c r="F2690" s="832" t="s">
        <v>3243</v>
      </c>
      <c r="G2690" s="832" t="s">
        <v>3497</v>
      </c>
      <c r="H2690" s="832" t="s">
        <v>594</v>
      </c>
      <c r="I2690" s="832" t="s">
        <v>3498</v>
      </c>
      <c r="J2690" s="832" t="s">
        <v>1385</v>
      </c>
      <c r="K2690" s="832" t="s">
        <v>3499</v>
      </c>
      <c r="L2690" s="835">
        <v>163.54</v>
      </c>
      <c r="M2690" s="835">
        <v>817.69999999999993</v>
      </c>
      <c r="N2690" s="832">
        <v>5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5" customHeight="1" x14ac:dyDescent="0.2">
      <c r="A2691" s="831">
        <v>21</v>
      </c>
      <c r="B2691" s="832" t="s">
        <v>3242</v>
      </c>
      <c r="C2691" s="832" t="s">
        <v>3248</v>
      </c>
      <c r="D2691" s="833" t="s">
        <v>5567</v>
      </c>
      <c r="E2691" s="834" t="s">
        <v>3262</v>
      </c>
      <c r="F2691" s="832" t="s">
        <v>3243</v>
      </c>
      <c r="G2691" s="832" t="s">
        <v>3504</v>
      </c>
      <c r="H2691" s="832" t="s">
        <v>594</v>
      </c>
      <c r="I2691" s="832" t="s">
        <v>3505</v>
      </c>
      <c r="J2691" s="832" t="s">
        <v>3506</v>
      </c>
      <c r="K2691" s="832" t="s">
        <v>3507</v>
      </c>
      <c r="L2691" s="835">
        <v>73.150000000000006</v>
      </c>
      <c r="M2691" s="835">
        <v>73.150000000000006</v>
      </c>
      <c r="N2691" s="832">
        <v>1</v>
      </c>
      <c r="O2691" s="836">
        <v>1</v>
      </c>
      <c r="P2691" s="835">
        <v>73.150000000000006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5" customHeight="1" x14ac:dyDescent="0.2">
      <c r="A2692" s="831">
        <v>21</v>
      </c>
      <c r="B2692" s="832" t="s">
        <v>3242</v>
      </c>
      <c r="C2692" s="832" t="s">
        <v>3248</v>
      </c>
      <c r="D2692" s="833" t="s">
        <v>5567</v>
      </c>
      <c r="E2692" s="834" t="s">
        <v>3262</v>
      </c>
      <c r="F2692" s="832" t="s">
        <v>3243</v>
      </c>
      <c r="G2692" s="832" t="s">
        <v>3504</v>
      </c>
      <c r="H2692" s="832" t="s">
        <v>594</v>
      </c>
      <c r="I2692" s="832" t="s">
        <v>3505</v>
      </c>
      <c r="J2692" s="832" t="s">
        <v>3506</v>
      </c>
      <c r="K2692" s="832" t="s">
        <v>3507</v>
      </c>
      <c r="L2692" s="835">
        <v>88.76</v>
      </c>
      <c r="M2692" s="835">
        <v>88.76</v>
      </c>
      <c r="N2692" s="832">
        <v>1</v>
      </c>
      <c r="O2692" s="836">
        <v>0.5</v>
      </c>
      <c r="P2692" s="835">
        <v>88.76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5" customHeight="1" x14ac:dyDescent="0.2">
      <c r="A2693" s="831">
        <v>21</v>
      </c>
      <c r="B2693" s="832" t="s">
        <v>3242</v>
      </c>
      <c r="C2693" s="832" t="s">
        <v>3248</v>
      </c>
      <c r="D2693" s="833" t="s">
        <v>5567</v>
      </c>
      <c r="E2693" s="834" t="s">
        <v>3262</v>
      </c>
      <c r="F2693" s="832" t="s">
        <v>3243</v>
      </c>
      <c r="G2693" s="832" t="s">
        <v>3881</v>
      </c>
      <c r="H2693" s="832" t="s">
        <v>655</v>
      </c>
      <c r="I2693" s="832" t="s">
        <v>3134</v>
      </c>
      <c r="J2693" s="832" t="s">
        <v>2899</v>
      </c>
      <c r="K2693" s="832" t="s">
        <v>3135</v>
      </c>
      <c r="L2693" s="835">
        <v>109.89</v>
      </c>
      <c r="M2693" s="835">
        <v>329.67</v>
      </c>
      <c r="N2693" s="832">
        <v>3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5" customHeight="1" x14ac:dyDescent="0.2">
      <c r="A2694" s="831">
        <v>21</v>
      </c>
      <c r="B2694" s="832" t="s">
        <v>3242</v>
      </c>
      <c r="C2694" s="832" t="s">
        <v>3248</v>
      </c>
      <c r="D2694" s="833" t="s">
        <v>5567</v>
      </c>
      <c r="E2694" s="834" t="s">
        <v>3262</v>
      </c>
      <c r="F2694" s="832" t="s">
        <v>3243</v>
      </c>
      <c r="G2694" s="832" t="s">
        <v>3508</v>
      </c>
      <c r="H2694" s="832" t="s">
        <v>655</v>
      </c>
      <c r="I2694" s="832" t="s">
        <v>2827</v>
      </c>
      <c r="J2694" s="832" t="s">
        <v>2828</v>
      </c>
      <c r="K2694" s="832" t="s">
        <v>773</v>
      </c>
      <c r="L2694" s="835">
        <v>550.39</v>
      </c>
      <c r="M2694" s="835">
        <v>20364.43</v>
      </c>
      <c r="N2694" s="832">
        <v>37</v>
      </c>
      <c r="O2694" s="836">
        <v>13.5</v>
      </c>
      <c r="P2694" s="835">
        <v>15410.92</v>
      </c>
      <c r="Q2694" s="837">
        <v>0.7567567567567568</v>
      </c>
      <c r="R2694" s="832">
        <v>28</v>
      </c>
      <c r="S2694" s="837">
        <v>0.7567567567567568</v>
      </c>
      <c r="T2694" s="836">
        <v>10.5</v>
      </c>
      <c r="U2694" s="838">
        <v>0.77777777777777779</v>
      </c>
    </row>
    <row r="2695" spans="1:21" ht="14.45" customHeight="1" x14ac:dyDescent="0.2">
      <c r="A2695" s="831">
        <v>21</v>
      </c>
      <c r="B2695" s="832" t="s">
        <v>3242</v>
      </c>
      <c r="C2695" s="832" t="s">
        <v>3248</v>
      </c>
      <c r="D2695" s="833" t="s">
        <v>5567</v>
      </c>
      <c r="E2695" s="834" t="s">
        <v>3262</v>
      </c>
      <c r="F2695" s="832" t="s">
        <v>3243</v>
      </c>
      <c r="G2695" s="832" t="s">
        <v>3512</v>
      </c>
      <c r="H2695" s="832" t="s">
        <v>594</v>
      </c>
      <c r="I2695" s="832" t="s">
        <v>3513</v>
      </c>
      <c r="J2695" s="832" t="s">
        <v>3514</v>
      </c>
      <c r="K2695" s="832" t="s">
        <v>3515</v>
      </c>
      <c r="L2695" s="835">
        <v>0</v>
      </c>
      <c r="M2695" s="835">
        <v>0</v>
      </c>
      <c r="N2695" s="832">
        <v>11</v>
      </c>
      <c r="O2695" s="836">
        <v>4.5</v>
      </c>
      <c r="P2695" s="835">
        <v>0</v>
      </c>
      <c r="Q2695" s="837"/>
      <c r="R2695" s="832">
        <v>7</v>
      </c>
      <c r="S2695" s="837">
        <v>0.63636363636363635</v>
      </c>
      <c r="T2695" s="836">
        <v>2.5</v>
      </c>
      <c r="U2695" s="838">
        <v>0.55555555555555558</v>
      </c>
    </row>
    <row r="2696" spans="1:21" ht="14.45" customHeight="1" x14ac:dyDescent="0.2">
      <c r="A2696" s="831">
        <v>21</v>
      </c>
      <c r="B2696" s="832" t="s">
        <v>3242</v>
      </c>
      <c r="C2696" s="832" t="s">
        <v>3248</v>
      </c>
      <c r="D2696" s="833" t="s">
        <v>5567</v>
      </c>
      <c r="E2696" s="834" t="s">
        <v>3262</v>
      </c>
      <c r="F2696" s="832" t="s">
        <v>3243</v>
      </c>
      <c r="G2696" s="832" t="s">
        <v>5036</v>
      </c>
      <c r="H2696" s="832" t="s">
        <v>594</v>
      </c>
      <c r="I2696" s="832" t="s">
        <v>5241</v>
      </c>
      <c r="J2696" s="832" t="s">
        <v>5242</v>
      </c>
      <c r="K2696" s="832" t="s">
        <v>5243</v>
      </c>
      <c r="L2696" s="835">
        <v>45.32</v>
      </c>
      <c r="M2696" s="835">
        <v>45.32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5" customHeight="1" x14ac:dyDescent="0.2">
      <c r="A2697" s="831">
        <v>21</v>
      </c>
      <c r="B2697" s="832" t="s">
        <v>3242</v>
      </c>
      <c r="C2697" s="832" t="s">
        <v>3248</v>
      </c>
      <c r="D2697" s="833" t="s">
        <v>5567</v>
      </c>
      <c r="E2697" s="834" t="s">
        <v>3262</v>
      </c>
      <c r="F2697" s="832" t="s">
        <v>3243</v>
      </c>
      <c r="G2697" s="832" t="s">
        <v>3520</v>
      </c>
      <c r="H2697" s="832" t="s">
        <v>594</v>
      </c>
      <c r="I2697" s="832" t="s">
        <v>3900</v>
      </c>
      <c r="J2697" s="832" t="s">
        <v>1249</v>
      </c>
      <c r="K2697" s="832" t="s">
        <v>3901</v>
      </c>
      <c r="L2697" s="835">
        <v>0</v>
      </c>
      <c r="M2697" s="835">
        <v>0</v>
      </c>
      <c r="N2697" s="832">
        <v>2</v>
      </c>
      <c r="O2697" s="836">
        <v>1</v>
      </c>
      <c r="P2697" s="835">
        <v>0</v>
      </c>
      <c r="Q2697" s="837"/>
      <c r="R2697" s="832">
        <v>1</v>
      </c>
      <c r="S2697" s="837">
        <v>0.5</v>
      </c>
      <c r="T2697" s="836">
        <v>0.5</v>
      </c>
      <c r="U2697" s="838">
        <v>0.5</v>
      </c>
    </row>
    <row r="2698" spans="1:21" ht="14.45" customHeight="1" x14ac:dyDescent="0.2">
      <c r="A2698" s="831">
        <v>21</v>
      </c>
      <c r="B2698" s="832" t="s">
        <v>3242</v>
      </c>
      <c r="C2698" s="832" t="s">
        <v>3248</v>
      </c>
      <c r="D2698" s="833" t="s">
        <v>5567</v>
      </c>
      <c r="E2698" s="834" t="s">
        <v>3262</v>
      </c>
      <c r="F2698" s="832" t="s">
        <v>3243</v>
      </c>
      <c r="G2698" s="832" t="s">
        <v>3520</v>
      </c>
      <c r="H2698" s="832" t="s">
        <v>594</v>
      </c>
      <c r="I2698" s="832" t="s">
        <v>5244</v>
      </c>
      <c r="J2698" s="832" t="s">
        <v>1249</v>
      </c>
      <c r="K2698" s="832" t="s">
        <v>1868</v>
      </c>
      <c r="L2698" s="835">
        <v>0</v>
      </c>
      <c r="M2698" s="835">
        <v>0</v>
      </c>
      <c r="N2698" s="832">
        <v>1</v>
      </c>
      <c r="O2698" s="836">
        <v>0.5</v>
      </c>
      <c r="P2698" s="835">
        <v>0</v>
      </c>
      <c r="Q2698" s="837"/>
      <c r="R2698" s="832">
        <v>1</v>
      </c>
      <c r="S2698" s="837">
        <v>1</v>
      </c>
      <c r="T2698" s="836">
        <v>0.5</v>
      </c>
      <c r="U2698" s="838">
        <v>1</v>
      </c>
    </row>
    <row r="2699" spans="1:21" ht="14.45" customHeight="1" x14ac:dyDescent="0.2">
      <c r="A2699" s="831">
        <v>21</v>
      </c>
      <c r="B2699" s="832" t="s">
        <v>3242</v>
      </c>
      <c r="C2699" s="832" t="s">
        <v>3248</v>
      </c>
      <c r="D2699" s="833" t="s">
        <v>5567</v>
      </c>
      <c r="E2699" s="834" t="s">
        <v>3262</v>
      </c>
      <c r="F2699" s="832" t="s">
        <v>3243</v>
      </c>
      <c r="G2699" s="832" t="s">
        <v>3524</v>
      </c>
      <c r="H2699" s="832" t="s">
        <v>594</v>
      </c>
      <c r="I2699" s="832" t="s">
        <v>3525</v>
      </c>
      <c r="J2699" s="832" t="s">
        <v>1016</v>
      </c>
      <c r="K2699" s="832" t="s">
        <v>3526</v>
      </c>
      <c r="L2699" s="835">
        <v>248.55</v>
      </c>
      <c r="M2699" s="835">
        <v>248.55</v>
      </c>
      <c r="N2699" s="832">
        <v>1</v>
      </c>
      <c r="O2699" s="836">
        <v>1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21</v>
      </c>
      <c r="B2700" s="832" t="s">
        <v>3242</v>
      </c>
      <c r="C2700" s="832" t="s">
        <v>3248</v>
      </c>
      <c r="D2700" s="833" t="s">
        <v>5567</v>
      </c>
      <c r="E2700" s="834" t="s">
        <v>3262</v>
      </c>
      <c r="F2700" s="832" t="s">
        <v>3243</v>
      </c>
      <c r="G2700" s="832" t="s">
        <v>5101</v>
      </c>
      <c r="H2700" s="832" t="s">
        <v>594</v>
      </c>
      <c r="I2700" s="832" t="s">
        <v>5102</v>
      </c>
      <c r="J2700" s="832" t="s">
        <v>1299</v>
      </c>
      <c r="K2700" s="832" t="s">
        <v>1300</v>
      </c>
      <c r="L2700" s="835">
        <v>248.55</v>
      </c>
      <c r="M2700" s="835">
        <v>745.65000000000009</v>
      </c>
      <c r="N2700" s="832">
        <v>3</v>
      </c>
      <c r="O2700" s="836">
        <v>3</v>
      </c>
      <c r="P2700" s="835">
        <v>248.55</v>
      </c>
      <c r="Q2700" s="837">
        <v>0.33333333333333331</v>
      </c>
      <c r="R2700" s="832">
        <v>1</v>
      </c>
      <c r="S2700" s="837">
        <v>0.33333333333333331</v>
      </c>
      <c r="T2700" s="836">
        <v>1</v>
      </c>
      <c r="U2700" s="838">
        <v>0.33333333333333331</v>
      </c>
    </row>
    <row r="2701" spans="1:21" ht="14.45" customHeight="1" x14ac:dyDescent="0.2">
      <c r="A2701" s="831">
        <v>21</v>
      </c>
      <c r="B2701" s="832" t="s">
        <v>3242</v>
      </c>
      <c r="C2701" s="832" t="s">
        <v>3248</v>
      </c>
      <c r="D2701" s="833" t="s">
        <v>5567</v>
      </c>
      <c r="E2701" s="834" t="s">
        <v>3262</v>
      </c>
      <c r="F2701" s="832" t="s">
        <v>3243</v>
      </c>
      <c r="G2701" s="832" t="s">
        <v>3902</v>
      </c>
      <c r="H2701" s="832" t="s">
        <v>594</v>
      </c>
      <c r="I2701" s="832" t="s">
        <v>3903</v>
      </c>
      <c r="J2701" s="832" t="s">
        <v>3904</v>
      </c>
      <c r="K2701" s="832" t="s">
        <v>3905</v>
      </c>
      <c r="L2701" s="835">
        <v>727.03</v>
      </c>
      <c r="M2701" s="835">
        <v>2908.12</v>
      </c>
      <c r="N2701" s="832">
        <v>4</v>
      </c>
      <c r="O2701" s="836">
        <v>1.5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21</v>
      </c>
      <c r="B2702" s="832" t="s">
        <v>3242</v>
      </c>
      <c r="C2702" s="832" t="s">
        <v>3248</v>
      </c>
      <c r="D2702" s="833" t="s">
        <v>5567</v>
      </c>
      <c r="E2702" s="834" t="s">
        <v>3262</v>
      </c>
      <c r="F2702" s="832" t="s">
        <v>3243</v>
      </c>
      <c r="G2702" s="832" t="s">
        <v>3902</v>
      </c>
      <c r="H2702" s="832" t="s">
        <v>594</v>
      </c>
      <c r="I2702" s="832" t="s">
        <v>4252</v>
      </c>
      <c r="J2702" s="832" t="s">
        <v>3904</v>
      </c>
      <c r="K2702" s="832" t="s">
        <v>4253</v>
      </c>
      <c r="L2702" s="835">
        <v>1454.05</v>
      </c>
      <c r="M2702" s="835">
        <v>1454.05</v>
      </c>
      <c r="N2702" s="832">
        <v>1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5" customHeight="1" x14ac:dyDescent="0.2">
      <c r="A2703" s="831">
        <v>21</v>
      </c>
      <c r="B2703" s="832" t="s">
        <v>3242</v>
      </c>
      <c r="C2703" s="832" t="s">
        <v>3248</v>
      </c>
      <c r="D2703" s="833" t="s">
        <v>5567</v>
      </c>
      <c r="E2703" s="834" t="s">
        <v>3262</v>
      </c>
      <c r="F2703" s="832" t="s">
        <v>3243</v>
      </c>
      <c r="G2703" s="832" t="s">
        <v>4430</v>
      </c>
      <c r="H2703" s="832" t="s">
        <v>655</v>
      </c>
      <c r="I2703" s="832" t="s">
        <v>2703</v>
      </c>
      <c r="J2703" s="832" t="s">
        <v>2704</v>
      </c>
      <c r="K2703" s="832" t="s">
        <v>2705</v>
      </c>
      <c r="L2703" s="835">
        <v>219.18</v>
      </c>
      <c r="M2703" s="835">
        <v>657.54</v>
      </c>
      <c r="N2703" s="832">
        <v>3</v>
      </c>
      <c r="O2703" s="836">
        <v>1</v>
      </c>
      <c r="P2703" s="835">
        <v>219.18</v>
      </c>
      <c r="Q2703" s="837">
        <v>0.33333333333333337</v>
      </c>
      <c r="R2703" s="832">
        <v>1</v>
      </c>
      <c r="S2703" s="837">
        <v>0.33333333333333331</v>
      </c>
      <c r="T2703" s="836">
        <v>0.5</v>
      </c>
      <c r="U2703" s="838">
        <v>0.5</v>
      </c>
    </row>
    <row r="2704" spans="1:21" ht="14.45" customHeight="1" x14ac:dyDescent="0.2">
      <c r="A2704" s="831">
        <v>21</v>
      </c>
      <c r="B2704" s="832" t="s">
        <v>3242</v>
      </c>
      <c r="C2704" s="832" t="s">
        <v>3248</v>
      </c>
      <c r="D2704" s="833" t="s">
        <v>5567</v>
      </c>
      <c r="E2704" s="834" t="s">
        <v>3262</v>
      </c>
      <c r="F2704" s="832" t="s">
        <v>3243</v>
      </c>
      <c r="G2704" s="832" t="s">
        <v>3313</v>
      </c>
      <c r="H2704" s="832" t="s">
        <v>594</v>
      </c>
      <c r="I2704" s="832" t="s">
        <v>3314</v>
      </c>
      <c r="J2704" s="832" t="s">
        <v>822</v>
      </c>
      <c r="K2704" s="832" t="s">
        <v>823</v>
      </c>
      <c r="L2704" s="835">
        <v>66.97</v>
      </c>
      <c r="M2704" s="835">
        <v>66.97</v>
      </c>
      <c r="N2704" s="832">
        <v>1</v>
      </c>
      <c r="O2704" s="836">
        <v>0.5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5" customHeight="1" x14ac:dyDescent="0.2">
      <c r="A2705" s="831">
        <v>21</v>
      </c>
      <c r="B2705" s="832" t="s">
        <v>3242</v>
      </c>
      <c r="C2705" s="832" t="s">
        <v>3248</v>
      </c>
      <c r="D2705" s="833" t="s">
        <v>5567</v>
      </c>
      <c r="E2705" s="834" t="s">
        <v>3262</v>
      </c>
      <c r="F2705" s="832" t="s">
        <v>3243</v>
      </c>
      <c r="G2705" s="832" t="s">
        <v>3313</v>
      </c>
      <c r="H2705" s="832" t="s">
        <v>594</v>
      </c>
      <c r="I2705" s="832" t="s">
        <v>3527</v>
      </c>
      <c r="J2705" s="832" t="s">
        <v>870</v>
      </c>
      <c r="K2705" s="832" t="s">
        <v>3528</v>
      </c>
      <c r="L2705" s="835">
        <v>53.57</v>
      </c>
      <c r="M2705" s="835">
        <v>2303.5100000000007</v>
      </c>
      <c r="N2705" s="832">
        <v>43</v>
      </c>
      <c r="O2705" s="836">
        <v>19</v>
      </c>
      <c r="P2705" s="835">
        <v>1017.8300000000003</v>
      </c>
      <c r="Q2705" s="837">
        <v>0.44186046511627908</v>
      </c>
      <c r="R2705" s="832">
        <v>19</v>
      </c>
      <c r="S2705" s="837">
        <v>0.44186046511627908</v>
      </c>
      <c r="T2705" s="836">
        <v>8.5</v>
      </c>
      <c r="U2705" s="838">
        <v>0.44736842105263158</v>
      </c>
    </row>
    <row r="2706" spans="1:21" ht="14.45" customHeight="1" x14ac:dyDescent="0.2">
      <c r="A2706" s="831">
        <v>21</v>
      </c>
      <c r="B2706" s="832" t="s">
        <v>3242</v>
      </c>
      <c r="C2706" s="832" t="s">
        <v>3248</v>
      </c>
      <c r="D2706" s="833" t="s">
        <v>5567</v>
      </c>
      <c r="E2706" s="834" t="s">
        <v>3262</v>
      </c>
      <c r="F2706" s="832" t="s">
        <v>3243</v>
      </c>
      <c r="G2706" s="832" t="s">
        <v>3529</v>
      </c>
      <c r="H2706" s="832" t="s">
        <v>655</v>
      </c>
      <c r="I2706" s="832" t="s">
        <v>2621</v>
      </c>
      <c r="J2706" s="832" t="s">
        <v>753</v>
      </c>
      <c r="K2706" s="832" t="s">
        <v>755</v>
      </c>
      <c r="L2706" s="835">
        <v>10.65</v>
      </c>
      <c r="M2706" s="835">
        <v>10.65</v>
      </c>
      <c r="N2706" s="832">
        <v>1</v>
      </c>
      <c r="O2706" s="836">
        <v>0.5</v>
      </c>
      <c r="P2706" s="835">
        <v>10.65</v>
      </c>
      <c r="Q2706" s="837">
        <v>1</v>
      </c>
      <c r="R2706" s="832">
        <v>1</v>
      </c>
      <c r="S2706" s="837">
        <v>1</v>
      </c>
      <c r="T2706" s="836">
        <v>0.5</v>
      </c>
      <c r="U2706" s="838">
        <v>1</v>
      </c>
    </row>
    <row r="2707" spans="1:21" ht="14.45" customHeight="1" x14ac:dyDescent="0.2">
      <c r="A2707" s="831">
        <v>21</v>
      </c>
      <c r="B2707" s="832" t="s">
        <v>3242</v>
      </c>
      <c r="C2707" s="832" t="s">
        <v>3248</v>
      </c>
      <c r="D2707" s="833" t="s">
        <v>5567</v>
      </c>
      <c r="E2707" s="834" t="s">
        <v>3262</v>
      </c>
      <c r="F2707" s="832" t="s">
        <v>3243</v>
      </c>
      <c r="G2707" s="832" t="s">
        <v>3529</v>
      </c>
      <c r="H2707" s="832" t="s">
        <v>655</v>
      </c>
      <c r="I2707" s="832" t="s">
        <v>2622</v>
      </c>
      <c r="J2707" s="832" t="s">
        <v>753</v>
      </c>
      <c r="K2707" s="832" t="s">
        <v>2623</v>
      </c>
      <c r="L2707" s="835">
        <v>35.11</v>
      </c>
      <c r="M2707" s="835">
        <v>35.11</v>
      </c>
      <c r="N2707" s="832">
        <v>1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5" customHeight="1" x14ac:dyDescent="0.2">
      <c r="A2708" s="831">
        <v>21</v>
      </c>
      <c r="B2708" s="832" t="s">
        <v>3242</v>
      </c>
      <c r="C2708" s="832" t="s">
        <v>3248</v>
      </c>
      <c r="D2708" s="833" t="s">
        <v>5567</v>
      </c>
      <c r="E2708" s="834" t="s">
        <v>3262</v>
      </c>
      <c r="F2708" s="832" t="s">
        <v>3243</v>
      </c>
      <c r="G2708" s="832" t="s">
        <v>3909</v>
      </c>
      <c r="H2708" s="832" t="s">
        <v>594</v>
      </c>
      <c r="I2708" s="832" t="s">
        <v>2940</v>
      </c>
      <c r="J2708" s="832" t="s">
        <v>2941</v>
      </c>
      <c r="K2708" s="832" t="s">
        <v>2942</v>
      </c>
      <c r="L2708" s="835">
        <v>0</v>
      </c>
      <c r="M2708" s="835">
        <v>0</v>
      </c>
      <c r="N2708" s="832">
        <v>5</v>
      </c>
      <c r="O2708" s="836">
        <v>1</v>
      </c>
      <c r="P2708" s="835">
        <v>0</v>
      </c>
      <c r="Q2708" s="837"/>
      <c r="R2708" s="832">
        <v>2</v>
      </c>
      <c r="S2708" s="837">
        <v>0.4</v>
      </c>
      <c r="T2708" s="836">
        <v>0.5</v>
      </c>
      <c r="U2708" s="838">
        <v>0.5</v>
      </c>
    </row>
    <row r="2709" spans="1:21" ht="14.45" customHeight="1" x14ac:dyDescent="0.2">
      <c r="A2709" s="831">
        <v>21</v>
      </c>
      <c r="B2709" s="832" t="s">
        <v>3242</v>
      </c>
      <c r="C2709" s="832" t="s">
        <v>3248</v>
      </c>
      <c r="D2709" s="833" t="s">
        <v>5567</v>
      </c>
      <c r="E2709" s="834" t="s">
        <v>3262</v>
      </c>
      <c r="F2709" s="832" t="s">
        <v>3243</v>
      </c>
      <c r="G2709" s="832" t="s">
        <v>3302</v>
      </c>
      <c r="H2709" s="832" t="s">
        <v>594</v>
      </c>
      <c r="I2709" s="832" t="s">
        <v>4719</v>
      </c>
      <c r="J2709" s="832" t="s">
        <v>1295</v>
      </c>
      <c r="K2709" s="832" t="s">
        <v>4720</v>
      </c>
      <c r="L2709" s="835">
        <v>60.1</v>
      </c>
      <c r="M2709" s="835">
        <v>360.6</v>
      </c>
      <c r="N2709" s="832">
        <v>6</v>
      </c>
      <c r="O2709" s="836">
        <v>3</v>
      </c>
      <c r="P2709" s="835">
        <v>300.5</v>
      </c>
      <c r="Q2709" s="837">
        <v>0.83333333333333326</v>
      </c>
      <c r="R2709" s="832">
        <v>5</v>
      </c>
      <c r="S2709" s="837">
        <v>0.83333333333333337</v>
      </c>
      <c r="T2709" s="836">
        <v>2</v>
      </c>
      <c r="U2709" s="838">
        <v>0.66666666666666663</v>
      </c>
    </row>
    <row r="2710" spans="1:21" ht="14.45" customHeight="1" x14ac:dyDescent="0.2">
      <c r="A2710" s="831">
        <v>21</v>
      </c>
      <c r="B2710" s="832" t="s">
        <v>3242</v>
      </c>
      <c r="C2710" s="832" t="s">
        <v>3248</v>
      </c>
      <c r="D2710" s="833" t="s">
        <v>5567</v>
      </c>
      <c r="E2710" s="834" t="s">
        <v>3262</v>
      </c>
      <c r="F2710" s="832" t="s">
        <v>3243</v>
      </c>
      <c r="G2710" s="832" t="s">
        <v>3292</v>
      </c>
      <c r="H2710" s="832" t="s">
        <v>655</v>
      </c>
      <c r="I2710" s="832" t="s">
        <v>2557</v>
      </c>
      <c r="J2710" s="832" t="s">
        <v>1023</v>
      </c>
      <c r="K2710" s="832" t="s">
        <v>2558</v>
      </c>
      <c r="L2710" s="835">
        <v>2309.36</v>
      </c>
      <c r="M2710" s="835">
        <v>6928.08</v>
      </c>
      <c r="N2710" s="832">
        <v>3</v>
      </c>
      <c r="O2710" s="836">
        <v>1</v>
      </c>
      <c r="P2710" s="835">
        <v>6928.08</v>
      </c>
      <c r="Q2710" s="837">
        <v>1</v>
      </c>
      <c r="R2710" s="832">
        <v>3</v>
      </c>
      <c r="S2710" s="837">
        <v>1</v>
      </c>
      <c r="T2710" s="836">
        <v>1</v>
      </c>
      <c r="U2710" s="838">
        <v>1</v>
      </c>
    </row>
    <row r="2711" spans="1:21" ht="14.45" customHeight="1" x14ac:dyDescent="0.2">
      <c r="A2711" s="831">
        <v>21</v>
      </c>
      <c r="B2711" s="832" t="s">
        <v>3242</v>
      </c>
      <c r="C2711" s="832" t="s">
        <v>3248</v>
      </c>
      <c r="D2711" s="833" t="s">
        <v>5567</v>
      </c>
      <c r="E2711" s="834" t="s">
        <v>3262</v>
      </c>
      <c r="F2711" s="832" t="s">
        <v>3243</v>
      </c>
      <c r="G2711" s="832" t="s">
        <v>3292</v>
      </c>
      <c r="H2711" s="832" t="s">
        <v>655</v>
      </c>
      <c r="I2711" s="832" t="s">
        <v>4437</v>
      </c>
      <c r="J2711" s="832" t="s">
        <v>1020</v>
      </c>
      <c r="K2711" s="832" t="s">
        <v>4438</v>
      </c>
      <c r="L2711" s="835">
        <v>368.16</v>
      </c>
      <c r="M2711" s="835">
        <v>2208.96</v>
      </c>
      <c r="N2711" s="832">
        <v>6</v>
      </c>
      <c r="O2711" s="836">
        <v>1</v>
      </c>
      <c r="P2711" s="835">
        <v>1104.48</v>
      </c>
      <c r="Q2711" s="837">
        <v>0.5</v>
      </c>
      <c r="R2711" s="832">
        <v>3</v>
      </c>
      <c r="S2711" s="837">
        <v>0.5</v>
      </c>
      <c r="T2711" s="836">
        <v>0.5</v>
      </c>
      <c r="U2711" s="838">
        <v>0.5</v>
      </c>
    </row>
    <row r="2712" spans="1:21" ht="14.45" customHeight="1" x14ac:dyDescent="0.2">
      <c r="A2712" s="831">
        <v>21</v>
      </c>
      <c r="B2712" s="832" t="s">
        <v>3242</v>
      </c>
      <c r="C2712" s="832" t="s">
        <v>3248</v>
      </c>
      <c r="D2712" s="833" t="s">
        <v>5567</v>
      </c>
      <c r="E2712" s="834" t="s">
        <v>3262</v>
      </c>
      <c r="F2712" s="832" t="s">
        <v>3243</v>
      </c>
      <c r="G2712" s="832" t="s">
        <v>3292</v>
      </c>
      <c r="H2712" s="832" t="s">
        <v>655</v>
      </c>
      <c r="I2712" s="832" t="s">
        <v>2553</v>
      </c>
      <c r="J2712" s="832" t="s">
        <v>1023</v>
      </c>
      <c r="K2712" s="832" t="s">
        <v>2554</v>
      </c>
      <c r="L2712" s="835">
        <v>1385.62</v>
      </c>
      <c r="M2712" s="835">
        <v>23555.539999999997</v>
      </c>
      <c r="N2712" s="832">
        <v>17</v>
      </c>
      <c r="O2712" s="836">
        <v>4</v>
      </c>
      <c r="P2712" s="835">
        <v>18013.059999999998</v>
      </c>
      <c r="Q2712" s="837">
        <v>0.76470588235294112</v>
      </c>
      <c r="R2712" s="832">
        <v>13</v>
      </c>
      <c r="S2712" s="837">
        <v>0.76470588235294112</v>
      </c>
      <c r="T2712" s="836">
        <v>2.5</v>
      </c>
      <c r="U2712" s="838">
        <v>0.625</v>
      </c>
    </row>
    <row r="2713" spans="1:21" ht="14.45" customHeight="1" x14ac:dyDescent="0.2">
      <c r="A2713" s="831">
        <v>21</v>
      </c>
      <c r="B2713" s="832" t="s">
        <v>3242</v>
      </c>
      <c r="C2713" s="832" t="s">
        <v>3248</v>
      </c>
      <c r="D2713" s="833" t="s">
        <v>5567</v>
      </c>
      <c r="E2713" s="834" t="s">
        <v>3262</v>
      </c>
      <c r="F2713" s="832" t="s">
        <v>3243</v>
      </c>
      <c r="G2713" s="832" t="s">
        <v>3292</v>
      </c>
      <c r="H2713" s="832" t="s">
        <v>655</v>
      </c>
      <c r="I2713" s="832" t="s">
        <v>2559</v>
      </c>
      <c r="J2713" s="832" t="s">
        <v>1020</v>
      </c>
      <c r="K2713" s="832" t="s">
        <v>2560</v>
      </c>
      <c r="L2713" s="835">
        <v>736.33</v>
      </c>
      <c r="M2713" s="835">
        <v>19144.580000000002</v>
      </c>
      <c r="N2713" s="832">
        <v>26</v>
      </c>
      <c r="O2713" s="836">
        <v>4.5</v>
      </c>
      <c r="P2713" s="835">
        <v>14726.600000000002</v>
      </c>
      <c r="Q2713" s="837">
        <v>0.76923076923076927</v>
      </c>
      <c r="R2713" s="832">
        <v>20</v>
      </c>
      <c r="S2713" s="837">
        <v>0.76923076923076927</v>
      </c>
      <c r="T2713" s="836">
        <v>3.5</v>
      </c>
      <c r="U2713" s="838">
        <v>0.77777777777777779</v>
      </c>
    </row>
    <row r="2714" spans="1:21" ht="14.45" customHeight="1" x14ac:dyDescent="0.2">
      <c r="A2714" s="831">
        <v>21</v>
      </c>
      <c r="B2714" s="832" t="s">
        <v>3242</v>
      </c>
      <c r="C2714" s="832" t="s">
        <v>3248</v>
      </c>
      <c r="D2714" s="833" t="s">
        <v>5567</v>
      </c>
      <c r="E2714" s="834" t="s">
        <v>3262</v>
      </c>
      <c r="F2714" s="832" t="s">
        <v>3243</v>
      </c>
      <c r="G2714" s="832" t="s">
        <v>3292</v>
      </c>
      <c r="H2714" s="832" t="s">
        <v>655</v>
      </c>
      <c r="I2714" s="832" t="s">
        <v>3538</v>
      </c>
      <c r="J2714" s="832" t="s">
        <v>1020</v>
      </c>
      <c r="K2714" s="832" t="s">
        <v>3539</v>
      </c>
      <c r="L2714" s="835">
        <v>490.89</v>
      </c>
      <c r="M2714" s="835">
        <v>9817.7999999999993</v>
      </c>
      <c r="N2714" s="832">
        <v>20</v>
      </c>
      <c r="O2714" s="836">
        <v>5</v>
      </c>
      <c r="P2714" s="835">
        <v>6381.57</v>
      </c>
      <c r="Q2714" s="837">
        <v>0.65</v>
      </c>
      <c r="R2714" s="832">
        <v>13</v>
      </c>
      <c r="S2714" s="837">
        <v>0.65</v>
      </c>
      <c r="T2714" s="836">
        <v>3.5</v>
      </c>
      <c r="U2714" s="838">
        <v>0.7</v>
      </c>
    </row>
    <row r="2715" spans="1:21" ht="14.45" customHeight="1" x14ac:dyDescent="0.2">
      <c r="A2715" s="831">
        <v>21</v>
      </c>
      <c r="B2715" s="832" t="s">
        <v>3242</v>
      </c>
      <c r="C2715" s="832" t="s">
        <v>3248</v>
      </c>
      <c r="D2715" s="833" t="s">
        <v>5567</v>
      </c>
      <c r="E2715" s="834" t="s">
        <v>3262</v>
      </c>
      <c r="F2715" s="832" t="s">
        <v>3243</v>
      </c>
      <c r="G2715" s="832" t="s">
        <v>3292</v>
      </c>
      <c r="H2715" s="832" t="s">
        <v>655</v>
      </c>
      <c r="I2715" s="832" t="s">
        <v>2555</v>
      </c>
      <c r="J2715" s="832" t="s">
        <v>1023</v>
      </c>
      <c r="K2715" s="832" t="s">
        <v>2556</v>
      </c>
      <c r="L2715" s="835">
        <v>1847.49</v>
      </c>
      <c r="M2715" s="835">
        <v>12932.43</v>
      </c>
      <c r="N2715" s="832">
        <v>7</v>
      </c>
      <c r="O2715" s="836">
        <v>1</v>
      </c>
      <c r="P2715" s="835">
        <v>7389.96</v>
      </c>
      <c r="Q2715" s="837">
        <v>0.5714285714285714</v>
      </c>
      <c r="R2715" s="832">
        <v>4</v>
      </c>
      <c r="S2715" s="837">
        <v>0.5714285714285714</v>
      </c>
      <c r="T2715" s="836">
        <v>0.5</v>
      </c>
      <c r="U2715" s="838">
        <v>0.5</v>
      </c>
    </row>
    <row r="2716" spans="1:21" ht="14.45" customHeight="1" x14ac:dyDescent="0.2">
      <c r="A2716" s="831">
        <v>21</v>
      </c>
      <c r="B2716" s="832" t="s">
        <v>3242</v>
      </c>
      <c r="C2716" s="832" t="s">
        <v>3248</v>
      </c>
      <c r="D2716" s="833" t="s">
        <v>5567</v>
      </c>
      <c r="E2716" s="834" t="s">
        <v>3262</v>
      </c>
      <c r="F2716" s="832" t="s">
        <v>3243</v>
      </c>
      <c r="G2716" s="832" t="s">
        <v>3292</v>
      </c>
      <c r="H2716" s="832" t="s">
        <v>655</v>
      </c>
      <c r="I2716" s="832" t="s">
        <v>2561</v>
      </c>
      <c r="J2716" s="832" t="s">
        <v>1020</v>
      </c>
      <c r="K2716" s="832" t="s">
        <v>2562</v>
      </c>
      <c r="L2716" s="835">
        <v>1154.68</v>
      </c>
      <c r="M2716" s="835">
        <v>5773.4000000000005</v>
      </c>
      <c r="N2716" s="832">
        <v>5</v>
      </c>
      <c r="O2716" s="836">
        <v>0.5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5" customHeight="1" x14ac:dyDescent="0.2">
      <c r="A2717" s="831">
        <v>21</v>
      </c>
      <c r="B2717" s="832" t="s">
        <v>3242</v>
      </c>
      <c r="C2717" s="832" t="s">
        <v>3248</v>
      </c>
      <c r="D2717" s="833" t="s">
        <v>5567</v>
      </c>
      <c r="E2717" s="834" t="s">
        <v>3262</v>
      </c>
      <c r="F2717" s="832" t="s">
        <v>3243</v>
      </c>
      <c r="G2717" s="832" t="s">
        <v>3542</v>
      </c>
      <c r="H2717" s="832" t="s">
        <v>594</v>
      </c>
      <c r="I2717" s="832" t="s">
        <v>3543</v>
      </c>
      <c r="J2717" s="832" t="s">
        <v>3544</v>
      </c>
      <c r="K2717" s="832" t="s">
        <v>3545</v>
      </c>
      <c r="L2717" s="835">
        <v>32.76</v>
      </c>
      <c r="M2717" s="835">
        <v>32.76</v>
      </c>
      <c r="N2717" s="832">
        <v>1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5" customHeight="1" x14ac:dyDescent="0.2">
      <c r="A2718" s="831">
        <v>21</v>
      </c>
      <c r="B2718" s="832" t="s">
        <v>3242</v>
      </c>
      <c r="C2718" s="832" t="s">
        <v>3248</v>
      </c>
      <c r="D2718" s="833" t="s">
        <v>5567</v>
      </c>
      <c r="E2718" s="834" t="s">
        <v>3262</v>
      </c>
      <c r="F2718" s="832" t="s">
        <v>3243</v>
      </c>
      <c r="G2718" s="832" t="s">
        <v>3551</v>
      </c>
      <c r="H2718" s="832" t="s">
        <v>594</v>
      </c>
      <c r="I2718" s="832" t="s">
        <v>3926</v>
      </c>
      <c r="J2718" s="832" t="s">
        <v>1078</v>
      </c>
      <c r="K2718" s="832" t="s">
        <v>3927</v>
      </c>
      <c r="L2718" s="835">
        <v>32.25</v>
      </c>
      <c r="M2718" s="835">
        <v>64.5</v>
      </c>
      <c r="N2718" s="832">
        <v>2</v>
      </c>
      <c r="O2718" s="836">
        <v>1.5</v>
      </c>
      <c r="P2718" s="835">
        <v>32.25</v>
      </c>
      <c r="Q2718" s="837">
        <v>0.5</v>
      </c>
      <c r="R2718" s="832">
        <v>1</v>
      </c>
      <c r="S2718" s="837">
        <v>0.5</v>
      </c>
      <c r="T2718" s="836">
        <v>0.5</v>
      </c>
      <c r="U2718" s="838">
        <v>0.33333333333333331</v>
      </c>
    </row>
    <row r="2719" spans="1:21" ht="14.45" customHeight="1" x14ac:dyDescent="0.2">
      <c r="A2719" s="831">
        <v>21</v>
      </c>
      <c r="B2719" s="832" t="s">
        <v>3242</v>
      </c>
      <c r="C2719" s="832" t="s">
        <v>3248</v>
      </c>
      <c r="D2719" s="833" t="s">
        <v>5567</v>
      </c>
      <c r="E2719" s="834" t="s">
        <v>3262</v>
      </c>
      <c r="F2719" s="832" t="s">
        <v>3243</v>
      </c>
      <c r="G2719" s="832" t="s">
        <v>3551</v>
      </c>
      <c r="H2719" s="832" t="s">
        <v>594</v>
      </c>
      <c r="I2719" s="832" t="s">
        <v>3928</v>
      </c>
      <c r="J2719" s="832" t="s">
        <v>1078</v>
      </c>
      <c r="K2719" s="832" t="s">
        <v>3929</v>
      </c>
      <c r="L2719" s="835">
        <v>103.67</v>
      </c>
      <c r="M2719" s="835">
        <v>725.69</v>
      </c>
      <c r="N2719" s="832">
        <v>7</v>
      </c>
      <c r="O2719" s="836">
        <v>4</v>
      </c>
      <c r="P2719" s="835">
        <v>207.34</v>
      </c>
      <c r="Q2719" s="837">
        <v>0.2857142857142857</v>
      </c>
      <c r="R2719" s="832">
        <v>2</v>
      </c>
      <c r="S2719" s="837">
        <v>0.2857142857142857</v>
      </c>
      <c r="T2719" s="836">
        <v>1</v>
      </c>
      <c r="U2719" s="838">
        <v>0.25</v>
      </c>
    </row>
    <row r="2720" spans="1:21" ht="14.45" customHeight="1" x14ac:dyDescent="0.2">
      <c r="A2720" s="831">
        <v>21</v>
      </c>
      <c r="B2720" s="832" t="s">
        <v>3242</v>
      </c>
      <c r="C2720" s="832" t="s">
        <v>3248</v>
      </c>
      <c r="D2720" s="833" t="s">
        <v>5567</v>
      </c>
      <c r="E2720" s="834" t="s">
        <v>3262</v>
      </c>
      <c r="F2720" s="832" t="s">
        <v>3243</v>
      </c>
      <c r="G2720" s="832" t="s">
        <v>3551</v>
      </c>
      <c r="H2720" s="832" t="s">
        <v>594</v>
      </c>
      <c r="I2720" s="832" t="s">
        <v>3930</v>
      </c>
      <c r="J2720" s="832" t="s">
        <v>1078</v>
      </c>
      <c r="K2720" s="832" t="s">
        <v>3556</v>
      </c>
      <c r="L2720" s="835">
        <v>32.25</v>
      </c>
      <c r="M2720" s="835">
        <v>96.75</v>
      </c>
      <c r="N2720" s="832">
        <v>3</v>
      </c>
      <c r="O2720" s="836">
        <v>1</v>
      </c>
      <c r="P2720" s="835">
        <v>96.75</v>
      </c>
      <c r="Q2720" s="837">
        <v>1</v>
      </c>
      <c r="R2720" s="832">
        <v>3</v>
      </c>
      <c r="S2720" s="837">
        <v>1</v>
      </c>
      <c r="T2720" s="836">
        <v>1</v>
      </c>
      <c r="U2720" s="838">
        <v>1</v>
      </c>
    </row>
    <row r="2721" spans="1:21" ht="14.45" customHeight="1" x14ac:dyDescent="0.2">
      <c r="A2721" s="831">
        <v>21</v>
      </c>
      <c r="B2721" s="832" t="s">
        <v>3242</v>
      </c>
      <c r="C2721" s="832" t="s">
        <v>3248</v>
      </c>
      <c r="D2721" s="833" t="s">
        <v>5567</v>
      </c>
      <c r="E2721" s="834" t="s">
        <v>3262</v>
      </c>
      <c r="F2721" s="832" t="s">
        <v>3243</v>
      </c>
      <c r="G2721" s="832" t="s">
        <v>3551</v>
      </c>
      <c r="H2721" s="832" t="s">
        <v>594</v>
      </c>
      <c r="I2721" s="832" t="s">
        <v>3553</v>
      </c>
      <c r="J2721" s="832" t="s">
        <v>1078</v>
      </c>
      <c r="K2721" s="832" t="s">
        <v>3554</v>
      </c>
      <c r="L2721" s="835">
        <v>103.67</v>
      </c>
      <c r="M2721" s="835">
        <v>414.68</v>
      </c>
      <c r="N2721" s="832">
        <v>4</v>
      </c>
      <c r="O2721" s="836">
        <v>3</v>
      </c>
      <c r="P2721" s="835">
        <v>207.34</v>
      </c>
      <c r="Q2721" s="837">
        <v>0.5</v>
      </c>
      <c r="R2721" s="832">
        <v>2</v>
      </c>
      <c r="S2721" s="837">
        <v>0.5</v>
      </c>
      <c r="T2721" s="836">
        <v>1.5</v>
      </c>
      <c r="U2721" s="838">
        <v>0.5</v>
      </c>
    </row>
    <row r="2722" spans="1:21" ht="14.45" customHeight="1" x14ac:dyDescent="0.2">
      <c r="A2722" s="831">
        <v>21</v>
      </c>
      <c r="B2722" s="832" t="s">
        <v>3242</v>
      </c>
      <c r="C2722" s="832" t="s">
        <v>3248</v>
      </c>
      <c r="D2722" s="833" t="s">
        <v>5567</v>
      </c>
      <c r="E2722" s="834" t="s">
        <v>3262</v>
      </c>
      <c r="F2722" s="832" t="s">
        <v>3243</v>
      </c>
      <c r="G2722" s="832" t="s">
        <v>3293</v>
      </c>
      <c r="H2722" s="832" t="s">
        <v>655</v>
      </c>
      <c r="I2722" s="832" t="s">
        <v>2521</v>
      </c>
      <c r="J2722" s="832" t="s">
        <v>1349</v>
      </c>
      <c r="K2722" s="832" t="s">
        <v>2522</v>
      </c>
      <c r="L2722" s="835">
        <v>453.18</v>
      </c>
      <c r="M2722" s="835">
        <v>906.36</v>
      </c>
      <c r="N2722" s="832">
        <v>2</v>
      </c>
      <c r="O2722" s="836">
        <v>1</v>
      </c>
      <c r="P2722" s="835">
        <v>453.18</v>
      </c>
      <c r="Q2722" s="837">
        <v>0.5</v>
      </c>
      <c r="R2722" s="832">
        <v>1</v>
      </c>
      <c r="S2722" s="837">
        <v>0.5</v>
      </c>
      <c r="T2722" s="836">
        <v>0.5</v>
      </c>
      <c r="U2722" s="838">
        <v>0.5</v>
      </c>
    </row>
    <row r="2723" spans="1:21" ht="14.45" customHeight="1" x14ac:dyDescent="0.2">
      <c r="A2723" s="831">
        <v>21</v>
      </c>
      <c r="B2723" s="832" t="s">
        <v>3242</v>
      </c>
      <c r="C2723" s="832" t="s">
        <v>3248</v>
      </c>
      <c r="D2723" s="833" t="s">
        <v>5567</v>
      </c>
      <c r="E2723" s="834" t="s">
        <v>3262</v>
      </c>
      <c r="F2723" s="832" t="s">
        <v>3243</v>
      </c>
      <c r="G2723" s="832" t="s">
        <v>3293</v>
      </c>
      <c r="H2723" s="832" t="s">
        <v>594</v>
      </c>
      <c r="I2723" s="832" t="s">
        <v>3295</v>
      </c>
      <c r="J2723" s="832" t="s">
        <v>1349</v>
      </c>
      <c r="K2723" s="832" t="s">
        <v>2522</v>
      </c>
      <c r="L2723" s="835">
        <v>453.18</v>
      </c>
      <c r="M2723" s="835">
        <v>12689.04</v>
      </c>
      <c r="N2723" s="832">
        <v>28</v>
      </c>
      <c r="O2723" s="836">
        <v>12</v>
      </c>
      <c r="P2723" s="835">
        <v>4078.6199999999994</v>
      </c>
      <c r="Q2723" s="837">
        <v>0.32142857142857134</v>
      </c>
      <c r="R2723" s="832">
        <v>9</v>
      </c>
      <c r="S2723" s="837">
        <v>0.32142857142857145</v>
      </c>
      <c r="T2723" s="836">
        <v>4.5</v>
      </c>
      <c r="U2723" s="838">
        <v>0.375</v>
      </c>
    </row>
    <row r="2724" spans="1:21" ht="14.45" customHeight="1" x14ac:dyDescent="0.2">
      <c r="A2724" s="831">
        <v>21</v>
      </c>
      <c r="B2724" s="832" t="s">
        <v>3242</v>
      </c>
      <c r="C2724" s="832" t="s">
        <v>3248</v>
      </c>
      <c r="D2724" s="833" t="s">
        <v>5567</v>
      </c>
      <c r="E2724" s="834" t="s">
        <v>3262</v>
      </c>
      <c r="F2724" s="832" t="s">
        <v>3243</v>
      </c>
      <c r="G2724" s="832" t="s">
        <v>3935</v>
      </c>
      <c r="H2724" s="832" t="s">
        <v>594</v>
      </c>
      <c r="I2724" s="832" t="s">
        <v>3936</v>
      </c>
      <c r="J2724" s="832" t="s">
        <v>3937</v>
      </c>
      <c r="K2724" s="832" t="s">
        <v>3799</v>
      </c>
      <c r="L2724" s="835">
        <v>46.81</v>
      </c>
      <c r="M2724" s="835">
        <v>140.43</v>
      </c>
      <c r="N2724" s="832">
        <v>3</v>
      </c>
      <c r="O2724" s="836">
        <v>1</v>
      </c>
      <c r="P2724" s="835">
        <v>140.43</v>
      </c>
      <c r="Q2724" s="837">
        <v>1</v>
      </c>
      <c r="R2724" s="832">
        <v>3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21</v>
      </c>
      <c r="B2725" s="832" t="s">
        <v>3242</v>
      </c>
      <c r="C2725" s="832" t="s">
        <v>3248</v>
      </c>
      <c r="D2725" s="833" t="s">
        <v>5567</v>
      </c>
      <c r="E2725" s="834" t="s">
        <v>3262</v>
      </c>
      <c r="F2725" s="832" t="s">
        <v>3243</v>
      </c>
      <c r="G2725" s="832" t="s">
        <v>3305</v>
      </c>
      <c r="H2725" s="832" t="s">
        <v>655</v>
      </c>
      <c r="I2725" s="832" t="s">
        <v>3568</v>
      </c>
      <c r="J2725" s="832" t="s">
        <v>2851</v>
      </c>
      <c r="K2725" s="832" t="s">
        <v>3569</v>
      </c>
      <c r="L2725" s="835">
        <v>2038.93</v>
      </c>
      <c r="M2725" s="835">
        <v>6116.79</v>
      </c>
      <c r="N2725" s="832">
        <v>3</v>
      </c>
      <c r="O2725" s="836">
        <v>1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5" customHeight="1" x14ac:dyDescent="0.2">
      <c r="A2726" s="831">
        <v>21</v>
      </c>
      <c r="B2726" s="832" t="s">
        <v>3242</v>
      </c>
      <c r="C2726" s="832" t="s">
        <v>3248</v>
      </c>
      <c r="D2726" s="833" t="s">
        <v>5567</v>
      </c>
      <c r="E2726" s="834" t="s">
        <v>3262</v>
      </c>
      <c r="F2726" s="832" t="s">
        <v>3243</v>
      </c>
      <c r="G2726" s="832" t="s">
        <v>3305</v>
      </c>
      <c r="H2726" s="832" t="s">
        <v>655</v>
      </c>
      <c r="I2726" s="832" t="s">
        <v>2850</v>
      </c>
      <c r="J2726" s="832" t="s">
        <v>2851</v>
      </c>
      <c r="K2726" s="832" t="s">
        <v>2852</v>
      </c>
      <c r="L2726" s="835">
        <v>355.79</v>
      </c>
      <c r="M2726" s="835">
        <v>1423.16</v>
      </c>
      <c r="N2726" s="832">
        <v>4</v>
      </c>
      <c r="O2726" s="836">
        <v>2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5" customHeight="1" x14ac:dyDescent="0.2">
      <c r="A2727" s="831">
        <v>21</v>
      </c>
      <c r="B2727" s="832" t="s">
        <v>3242</v>
      </c>
      <c r="C2727" s="832" t="s">
        <v>3248</v>
      </c>
      <c r="D2727" s="833" t="s">
        <v>5567</v>
      </c>
      <c r="E2727" s="834" t="s">
        <v>3262</v>
      </c>
      <c r="F2727" s="832" t="s">
        <v>3243</v>
      </c>
      <c r="G2727" s="832" t="s">
        <v>3305</v>
      </c>
      <c r="H2727" s="832" t="s">
        <v>655</v>
      </c>
      <c r="I2727" s="832" t="s">
        <v>2853</v>
      </c>
      <c r="J2727" s="832" t="s">
        <v>2851</v>
      </c>
      <c r="K2727" s="832" t="s">
        <v>2854</v>
      </c>
      <c r="L2727" s="835">
        <v>552.64</v>
      </c>
      <c r="M2727" s="835">
        <v>4973.76</v>
      </c>
      <c r="N2727" s="832">
        <v>9</v>
      </c>
      <c r="O2727" s="836">
        <v>5</v>
      </c>
      <c r="P2727" s="835">
        <v>2763.2</v>
      </c>
      <c r="Q2727" s="837">
        <v>0.55555555555555547</v>
      </c>
      <c r="R2727" s="832">
        <v>5</v>
      </c>
      <c r="S2727" s="837">
        <v>0.55555555555555558</v>
      </c>
      <c r="T2727" s="836">
        <v>3</v>
      </c>
      <c r="U2727" s="838">
        <v>0.6</v>
      </c>
    </row>
    <row r="2728" spans="1:21" ht="14.45" customHeight="1" x14ac:dyDescent="0.2">
      <c r="A2728" s="831">
        <v>21</v>
      </c>
      <c r="B2728" s="832" t="s">
        <v>3242</v>
      </c>
      <c r="C2728" s="832" t="s">
        <v>3248</v>
      </c>
      <c r="D2728" s="833" t="s">
        <v>5567</v>
      </c>
      <c r="E2728" s="834" t="s">
        <v>3262</v>
      </c>
      <c r="F2728" s="832" t="s">
        <v>3243</v>
      </c>
      <c r="G2728" s="832" t="s">
        <v>3305</v>
      </c>
      <c r="H2728" s="832" t="s">
        <v>655</v>
      </c>
      <c r="I2728" s="832" t="s">
        <v>2855</v>
      </c>
      <c r="J2728" s="832" t="s">
        <v>2851</v>
      </c>
      <c r="K2728" s="832" t="s">
        <v>2856</v>
      </c>
      <c r="L2728" s="835">
        <v>1019.46</v>
      </c>
      <c r="M2728" s="835">
        <v>4077.84</v>
      </c>
      <c r="N2728" s="832">
        <v>4</v>
      </c>
      <c r="O2728" s="836">
        <v>2</v>
      </c>
      <c r="P2728" s="835">
        <v>2038.92</v>
      </c>
      <c r="Q2728" s="837">
        <v>0.5</v>
      </c>
      <c r="R2728" s="832">
        <v>2</v>
      </c>
      <c r="S2728" s="837">
        <v>0.5</v>
      </c>
      <c r="T2728" s="836">
        <v>1</v>
      </c>
      <c r="U2728" s="838">
        <v>0.5</v>
      </c>
    </row>
    <row r="2729" spans="1:21" ht="14.45" customHeight="1" x14ac:dyDescent="0.2">
      <c r="A2729" s="831">
        <v>21</v>
      </c>
      <c r="B2729" s="832" t="s">
        <v>3242</v>
      </c>
      <c r="C2729" s="832" t="s">
        <v>3248</v>
      </c>
      <c r="D2729" s="833" t="s">
        <v>5567</v>
      </c>
      <c r="E2729" s="834" t="s">
        <v>3262</v>
      </c>
      <c r="F2729" s="832" t="s">
        <v>3243</v>
      </c>
      <c r="G2729" s="832" t="s">
        <v>3570</v>
      </c>
      <c r="H2729" s="832" t="s">
        <v>594</v>
      </c>
      <c r="I2729" s="832" t="s">
        <v>3571</v>
      </c>
      <c r="J2729" s="832" t="s">
        <v>842</v>
      </c>
      <c r="K2729" s="832" t="s">
        <v>3572</v>
      </c>
      <c r="L2729" s="835">
        <v>32.25</v>
      </c>
      <c r="M2729" s="835">
        <v>258</v>
      </c>
      <c r="N2729" s="832">
        <v>8</v>
      </c>
      <c r="O2729" s="836">
        <v>3.5</v>
      </c>
      <c r="P2729" s="835">
        <v>64.5</v>
      </c>
      <c r="Q2729" s="837">
        <v>0.25</v>
      </c>
      <c r="R2729" s="832">
        <v>2</v>
      </c>
      <c r="S2729" s="837">
        <v>0.25</v>
      </c>
      <c r="T2729" s="836">
        <v>0.5</v>
      </c>
      <c r="U2729" s="838">
        <v>0.14285714285714285</v>
      </c>
    </row>
    <row r="2730" spans="1:21" ht="14.45" customHeight="1" x14ac:dyDescent="0.2">
      <c r="A2730" s="831">
        <v>21</v>
      </c>
      <c r="B2730" s="832" t="s">
        <v>3242</v>
      </c>
      <c r="C2730" s="832" t="s">
        <v>3248</v>
      </c>
      <c r="D2730" s="833" t="s">
        <v>5567</v>
      </c>
      <c r="E2730" s="834" t="s">
        <v>3262</v>
      </c>
      <c r="F2730" s="832" t="s">
        <v>3243</v>
      </c>
      <c r="G2730" s="832" t="s">
        <v>3570</v>
      </c>
      <c r="H2730" s="832" t="s">
        <v>655</v>
      </c>
      <c r="I2730" s="832" t="s">
        <v>2510</v>
      </c>
      <c r="J2730" s="832" t="s">
        <v>842</v>
      </c>
      <c r="K2730" s="832" t="s">
        <v>2511</v>
      </c>
      <c r="L2730" s="835">
        <v>57.6</v>
      </c>
      <c r="M2730" s="835">
        <v>230.4</v>
      </c>
      <c r="N2730" s="832">
        <v>4</v>
      </c>
      <c r="O2730" s="836">
        <v>2</v>
      </c>
      <c r="P2730" s="835">
        <v>115.2</v>
      </c>
      <c r="Q2730" s="837">
        <v>0.5</v>
      </c>
      <c r="R2730" s="832">
        <v>2</v>
      </c>
      <c r="S2730" s="837">
        <v>0.5</v>
      </c>
      <c r="T2730" s="836">
        <v>1</v>
      </c>
      <c r="U2730" s="838">
        <v>0.5</v>
      </c>
    </row>
    <row r="2731" spans="1:21" ht="14.45" customHeight="1" x14ac:dyDescent="0.2">
      <c r="A2731" s="831">
        <v>21</v>
      </c>
      <c r="B2731" s="832" t="s">
        <v>3242</v>
      </c>
      <c r="C2731" s="832" t="s">
        <v>3248</v>
      </c>
      <c r="D2731" s="833" t="s">
        <v>5567</v>
      </c>
      <c r="E2731" s="834" t="s">
        <v>3262</v>
      </c>
      <c r="F2731" s="832" t="s">
        <v>3243</v>
      </c>
      <c r="G2731" s="832" t="s">
        <v>3570</v>
      </c>
      <c r="H2731" s="832" t="s">
        <v>594</v>
      </c>
      <c r="I2731" s="832" t="s">
        <v>3573</v>
      </c>
      <c r="J2731" s="832" t="s">
        <v>842</v>
      </c>
      <c r="K2731" s="832" t="s">
        <v>843</v>
      </c>
      <c r="L2731" s="835">
        <v>115.18</v>
      </c>
      <c r="M2731" s="835">
        <v>460.72</v>
      </c>
      <c r="N2731" s="832">
        <v>4</v>
      </c>
      <c r="O2731" s="836">
        <v>2.5</v>
      </c>
      <c r="P2731" s="835">
        <v>230.36</v>
      </c>
      <c r="Q2731" s="837">
        <v>0.5</v>
      </c>
      <c r="R2731" s="832">
        <v>2</v>
      </c>
      <c r="S2731" s="837">
        <v>0.5</v>
      </c>
      <c r="T2731" s="836">
        <v>1.5</v>
      </c>
      <c r="U2731" s="838">
        <v>0.6</v>
      </c>
    </row>
    <row r="2732" spans="1:21" ht="14.45" customHeight="1" x14ac:dyDescent="0.2">
      <c r="A2732" s="831">
        <v>21</v>
      </c>
      <c r="B2732" s="832" t="s">
        <v>3242</v>
      </c>
      <c r="C2732" s="832" t="s">
        <v>3248</v>
      </c>
      <c r="D2732" s="833" t="s">
        <v>5567</v>
      </c>
      <c r="E2732" s="834" t="s">
        <v>3262</v>
      </c>
      <c r="F2732" s="832" t="s">
        <v>3243</v>
      </c>
      <c r="G2732" s="832" t="s">
        <v>3570</v>
      </c>
      <c r="H2732" s="832" t="s">
        <v>655</v>
      </c>
      <c r="I2732" s="832" t="s">
        <v>2508</v>
      </c>
      <c r="J2732" s="832" t="s">
        <v>842</v>
      </c>
      <c r="K2732" s="832" t="s">
        <v>2509</v>
      </c>
      <c r="L2732" s="835">
        <v>16.12</v>
      </c>
      <c r="M2732" s="835">
        <v>32.24</v>
      </c>
      <c r="N2732" s="832">
        <v>2</v>
      </c>
      <c r="O2732" s="836">
        <v>0.5</v>
      </c>
      <c r="P2732" s="835">
        <v>32.24</v>
      </c>
      <c r="Q2732" s="837">
        <v>1</v>
      </c>
      <c r="R2732" s="832">
        <v>2</v>
      </c>
      <c r="S2732" s="837">
        <v>1</v>
      </c>
      <c r="T2732" s="836">
        <v>0.5</v>
      </c>
      <c r="U2732" s="838">
        <v>1</v>
      </c>
    </row>
    <row r="2733" spans="1:21" ht="14.45" customHeight="1" x14ac:dyDescent="0.2">
      <c r="A2733" s="831">
        <v>21</v>
      </c>
      <c r="B2733" s="832" t="s">
        <v>3242</v>
      </c>
      <c r="C2733" s="832" t="s">
        <v>3248</v>
      </c>
      <c r="D2733" s="833" t="s">
        <v>5567</v>
      </c>
      <c r="E2733" s="834" t="s">
        <v>3262</v>
      </c>
      <c r="F2733" s="832" t="s">
        <v>3243</v>
      </c>
      <c r="G2733" s="832" t="s">
        <v>3570</v>
      </c>
      <c r="H2733" s="832" t="s">
        <v>594</v>
      </c>
      <c r="I2733" s="832" t="s">
        <v>3953</v>
      </c>
      <c r="J2733" s="832" t="s">
        <v>3954</v>
      </c>
      <c r="K2733" s="832" t="s">
        <v>3955</v>
      </c>
      <c r="L2733" s="835">
        <v>115.18</v>
      </c>
      <c r="M2733" s="835">
        <v>115.18</v>
      </c>
      <c r="N2733" s="832">
        <v>1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5" customHeight="1" x14ac:dyDescent="0.2">
      <c r="A2734" s="831">
        <v>21</v>
      </c>
      <c r="B2734" s="832" t="s">
        <v>3242</v>
      </c>
      <c r="C2734" s="832" t="s">
        <v>3248</v>
      </c>
      <c r="D2734" s="833" t="s">
        <v>5567</v>
      </c>
      <c r="E2734" s="834" t="s">
        <v>3262</v>
      </c>
      <c r="F2734" s="832" t="s">
        <v>3243</v>
      </c>
      <c r="G2734" s="832" t="s">
        <v>3570</v>
      </c>
      <c r="H2734" s="832" t="s">
        <v>655</v>
      </c>
      <c r="I2734" s="832" t="s">
        <v>2506</v>
      </c>
      <c r="J2734" s="832" t="s">
        <v>849</v>
      </c>
      <c r="K2734" s="832" t="s">
        <v>2507</v>
      </c>
      <c r="L2734" s="835">
        <v>81.94</v>
      </c>
      <c r="M2734" s="835">
        <v>819.4</v>
      </c>
      <c r="N2734" s="832">
        <v>10</v>
      </c>
      <c r="O2734" s="836">
        <v>0.5</v>
      </c>
      <c r="P2734" s="835">
        <v>819.4</v>
      </c>
      <c r="Q2734" s="837">
        <v>1</v>
      </c>
      <c r="R2734" s="832">
        <v>10</v>
      </c>
      <c r="S2734" s="837">
        <v>1</v>
      </c>
      <c r="T2734" s="836">
        <v>0.5</v>
      </c>
      <c r="U2734" s="838">
        <v>1</v>
      </c>
    </row>
    <row r="2735" spans="1:21" ht="14.45" customHeight="1" x14ac:dyDescent="0.2">
      <c r="A2735" s="831">
        <v>21</v>
      </c>
      <c r="B2735" s="832" t="s">
        <v>3242</v>
      </c>
      <c r="C2735" s="832" t="s">
        <v>3248</v>
      </c>
      <c r="D2735" s="833" t="s">
        <v>5567</v>
      </c>
      <c r="E2735" s="834" t="s">
        <v>3262</v>
      </c>
      <c r="F2735" s="832" t="s">
        <v>3243</v>
      </c>
      <c r="G2735" s="832" t="s">
        <v>3574</v>
      </c>
      <c r="H2735" s="832" t="s">
        <v>594</v>
      </c>
      <c r="I2735" s="832" t="s">
        <v>3575</v>
      </c>
      <c r="J2735" s="832" t="s">
        <v>1400</v>
      </c>
      <c r="K2735" s="832" t="s">
        <v>3576</v>
      </c>
      <c r="L2735" s="835">
        <v>0</v>
      </c>
      <c r="M2735" s="835">
        <v>0</v>
      </c>
      <c r="N2735" s="832">
        <v>3</v>
      </c>
      <c r="O2735" s="836">
        <v>0.5</v>
      </c>
      <c r="P2735" s="835">
        <v>0</v>
      </c>
      <c r="Q2735" s="837"/>
      <c r="R2735" s="832">
        <v>3</v>
      </c>
      <c r="S2735" s="837">
        <v>1</v>
      </c>
      <c r="T2735" s="836">
        <v>0.5</v>
      </c>
      <c r="U2735" s="838">
        <v>1</v>
      </c>
    </row>
    <row r="2736" spans="1:21" ht="14.45" customHeight="1" x14ac:dyDescent="0.2">
      <c r="A2736" s="831">
        <v>21</v>
      </c>
      <c r="B2736" s="832" t="s">
        <v>3242</v>
      </c>
      <c r="C2736" s="832" t="s">
        <v>3248</v>
      </c>
      <c r="D2736" s="833" t="s">
        <v>5567</v>
      </c>
      <c r="E2736" s="834" t="s">
        <v>3262</v>
      </c>
      <c r="F2736" s="832" t="s">
        <v>3243</v>
      </c>
      <c r="G2736" s="832" t="s">
        <v>5245</v>
      </c>
      <c r="H2736" s="832" t="s">
        <v>594</v>
      </c>
      <c r="I2736" s="832" t="s">
        <v>5246</v>
      </c>
      <c r="J2736" s="832" t="s">
        <v>1611</v>
      </c>
      <c r="K2736" s="832" t="s">
        <v>5247</v>
      </c>
      <c r="L2736" s="835">
        <v>0</v>
      </c>
      <c r="M2736" s="835">
        <v>0</v>
      </c>
      <c r="N2736" s="832">
        <v>1</v>
      </c>
      <c r="O2736" s="836">
        <v>1</v>
      </c>
      <c r="P2736" s="835">
        <v>0</v>
      </c>
      <c r="Q2736" s="837"/>
      <c r="R2736" s="832">
        <v>1</v>
      </c>
      <c r="S2736" s="837">
        <v>1</v>
      </c>
      <c r="T2736" s="836">
        <v>1</v>
      </c>
      <c r="U2736" s="838">
        <v>1</v>
      </c>
    </row>
    <row r="2737" spans="1:21" ht="14.45" customHeight="1" x14ac:dyDescent="0.2">
      <c r="A2737" s="831">
        <v>21</v>
      </c>
      <c r="B2737" s="832" t="s">
        <v>3242</v>
      </c>
      <c r="C2737" s="832" t="s">
        <v>3248</v>
      </c>
      <c r="D2737" s="833" t="s">
        <v>5567</v>
      </c>
      <c r="E2737" s="834" t="s">
        <v>3262</v>
      </c>
      <c r="F2737" s="832" t="s">
        <v>3243</v>
      </c>
      <c r="G2737" s="832" t="s">
        <v>3585</v>
      </c>
      <c r="H2737" s="832" t="s">
        <v>655</v>
      </c>
      <c r="I2737" s="832" t="s">
        <v>2672</v>
      </c>
      <c r="J2737" s="832" t="s">
        <v>2673</v>
      </c>
      <c r="K2737" s="832" t="s">
        <v>2674</v>
      </c>
      <c r="L2737" s="835">
        <v>117.46</v>
      </c>
      <c r="M2737" s="835">
        <v>117.46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5" customHeight="1" x14ac:dyDescent="0.2">
      <c r="A2738" s="831">
        <v>21</v>
      </c>
      <c r="B2738" s="832" t="s">
        <v>3242</v>
      </c>
      <c r="C2738" s="832" t="s">
        <v>3248</v>
      </c>
      <c r="D2738" s="833" t="s">
        <v>5567</v>
      </c>
      <c r="E2738" s="834" t="s">
        <v>3262</v>
      </c>
      <c r="F2738" s="832" t="s">
        <v>3243</v>
      </c>
      <c r="G2738" s="832" t="s">
        <v>3585</v>
      </c>
      <c r="H2738" s="832" t="s">
        <v>655</v>
      </c>
      <c r="I2738" s="832" t="s">
        <v>5248</v>
      </c>
      <c r="J2738" s="832" t="s">
        <v>2673</v>
      </c>
      <c r="K2738" s="832" t="s">
        <v>5249</v>
      </c>
      <c r="L2738" s="835">
        <v>511.28</v>
      </c>
      <c r="M2738" s="835">
        <v>511.28</v>
      </c>
      <c r="N2738" s="832">
        <v>1</v>
      </c>
      <c r="O2738" s="836">
        <v>0.5</v>
      </c>
      <c r="P2738" s="835">
        <v>511.28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5" customHeight="1" x14ac:dyDescent="0.2">
      <c r="A2739" s="831">
        <v>21</v>
      </c>
      <c r="B2739" s="832" t="s">
        <v>3242</v>
      </c>
      <c r="C2739" s="832" t="s">
        <v>3248</v>
      </c>
      <c r="D2739" s="833" t="s">
        <v>5567</v>
      </c>
      <c r="E2739" s="834" t="s">
        <v>3262</v>
      </c>
      <c r="F2739" s="832" t="s">
        <v>3243</v>
      </c>
      <c r="G2739" s="832" t="s">
        <v>3585</v>
      </c>
      <c r="H2739" s="832" t="s">
        <v>655</v>
      </c>
      <c r="I2739" s="832" t="s">
        <v>3586</v>
      </c>
      <c r="J2739" s="832" t="s">
        <v>2673</v>
      </c>
      <c r="K2739" s="832" t="s">
        <v>3587</v>
      </c>
      <c r="L2739" s="835">
        <v>545.82000000000005</v>
      </c>
      <c r="M2739" s="835">
        <v>545.82000000000005</v>
      </c>
      <c r="N2739" s="832">
        <v>1</v>
      </c>
      <c r="O2739" s="836">
        <v>0.5</v>
      </c>
      <c r="P2739" s="835">
        <v>545.82000000000005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5" customHeight="1" x14ac:dyDescent="0.2">
      <c r="A2740" s="831">
        <v>21</v>
      </c>
      <c r="B2740" s="832" t="s">
        <v>3242</v>
      </c>
      <c r="C2740" s="832" t="s">
        <v>3248</v>
      </c>
      <c r="D2740" s="833" t="s">
        <v>5567</v>
      </c>
      <c r="E2740" s="834" t="s">
        <v>3262</v>
      </c>
      <c r="F2740" s="832" t="s">
        <v>3243</v>
      </c>
      <c r="G2740" s="832" t="s">
        <v>3594</v>
      </c>
      <c r="H2740" s="832" t="s">
        <v>594</v>
      </c>
      <c r="I2740" s="832" t="s">
        <v>3595</v>
      </c>
      <c r="J2740" s="832" t="s">
        <v>668</v>
      </c>
      <c r="K2740" s="832" t="s">
        <v>3596</v>
      </c>
      <c r="L2740" s="835">
        <v>127.91</v>
      </c>
      <c r="M2740" s="835">
        <v>1407.0099999999998</v>
      </c>
      <c r="N2740" s="832">
        <v>11</v>
      </c>
      <c r="O2740" s="836">
        <v>7.5</v>
      </c>
      <c r="P2740" s="835">
        <v>767.45999999999992</v>
      </c>
      <c r="Q2740" s="837">
        <v>0.54545454545454553</v>
      </c>
      <c r="R2740" s="832">
        <v>6</v>
      </c>
      <c r="S2740" s="837">
        <v>0.54545454545454541</v>
      </c>
      <c r="T2740" s="836">
        <v>4</v>
      </c>
      <c r="U2740" s="838">
        <v>0.53333333333333333</v>
      </c>
    </row>
    <row r="2741" spans="1:21" ht="14.45" customHeight="1" x14ac:dyDescent="0.2">
      <c r="A2741" s="831">
        <v>21</v>
      </c>
      <c r="B2741" s="832" t="s">
        <v>3242</v>
      </c>
      <c r="C2741" s="832" t="s">
        <v>3248</v>
      </c>
      <c r="D2741" s="833" t="s">
        <v>5567</v>
      </c>
      <c r="E2741" s="834" t="s">
        <v>3262</v>
      </c>
      <c r="F2741" s="832" t="s">
        <v>3243</v>
      </c>
      <c r="G2741" s="832" t="s">
        <v>3597</v>
      </c>
      <c r="H2741" s="832" t="s">
        <v>594</v>
      </c>
      <c r="I2741" s="832" t="s">
        <v>3598</v>
      </c>
      <c r="J2741" s="832" t="s">
        <v>3599</v>
      </c>
      <c r="K2741" s="832" t="s">
        <v>3600</v>
      </c>
      <c r="L2741" s="835">
        <v>21.92</v>
      </c>
      <c r="M2741" s="835">
        <v>21.92</v>
      </c>
      <c r="N2741" s="832">
        <v>1</v>
      </c>
      <c r="O2741" s="836">
        <v>0.5</v>
      </c>
      <c r="P2741" s="835">
        <v>21.92</v>
      </c>
      <c r="Q2741" s="837">
        <v>1</v>
      </c>
      <c r="R2741" s="832">
        <v>1</v>
      </c>
      <c r="S2741" s="837">
        <v>1</v>
      </c>
      <c r="T2741" s="836">
        <v>0.5</v>
      </c>
      <c r="U2741" s="838">
        <v>1</v>
      </c>
    </row>
    <row r="2742" spans="1:21" ht="14.45" customHeight="1" x14ac:dyDescent="0.2">
      <c r="A2742" s="831">
        <v>21</v>
      </c>
      <c r="B2742" s="832" t="s">
        <v>3242</v>
      </c>
      <c r="C2742" s="832" t="s">
        <v>3248</v>
      </c>
      <c r="D2742" s="833" t="s">
        <v>5567</v>
      </c>
      <c r="E2742" s="834" t="s">
        <v>3262</v>
      </c>
      <c r="F2742" s="832" t="s">
        <v>3243</v>
      </c>
      <c r="G2742" s="832" t="s">
        <v>5104</v>
      </c>
      <c r="H2742" s="832" t="s">
        <v>655</v>
      </c>
      <c r="I2742" s="832" t="s">
        <v>2571</v>
      </c>
      <c r="J2742" s="832" t="s">
        <v>2572</v>
      </c>
      <c r="K2742" s="832" t="s">
        <v>2573</v>
      </c>
      <c r="L2742" s="835">
        <v>160.1</v>
      </c>
      <c r="M2742" s="835">
        <v>160.1</v>
      </c>
      <c r="N2742" s="832">
        <v>1</v>
      </c>
      <c r="O2742" s="836">
        <v>0.5</v>
      </c>
      <c r="P2742" s="835">
        <v>160.1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5" customHeight="1" x14ac:dyDescent="0.2">
      <c r="A2743" s="831">
        <v>21</v>
      </c>
      <c r="B2743" s="832" t="s">
        <v>3242</v>
      </c>
      <c r="C2743" s="832" t="s">
        <v>3248</v>
      </c>
      <c r="D2743" s="833" t="s">
        <v>5567</v>
      </c>
      <c r="E2743" s="834" t="s">
        <v>3262</v>
      </c>
      <c r="F2743" s="832" t="s">
        <v>3243</v>
      </c>
      <c r="G2743" s="832" t="s">
        <v>4141</v>
      </c>
      <c r="H2743" s="832" t="s">
        <v>594</v>
      </c>
      <c r="I2743" s="832" t="s">
        <v>4142</v>
      </c>
      <c r="J2743" s="832" t="s">
        <v>1499</v>
      </c>
      <c r="K2743" s="832" t="s">
        <v>4143</v>
      </c>
      <c r="L2743" s="835">
        <v>128.69999999999999</v>
      </c>
      <c r="M2743" s="835">
        <v>128.69999999999999</v>
      </c>
      <c r="N2743" s="832">
        <v>1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21</v>
      </c>
      <c r="B2744" s="832" t="s">
        <v>3242</v>
      </c>
      <c r="C2744" s="832" t="s">
        <v>3248</v>
      </c>
      <c r="D2744" s="833" t="s">
        <v>5567</v>
      </c>
      <c r="E2744" s="834" t="s">
        <v>3262</v>
      </c>
      <c r="F2744" s="832" t="s">
        <v>3243</v>
      </c>
      <c r="G2744" s="832" t="s">
        <v>3607</v>
      </c>
      <c r="H2744" s="832" t="s">
        <v>655</v>
      </c>
      <c r="I2744" s="832" t="s">
        <v>2975</v>
      </c>
      <c r="J2744" s="832" t="s">
        <v>2976</v>
      </c>
      <c r="K2744" s="832" t="s">
        <v>2977</v>
      </c>
      <c r="L2744" s="835">
        <v>25.5</v>
      </c>
      <c r="M2744" s="835">
        <v>25.5</v>
      </c>
      <c r="N2744" s="832">
        <v>1</v>
      </c>
      <c r="O2744" s="836">
        <v>1</v>
      </c>
      <c r="P2744" s="835">
        <v>25.5</v>
      </c>
      <c r="Q2744" s="837">
        <v>1</v>
      </c>
      <c r="R2744" s="832">
        <v>1</v>
      </c>
      <c r="S2744" s="837">
        <v>1</v>
      </c>
      <c r="T2744" s="836">
        <v>1</v>
      </c>
      <c r="U2744" s="838">
        <v>1</v>
      </c>
    </row>
    <row r="2745" spans="1:21" ht="14.45" customHeight="1" x14ac:dyDescent="0.2">
      <c r="A2745" s="831">
        <v>21</v>
      </c>
      <c r="B2745" s="832" t="s">
        <v>3242</v>
      </c>
      <c r="C2745" s="832" t="s">
        <v>3248</v>
      </c>
      <c r="D2745" s="833" t="s">
        <v>5567</v>
      </c>
      <c r="E2745" s="834" t="s">
        <v>3262</v>
      </c>
      <c r="F2745" s="832" t="s">
        <v>3243</v>
      </c>
      <c r="G2745" s="832" t="s">
        <v>4454</v>
      </c>
      <c r="H2745" s="832" t="s">
        <v>594</v>
      </c>
      <c r="I2745" s="832" t="s">
        <v>4455</v>
      </c>
      <c r="J2745" s="832" t="s">
        <v>968</v>
      </c>
      <c r="K2745" s="832" t="s">
        <v>4456</v>
      </c>
      <c r="L2745" s="835">
        <v>0</v>
      </c>
      <c r="M2745" s="835">
        <v>0</v>
      </c>
      <c r="N2745" s="832">
        <v>2</v>
      </c>
      <c r="O2745" s="836">
        <v>1</v>
      </c>
      <c r="P2745" s="835">
        <v>0</v>
      </c>
      <c r="Q2745" s="837"/>
      <c r="R2745" s="832">
        <v>1</v>
      </c>
      <c r="S2745" s="837">
        <v>0.5</v>
      </c>
      <c r="T2745" s="836">
        <v>0.5</v>
      </c>
      <c r="U2745" s="838">
        <v>0.5</v>
      </c>
    </row>
    <row r="2746" spans="1:21" ht="14.45" customHeight="1" x14ac:dyDescent="0.2">
      <c r="A2746" s="831">
        <v>21</v>
      </c>
      <c r="B2746" s="832" t="s">
        <v>3242</v>
      </c>
      <c r="C2746" s="832" t="s">
        <v>3248</v>
      </c>
      <c r="D2746" s="833" t="s">
        <v>5567</v>
      </c>
      <c r="E2746" s="834" t="s">
        <v>3262</v>
      </c>
      <c r="F2746" s="832" t="s">
        <v>3243</v>
      </c>
      <c r="G2746" s="832" t="s">
        <v>3296</v>
      </c>
      <c r="H2746" s="832" t="s">
        <v>655</v>
      </c>
      <c r="I2746" s="832" t="s">
        <v>2886</v>
      </c>
      <c r="J2746" s="832" t="s">
        <v>1345</v>
      </c>
      <c r="K2746" s="832" t="s">
        <v>1346</v>
      </c>
      <c r="L2746" s="835">
        <v>0</v>
      </c>
      <c r="M2746" s="835">
        <v>0</v>
      </c>
      <c r="N2746" s="832">
        <v>18</v>
      </c>
      <c r="O2746" s="836">
        <v>6</v>
      </c>
      <c r="P2746" s="835">
        <v>0</v>
      </c>
      <c r="Q2746" s="837"/>
      <c r="R2746" s="832">
        <v>9</v>
      </c>
      <c r="S2746" s="837">
        <v>0.5</v>
      </c>
      <c r="T2746" s="836">
        <v>2.5</v>
      </c>
      <c r="U2746" s="838">
        <v>0.41666666666666669</v>
      </c>
    </row>
    <row r="2747" spans="1:21" ht="14.45" customHeight="1" x14ac:dyDescent="0.2">
      <c r="A2747" s="831">
        <v>21</v>
      </c>
      <c r="B2747" s="832" t="s">
        <v>3242</v>
      </c>
      <c r="C2747" s="832" t="s">
        <v>3248</v>
      </c>
      <c r="D2747" s="833" t="s">
        <v>5567</v>
      </c>
      <c r="E2747" s="834" t="s">
        <v>3262</v>
      </c>
      <c r="F2747" s="832" t="s">
        <v>3243</v>
      </c>
      <c r="G2747" s="832" t="s">
        <v>3614</v>
      </c>
      <c r="H2747" s="832" t="s">
        <v>594</v>
      </c>
      <c r="I2747" s="832" t="s">
        <v>3615</v>
      </c>
      <c r="J2747" s="832" t="s">
        <v>1622</v>
      </c>
      <c r="K2747" s="832" t="s">
        <v>3339</v>
      </c>
      <c r="L2747" s="835">
        <v>210.38</v>
      </c>
      <c r="M2747" s="835">
        <v>420.76</v>
      </c>
      <c r="N2747" s="832">
        <v>2</v>
      </c>
      <c r="O2747" s="836">
        <v>1</v>
      </c>
      <c r="P2747" s="835">
        <v>420.76</v>
      </c>
      <c r="Q2747" s="837">
        <v>1</v>
      </c>
      <c r="R2747" s="832">
        <v>2</v>
      </c>
      <c r="S2747" s="837">
        <v>1</v>
      </c>
      <c r="T2747" s="836">
        <v>1</v>
      </c>
      <c r="U2747" s="838">
        <v>1</v>
      </c>
    </row>
    <row r="2748" spans="1:21" ht="14.45" customHeight="1" x14ac:dyDescent="0.2">
      <c r="A2748" s="831">
        <v>21</v>
      </c>
      <c r="B2748" s="832" t="s">
        <v>3242</v>
      </c>
      <c r="C2748" s="832" t="s">
        <v>3248</v>
      </c>
      <c r="D2748" s="833" t="s">
        <v>5567</v>
      </c>
      <c r="E2748" s="834" t="s">
        <v>3262</v>
      </c>
      <c r="F2748" s="832" t="s">
        <v>3243</v>
      </c>
      <c r="G2748" s="832" t="s">
        <v>3614</v>
      </c>
      <c r="H2748" s="832" t="s">
        <v>594</v>
      </c>
      <c r="I2748" s="832" t="s">
        <v>3616</v>
      </c>
      <c r="J2748" s="832" t="s">
        <v>1622</v>
      </c>
      <c r="K2748" s="832" t="s">
        <v>1952</v>
      </c>
      <c r="L2748" s="835">
        <v>42.08</v>
      </c>
      <c r="M2748" s="835">
        <v>168.32</v>
      </c>
      <c r="N2748" s="832">
        <v>4</v>
      </c>
      <c r="O2748" s="836">
        <v>1</v>
      </c>
      <c r="P2748" s="835">
        <v>84.16</v>
      </c>
      <c r="Q2748" s="837">
        <v>0.5</v>
      </c>
      <c r="R2748" s="832">
        <v>2</v>
      </c>
      <c r="S2748" s="837">
        <v>0.5</v>
      </c>
      <c r="T2748" s="836">
        <v>0.5</v>
      </c>
      <c r="U2748" s="838">
        <v>0.5</v>
      </c>
    </row>
    <row r="2749" spans="1:21" ht="14.45" customHeight="1" x14ac:dyDescent="0.2">
      <c r="A2749" s="831">
        <v>21</v>
      </c>
      <c r="B2749" s="832" t="s">
        <v>3242</v>
      </c>
      <c r="C2749" s="832" t="s">
        <v>3248</v>
      </c>
      <c r="D2749" s="833" t="s">
        <v>5567</v>
      </c>
      <c r="E2749" s="834" t="s">
        <v>3262</v>
      </c>
      <c r="F2749" s="832" t="s">
        <v>3243</v>
      </c>
      <c r="G2749" s="832" t="s">
        <v>3617</v>
      </c>
      <c r="H2749" s="832" t="s">
        <v>594</v>
      </c>
      <c r="I2749" s="832" t="s">
        <v>5195</v>
      </c>
      <c r="J2749" s="832" t="s">
        <v>766</v>
      </c>
      <c r="K2749" s="832" t="s">
        <v>5196</v>
      </c>
      <c r="L2749" s="835">
        <v>24.05</v>
      </c>
      <c r="M2749" s="835">
        <v>48.1</v>
      </c>
      <c r="N2749" s="832">
        <v>2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5" customHeight="1" x14ac:dyDescent="0.2">
      <c r="A2750" s="831">
        <v>21</v>
      </c>
      <c r="B2750" s="832" t="s">
        <v>3242</v>
      </c>
      <c r="C2750" s="832" t="s">
        <v>3248</v>
      </c>
      <c r="D2750" s="833" t="s">
        <v>5567</v>
      </c>
      <c r="E2750" s="834" t="s">
        <v>3262</v>
      </c>
      <c r="F2750" s="832" t="s">
        <v>3243</v>
      </c>
      <c r="G2750" s="832" t="s">
        <v>3621</v>
      </c>
      <c r="H2750" s="832" t="s">
        <v>655</v>
      </c>
      <c r="I2750" s="832" t="s">
        <v>3622</v>
      </c>
      <c r="J2750" s="832" t="s">
        <v>3623</v>
      </c>
      <c r="K2750" s="832" t="s">
        <v>3624</v>
      </c>
      <c r="L2750" s="835">
        <v>502.31</v>
      </c>
      <c r="M2750" s="835">
        <v>8036.96</v>
      </c>
      <c r="N2750" s="832">
        <v>16</v>
      </c>
      <c r="O2750" s="836">
        <v>15</v>
      </c>
      <c r="P2750" s="835">
        <v>4520.79</v>
      </c>
      <c r="Q2750" s="837">
        <v>0.5625</v>
      </c>
      <c r="R2750" s="832">
        <v>9</v>
      </c>
      <c r="S2750" s="837">
        <v>0.5625</v>
      </c>
      <c r="T2750" s="836">
        <v>9</v>
      </c>
      <c r="U2750" s="838">
        <v>0.6</v>
      </c>
    </row>
    <row r="2751" spans="1:21" ht="14.45" customHeight="1" x14ac:dyDescent="0.2">
      <c r="A2751" s="831">
        <v>21</v>
      </c>
      <c r="B2751" s="832" t="s">
        <v>3242</v>
      </c>
      <c r="C2751" s="832" t="s">
        <v>3248</v>
      </c>
      <c r="D2751" s="833" t="s">
        <v>5567</v>
      </c>
      <c r="E2751" s="834" t="s">
        <v>3262</v>
      </c>
      <c r="F2751" s="832" t="s">
        <v>3243</v>
      </c>
      <c r="G2751" s="832" t="s">
        <v>4942</v>
      </c>
      <c r="H2751" s="832" t="s">
        <v>655</v>
      </c>
      <c r="I2751" s="832" t="s">
        <v>2683</v>
      </c>
      <c r="J2751" s="832" t="s">
        <v>2684</v>
      </c>
      <c r="K2751" s="832" t="s">
        <v>2685</v>
      </c>
      <c r="L2751" s="835">
        <v>103.72</v>
      </c>
      <c r="M2751" s="835">
        <v>103.72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21</v>
      </c>
      <c r="B2752" s="832" t="s">
        <v>3242</v>
      </c>
      <c r="C2752" s="832" t="s">
        <v>3248</v>
      </c>
      <c r="D2752" s="833" t="s">
        <v>5567</v>
      </c>
      <c r="E2752" s="834" t="s">
        <v>3262</v>
      </c>
      <c r="F2752" s="832" t="s">
        <v>3243</v>
      </c>
      <c r="G2752" s="832" t="s">
        <v>3627</v>
      </c>
      <c r="H2752" s="832" t="s">
        <v>594</v>
      </c>
      <c r="I2752" s="832" t="s">
        <v>3634</v>
      </c>
      <c r="J2752" s="832" t="s">
        <v>3633</v>
      </c>
      <c r="K2752" s="832" t="s">
        <v>1537</v>
      </c>
      <c r="L2752" s="835">
        <v>14011.21</v>
      </c>
      <c r="M2752" s="835">
        <v>98078.47</v>
      </c>
      <c r="N2752" s="832">
        <v>7</v>
      </c>
      <c r="O2752" s="836">
        <v>1</v>
      </c>
      <c r="P2752" s="835">
        <v>98078.47</v>
      </c>
      <c r="Q2752" s="837">
        <v>1</v>
      </c>
      <c r="R2752" s="832">
        <v>7</v>
      </c>
      <c r="S2752" s="837">
        <v>1</v>
      </c>
      <c r="T2752" s="836">
        <v>1</v>
      </c>
      <c r="U2752" s="838">
        <v>1</v>
      </c>
    </row>
    <row r="2753" spans="1:21" ht="14.45" customHeight="1" x14ac:dyDescent="0.2">
      <c r="A2753" s="831">
        <v>21</v>
      </c>
      <c r="B2753" s="832" t="s">
        <v>3242</v>
      </c>
      <c r="C2753" s="832" t="s">
        <v>3248</v>
      </c>
      <c r="D2753" s="833" t="s">
        <v>5567</v>
      </c>
      <c r="E2753" s="834" t="s">
        <v>3262</v>
      </c>
      <c r="F2753" s="832" t="s">
        <v>3243</v>
      </c>
      <c r="G2753" s="832" t="s">
        <v>3645</v>
      </c>
      <c r="H2753" s="832" t="s">
        <v>594</v>
      </c>
      <c r="I2753" s="832" t="s">
        <v>4800</v>
      </c>
      <c r="J2753" s="832" t="s">
        <v>3662</v>
      </c>
      <c r="K2753" s="832" t="s">
        <v>4690</v>
      </c>
      <c r="L2753" s="835">
        <v>93.96</v>
      </c>
      <c r="M2753" s="835">
        <v>187.92</v>
      </c>
      <c r="N2753" s="832">
        <v>2</v>
      </c>
      <c r="O2753" s="836">
        <v>1</v>
      </c>
      <c r="P2753" s="835">
        <v>187.92</v>
      </c>
      <c r="Q2753" s="837">
        <v>1</v>
      </c>
      <c r="R2753" s="832">
        <v>2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21</v>
      </c>
      <c r="B2754" s="832" t="s">
        <v>3242</v>
      </c>
      <c r="C2754" s="832" t="s">
        <v>3248</v>
      </c>
      <c r="D2754" s="833" t="s">
        <v>5567</v>
      </c>
      <c r="E2754" s="834" t="s">
        <v>3262</v>
      </c>
      <c r="F2754" s="832" t="s">
        <v>3243</v>
      </c>
      <c r="G2754" s="832" t="s">
        <v>3645</v>
      </c>
      <c r="H2754" s="832" t="s">
        <v>594</v>
      </c>
      <c r="I2754" s="832" t="s">
        <v>4850</v>
      </c>
      <c r="J2754" s="832" t="s">
        <v>1574</v>
      </c>
      <c r="K2754" s="832" t="s">
        <v>4851</v>
      </c>
      <c r="L2754" s="835">
        <v>300.68</v>
      </c>
      <c r="M2754" s="835">
        <v>300.68</v>
      </c>
      <c r="N2754" s="832">
        <v>1</v>
      </c>
      <c r="O2754" s="836">
        <v>1</v>
      </c>
      <c r="P2754" s="835">
        <v>300.68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5" customHeight="1" x14ac:dyDescent="0.2">
      <c r="A2755" s="831">
        <v>21</v>
      </c>
      <c r="B2755" s="832" t="s">
        <v>3242</v>
      </c>
      <c r="C2755" s="832" t="s">
        <v>3248</v>
      </c>
      <c r="D2755" s="833" t="s">
        <v>5567</v>
      </c>
      <c r="E2755" s="834" t="s">
        <v>3262</v>
      </c>
      <c r="F2755" s="832" t="s">
        <v>3243</v>
      </c>
      <c r="G2755" s="832" t="s">
        <v>3645</v>
      </c>
      <c r="H2755" s="832" t="s">
        <v>594</v>
      </c>
      <c r="I2755" s="832" t="s">
        <v>4457</v>
      </c>
      <c r="J2755" s="832" t="s">
        <v>3662</v>
      </c>
      <c r="K2755" s="832" t="s">
        <v>4458</v>
      </c>
      <c r="L2755" s="835">
        <v>93.96</v>
      </c>
      <c r="M2755" s="835">
        <v>93.96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5" customHeight="1" x14ac:dyDescent="0.2">
      <c r="A2756" s="831">
        <v>21</v>
      </c>
      <c r="B2756" s="832" t="s">
        <v>3242</v>
      </c>
      <c r="C2756" s="832" t="s">
        <v>3248</v>
      </c>
      <c r="D2756" s="833" t="s">
        <v>5567</v>
      </c>
      <c r="E2756" s="834" t="s">
        <v>3262</v>
      </c>
      <c r="F2756" s="832" t="s">
        <v>3243</v>
      </c>
      <c r="G2756" s="832" t="s">
        <v>3668</v>
      </c>
      <c r="H2756" s="832" t="s">
        <v>594</v>
      </c>
      <c r="I2756" s="832" t="s">
        <v>3669</v>
      </c>
      <c r="J2756" s="832" t="s">
        <v>801</v>
      </c>
      <c r="K2756" s="832" t="s">
        <v>3670</v>
      </c>
      <c r="L2756" s="835">
        <v>311.02</v>
      </c>
      <c r="M2756" s="835">
        <v>1244.08</v>
      </c>
      <c r="N2756" s="832">
        <v>4</v>
      </c>
      <c r="O2756" s="836">
        <v>1.5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5" customHeight="1" x14ac:dyDescent="0.2">
      <c r="A2757" s="831">
        <v>21</v>
      </c>
      <c r="B2757" s="832" t="s">
        <v>3242</v>
      </c>
      <c r="C2757" s="832" t="s">
        <v>3248</v>
      </c>
      <c r="D2757" s="833" t="s">
        <v>5567</v>
      </c>
      <c r="E2757" s="834" t="s">
        <v>3262</v>
      </c>
      <c r="F2757" s="832" t="s">
        <v>3243</v>
      </c>
      <c r="G2757" s="832" t="s">
        <v>3668</v>
      </c>
      <c r="H2757" s="832" t="s">
        <v>594</v>
      </c>
      <c r="I2757" s="832" t="s">
        <v>3989</v>
      </c>
      <c r="J2757" s="832" t="s">
        <v>3990</v>
      </c>
      <c r="K2757" s="832" t="s">
        <v>3991</v>
      </c>
      <c r="L2757" s="835">
        <v>177.92</v>
      </c>
      <c r="M2757" s="835">
        <v>177.92</v>
      </c>
      <c r="N2757" s="832">
        <v>1</v>
      </c>
      <c r="O2757" s="836">
        <v>1</v>
      </c>
      <c r="P2757" s="835">
        <v>177.92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5" customHeight="1" x14ac:dyDescent="0.2">
      <c r="A2758" s="831">
        <v>21</v>
      </c>
      <c r="B2758" s="832" t="s">
        <v>3242</v>
      </c>
      <c r="C2758" s="832" t="s">
        <v>3248</v>
      </c>
      <c r="D2758" s="833" t="s">
        <v>5567</v>
      </c>
      <c r="E2758" s="834" t="s">
        <v>3262</v>
      </c>
      <c r="F2758" s="832" t="s">
        <v>3243</v>
      </c>
      <c r="G2758" s="832" t="s">
        <v>3673</v>
      </c>
      <c r="H2758" s="832" t="s">
        <v>594</v>
      </c>
      <c r="I2758" s="832" t="s">
        <v>2949</v>
      </c>
      <c r="J2758" s="832" t="s">
        <v>1662</v>
      </c>
      <c r="K2758" s="832" t="s">
        <v>2950</v>
      </c>
      <c r="L2758" s="835">
        <v>0</v>
      </c>
      <c r="M2758" s="835">
        <v>0</v>
      </c>
      <c r="N2758" s="832">
        <v>1</v>
      </c>
      <c r="O2758" s="836">
        <v>0.5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5" customHeight="1" x14ac:dyDescent="0.2">
      <c r="A2759" s="831">
        <v>21</v>
      </c>
      <c r="B2759" s="832" t="s">
        <v>3242</v>
      </c>
      <c r="C2759" s="832" t="s">
        <v>3248</v>
      </c>
      <c r="D2759" s="833" t="s">
        <v>5567</v>
      </c>
      <c r="E2759" s="834" t="s">
        <v>3262</v>
      </c>
      <c r="F2759" s="832" t="s">
        <v>3243</v>
      </c>
      <c r="G2759" s="832" t="s">
        <v>3673</v>
      </c>
      <c r="H2759" s="832" t="s">
        <v>655</v>
      </c>
      <c r="I2759" s="832" t="s">
        <v>2951</v>
      </c>
      <c r="J2759" s="832" t="s">
        <v>1662</v>
      </c>
      <c r="K2759" s="832" t="s">
        <v>2948</v>
      </c>
      <c r="L2759" s="835">
        <v>0</v>
      </c>
      <c r="M2759" s="835">
        <v>0</v>
      </c>
      <c r="N2759" s="832">
        <v>1</v>
      </c>
      <c r="O2759" s="836">
        <v>0.5</v>
      </c>
      <c r="P2759" s="835"/>
      <c r="Q2759" s="837"/>
      <c r="R2759" s="832"/>
      <c r="S2759" s="837">
        <v>0</v>
      </c>
      <c r="T2759" s="836"/>
      <c r="U2759" s="838">
        <v>0</v>
      </c>
    </row>
    <row r="2760" spans="1:21" ht="14.45" customHeight="1" x14ac:dyDescent="0.2">
      <c r="A2760" s="831">
        <v>21</v>
      </c>
      <c r="B2760" s="832" t="s">
        <v>3242</v>
      </c>
      <c r="C2760" s="832" t="s">
        <v>3248</v>
      </c>
      <c r="D2760" s="833" t="s">
        <v>5567</v>
      </c>
      <c r="E2760" s="834" t="s">
        <v>3262</v>
      </c>
      <c r="F2760" s="832" t="s">
        <v>3243</v>
      </c>
      <c r="G2760" s="832" t="s">
        <v>4513</v>
      </c>
      <c r="H2760" s="832" t="s">
        <v>594</v>
      </c>
      <c r="I2760" s="832" t="s">
        <v>4854</v>
      </c>
      <c r="J2760" s="832" t="s">
        <v>4515</v>
      </c>
      <c r="K2760" s="832" t="s">
        <v>4855</v>
      </c>
      <c r="L2760" s="835">
        <v>544.38</v>
      </c>
      <c r="M2760" s="835">
        <v>544.38</v>
      </c>
      <c r="N2760" s="832">
        <v>1</v>
      </c>
      <c r="O2760" s="836">
        <v>1</v>
      </c>
      <c r="P2760" s="835">
        <v>544.38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5" customHeight="1" x14ac:dyDescent="0.2">
      <c r="A2761" s="831">
        <v>21</v>
      </c>
      <c r="B2761" s="832" t="s">
        <v>3242</v>
      </c>
      <c r="C2761" s="832" t="s">
        <v>3248</v>
      </c>
      <c r="D2761" s="833" t="s">
        <v>5567</v>
      </c>
      <c r="E2761" s="834" t="s">
        <v>3262</v>
      </c>
      <c r="F2761" s="832" t="s">
        <v>3243</v>
      </c>
      <c r="G2761" s="832" t="s">
        <v>4513</v>
      </c>
      <c r="H2761" s="832" t="s">
        <v>594</v>
      </c>
      <c r="I2761" s="832" t="s">
        <v>4514</v>
      </c>
      <c r="J2761" s="832" t="s">
        <v>4515</v>
      </c>
      <c r="K2761" s="832" t="s">
        <v>4516</v>
      </c>
      <c r="L2761" s="835">
        <v>109.17</v>
      </c>
      <c r="M2761" s="835">
        <v>109.17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5" customHeight="1" x14ac:dyDescent="0.2">
      <c r="A2762" s="831">
        <v>21</v>
      </c>
      <c r="B2762" s="832" t="s">
        <v>3242</v>
      </c>
      <c r="C2762" s="832" t="s">
        <v>3248</v>
      </c>
      <c r="D2762" s="833" t="s">
        <v>5567</v>
      </c>
      <c r="E2762" s="834" t="s">
        <v>3262</v>
      </c>
      <c r="F2762" s="832" t="s">
        <v>3243</v>
      </c>
      <c r="G2762" s="832" t="s">
        <v>4513</v>
      </c>
      <c r="H2762" s="832" t="s">
        <v>594</v>
      </c>
      <c r="I2762" s="832" t="s">
        <v>4707</v>
      </c>
      <c r="J2762" s="832" t="s">
        <v>4515</v>
      </c>
      <c r="K2762" s="832" t="s">
        <v>4708</v>
      </c>
      <c r="L2762" s="835">
        <v>327.49</v>
      </c>
      <c r="M2762" s="835">
        <v>327.49</v>
      </c>
      <c r="N2762" s="832">
        <v>1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5" customHeight="1" x14ac:dyDescent="0.2">
      <c r="A2763" s="831">
        <v>21</v>
      </c>
      <c r="B2763" s="832" t="s">
        <v>3242</v>
      </c>
      <c r="C2763" s="832" t="s">
        <v>3248</v>
      </c>
      <c r="D2763" s="833" t="s">
        <v>5567</v>
      </c>
      <c r="E2763" s="834" t="s">
        <v>3262</v>
      </c>
      <c r="F2763" s="832" t="s">
        <v>3243</v>
      </c>
      <c r="G2763" s="832" t="s">
        <v>3687</v>
      </c>
      <c r="H2763" s="832" t="s">
        <v>594</v>
      </c>
      <c r="I2763" s="832" t="s">
        <v>4007</v>
      </c>
      <c r="J2763" s="832" t="s">
        <v>4008</v>
      </c>
      <c r="K2763" s="832" t="s">
        <v>4009</v>
      </c>
      <c r="L2763" s="835">
        <v>414.07</v>
      </c>
      <c r="M2763" s="835">
        <v>414.07</v>
      </c>
      <c r="N2763" s="832">
        <v>1</v>
      </c>
      <c r="O2763" s="836">
        <v>0.5</v>
      </c>
      <c r="P2763" s="835">
        <v>414.07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5" customHeight="1" x14ac:dyDescent="0.2">
      <c r="A2764" s="831">
        <v>21</v>
      </c>
      <c r="B2764" s="832" t="s">
        <v>3242</v>
      </c>
      <c r="C2764" s="832" t="s">
        <v>3248</v>
      </c>
      <c r="D2764" s="833" t="s">
        <v>5567</v>
      </c>
      <c r="E2764" s="834" t="s">
        <v>3262</v>
      </c>
      <c r="F2764" s="832" t="s">
        <v>3243</v>
      </c>
      <c r="G2764" s="832" t="s">
        <v>3690</v>
      </c>
      <c r="H2764" s="832" t="s">
        <v>594</v>
      </c>
      <c r="I2764" s="832" t="s">
        <v>5250</v>
      </c>
      <c r="J2764" s="832" t="s">
        <v>1552</v>
      </c>
      <c r="K2764" s="832" t="s">
        <v>5251</v>
      </c>
      <c r="L2764" s="835">
        <v>0</v>
      </c>
      <c r="M2764" s="835">
        <v>0</v>
      </c>
      <c r="N2764" s="832">
        <v>4</v>
      </c>
      <c r="O2764" s="836">
        <v>2</v>
      </c>
      <c r="P2764" s="835">
        <v>0</v>
      </c>
      <c r="Q2764" s="837"/>
      <c r="R2764" s="832">
        <v>2</v>
      </c>
      <c r="S2764" s="837">
        <v>0.5</v>
      </c>
      <c r="T2764" s="836">
        <v>1.5</v>
      </c>
      <c r="U2764" s="838">
        <v>0.75</v>
      </c>
    </row>
    <row r="2765" spans="1:21" ht="14.45" customHeight="1" x14ac:dyDescent="0.2">
      <c r="A2765" s="831">
        <v>21</v>
      </c>
      <c r="B2765" s="832" t="s">
        <v>3242</v>
      </c>
      <c r="C2765" s="832" t="s">
        <v>3248</v>
      </c>
      <c r="D2765" s="833" t="s">
        <v>5567</v>
      </c>
      <c r="E2765" s="834" t="s">
        <v>3262</v>
      </c>
      <c r="F2765" s="832" t="s">
        <v>3243</v>
      </c>
      <c r="G2765" s="832" t="s">
        <v>3309</v>
      </c>
      <c r="H2765" s="832" t="s">
        <v>594</v>
      </c>
      <c r="I2765" s="832" t="s">
        <v>4013</v>
      </c>
      <c r="J2765" s="832" t="s">
        <v>3693</v>
      </c>
      <c r="K2765" s="832" t="s">
        <v>4014</v>
      </c>
      <c r="L2765" s="835">
        <v>99.94</v>
      </c>
      <c r="M2765" s="835">
        <v>299.82</v>
      </c>
      <c r="N2765" s="832">
        <v>3</v>
      </c>
      <c r="O2765" s="836">
        <v>2</v>
      </c>
      <c r="P2765" s="835">
        <v>299.82</v>
      </c>
      <c r="Q2765" s="837">
        <v>1</v>
      </c>
      <c r="R2765" s="832">
        <v>3</v>
      </c>
      <c r="S2765" s="837">
        <v>1</v>
      </c>
      <c r="T2765" s="836">
        <v>2</v>
      </c>
      <c r="U2765" s="838">
        <v>1</v>
      </c>
    </row>
    <row r="2766" spans="1:21" ht="14.45" customHeight="1" x14ac:dyDescent="0.2">
      <c r="A2766" s="831">
        <v>21</v>
      </c>
      <c r="B2766" s="832" t="s">
        <v>3242</v>
      </c>
      <c r="C2766" s="832" t="s">
        <v>3248</v>
      </c>
      <c r="D2766" s="833" t="s">
        <v>5567</v>
      </c>
      <c r="E2766" s="834" t="s">
        <v>3262</v>
      </c>
      <c r="F2766" s="832" t="s">
        <v>3243</v>
      </c>
      <c r="G2766" s="832" t="s">
        <v>3309</v>
      </c>
      <c r="H2766" s="832" t="s">
        <v>594</v>
      </c>
      <c r="I2766" s="832" t="s">
        <v>4162</v>
      </c>
      <c r="J2766" s="832" t="s">
        <v>3693</v>
      </c>
      <c r="K2766" s="832" t="s">
        <v>4163</v>
      </c>
      <c r="L2766" s="835">
        <v>299.83999999999997</v>
      </c>
      <c r="M2766" s="835">
        <v>299.83999999999997</v>
      </c>
      <c r="N2766" s="832">
        <v>1</v>
      </c>
      <c r="O2766" s="836">
        <v>1</v>
      </c>
      <c r="P2766" s="835">
        <v>299.83999999999997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5" customHeight="1" x14ac:dyDescent="0.2">
      <c r="A2767" s="831">
        <v>21</v>
      </c>
      <c r="B2767" s="832" t="s">
        <v>3242</v>
      </c>
      <c r="C2767" s="832" t="s">
        <v>3248</v>
      </c>
      <c r="D2767" s="833" t="s">
        <v>5567</v>
      </c>
      <c r="E2767" s="834" t="s">
        <v>3262</v>
      </c>
      <c r="F2767" s="832" t="s">
        <v>3243</v>
      </c>
      <c r="G2767" s="832" t="s">
        <v>3309</v>
      </c>
      <c r="H2767" s="832" t="s">
        <v>594</v>
      </c>
      <c r="I2767" s="832" t="s">
        <v>2880</v>
      </c>
      <c r="J2767" s="832" t="s">
        <v>2881</v>
      </c>
      <c r="K2767" s="832" t="s">
        <v>2882</v>
      </c>
      <c r="L2767" s="835">
        <v>50.32</v>
      </c>
      <c r="M2767" s="835">
        <v>100.64</v>
      </c>
      <c r="N2767" s="832">
        <v>2</v>
      </c>
      <c r="O2767" s="836">
        <v>0.5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5" customHeight="1" x14ac:dyDescent="0.2">
      <c r="A2768" s="831">
        <v>21</v>
      </c>
      <c r="B2768" s="832" t="s">
        <v>3242</v>
      </c>
      <c r="C2768" s="832" t="s">
        <v>3248</v>
      </c>
      <c r="D2768" s="833" t="s">
        <v>5567</v>
      </c>
      <c r="E2768" s="834" t="s">
        <v>3262</v>
      </c>
      <c r="F2768" s="832" t="s">
        <v>3243</v>
      </c>
      <c r="G2768" s="832" t="s">
        <v>3309</v>
      </c>
      <c r="H2768" s="832" t="s">
        <v>594</v>
      </c>
      <c r="I2768" s="832" t="s">
        <v>3310</v>
      </c>
      <c r="J2768" s="832" t="s">
        <v>1648</v>
      </c>
      <c r="K2768" s="832" t="s">
        <v>3311</v>
      </c>
      <c r="L2768" s="835">
        <v>50.32</v>
      </c>
      <c r="M2768" s="835">
        <v>1056.72</v>
      </c>
      <c r="N2768" s="832">
        <v>21</v>
      </c>
      <c r="O2768" s="836">
        <v>6</v>
      </c>
      <c r="P2768" s="835">
        <v>201.28</v>
      </c>
      <c r="Q2768" s="837">
        <v>0.19047619047619047</v>
      </c>
      <c r="R2768" s="832">
        <v>4</v>
      </c>
      <c r="S2768" s="837">
        <v>0.19047619047619047</v>
      </c>
      <c r="T2768" s="836">
        <v>1</v>
      </c>
      <c r="U2768" s="838">
        <v>0.16666666666666666</v>
      </c>
    </row>
    <row r="2769" spans="1:21" ht="14.45" customHeight="1" x14ac:dyDescent="0.2">
      <c r="A2769" s="831">
        <v>21</v>
      </c>
      <c r="B2769" s="832" t="s">
        <v>3242</v>
      </c>
      <c r="C2769" s="832" t="s">
        <v>3248</v>
      </c>
      <c r="D2769" s="833" t="s">
        <v>5567</v>
      </c>
      <c r="E2769" s="834" t="s">
        <v>3262</v>
      </c>
      <c r="F2769" s="832" t="s">
        <v>3243</v>
      </c>
      <c r="G2769" s="832" t="s">
        <v>3696</v>
      </c>
      <c r="H2769" s="832" t="s">
        <v>594</v>
      </c>
      <c r="I2769" s="832" t="s">
        <v>3697</v>
      </c>
      <c r="J2769" s="832" t="s">
        <v>662</v>
      </c>
      <c r="K2769" s="832" t="s">
        <v>663</v>
      </c>
      <c r="L2769" s="835">
        <v>2086.5500000000002</v>
      </c>
      <c r="M2769" s="835">
        <v>8346.2000000000007</v>
      </c>
      <c r="N2769" s="832">
        <v>4</v>
      </c>
      <c r="O2769" s="836">
        <v>3</v>
      </c>
      <c r="P2769" s="835">
        <v>6259.6500000000005</v>
      </c>
      <c r="Q2769" s="837">
        <v>0.75</v>
      </c>
      <c r="R2769" s="832">
        <v>3</v>
      </c>
      <c r="S2769" s="837">
        <v>0.75</v>
      </c>
      <c r="T2769" s="836">
        <v>2.5</v>
      </c>
      <c r="U2769" s="838">
        <v>0.83333333333333337</v>
      </c>
    </row>
    <row r="2770" spans="1:21" ht="14.45" customHeight="1" x14ac:dyDescent="0.2">
      <c r="A2770" s="831">
        <v>21</v>
      </c>
      <c r="B2770" s="832" t="s">
        <v>3242</v>
      </c>
      <c r="C2770" s="832" t="s">
        <v>3248</v>
      </c>
      <c r="D2770" s="833" t="s">
        <v>5567</v>
      </c>
      <c r="E2770" s="834" t="s">
        <v>3262</v>
      </c>
      <c r="F2770" s="832" t="s">
        <v>3243</v>
      </c>
      <c r="G2770" s="832" t="s">
        <v>3698</v>
      </c>
      <c r="H2770" s="832" t="s">
        <v>655</v>
      </c>
      <c r="I2770" s="832" t="s">
        <v>3111</v>
      </c>
      <c r="J2770" s="832" t="s">
        <v>1735</v>
      </c>
      <c r="K2770" s="832" t="s">
        <v>3112</v>
      </c>
      <c r="L2770" s="835">
        <v>154.36000000000001</v>
      </c>
      <c r="M2770" s="835">
        <v>1080.52</v>
      </c>
      <c r="N2770" s="832">
        <v>7</v>
      </c>
      <c r="O2770" s="836">
        <v>4.5</v>
      </c>
      <c r="P2770" s="835">
        <v>771.80000000000007</v>
      </c>
      <c r="Q2770" s="837">
        <v>0.71428571428571441</v>
      </c>
      <c r="R2770" s="832">
        <v>5</v>
      </c>
      <c r="S2770" s="837">
        <v>0.7142857142857143</v>
      </c>
      <c r="T2770" s="836">
        <v>3</v>
      </c>
      <c r="U2770" s="838">
        <v>0.66666666666666663</v>
      </c>
    </row>
    <row r="2771" spans="1:21" ht="14.45" customHeight="1" x14ac:dyDescent="0.2">
      <c r="A2771" s="831">
        <v>21</v>
      </c>
      <c r="B2771" s="832" t="s">
        <v>3242</v>
      </c>
      <c r="C2771" s="832" t="s">
        <v>3248</v>
      </c>
      <c r="D2771" s="833" t="s">
        <v>5567</v>
      </c>
      <c r="E2771" s="834" t="s">
        <v>3262</v>
      </c>
      <c r="F2771" s="832" t="s">
        <v>3243</v>
      </c>
      <c r="G2771" s="832" t="s">
        <v>3698</v>
      </c>
      <c r="H2771" s="832" t="s">
        <v>594</v>
      </c>
      <c r="I2771" s="832" t="s">
        <v>4018</v>
      </c>
      <c r="J2771" s="832" t="s">
        <v>1735</v>
      </c>
      <c r="K2771" s="832" t="s">
        <v>3700</v>
      </c>
      <c r="L2771" s="835">
        <v>225.06</v>
      </c>
      <c r="M2771" s="835">
        <v>450.12</v>
      </c>
      <c r="N2771" s="832">
        <v>2</v>
      </c>
      <c r="O2771" s="836">
        <v>1</v>
      </c>
      <c r="P2771" s="835">
        <v>450.12</v>
      </c>
      <c r="Q2771" s="837">
        <v>1</v>
      </c>
      <c r="R2771" s="832">
        <v>2</v>
      </c>
      <c r="S2771" s="837">
        <v>1</v>
      </c>
      <c r="T2771" s="836">
        <v>1</v>
      </c>
      <c r="U2771" s="838">
        <v>1</v>
      </c>
    </row>
    <row r="2772" spans="1:21" ht="14.45" customHeight="1" x14ac:dyDescent="0.2">
      <c r="A2772" s="831">
        <v>21</v>
      </c>
      <c r="B2772" s="832" t="s">
        <v>3242</v>
      </c>
      <c r="C2772" s="832" t="s">
        <v>3248</v>
      </c>
      <c r="D2772" s="833" t="s">
        <v>5567</v>
      </c>
      <c r="E2772" s="834" t="s">
        <v>3262</v>
      </c>
      <c r="F2772" s="832" t="s">
        <v>3243</v>
      </c>
      <c r="G2772" s="832" t="s">
        <v>3698</v>
      </c>
      <c r="H2772" s="832" t="s">
        <v>594</v>
      </c>
      <c r="I2772" s="832" t="s">
        <v>3699</v>
      </c>
      <c r="J2772" s="832" t="s">
        <v>1735</v>
      </c>
      <c r="K2772" s="832" t="s">
        <v>3700</v>
      </c>
      <c r="L2772" s="835">
        <v>225.06</v>
      </c>
      <c r="M2772" s="835">
        <v>225.06</v>
      </c>
      <c r="N2772" s="832">
        <v>1</v>
      </c>
      <c r="O2772" s="836">
        <v>1</v>
      </c>
      <c r="P2772" s="835">
        <v>225.06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5" customHeight="1" x14ac:dyDescent="0.2">
      <c r="A2773" s="831">
        <v>21</v>
      </c>
      <c r="B2773" s="832" t="s">
        <v>3242</v>
      </c>
      <c r="C2773" s="832" t="s">
        <v>3248</v>
      </c>
      <c r="D2773" s="833" t="s">
        <v>5567</v>
      </c>
      <c r="E2773" s="834" t="s">
        <v>3262</v>
      </c>
      <c r="F2773" s="832" t="s">
        <v>3243</v>
      </c>
      <c r="G2773" s="832" t="s">
        <v>3701</v>
      </c>
      <c r="H2773" s="832" t="s">
        <v>594</v>
      </c>
      <c r="I2773" s="832" t="s">
        <v>3702</v>
      </c>
      <c r="J2773" s="832" t="s">
        <v>1192</v>
      </c>
      <c r="K2773" s="832" t="s">
        <v>1193</v>
      </c>
      <c r="L2773" s="835">
        <v>374.79</v>
      </c>
      <c r="M2773" s="835">
        <v>749.58</v>
      </c>
      <c r="N2773" s="832">
        <v>2</v>
      </c>
      <c r="O2773" s="836">
        <v>0.5</v>
      </c>
      <c r="P2773" s="835">
        <v>749.58</v>
      </c>
      <c r="Q2773" s="837">
        <v>1</v>
      </c>
      <c r="R2773" s="832">
        <v>2</v>
      </c>
      <c r="S2773" s="837">
        <v>1</v>
      </c>
      <c r="T2773" s="836">
        <v>0.5</v>
      </c>
      <c r="U2773" s="838">
        <v>1</v>
      </c>
    </row>
    <row r="2774" spans="1:21" ht="14.45" customHeight="1" x14ac:dyDescent="0.2">
      <c r="A2774" s="831">
        <v>21</v>
      </c>
      <c r="B2774" s="832" t="s">
        <v>3242</v>
      </c>
      <c r="C2774" s="832" t="s">
        <v>3248</v>
      </c>
      <c r="D2774" s="833" t="s">
        <v>5567</v>
      </c>
      <c r="E2774" s="834" t="s">
        <v>3262</v>
      </c>
      <c r="F2774" s="832" t="s">
        <v>3243</v>
      </c>
      <c r="G2774" s="832" t="s">
        <v>3701</v>
      </c>
      <c r="H2774" s="832" t="s">
        <v>594</v>
      </c>
      <c r="I2774" s="832" t="s">
        <v>3703</v>
      </c>
      <c r="J2774" s="832" t="s">
        <v>1192</v>
      </c>
      <c r="K2774" s="832" t="s">
        <v>1193</v>
      </c>
      <c r="L2774" s="835">
        <v>374.79</v>
      </c>
      <c r="M2774" s="835">
        <v>1499.16</v>
      </c>
      <c r="N2774" s="832">
        <v>4</v>
      </c>
      <c r="O2774" s="836">
        <v>1</v>
      </c>
      <c r="P2774" s="835">
        <v>1499.16</v>
      </c>
      <c r="Q2774" s="837">
        <v>1</v>
      </c>
      <c r="R2774" s="832">
        <v>4</v>
      </c>
      <c r="S2774" s="837">
        <v>1</v>
      </c>
      <c r="T2774" s="836">
        <v>1</v>
      </c>
      <c r="U2774" s="838">
        <v>1</v>
      </c>
    </row>
    <row r="2775" spans="1:21" ht="14.45" customHeight="1" x14ac:dyDescent="0.2">
      <c r="A2775" s="831">
        <v>21</v>
      </c>
      <c r="B2775" s="832" t="s">
        <v>3242</v>
      </c>
      <c r="C2775" s="832" t="s">
        <v>3248</v>
      </c>
      <c r="D2775" s="833" t="s">
        <v>5567</v>
      </c>
      <c r="E2775" s="834" t="s">
        <v>3262</v>
      </c>
      <c r="F2775" s="832" t="s">
        <v>3243</v>
      </c>
      <c r="G2775" s="832" t="s">
        <v>3704</v>
      </c>
      <c r="H2775" s="832" t="s">
        <v>655</v>
      </c>
      <c r="I2775" s="832" t="s">
        <v>2711</v>
      </c>
      <c r="J2775" s="832" t="s">
        <v>2712</v>
      </c>
      <c r="K2775" s="832" t="s">
        <v>2713</v>
      </c>
      <c r="L2775" s="835">
        <v>105.23</v>
      </c>
      <c r="M2775" s="835">
        <v>105.23</v>
      </c>
      <c r="N2775" s="832">
        <v>1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5" customHeight="1" x14ac:dyDescent="0.2">
      <c r="A2776" s="831">
        <v>21</v>
      </c>
      <c r="B2776" s="832" t="s">
        <v>3242</v>
      </c>
      <c r="C2776" s="832" t="s">
        <v>3248</v>
      </c>
      <c r="D2776" s="833" t="s">
        <v>5567</v>
      </c>
      <c r="E2776" s="834" t="s">
        <v>3262</v>
      </c>
      <c r="F2776" s="832" t="s">
        <v>3243</v>
      </c>
      <c r="G2776" s="832" t="s">
        <v>3704</v>
      </c>
      <c r="H2776" s="832" t="s">
        <v>655</v>
      </c>
      <c r="I2776" s="832" t="s">
        <v>2716</v>
      </c>
      <c r="J2776" s="832" t="s">
        <v>2712</v>
      </c>
      <c r="K2776" s="832" t="s">
        <v>2717</v>
      </c>
      <c r="L2776" s="835">
        <v>49.08</v>
      </c>
      <c r="M2776" s="835">
        <v>49.08</v>
      </c>
      <c r="N2776" s="832">
        <v>1</v>
      </c>
      <c r="O2776" s="836">
        <v>0.5</v>
      </c>
      <c r="P2776" s="835">
        <v>49.08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5" customHeight="1" x14ac:dyDescent="0.2">
      <c r="A2777" s="831">
        <v>21</v>
      </c>
      <c r="B2777" s="832" t="s">
        <v>3242</v>
      </c>
      <c r="C2777" s="832" t="s">
        <v>3248</v>
      </c>
      <c r="D2777" s="833" t="s">
        <v>5567</v>
      </c>
      <c r="E2777" s="834" t="s">
        <v>3262</v>
      </c>
      <c r="F2777" s="832" t="s">
        <v>3243</v>
      </c>
      <c r="G2777" s="832" t="s">
        <v>4344</v>
      </c>
      <c r="H2777" s="832" t="s">
        <v>594</v>
      </c>
      <c r="I2777" s="832" t="s">
        <v>4345</v>
      </c>
      <c r="J2777" s="832" t="s">
        <v>4346</v>
      </c>
      <c r="K2777" s="832" t="s">
        <v>4347</v>
      </c>
      <c r="L2777" s="835">
        <v>248.55</v>
      </c>
      <c r="M2777" s="835">
        <v>248.55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5" customHeight="1" x14ac:dyDescent="0.2">
      <c r="A2778" s="831">
        <v>21</v>
      </c>
      <c r="B2778" s="832" t="s">
        <v>3242</v>
      </c>
      <c r="C2778" s="832" t="s">
        <v>3248</v>
      </c>
      <c r="D2778" s="833" t="s">
        <v>5567</v>
      </c>
      <c r="E2778" s="834" t="s">
        <v>3262</v>
      </c>
      <c r="F2778" s="832" t="s">
        <v>3243</v>
      </c>
      <c r="G2778" s="832" t="s">
        <v>4344</v>
      </c>
      <c r="H2778" s="832" t="s">
        <v>594</v>
      </c>
      <c r="I2778" s="832" t="s">
        <v>4856</v>
      </c>
      <c r="J2778" s="832" t="s">
        <v>4857</v>
      </c>
      <c r="K2778" s="832" t="s">
        <v>4858</v>
      </c>
      <c r="L2778" s="835">
        <v>248.55</v>
      </c>
      <c r="M2778" s="835">
        <v>248.55</v>
      </c>
      <c r="N2778" s="832">
        <v>1</v>
      </c>
      <c r="O2778" s="836">
        <v>1</v>
      </c>
      <c r="P2778" s="835">
        <v>248.55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5" customHeight="1" x14ac:dyDescent="0.2">
      <c r="A2779" s="831">
        <v>21</v>
      </c>
      <c r="B2779" s="832" t="s">
        <v>3242</v>
      </c>
      <c r="C2779" s="832" t="s">
        <v>3248</v>
      </c>
      <c r="D2779" s="833" t="s">
        <v>5567</v>
      </c>
      <c r="E2779" s="834" t="s">
        <v>3262</v>
      </c>
      <c r="F2779" s="832" t="s">
        <v>3243</v>
      </c>
      <c r="G2779" s="832" t="s">
        <v>3312</v>
      </c>
      <c r="H2779" s="832" t="s">
        <v>655</v>
      </c>
      <c r="I2779" s="832" t="s">
        <v>3020</v>
      </c>
      <c r="J2779" s="832" t="s">
        <v>1705</v>
      </c>
      <c r="K2779" s="832" t="s">
        <v>1689</v>
      </c>
      <c r="L2779" s="835">
        <v>238.89</v>
      </c>
      <c r="M2779" s="835">
        <v>1672.23</v>
      </c>
      <c r="N2779" s="832">
        <v>7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5" customHeight="1" x14ac:dyDescent="0.2">
      <c r="A2780" s="831">
        <v>21</v>
      </c>
      <c r="B2780" s="832" t="s">
        <v>3242</v>
      </c>
      <c r="C2780" s="832" t="s">
        <v>3248</v>
      </c>
      <c r="D2780" s="833" t="s">
        <v>5567</v>
      </c>
      <c r="E2780" s="834" t="s">
        <v>3262</v>
      </c>
      <c r="F2780" s="832" t="s">
        <v>3243</v>
      </c>
      <c r="G2780" s="832" t="s">
        <v>3312</v>
      </c>
      <c r="H2780" s="832" t="s">
        <v>655</v>
      </c>
      <c r="I2780" s="832" t="s">
        <v>3021</v>
      </c>
      <c r="J2780" s="832" t="s">
        <v>1704</v>
      </c>
      <c r="K2780" s="832" t="s">
        <v>1689</v>
      </c>
      <c r="L2780" s="835">
        <v>238.89</v>
      </c>
      <c r="M2780" s="835">
        <v>1672.23</v>
      </c>
      <c r="N2780" s="832">
        <v>7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5" customHeight="1" x14ac:dyDescent="0.2">
      <c r="A2781" s="831">
        <v>21</v>
      </c>
      <c r="B2781" s="832" t="s">
        <v>3242</v>
      </c>
      <c r="C2781" s="832" t="s">
        <v>3248</v>
      </c>
      <c r="D2781" s="833" t="s">
        <v>5567</v>
      </c>
      <c r="E2781" s="834" t="s">
        <v>3262</v>
      </c>
      <c r="F2781" s="832" t="s">
        <v>3243</v>
      </c>
      <c r="G2781" s="832" t="s">
        <v>3312</v>
      </c>
      <c r="H2781" s="832" t="s">
        <v>655</v>
      </c>
      <c r="I2781" s="832" t="s">
        <v>5252</v>
      </c>
      <c r="J2781" s="832" t="s">
        <v>5253</v>
      </c>
      <c r="K2781" s="832" t="s">
        <v>1689</v>
      </c>
      <c r="L2781" s="835">
        <v>132.34</v>
      </c>
      <c r="M2781" s="835">
        <v>926.38</v>
      </c>
      <c r="N2781" s="832">
        <v>7</v>
      </c>
      <c r="O2781" s="836">
        <v>1</v>
      </c>
      <c r="P2781" s="835">
        <v>926.38</v>
      </c>
      <c r="Q2781" s="837">
        <v>1</v>
      </c>
      <c r="R2781" s="832">
        <v>7</v>
      </c>
      <c r="S2781" s="837">
        <v>1</v>
      </c>
      <c r="T2781" s="836">
        <v>1</v>
      </c>
      <c r="U2781" s="838">
        <v>1</v>
      </c>
    </row>
    <row r="2782" spans="1:21" ht="14.45" customHeight="1" x14ac:dyDescent="0.2">
      <c r="A2782" s="831">
        <v>21</v>
      </c>
      <c r="B2782" s="832" t="s">
        <v>3242</v>
      </c>
      <c r="C2782" s="832" t="s">
        <v>3248</v>
      </c>
      <c r="D2782" s="833" t="s">
        <v>5567</v>
      </c>
      <c r="E2782" s="834" t="s">
        <v>3262</v>
      </c>
      <c r="F2782" s="832" t="s">
        <v>3243</v>
      </c>
      <c r="G2782" s="832" t="s">
        <v>3297</v>
      </c>
      <c r="H2782" s="832" t="s">
        <v>594</v>
      </c>
      <c r="I2782" s="832" t="s">
        <v>3298</v>
      </c>
      <c r="J2782" s="832" t="s">
        <v>1256</v>
      </c>
      <c r="K2782" s="832" t="s">
        <v>1257</v>
      </c>
      <c r="L2782" s="835">
        <v>107.27</v>
      </c>
      <c r="M2782" s="835">
        <v>1930.8600000000001</v>
      </c>
      <c r="N2782" s="832">
        <v>18</v>
      </c>
      <c r="O2782" s="836">
        <v>9</v>
      </c>
      <c r="P2782" s="835">
        <v>1072.7</v>
      </c>
      <c r="Q2782" s="837">
        <v>0.55555555555555558</v>
      </c>
      <c r="R2782" s="832">
        <v>10</v>
      </c>
      <c r="S2782" s="837">
        <v>0.55555555555555558</v>
      </c>
      <c r="T2782" s="836">
        <v>3.5</v>
      </c>
      <c r="U2782" s="838">
        <v>0.3888888888888889</v>
      </c>
    </row>
    <row r="2783" spans="1:21" ht="14.45" customHeight="1" x14ac:dyDescent="0.2">
      <c r="A2783" s="831">
        <v>21</v>
      </c>
      <c r="B2783" s="832" t="s">
        <v>3242</v>
      </c>
      <c r="C2783" s="832" t="s">
        <v>3248</v>
      </c>
      <c r="D2783" s="833" t="s">
        <v>5567</v>
      </c>
      <c r="E2783" s="834" t="s">
        <v>3262</v>
      </c>
      <c r="F2783" s="832" t="s">
        <v>3244</v>
      </c>
      <c r="G2783" s="832" t="s">
        <v>3315</v>
      </c>
      <c r="H2783" s="832" t="s">
        <v>594</v>
      </c>
      <c r="I2783" s="832" t="s">
        <v>3724</v>
      </c>
      <c r="J2783" s="832" t="s">
        <v>3317</v>
      </c>
      <c r="K2783" s="832"/>
      <c r="L2783" s="835">
        <v>0</v>
      </c>
      <c r="M2783" s="835">
        <v>0</v>
      </c>
      <c r="N2783" s="832">
        <v>2</v>
      </c>
      <c r="O2783" s="836">
        <v>2</v>
      </c>
      <c r="P2783" s="835">
        <v>0</v>
      </c>
      <c r="Q2783" s="837"/>
      <c r="R2783" s="832">
        <v>2</v>
      </c>
      <c r="S2783" s="837">
        <v>1</v>
      </c>
      <c r="T2783" s="836">
        <v>2</v>
      </c>
      <c r="U2783" s="838">
        <v>1</v>
      </c>
    </row>
    <row r="2784" spans="1:21" ht="14.45" customHeight="1" x14ac:dyDescent="0.2">
      <c r="A2784" s="831">
        <v>21</v>
      </c>
      <c r="B2784" s="832" t="s">
        <v>3242</v>
      </c>
      <c r="C2784" s="832" t="s">
        <v>3248</v>
      </c>
      <c r="D2784" s="833" t="s">
        <v>5567</v>
      </c>
      <c r="E2784" s="834" t="s">
        <v>3262</v>
      </c>
      <c r="F2784" s="832" t="s">
        <v>3244</v>
      </c>
      <c r="G2784" s="832" t="s">
        <v>3315</v>
      </c>
      <c r="H2784" s="832" t="s">
        <v>594</v>
      </c>
      <c r="I2784" s="832" t="s">
        <v>3726</v>
      </c>
      <c r="J2784" s="832" t="s">
        <v>3317</v>
      </c>
      <c r="K2784" s="832"/>
      <c r="L2784" s="835">
        <v>0</v>
      </c>
      <c r="M2784" s="835">
        <v>0</v>
      </c>
      <c r="N2784" s="832">
        <v>1</v>
      </c>
      <c r="O2784" s="836">
        <v>1</v>
      </c>
      <c r="P2784" s="835">
        <v>0</v>
      </c>
      <c r="Q2784" s="837"/>
      <c r="R2784" s="832">
        <v>1</v>
      </c>
      <c r="S2784" s="837">
        <v>1</v>
      </c>
      <c r="T2784" s="836">
        <v>1</v>
      </c>
      <c r="U2784" s="838">
        <v>1</v>
      </c>
    </row>
    <row r="2785" spans="1:21" ht="14.45" customHeight="1" x14ac:dyDescent="0.2">
      <c r="A2785" s="831">
        <v>21</v>
      </c>
      <c r="B2785" s="832" t="s">
        <v>3242</v>
      </c>
      <c r="C2785" s="832" t="s">
        <v>3248</v>
      </c>
      <c r="D2785" s="833" t="s">
        <v>5567</v>
      </c>
      <c r="E2785" s="834" t="s">
        <v>3262</v>
      </c>
      <c r="F2785" s="832" t="s">
        <v>3244</v>
      </c>
      <c r="G2785" s="832" t="s">
        <v>3315</v>
      </c>
      <c r="H2785" s="832" t="s">
        <v>594</v>
      </c>
      <c r="I2785" s="832" t="s">
        <v>3727</v>
      </c>
      <c r="J2785" s="832" t="s">
        <v>3317</v>
      </c>
      <c r="K2785" s="832"/>
      <c r="L2785" s="835">
        <v>0</v>
      </c>
      <c r="M2785" s="835">
        <v>0</v>
      </c>
      <c r="N2785" s="832">
        <v>1</v>
      </c>
      <c r="O2785" s="836">
        <v>1</v>
      </c>
      <c r="P2785" s="835">
        <v>0</v>
      </c>
      <c r="Q2785" s="837"/>
      <c r="R2785" s="832">
        <v>1</v>
      </c>
      <c r="S2785" s="837">
        <v>1</v>
      </c>
      <c r="T2785" s="836">
        <v>1</v>
      </c>
      <c r="U2785" s="838">
        <v>1</v>
      </c>
    </row>
    <row r="2786" spans="1:21" ht="14.45" customHeight="1" x14ac:dyDescent="0.2">
      <c r="A2786" s="831">
        <v>21</v>
      </c>
      <c r="B2786" s="832" t="s">
        <v>3242</v>
      </c>
      <c r="C2786" s="832" t="s">
        <v>3248</v>
      </c>
      <c r="D2786" s="833" t="s">
        <v>5567</v>
      </c>
      <c r="E2786" s="834" t="s">
        <v>3262</v>
      </c>
      <c r="F2786" s="832" t="s">
        <v>3244</v>
      </c>
      <c r="G2786" s="832" t="s">
        <v>3315</v>
      </c>
      <c r="H2786" s="832" t="s">
        <v>594</v>
      </c>
      <c r="I2786" s="832" t="s">
        <v>5254</v>
      </c>
      <c r="J2786" s="832" t="s">
        <v>3317</v>
      </c>
      <c r="K2786" s="832"/>
      <c r="L2786" s="835">
        <v>0</v>
      </c>
      <c r="M2786" s="835">
        <v>0</v>
      </c>
      <c r="N2786" s="832">
        <v>1</v>
      </c>
      <c r="O2786" s="836">
        <v>1</v>
      </c>
      <c r="P2786" s="835"/>
      <c r="Q2786" s="837"/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21</v>
      </c>
      <c r="B2787" s="832" t="s">
        <v>3242</v>
      </c>
      <c r="C2787" s="832" t="s">
        <v>3248</v>
      </c>
      <c r="D2787" s="833" t="s">
        <v>5567</v>
      </c>
      <c r="E2787" s="834" t="s">
        <v>3289</v>
      </c>
      <c r="F2787" s="832" t="s">
        <v>3243</v>
      </c>
      <c r="G2787" s="832" t="s">
        <v>3752</v>
      </c>
      <c r="H2787" s="832" t="s">
        <v>594</v>
      </c>
      <c r="I2787" s="832" t="s">
        <v>4177</v>
      </c>
      <c r="J2787" s="832" t="s">
        <v>3754</v>
      </c>
      <c r="K2787" s="832" t="s">
        <v>4178</v>
      </c>
      <c r="L2787" s="835">
        <v>23.49</v>
      </c>
      <c r="M2787" s="835">
        <v>23.49</v>
      </c>
      <c r="N2787" s="832">
        <v>1</v>
      </c>
      <c r="O2787" s="836">
        <v>1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5" customHeight="1" x14ac:dyDescent="0.2">
      <c r="A2788" s="831">
        <v>21</v>
      </c>
      <c r="B2788" s="832" t="s">
        <v>3242</v>
      </c>
      <c r="C2788" s="832" t="s">
        <v>3248</v>
      </c>
      <c r="D2788" s="833" t="s">
        <v>5567</v>
      </c>
      <c r="E2788" s="834" t="s">
        <v>3289</v>
      </c>
      <c r="F2788" s="832" t="s">
        <v>3243</v>
      </c>
      <c r="G2788" s="832" t="s">
        <v>3752</v>
      </c>
      <c r="H2788" s="832" t="s">
        <v>594</v>
      </c>
      <c r="I2788" s="832" t="s">
        <v>3753</v>
      </c>
      <c r="J2788" s="832" t="s">
        <v>3754</v>
      </c>
      <c r="K2788" s="832" t="s">
        <v>3755</v>
      </c>
      <c r="L2788" s="835">
        <v>70.48</v>
      </c>
      <c r="M2788" s="835">
        <v>211.44</v>
      </c>
      <c r="N2788" s="832">
        <v>3</v>
      </c>
      <c r="O2788" s="836">
        <v>1.5</v>
      </c>
      <c r="P2788" s="835">
        <v>140.96</v>
      </c>
      <c r="Q2788" s="837">
        <v>0.66666666666666674</v>
      </c>
      <c r="R2788" s="832">
        <v>2</v>
      </c>
      <c r="S2788" s="837">
        <v>0.66666666666666663</v>
      </c>
      <c r="T2788" s="836">
        <v>1</v>
      </c>
      <c r="U2788" s="838">
        <v>0.66666666666666663</v>
      </c>
    </row>
    <row r="2789" spans="1:21" ht="14.45" customHeight="1" x14ac:dyDescent="0.2">
      <c r="A2789" s="831">
        <v>21</v>
      </c>
      <c r="B2789" s="832" t="s">
        <v>3242</v>
      </c>
      <c r="C2789" s="832" t="s">
        <v>3248</v>
      </c>
      <c r="D2789" s="833" t="s">
        <v>5567</v>
      </c>
      <c r="E2789" s="834" t="s">
        <v>3289</v>
      </c>
      <c r="F2789" s="832" t="s">
        <v>3243</v>
      </c>
      <c r="G2789" s="832" t="s">
        <v>3318</v>
      </c>
      <c r="H2789" s="832" t="s">
        <v>655</v>
      </c>
      <c r="I2789" s="832" t="s">
        <v>2836</v>
      </c>
      <c r="J2789" s="832" t="s">
        <v>675</v>
      </c>
      <c r="K2789" s="832" t="s">
        <v>676</v>
      </c>
      <c r="L2789" s="835">
        <v>21.76</v>
      </c>
      <c r="M2789" s="835">
        <v>217.60000000000002</v>
      </c>
      <c r="N2789" s="832">
        <v>10</v>
      </c>
      <c r="O2789" s="836">
        <v>6</v>
      </c>
      <c r="P2789" s="835">
        <v>108.80000000000001</v>
      </c>
      <c r="Q2789" s="837">
        <v>0.5</v>
      </c>
      <c r="R2789" s="832">
        <v>5</v>
      </c>
      <c r="S2789" s="837">
        <v>0.5</v>
      </c>
      <c r="T2789" s="836">
        <v>2.5</v>
      </c>
      <c r="U2789" s="838">
        <v>0.41666666666666669</v>
      </c>
    </row>
    <row r="2790" spans="1:21" ht="14.45" customHeight="1" x14ac:dyDescent="0.2">
      <c r="A2790" s="831">
        <v>21</v>
      </c>
      <c r="B2790" s="832" t="s">
        <v>3242</v>
      </c>
      <c r="C2790" s="832" t="s">
        <v>3248</v>
      </c>
      <c r="D2790" s="833" t="s">
        <v>5567</v>
      </c>
      <c r="E2790" s="834" t="s">
        <v>3289</v>
      </c>
      <c r="F2790" s="832" t="s">
        <v>3243</v>
      </c>
      <c r="G2790" s="832" t="s">
        <v>3321</v>
      </c>
      <c r="H2790" s="832" t="s">
        <v>655</v>
      </c>
      <c r="I2790" s="832" t="s">
        <v>2931</v>
      </c>
      <c r="J2790" s="832" t="s">
        <v>2932</v>
      </c>
      <c r="K2790" s="832" t="s">
        <v>2933</v>
      </c>
      <c r="L2790" s="835">
        <v>9.4</v>
      </c>
      <c r="M2790" s="835">
        <v>9.4</v>
      </c>
      <c r="N2790" s="832">
        <v>1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21</v>
      </c>
      <c r="B2791" s="832" t="s">
        <v>3242</v>
      </c>
      <c r="C2791" s="832" t="s">
        <v>3248</v>
      </c>
      <c r="D2791" s="833" t="s">
        <v>5567</v>
      </c>
      <c r="E2791" s="834" t="s">
        <v>3289</v>
      </c>
      <c r="F2791" s="832" t="s">
        <v>3243</v>
      </c>
      <c r="G2791" s="832" t="s">
        <v>3321</v>
      </c>
      <c r="H2791" s="832" t="s">
        <v>655</v>
      </c>
      <c r="I2791" s="832" t="s">
        <v>2934</v>
      </c>
      <c r="J2791" s="832" t="s">
        <v>2932</v>
      </c>
      <c r="K2791" s="832" t="s">
        <v>2935</v>
      </c>
      <c r="L2791" s="835">
        <v>4.7</v>
      </c>
      <c r="M2791" s="835">
        <v>14.100000000000001</v>
      </c>
      <c r="N2791" s="832">
        <v>3</v>
      </c>
      <c r="O2791" s="836">
        <v>1</v>
      </c>
      <c r="P2791" s="835">
        <v>14.100000000000001</v>
      </c>
      <c r="Q2791" s="837">
        <v>1</v>
      </c>
      <c r="R2791" s="832">
        <v>3</v>
      </c>
      <c r="S2791" s="837">
        <v>1</v>
      </c>
      <c r="T2791" s="836">
        <v>1</v>
      </c>
      <c r="U2791" s="838">
        <v>1</v>
      </c>
    </row>
    <row r="2792" spans="1:21" ht="14.45" customHeight="1" x14ac:dyDescent="0.2">
      <c r="A2792" s="831">
        <v>21</v>
      </c>
      <c r="B2792" s="832" t="s">
        <v>3242</v>
      </c>
      <c r="C2792" s="832" t="s">
        <v>3248</v>
      </c>
      <c r="D2792" s="833" t="s">
        <v>5567</v>
      </c>
      <c r="E2792" s="834" t="s">
        <v>3289</v>
      </c>
      <c r="F2792" s="832" t="s">
        <v>3243</v>
      </c>
      <c r="G2792" s="832" t="s">
        <v>3322</v>
      </c>
      <c r="H2792" s="832" t="s">
        <v>594</v>
      </c>
      <c r="I2792" s="832" t="s">
        <v>4526</v>
      </c>
      <c r="J2792" s="832" t="s">
        <v>4527</v>
      </c>
      <c r="K2792" s="832" t="s">
        <v>4528</v>
      </c>
      <c r="L2792" s="835">
        <v>0</v>
      </c>
      <c r="M2792" s="835">
        <v>0</v>
      </c>
      <c r="N2792" s="832">
        <v>1</v>
      </c>
      <c r="O2792" s="836">
        <v>1</v>
      </c>
      <c r="P2792" s="835">
        <v>0</v>
      </c>
      <c r="Q2792" s="837"/>
      <c r="R2792" s="832">
        <v>1</v>
      </c>
      <c r="S2792" s="837">
        <v>1</v>
      </c>
      <c r="T2792" s="836">
        <v>1</v>
      </c>
      <c r="U2792" s="838">
        <v>1</v>
      </c>
    </row>
    <row r="2793" spans="1:21" ht="14.45" customHeight="1" x14ac:dyDescent="0.2">
      <c r="A2793" s="831">
        <v>21</v>
      </c>
      <c r="B2793" s="832" t="s">
        <v>3242</v>
      </c>
      <c r="C2793" s="832" t="s">
        <v>3248</v>
      </c>
      <c r="D2793" s="833" t="s">
        <v>5567</v>
      </c>
      <c r="E2793" s="834" t="s">
        <v>3289</v>
      </c>
      <c r="F2793" s="832" t="s">
        <v>3243</v>
      </c>
      <c r="G2793" s="832" t="s">
        <v>3325</v>
      </c>
      <c r="H2793" s="832" t="s">
        <v>655</v>
      </c>
      <c r="I2793" s="832" t="s">
        <v>2650</v>
      </c>
      <c r="J2793" s="832" t="s">
        <v>2646</v>
      </c>
      <c r="K2793" s="832" t="s">
        <v>2651</v>
      </c>
      <c r="L2793" s="835">
        <v>31.09</v>
      </c>
      <c r="M2793" s="835">
        <v>62.18</v>
      </c>
      <c r="N2793" s="832">
        <v>2</v>
      </c>
      <c r="O2793" s="836">
        <v>1.5</v>
      </c>
      <c r="P2793" s="835">
        <v>31.09</v>
      </c>
      <c r="Q2793" s="837">
        <v>0.5</v>
      </c>
      <c r="R2793" s="832">
        <v>1</v>
      </c>
      <c r="S2793" s="837">
        <v>0.5</v>
      </c>
      <c r="T2793" s="836">
        <v>0.5</v>
      </c>
      <c r="U2793" s="838">
        <v>0.33333333333333331</v>
      </c>
    </row>
    <row r="2794" spans="1:21" ht="14.45" customHeight="1" x14ac:dyDescent="0.2">
      <c r="A2794" s="831">
        <v>21</v>
      </c>
      <c r="B2794" s="832" t="s">
        <v>3242</v>
      </c>
      <c r="C2794" s="832" t="s">
        <v>3248</v>
      </c>
      <c r="D2794" s="833" t="s">
        <v>5567</v>
      </c>
      <c r="E2794" s="834" t="s">
        <v>3289</v>
      </c>
      <c r="F2794" s="832" t="s">
        <v>3243</v>
      </c>
      <c r="G2794" s="832" t="s">
        <v>3770</v>
      </c>
      <c r="H2794" s="832" t="s">
        <v>655</v>
      </c>
      <c r="I2794" s="832" t="s">
        <v>2531</v>
      </c>
      <c r="J2794" s="832" t="s">
        <v>1454</v>
      </c>
      <c r="K2794" s="832" t="s">
        <v>2532</v>
      </c>
      <c r="L2794" s="835">
        <v>0</v>
      </c>
      <c r="M2794" s="835">
        <v>0</v>
      </c>
      <c r="N2794" s="832">
        <v>2</v>
      </c>
      <c r="O2794" s="836">
        <v>1</v>
      </c>
      <c r="P2794" s="835">
        <v>0</v>
      </c>
      <c r="Q2794" s="837"/>
      <c r="R2794" s="832">
        <v>2</v>
      </c>
      <c r="S2794" s="837">
        <v>1</v>
      </c>
      <c r="T2794" s="836">
        <v>1</v>
      </c>
      <c r="U2794" s="838">
        <v>1</v>
      </c>
    </row>
    <row r="2795" spans="1:21" ht="14.45" customHeight="1" x14ac:dyDescent="0.2">
      <c r="A2795" s="831">
        <v>21</v>
      </c>
      <c r="B2795" s="832" t="s">
        <v>3242</v>
      </c>
      <c r="C2795" s="832" t="s">
        <v>3248</v>
      </c>
      <c r="D2795" s="833" t="s">
        <v>5567</v>
      </c>
      <c r="E2795" s="834" t="s">
        <v>3289</v>
      </c>
      <c r="F2795" s="832" t="s">
        <v>3243</v>
      </c>
      <c r="G2795" s="832" t="s">
        <v>3333</v>
      </c>
      <c r="H2795" s="832" t="s">
        <v>655</v>
      </c>
      <c r="I2795" s="832" t="s">
        <v>3334</v>
      </c>
      <c r="J2795" s="832" t="s">
        <v>3335</v>
      </c>
      <c r="K2795" s="832" t="s">
        <v>3034</v>
      </c>
      <c r="L2795" s="835">
        <v>1561.54</v>
      </c>
      <c r="M2795" s="835">
        <v>3123.08</v>
      </c>
      <c r="N2795" s="832">
        <v>2</v>
      </c>
      <c r="O2795" s="836">
        <v>2</v>
      </c>
      <c r="P2795" s="835">
        <v>3123.08</v>
      </c>
      <c r="Q2795" s="837">
        <v>1</v>
      </c>
      <c r="R2795" s="832">
        <v>2</v>
      </c>
      <c r="S2795" s="837">
        <v>1</v>
      </c>
      <c r="T2795" s="836">
        <v>2</v>
      </c>
      <c r="U2795" s="838">
        <v>1</v>
      </c>
    </row>
    <row r="2796" spans="1:21" ht="14.45" customHeight="1" x14ac:dyDescent="0.2">
      <c r="A2796" s="831">
        <v>21</v>
      </c>
      <c r="B2796" s="832" t="s">
        <v>3242</v>
      </c>
      <c r="C2796" s="832" t="s">
        <v>3248</v>
      </c>
      <c r="D2796" s="833" t="s">
        <v>5567</v>
      </c>
      <c r="E2796" s="834" t="s">
        <v>3289</v>
      </c>
      <c r="F2796" s="832" t="s">
        <v>3243</v>
      </c>
      <c r="G2796" s="832" t="s">
        <v>3353</v>
      </c>
      <c r="H2796" s="832" t="s">
        <v>594</v>
      </c>
      <c r="I2796" s="832" t="s">
        <v>3357</v>
      </c>
      <c r="J2796" s="832" t="s">
        <v>3355</v>
      </c>
      <c r="K2796" s="832" t="s">
        <v>1220</v>
      </c>
      <c r="L2796" s="835">
        <v>0</v>
      </c>
      <c r="M2796" s="835">
        <v>0</v>
      </c>
      <c r="N2796" s="832">
        <v>1</v>
      </c>
      <c r="O2796" s="836">
        <v>1</v>
      </c>
      <c r="P2796" s="835">
        <v>0</v>
      </c>
      <c r="Q2796" s="837"/>
      <c r="R2796" s="832">
        <v>1</v>
      </c>
      <c r="S2796" s="837">
        <v>1</v>
      </c>
      <c r="T2796" s="836">
        <v>1</v>
      </c>
      <c r="U2796" s="838">
        <v>1</v>
      </c>
    </row>
    <row r="2797" spans="1:21" ht="14.45" customHeight="1" x14ac:dyDescent="0.2">
      <c r="A2797" s="831">
        <v>21</v>
      </c>
      <c r="B2797" s="832" t="s">
        <v>3242</v>
      </c>
      <c r="C2797" s="832" t="s">
        <v>3248</v>
      </c>
      <c r="D2797" s="833" t="s">
        <v>5567</v>
      </c>
      <c r="E2797" s="834" t="s">
        <v>3289</v>
      </c>
      <c r="F2797" s="832" t="s">
        <v>3243</v>
      </c>
      <c r="G2797" s="832" t="s">
        <v>3358</v>
      </c>
      <c r="H2797" s="832" t="s">
        <v>594</v>
      </c>
      <c r="I2797" s="832" t="s">
        <v>4976</v>
      </c>
      <c r="J2797" s="832" t="s">
        <v>3792</v>
      </c>
      <c r="K2797" s="832" t="s">
        <v>2876</v>
      </c>
      <c r="L2797" s="835">
        <v>754.04</v>
      </c>
      <c r="M2797" s="835">
        <v>754.04</v>
      </c>
      <c r="N2797" s="832">
        <v>1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21</v>
      </c>
      <c r="B2798" s="832" t="s">
        <v>3242</v>
      </c>
      <c r="C2798" s="832" t="s">
        <v>3248</v>
      </c>
      <c r="D2798" s="833" t="s">
        <v>5567</v>
      </c>
      <c r="E2798" s="834" t="s">
        <v>3289</v>
      </c>
      <c r="F2798" s="832" t="s">
        <v>3243</v>
      </c>
      <c r="G2798" s="832" t="s">
        <v>4538</v>
      </c>
      <c r="H2798" s="832" t="s">
        <v>594</v>
      </c>
      <c r="I2798" s="832" t="s">
        <v>4892</v>
      </c>
      <c r="J2798" s="832" t="s">
        <v>2737</v>
      </c>
      <c r="K2798" s="832" t="s">
        <v>3859</v>
      </c>
      <c r="L2798" s="835">
        <v>134.44999999999999</v>
      </c>
      <c r="M2798" s="835">
        <v>134.44999999999999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5" customHeight="1" x14ac:dyDescent="0.2">
      <c r="A2799" s="831">
        <v>21</v>
      </c>
      <c r="B2799" s="832" t="s">
        <v>3242</v>
      </c>
      <c r="C2799" s="832" t="s">
        <v>3248</v>
      </c>
      <c r="D2799" s="833" t="s">
        <v>5567</v>
      </c>
      <c r="E2799" s="834" t="s">
        <v>3289</v>
      </c>
      <c r="F2799" s="832" t="s">
        <v>3243</v>
      </c>
      <c r="G2799" s="832" t="s">
        <v>3362</v>
      </c>
      <c r="H2799" s="832" t="s">
        <v>594</v>
      </c>
      <c r="I2799" s="832" t="s">
        <v>5255</v>
      </c>
      <c r="J2799" s="832" t="s">
        <v>1759</v>
      </c>
      <c r="K2799" s="832" t="s">
        <v>1760</v>
      </c>
      <c r="L2799" s="835">
        <v>78.33</v>
      </c>
      <c r="M2799" s="835">
        <v>78.33</v>
      </c>
      <c r="N2799" s="832">
        <v>1</v>
      </c>
      <c r="O2799" s="836">
        <v>1</v>
      </c>
      <c r="P2799" s="835">
        <v>78.33</v>
      </c>
      <c r="Q2799" s="837">
        <v>1</v>
      </c>
      <c r="R2799" s="832">
        <v>1</v>
      </c>
      <c r="S2799" s="837">
        <v>1</v>
      </c>
      <c r="T2799" s="836">
        <v>1</v>
      </c>
      <c r="U2799" s="838">
        <v>1</v>
      </c>
    </row>
    <row r="2800" spans="1:21" ht="14.45" customHeight="1" x14ac:dyDescent="0.2">
      <c r="A2800" s="831">
        <v>21</v>
      </c>
      <c r="B2800" s="832" t="s">
        <v>3242</v>
      </c>
      <c r="C2800" s="832" t="s">
        <v>3248</v>
      </c>
      <c r="D2800" s="833" t="s">
        <v>5567</v>
      </c>
      <c r="E2800" s="834" t="s">
        <v>3289</v>
      </c>
      <c r="F2800" s="832" t="s">
        <v>3243</v>
      </c>
      <c r="G2800" s="832" t="s">
        <v>3365</v>
      </c>
      <c r="H2800" s="832" t="s">
        <v>655</v>
      </c>
      <c r="I2800" s="832" t="s">
        <v>5256</v>
      </c>
      <c r="J2800" s="832" t="s">
        <v>832</v>
      </c>
      <c r="K2800" s="832" t="s">
        <v>833</v>
      </c>
      <c r="L2800" s="835">
        <v>132</v>
      </c>
      <c r="M2800" s="835">
        <v>132</v>
      </c>
      <c r="N2800" s="832">
        <v>1</v>
      </c>
      <c r="O2800" s="836">
        <v>0.5</v>
      </c>
      <c r="P2800" s="835">
        <v>132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21</v>
      </c>
      <c r="B2801" s="832" t="s">
        <v>3242</v>
      </c>
      <c r="C2801" s="832" t="s">
        <v>3248</v>
      </c>
      <c r="D2801" s="833" t="s">
        <v>5567</v>
      </c>
      <c r="E2801" s="834" t="s">
        <v>3289</v>
      </c>
      <c r="F2801" s="832" t="s">
        <v>3243</v>
      </c>
      <c r="G2801" s="832" t="s">
        <v>3365</v>
      </c>
      <c r="H2801" s="832" t="s">
        <v>655</v>
      </c>
      <c r="I2801" s="832" t="s">
        <v>3366</v>
      </c>
      <c r="J2801" s="832" t="s">
        <v>831</v>
      </c>
      <c r="K2801" s="832" t="s">
        <v>769</v>
      </c>
      <c r="L2801" s="835">
        <v>65.989999999999995</v>
      </c>
      <c r="M2801" s="835">
        <v>197.96999999999997</v>
      </c>
      <c r="N2801" s="832">
        <v>3</v>
      </c>
      <c r="O2801" s="836">
        <v>1.5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21</v>
      </c>
      <c r="B2802" s="832" t="s">
        <v>3242</v>
      </c>
      <c r="C2802" s="832" t="s">
        <v>3248</v>
      </c>
      <c r="D2802" s="833" t="s">
        <v>5567</v>
      </c>
      <c r="E2802" s="834" t="s">
        <v>3289</v>
      </c>
      <c r="F2802" s="832" t="s">
        <v>3243</v>
      </c>
      <c r="G2802" s="832" t="s">
        <v>3365</v>
      </c>
      <c r="H2802" s="832" t="s">
        <v>655</v>
      </c>
      <c r="I2802" s="832" t="s">
        <v>3367</v>
      </c>
      <c r="J2802" s="832" t="s">
        <v>832</v>
      </c>
      <c r="K2802" s="832" t="s">
        <v>833</v>
      </c>
      <c r="L2802" s="835">
        <v>132</v>
      </c>
      <c r="M2802" s="835">
        <v>132</v>
      </c>
      <c r="N2802" s="832">
        <v>1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5" customHeight="1" x14ac:dyDescent="0.2">
      <c r="A2803" s="831">
        <v>21</v>
      </c>
      <c r="B2803" s="832" t="s">
        <v>3242</v>
      </c>
      <c r="C2803" s="832" t="s">
        <v>3248</v>
      </c>
      <c r="D2803" s="833" t="s">
        <v>5567</v>
      </c>
      <c r="E2803" s="834" t="s">
        <v>3289</v>
      </c>
      <c r="F2803" s="832" t="s">
        <v>3243</v>
      </c>
      <c r="G2803" s="832" t="s">
        <v>3375</v>
      </c>
      <c r="H2803" s="832" t="s">
        <v>594</v>
      </c>
      <c r="I2803" s="832" t="s">
        <v>3376</v>
      </c>
      <c r="J2803" s="832" t="s">
        <v>1014</v>
      </c>
      <c r="K2803" s="832" t="s">
        <v>3377</v>
      </c>
      <c r="L2803" s="835">
        <v>236.03</v>
      </c>
      <c r="M2803" s="835">
        <v>944.12</v>
      </c>
      <c r="N2803" s="832">
        <v>4</v>
      </c>
      <c r="O2803" s="836">
        <v>2.5</v>
      </c>
      <c r="P2803" s="835">
        <v>708.09</v>
      </c>
      <c r="Q2803" s="837">
        <v>0.75</v>
      </c>
      <c r="R2803" s="832">
        <v>3</v>
      </c>
      <c r="S2803" s="837">
        <v>0.75</v>
      </c>
      <c r="T2803" s="836">
        <v>1.5</v>
      </c>
      <c r="U2803" s="838">
        <v>0.6</v>
      </c>
    </row>
    <row r="2804" spans="1:21" ht="14.45" customHeight="1" x14ac:dyDescent="0.2">
      <c r="A2804" s="831">
        <v>21</v>
      </c>
      <c r="B2804" s="832" t="s">
        <v>3242</v>
      </c>
      <c r="C2804" s="832" t="s">
        <v>3248</v>
      </c>
      <c r="D2804" s="833" t="s">
        <v>5567</v>
      </c>
      <c r="E2804" s="834" t="s">
        <v>3289</v>
      </c>
      <c r="F2804" s="832" t="s">
        <v>3243</v>
      </c>
      <c r="G2804" s="832" t="s">
        <v>3375</v>
      </c>
      <c r="H2804" s="832" t="s">
        <v>594</v>
      </c>
      <c r="I2804" s="832" t="s">
        <v>3378</v>
      </c>
      <c r="J2804" s="832" t="s">
        <v>1014</v>
      </c>
      <c r="K2804" s="832" t="s">
        <v>1421</v>
      </c>
      <c r="L2804" s="835">
        <v>516</v>
      </c>
      <c r="M2804" s="835">
        <v>3612</v>
      </c>
      <c r="N2804" s="832">
        <v>7</v>
      </c>
      <c r="O2804" s="836">
        <v>1.5</v>
      </c>
      <c r="P2804" s="835">
        <v>2064</v>
      </c>
      <c r="Q2804" s="837">
        <v>0.5714285714285714</v>
      </c>
      <c r="R2804" s="832">
        <v>4</v>
      </c>
      <c r="S2804" s="837">
        <v>0.5714285714285714</v>
      </c>
      <c r="T2804" s="836">
        <v>1</v>
      </c>
      <c r="U2804" s="838">
        <v>0.66666666666666663</v>
      </c>
    </row>
    <row r="2805" spans="1:21" ht="14.45" customHeight="1" x14ac:dyDescent="0.2">
      <c r="A2805" s="831">
        <v>21</v>
      </c>
      <c r="B2805" s="832" t="s">
        <v>3242</v>
      </c>
      <c r="C2805" s="832" t="s">
        <v>3248</v>
      </c>
      <c r="D2805" s="833" t="s">
        <v>5567</v>
      </c>
      <c r="E2805" s="834" t="s">
        <v>3289</v>
      </c>
      <c r="F2805" s="832" t="s">
        <v>3243</v>
      </c>
      <c r="G2805" s="832" t="s">
        <v>3379</v>
      </c>
      <c r="H2805" s="832" t="s">
        <v>594</v>
      </c>
      <c r="I2805" s="832" t="s">
        <v>3383</v>
      </c>
      <c r="J2805" s="832" t="s">
        <v>3384</v>
      </c>
      <c r="K2805" s="832" t="s">
        <v>3385</v>
      </c>
      <c r="L2805" s="835">
        <v>35.25</v>
      </c>
      <c r="M2805" s="835">
        <v>70.5</v>
      </c>
      <c r="N2805" s="832">
        <v>2</v>
      </c>
      <c r="O2805" s="836">
        <v>2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21</v>
      </c>
      <c r="B2806" s="832" t="s">
        <v>3242</v>
      </c>
      <c r="C2806" s="832" t="s">
        <v>3248</v>
      </c>
      <c r="D2806" s="833" t="s">
        <v>5567</v>
      </c>
      <c r="E2806" s="834" t="s">
        <v>3289</v>
      </c>
      <c r="F2806" s="832" t="s">
        <v>3243</v>
      </c>
      <c r="G2806" s="832" t="s">
        <v>3379</v>
      </c>
      <c r="H2806" s="832" t="s">
        <v>594</v>
      </c>
      <c r="I2806" s="832" t="s">
        <v>4086</v>
      </c>
      <c r="J2806" s="832" t="s">
        <v>916</v>
      </c>
      <c r="K2806" s="832" t="s">
        <v>4087</v>
      </c>
      <c r="L2806" s="835">
        <v>46.99</v>
      </c>
      <c r="M2806" s="835">
        <v>93.98</v>
      </c>
      <c r="N2806" s="832">
        <v>2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5" customHeight="1" x14ac:dyDescent="0.2">
      <c r="A2807" s="831">
        <v>21</v>
      </c>
      <c r="B2807" s="832" t="s">
        <v>3242</v>
      </c>
      <c r="C2807" s="832" t="s">
        <v>3248</v>
      </c>
      <c r="D2807" s="833" t="s">
        <v>5567</v>
      </c>
      <c r="E2807" s="834" t="s">
        <v>3289</v>
      </c>
      <c r="F2807" s="832" t="s">
        <v>3243</v>
      </c>
      <c r="G2807" s="832" t="s">
        <v>3379</v>
      </c>
      <c r="H2807" s="832" t="s">
        <v>594</v>
      </c>
      <c r="I2807" s="832" t="s">
        <v>3807</v>
      </c>
      <c r="J2807" s="832" t="s">
        <v>896</v>
      </c>
      <c r="K2807" s="832" t="s">
        <v>3808</v>
      </c>
      <c r="L2807" s="835">
        <v>117.47</v>
      </c>
      <c r="M2807" s="835">
        <v>234.94</v>
      </c>
      <c r="N2807" s="832">
        <v>2</v>
      </c>
      <c r="O2807" s="836">
        <v>1.5</v>
      </c>
      <c r="P2807" s="835">
        <v>117.47</v>
      </c>
      <c r="Q2807" s="837">
        <v>0.5</v>
      </c>
      <c r="R2807" s="832">
        <v>1</v>
      </c>
      <c r="S2807" s="837">
        <v>0.5</v>
      </c>
      <c r="T2807" s="836">
        <v>1</v>
      </c>
      <c r="U2807" s="838">
        <v>0.66666666666666663</v>
      </c>
    </row>
    <row r="2808" spans="1:21" ht="14.45" customHeight="1" x14ac:dyDescent="0.2">
      <c r="A2808" s="831">
        <v>21</v>
      </c>
      <c r="B2808" s="832" t="s">
        <v>3242</v>
      </c>
      <c r="C2808" s="832" t="s">
        <v>3248</v>
      </c>
      <c r="D2808" s="833" t="s">
        <v>5567</v>
      </c>
      <c r="E2808" s="834" t="s">
        <v>3289</v>
      </c>
      <c r="F2808" s="832" t="s">
        <v>3243</v>
      </c>
      <c r="G2808" s="832" t="s">
        <v>3394</v>
      </c>
      <c r="H2808" s="832" t="s">
        <v>594</v>
      </c>
      <c r="I2808" s="832" t="s">
        <v>3395</v>
      </c>
      <c r="J2808" s="832" t="s">
        <v>1432</v>
      </c>
      <c r="K2808" s="832" t="s">
        <v>3396</v>
      </c>
      <c r="L2808" s="835">
        <v>29.13</v>
      </c>
      <c r="M2808" s="835">
        <v>29.13</v>
      </c>
      <c r="N2808" s="832">
        <v>1</v>
      </c>
      <c r="O2808" s="836">
        <v>0.5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5" customHeight="1" x14ac:dyDescent="0.2">
      <c r="A2809" s="831">
        <v>21</v>
      </c>
      <c r="B2809" s="832" t="s">
        <v>3242</v>
      </c>
      <c r="C2809" s="832" t="s">
        <v>3248</v>
      </c>
      <c r="D2809" s="833" t="s">
        <v>5567</v>
      </c>
      <c r="E2809" s="834" t="s">
        <v>3289</v>
      </c>
      <c r="F2809" s="832" t="s">
        <v>3243</v>
      </c>
      <c r="G2809" s="832" t="s">
        <v>3394</v>
      </c>
      <c r="H2809" s="832" t="s">
        <v>594</v>
      </c>
      <c r="I2809" s="832" t="s">
        <v>3395</v>
      </c>
      <c r="J2809" s="832" t="s">
        <v>1432</v>
      </c>
      <c r="K2809" s="832" t="s">
        <v>3396</v>
      </c>
      <c r="L2809" s="835">
        <v>24.68</v>
      </c>
      <c r="M2809" s="835">
        <v>24.68</v>
      </c>
      <c r="N2809" s="832">
        <v>1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21</v>
      </c>
      <c r="B2810" s="832" t="s">
        <v>3242</v>
      </c>
      <c r="C2810" s="832" t="s">
        <v>3248</v>
      </c>
      <c r="D2810" s="833" t="s">
        <v>5567</v>
      </c>
      <c r="E2810" s="834" t="s">
        <v>3289</v>
      </c>
      <c r="F2810" s="832" t="s">
        <v>3243</v>
      </c>
      <c r="G2810" s="832" t="s">
        <v>5081</v>
      </c>
      <c r="H2810" s="832" t="s">
        <v>655</v>
      </c>
      <c r="I2810" s="832" t="s">
        <v>5257</v>
      </c>
      <c r="J2810" s="832" t="s">
        <v>3026</v>
      </c>
      <c r="K2810" s="832" t="s">
        <v>5258</v>
      </c>
      <c r="L2810" s="835">
        <v>64.5</v>
      </c>
      <c r="M2810" s="835">
        <v>64.5</v>
      </c>
      <c r="N2810" s="832">
        <v>1</v>
      </c>
      <c r="O2810" s="836">
        <v>0.5</v>
      </c>
      <c r="P2810" s="835">
        <v>64.5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5" customHeight="1" x14ac:dyDescent="0.2">
      <c r="A2811" s="831">
        <v>21</v>
      </c>
      <c r="B2811" s="832" t="s">
        <v>3242</v>
      </c>
      <c r="C2811" s="832" t="s">
        <v>3248</v>
      </c>
      <c r="D2811" s="833" t="s">
        <v>5567</v>
      </c>
      <c r="E2811" s="834" t="s">
        <v>3289</v>
      </c>
      <c r="F2811" s="832" t="s">
        <v>3243</v>
      </c>
      <c r="G2811" s="832" t="s">
        <v>5230</v>
      </c>
      <c r="H2811" s="832" t="s">
        <v>594</v>
      </c>
      <c r="I2811" s="832" t="s">
        <v>5259</v>
      </c>
      <c r="J2811" s="832" t="s">
        <v>5260</v>
      </c>
      <c r="K2811" s="832" t="s">
        <v>5261</v>
      </c>
      <c r="L2811" s="835">
        <v>65.78</v>
      </c>
      <c r="M2811" s="835">
        <v>65.78</v>
      </c>
      <c r="N2811" s="832">
        <v>1</v>
      </c>
      <c r="O2811" s="836">
        <v>1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5" customHeight="1" x14ac:dyDescent="0.2">
      <c r="A2812" s="831">
        <v>21</v>
      </c>
      <c r="B2812" s="832" t="s">
        <v>3242</v>
      </c>
      <c r="C2812" s="832" t="s">
        <v>3248</v>
      </c>
      <c r="D2812" s="833" t="s">
        <v>5567</v>
      </c>
      <c r="E2812" s="834" t="s">
        <v>3289</v>
      </c>
      <c r="F2812" s="832" t="s">
        <v>3243</v>
      </c>
      <c r="G2812" s="832" t="s">
        <v>3299</v>
      </c>
      <c r="H2812" s="832" t="s">
        <v>655</v>
      </c>
      <c r="I2812" s="832" t="s">
        <v>2867</v>
      </c>
      <c r="J2812" s="832" t="s">
        <v>2868</v>
      </c>
      <c r="K2812" s="832" t="s">
        <v>2869</v>
      </c>
      <c r="L2812" s="835">
        <v>5322.08</v>
      </c>
      <c r="M2812" s="835">
        <v>15966.24</v>
      </c>
      <c r="N2812" s="832">
        <v>3</v>
      </c>
      <c r="O2812" s="836">
        <v>1.5</v>
      </c>
      <c r="P2812" s="835">
        <v>10644.16</v>
      </c>
      <c r="Q2812" s="837">
        <v>0.66666666666666663</v>
      </c>
      <c r="R2812" s="832">
        <v>2</v>
      </c>
      <c r="S2812" s="837">
        <v>0.66666666666666663</v>
      </c>
      <c r="T2812" s="836">
        <v>1</v>
      </c>
      <c r="U2812" s="838">
        <v>0.66666666666666663</v>
      </c>
    </row>
    <row r="2813" spans="1:21" ht="14.45" customHeight="1" x14ac:dyDescent="0.2">
      <c r="A2813" s="831">
        <v>21</v>
      </c>
      <c r="B2813" s="832" t="s">
        <v>3242</v>
      </c>
      <c r="C2813" s="832" t="s">
        <v>3248</v>
      </c>
      <c r="D2813" s="833" t="s">
        <v>5567</v>
      </c>
      <c r="E2813" s="834" t="s">
        <v>3289</v>
      </c>
      <c r="F2813" s="832" t="s">
        <v>3243</v>
      </c>
      <c r="G2813" s="832" t="s">
        <v>3299</v>
      </c>
      <c r="H2813" s="832" t="s">
        <v>655</v>
      </c>
      <c r="I2813" s="832" t="s">
        <v>3300</v>
      </c>
      <c r="J2813" s="832" t="s">
        <v>2868</v>
      </c>
      <c r="K2813" s="832" t="s">
        <v>3301</v>
      </c>
      <c r="L2813" s="835">
        <v>5322.08</v>
      </c>
      <c r="M2813" s="835">
        <v>5322.08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5" customHeight="1" x14ac:dyDescent="0.2">
      <c r="A2814" s="831">
        <v>21</v>
      </c>
      <c r="B2814" s="832" t="s">
        <v>3242</v>
      </c>
      <c r="C2814" s="832" t="s">
        <v>3248</v>
      </c>
      <c r="D2814" s="833" t="s">
        <v>5567</v>
      </c>
      <c r="E2814" s="834" t="s">
        <v>3289</v>
      </c>
      <c r="F2814" s="832" t="s">
        <v>3243</v>
      </c>
      <c r="G2814" s="832" t="s">
        <v>3299</v>
      </c>
      <c r="H2814" s="832" t="s">
        <v>655</v>
      </c>
      <c r="I2814" s="832" t="s">
        <v>2863</v>
      </c>
      <c r="J2814" s="832" t="s">
        <v>2859</v>
      </c>
      <c r="K2814" s="832" t="s">
        <v>2864</v>
      </c>
      <c r="L2814" s="835">
        <v>484.75</v>
      </c>
      <c r="M2814" s="835">
        <v>5817</v>
      </c>
      <c r="N2814" s="832">
        <v>12</v>
      </c>
      <c r="O2814" s="836">
        <v>7</v>
      </c>
      <c r="P2814" s="835">
        <v>2908.5</v>
      </c>
      <c r="Q2814" s="837">
        <v>0.5</v>
      </c>
      <c r="R2814" s="832">
        <v>6</v>
      </c>
      <c r="S2814" s="837">
        <v>0.5</v>
      </c>
      <c r="T2814" s="836">
        <v>4</v>
      </c>
      <c r="U2814" s="838">
        <v>0.5714285714285714</v>
      </c>
    </row>
    <row r="2815" spans="1:21" ht="14.45" customHeight="1" x14ac:dyDescent="0.2">
      <c r="A2815" s="831">
        <v>21</v>
      </c>
      <c r="B2815" s="832" t="s">
        <v>3242</v>
      </c>
      <c r="C2815" s="832" t="s">
        <v>3248</v>
      </c>
      <c r="D2815" s="833" t="s">
        <v>5567</v>
      </c>
      <c r="E2815" s="834" t="s">
        <v>3289</v>
      </c>
      <c r="F2815" s="832" t="s">
        <v>3243</v>
      </c>
      <c r="G2815" s="832" t="s">
        <v>3299</v>
      </c>
      <c r="H2815" s="832" t="s">
        <v>655</v>
      </c>
      <c r="I2815" s="832" t="s">
        <v>2865</v>
      </c>
      <c r="J2815" s="832" t="s">
        <v>2859</v>
      </c>
      <c r="K2815" s="832" t="s">
        <v>2866</v>
      </c>
      <c r="L2815" s="835">
        <v>969.48</v>
      </c>
      <c r="M2815" s="835">
        <v>10664.279999999999</v>
      </c>
      <c r="N2815" s="832">
        <v>11</v>
      </c>
      <c r="O2815" s="836">
        <v>6</v>
      </c>
      <c r="P2815" s="835">
        <v>6786.36</v>
      </c>
      <c r="Q2815" s="837">
        <v>0.63636363636363635</v>
      </c>
      <c r="R2815" s="832">
        <v>7</v>
      </c>
      <c r="S2815" s="837">
        <v>0.63636363636363635</v>
      </c>
      <c r="T2815" s="836">
        <v>4</v>
      </c>
      <c r="U2815" s="838">
        <v>0.66666666666666663</v>
      </c>
    </row>
    <row r="2816" spans="1:21" ht="14.45" customHeight="1" x14ac:dyDescent="0.2">
      <c r="A2816" s="831">
        <v>21</v>
      </c>
      <c r="B2816" s="832" t="s">
        <v>3242</v>
      </c>
      <c r="C2816" s="832" t="s">
        <v>3248</v>
      </c>
      <c r="D2816" s="833" t="s">
        <v>5567</v>
      </c>
      <c r="E2816" s="834" t="s">
        <v>3289</v>
      </c>
      <c r="F2816" s="832" t="s">
        <v>3243</v>
      </c>
      <c r="G2816" s="832" t="s">
        <v>3299</v>
      </c>
      <c r="H2816" s="832" t="s">
        <v>655</v>
      </c>
      <c r="I2816" s="832" t="s">
        <v>2858</v>
      </c>
      <c r="J2816" s="832" t="s">
        <v>2859</v>
      </c>
      <c r="K2816" s="832" t="s">
        <v>2860</v>
      </c>
      <c r="L2816" s="835">
        <v>1938.97</v>
      </c>
      <c r="M2816" s="835">
        <v>9694.85</v>
      </c>
      <c r="N2816" s="832">
        <v>5</v>
      </c>
      <c r="O2816" s="836">
        <v>2.5</v>
      </c>
      <c r="P2816" s="835">
        <v>3877.94</v>
      </c>
      <c r="Q2816" s="837">
        <v>0.39999999999999997</v>
      </c>
      <c r="R2816" s="832">
        <v>2</v>
      </c>
      <c r="S2816" s="837">
        <v>0.4</v>
      </c>
      <c r="T2816" s="836">
        <v>0.5</v>
      </c>
      <c r="U2816" s="838">
        <v>0.2</v>
      </c>
    </row>
    <row r="2817" spans="1:21" ht="14.45" customHeight="1" x14ac:dyDescent="0.2">
      <c r="A2817" s="831">
        <v>21</v>
      </c>
      <c r="B2817" s="832" t="s">
        <v>3242</v>
      </c>
      <c r="C2817" s="832" t="s">
        <v>3248</v>
      </c>
      <c r="D2817" s="833" t="s">
        <v>5567</v>
      </c>
      <c r="E2817" s="834" t="s">
        <v>3289</v>
      </c>
      <c r="F2817" s="832" t="s">
        <v>3243</v>
      </c>
      <c r="G2817" s="832" t="s">
        <v>3299</v>
      </c>
      <c r="H2817" s="832" t="s">
        <v>655</v>
      </c>
      <c r="I2817" s="832" t="s">
        <v>2861</v>
      </c>
      <c r="J2817" s="832" t="s">
        <v>2859</v>
      </c>
      <c r="K2817" s="832" t="s">
        <v>2862</v>
      </c>
      <c r="L2817" s="835">
        <v>1454.23</v>
      </c>
      <c r="M2817" s="835">
        <v>2908.46</v>
      </c>
      <c r="N2817" s="832">
        <v>2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5" customHeight="1" x14ac:dyDescent="0.2">
      <c r="A2818" s="831">
        <v>21</v>
      </c>
      <c r="B2818" s="832" t="s">
        <v>3242</v>
      </c>
      <c r="C2818" s="832" t="s">
        <v>3248</v>
      </c>
      <c r="D2818" s="833" t="s">
        <v>5567</v>
      </c>
      <c r="E2818" s="834" t="s">
        <v>3289</v>
      </c>
      <c r="F2818" s="832" t="s">
        <v>3243</v>
      </c>
      <c r="G2818" s="832" t="s">
        <v>3437</v>
      </c>
      <c r="H2818" s="832" t="s">
        <v>655</v>
      </c>
      <c r="I2818" s="832" t="s">
        <v>2594</v>
      </c>
      <c r="J2818" s="832" t="s">
        <v>1030</v>
      </c>
      <c r="K2818" s="832" t="s">
        <v>2595</v>
      </c>
      <c r="L2818" s="835">
        <v>42.51</v>
      </c>
      <c r="M2818" s="835">
        <v>255.06</v>
      </c>
      <c r="N2818" s="832">
        <v>6</v>
      </c>
      <c r="O2818" s="836">
        <v>4</v>
      </c>
      <c r="P2818" s="835">
        <v>85.02</v>
      </c>
      <c r="Q2818" s="837">
        <v>0.33333333333333331</v>
      </c>
      <c r="R2818" s="832">
        <v>2</v>
      </c>
      <c r="S2818" s="837">
        <v>0.33333333333333331</v>
      </c>
      <c r="T2818" s="836">
        <v>1</v>
      </c>
      <c r="U2818" s="838">
        <v>0.25</v>
      </c>
    </row>
    <row r="2819" spans="1:21" ht="14.45" customHeight="1" x14ac:dyDescent="0.2">
      <c r="A2819" s="831">
        <v>21</v>
      </c>
      <c r="B2819" s="832" t="s">
        <v>3242</v>
      </c>
      <c r="C2819" s="832" t="s">
        <v>3248</v>
      </c>
      <c r="D2819" s="833" t="s">
        <v>5567</v>
      </c>
      <c r="E2819" s="834" t="s">
        <v>3289</v>
      </c>
      <c r="F2819" s="832" t="s">
        <v>3243</v>
      </c>
      <c r="G2819" s="832" t="s">
        <v>3437</v>
      </c>
      <c r="H2819" s="832" t="s">
        <v>655</v>
      </c>
      <c r="I2819" s="832" t="s">
        <v>2596</v>
      </c>
      <c r="J2819" s="832" t="s">
        <v>1030</v>
      </c>
      <c r="K2819" s="832" t="s">
        <v>2597</v>
      </c>
      <c r="L2819" s="835">
        <v>85.02</v>
      </c>
      <c r="M2819" s="835">
        <v>85.02</v>
      </c>
      <c r="N2819" s="832">
        <v>1</v>
      </c>
      <c r="O2819" s="836">
        <v>0.5</v>
      </c>
      <c r="P2819" s="835">
        <v>85.02</v>
      </c>
      <c r="Q2819" s="837">
        <v>1</v>
      </c>
      <c r="R2819" s="832">
        <v>1</v>
      </c>
      <c r="S2819" s="837">
        <v>1</v>
      </c>
      <c r="T2819" s="836">
        <v>0.5</v>
      </c>
      <c r="U2819" s="838">
        <v>1</v>
      </c>
    </row>
    <row r="2820" spans="1:21" ht="14.45" customHeight="1" x14ac:dyDescent="0.2">
      <c r="A2820" s="831">
        <v>21</v>
      </c>
      <c r="B2820" s="832" t="s">
        <v>3242</v>
      </c>
      <c r="C2820" s="832" t="s">
        <v>3248</v>
      </c>
      <c r="D2820" s="833" t="s">
        <v>5567</v>
      </c>
      <c r="E2820" s="834" t="s">
        <v>3289</v>
      </c>
      <c r="F2820" s="832" t="s">
        <v>3243</v>
      </c>
      <c r="G2820" s="832" t="s">
        <v>4229</v>
      </c>
      <c r="H2820" s="832" t="s">
        <v>594</v>
      </c>
      <c r="I2820" s="832" t="s">
        <v>4230</v>
      </c>
      <c r="J2820" s="832" t="s">
        <v>1165</v>
      </c>
      <c r="K2820" s="832" t="s">
        <v>1166</v>
      </c>
      <c r="L2820" s="835">
        <v>105.63</v>
      </c>
      <c r="M2820" s="835">
        <v>105.63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5" customHeight="1" x14ac:dyDescent="0.2">
      <c r="A2821" s="831">
        <v>21</v>
      </c>
      <c r="B2821" s="832" t="s">
        <v>3242</v>
      </c>
      <c r="C2821" s="832" t="s">
        <v>3248</v>
      </c>
      <c r="D2821" s="833" t="s">
        <v>5567</v>
      </c>
      <c r="E2821" s="834" t="s">
        <v>3289</v>
      </c>
      <c r="F2821" s="832" t="s">
        <v>3243</v>
      </c>
      <c r="G2821" s="832" t="s">
        <v>3438</v>
      </c>
      <c r="H2821" s="832" t="s">
        <v>594</v>
      </c>
      <c r="I2821" s="832" t="s">
        <v>3838</v>
      </c>
      <c r="J2821" s="832" t="s">
        <v>2911</v>
      </c>
      <c r="K2821" s="832" t="s">
        <v>3839</v>
      </c>
      <c r="L2821" s="835">
        <v>22.64</v>
      </c>
      <c r="M2821" s="835">
        <v>45.28</v>
      </c>
      <c r="N2821" s="832">
        <v>2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5" customHeight="1" x14ac:dyDescent="0.2">
      <c r="A2822" s="831">
        <v>21</v>
      </c>
      <c r="B2822" s="832" t="s">
        <v>3242</v>
      </c>
      <c r="C2822" s="832" t="s">
        <v>3248</v>
      </c>
      <c r="D2822" s="833" t="s">
        <v>5567</v>
      </c>
      <c r="E2822" s="834" t="s">
        <v>3289</v>
      </c>
      <c r="F2822" s="832" t="s">
        <v>3243</v>
      </c>
      <c r="G2822" s="832" t="s">
        <v>3438</v>
      </c>
      <c r="H2822" s="832" t="s">
        <v>655</v>
      </c>
      <c r="I2822" s="832" t="s">
        <v>2913</v>
      </c>
      <c r="J2822" s="832" t="s">
        <v>2911</v>
      </c>
      <c r="K2822" s="832" t="s">
        <v>2914</v>
      </c>
      <c r="L2822" s="835">
        <v>169.73</v>
      </c>
      <c r="M2822" s="835">
        <v>509.18999999999994</v>
      </c>
      <c r="N2822" s="832">
        <v>3</v>
      </c>
      <c r="O2822" s="836">
        <v>3</v>
      </c>
      <c r="P2822" s="835">
        <v>169.73</v>
      </c>
      <c r="Q2822" s="837">
        <v>0.33333333333333337</v>
      </c>
      <c r="R2822" s="832">
        <v>1</v>
      </c>
      <c r="S2822" s="837">
        <v>0.33333333333333331</v>
      </c>
      <c r="T2822" s="836">
        <v>1</v>
      </c>
      <c r="U2822" s="838">
        <v>0.33333333333333331</v>
      </c>
    </row>
    <row r="2823" spans="1:21" ht="14.45" customHeight="1" x14ac:dyDescent="0.2">
      <c r="A2823" s="831">
        <v>21</v>
      </c>
      <c r="B2823" s="832" t="s">
        <v>3242</v>
      </c>
      <c r="C2823" s="832" t="s">
        <v>3248</v>
      </c>
      <c r="D2823" s="833" t="s">
        <v>5567</v>
      </c>
      <c r="E2823" s="834" t="s">
        <v>3289</v>
      </c>
      <c r="F2823" s="832" t="s">
        <v>3243</v>
      </c>
      <c r="G2823" s="832" t="s">
        <v>3438</v>
      </c>
      <c r="H2823" s="832" t="s">
        <v>655</v>
      </c>
      <c r="I2823" s="832" t="s">
        <v>2915</v>
      </c>
      <c r="J2823" s="832" t="s">
        <v>2911</v>
      </c>
      <c r="K2823" s="832" t="s">
        <v>2916</v>
      </c>
      <c r="L2823" s="835">
        <v>339.47</v>
      </c>
      <c r="M2823" s="835">
        <v>2715.76</v>
      </c>
      <c r="N2823" s="832">
        <v>8</v>
      </c>
      <c r="O2823" s="836">
        <v>5</v>
      </c>
      <c r="P2823" s="835">
        <v>678.94</v>
      </c>
      <c r="Q2823" s="837">
        <v>0.25</v>
      </c>
      <c r="R2823" s="832">
        <v>2</v>
      </c>
      <c r="S2823" s="837">
        <v>0.25</v>
      </c>
      <c r="T2823" s="836">
        <v>1</v>
      </c>
      <c r="U2823" s="838">
        <v>0.2</v>
      </c>
    </row>
    <row r="2824" spans="1:21" ht="14.45" customHeight="1" x14ac:dyDescent="0.2">
      <c r="A2824" s="831">
        <v>21</v>
      </c>
      <c r="B2824" s="832" t="s">
        <v>3242</v>
      </c>
      <c r="C2824" s="832" t="s">
        <v>3248</v>
      </c>
      <c r="D2824" s="833" t="s">
        <v>5567</v>
      </c>
      <c r="E2824" s="834" t="s">
        <v>3289</v>
      </c>
      <c r="F2824" s="832" t="s">
        <v>3243</v>
      </c>
      <c r="G2824" s="832" t="s">
        <v>3451</v>
      </c>
      <c r="H2824" s="832" t="s">
        <v>594</v>
      </c>
      <c r="I2824" s="832" t="s">
        <v>3454</v>
      </c>
      <c r="J2824" s="832" t="s">
        <v>1163</v>
      </c>
      <c r="K2824" s="832" t="s">
        <v>3455</v>
      </c>
      <c r="L2824" s="835">
        <v>45.03</v>
      </c>
      <c r="M2824" s="835">
        <v>450.30000000000007</v>
      </c>
      <c r="N2824" s="832">
        <v>10</v>
      </c>
      <c r="O2824" s="836">
        <v>4</v>
      </c>
      <c r="P2824" s="835">
        <v>135.09</v>
      </c>
      <c r="Q2824" s="837">
        <v>0.3</v>
      </c>
      <c r="R2824" s="832">
        <v>3</v>
      </c>
      <c r="S2824" s="837">
        <v>0.3</v>
      </c>
      <c r="T2824" s="836">
        <v>1</v>
      </c>
      <c r="U2824" s="838">
        <v>0.25</v>
      </c>
    </row>
    <row r="2825" spans="1:21" ht="14.45" customHeight="1" x14ac:dyDescent="0.2">
      <c r="A2825" s="831">
        <v>21</v>
      </c>
      <c r="B2825" s="832" t="s">
        <v>3242</v>
      </c>
      <c r="C2825" s="832" t="s">
        <v>3248</v>
      </c>
      <c r="D2825" s="833" t="s">
        <v>5567</v>
      </c>
      <c r="E2825" s="834" t="s">
        <v>3289</v>
      </c>
      <c r="F2825" s="832" t="s">
        <v>3243</v>
      </c>
      <c r="G2825" s="832" t="s">
        <v>4101</v>
      </c>
      <c r="H2825" s="832" t="s">
        <v>594</v>
      </c>
      <c r="I2825" s="832" t="s">
        <v>4102</v>
      </c>
      <c r="J2825" s="832" t="s">
        <v>4103</v>
      </c>
      <c r="K2825" s="832" t="s">
        <v>4104</v>
      </c>
      <c r="L2825" s="835">
        <v>45.89</v>
      </c>
      <c r="M2825" s="835">
        <v>45.89</v>
      </c>
      <c r="N2825" s="832">
        <v>1</v>
      </c>
      <c r="O2825" s="836">
        <v>1</v>
      </c>
      <c r="P2825" s="835">
        <v>45.89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5" customHeight="1" x14ac:dyDescent="0.2">
      <c r="A2826" s="831">
        <v>21</v>
      </c>
      <c r="B2826" s="832" t="s">
        <v>3242</v>
      </c>
      <c r="C2826" s="832" t="s">
        <v>3248</v>
      </c>
      <c r="D2826" s="833" t="s">
        <v>5567</v>
      </c>
      <c r="E2826" s="834" t="s">
        <v>3289</v>
      </c>
      <c r="F2826" s="832" t="s">
        <v>3243</v>
      </c>
      <c r="G2826" s="832" t="s">
        <v>3487</v>
      </c>
      <c r="H2826" s="832" t="s">
        <v>594</v>
      </c>
      <c r="I2826" s="832" t="s">
        <v>3488</v>
      </c>
      <c r="J2826" s="832" t="s">
        <v>3489</v>
      </c>
      <c r="K2826" s="832" t="s">
        <v>2544</v>
      </c>
      <c r="L2826" s="835">
        <v>38.590000000000003</v>
      </c>
      <c r="M2826" s="835">
        <v>38.590000000000003</v>
      </c>
      <c r="N2826" s="832">
        <v>1</v>
      </c>
      <c r="O2826" s="836">
        <v>0.5</v>
      </c>
      <c r="P2826" s="835">
        <v>38.590000000000003</v>
      </c>
      <c r="Q2826" s="837">
        <v>1</v>
      </c>
      <c r="R2826" s="832">
        <v>1</v>
      </c>
      <c r="S2826" s="837">
        <v>1</v>
      </c>
      <c r="T2826" s="836">
        <v>0.5</v>
      </c>
      <c r="U2826" s="838">
        <v>1</v>
      </c>
    </row>
    <row r="2827" spans="1:21" ht="14.45" customHeight="1" x14ac:dyDescent="0.2">
      <c r="A2827" s="831">
        <v>21</v>
      </c>
      <c r="B2827" s="832" t="s">
        <v>3242</v>
      </c>
      <c r="C2827" s="832" t="s">
        <v>3248</v>
      </c>
      <c r="D2827" s="833" t="s">
        <v>5567</v>
      </c>
      <c r="E2827" s="834" t="s">
        <v>3289</v>
      </c>
      <c r="F2827" s="832" t="s">
        <v>3243</v>
      </c>
      <c r="G2827" s="832" t="s">
        <v>3863</v>
      </c>
      <c r="H2827" s="832" t="s">
        <v>594</v>
      </c>
      <c r="I2827" s="832" t="s">
        <v>5262</v>
      </c>
      <c r="J2827" s="832" t="s">
        <v>1830</v>
      </c>
      <c r="K2827" s="832" t="s">
        <v>5263</v>
      </c>
      <c r="L2827" s="835">
        <v>0</v>
      </c>
      <c r="M2827" s="835">
        <v>0</v>
      </c>
      <c r="N2827" s="832">
        <v>1</v>
      </c>
      <c r="O2827" s="836">
        <v>1</v>
      </c>
      <c r="P2827" s="835"/>
      <c r="Q2827" s="837"/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21</v>
      </c>
      <c r="B2828" s="832" t="s">
        <v>3242</v>
      </c>
      <c r="C2828" s="832" t="s">
        <v>3248</v>
      </c>
      <c r="D2828" s="833" t="s">
        <v>5567</v>
      </c>
      <c r="E2828" s="834" t="s">
        <v>3289</v>
      </c>
      <c r="F2828" s="832" t="s">
        <v>3243</v>
      </c>
      <c r="G2828" s="832" t="s">
        <v>3493</v>
      </c>
      <c r="H2828" s="832" t="s">
        <v>594</v>
      </c>
      <c r="I2828" s="832" t="s">
        <v>5264</v>
      </c>
      <c r="J2828" s="832" t="s">
        <v>3495</v>
      </c>
      <c r="K2828" s="832" t="s">
        <v>5265</v>
      </c>
      <c r="L2828" s="835">
        <v>10.55</v>
      </c>
      <c r="M2828" s="835">
        <v>10.55</v>
      </c>
      <c r="N2828" s="832">
        <v>1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5" customHeight="1" x14ac:dyDescent="0.2">
      <c r="A2829" s="831">
        <v>21</v>
      </c>
      <c r="B2829" s="832" t="s">
        <v>3242</v>
      </c>
      <c r="C2829" s="832" t="s">
        <v>3248</v>
      </c>
      <c r="D2829" s="833" t="s">
        <v>5567</v>
      </c>
      <c r="E2829" s="834" t="s">
        <v>3289</v>
      </c>
      <c r="F2829" s="832" t="s">
        <v>3243</v>
      </c>
      <c r="G2829" s="832" t="s">
        <v>3497</v>
      </c>
      <c r="H2829" s="832" t="s">
        <v>594</v>
      </c>
      <c r="I2829" s="832" t="s">
        <v>3876</v>
      </c>
      <c r="J2829" s="832" t="s">
        <v>1385</v>
      </c>
      <c r="K2829" s="832" t="s">
        <v>3499</v>
      </c>
      <c r="L2829" s="835">
        <v>163.54</v>
      </c>
      <c r="M2829" s="835">
        <v>1962.48</v>
      </c>
      <c r="N2829" s="832">
        <v>12</v>
      </c>
      <c r="O2829" s="836">
        <v>3</v>
      </c>
      <c r="P2829" s="835">
        <v>490.62</v>
      </c>
      <c r="Q2829" s="837">
        <v>0.25</v>
      </c>
      <c r="R2829" s="832">
        <v>3</v>
      </c>
      <c r="S2829" s="837">
        <v>0.25</v>
      </c>
      <c r="T2829" s="836">
        <v>0.5</v>
      </c>
      <c r="U2829" s="838">
        <v>0.16666666666666666</v>
      </c>
    </row>
    <row r="2830" spans="1:21" ht="14.45" customHeight="1" x14ac:dyDescent="0.2">
      <c r="A2830" s="831">
        <v>21</v>
      </c>
      <c r="B2830" s="832" t="s">
        <v>3242</v>
      </c>
      <c r="C2830" s="832" t="s">
        <v>3248</v>
      </c>
      <c r="D2830" s="833" t="s">
        <v>5567</v>
      </c>
      <c r="E2830" s="834" t="s">
        <v>3289</v>
      </c>
      <c r="F2830" s="832" t="s">
        <v>3243</v>
      </c>
      <c r="G2830" s="832" t="s">
        <v>3881</v>
      </c>
      <c r="H2830" s="832" t="s">
        <v>655</v>
      </c>
      <c r="I2830" s="832" t="s">
        <v>2898</v>
      </c>
      <c r="J2830" s="832" t="s">
        <v>2899</v>
      </c>
      <c r="K2830" s="832" t="s">
        <v>2900</v>
      </c>
      <c r="L2830" s="835">
        <v>366.31</v>
      </c>
      <c r="M2830" s="835">
        <v>366.31</v>
      </c>
      <c r="N2830" s="832">
        <v>1</v>
      </c>
      <c r="O2830" s="836">
        <v>1</v>
      </c>
      <c r="P2830" s="835">
        <v>366.31</v>
      </c>
      <c r="Q2830" s="837">
        <v>1</v>
      </c>
      <c r="R2830" s="832">
        <v>1</v>
      </c>
      <c r="S2830" s="837">
        <v>1</v>
      </c>
      <c r="T2830" s="836">
        <v>1</v>
      </c>
      <c r="U2830" s="838">
        <v>1</v>
      </c>
    </row>
    <row r="2831" spans="1:21" ht="14.45" customHeight="1" x14ac:dyDescent="0.2">
      <c r="A2831" s="831">
        <v>21</v>
      </c>
      <c r="B2831" s="832" t="s">
        <v>3242</v>
      </c>
      <c r="C2831" s="832" t="s">
        <v>3248</v>
      </c>
      <c r="D2831" s="833" t="s">
        <v>5567</v>
      </c>
      <c r="E2831" s="834" t="s">
        <v>3289</v>
      </c>
      <c r="F2831" s="832" t="s">
        <v>3243</v>
      </c>
      <c r="G2831" s="832" t="s">
        <v>3508</v>
      </c>
      <c r="H2831" s="832" t="s">
        <v>655</v>
      </c>
      <c r="I2831" s="832" t="s">
        <v>2827</v>
      </c>
      <c r="J2831" s="832" t="s">
        <v>2828</v>
      </c>
      <c r="K2831" s="832" t="s">
        <v>773</v>
      </c>
      <c r="L2831" s="835">
        <v>550.39</v>
      </c>
      <c r="M2831" s="835">
        <v>550.39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21</v>
      </c>
      <c r="B2832" s="832" t="s">
        <v>3242</v>
      </c>
      <c r="C2832" s="832" t="s">
        <v>3248</v>
      </c>
      <c r="D2832" s="833" t="s">
        <v>5567</v>
      </c>
      <c r="E2832" s="834" t="s">
        <v>3289</v>
      </c>
      <c r="F2832" s="832" t="s">
        <v>3243</v>
      </c>
      <c r="G2832" s="832" t="s">
        <v>3512</v>
      </c>
      <c r="H2832" s="832" t="s">
        <v>594</v>
      </c>
      <c r="I2832" s="832" t="s">
        <v>3513</v>
      </c>
      <c r="J2832" s="832" t="s">
        <v>3514</v>
      </c>
      <c r="K2832" s="832" t="s">
        <v>3515</v>
      </c>
      <c r="L2832" s="835">
        <v>0</v>
      </c>
      <c r="M2832" s="835">
        <v>0</v>
      </c>
      <c r="N2832" s="832">
        <v>3</v>
      </c>
      <c r="O2832" s="836">
        <v>0.5</v>
      </c>
      <c r="P2832" s="835">
        <v>0</v>
      </c>
      <c r="Q2832" s="837"/>
      <c r="R2832" s="832">
        <v>3</v>
      </c>
      <c r="S2832" s="837">
        <v>1</v>
      </c>
      <c r="T2832" s="836">
        <v>0.5</v>
      </c>
      <c r="U2832" s="838">
        <v>1</v>
      </c>
    </row>
    <row r="2833" spans="1:21" ht="14.45" customHeight="1" x14ac:dyDescent="0.2">
      <c r="A2833" s="831">
        <v>21</v>
      </c>
      <c r="B2833" s="832" t="s">
        <v>3242</v>
      </c>
      <c r="C2833" s="832" t="s">
        <v>3248</v>
      </c>
      <c r="D2833" s="833" t="s">
        <v>5567</v>
      </c>
      <c r="E2833" s="834" t="s">
        <v>3289</v>
      </c>
      <c r="F2833" s="832" t="s">
        <v>3243</v>
      </c>
      <c r="G2833" s="832" t="s">
        <v>3524</v>
      </c>
      <c r="H2833" s="832" t="s">
        <v>594</v>
      </c>
      <c r="I2833" s="832" t="s">
        <v>3525</v>
      </c>
      <c r="J2833" s="832" t="s">
        <v>1016</v>
      </c>
      <c r="K2833" s="832" t="s">
        <v>3526</v>
      </c>
      <c r="L2833" s="835">
        <v>248.55</v>
      </c>
      <c r="M2833" s="835">
        <v>745.65000000000009</v>
      </c>
      <c r="N2833" s="832">
        <v>3</v>
      </c>
      <c r="O2833" s="836">
        <v>3</v>
      </c>
      <c r="P2833" s="835">
        <v>248.55</v>
      </c>
      <c r="Q2833" s="837">
        <v>0.33333333333333331</v>
      </c>
      <c r="R2833" s="832">
        <v>1</v>
      </c>
      <c r="S2833" s="837">
        <v>0.33333333333333331</v>
      </c>
      <c r="T2833" s="836">
        <v>1</v>
      </c>
      <c r="U2833" s="838">
        <v>0.33333333333333331</v>
      </c>
    </row>
    <row r="2834" spans="1:21" ht="14.45" customHeight="1" x14ac:dyDescent="0.2">
      <c r="A2834" s="831">
        <v>21</v>
      </c>
      <c r="B2834" s="832" t="s">
        <v>3242</v>
      </c>
      <c r="C2834" s="832" t="s">
        <v>3248</v>
      </c>
      <c r="D2834" s="833" t="s">
        <v>5567</v>
      </c>
      <c r="E2834" s="834" t="s">
        <v>3289</v>
      </c>
      <c r="F2834" s="832" t="s">
        <v>3243</v>
      </c>
      <c r="G2834" s="832" t="s">
        <v>3902</v>
      </c>
      <c r="H2834" s="832" t="s">
        <v>594</v>
      </c>
      <c r="I2834" s="832" t="s">
        <v>3903</v>
      </c>
      <c r="J2834" s="832" t="s">
        <v>3904</v>
      </c>
      <c r="K2834" s="832" t="s">
        <v>3905</v>
      </c>
      <c r="L2834" s="835">
        <v>727.03</v>
      </c>
      <c r="M2834" s="835">
        <v>727.03</v>
      </c>
      <c r="N2834" s="832">
        <v>1</v>
      </c>
      <c r="O2834" s="836">
        <v>0.5</v>
      </c>
      <c r="P2834" s="835">
        <v>727.03</v>
      </c>
      <c r="Q2834" s="837">
        <v>1</v>
      </c>
      <c r="R2834" s="832">
        <v>1</v>
      </c>
      <c r="S2834" s="837">
        <v>1</v>
      </c>
      <c r="T2834" s="836">
        <v>0.5</v>
      </c>
      <c r="U2834" s="838">
        <v>1</v>
      </c>
    </row>
    <row r="2835" spans="1:21" ht="14.45" customHeight="1" x14ac:dyDescent="0.2">
      <c r="A2835" s="831">
        <v>21</v>
      </c>
      <c r="B2835" s="832" t="s">
        <v>3242</v>
      </c>
      <c r="C2835" s="832" t="s">
        <v>3248</v>
      </c>
      <c r="D2835" s="833" t="s">
        <v>5567</v>
      </c>
      <c r="E2835" s="834" t="s">
        <v>3289</v>
      </c>
      <c r="F2835" s="832" t="s">
        <v>3243</v>
      </c>
      <c r="G2835" s="832" t="s">
        <v>3313</v>
      </c>
      <c r="H2835" s="832" t="s">
        <v>594</v>
      </c>
      <c r="I2835" s="832" t="s">
        <v>3527</v>
      </c>
      <c r="J2835" s="832" t="s">
        <v>870</v>
      </c>
      <c r="K2835" s="832" t="s">
        <v>3528</v>
      </c>
      <c r="L2835" s="835">
        <v>53.57</v>
      </c>
      <c r="M2835" s="835">
        <v>1553.5300000000007</v>
      </c>
      <c r="N2835" s="832">
        <v>29</v>
      </c>
      <c r="O2835" s="836">
        <v>14</v>
      </c>
      <c r="P2835" s="835">
        <v>696.4100000000002</v>
      </c>
      <c r="Q2835" s="837">
        <v>0.44827586206896547</v>
      </c>
      <c r="R2835" s="832">
        <v>13</v>
      </c>
      <c r="S2835" s="837">
        <v>0.44827586206896552</v>
      </c>
      <c r="T2835" s="836">
        <v>5.5</v>
      </c>
      <c r="U2835" s="838">
        <v>0.39285714285714285</v>
      </c>
    </row>
    <row r="2836" spans="1:21" ht="14.45" customHeight="1" x14ac:dyDescent="0.2">
      <c r="A2836" s="831">
        <v>21</v>
      </c>
      <c r="B2836" s="832" t="s">
        <v>3242</v>
      </c>
      <c r="C2836" s="832" t="s">
        <v>3248</v>
      </c>
      <c r="D2836" s="833" t="s">
        <v>5567</v>
      </c>
      <c r="E2836" s="834" t="s">
        <v>3289</v>
      </c>
      <c r="F2836" s="832" t="s">
        <v>3243</v>
      </c>
      <c r="G2836" s="832" t="s">
        <v>3529</v>
      </c>
      <c r="H2836" s="832" t="s">
        <v>655</v>
      </c>
      <c r="I2836" s="832" t="s">
        <v>2621</v>
      </c>
      <c r="J2836" s="832" t="s">
        <v>753</v>
      </c>
      <c r="K2836" s="832" t="s">
        <v>755</v>
      </c>
      <c r="L2836" s="835">
        <v>10.65</v>
      </c>
      <c r="M2836" s="835">
        <v>10.65</v>
      </c>
      <c r="N2836" s="832">
        <v>1</v>
      </c>
      <c r="O2836" s="836">
        <v>0.5</v>
      </c>
      <c r="P2836" s="835">
        <v>10.65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5" customHeight="1" x14ac:dyDescent="0.2">
      <c r="A2837" s="831">
        <v>21</v>
      </c>
      <c r="B2837" s="832" t="s">
        <v>3242</v>
      </c>
      <c r="C2837" s="832" t="s">
        <v>3248</v>
      </c>
      <c r="D2837" s="833" t="s">
        <v>5567</v>
      </c>
      <c r="E2837" s="834" t="s">
        <v>3289</v>
      </c>
      <c r="F2837" s="832" t="s">
        <v>3243</v>
      </c>
      <c r="G2837" s="832" t="s">
        <v>3302</v>
      </c>
      <c r="H2837" s="832" t="s">
        <v>594</v>
      </c>
      <c r="I2837" s="832" t="s">
        <v>4719</v>
      </c>
      <c r="J2837" s="832" t="s">
        <v>1295</v>
      </c>
      <c r="K2837" s="832" t="s">
        <v>4720</v>
      </c>
      <c r="L2837" s="835">
        <v>60.1</v>
      </c>
      <c r="M2837" s="835">
        <v>120.2</v>
      </c>
      <c r="N2837" s="832">
        <v>2</v>
      </c>
      <c r="O2837" s="836">
        <v>2</v>
      </c>
      <c r="P2837" s="835">
        <v>60.1</v>
      </c>
      <c r="Q2837" s="837">
        <v>0.5</v>
      </c>
      <c r="R2837" s="832">
        <v>1</v>
      </c>
      <c r="S2837" s="837">
        <v>0.5</v>
      </c>
      <c r="T2837" s="836">
        <v>1</v>
      </c>
      <c r="U2837" s="838">
        <v>0.5</v>
      </c>
    </row>
    <row r="2838" spans="1:21" ht="14.45" customHeight="1" x14ac:dyDescent="0.2">
      <c r="A2838" s="831">
        <v>21</v>
      </c>
      <c r="B2838" s="832" t="s">
        <v>3242</v>
      </c>
      <c r="C2838" s="832" t="s">
        <v>3248</v>
      </c>
      <c r="D2838" s="833" t="s">
        <v>5567</v>
      </c>
      <c r="E2838" s="834" t="s">
        <v>3289</v>
      </c>
      <c r="F2838" s="832" t="s">
        <v>3243</v>
      </c>
      <c r="G2838" s="832" t="s">
        <v>3292</v>
      </c>
      <c r="H2838" s="832" t="s">
        <v>655</v>
      </c>
      <c r="I2838" s="832" t="s">
        <v>4437</v>
      </c>
      <c r="J2838" s="832" t="s">
        <v>1020</v>
      </c>
      <c r="K2838" s="832" t="s">
        <v>4438</v>
      </c>
      <c r="L2838" s="835">
        <v>368.16</v>
      </c>
      <c r="M2838" s="835">
        <v>736.32</v>
      </c>
      <c r="N2838" s="832">
        <v>2</v>
      </c>
      <c r="O2838" s="836">
        <v>1.5</v>
      </c>
      <c r="P2838" s="835">
        <v>736.32</v>
      </c>
      <c r="Q2838" s="837">
        <v>1</v>
      </c>
      <c r="R2838" s="832">
        <v>2</v>
      </c>
      <c r="S2838" s="837">
        <v>1</v>
      </c>
      <c r="T2838" s="836">
        <v>1.5</v>
      </c>
      <c r="U2838" s="838">
        <v>1</v>
      </c>
    </row>
    <row r="2839" spans="1:21" ht="14.45" customHeight="1" x14ac:dyDescent="0.2">
      <c r="A2839" s="831">
        <v>21</v>
      </c>
      <c r="B2839" s="832" t="s">
        <v>3242</v>
      </c>
      <c r="C2839" s="832" t="s">
        <v>3248</v>
      </c>
      <c r="D2839" s="833" t="s">
        <v>5567</v>
      </c>
      <c r="E2839" s="834" t="s">
        <v>3289</v>
      </c>
      <c r="F2839" s="832" t="s">
        <v>3243</v>
      </c>
      <c r="G2839" s="832" t="s">
        <v>3292</v>
      </c>
      <c r="H2839" s="832" t="s">
        <v>655</v>
      </c>
      <c r="I2839" s="832" t="s">
        <v>2553</v>
      </c>
      <c r="J2839" s="832" t="s">
        <v>1023</v>
      </c>
      <c r="K2839" s="832" t="s">
        <v>2554</v>
      </c>
      <c r="L2839" s="835">
        <v>1385.62</v>
      </c>
      <c r="M2839" s="835">
        <v>9699.34</v>
      </c>
      <c r="N2839" s="832">
        <v>7</v>
      </c>
      <c r="O2839" s="836">
        <v>3</v>
      </c>
      <c r="P2839" s="835">
        <v>5542.48</v>
      </c>
      <c r="Q2839" s="837">
        <v>0.5714285714285714</v>
      </c>
      <c r="R2839" s="832">
        <v>4</v>
      </c>
      <c r="S2839" s="837">
        <v>0.5714285714285714</v>
      </c>
      <c r="T2839" s="836">
        <v>1.5</v>
      </c>
      <c r="U2839" s="838">
        <v>0.5</v>
      </c>
    </row>
    <row r="2840" spans="1:21" ht="14.45" customHeight="1" x14ac:dyDescent="0.2">
      <c r="A2840" s="831">
        <v>21</v>
      </c>
      <c r="B2840" s="832" t="s">
        <v>3242</v>
      </c>
      <c r="C2840" s="832" t="s">
        <v>3248</v>
      </c>
      <c r="D2840" s="833" t="s">
        <v>5567</v>
      </c>
      <c r="E2840" s="834" t="s">
        <v>3289</v>
      </c>
      <c r="F2840" s="832" t="s">
        <v>3243</v>
      </c>
      <c r="G2840" s="832" t="s">
        <v>3292</v>
      </c>
      <c r="H2840" s="832" t="s">
        <v>655</v>
      </c>
      <c r="I2840" s="832" t="s">
        <v>2559</v>
      </c>
      <c r="J2840" s="832" t="s">
        <v>1020</v>
      </c>
      <c r="K2840" s="832" t="s">
        <v>2560</v>
      </c>
      <c r="L2840" s="835">
        <v>736.33</v>
      </c>
      <c r="M2840" s="835">
        <v>5890.64</v>
      </c>
      <c r="N2840" s="832">
        <v>8</v>
      </c>
      <c r="O2840" s="836">
        <v>3</v>
      </c>
      <c r="P2840" s="835">
        <v>5154.3100000000004</v>
      </c>
      <c r="Q2840" s="837">
        <v>0.875</v>
      </c>
      <c r="R2840" s="832">
        <v>7</v>
      </c>
      <c r="S2840" s="837">
        <v>0.875</v>
      </c>
      <c r="T2840" s="836">
        <v>2</v>
      </c>
      <c r="U2840" s="838">
        <v>0.66666666666666663</v>
      </c>
    </row>
    <row r="2841" spans="1:21" ht="14.45" customHeight="1" x14ac:dyDescent="0.2">
      <c r="A2841" s="831">
        <v>21</v>
      </c>
      <c r="B2841" s="832" t="s">
        <v>3242</v>
      </c>
      <c r="C2841" s="832" t="s">
        <v>3248</v>
      </c>
      <c r="D2841" s="833" t="s">
        <v>5567</v>
      </c>
      <c r="E2841" s="834" t="s">
        <v>3289</v>
      </c>
      <c r="F2841" s="832" t="s">
        <v>3243</v>
      </c>
      <c r="G2841" s="832" t="s">
        <v>3292</v>
      </c>
      <c r="H2841" s="832" t="s">
        <v>655</v>
      </c>
      <c r="I2841" s="832" t="s">
        <v>3538</v>
      </c>
      <c r="J2841" s="832" t="s">
        <v>1020</v>
      </c>
      <c r="K2841" s="832" t="s">
        <v>3539</v>
      </c>
      <c r="L2841" s="835">
        <v>490.89</v>
      </c>
      <c r="M2841" s="835">
        <v>1963.56</v>
      </c>
      <c r="N2841" s="832">
        <v>4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5" customHeight="1" x14ac:dyDescent="0.2">
      <c r="A2842" s="831">
        <v>21</v>
      </c>
      <c r="B2842" s="832" t="s">
        <v>3242</v>
      </c>
      <c r="C2842" s="832" t="s">
        <v>3248</v>
      </c>
      <c r="D2842" s="833" t="s">
        <v>5567</v>
      </c>
      <c r="E2842" s="834" t="s">
        <v>3289</v>
      </c>
      <c r="F2842" s="832" t="s">
        <v>3243</v>
      </c>
      <c r="G2842" s="832" t="s">
        <v>3292</v>
      </c>
      <c r="H2842" s="832" t="s">
        <v>655</v>
      </c>
      <c r="I2842" s="832" t="s">
        <v>2555</v>
      </c>
      <c r="J2842" s="832" t="s">
        <v>1023</v>
      </c>
      <c r="K2842" s="832" t="s">
        <v>2556</v>
      </c>
      <c r="L2842" s="835">
        <v>1847.49</v>
      </c>
      <c r="M2842" s="835">
        <v>16627.41</v>
      </c>
      <c r="N2842" s="832">
        <v>9</v>
      </c>
      <c r="O2842" s="836">
        <v>4.5</v>
      </c>
      <c r="P2842" s="835">
        <v>9237.4500000000007</v>
      </c>
      <c r="Q2842" s="837">
        <v>0.55555555555555558</v>
      </c>
      <c r="R2842" s="832">
        <v>5</v>
      </c>
      <c r="S2842" s="837">
        <v>0.55555555555555558</v>
      </c>
      <c r="T2842" s="836">
        <v>2.5</v>
      </c>
      <c r="U2842" s="838">
        <v>0.55555555555555558</v>
      </c>
    </row>
    <row r="2843" spans="1:21" ht="14.45" customHeight="1" x14ac:dyDescent="0.2">
      <c r="A2843" s="831">
        <v>21</v>
      </c>
      <c r="B2843" s="832" t="s">
        <v>3242</v>
      </c>
      <c r="C2843" s="832" t="s">
        <v>3248</v>
      </c>
      <c r="D2843" s="833" t="s">
        <v>5567</v>
      </c>
      <c r="E2843" s="834" t="s">
        <v>3289</v>
      </c>
      <c r="F2843" s="832" t="s">
        <v>3243</v>
      </c>
      <c r="G2843" s="832" t="s">
        <v>4276</v>
      </c>
      <c r="H2843" s="832" t="s">
        <v>594</v>
      </c>
      <c r="I2843" s="832" t="s">
        <v>4277</v>
      </c>
      <c r="J2843" s="832" t="s">
        <v>961</v>
      </c>
      <c r="K2843" s="832" t="s">
        <v>4278</v>
      </c>
      <c r="L2843" s="835">
        <v>0</v>
      </c>
      <c r="M2843" s="835">
        <v>0</v>
      </c>
      <c r="N2843" s="832">
        <v>2</v>
      </c>
      <c r="O2843" s="836">
        <v>0.5</v>
      </c>
      <c r="P2843" s="835"/>
      <c r="Q2843" s="837"/>
      <c r="R2843" s="832"/>
      <c r="S2843" s="837">
        <v>0</v>
      </c>
      <c r="T2843" s="836"/>
      <c r="U2843" s="838">
        <v>0</v>
      </c>
    </row>
    <row r="2844" spans="1:21" ht="14.45" customHeight="1" x14ac:dyDescent="0.2">
      <c r="A2844" s="831">
        <v>21</v>
      </c>
      <c r="B2844" s="832" t="s">
        <v>3242</v>
      </c>
      <c r="C2844" s="832" t="s">
        <v>3248</v>
      </c>
      <c r="D2844" s="833" t="s">
        <v>5567</v>
      </c>
      <c r="E2844" s="834" t="s">
        <v>3289</v>
      </c>
      <c r="F2844" s="832" t="s">
        <v>3243</v>
      </c>
      <c r="G2844" s="832" t="s">
        <v>4127</v>
      </c>
      <c r="H2844" s="832" t="s">
        <v>594</v>
      </c>
      <c r="I2844" s="832" t="s">
        <v>4128</v>
      </c>
      <c r="J2844" s="832" t="s">
        <v>4129</v>
      </c>
      <c r="K2844" s="832" t="s">
        <v>4130</v>
      </c>
      <c r="L2844" s="835">
        <v>78.33</v>
      </c>
      <c r="M2844" s="835">
        <v>156.66</v>
      </c>
      <c r="N2844" s="832">
        <v>2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5" customHeight="1" x14ac:dyDescent="0.2">
      <c r="A2845" s="831">
        <v>21</v>
      </c>
      <c r="B2845" s="832" t="s">
        <v>3242</v>
      </c>
      <c r="C2845" s="832" t="s">
        <v>3248</v>
      </c>
      <c r="D2845" s="833" t="s">
        <v>5567</v>
      </c>
      <c r="E2845" s="834" t="s">
        <v>3289</v>
      </c>
      <c r="F2845" s="832" t="s">
        <v>3243</v>
      </c>
      <c r="G2845" s="832" t="s">
        <v>3551</v>
      </c>
      <c r="H2845" s="832" t="s">
        <v>594</v>
      </c>
      <c r="I2845" s="832" t="s">
        <v>3930</v>
      </c>
      <c r="J2845" s="832" t="s">
        <v>1078</v>
      </c>
      <c r="K2845" s="832" t="s">
        <v>3556</v>
      </c>
      <c r="L2845" s="835">
        <v>32.25</v>
      </c>
      <c r="M2845" s="835">
        <v>64.5</v>
      </c>
      <c r="N2845" s="832">
        <v>2</v>
      </c>
      <c r="O2845" s="836">
        <v>1</v>
      </c>
      <c r="P2845" s="835">
        <v>32.25</v>
      </c>
      <c r="Q2845" s="837">
        <v>0.5</v>
      </c>
      <c r="R2845" s="832">
        <v>1</v>
      </c>
      <c r="S2845" s="837">
        <v>0.5</v>
      </c>
      <c r="T2845" s="836">
        <v>0.5</v>
      </c>
      <c r="U2845" s="838">
        <v>0.5</v>
      </c>
    </row>
    <row r="2846" spans="1:21" ht="14.45" customHeight="1" x14ac:dyDescent="0.2">
      <c r="A2846" s="831">
        <v>21</v>
      </c>
      <c r="B2846" s="832" t="s">
        <v>3242</v>
      </c>
      <c r="C2846" s="832" t="s">
        <v>3248</v>
      </c>
      <c r="D2846" s="833" t="s">
        <v>5567</v>
      </c>
      <c r="E2846" s="834" t="s">
        <v>3289</v>
      </c>
      <c r="F2846" s="832" t="s">
        <v>3243</v>
      </c>
      <c r="G2846" s="832" t="s">
        <v>3551</v>
      </c>
      <c r="H2846" s="832" t="s">
        <v>594</v>
      </c>
      <c r="I2846" s="832" t="s">
        <v>4282</v>
      </c>
      <c r="J2846" s="832" t="s">
        <v>4283</v>
      </c>
      <c r="K2846" s="832" t="s">
        <v>4284</v>
      </c>
      <c r="L2846" s="835">
        <v>64.5</v>
      </c>
      <c r="M2846" s="835">
        <v>64.5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5" customHeight="1" x14ac:dyDescent="0.2">
      <c r="A2847" s="831">
        <v>21</v>
      </c>
      <c r="B2847" s="832" t="s">
        <v>3242</v>
      </c>
      <c r="C2847" s="832" t="s">
        <v>3248</v>
      </c>
      <c r="D2847" s="833" t="s">
        <v>5567</v>
      </c>
      <c r="E2847" s="834" t="s">
        <v>3289</v>
      </c>
      <c r="F2847" s="832" t="s">
        <v>3243</v>
      </c>
      <c r="G2847" s="832" t="s">
        <v>3551</v>
      </c>
      <c r="H2847" s="832" t="s">
        <v>594</v>
      </c>
      <c r="I2847" s="832" t="s">
        <v>5266</v>
      </c>
      <c r="J2847" s="832" t="s">
        <v>4286</v>
      </c>
      <c r="K2847" s="832" t="s">
        <v>3561</v>
      </c>
      <c r="L2847" s="835">
        <v>34.56</v>
      </c>
      <c r="M2847" s="835">
        <v>34.56</v>
      </c>
      <c r="N2847" s="832">
        <v>1</v>
      </c>
      <c r="O2847" s="836">
        <v>1</v>
      </c>
      <c r="P2847" s="835">
        <v>34.56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5" customHeight="1" x14ac:dyDescent="0.2">
      <c r="A2848" s="831">
        <v>21</v>
      </c>
      <c r="B2848" s="832" t="s">
        <v>3242</v>
      </c>
      <c r="C2848" s="832" t="s">
        <v>3248</v>
      </c>
      <c r="D2848" s="833" t="s">
        <v>5567</v>
      </c>
      <c r="E2848" s="834" t="s">
        <v>3289</v>
      </c>
      <c r="F2848" s="832" t="s">
        <v>3243</v>
      </c>
      <c r="G2848" s="832" t="s">
        <v>3551</v>
      </c>
      <c r="H2848" s="832" t="s">
        <v>594</v>
      </c>
      <c r="I2848" s="832" t="s">
        <v>5267</v>
      </c>
      <c r="J2848" s="832" t="s">
        <v>4292</v>
      </c>
      <c r="K2848" s="832" t="s">
        <v>3027</v>
      </c>
      <c r="L2848" s="835">
        <v>32.25</v>
      </c>
      <c r="M2848" s="835">
        <v>96.75</v>
      </c>
      <c r="N2848" s="832">
        <v>3</v>
      </c>
      <c r="O2848" s="836">
        <v>1.5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5" customHeight="1" x14ac:dyDescent="0.2">
      <c r="A2849" s="831">
        <v>21</v>
      </c>
      <c r="B2849" s="832" t="s">
        <v>3242</v>
      </c>
      <c r="C2849" s="832" t="s">
        <v>3248</v>
      </c>
      <c r="D2849" s="833" t="s">
        <v>5567</v>
      </c>
      <c r="E2849" s="834" t="s">
        <v>3289</v>
      </c>
      <c r="F2849" s="832" t="s">
        <v>3243</v>
      </c>
      <c r="G2849" s="832" t="s">
        <v>3293</v>
      </c>
      <c r="H2849" s="832" t="s">
        <v>594</v>
      </c>
      <c r="I2849" s="832" t="s">
        <v>4481</v>
      </c>
      <c r="J2849" s="832" t="s">
        <v>3566</v>
      </c>
      <c r="K2849" s="832" t="s">
        <v>4482</v>
      </c>
      <c r="L2849" s="835">
        <v>226.6</v>
      </c>
      <c r="M2849" s="835">
        <v>453.2</v>
      </c>
      <c r="N2849" s="832">
        <v>2</v>
      </c>
      <c r="O2849" s="836">
        <v>0.5</v>
      </c>
      <c r="P2849" s="835">
        <v>453.2</v>
      </c>
      <c r="Q2849" s="837">
        <v>1</v>
      </c>
      <c r="R2849" s="832">
        <v>2</v>
      </c>
      <c r="S2849" s="837">
        <v>1</v>
      </c>
      <c r="T2849" s="836">
        <v>0.5</v>
      </c>
      <c r="U2849" s="838">
        <v>1</v>
      </c>
    </row>
    <row r="2850" spans="1:21" ht="14.45" customHeight="1" x14ac:dyDescent="0.2">
      <c r="A2850" s="831">
        <v>21</v>
      </c>
      <c r="B2850" s="832" t="s">
        <v>3242</v>
      </c>
      <c r="C2850" s="832" t="s">
        <v>3248</v>
      </c>
      <c r="D2850" s="833" t="s">
        <v>5567</v>
      </c>
      <c r="E2850" s="834" t="s">
        <v>3289</v>
      </c>
      <c r="F2850" s="832" t="s">
        <v>3243</v>
      </c>
      <c r="G2850" s="832" t="s">
        <v>3293</v>
      </c>
      <c r="H2850" s="832" t="s">
        <v>655</v>
      </c>
      <c r="I2850" s="832" t="s">
        <v>2521</v>
      </c>
      <c r="J2850" s="832" t="s">
        <v>1349</v>
      </c>
      <c r="K2850" s="832" t="s">
        <v>2522</v>
      </c>
      <c r="L2850" s="835">
        <v>453.18</v>
      </c>
      <c r="M2850" s="835">
        <v>453.18</v>
      </c>
      <c r="N2850" s="832">
        <v>1</v>
      </c>
      <c r="O2850" s="836">
        <v>1</v>
      </c>
      <c r="P2850" s="835">
        <v>453.18</v>
      </c>
      <c r="Q2850" s="837">
        <v>1</v>
      </c>
      <c r="R2850" s="832">
        <v>1</v>
      </c>
      <c r="S2850" s="837">
        <v>1</v>
      </c>
      <c r="T2850" s="836">
        <v>1</v>
      </c>
      <c r="U2850" s="838">
        <v>1</v>
      </c>
    </row>
    <row r="2851" spans="1:21" ht="14.45" customHeight="1" x14ac:dyDescent="0.2">
      <c r="A2851" s="831">
        <v>21</v>
      </c>
      <c r="B2851" s="832" t="s">
        <v>3242</v>
      </c>
      <c r="C2851" s="832" t="s">
        <v>3248</v>
      </c>
      <c r="D2851" s="833" t="s">
        <v>5567</v>
      </c>
      <c r="E2851" s="834" t="s">
        <v>3289</v>
      </c>
      <c r="F2851" s="832" t="s">
        <v>3243</v>
      </c>
      <c r="G2851" s="832" t="s">
        <v>3293</v>
      </c>
      <c r="H2851" s="832" t="s">
        <v>594</v>
      </c>
      <c r="I2851" s="832" t="s">
        <v>3295</v>
      </c>
      <c r="J2851" s="832" t="s">
        <v>1349</v>
      </c>
      <c r="K2851" s="832" t="s">
        <v>2522</v>
      </c>
      <c r="L2851" s="835">
        <v>453.18</v>
      </c>
      <c r="M2851" s="835">
        <v>9516.7799999999988</v>
      </c>
      <c r="N2851" s="832">
        <v>21</v>
      </c>
      <c r="O2851" s="836">
        <v>12</v>
      </c>
      <c r="P2851" s="835">
        <v>3625.4399999999996</v>
      </c>
      <c r="Q2851" s="837">
        <v>0.38095238095238093</v>
      </c>
      <c r="R2851" s="832">
        <v>8</v>
      </c>
      <c r="S2851" s="837">
        <v>0.38095238095238093</v>
      </c>
      <c r="T2851" s="836">
        <v>4.5</v>
      </c>
      <c r="U2851" s="838">
        <v>0.375</v>
      </c>
    </row>
    <row r="2852" spans="1:21" ht="14.45" customHeight="1" x14ac:dyDescent="0.2">
      <c r="A2852" s="831">
        <v>21</v>
      </c>
      <c r="B2852" s="832" t="s">
        <v>3242</v>
      </c>
      <c r="C2852" s="832" t="s">
        <v>3248</v>
      </c>
      <c r="D2852" s="833" t="s">
        <v>5567</v>
      </c>
      <c r="E2852" s="834" t="s">
        <v>3289</v>
      </c>
      <c r="F2852" s="832" t="s">
        <v>3243</v>
      </c>
      <c r="G2852" s="832" t="s">
        <v>3305</v>
      </c>
      <c r="H2852" s="832" t="s">
        <v>655</v>
      </c>
      <c r="I2852" s="832" t="s">
        <v>2850</v>
      </c>
      <c r="J2852" s="832" t="s">
        <v>2851</v>
      </c>
      <c r="K2852" s="832" t="s">
        <v>2852</v>
      </c>
      <c r="L2852" s="835">
        <v>355.79</v>
      </c>
      <c r="M2852" s="835">
        <v>711.58</v>
      </c>
      <c r="N2852" s="832">
        <v>2</v>
      </c>
      <c r="O2852" s="836">
        <v>1.5</v>
      </c>
      <c r="P2852" s="835">
        <v>711.58</v>
      </c>
      <c r="Q2852" s="837">
        <v>1</v>
      </c>
      <c r="R2852" s="832">
        <v>2</v>
      </c>
      <c r="S2852" s="837">
        <v>1</v>
      </c>
      <c r="T2852" s="836">
        <v>1.5</v>
      </c>
      <c r="U2852" s="838">
        <v>1</v>
      </c>
    </row>
    <row r="2853" spans="1:21" ht="14.45" customHeight="1" x14ac:dyDescent="0.2">
      <c r="A2853" s="831">
        <v>21</v>
      </c>
      <c r="B2853" s="832" t="s">
        <v>3242</v>
      </c>
      <c r="C2853" s="832" t="s">
        <v>3248</v>
      </c>
      <c r="D2853" s="833" t="s">
        <v>5567</v>
      </c>
      <c r="E2853" s="834" t="s">
        <v>3289</v>
      </c>
      <c r="F2853" s="832" t="s">
        <v>3243</v>
      </c>
      <c r="G2853" s="832" t="s">
        <v>3305</v>
      </c>
      <c r="H2853" s="832" t="s">
        <v>655</v>
      </c>
      <c r="I2853" s="832" t="s">
        <v>2853</v>
      </c>
      <c r="J2853" s="832" t="s">
        <v>2851</v>
      </c>
      <c r="K2853" s="832" t="s">
        <v>2854</v>
      </c>
      <c r="L2853" s="835">
        <v>552.64</v>
      </c>
      <c r="M2853" s="835">
        <v>552.64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21</v>
      </c>
      <c r="B2854" s="832" t="s">
        <v>3242</v>
      </c>
      <c r="C2854" s="832" t="s">
        <v>3248</v>
      </c>
      <c r="D2854" s="833" t="s">
        <v>5567</v>
      </c>
      <c r="E2854" s="834" t="s">
        <v>3289</v>
      </c>
      <c r="F2854" s="832" t="s">
        <v>3243</v>
      </c>
      <c r="G2854" s="832" t="s">
        <v>3570</v>
      </c>
      <c r="H2854" s="832" t="s">
        <v>594</v>
      </c>
      <c r="I2854" s="832" t="s">
        <v>3571</v>
      </c>
      <c r="J2854" s="832" t="s">
        <v>842</v>
      </c>
      <c r="K2854" s="832" t="s">
        <v>3572</v>
      </c>
      <c r="L2854" s="835">
        <v>32.25</v>
      </c>
      <c r="M2854" s="835">
        <v>193.5</v>
      </c>
      <c r="N2854" s="832">
        <v>6</v>
      </c>
      <c r="O2854" s="836">
        <v>3.5</v>
      </c>
      <c r="P2854" s="835">
        <v>32.25</v>
      </c>
      <c r="Q2854" s="837">
        <v>0.16666666666666666</v>
      </c>
      <c r="R2854" s="832">
        <v>1</v>
      </c>
      <c r="S2854" s="837">
        <v>0.16666666666666666</v>
      </c>
      <c r="T2854" s="836">
        <v>1</v>
      </c>
      <c r="U2854" s="838">
        <v>0.2857142857142857</v>
      </c>
    </row>
    <row r="2855" spans="1:21" ht="14.45" customHeight="1" x14ac:dyDescent="0.2">
      <c r="A2855" s="831">
        <v>21</v>
      </c>
      <c r="B2855" s="832" t="s">
        <v>3242</v>
      </c>
      <c r="C2855" s="832" t="s">
        <v>3248</v>
      </c>
      <c r="D2855" s="833" t="s">
        <v>5567</v>
      </c>
      <c r="E2855" s="834" t="s">
        <v>3289</v>
      </c>
      <c r="F2855" s="832" t="s">
        <v>3243</v>
      </c>
      <c r="G2855" s="832" t="s">
        <v>3570</v>
      </c>
      <c r="H2855" s="832" t="s">
        <v>655</v>
      </c>
      <c r="I2855" s="832" t="s">
        <v>2510</v>
      </c>
      <c r="J2855" s="832" t="s">
        <v>842</v>
      </c>
      <c r="K2855" s="832" t="s">
        <v>2511</v>
      </c>
      <c r="L2855" s="835">
        <v>57.6</v>
      </c>
      <c r="M2855" s="835">
        <v>57.6</v>
      </c>
      <c r="N2855" s="832">
        <v>1</v>
      </c>
      <c r="O2855" s="836">
        <v>0.5</v>
      </c>
      <c r="P2855" s="835">
        <v>57.6</v>
      </c>
      <c r="Q2855" s="837">
        <v>1</v>
      </c>
      <c r="R2855" s="832">
        <v>1</v>
      </c>
      <c r="S2855" s="837">
        <v>1</v>
      </c>
      <c r="T2855" s="836">
        <v>0.5</v>
      </c>
      <c r="U2855" s="838">
        <v>1</v>
      </c>
    </row>
    <row r="2856" spans="1:21" ht="14.45" customHeight="1" x14ac:dyDescent="0.2">
      <c r="A2856" s="831">
        <v>21</v>
      </c>
      <c r="B2856" s="832" t="s">
        <v>3242</v>
      </c>
      <c r="C2856" s="832" t="s">
        <v>3248</v>
      </c>
      <c r="D2856" s="833" t="s">
        <v>5567</v>
      </c>
      <c r="E2856" s="834" t="s">
        <v>3289</v>
      </c>
      <c r="F2856" s="832" t="s">
        <v>3243</v>
      </c>
      <c r="G2856" s="832" t="s">
        <v>3570</v>
      </c>
      <c r="H2856" s="832" t="s">
        <v>594</v>
      </c>
      <c r="I2856" s="832" t="s">
        <v>3573</v>
      </c>
      <c r="J2856" s="832" t="s">
        <v>842</v>
      </c>
      <c r="K2856" s="832" t="s">
        <v>843</v>
      </c>
      <c r="L2856" s="835">
        <v>115.18</v>
      </c>
      <c r="M2856" s="835">
        <v>115.18</v>
      </c>
      <c r="N2856" s="832">
        <v>1</v>
      </c>
      <c r="O2856" s="836">
        <v>0.5</v>
      </c>
      <c r="P2856" s="835">
        <v>115.18</v>
      </c>
      <c r="Q2856" s="837">
        <v>1</v>
      </c>
      <c r="R2856" s="832">
        <v>1</v>
      </c>
      <c r="S2856" s="837">
        <v>1</v>
      </c>
      <c r="T2856" s="836">
        <v>0.5</v>
      </c>
      <c r="U2856" s="838">
        <v>1</v>
      </c>
    </row>
    <row r="2857" spans="1:21" ht="14.45" customHeight="1" x14ac:dyDescent="0.2">
      <c r="A2857" s="831">
        <v>21</v>
      </c>
      <c r="B2857" s="832" t="s">
        <v>3242</v>
      </c>
      <c r="C2857" s="832" t="s">
        <v>3248</v>
      </c>
      <c r="D2857" s="833" t="s">
        <v>5567</v>
      </c>
      <c r="E2857" s="834" t="s">
        <v>3289</v>
      </c>
      <c r="F2857" s="832" t="s">
        <v>3243</v>
      </c>
      <c r="G2857" s="832" t="s">
        <v>3570</v>
      </c>
      <c r="H2857" s="832" t="s">
        <v>655</v>
      </c>
      <c r="I2857" s="832" t="s">
        <v>2508</v>
      </c>
      <c r="J2857" s="832" t="s">
        <v>842</v>
      </c>
      <c r="K2857" s="832" t="s">
        <v>2509</v>
      </c>
      <c r="L2857" s="835">
        <v>16.12</v>
      </c>
      <c r="M2857" s="835">
        <v>161.20000000000002</v>
      </c>
      <c r="N2857" s="832">
        <v>10</v>
      </c>
      <c r="O2857" s="836">
        <v>4</v>
      </c>
      <c r="P2857" s="835">
        <v>48.36</v>
      </c>
      <c r="Q2857" s="837">
        <v>0.3</v>
      </c>
      <c r="R2857" s="832">
        <v>3</v>
      </c>
      <c r="S2857" s="837">
        <v>0.3</v>
      </c>
      <c r="T2857" s="836">
        <v>1</v>
      </c>
      <c r="U2857" s="838">
        <v>0.25</v>
      </c>
    </row>
    <row r="2858" spans="1:21" ht="14.45" customHeight="1" x14ac:dyDescent="0.2">
      <c r="A2858" s="831">
        <v>21</v>
      </c>
      <c r="B2858" s="832" t="s">
        <v>3242</v>
      </c>
      <c r="C2858" s="832" t="s">
        <v>3248</v>
      </c>
      <c r="D2858" s="833" t="s">
        <v>5567</v>
      </c>
      <c r="E2858" s="834" t="s">
        <v>3289</v>
      </c>
      <c r="F2858" s="832" t="s">
        <v>3243</v>
      </c>
      <c r="G2858" s="832" t="s">
        <v>3570</v>
      </c>
      <c r="H2858" s="832" t="s">
        <v>594</v>
      </c>
      <c r="I2858" s="832" t="s">
        <v>4449</v>
      </c>
      <c r="J2858" s="832" t="s">
        <v>842</v>
      </c>
      <c r="K2858" s="832" t="s">
        <v>4450</v>
      </c>
      <c r="L2858" s="835">
        <v>51.84</v>
      </c>
      <c r="M2858" s="835">
        <v>51.84</v>
      </c>
      <c r="N2858" s="832">
        <v>1</v>
      </c>
      <c r="O2858" s="836">
        <v>0.5</v>
      </c>
      <c r="P2858" s="835">
        <v>51.84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5" customHeight="1" x14ac:dyDescent="0.2">
      <c r="A2859" s="831">
        <v>21</v>
      </c>
      <c r="B2859" s="832" t="s">
        <v>3242</v>
      </c>
      <c r="C2859" s="832" t="s">
        <v>3248</v>
      </c>
      <c r="D2859" s="833" t="s">
        <v>5567</v>
      </c>
      <c r="E2859" s="834" t="s">
        <v>3289</v>
      </c>
      <c r="F2859" s="832" t="s">
        <v>3243</v>
      </c>
      <c r="G2859" s="832" t="s">
        <v>3577</v>
      </c>
      <c r="H2859" s="832" t="s">
        <v>594</v>
      </c>
      <c r="I2859" s="832" t="s">
        <v>4721</v>
      </c>
      <c r="J2859" s="832" t="s">
        <v>2107</v>
      </c>
      <c r="K2859" s="832" t="s">
        <v>4722</v>
      </c>
      <c r="L2859" s="835">
        <v>173.31</v>
      </c>
      <c r="M2859" s="835">
        <v>346.62</v>
      </c>
      <c r="N2859" s="832">
        <v>2</v>
      </c>
      <c r="O2859" s="836">
        <v>1.5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5" customHeight="1" x14ac:dyDescent="0.2">
      <c r="A2860" s="831">
        <v>21</v>
      </c>
      <c r="B2860" s="832" t="s">
        <v>3242</v>
      </c>
      <c r="C2860" s="832" t="s">
        <v>3248</v>
      </c>
      <c r="D2860" s="833" t="s">
        <v>5567</v>
      </c>
      <c r="E2860" s="834" t="s">
        <v>3289</v>
      </c>
      <c r="F2860" s="832" t="s">
        <v>3243</v>
      </c>
      <c r="G2860" s="832" t="s">
        <v>3582</v>
      </c>
      <c r="H2860" s="832" t="s">
        <v>655</v>
      </c>
      <c r="I2860" s="832" t="s">
        <v>2659</v>
      </c>
      <c r="J2860" s="832" t="s">
        <v>1427</v>
      </c>
      <c r="K2860" s="832" t="s">
        <v>775</v>
      </c>
      <c r="L2860" s="835">
        <v>47.7</v>
      </c>
      <c r="M2860" s="835">
        <v>143.10000000000002</v>
      </c>
      <c r="N2860" s="832">
        <v>3</v>
      </c>
      <c r="O2860" s="836">
        <v>1.5</v>
      </c>
      <c r="P2860" s="835">
        <v>95.4</v>
      </c>
      <c r="Q2860" s="837">
        <v>0.66666666666666663</v>
      </c>
      <c r="R2860" s="832">
        <v>2</v>
      </c>
      <c r="S2860" s="837">
        <v>0.66666666666666663</v>
      </c>
      <c r="T2860" s="836">
        <v>1</v>
      </c>
      <c r="U2860" s="838">
        <v>0.66666666666666663</v>
      </c>
    </row>
    <row r="2861" spans="1:21" ht="14.45" customHeight="1" x14ac:dyDescent="0.2">
      <c r="A2861" s="831">
        <v>21</v>
      </c>
      <c r="B2861" s="832" t="s">
        <v>3242</v>
      </c>
      <c r="C2861" s="832" t="s">
        <v>3248</v>
      </c>
      <c r="D2861" s="833" t="s">
        <v>5567</v>
      </c>
      <c r="E2861" s="834" t="s">
        <v>3289</v>
      </c>
      <c r="F2861" s="832" t="s">
        <v>3243</v>
      </c>
      <c r="G2861" s="832" t="s">
        <v>3594</v>
      </c>
      <c r="H2861" s="832" t="s">
        <v>594</v>
      </c>
      <c r="I2861" s="832" t="s">
        <v>3595</v>
      </c>
      <c r="J2861" s="832" t="s">
        <v>668</v>
      </c>
      <c r="K2861" s="832" t="s">
        <v>3596</v>
      </c>
      <c r="L2861" s="835">
        <v>108.44</v>
      </c>
      <c r="M2861" s="835">
        <v>108.44</v>
      </c>
      <c r="N2861" s="832">
        <v>1</v>
      </c>
      <c r="O2861" s="836">
        <v>0.5</v>
      </c>
      <c r="P2861" s="835">
        <v>108.44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5" customHeight="1" x14ac:dyDescent="0.2">
      <c r="A2862" s="831">
        <v>21</v>
      </c>
      <c r="B2862" s="832" t="s">
        <v>3242</v>
      </c>
      <c r="C2862" s="832" t="s">
        <v>3248</v>
      </c>
      <c r="D2862" s="833" t="s">
        <v>5567</v>
      </c>
      <c r="E2862" s="834" t="s">
        <v>3289</v>
      </c>
      <c r="F2862" s="832" t="s">
        <v>3243</v>
      </c>
      <c r="G2862" s="832" t="s">
        <v>3594</v>
      </c>
      <c r="H2862" s="832" t="s">
        <v>594</v>
      </c>
      <c r="I2862" s="832" t="s">
        <v>3595</v>
      </c>
      <c r="J2862" s="832" t="s">
        <v>668</v>
      </c>
      <c r="K2862" s="832" t="s">
        <v>3596</v>
      </c>
      <c r="L2862" s="835">
        <v>127.91</v>
      </c>
      <c r="M2862" s="835">
        <v>1534.9199999999998</v>
      </c>
      <c r="N2862" s="832">
        <v>12</v>
      </c>
      <c r="O2862" s="836">
        <v>7</v>
      </c>
      <c r="P2862" s="835">
        <v>1023.2799999999999</v>
      </c>
      <c r="Q2862" s="837">
        <v>0.66666666666666663</v>
      </c>
      <c r="R2862" s="832">
        <v>8</v>
      </c>
      <c r="S2862" s="837">
        <v>0.66666666666666663</v>
      </c>
      <c r="T2862" s="836">
        <v>4</v>
      </c>
      <c r="U2862" s="838">
        <v>0.5714285714285714</v>
      </c>
    </row>
    <row r="2863" spans="1:21" ht="14.45" customHeight="1" x14ac:dyDescent="0.2">
      <c r="A2863" s="831">
        <v>21</v>
      </c>
      <c r="B2863" s="832" t="s">
        <v>3242</v>
      </c>
      <c r="C2863" s="832" t="s">
        <v>3248</v>
      </c>
      <c r="D2863" s="833" t="s">
        <v>5567</v>
      </c>
      <c r="E2863" s="834" t="s">
        <v>3289</v>
      </c>
      <c r="F2863" s="832" t="s">
        <v>3243</v>
      </c>
      <c r="G2863" s="832" t="s">
        <v>3597</v>
      </c>
      <c r="H2863" s="832" t="s">
        <v>594</v>
      </c>
      <c r="I2863" s="832" t="s">
        <v>3601</v>
      </c>
      <c r="J2863" s="832" t="s">
        <v>3599</v>
      </c>
      <c r="K2863" s="832" t="s">
        <v>1886</v>
      </c>
      <c r="L2863" s="835">
        <v>87.67</v>
      </c>
      <c r="M2863" s="835">
        <v>175.34</v>
      </c>
      <c r="N2863" s="832">
        <v>2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5" customHeight="1" x14ac:dyDescent="0.2">
      <c r="A2864" s="831">
        <v>21</v>
      </c>
      <c r="B2864" s="832" t="s">
        <v>3242</v>
      </c>
      <c r="C2864" s="832" t="s">
        <v>3248</v>
      </c>
      <c r="D2864" s="833" t="s">
        <v>5567</v>
      </c>
      <c r="E2864" s="834" t="s">
        <v>3289</v>
      </c>
      <c r="F2864" s="832" t="s">
        <v>3243</v>
      </c>
      <c r="G2864" s="832" t="s">
        <v>5268</v>
      </c>
      <c r="H2864" s="832" t="s">
        <v>594</v>
      </c>
      <c r="I2864" s="832" t="s">
        <v>5269</v>
      </c>
      <c r="J2864" s="832" t="s">
        <v>5270</v>
      </c>
      <c r="K2864" s="832" t="s">
        <v>5271</v>
      </c>
      <c r="L2864" s="835">
        <v>147.13999999999999</v>
      </c>
      <c r="M2864" s="835">
        <v>147.13999999999999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5" customHeight="1" x14ac:dyDescent="0.2">
      <c r="A2865" s="831">
        <v>21</v>
      </c>
      <c r="B2865" s="832" t="s">
        <v>3242</v>
      </c>
      <c r="C2865" s="832" t="s">
        <v>3248</v>
      </c>
      <c r="D2865" s="833" t="s">
        <v>5567</v>
      </c>
      <c r="E2865" s="834" t="s">
        <v>3289</v>
      </c>
      <c r="F2865" s="832" t="s">
        <v>3243</v>
      </c>
      <c r="G2865" s="832" t="s">
        <v>5268</v>
      </c>
      <c r="H2865" s="832" t="s">
        <v>594</v>
      </c>
      <c r="I2865" s="832" t="s">
        <v>5272</v>
      </c>
      <c r="J2865" s="832" t="s">
        <v>5270</v>
      </c>
      <c r="K2865" s="832" t="s">
        <v>5273</v>
      </c>
      <c r="L2865" s="835">
        <v>196.14</v>
      </c>
      <c r="M2865" s="835">
        <v>196.14</v>
      </c>
      <c r="N2865" s="832">
        <v>1</v>
      </c>
      <c r="O2865" s="836">
        <v>0.5</v>
      </c>
      <c r="P2865" s="835">
        <v>196.14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5" customHeight="1" x14ac:dyDescent="0.2">
      <c r="A2866" s="831">
        <v>21</v>
      </c>
      <c r="B2866" s="832" t="s">
        <v>3242</v>
      </c>
      <c r="C2866" s="832" t="s">
        <v>3248</v>
      </c>
      <c r="D2866" s="833" t="s">
        <v>5567</v>
      </c>
      <c r="E2866" s="834" t="s">
        <v>3289</v>
      </c>
      <c r="F2866" s="832" t="s">
        <v>3243</v>
      </c>
      <c r="G2866" s="832" t="s">
        <v>3607</v>
      </c>
      <c r="H2866" s="832" t="s">
        <v>655</v>
      </c>
      <c r="I2866" s="832" t="s">
        <v>2975</v>
      </c>
      <c r="J2866" s="832" t="s">
        <v>2976</v>
      </c>
      <c r="K2866" s="832" t="s">
        <v>2977</v>
      </c>
      <c r="L2866" s="835">
        <v>25.5</v>
      </c>
      <c r="M2866" s="835">
        <v>25.5</v>
      </c>
      <c r="N2866" s="832">
        <v>1</v>
      </c>
      <c r="O2866" s="836">
        <v>0.5</v>
      </c>
      <c r="P2866" s="835">
        <v>25.5</v>
      </c>
      <c r="Q2866" s="837">
        <v>1</v>
      </c>
      <c r="R2866" s="832">
        <v>1</v>
      </c>
      <c r="S2866" s="837">
        <v>1</v>
      </c>
      <c r="T2866" s="836">
        <v>0.5</v>
      </c>
      <c r="U2866" s="838">
        <v>1</v>
      </c>
    </row>
    <row r="2867" spans="1:21" ht="14.45" customHeight="1" x14ac:dyDescent="0.2">
      <c r="A2867" s="831">
        <v>21</v>
      </c>
      <c r="B2867" s="832" t="s">
        <v>3242</v>
      </c>
      <c r="C2867" s="832" t="s">
        <v>3248</v>
      </c>
      <c r="D2867" s="833" t="s">
        <v>5567</v>
      </c>
      <c r="E2867" s="834" t="s">
        <v>3289</v>
      </c>
      <c r="F2867" s="832" t="s">
        <v>3243</v>
      </c>
      <c r="G2867" s="832" t="s">
        <v>3296</v>
      </c>
      <c r="H2867" s="832" t="s">
        <v>655</v>
      </c>
      <c r="I2867" s="832" t="s">
        <v>2886</v>
      </c>
      <c r="J2867" s="832" t="s">
        <v>1345</v>
      </c>
      <c r="K2867" s="832" t="s">
        <v>1346</v>
      </c>
      <c r="L2867" s="835">
        <v>0</v>
      </c>
      <c r="M2867" s="835">
        <v>0</v>
      </c>
      <c r="N2867" s="832">
        <v>26</v>
      </c>
      <c r="O2867" s="836">
        <v>9</v>
      </c>
      <c r="P2867" s="835">
        <v>0</v>
      </c>
      <c r="Q2867" s="837"/>
      <c r="R2867" s="832">
        <v>9</v>
      </c>
      <c r="S2867" s="837">
        <v>0.34615384615384615</v>
      </c>
      <c r="T2867" s="836">
        <v>4.5</v>
      </c>
      <c r="U2867" s="838">
        <v>0.5</v>
      </c>
    </row>
    <row r="2868" spans="1:21" ht="14.45" customHeight="1" x14ac:dyDescent="0.2">
      <c r="A2868" s="831">
        <v>21</v>
      </c>
      <c r="B2868" s="832" t="s">
        <v>3242</v>
      </c>
      <c r="C2868" s="832" t="s">
        <v>3248</v>
      </c>
      <c r="D2868" s="833" t="s">
        <v>5567</v>
      </c>
      <c r="E2868" s="834" t="s">
        <v>3289</v>
      </c>
      <c r="F2868" s="832" t="s">
        <v>3243</v>
      </c>
      <c r="G2868" s="832" t="s">
        <v>3614</v>
      </c>
      <c r="H2868" s="832" t="s">
        <v>594</v>
      </c>
      <c r="I2868" s="832" t="s">
        <v>3615</v>
      </c>
      <c r="J2868" s="832" t="s">
        <v>1622</v>
      </c>
      <c r="K2868" s="832" t="s">
        <v>3339</v>
      </c>
      <c r="L2868" s="835">
        <v>210.38</v>
      </c>
      <c r="M2868" s="835">
        <v>210.38</v>
      </c>
      <c r="N2868" s="832">
        <v>1</v>
      </c>
      <c r="O2868" s="836">
        <v>0.5</v>
      </c>
      <c r="P2868" s="835">
        <v>210.38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5" customHeight="1" x14ac:dyDescent="0.2">
      <c r="A2869" s="831">
        <v>21</v>
      </c>
      <c r="B2869" s="832" t="s">
        <v>3242</v>
      </c>
      <c r="C2869" s="832" t="s">
        <v>3248</v>
      </c>
      <c r="D2869" s="833" t="s">
        <v>5567</v>
      </c>
      <c r="E2869" s="834" t="s">
        <v>3289</v>
      </c>
      <c r="F2869" s="832" t="s">
        <v>3243</v>
      </c>
      <c r="G2869" s="832" t="s">
        <v>3614</v>
      </c>
      <c r="H2869" s="832" t="s">
        <v>594</v>
      </c>
      <c r="I2869" s="832" t="s">
        <v>3616</v>
      </c>
      <c r="J2869" s="832" t="s">
        <v>1622</v>
      </c>
      <c r="K2869" s="832" t="s">
        <v>1952</v>
      </c>
      <c r="L2869" s="835">
        <v>42.08</v>
      </c>
      <c r="M2869" s="835">
        <v>84.16</v>
      </c>
      <c r="N2869" s="832">
        <v>2</v>
      </c>
      <c r="O2869" s="836">
        <v>1.5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5" customHeight="1" x14ac:dyDescent="0.2">
      <c r="A2870" s="831">
        <v>21</v>
      </c>
      <c r="B2870" s="832" t="s">
        <v>3242</v>
      </c>
      <c r="C2870" s="832" t="s">
        <v>3248</v>
      </c>
      <c r="D2870" s="833" t="s">
        <v>5567</v>
      </c>
      <c r="E2870" s="834" t="s">
        <v>3289</v>
      </c>
      <c r="F2870" s="832" t="s">
        <v>3243</v>
      </c>
      <c r="G2870" s="832" t="s">
        <v>3617</v>
      </c>
      <c r="H2870" s="832" t="s">
        <v>594</v>
      </c>
      <c r="I2870" s="832" t="s">
        <v>4489</v>
      </c>
      <c r="J2870" s="832" t="s">
        <v>766</v>
      </c>
      <c r="K2870" s="832" t="s">
        <v>4490</v>
      </c>
      <c r="L2870" s="835">
        <v>42.54</v>
      </c>
      <c r="M2870" s="835">
        <v>42.54</v>
      </c>
      <c r="N2870" s="832">
        <v>1</v>
      </c>
      <c r="O2870" s="836">
        <v>1</v>
      </c>
      <c r="P2870" s="835">
        <v>42.54</v>
      </c>
      <c r="Q2870" s="837">
        <v>1</v>
      </c>
      <c r="R2870" s="832">
        <v>1</v>
      </c>
      <c r="S2870" s="837">
        <v>1</v>
      </c>
      <c r="T2870" s="836">
        <v>1</v>
      </c>
      <c r="U2870" s="838">
        <v>1</v>
      </c>
    </row>
    <row r="2871" spans="1:21" ht="14.45" customHeight="1" x14ac:dyDescent="0.2">
      <c r="A2871" s="831">
        <v>21</v>
      </c>
      <c r="B2871" s="832" t="s">
        <v>3242</v>
      </c>
      <c r="C2871" s="832" t="s">
        <v>3248</v>
      </c>
      <c r="D2871" s="833" t="s">
        <v>5567</v>
      </c>
      <c r="E2871" s="834" t="s">
        <v>3289</v>
      </c>
      <c r="F2871" s="832" t="s">
        <v>3243</v>
      </c>
      <c r="G2871" s="832" t="s">
        <v>3617</v>
      </c>
      <c r="H2871" s="832" t="s">
        <v>594</v>
      </c>
      <c r="I2871" s="832" t="s">
        <v>3620</v>
      </c>
      <c r="J2871" s="832" t="s">
        <v>766</v>
      </c>
      <c r="K2871" s="832" t="s">
        <v>767</v>
      </c>
      <c r="L2871" s="835">
        <v>59.56</v>
      </c>
      <c r="M2871" s="835">
        <v>119.12</v>
      </c>
      <c r="N2871" s="832">
        <v>2</v>
      </c>
      <c r="O2871" s="836">
        <v>1</v>
      </c>
      <c r="P2871" s="835">
        <v>59.56</v>
      </c>
      <c r="Q2871" s="837">
        <v>0.5</v>
      </c>
      <c r="R2871" s="832">
        <v>1</v>
      </c>
      <c r="S2871" s="837">
        <v>0.5</v>
      </c>
      <c r="T2871" s="836">
        <v>0.5</v>
      </c>
      <c r="U2871" s="838">
        <v>0.5</v>
      </c>
    </row>
    <row r="2872" spans="1:21" ht="14.45" customHeight="1" x14ac:dyDescent="0.2">
      <c r="A2872" s="831">
        <v>21</v>
      </c>
      <c r="B2872" s="832" t="s">
        <v>3242</v>
      </c>
      <c r="C2872" s="832" t="s">
        <v>3248</v>
      </c>
      <c r="D2872" s="833" t="s">
        <v>5567</v>
      </c>
      <c r="E2872" s="834" t="s">
        <v>3289</v>
      </c>
      <c r="F2872" s="832" t="s">
        <v>3243</v>
      </c>
      <c r="G2872" s="832" t="s">
        <v>3627</v>
      </c>
      <c r="H2872" s="832" t="s">
        <v>594</v>
      </c>
      <c r="I2872" s="832" t="s">
        <v>3634</v>
      </c>
      <c r="J2872" s="832" t="s">
        <v>3633</v>
      </c>
      <c r="K2872" s="832" t="s">
        <v>1537</v>
      </c>
      <c r="L2872" s="835">
        <v>14011.21</v>
      </c>
      <c r="M2872" s="835">
        <v>28022.42</v>
      </c>
      <c r="N2872" s="832">
        <v>2</v>
      </c>
      <c r="O2872" s="836">
        <v>0.5</v>
      </c>
      <c r="P2872" s="835">
        <v>28022.42</v>
      </c>
      <c r="Q2872" s="837">
        <v>1</v>
      </c>
      <c r="R2872" s="832">
        <v>2</v>
      </c>
      <c r="S2872" s="837">
        <v>1</v>
      </c>
      <c r="T2872" s="836">
        <v>0.5</v>
      </c>
      <c r="U2872" s="838">
        <v>1</v>
      </c>
    </row>
    <row r="2873" spans="1:21" ht="14.45" customHeight="1" x14ac:dyDescent="0.2">
      <c r="A2873" s="831">
        <v>21</v>
      </c>
      <c r="B2873" s="832" t="s">
        <v>3242</v>
      </c>
      <c r="C2873" s="832" t="s">
        <v>3248</v>
      </c>
      <c r="D2873" s="833" t="s">
        <v>5567</v>
      </c>
      <c r="E2873" s="834" t="s">
        <v>3289</v>
      </c>
      <c r="F2873" s="832" t="s">
        <v>3243</v>
      </c>
      <c r="G2873" s="832" t="s">
        <v>5274</v>
      </c>
      <c r="H2873" s="832" t="s">
        <v>594</v>
      </c>
      <c r="I2873" s="832" t="s">
        <v>5275</v>
      </c>
      <c r="J2873" s="832" t="s">
        <v>5276</v>
      </c>
      <c r="K2873" s="832" t="s">
        <v>5277</v>
      </c>
      <c r="L2873" s="835">
        <v>0</v>
      </c>
      <c r="M2873" s="835">
        <v>0</v>
      </c>
      <c r="N2873" s="832">
        <v>3</v>
      </c>
      <c r="O2873" s="836">
        <v>0.5</v>
      </c>
      <c r="P2873" s="835">
        <v>0</v>
      </c>
      <c r="Q2873" s="837"/>
      <c r="R2873" s="832">
        <v>3</v>
      </c>
      <c r="S2873" s="837">
        <v>1</v>
      </c>
      <c r="T2873" s="836">
        <v>0.5</v>
      </c>
      <c r="U2873" s="838">
        <v>1</v>
      </c>
    </row>
    <row r="2874" spans="1:21" ht="14.45" customHeight="1" x14ac:dyDescent="0.2">
      <c r="A2874" s="831">
        <v>21</v>
      </c>
      <c r="B2874" s="832" t="s">
        <v>3242</v>
      </c>
      <c r="C2874" s="832" t="s">
        <v>3248</v>
      </c>
      <c r="D2874" s="833" t="s">
        <v>5567</v>
      </c>
      <c r="E2874" s="834" t="s">
        <v>3289</v>
      </c>
      <c r="F2874" s="832" t="s">
        <v>3243</v>
      </c>
      <c r="G2874" s="832" t="s">
        <v>3637</v>
      </c>
      <c r="H2874" s="832" t="s">
        <v>594</v>
      </c>
      <c r="I2874" s="832" t="s">
        <v>3638</v>
      </c>
      <c r="J2874" s="832" t="s">
        <v>1559</v>
      </c>
      <c r="K2874" s="832" t="s">
        <v>3639</v>
      </c>
      <c r="L2874" s="835">
        <v>98.2</v>
      </c>
      <c r="M2874" s="835">
        <v>98.2</v>
      </c>
      <c r="N2874" s="832">
        <v>1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5" customHeight="1" x14ac:dyDescent="0.2">
      <c r="A2875" s="831">
        <v>21</v>
      </c>
      <c r="B2875" s="832" t="s">
        <v>3242</v>
      </c>
      <c r="C2875" s="832" t="s">
        <v>3248</v>
      </c>
      <c r="D2875" s="833" t="s">
        <v>5567</v>
      </c>
      <c r="E2875" s="834" t="s">
        <v>3289</v>
      </c>
      <c r="F2875" s="832" t="s">
        <v>3243</v>
      </c>
      <c r="G2875" s="832" t="s">
        <v>3645</v>
      </c>
      <c r="H2875" s="832" t="s">
        <v>594</v>
      </c>
      <c r="I2875" s="832" t="s">
        <v>4946</v>
      </c>
      <c r="J2875" s="832" t="s">
        <v>4947</v>
      </c>
      <c r="K2875" s="832" t="s">
        <v>2623</v>
      </c>
      <c r="L2875" s="835">
        <v>93.96</v>
      </c>
      <c r="M2875" s="835">
        <v>281.88</v>
      </c>
      <c r="N2875" s="832">
        <v>3</v>
      </c>
      <c r="O2875" s="836">
        <v>1.5</v>
      </c>
      <c r="P2875" s="835">
        <v>187.92</v>
      </c>
      <c r="Q2875" s="837">
        <v>0.66666666666666663</v>
      </c>
      <c r="R2875" s="832">
        <v>2</v>
      </c>
      <c r="S2875" s="837">
        <v>0.66666666666666663</v>
      </c>
      <c r="T2875" s="836">
        <v>0.5</v>
      </c>
      <c r="U2875" s="838">
        <v>0.33333333333333331</v>
      </c>
    </row>
    <row r="2876" spans="1:21" ht="14.45" customHeight="1" x14ac:dyDescent="0.2">
      <c r="A2876" s="831">
        <v>21</v>
      </c>
      <c r="B2876" s="832" t="s">
        <v>3242</v>
      </c>
      <c r="C2876" s="832" t="s">
        <v>3248</v>
      </c>
      <c r="D2876" s="833" t="s">
        <v>5567</v>
      </c>
      <c r="E2876" s="834" t="s">
        <v>3289</v>
      </c>
      <c r="F2876" s="832" t="s">
        <v>3243</v>
      </c>
      <c r="G2876" s="832" t="s">
        <v>3645</v>
      </c>
      <c r="H2876" s="832" t="s">
        <v>594</v>
      </c>
      <c r="I2876" s="832" t="s">
        <v>4575</v>
      </c>
      <c r="J2876" s="832" t="s">
        <v>1572</v>
      </c>
      <c r="K2876" s="832" t="s">
        <v>3647</v>
      </c>
      <c r="L2876" s="835">
        <v>31.32</v>
      </c>
      <c r="M2876" s="835">
        <v>31.32</v>
      </c>
      <c r="N2876" s="832">
        <v>1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5" customHeight="1" x14ac:dyDescent="0.2">
      <c r="A2877" s="831">
        <v>21</v>
      </c>
      <c r="B2877" s="832" t="s">
        <v>3242</v>
      </c>
      <c r="C2877" s="832" t="s">
        <v>3248</v>
      </c>
      <c r="D2877" s="833" t="s">
        <v>5567</v>
      </c>
      <c r="E2877" s="834" t="s">
        <v>3289</v>
      </c>
      <c r="F2877" s="832" t="s">
        <v>3243</v>
      </c>
      <c r="G2877" s="832" t="s">
        <v>3645</v>
      </c>
      <c r="H2877" s="832" t="s">
        <v>594</v>
      </c>
      <c r="I2877" s="832" t="s">
        <v>4850</v>
      </c>
      <c r="J2877" s="832" t="s">
        <v>1574</v>
      </c>
      <c r="K2877" s="832" t="s">
        <v>4851</v>
      </c>
      <c r="L2877" s="835">
        <v>300.68</v>
      </c>
      <c r="M2877" s="835">
        <v>300.68</v>
      </c>
      <c r="N2877" s="832">
        <v>1</v>
      </c>
      <c r="O2877" s="836">
        <v>1</v>
      </c>
      <c r="P2877" s="835">
        <v>300.68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5" customHeight="1" x14ac:dyDescent="0.2">
      <c r="A2878" s="831">
        <v>21</v>
      </c>
      <c r="B2878" s="832" t="s">
        <v>3242</v>
      </c>
      <c r="C2878" s="832" t="s">
        <v>3248</v>
      </c>
      <c r="D2878" s="833" t="s">
        <v>5567</v>
      </c>
      <c r="E2878" s="834" t="s">
        <v>3289</v>
      </c>
      <c r="F2878" s="832" t="s">
        <v>3243</v>
      </c>
      <c r="G2878" s="832" t="s">
        <v>4320</v>
      </c>
      <c r="H2878" s="832" t="s">
        <v>594</v>
      </c>
      <c r="I2878" s="832" t="s">
        <v>4321</v>
      </c>
      <c r="J2878" s="832" t="s">
        <v>941</v>
      </c>
      <c r="K2878" s="832" t="s">
        <v>4322</v>
      </c>
      <c r="L2878" s="835">
        <v>43.94</v>
      </c>
      <c r="M2878" s="835">
        <v>87.88</v>
      </c>
      <c r="N2878" s="832">
        <v>2</v>
      </c>
      <c r="O2878" s="836">
        <v>0.5</v>
      </c>
      <c r="P2878" s="835">
        <v>87.88</v>
      </c>
      <c r="Q2878" s="837">
        <v>1</v>
      </c>
      <c r="R2878" s="832">
        <v>2</v>
      </c>
      <c r="S2878" s="837">
        <v>1</v>
      </c>
      <c r="T2878" s="836">
        <v>0.5</v>
      </c>
      <c r="U2878" s="838">
        <v>1</v>
      </c>
    </row>
    <row r="2879" spans="1:21" ht="14.45" customHeight="1" x14ac:dyDescent="0.2">
      <c r="A2879" s="831">
        <v>21</v>
      </c>
      <c r="B2879" s="832" t="s">
        <v>3242</v>
      </c>
      <c r="C2879" s="832" t="s">
        <v>3248</v>
      </c>
      <c r="D2879" s="833" t="s">
        <v>5567</v>
      </c>
      <c r="E2879" s="834" t="s">
        <v>3289</v>
      </c>
      <c r="F2879" s="832" t="s">
        <v>3243</v>
      </c>
      <c r="G2879" s="832" t="s">
        <v>3668</v>
      </c>
      <c r="H2879" s="832" t="s">
        <v>594</v>
      </c>
      <c r="I2879" s="832" t="s">
        <v>3989</v>
      </c>
      <c r="J2879" s="832" t="s">
        <v>3990</v>
      </c>
      <c r="K2879" s="832" t="s">
        <v>3991</v>
      </c>
      <c r="L2879" s="835">
        <v>177.92</v>
      </c>
      <c r="M2879" s="835">
        <v>177.92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5" customHeight="1" x14ac:dyDescent="0.2">
      <c r="A2880" s="831">
        <v>21</v>
      </c>
      <c r="B2880" s="832" t="s">
        <v>3242</v>
      </c>
      <c r="C2880" s="832" t="s">
        <v>3248</v>
      </c>
      <c r="D2880" s="833" t="s">
        <v>5567</v>
      </c>
      <c r="E2880" s="834" t="s">
        <v>3289</v>
      </c>
      <c r="F2880" s="832" t="s">
        <v>3243</v>
      </c>
      <c r="G2880" s="832" t="s">
        <v>3668</v>
      </c>
      <c r="H2880" s="832" t="s">
        <v>594</v>
      </c>
      <c r="I2880" s="832" t="s">
        <v>3671</v>
      </c>
      <c r="J2880" s="832" t="s">
        <v>785</v>
      </c>
      <c r="K2880" s="832" t="s">
        <v>3672</v>
      </c>
      <c r="L2880" s="835">
        <v>0</v>
      </c>
      <c r="M2880" s="835">
        <v>0</v>
      </c>
      <c r="N2880" s="832">
        <v>1</v>
      </c>
      <c r="O2880" s="836">
        <v>1</v>
      </c>
      <c r="P2880" s="835"/>
      <c r="Q2880" s="837"/>
      <c r="R2880" s="832"/>
      <c r="S2880" s="837">
        <v>0</v>
      </c>
      <c r="T2880" s="836"/>
      <c r="U2880" s="838">
        <v>0</v>
      </c>
    </row>
    <row r="2881" spans="1:21" ht="14.45" customHeight="1" x14ac:dyDescent="0.2">
      <c r="A2881" s="831">
        <v>21</v>
      </c>
      <c r="B2881" s="832" t="s">
        <v>3242</v>
      </c>
      <c r="C2881" s="832" t="s">
        <v>3248</v>
      </c>
      <c r="D2881" s="833" t="s">
        <v>5567</v>
      </c>
      <c r="E2881" s="834" t="s">
        <v>3289</v>
      </c>
      <c r="F2881" s="832" t="s">
        <v>3243</v>
      </c>
      <c r="G2881" s="832" t="s">
        <v>3668</v>
      </c>
      <c r="H2881" s="832" t="s">
        <v>594</v>
      </c>
      <c r="I2881" s="832" t="s">
        <v>4852</v>
      </c>
      <c r="J2881" s="832" t="s">
        <v>3990</v>
      </c>
      <c r="K2881" s="832" t="s">
        <v>4853</v>
      </c>
      <c r="L2881" s="835">
        <v>387.73</v>
      </c>
      <c r="M2881" s="835">
        <v>387.73</v>
      </c>
      <c r="N2881" s="832">
        <v>1</v>
      </c>
      <c r="O2881" s="836">
        <v>0.5</v>
      </c>
      <c r="P2881" s="835">
        <v>387.73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5" customHeight="1" x14ac:dyDescent="0.2">
      <c r="A2882" s="831">
        <v>21</v>
      </c>
      <c r="B2882" s="832" t="s">
        <v>3242</v>
      </c>
      <c r="C2882" s="832" t="s">
        <v>3248</v>
      </c>
      <c r="D2882" s="833" t="s">
        <v>5567</v>
      </c>
      <c r="E2882" s="834" t="s">
        <v>3289</v>
      </c>
      <c r="F2882" s="832" t="s">
        <v>3243</v>
      </c>
      <c r="G2882" s="832" t="s">
        <v>3673</v>
      </c>
      <c r="H2882" s="832" t="s">
        <v>594</v>
      </c>
      <c r="I2882" s="832" t="s">
        <v>2949</v>
      </c>
      <c r="J2882" s="832" t="s">
        <v>1662</v>
      </c>
      <c r="K2882" s="832" t="s">
        <v>2950</v>
      </c>
      <c r="L2882" s="835">
        <v>0</v>
      </c>
      <c r="M2882" s="835">
        <v>0</v>
      </c>
      <c r="N2882" s="832">
        <v>5</v>
      </c>
      <c r="O2882" s="836">
        <v>4</v>
      </c>
      <c r="P2882" s="835">
        <v>0</v>
      </c>
      <c r="Q2882" s="837"/>
      <c r="R2882" s="832">
        <v>3</v>
      </c>
      <c r="S2882" s="837">
        <v>0.6</v>
      </c>
      <c r="T2882" s="836">
        <v>2.5</v>
      </c>
      <c r="U2882" s="838">
        <v>0.625</v>
      </c>
    </row>
    <row r="2883" spans="1:21" ht="14.45" customHeight="1" x14ac:dyDescent="0.2">
      <c r="A2883" s="831">
        <v>21</v>
      </c>
      <c r="B2883" s="832" t="s">
        <v>3242</v>
      </c>
      <c r="C2883" s="832" t="s">
        <v>3248</v>
      </c>
      <c r="D2883" s="833" t="s">
        <v>5567</v>
      </c>
      <c r="E2883" s="834" t="s">
        <v>3289</v>
      </c>
      <c r="F2883" s="832" t="s">
        <v>3243</v>
      </c>
      <c r="G2883" s="832" t="s">
        <v>3673</v>
      </c>
      <c r="H2883" s="832" t="s">
        <v>594</v>
      </c>
      <c r="I2883" s="832" t="s">
        <v>3682</v>
      </c>
      <c r="J2883" s="832" t="s">
        <v>3683</v>
      </c>
      <c r="K2883" s="832" t="s">
        <v>3148</v>
      </c>
      <c r="L2883" s="835">
        <v>0</v>
      </c>
      <c r="M2883" s="835">
        <v>0</v>
      </c>
      <c r="N2883" s="832">
        <v>1</v>
      </c>
      <c r="O2883" s="836">
        <v>0.5</v>
      </c>
      <c r="P2883" s="835"/>
      <c r="Q2883" s="837"/>
      <c r="R2883" s="832"/>
      <c r="S2883" s="837">
        <v>0</v>
      </c>
      <c r="T2883" s="836"/>
      <c r="U2883" s="838">
        <v>0</v>
      </c>
    </row>
    <row r="2884" spans="1:21" ht="14.45" customHeight="1" x14ac:dyDescent="0.2">
      <c r="A2884" s="831">
        <v>21</v>
      </c>
      <c r="B2884" s="832" t="s">
        <v>3242</v>
      </c>
      <c r="C2884" s="832" t="s">
        <v>3248</v>
      </c>
      <c r="D2884" s="833" t="s">
        <v>5567</v>
      </c>
      <c r="E2884" s="834" t="s">
        <v>3289</v>
      </c>
      <c r="F2884" s="832" t="s">
        <v>3243</v>
      </c>
      <c r="G2884" s="832" t="s">
        <v>3673</v>
      </c>
      <c r="H2884" s="832" t="s">
        <v>655</v>
      </c>
      <c r="I2884" s="832" t="s">
        <v>3142</v>
      </c>
      <c r="J2884" s="832" t="s">
        <v>1662</v>
      </c>
      <c r="K2884" s="832" t="s">
        <v>2950</v>
      </c>
      <c r="L2884" s="835">
        <v>0</v>
      </c>
      <c r="M2884" s="835">
        <v>0</v>
      </c>
      <c r="N2884" s="832">
        <v>1</v>
      </c>
      <c r="O2884" s="836">
        <v>0.5</v>
      </c>
      <c r="P2884" s="835">
        <v>0</v>
      </c>
      <c r="Q2884" s="837"/>
      <c r="R2884" s="832">
        <v>1</v>
      </c>
      <c r="S2884" s="837">
        <v>1</v>
      </c>
      <c r="T2884" s="836">
        <v>0.5</v>
      </c>
      <c r="U2884" s="838">
        <v>1</v>
      </c>
    </row>
    <row r="2885" spans="1:21" ht="14.45" customHeight="1" x14ac:dyDescent="0.2">
      <c r="A2885" s="831">
        <v>21</v>
      </c>
      <c r="B2885" s="832" t="s">
        <v>3242</v>
      </c>
      <c r="C2885" s="832" t="s">
        <v>3248</v>
      </c>
      <c r="D2885" s="833" t="s">
        <v>5567</v>
      </c>
      <c r="E2885" s="834" t="s">
        <v>3289</v>
      </c>
      <c r="F2885" s="832" t="s">
        <v>3243</v>
      </c>
      <c r="G2885" s="832" t="s">
        <v>4513</v>
      </c>
      <c r="H2885" s="832" t="s">
        <v>594</v>
      </c>
      <c r="I2885" s="832" t="s">
        <v>4514</v>
      </c>
      <c r="J2885" s="832" t="s">
        <v>4515</v>
      </c>
      <c r="K2885" s="832" t="s">
        <v>4516</v>
      </c>
      <c r="L2885" s="835">
        <v>109.17</v>
      </c>
      <c r="M2885" s="835">
        <v>109.17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5" customHeight="1" x14ac:dyDescent="0.2">
      <c r="A2886" s="831">
        <v>21</v>
      </c>
      <c r="B2886" s="832" t="s">
        <v>3242</v>
      </c>
      <c r="C2886" s="832" t="s">
        <v>3248</v>
      </c>
      <c r="D2886" s="833" t="s">
        <v>5567</v>
      </c>
      <c r="E2886" s="834" t="s">
        <v>3289</v>
      </c>
      <c r="F2886" s="832" t="s">
        <v>3243</v>
      </c>
      <c r="G2886" s="832" t="s">
        <v>3690</v>
      </c>
      <c r="H2886" s="832" t="s">
        <v>594</v>
      </c>
      <c r="I2886" s="832" t="s">
        <v>3691</v>
      </c>
      <c r="J2886" s="832" t="s">
        <v>1552</v>
      </c>
      <c r="K2886" s="832" t="s">
        <v>3460</v>
      </c>
      <c r="L2886" s="835">
        <v>0</v>
      </c>
      <c r="M2886" s="835">
        <v>0</v>
      </c>
      <c r="N2886" s="832">
        <v>1</v>
      </c>
      <c r="O2886" s="836">
        <v>0.5</v>
      </c>
      <c r="P2886" s="835">
        <v>0</v>
      </c>
      <c r="Q2886" s="837"/>
      <c r="R2886" s="832">
        <v>1</v>
      </c>
      <c r="S2886" s="837">
        <v>1</v>
      </c>
      <c r="T2886" s="836">
        <v>0.5</v>
      </c>
      <c r="U2886" s="838">
        <v>1</v>
      </c>
    </row>
    <row r="2887" spans="1:21" ht="14.45" customHeight="1" x14ac:dyDescent="0.2">
      <c r="A2887" s="831">
        <v>21</v>
      </c>
      <c r="B2887" s="832" t="s">
        <v>3242</v>
      </c>
      <c r="C2887" s="832" t="s">
        <v>3248</v>
      </c>
      <c r="D2887" s="833" t="s">
        <v>5567</v>
      </c>
      <c r="E2887" s="834" t="s">
        <v>3289</v>
      </c>
      <c r="F2887" s="832" t="s">
        <v>3243</v>
      </c>
      <c r="G2887" s="832" t="s">
        <v>3690</v>
      </c>
      <c r="H2887" s="832" t="s">
        <v>594</v>
      </c>
      <c r="I2887" s="832" t="s">
        <v>5250</v>
      </c>
      <c r="J2887" s="832" t="s">
        <v>1552</v>
      </c>
      <c r="K2887" s="832" t="s">
        <v>5251</v>
      </c>
      <c r="L2887" s="835">
        <v>0</v>
      </c>
      <c r="M2887" s="835">
        <v>0</v>
      </c>
      <c r="N2887" s="832">
        <v>1</v>
      </c>
      <c r="O2887" s="836">
        <v>1</v>
      </c>
      <c r="P2887" s="835"/>
      <c r="Q2887" s="837"/>
      <c r="R2887" s="832"/>
      <c r="S2887" s="837">
        <v>0</v>
      </c>
      <c r="T2887" s="836"/>
      <c r="U2887" s="838">
        <v>0</v>
      </c>
    </row>
    <row r="2888" spans="1:21" ht="14.45" customHeight="1" x14ac:dyDescent="0.2">
      <c r="A2888" s="831">
        <v>21</v>
      </c>
      <c r="B2888" s="832" t="s">
        <v>3242</v>
      </c>
      <c r="C2888" s="832" t="s">
        <v>3248</v>
      </c>
      <c r="D2888" s="833" t="s">
        <v>5567</v>
      </c>
      <c r="E2888" s="834" t="s">
        <v>3289</v>
      </c>
      <c r="F2888" s="832" t="s">
        <v>3243</v>
      </c>
      <c r="G2888" s="832" t="s">
        <v>3309</v>
      </c>
      <c r="H2888" s="832" t="s">
        <v>594</v>
      </c>
      <c r="I2888" s="832" t="s">
        <v>3310</v>
      </c>
      <c r="J2888" s="832" t="s">
        <v>1648</v>
      </c>
      <c r="K2888" s="832" t="s">
        <v>3311</v>
      </c>
      <c r="L2888" s="835">
        <v>50.32</v>
      </c>
      <c r="M2888" s="835">
        <v>805.12</v>
      </c>
      <c r="N2888" s="832">
        <v>16</v>
      </c>
      <c r="O2888" s="836">
        <v>5</v>
      </c>
      <c r="P2888" s="835">
        <v>452.88</v>
      </c>
      <c r="Q2888" s="837">
        <v>0.5625</v>
      </c>
      <c r="R2888" s="832">
        <v>9</v>
      </c>
      <c r="S2888" s="837">
        <v>0.5625</v>
      </c>
      <c r="T2888" s="836">
        <v>2.5</v>
      </c>
      <c r="U2888" s="838">
        <v>0.5</v>
      </c>
    </row>
    <row r="2889" spans="1:21" ht="14.45" customHeight="1" x14ac:dyDescent="0.2">
      <c r="A2889" s="831">
        <v>21</v>
      </c>
      <c r="B2889" s="832" t="s">
        <v>3242</v>
      </c>
      <c r="C2889" s="832" t="s">
        <v>3248</v>
      </c>
      <c r="D2889" s="833" t="s">
        <v>5567</v>
      </c>
      <c r="E2889" s="834" t="s">
        <v>3289</v>
      </c>
      <c r="F2889" s="832" t="s">
        <v>3243</v>
      </c>
      <c r="G2889" s="832" t="s">
        <v>3696</v>
      </c>
      <c r="H2889" s="832" t="s">
        <v>594</v>
      </c>
      <c r="I2889" s="832" t="s">
        <v>3697</v>
      </c>
      <c r="J2889" s="832" t="s">
        <v>662</v>
      </c>
      <c r="K2889" s="832" t="s">
        <v>663</v>
      </c>
      <c r="L2889" s="835">
        <v>2086.5500000000002</v>
      </c>
      <c r="M2889" s="835">
        <v>8346.2000000000007</v>
      </c>
      <c r="N2889" s="832">
        <v>4</v>
      </c>
      <c r="O2889" s="836">
        <v>3</v>
      </c>
      <c r="P2889" s="835">
        <v>6259.6500000000005</v>
      </c>
      <c r="Q2889" s="837">
        <v>0.75</v>
      </c>
      <c r="R2889" s="832">
        <v>3</v>
      </c>
      <c r="S2889" s="837">
        <v>0.75</v>
      </c>
      <c r="T2889" s="836">
        <v>2.5</v>
      </c>
      <c r="U2889" s="838">
        <v>0.83333333333333337</v>
      </c>
    </row>
    <row r="2890" spans="1:21" ht="14.45" customHeight="1" x14ac:dyDescent="0.2">
      <c r="A2890" s="831">
        <v>21</v>
      </c>
      <c r="B2890" s="832" t="s">
        <v>3242</v>
      </c>
      <c r="C2890" s="832" t="s">
        <v>3248</v>
      </c>
      <c r="D2890" s="833" t="s">
        <v>5567</v>
      </c>
      <c r="E2890" s="834" t="s">
        <v>3289</v>
      </c>
      <c r="F2890" s="832" t="s">
        <v>3243</v>
      </c>
      <c r="G2890" s="832" t="s">
        <v>3698</v>
      </c>
      <c r="H2890" s="832" t="s">
        <v>655</v>
      </c>
      <c r="I2890" s="832" t="s">
        <v>3111</v>
      </c>
      <c r="J2890" s="832" t="s">
        <v>1735</v>
      </c>
      <c r="K2890" s="832" t="s">
        <v>3112</v>
      </c>
      <c r="L2890" s="835">
        <v>154.36000000000001</v>
      </c>
      <c r="M2890" s="835">
        <v>463.08000000000004</v>
      </c>
      <c r="N2890" s="832">
        <v>3</v>
      </c>
      <c r="O2890" s="836">
        <v>2.5</v>
      </c>
      <c r="P2890" s="835">
        <v>154.36000000000001</v>
      </c>
      <c r="Q2890" s="837">
        <v>0.33333333333333331</v>
      </c>
      <c r="R2890" s="832">
        <v>1</v>
      </c>
      <c r="S2890" s="837">
        <v>0.33333333333333331</v>
      </c>
      <c r="T2890" s="836">
        <v>1</v>
      </c>
      <c r="U2890" s="838">
        <v>0.4</v>
      </c>
    </row>
    <row r="2891" spans="1:21" ht="14.45" customHeight="1" x14ac:dyDescent="0.2">
      <c r="A2891" s="831">
        <v>21</v>
      </c>
      <c r="B2891" s="832" t="s">
        <v>3242</v>
      </c>
      <c r="C2891" s="832" t="s">
        <v>3248</v>
      </c>
      <c r="D2891" s="833" t="s">
        <v>5567</v>
      </c>
      <c r="E2891" s="834" t="s">
        <v>3289</v>
      </c>
      <c r="F2891" s="832" t="s">
        <v>3243</v>
      </c>
      <c r="G2891" s="832" t="s">
        <v>3701</v>
      </c>
      <c r="H2891" s="832" t="s">
        <v>594</v>
      </c>
      <c r="I2891" s="832" t="s">
        <v>3702</v>
      </c>
      <c r="J2891" s="832" t="s">
        <v>1192</v>
      </c>
      <c r="K2891" s="832" t="s">
        <v>1193</v>
      </c>
      <c r="L2891" s="835">
        <v>374.79</v>
      </c>
      <c r="M2891" s="835">
        <v>749.58</v>
      </c>
      <c r="N2891" s="832">
        <v>2</v>
      </c>
      <c r="O2891" s="836">
        <v>1</v>
      </c>
      <c r="P2891" s="835">
        <v>749.58</v>
      </c>
      <c r="Q2891" s="837">
        <v>1</v>
      </c>
      <c r="R2891" s="832">
        <v>2</v>
      </c>
      <c r="S2891" s="837">
        <v>1</v>
      </c>
      <c r="T2891" s="836">
        <v>1</v>
      </c>
      <c r="U2891" s="838">
        <v>1</v>
      </c>
    </row>
    <row r="2892" spans="1:21" ht="14.45" customHeight="1" x14ac:dyDescent="0.2">
      <c r="A2892" s="831">
        <v>21</v>
      </c>
      <c r="B2892" s="832" t="s">
        <v>3242</v>
      </c>
      <c r="C2892" s="832" t="s">
        <v>3248</v>
      </c>
      <c r="D2892" s="833" t="s">
        <v>5567</v>
      </c>
      <c r="E2892" s="834" t="s">
        <v>3289</v>
      </c>
      <c r="F2892" s="832" t="s">
        <v>3243</v>
      </c>
      <c r="G2892" s="832" t="s">
        <v>4344</v>
      </c>
      <c r="H2892" s="832" t="s">
        <v>594</v>
      </c>
      <c r="I2892" s="832" t="s">
        <v>4856</v>
      </c>
      <c r="J2892" s="832" t="s">
        <v>4857</v>
      </c>
      <c r="K2892" s="832" t="s">
        <v>4858</v>
      </c>
      <c r="L2892" s="835">
        <v>248.55</v>
      </c>
      <c r="M2892" s="835">
        <v>248.55</v>
      </c>
      <c r="N2892" s="832">
        <v>1</v>
      </c>
      <c r="O2892" s="836">
        <v>1</v>
      </c>
      <c r="P2892" s="835">
        <v>248.55</v>
      </c>
      <c r="Q2892" s="837">
        <v>1</v>
      </c>
      <c r="R2892" s="832">
        <v>1</v>
      </c>
      <c r="S2892" s="837">
        <v>1</v>
      </c>
      <c r="T2892" s="836">
        <v>1</v>
      </c>
      <c r="U2892" s="838">
        <v>1</v>
      </c>
    </row>
    <row r="2893" spans="1:21" ht="14.45" customHeight="1" x14ac:dyDescent="0.2">
      <c r="A2893" s="831">
        <v>21</v>
      </c>
      <c r="B2893" s="832" t="s">
        <v>3242</v>
      </c>
      <c r="C2893" s="832" t="s">
        <v>3248</v>
      </c>
      <c r="D2893" s="833" t="s">
        <v>5567</v>
      </c>
      <c r="E2893" s="834" t="s">
        <v>3289</v>
      </c>
      <c r="F2893" s="832" t="s">
        <v>3243</v>
      </c>
      <c r="G2893" s="832" t="s">
        <v>3312</v>
      </c>
      <c r="H2893" s="832" t="s">
        <v>655</v>
      </c>
      <c r="I2893" s="832" t="s">
        <v>3165</v>
      </c>
      <c r="J2893" s="832" t="s">
        <v>3166</v>
      </c>
      <c r="K2893" s="832" t="s">
        <v>2157</v>
      </c>
      <c r="L2893" s="835">
        <v>194.26</v>
      </c>
      <c r="M2893" s="835">
        <v>388.52</v>
      </c>
      <c r="N2893" s="832">
        <v>2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21</v>
      </c>
      <c r="B2894" s="832" t="s">
        <v>3242</v>
      </c>
      <c r="C2894" s="832" t="s">
        <v>3248</v>
      </c>
      <c r="D2894" s="833" t="s">
        <v>5567</v>
      </c>
      <c r="E2894" s="834" t="s">
        <v>3289</v>
      </c>
      <c r="F2894" s="832" t="s">
        <v>3243</v>
      </c>
      <c r="G2894" s="832" t="s">
        <v>3312</v>
      </c>
      <c r="H2894" s="832" t="s">
        <v>655</v>
      </c>
      <c r="I2894" s="832" t="s">
        <v>3015</v>
      </c>
      <c r="J2894" s="832" t="s">
        <v>1690</v>
      </c>
      <c r="K2894" s="832" t="s">
        <v>1689</v>
      </c>
      <c r="L2894" s="835">
        <v>87.82</v>
      </c>
      <c r="M2894" s="835">
        <v>263.45999999999998</v>
      </c>
      <c r="N2894" s="832">
        <v>3</v>
      </c>
      <c r="O2894" s="836">
        <v>0.5</v>
      </c>
      <c r="P2894" s="835">
        <v>263.45999999999998</v>
      </c>
      <c r="Q2894" s="837">
        <v>1</v>
      </c>
      <c r="R2894" s="832">
        <v>3</v>
      </c>
      <c r="S2894" s="837">
        <v>1</v>
      </c>
      <c r="T2894" s="836">
        <v>0.5</v>
      </c>
      <c r="U2894" s="838">
        <v>1</v>
      </c>
    </row>
    <row r="2895" spans="1:21" ht="14.45" customHeight="1" x14ac:dyDescent="0.2">
      <c r="A2895" s="831">
        <v>21</v>
      </c>
      <c r="B2895" s="832" t="s">
        <v>3242</v>
      </c>
      <c r="C2895" s="832" t="s">
        <v>3248</v>
      </c>
      <c r="D2895" s="833" t="s">
        <v>5567</v>
      </c>
      <c r="E2895" s="834" t="s">
        <v>3289</v>
      </c>
      <c r="F2895" s="832" t="s">
        <v>3243</v>
      </c>
      <c r="G2895" s="832" t="s">
        <v>3312</v>
      </c>
      <c r="H2895" s="832" t="s">
        <v>594</v>
      </c>
      <c r="I2895" s="832" t="s">
        <v>4607</v>
      </c>
      <c r="J2895" s="832" t="s">
        <v>4608</v>
      </c>
      <c r="K2895" s="832" t="s">
        <v>1695</v>
      </c>
      <c r="L2895" s="835">
        <v>158.61000000000001</v>
      </c>
      <c r="M2895" s="835">
        <v>793.05000000000007</v>
      </c>
      <c r="N2895" s="832">
        <v>5</v>
      </c>
      <c r="O2895" s="836">
        <v>0.5</v>
      </c>
      <c r="P2895" s="835">
        <v>793.05000000000007</v>
      </c>
      <c r="Q2895" s="837">
        <v>1</v>
      </c>
      <c r="R2895" s="832">
        <v>5</v>
      </c>
      <c r="S2895" s="837">
        <v>1</v>
      </c>
      <c r="T2895" s="836">
        <v>0.5</v>
      </c>
      <c r="U2895" s="838">
        <v>1</v>
      </c>
    </row>
    <row r="2896" spans="1:21" ht="14.45" customHeight="1" x14ac:dyDescent="0.2">
      <c r="A2896" s="831">
        <v>21</v>
      </c>
      <c r="B2896" s="832" t="s">
        <v>3242</v>
      </c>
      <c r="C2896" s="832" t="s">
        <v>3248</v>
      </c>
      <c r="D2896" s="833" t="s">
        <v>5567</v>
      </c>
      <c r="E2896" s="834" t="s">
        <v>3289</v>
      </c>
      <c r="F2896" s="832" t="s">
        <v>3243</v>
      </c>
      <c r="G2896" s="832" t="s">
        <v>3297</v>
      </c>
      <c r="H2896" s="832" t="s">
        <v>594</v>
      </c>
      <c r="I2896" s="832" t="s">
        <v>3298</v>
      </c>
      <c r="J2896" s="832" t="s">
        <v>1256</v>
      </c>
      <c r="K2896" s="832" t="s">
        <v>1257</v>
      </c>
      <c r="L2896" s="835">
        <v>107.27</v>
      </c>
      <c r="M2896" s="835">
        <v>1072.7</v>
      </c>
      <c r="N2896" s="832">
        <v>10</v>
      </c>
      <c r="O2896" s="836">
        <v>6</v>
      </c>
      <c r="P2896" s="835">
        <v>321.81</v>
      </c>
      <c r="Q2896" s="837">
        <v>0.3</v>
      </c>
      <c r="R2896" s="832">
        <v>3</v>
      </c>
      <c r="S2896" s="837">
        <v>0.3</v>
      </c>
      <c r="T2896" s="836">
        <v>1.5</v>
      </c>
      <c r="U2896" s="838">
        <v>0.25</v>
      </c>
    </row>
    <row r="2897" spans="1:21" ht="14.45" customHeight="1" x14ac:dyDescent="0.2">
      <c r="A2897" s="831">
        <v>21</v>
      </c>
      <c r="B2897" s="832" t="s">
        <v>3242</v>
      </c>
      <c r="C2897" s="832" t="s">
        <v>3248</v>
      </c>
      <c r="D2897" s="833" t="s">
        <v>5567</v>
      </c>
      <c r="E2897" s="834" t="s">
        <v>3289</v>
      </c>
      <c r="F2897" s="832" t="s">
        <v>3243</v>
      </c>
      <c r="G2897" s="832" t="s">
        <v>3297</v>
      </c>
      <c r="H2897" s="832" t="s">
        <v>594</v>
      </c>
      <c r="I2897" s="832" t="s">
        <v>3723</v>
      </c>
      <c r="J2897" s="832" t="s">
        <v>1256</v>
      </c>
      <c r="K2897" s="832" t="s">
        <v>1257</v>
      </c>
      <c r="L2897" s="835">
        <v>107.27</v>
      </c>
      <c r="M2897" s="835">
        <v>107.27</v>
      </c>
      <c r="N2897" s="832">
        <v>1</v>
      </c>
      <c r="O2897" s="836">
        <v>1</v>
      </c>
      <c r="P2897" s="835">
        <v>107.27</v>
      </c>
      <c r="Q2897" s="837">
        <v>1</v>
      </c>
      <c r="R2897" s="832">
        <v>1</v>
      </c>
      <c r="S2897" s="837">
        <v>1</v>
      </c>
      <c r="T2897" s="836">
        <v>1</v>
      </c>
      <c r="U2897" s="838">
        <v>1</v>
      </c>
    </row>
    <row r="2898" spans="1:21" ht="14.45" customHeight="1" x14ac:dyDescent="0.2">
      <c r="A2898" s="831">
        <v>21</v>
      </c>
      <c r="B2898" s="832" t="s">
        <v>3242</v>
      </c>
      <c r="C2898" s="832" t="s">
        <v>3248</v>
      </c>
      <c r="D2898" s="833" t="s">
        <v>5567</v>
      </c>
      <c r="E2898" s="834" t="s">
        <v>3289</v>
      </c>
      <c r="F2898" s="832" t="s">
        <v>3245</v>
      </c>
      <c r="G2898" s="832" t="s">
        <v>3747</v>
      </c>
      <c r="H2898" s="832" t="s">
        <v>594</v>
      </c>
      <c r="I2898" s="832" t="s">
        <v>3748</v>
      </c>
      <c r="J2898" s="832" t="s">
        <v>3749</v>
      </c>
      <c r="K2898" s="832" t="s">
        <v>3750</v>
      </c>
      <c r="L2898" s="835">
        <v>1267.1199999999999</v>
      </c>
      <c r="M2898" s="835">
        <v>3801.3599999999997</v>
      </c>
      <c r="N2898" s="832">
        <v>3</v>
      </c>
      <c r="O2898" s="836">
        <v>3</v>
      </c>
      <c r="P2898" s="835">
        <v>2534.2399999999998</v>
      </c>
      <c r="Q2898" s="837">
        <v>0.66666666666666663</v>
      </c>
      <c r="R2898" s="832">
        <v>2</v>
      </c>
      <c r="S2898" s="837">
        <v>0.66666666666666663</v>
      </c>
      <c r="T2898" s="836">
        <v>2</v>
      </c>
      <c r="U2898" s="838">
        <v>0.66666666666666663</v>
      </c>
    </row>
    <row r="2899" spans="1:21" ht="14.45" customHeight="1" x14ac:dyDescent="0.2">
      <c r="A2899" s="831">
        <v>21</v>
      </c>
      <c r="B2899" s="832" t="s">
        <v>3242</v>
      </c>
      <c r="C2899" s="832" t="s">
        <v>3248</v>
      </c>
      <c r="D2899" s="833" t="s">
        <v>5567</v>
      </c>
      <c r="E2899" s="834" t="s">
        <v>3289</v>
      </c>
      <c r="F2899" s="832" t="s">
        <v>3245</v>
      </c>
      <c r="G2899" s="832" t="s">
        <v>3747</v>
      </c>
      <c r="H2899" s="832" t="s">
        <v>594</v>
      </c>
      <c r="I2899" s="832" t="s">
        <v>3751</v>
      </c>
      <c r="J2899" s="832" t="s">
        <v>4062</v>
      </c>
      <c r="K2899" s="832" t="s">
        <v>4063</v>
      </c>
      <c r="L2899" s="835">
        <v>1000</v>
      </c>
      <c r="M2899" s="835">
        <v>1000</v>
      </c>
      <c r="N2899" s="832">
        <v>1</v>
      </c>
      <c r="O2899" s="836">
        <v>1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5" customHeight="1" x14ac:dyDescent="0.2">
      <c r="A2900" s="831">
        <v>21</v>
      </c>
      <c r="B2900" s="832" t="s">
        <v>3242</v>
      </c>
      <c r="C2900" s="832" t="s">
        <v>3248</v>
      </c>
      <c r="D2900" s="833" t="s">
        <v>5567</v>
      </c>
      <c r="E2900" s="834" t="s">
        <v>3291</v>
      </c>
      <c r="F2900" s="832" t="s">
        <v>3243</v>
      </c>
      <c r="G2900" s="832" t="s">
        <v>3752</v>
      </c>
      <c r="H2900" s="832" t="s">
        <v>594</v>
      </c>
      <c r="I2900" s="832" t="s">
        <v>3753</v>
      </c>
      <c r="J2900" s="832" t="s">
        <v>3754</v>
      </c>
      <c r="K2900" s="832" t="s">
        <v>3755</v>
      </c>
      <c r="L2900" s="835">
        <v>70.48</v>
      </c>
      <c r="M2900" s="835">
        <v>211.44</v>
      </c>
      <c r="N2900" s="832">
        <v>3</v>
      </c>
      <c r="O2900" s="836">
        <v>2</v>
      </c>
      <c r="P2900" s="835">
        <v>211.44</v>
      </c>
      <c r="Q2900" s="837">
        <v>1</v>
      </c>
      <c r="R2900" s="832">
        <v>3</v>
      </c>
      <c r="S2900" s="837">
        <v>1</v>
      </c>
      <c r="T2900" s="836">
        <v>2</v>
      </c>
      <c r="U2900" s="838">
        <v>1</v>
      </c>
    </row>
    <row r="2901" spans="1:21" ht="14.45" customHeight="1" x14ac:dyDescent="0.2">
      <c r="A2901" s="831">
        <v>21</v>
      </c>
      <c r="B2901" s="832" t="s">
        <v>3242</v>
      </c>
      <c r="C2901" s="832" t="s">
        <v>3248</v>
      </c>
      <c r="D2901" s="833" t="s">
        <v>5567</v>
      </c>
      <c r="E2901" s="834" t="s">
        <v>3291</v>
      </c>
      <c r="F2901" s="832" t="s">
        <v>3243</v>
      </c>
      <c r="G2901" s="832" t="s">
        <v>3318</v>
      </c>
      <c r="H2901" s="832" t="s">
        <v>655</v>
      </c>
      <c r="I2901" s="832" t="s">
        <v>2836</v>
      </c>
      <c r="J2901" s="832" t="s">
        <v>675</v>
      </c>
      <c r="K2901" s="832" t="s">
        <v>676</v>
      </c>
      <c r="L2901" s="835">
        <v>21.76</v>
      </c>
      <c r="M2901" s="835">
        <v>21.76</v>
      </c>
      <c r="N2901" s="832">
        <v>1</v>
      </c>
      <c r="O2901" s="836">
        <v>0.5</v>
      </c>
      <c r="P2901" s="835">
        <v>21.76</v>
      </c>
      <c r="Q2901" s="837">
        <v>1</v>
      </c>
      <c r="R2901" s="832">
        <v>1</v>
      </c>
      <c r="S2901" s="837">
        <v>1</v>
      </c>
      <c r="T2901" s="836">
        <v>0.5</v>
      </c>
      <c r="U2901" s="838">
        <v>1</v>
      </c>
    </row>
    <row r="2902" spans="1:21" ht="14.45" customHeight="1" x14ac:dyDescent="0.2">
      <c r="A2902" s="831">
        <v>21</v>
      </c>
      <c r="B2902" s="832" t="s">
        <v>3242</v>
      </c>
      <c r="C2902" s="832" t="s">
        <v>3248</v>
      </c>
      <c r="D2902" s="833" t="s">
        <v>5567</v>
      </c>
      <c r="E2902" s="834" t="s">
        <v>3291</v>
      </c>
      <c r="F2902" s="832" t="s">
        <v>3243</v>
      </c>
      <c r="G2902" s="832" t="s">
        <v>3318</v>
      </c>
      <c r="H2902" s="832" t="s">
        <v>655</v>
      </c>
      <c r="I2902" s="832" t="s">
        <v>2838</v>
      </c>
      <c r="J2902" s="832" t="s">
        <v>675</v>
      </c>
      <c r="K2902" s="832" t="s">
        <v>671</v>
      </c>
      <c r="L2902" s="835">
        <v>65.28</v>
      </c>
      <c r="M2902" s="835">
        <v>65.28</v>
      </c>
      <c r="N2902" s="832">
        <v>1</v>
      </c>
      <c r="O2902" s="836">
        <v>0.5</v>
      </c>
      <c r="P2902" s="835">
        <v>65.28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5" customHeight="1" x14ac:dyDescent="0.2">
      <c r="A2903" s="831">
        <v>21</v>
      </c>
      <c r="B2903" s="832" t="s">
        <v>3242</v>
      </c>
      <c r="C2903" s="832" t="s">
        <v>3248</v>
      </c>
      <c r="D2903" s="833" t="s">
        <v>5567</v>
      </c>
      <c r="E2903" s="834" t="s">
        <v>3291</v>
      </c>
      <c r="F2903" s="832" t="s">
        <v>3243</v>
      </c>
      <c r="G2903" s="832" t="s">
        <v>3321</v>
      </c>
      <c r="H2903" s="832" t="s">
        <v>655</v>
      </c>
      <c r="I2903" s="832" t="s">
        <v>2931</v>
      </c>
      <c r="J2903" s="832" t="s">
        <v>2932</v>
      </c>
      <c r="K2903" s="832" t="s">
        <v>2933</v>
      </c>
      <c r="L2903" s="835">
        <v>9.4</v>
      </c>
      <c r="M2903" s="835">
        <v>28.200000000000003</v>
      </c>
      <c r="N2903" s="832">
        <v>3</v>
      </c>
      <c r="O2903" s="836">
        <v>1</v>
      </c>
      <c r="P2903" s="835">
        <v>9.4</v>
      </c>
      <c r="Q2903" s="837">
        <v>0.33333333333333331</v>
      </c>
      <c r="R2903" s="832">
        <v>1</v>
      </c>
      <c r="S2903" s="837">
        <v>0.33333333333333331</v>
      </c>
      <c r="T2903" s="836">
        <v>0.5</v>
      </c>
      <c r="U2903" s="838">
        <v>0.5</v>
      </c>
    </row>
    <row r="2904" spans="1:21" ht="14.45" customHeight="1" x14ac:dyDescent="0.2">
      <c r="A2904" s="831">
        <v>21</v>
      </c>
      <c r="B2904" s="832" t="s">
        <v>3242</v>
      </c>
      <c r="C2904" s="832" t="s">
        <v>3248</v>
      </c>
      <c r="D2904" s="833" t="s">
        <v>5567</v>
      </c>
      <c r="E2904" s="834" t="s">
        <v>3291</v>
      </c>
      <c r="F2904" s="832" t="s">
        <v>3243</v>
      </c>
      <c r="G2904" s="832" t="s">
        <v>3322</v>
      </c>
      <c r="H2904" s="832" t="s">
        <v>594</v>
      </c>
      <c r="I2904" s="832" t="s">
        <v>4467</v>
      </c>
      <c r="J2904" s="832" t="s">
        <v>4468</v>
      </c>
      <c r="K2904" s="832" t="s">
        <v>4469</v>
      </c>
      <c r="L2904" s="835">
        <v>0</v>
      </c>
      <c r="M2904" s="835">
        <v>0</v>
      </c>
      <c r="N2904" s="832">
        <v>1</v>
      </c>
      <c r="O2904" s="836">
        <v>1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5" customHeight="1" x14ac:dyDescent="0.2">
      <c r="A2905" s="831">
        <v>21</v>
      </c>
      <c r="B2905" s="832" t="s">
        <v>3242</v>
      </c>
      <c r="C2905" s="832" t="s">
        <v>3248</v>
      </c>
      <c r="D2905" s="833" t="s">
        <v>5567</v>
      </c>
      <c r="E2905" s="834" t="s">
        <v>3291</v>
      </c>
      <c r="F2905" s="832" t="s">
        <v>3243</v>
      </c>
      <c r="G2905" s="832" t="s">
        <v>3322</v>
      </c>
      <c r="H2905" s="832" t="s">
        <v>594</v>
      </c>
      <c r="I2905" s="832" t="s">
        <v>5278</v>
      </c>
      <c r="J2905" s="832" t="s">
        <v>4527</v>
      </c>
      <c r="K2905" s="832" t="s">
        <v>5279</v>
      </c>
      <c r="L2905" s="835">
        <v>0</v>
      </c>
      <c r="M2905" s="835">
        <v>0</v>
      </c>
      <c r="N2905" s="832">
        <v>1</v>
      </c>
      <c r="O2905" s="836">
        <v>1</v>
      </c>
      <c r="P2905" s="835">
        <v>0</v>
      </c>
      <c r="Q2905" s="837"/>
      <c r="R2905" s="832">
        <v>1</v>
      </c>
      <c r="S2905" s="837">
        <v>1</v>
      </c>
      <c r="T2905" s="836">
        <v>1</v>
      </c>
      <c r="U2905" s="838">
        <v>1</v>
      </c>
    </row>
    <row r="2906" spans="1:21" ht="14.45" customHeight="1" x14ac:dyDescent="0.2">
      <c r="A2906" s="831">
        <v>21</v>
      </c>
      <c r="B2906" s="832" t="s">
        <v>3242</v>
      </c>
      <c r="C2906" s="832" t="s">
        <v>3248</v>
      </c>
      <c r="D2906" s="833" t="s">
        <v>5567</v>
      </c>
      <c r="E2906" s="834" t="s">
        <v>3291</v>
      </c>
      <c r="F2906" s="832" t="s">
        <v>3243</v>
      </c>
      <c r="G2906" s="832" t="s">
        <v>3353</v>
      </c>
      <c r="H2906" s="832" t="s">
        <v>594</v>
      </c>
      <c r="I2906" s="832" t="s">
        <v>3790</v>
      </c>
      <c r="J2906" s="832" t="s">
        <v>3355</v>
      </c>
      <c r="K2906" s="832" t="s">
        <v>3789</v>
      </c>
      <c r="L2906" s="835">
        <v>0</v>
      </c>
      <c r="M2906" s="835">
        <v>0</v>
      </c>
      <c r="N2906" s="832">
        <v>1</v>
      </c>
      <c r="O2906" s="836">
        <v>0.5</v>
      </c>
      <c r="P2906" s="835">
        <v>0</v>
      </c>
      <c r="Q2906" s="837"/>
      <c r="R2906" s="832">
        <v>1</v>
      </c>
      <c r="S2906" s="837">
        <v>1</v>
      </c>
      <c r="T2906" s="836">
        <v>0.5</v>
      </c>
      <c r="U2906" s="838">
        <v>1</v>
      </c>
    </row>
    <row r="2907" spans="1:21" ht="14.45" customHeight="1" x14ac:dyDescent="0.2">
      <c r="A2907" s="831">
        <v>21</v>
      </c>
      <c r="B2907" s="832" t="s">
        <v>3242</v>
      </c>
      <c r="C2907" s="832" t="s">
        <v>3248</v>
      </c>
      <c r="D2907" s="833" t="s">
        <v>5567</v>
      </c>
      <c r="E2907" s="834" t="s">
        <v>3291</v>
      </c>
      <c r="F2907" s="832" t="s">
        <v>3243</v>
      </c>
      <c r="G2907" s="832" t="s">
        <v>3358</v>
      </c>
      <c r="H2907" s="832" t="s">
        <v>594</v>
      </c>
      <c r="I2907" s="832" t="s">
        <v>4976</v>
      </c>
      <c r="J2907" s="832" t="s">
        <v>3792</v>
      </c>
      <c r="K2907" s="832" t="s">
        <v>2876</v>
      </c>
      <c r="L2907" s="835">
        <v>754.04</v>
      </c>
      <c r="M2907" s="835">
        <v>754.04</v>
      </c>
      <c r="N2907" s="832">
        <v>1</v>
      </c>
      <c r="O2907" s="836">
        <v>1</v>
      </c>
      <c r="P2907" s="835">
        <v>754.04</v>
      </c>
      <c r="Q2907" s="837">
        <v>1</v>
      </c>
      <c r="R2907" s="832">
        <v>1</v>
      </c>
      <c r="S2907" s="837">
        <v>1</v>
      </c>
      <c r="T2907" s="836">
        <v>1</v>
      </c>
      <c r="U2907" s="838">
        <v>1</v>
      </c>
    </row>
    <row r="2908" spans="1:21" ht="14.45" customHeight="1" x14ac:dyDescent="0.2">
      <c r="A2908" s="831">
        <v>21</v>
      </c>
      <c r="B2908" s="832" t="s">
        <v>3242</v>
      </c>
      <c r="C2908" s="832" t="s">
        <v>3248</v>
      </c>
      <c r="D2908" s="833" t="s">
        <v>5567</v>
      </c>
      <c r="E2908" s="834" t="s">
        <v>3291</v>
      </c>
      <c r="F2908" s="832" t="s">
        <v>3243</v>
      </c>
      <c r="G2908" s="832" t="s">
        <v>4538</v>
      </c>
      <c r="H2908" s="832" t="s">
        <v>594</v>
      </c>
      <c r="I2908" s="832" t="s">
        <v>4714</v>
      </c>
      <c r="J2908" s="832" t="s">
        <v>4715</v>
      </c>
      <c r="K2908" s="832" t="s">
        <v>4716</v>
      </c>
      <c r="L2908" s="835">
        <v>55.41</v>
      </c>
      <c r="M2908" s="835">
        <v>110.82</v>
      </c>
      <c r="N2908" s="832">
        <v>2</v>
      </c>
      <c r="O2908" s="836">
        <v>1</v>
      </c>
      <c r="P2908" s="835">
        <v>110.82</v>
      </c>
      <c r="Q2908" s="837">
        <v>1</v>
      </c>
      <c r="R2908" s="832">
        <v>2</v>
      </c>
      <c r="S2908" s="837">
        <v>1</v>
      </c>
      <c r="T2908" s="836">
        <v>1</v>
      </c>
      <c r="U2908" s="838">
        <v>1</v>
      </c>
    </row>
    <row r="2909" spans="1:21" ht="14.45" customHeight="1" x14ac:dyDescent="0.2">
      <c r="A2909" s="831">
        <v>21</v>
      </c>
      <c r="B2909" s="832" t="s">
        <v>3242</v>
      </c>
      <c r="C2909" s="832" t="s">
        <v>3248</v>
      </c>
      <c r="D2909" s="833" t="s">
        <v>5567</v>
      </c>
      <c r="E2909" s="834" t="s">
        <v>3291</v>
      </c>
      <c r="F2909" s="832" t="s">
        <v>3243</v>
      </c>
      <c r="G2909" s="832" t="s">
        <v>4538</v>
      </c>
      <c r="H2909" s="832" t="s">
        <v>655</v>
      </c>
      <c r="I2909" s="832" t="s">
        <v>2739</v>
      </c>
      <c r="J2909" s="832" t="s">
        <v>2737</v>
      </c>
      <c r="K2909" s="832" t="s">
        <v>1760</v>
      </c>
      <c r="L2909" s="835">
        <v>170.52</v>
      </c>
      <c r="M2909" s="835">
        <v>170.52</v>
      </c>
      <c r="N2909" s="832">
        <v>1</v>
      </c>
      <c r="O2909" s="836">
        <v>0.5</v>
      </c>
      <c r="P2909" s="835">
        <v>170.52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5" customHeight="1" x14ac:dyDescent="0.2">
      <c r="A2910" s="831">
        <v>21</v>
      </c>
      <c r="B2910" s="832" t="s">
        <v>3242</v>
      </c>
      <c r="C2910" s="832" t="s">
        <v>3248</v>
      </c>
      <c r="D2910" s="833" t="s">
        <v>5567</v>
      </c>
      <c r="E2910" s="834" t="s">
        <v>3291</v>
      </c>
      <c r="F2910" s="832" t="s">
        <v>3243</v>
      </c>
      <c r="G2910" s="832" t="s">
        <v>4538</v>
      </c>
      <c r="H2910" s="832" t="s">
        <v>655</v>
      </c>
      <c r="I2910" s="832" t="s">
        <v>2736</v>
      </c>
      <c r="J2910" s="832" t="s">
        <v>2737</v>
      </c>
      <c r="K2910" s="832" t="s">
        <v>2738</v>
      </c>
      <c r="L2910" s="835">
        <v>85.27</v>
      </c>
      <c r="M2910" s="835">
        <v>85.27</v>
      </c>
      <c r="N2910" s="832">
        <v>1</v>
      </c>
      <c r="O2910" s="836">
        <v>0.5</v>
      </c>
      <c r="P2910" s="835">
        <v>85.27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5" customHeight="1" x14ac:dyDescent="0.2">
      <c r="A2911" s="831">
        <v>21</v>
      </c>
      <c r="B2911" s="832" t="s">
        <v>3242</v>
      </c>
      <c r="C2911" s="832" t="s">
        <v>3248</v>
      </c>
      <c r="D2911" s="833" t="s">
        <v>5567</v>
      </c>
      <c r="E2911" s="834" t="s">
        <v>3291</v>
      </c>
      <c r="F2911" s="832" t="s">
        <v>3243</v>
      </c>
      <c r="G2911" s="832" t="s">
        <v>3361</v>
      </c>
      <c r="H2911" s="832" t="s">
        <v>655</v>
      </c>
      <c r="I2911" s="832" t="s">
        <v>2986</v>
      </c>
      <c r="J2911" s="832" t="s">
        <v>1653</v>
      </c>
      <c r="K2911" s="832" t="s">
        <v>2987</v>
      </c>
      <c r="L2911" s="835">
        <v>117.55</v>
      </c>
      <c r="M2911" s="835">
        <v>117.55</v>
      </c>
      <c r="N2911" s="832">
        <v>1</v>
      </c>
      <c r="O2911" s="836">
        <v>0.5</v>
      </c>
      <c r="P2911" s="835">
        <v>117.55</v>
      </c>
      <c r="Q2911" s="837">
        <v>1</v>
      </c>
      <c r="R2911" s="832">
        <v>1</v>
      </c>
      <c r="S2911" s="837">
        <v>1</v>
      </c>
      <c r="T2911" s="836">
        <v>0.5</v>
      </c>
      <c r="U2911" s="838">
        <v>1</v>
      </c>
    </row>
    <row r="2912" spans="1:21" ht="14.45" customHeight="1" x14ac:dyDescent="0.2">
      <c r="A2912" s="831">
        <v>21</v>
      </c>
      <c r="B2912" s="832" t="s">
        <v>3242</v>
      </c>
      <c r="C2912" s="832" t="s">
        <v>3248</v>
      </c>
      <c r="D2912" s="833" t="s">
        <v>5567</v>
      </c>
      <c r="E2912" s="834" t="s">
        <v>3291</v>
      </c>
      <c r="F2912" s="832" t="s">
        <v>3243</v>
      </c>
      <c r="G2912" s="832" t="s">
        <v>5220</v>
      </c>
      <c r="H2912" s="832" t="s">
        <v>594</v>
      </c>
      <c r="I2912" s="832" t="s">
        <v>5221</v>
      </c>
      <c r="J2912" s="832" t="s">
        <v>1822</v>
      </c>
      <c r="K2912" s="832" t="s">
        <v>3866</v>
      </c>
      <c r="L2912" s="835">
        <v>58.86</v>
      </c>
      <c r="M2912" s="835">
        <v>58.86</v>
      </c>
      <c r="N2912" s="832">
        <v>1</v>
      </c>
      <c r="O2912" s="836">
        <v>0.5</v>
      </c>
      <c r="P2912" s="835">
        <v>58.86</v>
      </c>
      <c r="Q2912" s="837">
        <v>1</v>
      </c>
      <c r="R2912" s="832">
        <v>1</v>
      </c>
      <c r="S2912" s="837">
        <v>1</v>
      </c>
      <c r="T2912" s="836">
        <v>0.5</v>
      </c>
      <c r="U2912" s="838">
        <v>1</v>
      </c>
    </row>
    <row r="2913" spans="1:21" ht="14.45" customHeight="1" x14ac:dyDescent="0.2">
      <c r="A2913" s="831">
        <v>21</v>
      </c>
      <c r="B2913" s="832" t="s">
        <v>3242</v>
      </c>
      <c r="C2913" s="832" t="s">
        <v>3248</v>
      </c>
      <c r="D2913" s="833" t="s">
        <v>5567</v>
      </c>
      <c r="E2913" s="834" t="s">
        <v>3291</v>
      </c>
      <c r="F2913" s="832" t="s">
        <v>3243</v>
      </c>
      <c r="G2913" s="832" t="s">
        <v>4385</v>
      </c>
      <c r="H2913" s="832" t="s">
        <v>594</v>
      </c>
      <c r="I2913" s="832" t="s">
        <v>4389</v>
      </c>
      <c r="J2913" s="832" t="s">
        <v>4387</v>
      </c>
      <c r="K2913" s="832" t="s">
        <v>4390</v>
      </c>
      <c r="L2913" s="835">
        <v>0</v>
      </c>
      <c r="M2913" s="835">
        <v>0</v>
      </c>
      <c r="N2913" s="832">
        <v>1</v>
      </c>
      <c r="O2913" s="836">
        <v>0.5</v>
      </c>
      <c r="P2913" s="835">
        <v>0</v>
      </c>
      <c r="Q2913" s="837"/>
      <c r="R2913" s="832">
        <v>1</v>
      </c>
      <c r="S2913" s="837">
        <v>1</v>
      </c>
      <c r="T2913" s="836">
        <v>0.5</v>
      </c>
      <c r="U2913" s="838">
        <v>1</v>
      </c>
    </row>
    <row r="2914" spans="1:21" ht="14.45" customHeight="1" x14ac:dyDescent="0.2">
      <c r="A2914" s="831">
        <v>21</v>
      </c>
      <c r="B2914" s="832" t="s">
        <v>3242</v>
      </c>
      <c r="C2914" s="832" t="s">
        <v>3248</v>
      </c>
      <c r="D2914" s="833" t="s">
        <v>5567</v>
      </c>
      <c r="E2914" s="834" t="s">
        <v>3291</v>
      </c>
      <c r="F2914" s="832" t="s">
        <v>3243</v>
      </c>
      <c r="G2914" s="832" t="s">
        <v>3362</v>
      </c>
      <c r="H2914" s="832" t="s">
        <v>594</v>
      </c>
      <c r="I2914" s="832" t="s">
        <v>3363</v>
      </c>
      <c r="J2914" s="832" t="s">
        <v>3364</v>
      </c>
      <c r="K2914" s="832" t="s">
        <v>1760</v>
      </c>
      <c r="L2914" s="835">
        <v>78.33</v>
      </c>
      <c r="M2914" s="835">
        <v>313.32</v>
      </c>
      <c r="N2914" s="832">
        <v>4</v>
      </c>
      <c r="O2914" s="836">
        <v>1.5</v>
      </c>
      <c r="P2914" s="835">
        <v>313.32</v>
      </c>
      <c r="Q2914" s="837">
        <v>1</v>
      </c>
      <c r="R2914" s="832">
        <v>4</v>
      </c>
      <c r="S2914" s="837">
        <v>1</v>
      </c>
      <c r="T2914" s="836">
        <v>1.5</v>
      </c>
      <c r="U2914" s="838">
        <v>1</v>
      </c>
    </row>
    <row r="2915" spans="1:21" ht="14.45" customHeight="1" x14ac:dyDescent="0.2">
      <c r="A2915" s="831">
        <v>21</v>
      </c>
      <c r="B2915" s="832" t="s">
        <v>3242</v>
      </c>
      <c r="C2915" s="832" t="s">
        <v>3248</v>
      </c>
      <c r="D2915" s="833" t="s">
        <v>5567</v>
      </c>
      <c r="E2915" s="834" t="s">
        <v>3291</v>
      </c>
      <c r="F2915" s="832" t="s">
        <v>3243</v>
      </c>
      <c r="G2915" s="832" t="s">
        <v>3365</v>
      </c>
      <c r="H2915" s="832" t="s">
        <v>655</v>
      </c>
      <c r="I2915" s="832" t="s">
        <v>3366</v>
      </c>
      <c r="J2915" s="832" t="s">
        <v>831</v>
      </c>
      <c r="K2915" s="832" t="s">
        <v>769</v>
      </c>
      <c r="L2915" s="835">
        <v>65.989999999999995</v>
      </c>
      <c r="M2915" s="835">
        <v>65.989999999999995</v>
      </c>
      <c r="N2915" s="832">
        <v>1</v>
      </c>
      <c r="O2915" s="836">
        <v>1</v>
      </c>
      <c r="P2915" s="835">
        <v>65.989999999999995</v>
      </c>
      <c r="Q2915" s="837">
        <v>1</v>
      </c>
      <c r="R2915" s="832">
        <v>1</v>
      </c>
      <c r="S2915" s="837">
        <v>1</v>
      </c>
      <c r="T2915" s="836">
        <v>1</v>
      </c>
      <c r="U2915" s="838">
        <v>1</v>
      </c>
    </row>
    <row r="2916" spans="1:21" ht="14.45" customHeight="1" x14ac:dyDescent="0.2">
      <c r="A2916" s="831">
        <v>21</v>
      </c>
      <c r="B2916" s="832" t="s">
        <v>3242</v>
      </c>
      <c r="C2916" s="832" t="s">
        <v>3248</v>
      </c>
      <c r="D2916" s="833" t="s">
        <v>5567</v>
      </c>
      <c r="E2916" s="834" t="s">
        <v>3291</v>
      </c>
      <c r="F2916" s="832" t="s">
        <v>3243</v>
      </c>
      <c r="G2916" s="832" t="s">
        <v>3375</v>
      </c>
      <c r="H2916" s="832" t="s">
        <v>594</v>
      </c>
      <c r="I2916" s="832" t="s">
        <v>3376</v>
      </c>
      <c r="J2916" s="832" t="s">
        <v>1014</v>
      </c>
      <c r="K2916" s="832" t="s">
        <v>3377</v>
      </c>
      <c r="L2916" s="835">
        <v>236.03</v>
      </c>
      <c r="M2916" s="835">
        <v>236.03</v>
      </c>
      <c r="N2916" s="832">
        <v>1</v>
      </c>
      <c r="O2916" s="836">
        <v>0.5</v>
      </c>
      <c r="P2916" s="835">
        <v>236.03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5" customHeight="1" x14ac:dyDescent="0.2">
      <c r="A2917" s="831">
        <v>21</v>
      </c>
      <c r="B2917" s="832" t="s">
        <v>3242</v>
      </c>
      <c r="C2917" s="832" t="s">
        <v>3248</v>
      </c>
      <c r="D2917" s="833" t="s">
        <v>5567</v>
      </c>
      <c r="E2917" s="834" t="s">
        <v>3291</v>
      </c>
      <c r="F2917" s="832" t="s">
        <v>3243</v>
      </c>
      <c r="G2917" s="832" t="s">
        <v>3375</v>
      </c>
      <c r="H2917" s="832" t="s">
        <v>594</v>
      </c>
      <c r="I2917" s="832" t="s">
        <v>3378</v>
      </c>
      <c r="J2917" s="832" t="s">
        <v>1014</v>
      </c>
      <c r="K2917" s="832" t="s">
        <v>1421</v>
      </c>
      <c r="L2917" s="835">
        <v>516</v>
      </c>
      <c r="M2917" s="835">
        <v>2580</v>
      </c>
      <c r="N2917" s="832">
        <v>5</v>
      </c>
      <c r="O2917" s="836">
        <v>1.5</v>
      </c>
      <c r="P2917" s="835">
        <v>1548</v>
      </c>
      <c r="Q2917" s="837">
        <v>0.6</v>
      </c>
      <c r="R2917" s="832">
        <v>3</v>
      </c>
      <c r="S2917" s="837">
        <v>0.6</v>
      </c>
      <c r="T2917" s="836">
        <v>1</v>
      </c>
      <c r="U2917" s="838">
        <v>0.66666666666666663</v>
      </c>
    </row>
    <row r="2918" spans="1:21" ht="14.45" customHeight="1" x14ac:dyDescent="0.2">
      <c r="A2918" s="831">
        <v>21</v>
      </c>
      <c r="B2918" s="832" t="s">
        <v>3242</v>
      </c>
      <c r="C2918" s="832" t="s">
        <v>3248</v>
      </c>
      <c r="D2918" s="833" t="s">
        <v>5567</v>
      </c>
      <c r="E2918" s="834" t="s">
        <v>3291</v>
      </c>
      <c r="F2918" s="832" t="s">
        <v>3243</v>
      </c>
      <c r="G2918" s="832" t="s">
        <v>3375</v>
      </c>
      <c r="H2918" s="832" t="s">
        <v>594</v>
      </c>
      <c r="I2918" s="832" t="s">
        <v>4084</v>
      </c>
      <c r="J2918" s="832" t="s">
        <v>1014</v>
      </c>
      <c r="K2918" s="832" t="s">
        <v>4085</v>
      </c>
      <c r="L2918" s="835">
        <v>1719.99</v>
      </c>
      <c r="M2918" s="835">
        <v>3439.98</v>
      </c>
      <c r="N2918" s="832">
        <v>2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5" customHeight="1" x14ac:dyDescent="0.2">
      <c r="A2919" s="831">
        <v>21</v>
      </c>
      <c r="B2919" s="832" t="s">
        <v>3242</v>
      </c>
      <c r="C2919" s="832" t="s">
        <v>3248</v>
      </c>
      <c r="D2919" s="833" t="s">
        <v>5567</v>
      </c>
      <c r="E2919" s="834" t="s">
        <v>3291</v>
      </c>
      <c r="F2919" s="832" t="s">
        <v>3243</v>
      </c>
      <c r="G2919" s="832" t="s">
        <v>3795</v>
      </c>
      <c r="H2919" s="832" t="s">
        <v>594</v>
      </c>
      <c r="I2919" s="832" t="s">
        <v>3798</v>
      </c>
      <c r="J2919" s="832" t="s">
        <v>893</v>
      </c>
      <c r="K2919" s="832" t="s">
        <v>3799</v>
      </c>
      <c r="L2919" s="835">
        <v>37.61</v>
      </c>
      <c r="M2919" s="835">
        <v>37.61</v>
      </c>
      <c r="N2919" s="832">
        <v>1</v>
      </c>
      <c r="O2919" s="836">
        <v>1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5" customHeight="1" x14ac:dyDescent="0.2">
      <c r="A2920" s="831">
        <v>21</v>
      </c>
      <c r="B2920" s="832" t="s">
        <v>3242</v>
      </c>
      <c r="C2920" s="832" t="s">
        <v>3248</v>
      </c>
      <c r="D2920" s="833" t="s">
        <v>5567</v>
      </c>
      <c r="E2920" s="834" t="s">
        <v>3291</v>
      </c>
      <c r="F2920" s="832" t="s">
        <v>3243</v>
      </c>
      <c r="G2920" s="832" t="s">
        <v>3379</v>
      </c>
      <c r="H2920" s="832" t="s">
        <v>594</v>
      </c>
      <c r="I2920" s="832" t="s">
        <v>4086</v>
      </c>
      <c r="J2920" s="832" t="s">
        <v>916</v>
      </c>
      <c r="K2920" s="832" t="s">
        <v>4087</v>
      </c>
      <c r="L2920" s="835">
        <v>46.99</v>
      </c>
      <c r="M2920" s="835">
        <v>93.98</v>
      </c>
      <c r="N2920" s="832">
        <v>2</v>
      </c>
      <c r="O2920" s="836">
        <v>1</v>
      </c>
      <c r="P2920" s="835">
        <v>93.98</v>
      </c>
      <c r="Q2920" s="837">
        <v>1</v>
      </c>
      <c r="R2920" s="832">
        <v>2</v>
      </c>
      <c r="S2920" s="837">
        <v>1</v>
      </c>
      <c r="T2920" s="836">
        <v>1</v>
      </c>
      <c r="U2920" s="838">
        <v>1</v>
      </c>
    </row>
    <row r="2921" spans="1:21" ht="14.45" customHeight="1" x14ac:dyDescent="0.2">
      <c r="A2921" s="831">
        <v>21</v>
      </c>
      <c r="B2921" s="832" t="s">
        <v>3242</v>
      </c>
      <c r="C2921" s="832" t="s">
        <v>3248</v>
      </c>
      <c r="D2921" s="833" t="s">
        <v>5567</v>
      </c>
      <c r="E2921" s="834" t="s">
        <v>3291</v>
      </c>
      <c r="F2921" s="832" t="s">
        <v>3243</v>
      </c>
      <c r="G2921" s="832" t="s">
        <v>3391</v>
      </c>
      <c r="H2921" s="832" t="s">
        <v>594</v>
      </c>
      <c r="I2921" s="832" t="s">
        <v>3392</v>
      </c>
      <c r="J2921" s="832" t="s">
        <v>877</v>
      </c>
      <c r="K2921" s="832" t="s">
        <v>3393</v>
      </c>
      <c r="L2921" s="835">
        <v>91.11</v>
      </c>
      <c r="M2921" s="835">
        <v>182.22</v>
      </c>
      <c r="N2921" s="832">
        <v>2</v>
      </c>
      <c r="O2921" s="836">
        <v>1</v>
      </c>
      <c r="P2921" s="835">
        <v>91.11</v>
      </c>
      <c r="Q2921" s="837">
        <v>0.5</v>
      </c>
      <c r="R2921" s="832">
        <v>1</v>
      </c>
      <c r="S2921" s="837">
        <v>0.5</v>
      </c>
      <c r="T2921" s="836">
        <v>0.5</v>
      </c>
      <c r="U2921" s="838">
        <v>0.5</v>
      </c>
    </row>
    <row r="2922" spans="1:21" ht="14.45" customHeight="1" x14ac:dyDescent="0.2">
      <c r="A2922" s="831">
        <v>21</v>
      </c>
      <c r="B2922" s="832" t="s">
        <v>3242</v>
      </c>
      <c r="C2922" s="832" t="s">
        <v>3248</v>
      </c>
      <c r="D2922" s="833" t="s">
        <v>5567</v>
      </c>
      <c r="E2922" s="834" t="s">
        <v>3291</v>
      </c>
      <c r="F2922" s="832" t="s">
        <v>3243</v>
      </c>
      <c r="G2922" s="832" t="s">
        <v>3394</v>
      </c>
      <c r="H2922" s="832" t="s">
        <v>594</v>
      </c>
      <c r="I2922" s="832" t="s">
        <v>3395</v>
      </c>
      <c r="J2922" s="832" t="s">
        <v>1432</v>
      </c>
      <c r="K2922" s="832" t="s">
        <v>3396</v>
      </c>
      <c r="L2922" s="835">
        <v>24.68</v>
      </c>
      <c r="M2922" s="835">
        <v>98.72</v>
      </c>
      <c r="N2922" s="832">
        <v>4</v>
      </c>
      <c r="O2922" s="836">
        <v>2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5" customHeight="1" x14ac:dyDescent="0.2">
      <c r="A2923" s="831">
        <v>21</v>
      </c>
      <c r="B2923" s="832" t="s">
        <v>3242</v>
      </c>
      <c r="C2923" s="832" t="s">
        <v>3248</v>
      </c>
      <c r="D2923" s="833" t="s">
        <v>5567</v>
      </c>
      <c r="E2923" s="834" t="s">
        <v>3291</v>
      </c>
      <c r="F2923" s="832" t="s">
        <v>3243</v>
      </c>
      <c r="G2923" s="832" t="s">
        <v>3404</v>
      </c>
      <c r="H2923" s="832" t="s">
        <v>594</v>
      </c>
      <c r="I2923" s="832" t="s">
        <v>4898</v>
      </c>
      <c r="J2923" s="832" t="s">
        <v>4638</v>
      </c>
      <c r="K2923" s="832" t="s">
        <v>4899</v>
      </c>
      <c r="L2923" s="835">
        <v>736.33</v>
      </c>
      <c r="M2923" s="835">
        <v>1472.66</v>
      </c>
      <c r="N2923" s="832">
        <v>2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5" customHeight="1" x14ac:dyDescent="0.2">
      <c r="A2924" s="831">
        <v>21</v>
      </c>
      <c r="B2924" s="832" t="s">
        <v>3242</v>
      </c>
      <c r="C2924" s="832" t="s">
        <v>3248</v>
      </c>
      <c r="D2924" s="833" t="s">
        <v>5567</v>
      </c>
      <c r="E2924" s="834" t="s">
        <v>3291</v>
      </c>
      <c r="F2924" s="832" t="s">
        <v>3243</v>
      </c>
      <c r="G2924" s="832" t="s">
        <v>3408</v>
      </c>
      <c r="H2924" s="832" t="s">
        <v>594</v>
      </c>
      <c r="I2924" s="832" t="s">
        <v>3823</v>
      </c>
      <c r="J2924" s="832" t="s">
        <v>963</v>
      </c>
      <c r="K2924" s="832" t="s">
        <v>3824</v>
      </c>
      <c r="L2924" s="835">
        <v>159.16999999999999</v>
      </c>
      <c r="M2924" s="835">
        <v>159.16999999999999</v>
      </c>
      <c r="N2924" s="832">
        <v>1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5" customHeight="1" x14ac:dyDescent="0.2">
      <c r="A2925" s="831">
        <v>21</v>
      </c>
      <c r="B2925" s="832" t="s">
        <v>3242</v>
      </c>
      <c r="C2925" s="832" t="s">
        <v>3248</v>
      </c>
      <c r="D2925" s="833" t="s">
        <v>5567</v>
      </c>
      <c r="E2925" s="834" t="s">
        <v>3291</v>
      </c>
      <c r="F2925" s="832" t="s">
        <v>3243</v>
      </c>
      <c r="G2925" s="832" t="s">
        <v>3299</v>
      </c>
      <c r="H2925" s="832" t="s">
        <v>655</v>
      </c>
      <c r="I2925" s="832" t="s">
        <v>2867</v>
      </c>
      <c r="J2925" s="832" t="s">
        <v>2868</v>
      </c>
      <c r="K2925" s="832" t="s">
        <v>2869</v>
      </c>
      <c r="L2925" s="835">
        <v>5322.08</v>
      </c>
      <c r="M2925" s="835">
        <v>15966.24</v>
      </c>
      <c r="N2925" s="832">
        <v>3</v>
      </c>
      <c r="O2925" s="836">
        <v>3</v>
      </c>
      <c r="P2925" s="835">
        <v>15966.24</v>
      </c>
      <c r="Q2925" s="837">
        <v>1</v>
      </c>
      <c r="R2925" s="832">
        <v>3</v>
      </c>
      <c r="S2925" s="837">
        <v>1</v>
      </c>
      <c r="T2925" s="836">
        <v>3</v>
      </c>
      <c r="U2925" s="838">
        <v>1</v>
      </c>
    </row>
    <row r="2926" spans="1:21" ht="14.45" customHeight="1" x14ac:dyDescent="0.2">
      <c r="A2926" s="831">
        <v>21</v>
      </c>
      <c r="B2926" s="832" t="s">
        <v>3242</v>
      </c>
      <c r="C2926" s="832" t="s">
        <v>3248</v>
      </c>
      <c r="D2926" s="833" t="s">
        <v>5567</v>
      </c>
      <c r="E2926" s="834" t="s">
        <v>3291</v>
      </c>
      <c r="F2926" s="832" t="s">
        <v>3243</v>
      </c>
      <c r="G2926" s="832" t="s">
        <v>3299</v>
      </c>
      <c r="H2926" s="832" t="s">
        <v>655</v>
      </c>
      <c r="I2926" s="832" t="s">
        <v>2863</v>
      </c>
      <c r="J2926" s="832" t="s">
        <v>2859</v>
      </c>
      <c r="K2926" s="832" t="s">
        <v>2864</v>
      </c>
      <c r="L2926" s="835">
        <v>484.75</v>
      </c>
      <c r="M2926" s="835">
        <v>8725.5</v>
      </c>
      <c r="N2926" s="832">
        <v>18</v>
      </c>
      <c r="O2926" s="836">
        <v>9</v>
      </c>
      <c r="P2926" s="835">
        <v>5817</v>
      </c>
      <c r="Q2926" s="837">
        <v>0.66666666666666663</v>
      </c>
      <c r="R2926" s="832">
        <v>12</v>
      </c>
      <c r="S2926" s="837">
        <v>0.66666666666666663</v>
      </c>
      <c r="T2926" s="836">
        <v>6</v>
      </c>
      <c r="U2926" s="838">
        <v>0.66666666666666663</v>
      </c>
    </row>
    <row r="2927" spans="1:21" ht="14.45" customHeight="1" x14ac:dyDescent="0.2">
      <c r="A2927" s="831">
        <v>21</v>
      </c>
      <c r="B2927" s="832" t="s">
        <v>3242</v>
      </c>
      <c r="C2927" s="832" t="s">
        <v>3248</v>
      </c>
      <c r="D2927" s="833" t="s">
        <v>5567</v>
      </c>
      <c r="E2927" s="834" t="s">
        <v>3291</v>
      </c>
      <c r="F2927" s="832" t="s">
        <v>3243</v>
      </c>
      <c r="G2927" s="832" t="s">
        <v>3299</v>
      </c>
      <c r="H2927" s="832" t="s">
        <v>655</v>
      </c>
      <c r="I2927" s="832" t="s">
        <v>2865</v>
      </c>
      <c r="J2927" s="832" t="s">
        <v>2859</v>
      </c>
      <c r="K2927" s="832" t="s">
        <v>2866</v>
      </c>
      <c r="L2927" s="835">
        <v>969.48</v>
      </c>
      <c r="M2927" s="835">
        <v>4847.3999999999996</v>
      </c>
      <c r="N2927" s="832">
        <v>5</v>
      </c>
      <c r="O2927" s="836">
        <v>3</v>
      </c>
      <c r="P2927" s="835">
        <v>4847.3999999999996</v>
      </c>
      <c r="Q2927" s="837">
        <v>1</v>
      </c>
      <c r="R2927" s="832">
        <v>5</v>
      </c>
      <c r="S2927" s="837">
        <v>1</v>
      </c>
      <c r="T2927" s="836">
        <v>3</v>
      </c>
      <c r="U2927" s="838">
        <v>1</v>
      </c>
    </row>
    <row r="2928" spans="1:21" ht="14.45" customHeight="1" x14ac:dyDescent="0.2">
      <c r="A2928" s="831">
        <v>21</v>
      </c>
      <c r="B2928" s="832" t="s">
        <v>3242</v>
      </c>
      <c r="C2928" s="832" t="s">
        <v>3248</v>
      </c>
      <c r="D2928" s="833" t="s">
        <v>5567</v>
      </c>
      <c r="E2928" s="834" t="s">
        <v>3291</v>
      </c>
      <c r="F2928" s="832" t="s">
        <v>3243</v>
      </c>
      <c r="G2928" s="832" t="s">
        <v>3299</v>
      </c>
      <c r="H2928" s="832" t="s">
        <v>655</v>
      </c>
      <c r="I2928" s="832" t="s">
        <v>2858</v>
      </c>
      <c r="J2928" s="832" t="s">
        <v>2859</v>
      </c>
      <c r="K2928" s="832" t="s">
        <v>2860</v>
      </c>
      <c r="L2928" s="835">
        <v>1938.97</v>
      </c>
      <c r="M2928" s="835">
        <v>19389.7</v>
      </c>
      <c r="N2928" s="832">
        <v>10</v>
      </c>
      <c r="O2928" s="836">
        <v>4</v>
      </c>
      <c r="P2928" s="835">
        <v>13572.79</v>
      </c>
      <c r="Q2928" s="837">
        <v>0.70000000000000007</v>
      </c>
      <c r="R2928" s="832">
        <v>7</v>
      </c>
      <c r="S2928" s="837">
        <v>0.7</v>
      </c>
      <c r="T2928" s="836">
        <v>3</v>
      </c>
      <c r="U2928" s="838">
        <v>0.75</v>
      </c>
    </row>
    <row r="2929" spans="1:21" ht="14.45" customHeight="1" x14ac:dyDescent="0.2">
      <c r="A2929" s="831">
        <v>21</v>
      </c>
      <c r="B2929" s="832" t="s">
        <v>3242</v>
      </c>
      <c r="C2929" s="832" t="s">
        <v>3248</v>
      </c>
      <c r="D2929" s="833" t="s">
        <v>5567</v>
      </c>
      <c r="E2929" s="834" t="s">
        <v>3291</v>
      </c>
      <c r="F2929" s="832" t="s">
        <v>3243</v>
      </c>
      <c r="G2929" s="832" t="s">
        <v>3299</v>
      </c>
      <c r="H2929" s="832" t="s">
        <v>655</v>
      </c>
      <c r="I2929" s="832" t="s">
        <v>3432</v>
      </c>
      <c r="J2929" s="832" t="s">
        <v>2859</v>
      </c>
      <c r="K2929" s="832" t="s">
        <v>3433</v>
      </c>
      <c r="L2929" s="835">
        <v>242.37</v>
      </c>
      <c r="M2929" s="835">
        <v>242.37</v>
      </c>
      <c r="N2929" s="832">
        <v>1</v>
      </c>
      <c r="O2929" s="836">
        <v>1</v>
      </c>
      <c r="P2929" s="835">
        <v>242.37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5" customHeight="1" x14ac:dyDescent="0.2">
      <c r="A2930" s="831">
        <v>21</v>
      </c>
      <c r="B2930" s="832" t="s">
        <v>3242</v>
      </c>
      <c r="C2930" s="832" t="s">
        <v>3248</v>
      </c>
      <c r="D2930" s="833" t="s">
        <v>5567</v>
      </c>
      <c r="E2930" s="834" t="s">
        <v>3291</v>
      </c>
      <c r="F2930" s="832" t="s">
        <v>3243</v>
      </c>
      <c r="G2930" s="832" t="s">
        <v>3299</v>
      </c>
      <c r="H2930" s="832" t="s">
        <v>655</v>
      </c>
      <c r="I2930" s="832" t="s">
        <v>3434</v>
      </c>
      <c r="J2930" s="832" t="s">
        <v>2868</v>
      </c>
      <c r="K2930" s="832" t="s">
        <v>3435</v>
      </c>
      <c r="L2930" s="835">
        <v>5322.08</v>
      </c>
      <c r="M2930" s="835">
        <v>5322.08</v>
      </c>
      <c r="N2930" s="832">
        <v>1</v>
      </c>
      <c r="O2930" s="836">
        <v>1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5" customHeight="1" x14ac:dyDescent="0.2">
      <c r="A2931" s="831">
        <v>21</v>
      </c>
      <c r="B2931" s="832" t="s">
        <v>3242</v>
      </c>
      <c r="C2931" s="832" t="s">
        <v>3248</v>
      </c>
      <c r="D2931" s="833" t="s">
        <v>5567</v>
      </c>
      <c r="E2931" s="834" t="s">
        <v>3291</v>
      </c>
      <c r="F2931" s="832" t="s">
        <v>3243</v>
      </c>
      <c r="G2931" s="832" t="s">
        <v>3299</v>
      </c>
      <c r="H2931" s="832" t="s">
        <v>655</v>
      </c>
      <c r="I2931" s="832" t="s">
        <v>2861</v>
      </c>
      <c r="J2931" s="832" t="s">
        <v>2859</v>
      </c>
      <c r="K2931" s="832" t="s">
        <v>2862</v>
      </c>
      <c r="L2931" s="835">
        <v>1454.23</v>
      </c>
      <c r="M2931" s="835">
        <v>10179.61</v>
      </c>
      <c r="N2931" s="832">
        <v>7</v>
      </c>
      <c r="O2931" s="836">
        <v>4</v>
      </c>
      <c r="P2931" s="835">
        <v>10179.61</v>
      </c>
      <c r="Q2931" s="837">
        <v>1</v>
      </c>
      <c r="R2931" s="832">
        <v>7</v>
      </c>
      <c r="S2931" s="837">
        <v>1</v>
      </c>
      <c r="T2931" s="836">
        <v>4</v>
      </c>
      <c r="U2931" s="838">
        <v>1</v>
      </c>
    </row>
    <row r="2932" spans="1:21" ht="14.45" customHeight="1" x14ac:dyDescent="0.2">
      <c r="A2932" s="831">
        <v>21</v>
      </c>
      <c r="B2932" s="832" t="s">
        <v>3242</v>
      </c>
      <c r="C2932" s="832" t="s">
        <v>3248</v>
      </c>
      <c r="D2932" s="833" t="s">
        <v>5567</v>
      </c>
      <c r="E2932" s="834" t="s">
        <v>3291</v>
      </c>
      <c r="F2932" s="832" t="s">
        <v>3243</v>
      </c>
      <c r="G2932" s="832" t="s">
        <v>3437</v>
      </c>
      <c r="H2932" s="832" t="s">
        <v>655</v>
      </c>
      <c r="I2932" s="832" t="s">
        <v>2594</v>
      </c>
      <c r="J2932" s="832" t="s">
        <v>1030</v>
      </c>
      <c r="K2932" s="832" t="s">
        <v>2595</v>
      </c>
      <c r="L2932" s="835">
        <v>42.51</v>
      </c>
      <c r="M2932" s="835">
        <v>212.55</v>
      </c>
      <c r="N2932" s="832">
        <v>5</v>
      </c>
      <c r="O2932" s="836">
        <v>2.5</v>
      </c>
      <c r="P2932" s="835">
        <v>127.53</v>
      </c>
      <c r="Q2932" s="837">
        <v>0.6</v>
      </c>
      <c r="R2932" s="832">
        <v>3</v>
      </c>
      <c r="S2932" s="837">
        <v>0.6</v>
      </c>
      <c r="T2932" s="836">
        <v>1.5</v>
      </c>
      <c r="U2932" s="838">
        <v>0.6</v>
      </c>
    </row>
    <row r="2933" spans="1:21" ht="14.45" customHeight="1" x14ac:dyDescent="0.2">
      <c r="A2933" s="831">
        <v>21</v>
      </c>
      <c r="B2933" s="832" t="s">
        <v>3242</v>
      </c>
      <c r="C2933" s="832" t="s">
        <v>3248</v>
      </c>
      <c r="D2933" s="833" t="s">
        <v>5567</v>
      </c>
      <c r="E2933" s="834" t="s">
        <v>3291</v>
      </c>
      <c r="F2933" s="832" t="s">
        <v>3243</v>
      </c>
      <c r="G2933" s="832" t="s">
        <v>3438</v>
      </c>
      <c r="H2933" s="832" t="s">
        <v>655</v>
      </c>
      <c r="I2933" s="832" t="s">
        <v>2910</v>
      </c>
      <c r="J2933" s="832" t="s">
        <v>2911</v>
      </c>
      <c r="K2933" s="832" t="s">
        <v>2912</v>
      </c>
      <c r="L2933" s="835">
        <v>113.16</v>
      </c>
      <c r="M2933" s="835">
        <v>113.16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5" customHeight="1" x14ac:dyDescent="0.2">
      <c r="A2934" s="831">
        <v>21</v>
      </c>
      <c r="B2934" s="832" t="s">
        <v>3242</v>
      </c>
      <c r="C2934" s="832" t="s">
        <v>3248</v>
      </c>
      <c r="D2934" s="833" t="s">
        <v>5567</v>
      </c>
      <c r="E2934" s="834" t="s">
        <v>3291</v>
      </c>
      <c r="F2934" s="832" t="s">
        <v>3243</v>
      </c>
      <c r="G2934" s="832" t="s">
        <v>3438</v>
      </c>
      <c r="H2934" s="832" t="s">
        <v>655</v>
      </c>
      <c r="I2934" s="832" t="s">
        <v>2913</v>
      </c>
      <c r="J2934" s="832" t="s">
        <v>2911</v>
      </c>
      <c r="K2934" s="832" t="s">
        <v>2914</v>
      </c>
      <c r="L2934" s="835">
        <v>169.73</v>
      </c>
      <c r="M2934" s="835">
        <v>1188.1099999999999</v>
      </c>
      <c r="N2934" s="832">
        <v>7</v>
      </c>
      <c r="O2934" s="836">
        <v>4</v>
      </c>
      <c r="P2934" s="835">
        <v>1018.38</v>
      </c>
      <c r="Q2934" s="837">
        <v>0.85714285714285721</v>
      </c>
      <c r="R2934" s="832">
        <v>6</v>
      </c>
      <c r="S2934" s="837">
        <v>0.8571428571428571</v>
      </c>
      <c r="T2934" s="836">
        <v>3.5</v>
      </c>
      <c r="U2934" s="838">
        <v>0.875</v>
      </c>
    </row>
    <row r="2935" spans="1:21" ht="14.45" customHeight="1" x14ac:dyDescent="0.2">
      <c r="A2935" s="831">
        <v>21</v>
      </c>
      <c r="B2935" s="832" t="s">
        <v>3242</v>
      </c>
      <c r="C2935" s="832" t="s">
        <v>3248</v>
      </c>
      <c r="D2935" s="833" t="s">
        <v>5567</v>
      </c>
      <c r="E2935" s="834" t="s">
        <v>3291</v>
      </c>
      <c r="F2935" s="832" t="s">
        <v>3243</v>
      </c>
      <c r="G2935" s="832" t="s">
        <v>3438</v>
      </c>
      <c r="H2935" s="832" t="s">
        <v>655</v>
      </c>
      <c r="I2935" s="832" t="s">
        <v>2915</v>
      </c>
      <c r="J2935" s="832" t="s">
        <v>2911</v>
      </c>
      <c r="K2935" s="832" t="s">
        <v>2916</v>
      </c>
      <c r="L2935" s="835">
        <v>339.47</v>
      </c>
      <c r="M2935" s="835">
        <v>678.94</v>
      </c>
      <c r="N2935" s="832">
        <v>2</v>
      </c>
      <c r="O2935" s="836">
        <v>1</v>
      </c>
      <c r="P2935" s="835">
        <v>678.94</v>
      </c>
      <c r="Q2935" s="837">
        <v>1</v>
      </c>
      <c r="R2935" s="832">
        <v>2</v>
      </c>
      <c r="S2935" s="837">
        <v>1</v>
      </c>
      <c r="T2935" s="836">
        <v>1</v>
      </c>
      <c r="U2935" s="838">
        <v>1</v>
      </c>
    </row>
    <row r="2936" spans="1:21" ht="14.45" customHeight="1" x14ac:dyDescent="0.2">
      <c r="A2936" s="831">
        <v>21</v>
      </c>
      <c r="B2936" s="832" t="s">
        <v>3242</v>
      </c>
      <c r="C2936" s="832" t="s">
        <v>3248</v>
      </c>
      <c r="D2936" s="833" t="s">
        <v>5567</v>
      </c>
      <c r="E2936" s="834" t="s">
        <v>3291</v>
      </c>
      <c r="F2936" s="832" t="s">
        <v>3243</v>
      </c>
      <c r="G2936" s="832" t="s">
        <v>5003</v>
      </c>
      <c r="H2936" s="832" t="s">
        <v>594</v>
      </c>
      <c r="I2936" s="832" t="s">
        <v>5280</v>
      </c>
      <c r="J2936" s="832" t="s">
        <v>5005</v>
      </c>
      <c r="K2936" s="832" t="s">
        <v>5281</v>
      </c>
      <c r="L2936" s="835">
        <v>79.64</v>
      </c>
      <c r="M2936" s="835">
        <v>79.64</v>
      </c>
      <c r="N2936" s="832">
        <v>1</v>
      </c>
      <c r="O2936" s="836">
        <v>0.5</v>
      </c>
      <c r="P2936" s="835">
        <v>79.64</v>
      </c>
      <c r="Q2936" s="837">
        <v>1</v>
      </c>
      <c r="R2936" s="832">
        <v>1</v>
      </c>
      <c r="S2936" s="837">
        <v>1</v>
      </c>
      <c r="T2936" s="836">
        <v>0.5</v>
      </c>
      <c r="U2936" s="838">
        <v>1</v>
      </c>
    </row>
    <row r="2937" spans="1:21" ht="14.45" customHeight="1" x14ac:dyDescent="0.2">
      <c r="A2937" s="831">
        <v>21</v>
      </c>
      <c r="B2937" s="832" t="s">
        <v>3242</v>
      </c>
      <c r="C2937" s="832" t="s">
        <v>3248</v>
      </c>
      <c r="D2937" s="833" t="s">
        <v>5567</v>
      </c>
      <c r="E2937" s="834" t="s">
        <v>3291</v>
      </c>
      <c r="F2937" s="832" t="s">
        <v>3243</v>
      </c>
      <c r="G2937" s="832" t="s">
        <v>3466</v>
      </c>
      <c r="H2937" s="832" t="s">
        <v>594</v>
      </c>
      <c r="I2937" s="832" t="s">
        <v>3467</v>
      </c>
      <c r="J2937" s="832" t="s">
        <v>1770</v>
      </c>
      <c r="K2937" s="832" t="s">
        <v>3468</v>
      </c>
      <c r="L2937" s="835">
        <v>42.14</v>
      </c>
      <c r="M2937" s="835">
        <v>42.14</v>
      </c>
      <c r="N2937" s="832">
        <v>1</v>
      </c>
      <c r="O2937" s="836">
        <v>0.5</v>
      </c>
      <c r="P2937" s="835">
        <v>42.14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5" customHeight="1" x14ac:dyDescent="0.2">
      <c r="A2938" s="831">
        <v>21</v>
      </c>
      <c r="B2938" s="832" t="s">
        <v>3242</v>
      </c>
      <c r="C2938" s="832" t="s">
        <v>3248</v>
      </c>
      <c r="D2938" s="833" t="s">
        <v>5567</v>
      </c>
      <c r="E2938" s="834" t="s">
        <v>3291</v>
      </c>
      <c r="F2938" s="832" t="s">
        <v>3243</v>
      </c>
      <c r="G2938" s="832" t="s">
        <v>3477</v>
      </c>
      <c r="H2938" s="832" t="s">
        <v>655</v>
      </c>
      <c r="I2938" s="832" t="s">
        <v>3478</v>
      </c>
      <c r="J2938" s="832" t="s">
        <v>3479</v>
      </c>
      <c r="K2938" s="832" t="s">
        <v>3480</v>
      </c>
      <c r="L2938" s="835">
        <v>1651.16</v>
      </c>
      <c r="M2938" s="835">
        <v>1651.16</v>
      </c>
      <c r="N2938" s="832">
        <v>1</v>
      </c>
      <c r="O2938" s="836">
        <v>1</v>
      </c>
      <c r="P2938" s="835">
        <v>1651.16</v>
      </c>
      <c r="Q2938" s="837">
        <v>1</v>
      </c>
      <c r="R2938" s="832">
        <v>1</v>
      </c>
      <c r="S2938" s="837">
        <v>1</v>
      </c>
      <c r="T2938" s="836">
        <v>1</v>
      </c>
      <c r="U2938" s="838">
        <v>1</v>
      </c>
    </row>
    <row r="2939" spans="1:21" ht="14.45" customHeight="1" x14ac:dyDescent="0.2">
      <c r="A2939" s="831">
        <v>21</v>
      </c>
      <c r="B2939" s="832" t="s">
        <v>3242</v>
      </c>
      <c r="C2939" s="832" t="s">
        <v>3248</v>
      </c>
      <c r="D2939" s="833" t="s">
        <v>5567</v>
      </c>
      <c r="E2939" s="834" t="s">
        <v>3291</v>
      </c>
      <c r="F2939" s="832" t="s">
        <v>3243</v>
      </c>
      <c r="G2939" s="832" t="s">
        <v>5091</v>
      </c>
      <c r="H2939" s="832" t="s">
        <v>594</v>
      </c>
      <c r="I2939" s="832" t="s">
        <v>5092</v>
      </c>
      <c r="J2939" s="832" t="s">
        <v>5093</v>
      </c>
      <c r="K2939" s="832" t="s">
        <v>5094</v>
      </c>
      <c r="L2939" s="835">
        <v>132.97999999999999</v>
      </c>
      <c r="M2939" s="835">
        <v>132.97999999999999</v>
      </c>
      <c r="N2939" s="832">
        <v>1</v>
      </c>
      <c r="O2939" s="836">
        <v>0.5</v>
      </c>
      <c r="P2939" s="835">
        <v>132.97999999999999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5" customHeight="1" x14ac:dyDescent="0.2">
      <c r="A2940" s="831">
        <v>21</v>
      </c>
      <c r="B2940" s="832" t="s">
        <v>3242</v>
      </c>
      <c r="C2940" s="832" t="s">
        <v>3248</v>
      </c>
      <c r="D2940" s="833" t="s">
        <v>5567</v>
      </c>
      <c r="E2940" s="834" t="s">
        <v>3291</v>
      </c>
      <c r="F2940" s="832" t="s">
        <v>3243</v>
      </c>
      <c r="G2940" s="832" t="s">
        <v>3487</v>
      </c>
      <c r="H2940" s="832" t="s">
        <v>594</v>
      </c>
      <c r="I2940" s="832" t="s">
        <v>3861</v>
      </c>
      <c r="J2940" s="832" t="s">
        <v>3489</v>
      </c>
      <c r="K2940" s="832" t="s">
        <v>3862</v>
      </c>
      <c r="L2940" s="835">
        <v>24.37</v>
      </c>
      <c r="M2940" s="835">
        <v>48.74</v>
      </c>
      <c r="N2940" s="832">
        <v>2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5" customHeight="1" x14ac:dyDescent="0.2">
      <c r="A2941" s="831">
        <v>21</v>
      </c>
      <c r="B2941" s="832" t="s">
        <v>3242</v>
      </c>
      <c r="C2941" s="832" t="s">
        <v>3248</v>
      </c>
      <c r="D2941" s="833" t="s">
        <v>5567</v>
      </c>
      <c r="E2941" s="834" t="s">
        <v>3291</v>
      </c>
      <c r="F2941" s="832" t="s">
        <v>3243</v>
      </c>
      <c r="G2941" s="832" t="s">
        <v>4769</v>
      </c>
      <c r="H2941" s="832" t="s">
        <v>655</v>
      </c>
      <c r="I2941" s="832" t="s">
        <v>5282</v>
      </c>
      <c r="J2941" s="832" t="s">
        <v>3043</v>
      </c>
      <c r="K2941" s="832" t="s">
        <v>5283</v>
      </c>
      <c r="L2941" s="835">
        <v>186.87</v>
      </c>
      <c r="M2941" s="835">
        <v>186.87</v>
      </c>
      <c r="N2941" s="832">
        <v>1</v>
      </c>
      <c r="O2941" s="836">
        <v>1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5" customHeight="1" x14ac:dyDescent="0.2">
      <c r="A2942" s="831">
        <v>21</v>
      </c>
      <c r="B2942" s="832" t="s">
        <v>3242</v>
      </c>
      <c r="C2942" s="832" t="s">
        <v>3248</v>
      </c>
      <c r="D2942" s="833" t="s">
        <v>5567</v>
      </c>
      <c r="E2942" s="834" t="s">
        <v>3291</v>
      </c>
      <c r="F2942" s="832" t="s">
        <v>3243</v>
      </c>
      <c r="G2942" s="832" t="s">
        <v>3512</v>
      </c>
      <c r="H2942" s="832" t="s">
        <v>594</v>
      </c>
      <c r="I2942" s="832" t="s">
        <v>4113</v>
      </c>
      <c r="J2942" s="832" t="s">
        <v>3514</v>
      </c>
      <c r="K2942" s="832" t="s">
        <v>4114</v>
      </c>
      <c r="L2942" s="835">
        <v>0</v>
      </c>
      <c r="M2942" s="835">
        <v>0</v>
      </c>
      <c r="N2942" s="832">
        <v>1</v>
      </c>
      <c r="O2942" s="836">
        <v>1</v>
      </c>
      <c r="P2942" s="835"/>
      <c r="Q2942" s="837"/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21</v>
      </c>
      <c r="B2943" s="832" t="s">
        <v>3242</v>
      </c>
      <c r="C2943" s="832" t="s">
        <v>3248</v>
      </c>
      <c r="D2943" s="833" t="s">
        <v>5567</v>
      </c>
      <c r="E2943" s="834" t="s">
        <v>3291</v>
      </c>
      <c r="F2943" s="832" t="s">
        <v>3243</v>
      </c>
      <c r="G2943" s="832" t="s">
        <v>3512</v>
      </c>
      <c r="H2943" s="832" t="s">
        <v>594</v>
      </c>
      <c r="I2943" s="832" t="s">
        <v>3513</v>
      </c>
      <c r="J2943" s="832" t="s">
        <v>3514</v>
      </c>
      <c r="K2943" s="832" t="s">
        <v>3515</v>
      </c>
      <c r="L2943" s="835">
        <v>0</v>
      </c>
      <c r="M2943" s="835">
        <v>0</v>
      </c>
      <c r="N2943" s="832">
        <v>1</v>
      </c>
      <c r="O2943" s="836">
        <v>0.5</v>
      </c>
      <c r="P2943" s="835"/>
      <c r="Q2943" s="837"/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21</v>
      </c>
      <c r="B2944" s="832" t="s">
        <v>3242</v>
      </c>
      <c r="C2944" s="832" t="s">
        <v>3248</v>
      </c>
      <c r="D2944" s="833" t="s">
        <v>5567</v>
      </c>
      <c r="E2944" s="834" t="s">
        <v>3291</v>
      </c>
      <c r="F2944" s="832" t="s">
        <v>3243</v>
      </c>
      <c r="G2944" s="832" t="s">
        <v>3902</v>
      </c>
      <c r="H2944" s="832" t="s">
        <v>594</v>
      </c>
      <c r="I2944" s="832" t="s">
        <v>3903</v>
      </c>
      <c r="J2944" s="832" t="s">
        <v>3904</v>
      </c>
      <c r="K2944" s="832" t="s">
        <v>3905</v>
      </c>
      <c r="L2944" s="835">
        <v>727.03</v>
      </c>
      <c r="M2944" s="835">
        <v>2181.09</v>
      </c>
      <c r="N2944" s="832">
        <v>3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21</v>
      </c>
      <c r="B2945" s="832" t="s">
        <v>3242</v>
      </c>
      <c r="C2945" s="832" t="s">
        <v>3248</v>
      </c>
      <c r="D2945" s="833" t="s">
        <v>5567</v>
      </c>
      <c r="E2945" s="834" t="s">
        <v>3291</v>
      </c>
      <c r="F2945" s="832" t="s">
        <v>3243</v>
      </c>
      <c r="G2945" s="832" t="s">
        <v>3313</v>
      </c>
      <c r="H2945" s="832" t="s">
        <v>594</v>
      </c>
      <c r="I2945" s="832" t="s">
        <v>3527</v>
      </c>
      <c r="J2945" s="832" t="s">
        <v>870</v>
      </c>
      <c r="K2945" s="832" t="s">
        <v>3528</v>
      </c>
      <c r="L2945" s="835">
        <v>53.57</v>
      </c>
      <c r="M2945" s="835">
        <v>2196.3700000000008</v>
      </c>
      <c r="N2945" s="832">
        <v>41</v>
      </c>
      <c r="O2945" s="836">
        <v>19</v>
      </c>
      <c r="P2945" s="835">
        <v>964.26000000000033</v>
      </c>
      <c r="Q2945" s="837">
        <v>0.43902439024390244</v>
      </c>
      <c r="R2945" s="832">
        <v>18</v>
      </c>
      <c r="S2945" s="837">
        <v>0.43902439024390244</v>
      </c>
      <c r="T2945" s="836">
        <v>7</v>
      </c>
      <c r="U2945" s="838">
        <v>0.36842105263157893</v>
      </c>
    </row>
    <row r="2946" spans="1:21" ht="14.45" customHeight="1" x14ac:dyDescent="0.2">
      <c r="A2946" s="831">
        <v>21</v>
      </c>
      <c r="B2946" s="832" t="s">
        <v>3242</v>
      </c>
      <c r="C2946" s="832" t="s">
        <v>3248</v>
      </c>
      <c r="D2946" s="833" t="s">
        <v>5567</v>
      </c>
      <c r="E2946" s="834" t="s">
        <v>3291</v>
      </c>
      <c r="F2946" s="832" t="s">
        <v>3243</v>
      </c>
      <c r="G2946" s="832" t="s">
        <v>3292</v>
      </c>
      <c r="H2946" s="832" t="s">
        <v>655</v>
      </c>
      <c r="I2946" s="832" t="s">
        <v>2557</v>
      </c>
      <c r="J2946" s="832" t="s">
        <v>1023</v>
      </c>
      <c r="K2946" s="832" t="s">
        <v>2558</v>
      </c>
      <c r="L2946" s="835">
        <v>2309.36</v>
      </c>
      <c r="M2946" s="835">
        <v>6928.08</v>
      </c>
      <c r="N2946" s="832">
        <v>3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5" customHeight="1" x14ac:dyDescent="0.2">
      <c r="A2947" s="831">
        <v>21</v>
      </c>
      <c r="B2947" s="832" t="s">
        <v>3242</v>
      </c>
      <c r="C2947" s="832" t="s">
        <v>3248</v>
      </c>
      <c r="D2947" s="833" t="s">
        <v>5567</v>
      </c>
      <c r="E2947" s="834" t="s">
        <v>3291</v>
      </c>
      <c r="F2947" s="832" t="s">
        <v>3243</v>
      </c>
      <c r="G2947" s="832" t="s">
        <v>3292</v>
      </c>
      <c r="H2947" s="832" t="s">
        <v>655</v>
      </c>
      <c r="I2947" s="832" t="s">
        <v>2553</v>
      </c>
      <c r="J2947" s="832" t="s">
        <v>1023</v>
      </c>
      <c r="K2947" s="832" t="s">
        <v>2554</v>
      </c>
      <c r="L2947" s="835">
        <v>1385.62</v>
      </c>
      <c r="M2947" s="835">
        <v>24941.160000000003</v>
      </c>
      <c r="N2947" s="832">
        <v>18</v>
      </c>
      <c r="O2947" s="836">
        <v>3.5</v>
      </c>
      <c r="P2947" s="835">
        <v>16627.440000000002</v>
      </c>
      <c r="Q2947" s="837">
        <v>0.66666666666666663</v>
      </c>
      <c r="R2947" s="832">
        <v>12</v>
      </c>
      <c r="S2947" s="837">
        <v>0.66666666666666663</v>
      </c>
      <c r="T2947" s="836">
        <v>2.5</v>
      </c>
      <c r="U2947" s="838">
        <v>0.7142857142857143</v>
      </c>
    </row>
    <row r="2948" spans="1:21" ht="14.45" customHeight="1" x14ac:dyDescent="0.2">
      <c r="A2948" s="831">
        <v>21</v>
      </c>
      <c r="B2948" s="832" t="s">
        <v>3242</v>
      </c>
      <c r="C2948" s="832" t="s">
        <v>3248</v>
      </c>
      <c r="D2948" s="833" t="s">
        <v>5567</v>
      </c>
      <c r="E2948" s="834" t="s">
        <v>3291</v>
      </c>
      <c r="F2948" s="832" t="s">
        <v>3243</v>
      </c>
      <c r="G2948" s="832" t="s">
        <v>3292</v>
      </c>
      <c r="H2948" s="832" t="s">
        <v>655</v>
      </c>
      <c r="I2948" s="832" t="s">
        <v>2559</v>
      </c>
      <c r="J2948" s="832" t="s">
        <v>1020</v>
      </c>
      <c r="K2948" s="832" t="s">
        <v>2560</v>
      </c>
      <c r="L2948" s="835">
        <v>736.33</v>
      </c>
      <c r="M2948" s="835">
        <v>4417.9800000000005</v>
      </c>
      <c r="N2948" s="832">
        <v>6</v>
      </c>
      <c r="O2948" s="836">
        <v>2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5" customHeight="1" x14ac:dyDescent="0.2">
      <c r="A2949" s="831">
        <v>21</v>
      </c>
      <c r="B2949" s="832" t="s">
        <v>3242</v>
      </c>
      <c r="C2949" s="832" t="s">
        <v>3248</v>
      </c>
      <c r="D2949" s="833" t="s">
        <v>5567</v>
      </c>
      <c r="E2949" s="834" t="s">
        <v>3291</v>
      </c>
      <c r="F2949" s="832" t="s">
        <v>3243</v>
      </c>
      <c r="G2949" s="832" t="s">
        <v>3292</v>
      </c>
      <c r="H2949" s="832" t="s">
        <v>655</v>
      </c>
      <c r="I2949" s="832" t="s">
        <v>3538</v>
      </c>
      <c r="J2949" s="832" t="s">
        <v>1020</v>
      </c>
      <c r="K2949" s="832" t="s">
        <v>3539</v>
      </c>
      <c r="L2949" s="835">
        <v>490.89</v>
      </c>
      <c r="M2949" s="835">
        <v>3927.12</v>
      </c>
      <c r="N2949" s="832">
        <v>8</v>
      </c>
      <c r="O2949" s="836">
        <v>2.5</v>
      </c>
      <c r="P2949" s="835">
        <v>3927.12</v>
      </c>
      <c r="Q2949" s="837">
        <v>1</v>
      </c>
      <c r="R2949" s="832">
        <v>8</v>
      </c>
      <c r="S2949" s="837">
        <v>1</v>
      </c>
      <c r="T2949" s="836">
        <v>2.5</v>
      </c>
      <c r="U2949" s="838">
        <v>1</v>
      </c>
    </row>
    <row r="2950" spans="1:21" ht="14.45" customHeight="1" x14ac:dyDescent="0.2">
      <c r="A2950" s="831">
        <v>21</v>
      </c>
      <c r="B2950" s="832" t="s">
        <v>3242</v>
      </c>
      <c r="C2950" s="832" t="s">
        <v>3248</v>
      </c>
      <c r="D2950" s="833" t="s">
        <v>5567</v>
      </c>
      <c r="E2950" s="834" t="s">
        <v>3291</v>
      </c>
      <c r="F2950" s="832" t="s">
        <v>3243</v>
      </c>
      <c r="G2950" s="832" t="s">
        <v>3292</v>
      </c>
      <c r="H2950" s="832" t="s">
        <v>655</v>
      </c>
      <c r="I2950" s="832" t="s">
        <v>2555</v>
      </c>
      <c r="J2950" s="832" t="s">
        <v>1023</v>
      </c>
      <c r="K2950" s="832" t="s">
        <v>2556</v>
      </c>
      <c r="L2950" s="835">
        <v>1847.49</v>
      </c>
      <c r="M2950" s="835">
        <v>18474.900000000001</v>
      </c>
      <c r="N2950" s="832">
        <v>10</v>
      </c>
      <c r="O2950" s="836">
        <v>1.5</v>
      </c>
      <c r="P2950" s="835">
        <v>12932.43</v>
      </c>
      <c r="Q2950" s="837">
        <v>0.7</v>
      </c>
      <c r="R2950" s="832">
        <v>7</v>
      </c>
      <c r="S2950" s="837">
        <v>0.7</v>
      </c>
      <c r="T2950" s="836">
        <v>1</v>
      </c>
      <c r="U2950" s="838">
        <v>0.66666666666666663</v>
      </c>
    </row>
    <row r="2951" spans="1:21" ht="14.45" customHeight="1" x14ac:dyDescent="0.2">
      <c r="A2951" s="831">
        <v>21</v>
      </c>
      <c r="B2951" s="832" t="s">
        <v>3242</v>
      </c>
      <c r="C2951" s="832" t="s">
        <v>3248</v>
      </c>
      <c r="D2951" s="833" t="s">
        <v>5567</v>
      </c>
      <c r="E2951" s="834" t="s">
        <v>3291</v>
      </c>
      <c r="F2951" s="832" t="s">
        <v>3243</v>
      </c>
      <c r="G2951" s="832" t="s">
        <v>3292</v>
      </c>
      <c r="H2951" s="832" t="s">
        <v>655</v>
      </c>
      <c r="I2951" s="832" t="s">
        <v>2561</v>
      </c>
      <c r="J2951" s="832" t="s">
        <v>1020</v>
      </c>
      <c r="K2951" s="832" t="s">
        <v>2562</v>
      </c>
      <c r="L2951" s="835">
        <v>1154.68</v>
      </c>
      <c r="M2951" s="835">
        <v>4618.72</v>
      </c>
      <c r="N2951" s="832">
        <v>4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5" customHeight="1" x14ac:dyDescent="0.2">
      <c r="A2952" s="831">
        <v>21</v>
      </c>
      <c r="B2952" s="832" t="s">
        <v>3242</v>
      </c>
      <c r="C2952" s="832" t="s">
        <v>3248</v>
      </c>
      <c r="D2952" s="833" t="s">
        <v>5567</v>
      </c>
      <c r="E2952" s="834" t="s">
        <v>3291</v>
      </c>
      <c r="F2952" s="832" t="s">
        <v>3243</v>
      </c>
      <c r="G2952" s="832" t="s">
        <v>3546</v>
      </c>
      <c r="H2952" s="832" t="s">
        <v>594</v>
      </c>
      <c r="I2952" s="832" t="s">
        <v>3916</v>
      </c>
      <c r="J2952" s="832" t="s">
        <v>732</v>
      </c>
      <c r="K2952" s="832" t="s">
        <v>3917</v>
      </c>
      <c r="L2952" s="835">
        <v>17.62</v>
      </c>
      <c r="M2952" s="835">
        <v>17.62</v>
      </c>
      <c r="N2952" s="832">
        <v>1</v>
      </c>
      <c r="O2952" s="836">
        <v>0.5</v>
      </c>
      <c r="P2952" s="835">
        <v>17.62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5" customHeight="1" x14ac:dyDescent="0.2">
      <c r="A2953" s="831">
        <v>21</v>
      </c>
      <c r="B2953" s="832" t="s">
        <v>3242</v>
      </c>
      <c r="C2953" s="832" t="s">
        <v>3248</v>
      </c>
      <c r="D2953" s="833" t="s">
        <v>5567</v>
      </c>
      <c r="E2953" s="834" t="s">
        <v>3291</v>
      </c>
      <c r="F2953" s="832" t="s">
        <v>3243</v>
      </c>
      <c r="G2953" s="832" t="s">
        <v>3551</v>
      </c>
      <c r="H2953" s="832" t="s">
        <v>594</v>
      </c>
      <c r="I2953" s="832" t="s">
        <v>3928</v>
      </c>
      <c r="J2953" s="832" t="s">
        <v>1078</v>
      </c>
      <c r="K2953" s="832" t="s">
        <v>3929</v>
      </c>
      <c r="L2953" s="835">
        <v>103.67</v>
      </c>
      <c r="M2953" s="835">
        <v>207.34</v>
      </c>
      <c r="N2953" s="832">
        <v>2</v>
      </c>
      <c r="O2953" s="836">
        <v>1.5</v>
      </c>
      <c r="P2953" s="835">
        <v>207.34</v>
      </c>
      <c r="Q2953" s="837">
        <v>1</v>
      </c>
      <c r="R2953" s="832">
        <v>2</v>
      </c>
      <c r="S2953" s="837">
        <v>1</v>
      </c>
      <c r="T2953" s="836">
        <v>1.5</v>
      </c>
      <c r="U2953" s="838">
        <v>1</v>
      </c>
    </row>
    <row r="2954" spans="1:21" ht="14.45" customHeight="1" x14ac:dyDescent="0.2">
      <c r="A2954" s="831">
        <v>21</v>
      </c>
      <c r="B2954" s="832" t="s">
        <v>3242</v>
      </c>
      <c r="C2954" s="832" t="s">
        <v>3248</v>
      </c>
      <c r="D2954" s="833" t="s">
        <v>5567</v>
      </c>
      <c r="E2954" s="834" t="s">
        <v>3291</v>
      </c>
      <c r="F2954" s="832" t="s">
        <v>3243</v>
      </c>
      <c r="G2954" s="832" t="s">
        <v>3551</v>
      </c>
      <c r="H2954" s="832" t="s">
        <v>594</v>
      </c>
      <c r="I2954" s="832" t="s">
        <v>3930</v>
      </c>
      <c r="J2954" s="832" t="s">
        <v>1078</v>
      </c>
      <c r="K2954" s="832" t="s">
        <v>3556</v>
      </c>
      <c r="L2954" s="835">
        <v>32.25</v>
      </c>
      <c r="M2954" s="835">
        <v>161.25</v>
      </c>
      <c r="N2954" s="832">
        <v>5</v>
      </c>
      <c r="O2954" s="836">
        <v>2</v>
      </c>
      <c r="P2954" s="835">
        <v>129</v>
      </c>
      <c r="Q2954" s="837">
        <v>0.8</v>
      </c>
      <c r="R2954" s="832">
        <v>4</v>
      </c>
      <c r="S2954" s="837">
        <v>0.8</v>
      </c>
      <c r="T2954" s="836">
        <v>1</v>
      </c>
      <c r="U2954" s="838">
        <v>0.5</v>
      </c>
    </row>
    <row r="2955" spans="1:21" ht="14.45" customHeight="1" x14ac:dyDescent="0.2">
      <c r="A2955" s="831">
        <v>21</v>
      </c>
      <c r="B2955" s="832" t="s">
        <v>3242</v>
      </c>
      <c r="C2955" s="832" t="s">
        <v>3248</v>
      </c>
      <c r="D2955" s="833" t="s">
        <v>5567</v>
      </c>
      <c r="E2955" s="834" t="s">
        <v>3291</v>
      </c>
      <c r="F2955" s="832" t="s">
        <v>3243</v>
      </c>
      <c r="G2955" s="832" t="s">
        <v>3551</v>
      </c>
      <c r="H2955" s="832" t="s">
        <v>594</v>
      </c>
      <c r="I2955" s="832" t="s">
        <v>3553</v>
      </c>
      <c r="J2955" s="832" t="s">
        <v>1078</v>
      </c>
      <c r="K2955" s="832" t="s">
        <v>3554</v>
      </c>
      <c r="L2955" s="835">
        <v>103.67</v>
      </c>
      <c r="M2955" s="835">
        <v>414.68</v>
      </c>
      <c r="N2955" s="832">
        <v>4</v>
      </c>
      <c r="O2955" s="836">
        <v>2</v>
      </c>
      <c r="P2955" s="835">
        <v>311.01</v>
      </c>
      <c r="Q2955" s="837">
        <v>0.75</v>
      </c>
      <c r="R2955" s="832">
        <v>3</v>
      </c>
      <c r="S2955" s="837">
        <v>0.75</v>
      </c>
      <c r="T2955" s="836">
        <v>1.5</v>
      </c>
      <c r="U2955" s="838">
        <v>0.75</v>
      </c>
    </row>
    <row r="2956" spans="1:21" ht="14.45" customHeight="1" x14ac:dyDescent="0.2">
      <c r="A2956" s="831">
        <v>21</v>
      </c>
      <c r="B2956" s="832" t="s">
        <v>3242</v>
      </c>
      <c r="C2956" s="832" t="s">
        <v>3248</v>
      </c>
      <c r="D2956" s="833" t="s">
        <v>5567</v>
      </c>
      <c r="E2956" s="834" t="s">
        <v>3291</v>
      </c>
      <c r="F2956" s="832" t="s">
        <v>3243</v>
      </c>
      <c r="G2956" s="832" t="s">
        <v>3551</v>
      </c>
      <c r="H2956" s="832" t="s">
        <v>594</v>
      </c>
      <c r="I2956" s="832" t="s">
        <v>4282</v>
      </c>
      <c r="J2956" s="832" t="s">
        <v>4283</v>
      </c>
      <c r="K2956" s="832" t="s">
        <v>4284</v>
      </c>
      <c r="L2956" s="835">
        <v>64.5</v>
      </c>
      <c r="M2956" s="835">
        <v>129</v>
      </c>
      <c r="N2956" s="832">
        <v>2</v>
      </c>
      <c r="O2956" s="836">
        <v>1</v>
      </c>
      <c r="P2956" s="835">
        <v>129</v>
      </c>
      <c r="Q2956" s="837">
        <v>1</v>
      </c>
      <c r="R2956" s="832">
        <v>2</v>
      </c>
      <c r="S2956" s="837">
        <v>1</v>
      </c>
      <c r="T2956" s="836">
        <v>1</v>
      </c>
      <c r="U2956" s="838">
        <v>1</v>
      </c>
    </row>
    <row r="2957" spans="1:21" ht="14.45" customHeight="1" x14ac:dyDescent="0.2">
      <c r="A2957" s="831">
        <v>21</v>
      </c>
      <c r="B2957" s="832" t="s">
        <v>3242</v>
      </c>
      <c r="C2957" s="832" t="s">
        <v>3248</v>
      </c>
      <c r="D2957" s="833" t="s">
        <v>5567</v>
      </c>
      <c r="E2957" s="834" t="s">
        <v>3291</v>
      </c>
      <c r="F2957" s="832" t="s">
        <v>3243</v>
      </c>
      <c r="G2957" s="832" t="s">
        <v>3551</v>
      </c>
      <c r="H2957" s="832" t="s">
        <v>594</v>
      </c>
      <c r="I2957" s="832" t="s">
        <v>4788</v>
      </c>
      <c r="J2957" s="832" t="s">
        <v>4283</v>
      </c>
      <c r="K2957" s="832" t="s">
        <v>4789</v>
      </c>
      <c r="L2957" s="835">
        <v>64.5</v>
      </c>
      <c r="M2957" s="835">
        <v>193.5</v>
      </c>
      <c r="N2957" s="832">
        <v>3</v>
      </c>
      <c r="O2957" s="836">
        <v>0.5</v>
      </c>
      <c r="P2957" s="835">
        <v>193.5</v>
      </c>
      <c r="Q2957" s="837">
        <v>1</v>
      </c>
      <c r="R2957" s="832">
        <v>3</v>
      </c>
      <c r="S2957" s="837">
        <v>1</v>
      </c>
      <c r="T2957" s="836">
        <v>0.5</v>
      </c>
      <c r="U2957" s="838">
        <v>1</v>
      </c>
    </row>
    <row r="2958" spans="1:21" ht="14.45" customHeight="1" x14ac:dyDescent="0.2">
      <c r="A2958" s="831">
        <v>21</v>
      </c>
      <c r="B2958" s="832" t="s">
        <v>3242</v>
      </c>
      <c r="C2958" s="832" t="s">
        <v>3248</v>
      </c>
      <c r="D2958" s="833" t="s">
        <v>5567</v>
      </c>
      <c r="E2958" s="834" t="s">
        <v>3291</v>
      </c>
      <c r="F2958" s="832" t="s">
        <v>3243</v>
      </c>
      <c r="G2958" s="832" t="s">
        <v>3293</v>
      </c>
      <c r="H2958" s="832" t="s">
        <v>594</v>
      </c>
      <c r="I2958" s="832" t="s">
        <v>3295</v>
      </c>
      <c r="J2958" s="832" t="s">
        <v>1349</v>
      </c>
      <c r="K2958" s="832" t="s">
        <v>2522</v>
      </c>
      <c r="L2958" s="835">
        <v>453.18</v>
      </c>
      <c r="M2958" s="835">
        <v>8157.2399999999989</v>
      </c>
      <c r="N2958" s="832">
        <v>18</v>
      </c>
      <c r="O2958" s="836">
        <v>10</v>
      </c>
      <c r="P2958" s="835">
        <v>4078.6199999999994</v>
      </c>
      <c r="Q2958" s="837">
        <v>0.5</v>
      </c>
      <c r="R2958" s="832">
        <v>9</v>
      </c>
      <c r="S2958" s="837">
        <v>0.5</v>
      </c>
      <c r="T2958" s="836">
        <v>5</v>
      </c>
      <c r="U2958" s="838">
        <v>0.5</v>
      </c>
    </row>
    <row r="2959" spans="1:21" ht="14.45" customHeight="1" x14ac:dyDescent="0.2">
      <c r="A2959" s="831">
        <v>21</v>
      </c>
      <c r="B2959" s="832" t="s">
        <v>3242</v>
      </c>
      <c r="C2959" s="832" t="s">
        <v>3248</v>
      </c>
      <c r="D2959" s="833" t="s">
        <v>5567</v>
      </c>
      <c r="E2959" s="834" t="s">
        <v>3291</v>
      </c>
      <c r="F2959" s="832" t="s">
        <v>3243</v>
      </c>
      <c r="G2959" s="832" t="s">
        <v>3305</v>
      </c>
      <c r="H2959" s="832" t="s">
        <v>655</v>
      </c>
      <c r="I2959" s="832" t="s">
        <v>3568</v>
      </c>
      <c r="J2959" s="832" t="s">
        <v>2851</v>
      </c>
      <c r="K2959" s="832" t="s">
        <v>3569</v>
      </c>
      <c r="L2959" s="835">
        <v>2038.93</v>
      </c>
      <c r="M2959" s="835">
        <v>2038.93</v>
      </c>
      <c r="N2959" s="832">
        <v>1</v>
      </c>
      <c r="O2959" s="836">
        <v>1</v>
      </c>
      <c r="P2959" s="835">
        <v>2038.93</v>
      </c>
      <c r="Q2959" s="837">
        <v>1</v>
      </c>
      <c r="R2959" s="832">
        <v>1</v>
      </c>
      <c r="S2959" s="837">
        <v>1</v>
      </c>
      <c r="T2959" s="836">
        <v>1</v>
      </c>
      <c r="U2959" s="838">
        <v>1</v>
      </c>
    </row>
    <row r="2960" spans="1:21" ht="14.45" customHeight="1" x14ac:dyDescent="0.2">
      <c r="A2960" s="831">
        <v>21</v>
      </c>
      <c r="B2960" s="832" t="s">
        <v>3242</v>
      </c>
      <c r="C2960" s="832" t="s">
        <v>3248</v>
      </c>
      <c r="D2960" s="833" t="s">
        <v>5567</v>
      </c>
      <c r="E2960" s="834" t="s">
        <v>3291</v>
      </c>
      <c r="F2960" s="832" t="s">
        <v>3243</v>
      </c>
      <c r="G2960" s="832" t="s">
        <v>3305</v>
      </c>
      <c r="H2960" s="832" t="s">
        <v>655</v>
      </c>
      <c r="I2960" s="832" t="s">
        <v>2853</v>
      </c>
      <c r="J2960" s="832" t="s">
        <v>2851</v>
      </c>
      <c r="K2960" s="832" t="s">
        <v>2854</v>
      </c>
      <c r="L2960" s="835">
        <v>552.64</v>
      </c>
      <c r="M2960" s="835">
        <v>552.64</v>
      </c>
      <c r="N2960" s="832">
        <v>1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21</v>
      </c>
      <c r="B2961" s="832" t="s">
        <v>3242</v>
      </c>
      <c r="C2961" s="832" t="s">
        <v>3248</v>
      </c>
      <c r="D2961" s="833" t="s">
        <v>5567</v>
      </c>
      <c r="E2961" s="834" t="s">
        <v>3291</v>
      </c>
      <c r="F2961" s="832" t="s">
        <v>3243</v>
      </c>
      <c r="G2961" s="832" t="s">
        <v>3305</v>
      </c>
      <c r="H2961" s="832" t="s">
        <v>655</v>
      </c>
      <c r="I2961" s="832" t="s">
        <v>2855</v>
      </c>
      <c r="J2961" s="832" t="s">
        <v>2851</v>
      </c>
      <c r="K2961" s="832" t="s">
        <v>2856</v>
      </c>
      <c r="L2961" s="835">
        <v>1019.46</v>
      </c>
      <c r="M2961" s="835">
        <v>2038.92</v>
      </c>
      <c r="N2961" s="832">
        <v>2</v>
      </c>
      <c r="O2961" s="836">
        <v>2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21</v>
      </c>
      <c r="B2962" s="832" t="s">
        <v>3242</v>
      </c>
      <c r="C2962" s="832" t="s">
        <v>3248</v>
      </c>
      <c r="D2962" s="833" t="s">
        <v>5567</v>
      </c>
      <c r="E2962" s="834" t="s">
        <v>3291</v>
      </c>
      <c r="F2962" s="832" t="s">
        <v>3243</v>
      </c>
      <c r="G2962" s="832" t="s">
        <v>3570</v>
      </c>
      <c r="H2962" s="832" t="s">
        <v>594</v>
      </c>
      <c r="I2962" s="832" t="s">
        <v>3571</v>
      </c>
      <c r="J2962" s="832" t="s">
        <v>842</v>
      </c>
      <c r="K2962" s="832" t="s">
        <v>3572</v>
      </c>
      <c r="L2962" s="835">
        <v>32.25</v>
      </c>
      <c r="M2962" s="835">
        <v>193.5</v>
      </c>
      <c r="N2962" s="832">
        <v>6</v>
      </c>
      <c r="O2962" s="836">
        <v>1.5</v>
      </c>
      <c r="P2962" s="835">
        <v>96.75</v>
      </c>
      <c r="Q2962" s="837">
        <v>0.5</v>
      </c>
      <c r="R2962" s="832">
        <v>3</v>
      </c>
      <c r="S2962" s="837">
        <v>0.5</v>
      </c>
      <c r="T2962" s="836">
        <v>1</v>
      </c>
      <c r="U2962" s="838">
        <v>0.66666666666666663</v>
      </c>
    </row>
    <row r="2963" spans="1:21" ht="14.45" customHeight="1" x14ac:dyDescent="0.2">
      <c r="A2963" s="831">
        <v>21</v>
      </c>
      <c r="B2963" s="832" t="s">
        <v>3242</v>
      </c>
      <c r="C2963" s="832" t="s">
        <v>3248</v>
      </c>
      <c r="D2963" s="833" t="s">
        <v>5567</v>
      </c>
      <c r="E2963" s="834" t="s">
        <v>3291</v>
      </c>
      <c r="F2963" s="832" t="s">
        <v>3243</v>
      </c>
      <c r="G2963" s="832" t="s">
        <v>3570</v>
      </c>
      <c r="H2963" s="832" t="s">
        <v>655</v>
      </c>
      <c r="I2963" s="832" t="s">
        <v>2508</v>
      </c>
      <c r="J2963" s="832" t="s">
        <v>842</v>
      </c>
      <c r="K2963" s="832" t="s">
        <v>2509</v>
      </c>
      <c r="L2963" s="835">
        <v>16.12</v>
      </c>
      <c r="M2963" s="835">
        <v>145.08000000000001</v>
      </c>
      <c r="N2963" s="832">
        <v>9</v>
      </c>
      <c r="O2963" s="836">
        <v>3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5" customHeight="1" x14ac:dyDescent="0.2">
      <c r="A2964" s="831">
        <v>21</v>
      </c>
      <c r="B2964" s="832" t="s">
        <v>3242</v>
      </c>
      <c r="C2964" s="832" t="s">
        <v>3248</v>
      </c>
      <c r="D2964" s="833" t="s">
        <v>5567</v>
      </c>
      <c r="E2964" s="834" t="s">
        <v>3291</v>
      </c>
      <c r="F2964" s="832" t="s">
        <v>3243</v>
      </c>
      <c r="G2964" s="832" t="s">
        <v>3594</v>
      </c>
      <c r="H2964" s="832" t="s">
        <v>594</v>
      </c>
      <c r="I2964" s="832" t="s">
        <v>3595</v>
      </c>
      <c r="J2964" s="832" t="s">
        <v>668</v>
      </c>
      <c r="K2964" s="832" t="s">
        <v>3596</v>
      </c>
      <c r="L2964" s="835">
        <v>108.44</v>
      </c>
      <c r="M2964" s="835">
        <v>108.44</v>
      </c>
      <c r="N2964" s="832">
        <v>1</v>
      </c>
      <c r="O2964" s="836">
        <v>0.5</v>
      </c>
      <c r="P2964" s="835">
        <v>108.44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5" customHeight="1" x14ac:dyDescent="0.2">
      <c r="A2965" s="831">
        <v>21</v>
      </c>
      <c r="B2965" s="832" t="s">
        <v>3242</v>
      </c>
      <c r="C2965" s="832" t="s">
        <v>3248</v>
      </c>
      <c r="D2965" s="833" t="s">
        <v>5567</v>
      </c>
      <c r="E2965" s="834" t="s">
        <v>3291</v>
      </c>
      <c r="F2965" s="832" t="s">
        <v>3243</v>
      </c>
      <c r="G2965" s="832" t="s">
        <v>3594</v>
      </c>
      <c r="H2965" s="832" t="s">
        <v>594</v>
      </c>
      <c r="I2965" s="832" t="s">
        <v>3595</v>
      </c>
      <c r="J2965" s="832" t="s">
        <v>668</v>
      </c>
      <c r="K2965" s="832" t="s">
        <v>3596</v>
      </c>
      <c r="L2965" s="835">
        <v>127.91</v>
      </c>
      <c r="M2965" s="835">
        <v>767.46</v>
      </c>
      <c r="N2965" s="832">
        <v>6</v>
      </c>
      <c r="O2965" s="836">
        <v>3.5</v>
      </c>
      <c r="P2965" s="835">
        <v>511.64</v>
      </c>
      <c r="Q2965" s="837">
        <v>0.66666666666666663</v>
      </c>
      <c r="R2965" s="832">
        <v>4</v>
      </c>
      <c r="S2965" s="837">
        <v>0.66666666666666663</v>
      </c>
      <c r="T2965" s="836">
        <v>2.5</v>
      </c>
      <c r="U2965" s="838">
        <v>0.7142857142857143</v>
      </c>
    </row>
    <row r="2966" spans="1:21" ht="14.45" customHeight="1" x14ac:dyDescent="0.2">
      <c r="A2966" s="831">
        <v>21</v>
      </c>
      <c r="B2966" s="832" t="s">
        <v>3242</v>
      </c>
      <c r="C2966" s="832" t="s">
        <v>3248</v>
      </c>
      <c r="D2966" s="833" t="s">
        <v>5567</v>
      </c>
      <c r="E2966" s="834" t="s">
        <v>3291</v>
      </c>
      <c r="F2966" s="832" t="s">
        <v>3243</v>
      </c>
      <c r="G2966" s="832" t="s">
        <v>3597</v>
      </c>
      <c r="H2966" s="832" t="s">
        <v>594</v>
      </c>
      <c r="I2966" s="832" t="s">
        <v>3598</v>
      </c>
      <c r="J2966" s="832" t="s">
        <v>3599</v>
      </c>
      <c r="K2966" s="832" t="s">
        <v>3600</v>
      </c>
      <c r="L2966" s="835">
        <v>21.92</v>
      </c>
      <c r="M2966" s="835">
        <v>153.44</v>
      </c>
      <c r="N2966" s="832">
        <v>7</v>
      </c>
      <c r="O2966" s="836">
        <v>1</v>
      </c>
      <c r="P2966" s="835">
        <v>153.44</v>
      </c>
      <c r="Q2966" s="837">
        <v>1</v>
      </c>
      <c r="R2966" s="832">
        <v>7</v>
      </c>
      <c r="S2966" s="837">
        <v>1</v>
      </c>
      <c r="T2966" s="836">
        <v>1</v>
      </c>
      <c r="U2966" s="838">
        <v>1</v>
      </c>
    </row>
    <row r="2967" spans="1:21" ht="14.45" customHeight="1" x14ac:dyDescent="0.2">
      <c r="A2967" s="831">
        <v>21</v>
      </c>
      <c r="B2967" s="832" t="s">
        <v>3242</v>
      </c>
      <c r="C2967" s="832" t="s">
        <v>3248</v>
      </c>
      <c r="D2967" s="833" t="s">
        <v>5567</v>
      </c>
      <c r="E2967" s="834" t="s">
        <v>3291</v>
      </c>
      <c r="F2967" s="832" t="s">
        <v>3243</v>
      </c>
      <c r="G2967" s="832" t="s">
        <v>3597</v>
      </c>
      <c r="H2967" s="832" t="s">
        <v>594</v>
      </c>
      <c r="I2967" s="832" t="s">
        <v>3601</v>
      </c>
      <c r="J2967" s="832" t="s">
        <v>3599</v>
      </c>
      <c r="K2967" s="832" t="s">
        <v>1886</v>
      </c>
      <c r="L2967" s="835">
        <v>87.67</v>
      </c>
      <c r="M2967" s="835">
        <v>175.34</v>
      </c>
      <c r="N2967" s="832">
        <v>2</v>
      </c>
      <c r="O2967" s="836">
        <v>0.5</v>
      </c>
      <c r="P2967" s="835">
        <v>175.34</v>
      </c>
      <c r="Q2967" s="837">
        <v>1</v>
      </c>
      <c r="R2967" s="832">
        <v>2</v>
      </c>
      <c r="S2967" s="837">
        <v>1</v>
      </c>
      <c r="T2967" s="836">
        <v>0.5</v>
      </c>
      <c r="U2967" s="838">
        <v>1</v>
      </c>
    </row>
    <row r="2968" spans="1:21" ht="14.45" customHeight="1" x14ac:dyDescent="0.2">
      <c r="A2968" s="831">
        <v>21</v>
      </c>
      <c r="B2968" s="832" t="s">
        <v>3242</v>
      </c>
      <c r="C2968" s="832" t="s">
        <v>3248</v>
      </c>
      <c r="D2968" s="833" t="s">
        <v>5567</v>
      </c>
      <c r="E2968" s="834" t="s">
        <v>3291</v>
      </c>
      <c r="F2968" s="832" t="s">
        <v>3243</v>
      </c>
      <c r="G2968" s="832" t="s">
        <v>4678</v>
      </c>
      <c r="H2968" s="832" t="s">
        <v>655</v>
      </c>
      <c r="I2968" s="832" t="s">
        <v>2955</v>
      </c>
      <c r="J2968" s="832" t="s">
        <v>2956</v>
      </c>
      <c r="K2968" s="832" t="s">
        <v>2957</v>
      </c>
      <c r="L2968" s="835">
        <v>122.96</v>
      </c>
      <c r="M2968" s="835">
        <v>122.96</v>
      </c>
      <c r="N2968" s="832">
        <v>1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5" customHeight="1" x14ac:dyDescent="0.2">
      <c r="A2969" s="831">
        <v>21</v>
      </c>
      <c r="B2969" s="832" t="s">
        <v>3242</v>
      </c>
      <c r="C2969" s="832" t="s">
        <v>3248</v>
      </c>
      <c r="D2969" s="833" t="s">
        <v>5567</v>
      </c>
      <c r="E2969" s="834" t="s">
        <v>3291</v>
      </c>
      <c r="F2969" s="832" t="s">
        <v>3243</v>
      </c>
      <c r="G2969" s="832" t="s">
        <v>3296</v>
      </c>
      <c r="H2969" s="832" t="s">
        <v>655</v>
      </c>
      <c r="I2969" s="832" t="s">
        <v>2886</v>
      </c>
      <c r="J2969" s="832" t="s">
        <v>1345</v>
      </c>
      <c r="K2969" s="832" t="s">
        <v>1346</v>
      </c>
      <c r="L2969" s="835">
        <v>0</v>
      </c>
      <c r="M2969" s="835">
        <v>0</v>
      </c>
      <c r="N2969" s="832">
        <v>16</v>
      </c>
      <c r="O2969" s="836">
        <v>6</v>
      </c>
      <c r="P2969" s="835">
        <v>0</v>
      </c>
      <c r="Q2969" s="837"/>
      <c r="R2969" s="832">
        <v>8</v>
      </c>
      <c r="S2969" s="837">
        <v>0.5</v>
      </c>
      <c r="T2969" s="836">
        <v>3</v>
      </c>
      <c r="U2969" s="838">
        <v>0.5</v>
      </c>
    </row>
    <row r="2970" spans="1:21" ht="14.45" customHeight="1" x14ac:dyDescent="0.2">
      <c r="A2970" s="831">
        <v>21</v>
      </c>
      <c r="B2970" s="832" t="s">
        <v>3242</v>
      </c>
      <c r="C2970" s="832" t="s">
        <v>3248</v>
      </c>
      <c r="D2970" s="833" t="s">
        <v>5567</v>
      </c>
      <c r="E2970" s="834" t="s">
        <v>3291</v>
      </c>
      <c r="F2970" s="832" t="s">
        <v>3243</v>
      </c>
      <c r="G2970" s="832" t="s">
        <v>3296</v>
      </c>
      <c r="H2970" s="832" t="s">
        <v>594</v>
      </c>
      <c r="I2970" s="832" t="s">
        <v>3608</v>
      </c>
      <c r="J2970" s="832" t="s">
        <v>1273</v>
      </c>
      <c r="K2970" s="832" t="s">
        <v>3609</v>
      </c>
      <c r="L2970" s="835">
        <v>227.69</v>
      </c>
      <c r="M2970" s="835">
        <v>227.69</v>
      </c>
      <c r="N2970" s="832">
        <v>1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21</v>
      </c>
      <c r="B2971" s="832" t="s">
        <v>3242</v>
      </c>
      <c r="C2971" s="832" t="s">
        <v>3248</v>
      </c>
      <c r="D2971" s="833" t="s">
        <v>5567</v>
      </c>
      <c r="E2971" s="834" t="s">
        <v>3291</v>
      </c>
      <c r="F2971" s="832" t="s">
        <v>3243</v>
      </c>
      <c r="G2971" s="832" t="s">
        <v>3614</v>
      </c>
      <c r="H2971" s="832" t="s">
        <v>594</v>
      </c>
      <c r="I2971" s="832" t="s">
        <v>3616</v>
      </c>
      <c r="J2971" s="832" t="s">
        <v>1622</v>
      </c>
      <c r="K2971" s="832" t="s">
        <v>1952</v>
      </c>
      <c r="L2971" s="835">
        <v>42.08</v>
      </c>
      <c r="M2971" s="835">
        <v>252.48</v>
      </c>
      <c r="N2971" s="832">
        <v>6</v>
      </c>
      <c r="O2971" s="836">
        <v>1.5</v>
      </c>
      <c r="P2971" s="835">
        <v>84.16</v>
      </c>
      <c r="Q2971" s="837">
        <v>0.33333333333333331</v>
      </c>
      <c r="R2971" s="832">
        <v>2</v>
      </c>
      <c r="S2971" s="837">
        <v>0.33333333333333331</v>
      </c>
      <c r="T2971" s="836">
        <v>0.5</v>
      </c>
      <c r="U2971" s="838">
        <v>0.33333333333333331</v>
      </c>
    </row>
    <row r="2972" spans="1:21" ht="14.45" customHeight="1" x14ac:dyDescent="0.2">
      <c r="A2972" s="831">
        <v>21</v>
      </c>
      <c r="B2972" s="832" t="s">
        <v>3242</v>
      </c>
      <c r="C2972" s="832" t="s">
        <v>3248</v>
      </c>
      <c r="D2972" s="833" t="s">
        <v>5567</v>
      </c>
      <c r="E2972" s="834" t="s">
        <v>3291</v>
      </c>
      <c r="F2972" s="832" t="s">
        <v>3243</v>
      </c>
      <c r="G2972" s="832" t="s">
        <v>3617</v>
      </c>
      <c r="H2972" s="832" t="s">
        <v>594</v>
      </c>
      <c r="I2972" s="832" t="s">
        <v>4489</v>
      </c>
      <c r="J2972" s="832" t="s">
        <v>766</v>
      </c>
      <c r="K2972" s="832" t="s">
        <v>4490</v>
      </c>
      <c r="L2972" s="835">
        <v>42.54</v>
      </c>
      <c r="M2972" s="835">
        <v>85.08</v>
      </c>
      <c r="N2972" s="832">
        <v>2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5" customHeight="1" x14ac:dyDescent="0.2">
      <c r="A2973" s="831">
        <v>21</v>
      </c>
      <c r="B2973" s="832" t="s">
        <v>3242</v>
      </c>
      <c r="C2973" s="832" t="s">
        <v>3248</v>
      </c>
      <c r="D2973" s="833" t="s">
        <v>5567</v>
      </c>
      <c r="E2973" s="834" t="s">
        <v>3291</v>
      </c>
      <c r="F2973" s="832" t="s">
        <v>3243</v>
      </c>
      <c r="G2973" s="832" t="s">
        <v>3637</v>
      </c>
      <c r="H2973" s="832" t="s">
        <v>594</v>
      </c>
      <c r="I2973" s="832" t="s">
        <v>3638</v>
      </c>
      <c r="J2973" s="832" t="s">
        <v>1559</v>
      </c>
      <c r="K2973" s="832" t="s">
        <v>3639</v>
      </c>
      <c r="L2973" s="835">
        <v>98.2</v>
      </c>
      <c r="M2973" s="835">
        <v>98.2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21</v>
      </c>
      <c r="B2974" s="832" t="s">
        <v>3242</v>
      </c>
      <c r="C2974" s="832" t="s">
        <v>3248</v>
      </c>
      <c r="D2974" s="833" t="s">
        <v>5567</v>
      </c>
      <c r="E2974" s="834" t="s">
        <v>3291</v>
      </c>
      <c r="F2974" s="832" t="s">
        <v>3243</v>
      </c>
      <c r="G2974" s="832" t="s">
        <v>3637</v>
      </c>
      <c r="H2974" s="832" t="s">
        <v>594</v>
      </c>
      <c r="I2974" s="832" t="s">
        <v>3640</v>
      </c>
      <c r="J2974" s="832" t="s">
        <v>1559</v>
      </c>
      <c r="K2974" s="832" t="s">
        <v>3641</v>
      </c>
      <c r="L2974" s="835">
        <v>55.16</v>
      </c>
      <c r="M2974" s="835">
        <v>55.16</v>
      </c>
      <c r="N2974" s="832">
        <v>1</v>
      </c>
      <c r="O2974" s="836">
        <v>0.5</v>
      </c>
      <c r="P2974" s="835">
        <v>55.16</v>
      </c>
      <c r="Q2974" s="837">
        <v>1</v>
      </c>
      <c r="R2974" s="832">
        <v>1</v>
      </c>
      <c r="S2974" s="837">
        <v>1</v>
      </c>
      <c r="T2974" s="836">
        <v>0.5</v>
      </c>
      <c r="U2974" s="838">
        <v>1</v>
      </c>
    </row>
    <row r="2975" spans="1:21" ht="14.45" customHeight="1" x14ac:dyDescent="0.2">
      <c r="A2975" s="831">
        <v>21</v>
      </c>
      <c r="B2975" s="832" t="s">
        <v>3242</v>
      </c>
      <c r="C2975" s="832" t="s">
        <v>3248</v>
      </c>
      <c r="D2975" s="833" t="s">
        <v>5567</v>
      </c>
      <c r="E2975" s="834" t="s">
        <v>3291</v>
      </c>
      <c r="F2975" s="832" t="s">
        <v>3243</v>
      </c>
      <c r="G2975" s="832" t="s">
        <v>3645</v>
      </c>
      <c r="H2975" s="832" t="s">
        <v>594</v>
      </c>
      <c r="I2975" s="832" t="s">
        <v>5284</v>
      </c>
      <c r="J2975" s="832" t="s">
        <v>1564</v>
      </c>
      <c r="K2975" s="832" t="s">
        <v>4803</v>
      </c>
      <c r="L2975" s="835">
        <v>31.32</v>
      </c>
      <c r="M2975" s="835">
        <v>93.960000000000008</v>
      </c>
      <c r="N2975" s="832">
        <v>3</v>
      </c>
      <c r="O2975" s="836">
        <v>1.5</v>
      </c>
      <c r="P2975" s="835">
        <v>93.960000000000008</v>
      </c>
      <c r="Q2975" s="837">
        <v>1</v>
      </c>
      <c r="R2975" s="832">
        <v>3</v>
      </c>
      <c r="S2975" s="837">
        <v>1</v>
      </c>
      <c r="T2975" s="836">
        <v>1.5</v>
      </c>
      <c r="U2975" s="838">
        <v>1</v>
      </c>
    </row>
    <row r="2976" spans="1:21" ht="14.45" customHeight="1" x14ac:dyDescent="0.2">
      <c r="A2976" s="831">
        <v>21</v>
      </c>
      <c r="B2976" s="832" t="s">
        <v>3242</v>
      </c>
      <c r="C2976" s="832" t="s">
        <v>3248</v>
      </c>
      <c r="D2976" s="833" t="s">
        <v>5567</v>
      </c>
      <c r="E2976" s="834" t="s">
        <v>3291</v>
      </c>
      <c r="F2976" s="832" t="s">
        <v>3243</v>
      </c>
      <c r="G2976" s="832" t="s">
        <v>3645</v>
      </c>
      <c r="H2976" s="832" t="s">
        <v>594</v>
      </c>
      <c r="I2976" s="832" t="s">
        <v>4800</v>
      </c>
      <c r="J2976" s="832" t="s">
        <v>3662</v>
      </c>
      <c r="K2976" s="832" t="s">
        <v>4690</v>
      </c>
      <c r="L2976" s="835">
        <v>93.96</v>
      </c>
      <c r="M2976" s="835">
        <v>93.96</v>
      </c>
      <c r="N2976" s="832">
        <v>1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5" customHeight="1" x14ac:dyDescent="0.2">
      <c r="A2977" s="831">
        <v>21</v>
      </c>
      <c r="B2977" s="832" t="s">
        <v>3242</v>
      </c>
      <c r="C2977" s="832" t="s">
        <v>3248</v>
      </c>
      <c r="D2977" s="833" t="s">
        <v>5567</v>
      </c>
      <c r="E2977" s="834" t="s">
        <v>3291</v>
      </c>
      <c r="F2977" s="832" t="s">
        <v>3243</v>
      </c>
      <c r="G2977" s="832" t="s">
        <v>3645</v>
      </c>
      <c r="H2977" s="832" t="s">
        <v>594</v>
      </c>
      <c r="I2977" s="832" t="s">
        <v>5285</v>
      </c>
      <c r="J2977" s="832" t="s">
        <v>1578</v>
      </c>
      <c r="K2977" s="832" t="s">
        <v>3650</v>
      </c>
      <c r="L2977" s="835">
        <v>140.94999999999999</v>
      </c>
      <c r="M2977" s="835">
        <v>140.94999999999999</v>
      </c>
      <c r="N2977" s="832">
        <v>1</v>
      </c>
      <c r="O2977" s="836">
        <v>0.5</v>
      </c>
      <c r="P2977" s="835">
        <v>140.94999999999999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5" customHeight="1" x14ac:dyDescent="0.2">
      <c r="A2978" s="831">
        <v>21</v>
      </c>
      <c r="B2978" s="832" t="s">
        <v>3242</v>
      </c>
      <c r="C2978" s="832" t="s">
        <v>3248</v>
      </c>
      <c r="D2978" s="833" t="s">
        <v>5567</v>
      </c>
      <c r="E2978" s="834" t="s">
        <v>3291</v>
      </c>
      <c r="F2978" s="832" t="s">
        <v>3243</v>
      </c>
      <c r="G2978" s="832" t="s">
        <v>3645</v>
      </c>
      <c r="H2978" s="832" t="s">
        <v>594</v>
      </c>
      <c r="I2978" s="832" t="s">
        <v>3979</v>
      </c>
      <c r="J2978" s="832" t="s">
        <v>3662</v>
      </c>
      <c r="K2978" s="832" t="s">
        <v>3980</v>
      </c>
      <c r="L2978" s="835">
        <v>140.94999999999999</v>
      </c>
      <c r="M2978" s="835">
        <v>281.89999999999998</v>
      </c>
      <c r="N2978" s="832">
        <v>2</v>
      </c>
      <c r="O2978" s="836">
        <v>0.5</v>
      </c>
      <c r="P2978" s="835">
        <v>281.89999999999998</v>
      </c>
      <c r="Q2978" s="837">
        <v>1</v>
      </c>
      <c r="R2978" s="832">
        <v>2</v>
      </c>
      <c r="S2978" s="837">
        <v>1</v>
      </c>
      <c r="T2978" s="836">
        <v>0.5</v>
      </c>
      <c r="U2978" s="838">
        <v>1</v>
      </c>
    </row>
    <row r="2979" spans="1:21" ht="14.45" customHeight="1" x14ac:dyDescent="0.2">
      <c r="A2979" s="831">
        <v>21</v>
      </c>
      <c r="B2979" s="832" t="s">
        <v>3242</v>
      </c>
      <c r="C2979" s="832" t="s">
        <v>3248</v>
      </c>
      <c r="D2979" s="833" t="s">
        <v>5567</v>
      </c>
      <c r="E2979" s="834" t="s">
        <v>3291</v>
      </c>
      <c r="F2979" s="832" t="s">
        <v>3243</v>
      </c>
      <c r="G2979" s="832" t="s">
        <v>3981</v>
      </c>
      <c r="H2979" s="832" t="s">
        <v>594</v>
      </c>
      <c r="I2979" s="832" t="s">
        <v>3982</v>
      </c>
      <c r="J2979" s="832" t="s">
        <v>3983</v>
      </c>
      <c r="K2979" s="832" t="s">
        <v>3984</v>
      </c>
      <c r="L2979" s="835">
        <v>65.989999999999995</v>
      </c>
      <c r="M2979" s="835">
        <v>65.989999999999995</v>
      </c>
      <c r="N2979" s="832">
        <v>1</v>
      </c>
      <c r="O2979" s="836">
        <v>0.5</v>
      </c>
      <c r="P2979" s="835">
        <v>65.989999999999995</v>
      </c>
      <c r="Q2979" s="837">
        <v>1</v>
      </c>
      <c r="R2979" s="832">
        <v>1</v>
      </c>
      <c r="S2979" s="837">
        <v>1</v>
      </c>
      <c r="T2979" s="836">
        <v>0.5</v>
      </c>
      <c r="U2979" s="838">
        <v>1</v>
      </c>
    </row>
    <row r="2980" spans="1:21" ht="14.45" customHeight="1" x14ac:dyDescent="0.2">
      <c r="A2980" s="831">
        <v>21</v>
      </c>
      <c r="B2980" s="832" t="s">
        <v>3242</v>
      </c>
      <c r="C2980" s="832" t="s">
        <v>3248</v>
      </c>
      <c r="D2980" s="833" t="s">
        <v>5567</v>
      </c>
      <c r="E2980" s="834" t="s">
        <v>3291</v>
      </c>
      <c r="F2980" s="832" t="s">
        <v>3243</v>
      </c>
      <c r="G2980" s="832" t="s">
        <v>4691</v>
      </c>
      <c r="H2980" s="832" t="s">
        <v>594</v>
      </c>
      <c r="I2980" s="832" t="s">
        <v>5286</v>
      </c>
      <c r="J2980" s="832" t="s">
        <v>4693</v>
      </c>
      <c r="K2980" s="832" t="s">
        <v>5287</v>
      </c>
      <c r="L2980" s="835">
        <v>36.909999999999997</v>
      </c>
      <c r="M2980" s="835">
        <v>36.909999999999997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5" customHeight="1" x14ac:dyDescent="0.2">
      <c r="A2981" s="831">
        <v>21</v>
      </c>
      <c r="B2981" s="832" t="s">
        <v>3242</v>
      </c>
      <c r="C2981" s="832" t="s">
        <v>3248</v>
      </c>
      <c r="D2981" s="833" t="s">
        <v>5567</v>
      </c>
      <c r="E2981" s="834" t="s">
        <v>3291</v>
      </c>
      <c r="F2981" s="832" t="s">
        <v>3243</v>
      </c>
      <c r="G2981" s="832" t="s">
        <v>3668</v>
      </c>
      <c r="H2981" s="832" t="s">
        <v>594</v>
      </c>
      <c r="I2981" s="832" t="s">
        <v>3669</v>
      </c>
      <c r="J2981" s="832" t="s">
        <v>801</v>
      </c>
      <c r="K2981" s="832" t="s">
        <v>3670</v>
      </c>
      <c r="L2981" s="835">
        <v>311.02</v>
      </c>
      <c r="M2981" s="835">
        <v>311.02</v>
      </c>
      <c r="N2981" s="832">
        <v>1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5" customHeight="1" x14ac:dyDescent="0.2">
      <c r="A2982" s="831">
        <v>21</v>
      </c>
      <c r="B2982" s="832" t="s">
        <v>3242</v>
      </c>
      <c r="C2982" s="832" t="s">
        <v>3248</v>
      </c>
      <c r="D2982" s="833" t="s">
        <v>5567</v>
      </c>
      <c r="E2982" s="834" t="s">
        <v>3291</v>
      </c>
      <c r="F2982" s="832" t="s">
        <v>3243</v>
      </c>
      <c r="G2982" s="832" t="s">
        <v>3668</v>
      </c>
      <c r="H2982" s="832" t="s">
        <v>594</v>
      </c>
      <c r="I2982" s="832" t="s">
        <v>3671</v>
      </c>
      <c r="J2982" s="832" t="s">
        <v>785</v>
      </c>
      <c r="K2982" s="832" t="s">
        <v>3672</v>
      </c>
      <c r="L2982" s="835">
        <v>0</v>
      </c>
      <c r="M2982" s="835">
        <v>0</v>
      </c>
      <c r="N2982" s="832">
        <v>1</v>
      </c>
      <c r="O2982" s="836">
        <v>0.5</v>
      </c>
      <c r="P2982" s="835"/>
      <c r="Q2982" s="837"/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21</v>
      </c>
      <c r="B2983" s="832" t="s">
        <v>3242</v>
      </c>
      <c r="C2983" s="832" t="s">
        <v>3248</v>
      </c>
      <c r="D2983" s="833" t="s">
        <v>5567</v>
      </c>
      <c r="E2983" s="834" t="s">
        <v>3291</v>
      </c>
      <c r="F2983" s="832" t="s">
        <v>3243</v>
      </c>
      <c r="G2983" s="832" t="s">
        <v>3673</v>
      </c>
      <c r="H2983" s="832" t="s">
        <v>594</v>
      </c>
      <c r="I2983" s="832" t="s">
        <v>3682</v>
      </c>
      <c r="J2983" s="832" t="s">
        <v>3683</v>
      </c>
      <c r="K2983" s="832" t="s">
        <v>3148</v>
      </c>
      <c r="L2983" s="835">
        <v>0</v>
      </c>
      <c r="M2983" s="835">
        <v>0</v>
      </c>
      <c r="N2983" s="832">
        <v>2</v>
      </c>
      <c r="O2983" s="836">
        <v>1</v>
      </c>
      <c r="P2983" s="835"/>
      <c r="Q2983" s="837"/>
      <c r="R2983" s="832"/>
      <c r="S2983" s="837">
        <v>0</v>
      </c>
      <c r="T2983" s="836"/>
      <c r="U2983" s="838">
        <v>0</v>
      </c>
    </row>
    <row r="2984" spans="1:21" ht="14.45" customHeight="1" x14ac:dyDescent="0.2">
      <c r="A2984" s="831">
        <v>21</v>
      </c>
      <c r="B2984" s="832" t="s">
        <v>3242</v>
      </c>
      <c r="C2984" s="832" t="s">
        <v>3248</v>
      </c>
      <c r="D2984" s="833" t="s">
        <v>5567</v>
      </c>
      <c r="E2984" s="834" t="s">
        <v>3291</v>
      </c>
      <c r="F2984" s="832" t="s">
        <v>3243</v>
      </c>
      <c r="G2984" s="832" t="s">
        <v>3309</v>
      </c>
      <c r="H2984" s="832" t="s">
        <v>594</v>
      </c>
      <c r="I2984" s="832" t="s">
        <v>3310</v>
      </c>
      <c r="J2984" s="832" t="s">
        <v>1648</v>
      </c>
      <c r="K2984" s="832" t="s">
        <v>3311</v>
      </c>
      <c r="L2984" s="835">
        <v>50.32</v>
      </c>
      <c r="M2984" s="835">
        <v>352.24</v>
      </c>
      <c r="N2984" s="832">
        <v>7</v>
      </c>
      <c r="O2984" s="836">
        <v>2.5</v>
      </c>
      <c r="P2984" s="835">
        <v>150.96</v>
      </c>
      <c r="Q2984" s="837">
        <v>0.4285714285714286</v>
      </c>
      <c r="R2984" s="832">
        <v>3</v>
      </c>
      <c r="S2984" s="837">
        <v>0.42857142857142855</v>
      </c>
      <c r="T2984" s="836">
        <v>1</v>
      </c>
      <c r="U2984" s="838">
        <v>0.4</v>
      </c>
    </row>
    <row r="2985" spans="1:21" ht="14.45" customHeight="1" x14ac:dyDescent="0.2">
      <c r="A2985" s="831">
        <v>21</v>
      </c>
      <c r="B2985" s="832" t="s">
        <v>3242</v>
      </c>
      <c r="C2985" s="832" t="s">
        <v>3248</v>
      </c>
      <c r="D2985" s="833" t="s">
        <v>5567</v>
      </c>
      <c r="E2985" s="834" t="s">
        <v>3291</v>
      </c>
      <c r="F2985" s="832" t="s">
        <v>3243</v>
      </c>
      <c r="G2985" s="832" t="s">
        <v>3696</v>
      </c>
      <c r="H2985" s="832" t="s">
        <v>594</v>
      </c>
      <c r="I2985" s="832" t="s">
        <v>3697</v>
      </c>
      <c r="J2985" s="832" t="s">
        <v>662</v>
      </c>
      <c r="K2985" s="832" t="s">
        <v>663</v>
      </c>
      <c r="L2985" s="835">
        <v>2086.5500000000002</v>
      </c>
      <c r="M2985" s="835">
        <v>10432.75</v>
      </c>
      <c r="N2985" s="832">
        <v>5</v>
      </c>
      <c r="O2985" s="836">
        <v>4</v>
      </c>
      <c r="P2985" s="835">
        <v>8346.2000000000007</v>
      </c>
      <c r="Q2985" s="837">
        <v>0.8</v>
      </c>
      <c r="R2985" s="832">
        <v>4</v>
      </c>
      <c r="S2985" s="837">
        <v>0.8</v>
      </c>
      <c r="T2985" s="836">
        <v>3</v>
      </c>
      <c r="U2985" s="838">
        <v>0.75</v>
      </c>
    </row>
    <row r="2986" spans="1:21" ht="14.45" customHeight="1" x14ac:dyDescent="0.2">
      <c r="A2986" s="831">
        <v>21</v>
      </c>
      <c r="B2986" s="832" t="s">
        <v>3242</v>
      </c>
      <c r="C2986" s="832" t="s">
        <v>3248</v>
      </c>
      <c r="D2986" s="833" t="s">
        <v>5567</v>
      </c>
      <c r="E2986" s="834" t="s">
        <v>3291</v>
      </c>
      <c r="F2986" s="832" t="s">
        <v>3243</v>
      </c>
      <c r="G2986" s="832" t="s">
        <v>3698</v>
      </c>
      <c r="H2986" s="832" t="s">
        <v>655</v>
      </c>
      <c r="I2986" s="832" t="s">
        <v>3111</v>
      </c>
      <c r="J2986" s="832" t="s">
        <v>1735</v>
      </c>
      <c r="K2986" s="832" t="s">
        <v>3112</v>
      </c>
      <c r="L2986" s="835">
        <v>154.36000000000001</v>
      </c>
      <c r="M2986" s="835">
        <v>154.36000000000001</v>
      </c>
      <c r="N2986" s="832">
        <v>1</v>
      </c>
      <c r="O2986" s="836">
        <v>0.5</v>
      </c>
      <c r="P2986" s="835">
        <v>154.36000000000001</v>
      </c>
      <c r="Q2986" s="837">
        <v>1</v>
      </c>
      <c r="R2986" s="832">
        <v>1</v>
      </c>
      <c r="S2986" s="837">
        <v>1</v>
      </c>
      <c r="T2986" s="836">
        <v>0.5</v>
      </c>
      <c r="U2986" s="838">
        <v>1</v>
      </c>
    </row>
    <row r="2987" spans="1:21" ht="14.45" customHeight="1" x14ac:dyDescent="0.2">
      <c r="A2987" s="831">
        <v>21</v>
      </c>
      <c r="B2987" s="832" t="s">
        <v>3242</v>
      </c>
      <c r="C2987" s="832" t="s">
        <v>3248</v>
      </c>
      <c r="D2987" s="833" t="s">
        <v>5567</v>
      </c>
      <c r="E2987" s="834" t="s">
        <v>3291</v>
      </c>
      <c r="F2987" s="832" t="s">
        <v>3243</v>
      </c>
      <c r="G2987" s="832" t="s">
        <v>3698</v>
      </c>
      <c r="H2987" s="832" t="s">
        <v>594</v>
      </c>
      <c r="I2987" s="832" t="s">
        <v>4018</v>
      </c>
      <c r="J2987" s="832" t="s">
        <v>1735</v>
      </c>
      <c r="K2987" s="832" t="s">
        <v>3700</v>
      </c>
      <c r="L2987" s="835">
        <v>225.06</v>
      </c>
      <c r="M2987" s="835">
        <v>225.06</v>
      </c>
      <c r="N2987" s="832">
        <v>1</v>
      </c>
      <c r="O2987" s="836">
        <v>0.5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5" customHeight="1" x14ac:dyDescent="0.2">
      <c r="A2988" s="831">
        <v>21</v>
      </c>
      <c r="B2988" s="832" t="s">
        <v>3242</v>
      </c>
      <c r="C2988" s="832" t="s">
        <v>3248</v>
      </c>
      <c r="D2988" s="833" t="s">
        <v>5567</v>
      </c>
      <c r="E2988" s="834" t="s">
        <v>3291</v>
      </c>
      <c r="F2988" s="832" t="s">
        <v>3243</v>
      </c>
      <c r="G2988" s="832" t="s">
        <v>3701</v>
      </c>
      <c r="H2988" s="832" t="s">
        <v>594</v>
      </c>
      <c r="I2988" s="832" t="s">
        <v>3702</v>
      </c>
      <c r="J2988" s="832" t="s">
        <v>1192</v>
      </c>
      <c r="K2988" s="832" t="s">
        <v>1193</v>
      </c>
      <c r="L2988" s="835">
        <v>374.79</v>
      </c>
      <c r="M2988" s="835">
        <v>374.79</v>
      </c>
      <c r="N2988" s="832">
        <v>1</v>
      </c>
      <c r="O2988" s="836">
        <v>0.5</v>
      </c>
      <c r="P2988" s="835">
        <v>374.79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5" customHeight="1" x14ac:dyDescent="0.2">
      <c r="A2989" s="831">
        <v>21</v>
      </c>
      <c r="B2989" s="832" t="s">
        <v>3242</v>
      </c>
      <c r="C2989" s="832" t="s">
        <v>3248</v>
      </c>
      <c r="D2989" s="833" t="s">
        <v>5567</v>
      </c>
      <c r="E2989" s="834" t="s">
        <v>3291</v>
      </c>
      <c r="F2989" s="832" t="s">
        <v>3243</v>
      </c>
      <c r="G2989" s="832" t="s">
        <v>4022</v>
      </c>
      <c r="H2989" s="832" t="s">
        <v>594</v>
      </c>
      <c r="I2989" s="832" t="s">
        <v>4710</v>
      </c>
      <c r="J2989" s="832" t="s">
        <v>4024</v>
      </c>
      <c r="K2989" s="832" t="s">
        <v>4711</v>
      </c>
      <c r="L2989" s="835">
        <v>2620.2600000000002</v>
      </c>
      <c r="M2989" s="835">
        <v>5240.5200000000004</v>
      </c>
      <c r="N2989" s="832">
        <v>2</v>
      </c>
      <c r="O2989" s="836">
        <v>1</v>
      </c>
      <c r="P2989" s="835">
        <v>5240.5200000000004</v>
      </c>
      <c r="Q2989" s="837">
        <v>1</v>
      </c>
      <c r="R2989" s="832">
        <v>2</v>
      </c>
      <c r="S2989" s="837">
        <v>1</v>
      </c>
      <c r="T2989" s="836">
        <v>1</v>
      </c>
      <c r="U2989" s="838">
        <v>1</v>
      </c>
    </row>
    <row r="2990" spans="1:21" ht="14.45" customHeight="1" x14ac:dyDescent="0.2">
      <c r="A2990" s="831">
        <v>21</v>
      </c>
      <c r="B2990" s="832" t="s">
        <v>3242</v>
      </c>
      <c r="C2990" s="832" t="s">
        <v>3248</v>
      </c>
      <c r="D2990" s="833" t="s">
        <v>5567</v>
      </c>
      <c r="E2990" s="834" t="s">
        <v>3291</v>
      </c>
      <c r="F2990" s="832" t="s">
        <v>3243</v>
      </c>
      <c r="G2990" s="832" t="s">
        <v>3704</v>
      </c>
      <c r="H2990" s="832" t="s">
        <v>655</v>
      </c>
      <c r="I2990" s="832" t="s">
        <v>4028</v>
      </c>
      <c r="J2990" s="832" t="s">
        <v>2721</v>
      </c>
      <c r="K2990" s="832" t="s">
        <v>4029</v>
      </c>
      <c r="L2990" s="835">
        <v>105.23</v>
      </c>
      <c r="M2990" s="835">
        <v>105.23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21</v>
      </c>
      <c r="B2991" s="832" t="s">
        <v>3242</v>
      </c>
      <c r="C2991" s="832" t="s">
        <v>3248</v>
      </c>
      <c r="D2991" s="833" t="s">
        <v>5567</v>
      </c>
      <c r="E2991" s="834" t="s">
        <v>3291</v>
      </c>
      <c r="F2991" s="832" t="s">
        <v>3243</v>
      </c>
      <c r="G2991" s="832" t="s">
        <v>3705</v>
      </c>
      <c r="H2991" s="832" t="s">
        <v>594</v>
      </c>
      <c r="I2991" s="832" t="s">
        <v>3706</v>
      </c>
      <c r="J2991" s="832" t="s">
        <v>3707</v>
      </c>
      <c r="K2991" s="832" t="s">
        <v>3708</v>
      </c>
      <c r="L2991" s="835">
        <v>0</v>
      </c>
      <c r="M2991" s="835">
        <v>0</v>
      </c>
      <c r="N2991" s="832">
        <v>2</v>
      </c>
      <c r="O2991" s="836">
        <v>0.5</v>
      </c>
      <c r="P2991" s="835">
        <v>0</v>
      </c>
      <c r="Q2991" s="837"/>
      <c r="R2991" s="832">
        <v>2</v>
      </c>
      <c r="S2991" s="837">
        <v>1</v>
      </c>
      <c r="T2991" s="836">
        <v>0.5</v>
      </c>
      <c r="U2991" s="838">
        <v>1</v>
      </c>
    </row>
    <row r="2992" spans="1:21" ht="14.45" customHeight="1" x14ac:dyDescent="0.2">
      <c r="A2992" s="831">
        <v>21</v>
      </c>
      <c r="B2992" s="832" t="s">
        <v>3242</v>
      </c>
      <c r="C2992" s="832" t="s">
        <v>3248</v>
      </c>
      <c r="D2992" s="833" t="s">
        <v>5567</v>
      </c>
      <c r="E2992" s="834" t="s">
        <v>3291</v>
      </c>
      <c r="F2992" s="832" t="s">
        <v>3243</v>
      </c>
      <c r="G2992" s="832" t="s">
        <v>3705</v>
      </c>
      <c r="H2992" s="832" t="s">
        <v>594</v>
      </c>
      <c r="I2992" s="832" t="s">
        <v>3709</v>
      </c>
      <c r="J2992" s="832" t="s">
        <v>3707</v>
      </c>
      <c r="K2992" s="832" t="s">
        <v>3710</v>
      </c>
      <c r="L2992" s="835">
        <v>0</v>
      </c>
      <c r="M2992" s="835">
        <v>0</v>
      </c>
      <c r="N2992" s="832">
        <v>2</v>
      </c>
      <c r="O2992" s="836">
        <v>1.5</v>
      </c>
      <c r="P2992" s="835">
        <v>0</v>
      </c>
      <c r="Q2992" s="837"/>
      <c r="R2992" s="832">
        <v>1</v>
      </c>
      <c r="S2992" s="837">
        <v>0.5</v>
      </c>
      <c r="T2992" s="836">
        <v>0.5</v>
      </c>
      <c r="U2992" s="838">
        <v>0.33333333333333331</v>
      </c>
    </row>
    <row r="2993" spans="1:21" ht="14.45" customHeight="1" x14ac:dyDescent="0.2">
      <c r="A2993" s="831">
        <v>21</v>
      </c>
      <c r="B2993" s="832" t="s">
        <v>3242</v>
      </c>
      <c r="C2993" s="832" t="s">
        <v>3248</v>
      </c>
      <c r="D2993" s="833" t="s">
        <v>5567</v>
      </c>
      <c r="E2993" s="834" t="s">
        <v>3291</v>
      </c>
      <c r="F2993" s="832" t="s">
        <v>3243</v>
      </c>
      <c r="G2993" s="832" t="s">
        <v>3312</v>
      </c>
      <c r="H2993" s="832" t="s">
        <v>594</v>
      </c>
      <c r="I2993" s="832" t="s">
        <v>4613</v>
      </c>
      <c r="J2993" s="832" t="s">
        <v>4614</v>
      </c>
      <c r="K2993" s="832" t="s">
        <v>3005</v>
      </c>
      <c r="L2993" s="835">
        <v>152.27000000000001</v>
      </c>
      <c r="M2993" s="835">
        <v>3045.4</v>
      </c>
      <c r="N2993" s="832">
        <v>20</v>
      </c>
      <c r="O2993" s="836">
        <v>1</v>
      </c>
      <c r="P2993" s="835">
        <v>3045.4</v>
      </c>
      <c r="Q2993" s="837">
        <v>1</v>
      </c>
      <c r="R2993" s="832">
        <v>20</v>
      </c>
      <c r="S2993" s="837">
        <v>1</v>
      </c>
      <c r="T2993" s="836">
        <v>1</v>
      </c>
      <c r="U2993" s="838">
        <v>1</v>
      </c>
    </row>
    <row r="2994" spans="1:21" ht="14.45" customHeight="1" x14ac:dyDescent="0.2">
      <c r="A2994" s="831">
        <v>21</v>
      </c>
      <c r="B2994" s="832" t="s">
        <v>3242</v>
      </c>
      <c r="C2994" s="832" t="s">
        <v>3248</v>
      </c>
      <c r="D2994" s="833" t="s">
        <v>5567</v>
      </c>
      <c r="E2994" s="834" t="s">
        <v>3291</v>
      </c>
      <c r="F2994" s="832" t="s">
        <v>3243</v>
      </c>
      <c r="G2994" s="832" t="s">
        <v>3297</v>
      </c>
      <c r="H2994" s="832" t="s">
        <v>594</v>
      </c>
      <c r="I2994" s="832" t="s">
        <v>3298</v>
      </c>
      <c r="J2994" s="832" t="s">
        <v>1256</v>
      </c>
      <c r="K2994" s="832" t="s">
        <v>1257</v>
      </c>
      <c r="L2994" s="835">
        <v>107.27</v>
      </c>
      <c r="M2994" s="835">
        <v>643.62</v>
      </c>
      <c r="N2994" s="832">
        <v>6</v>
      </c>
      <c r="O2994" s="836">
        <v>3.5</v>
      </c>
      <c r="P2994" s="835">
        <v>107.27</v>
      </c>
      <c r="Q2994" s="837">
        <v>0.16666666666666666</v>
      </c>
      <c r="R2994" s="832">
        <v>1</v>
      </c>
      <c r="S2994" s="837">
        <v>0.16666666666666666</v>
      </c>
      <c r="T2994" s="836">
        <v>1</v>
      </c>
      <c r="U2994" s="838">
        <v>0.2857142857142857</v>
      </c>
    </row>
    <row r="2995" spans="1:21" ht="14.45" customHeight="1" x14ac:dyDescent="0.2">
      <c r="A2995" s="831">
        <v>21</v>
      </c>
      <c r="B2995" s="832" t="s">
        <v>3242</v>
      </c>
      <c r="C2995" s="832" t="s">
        <v>3248</v>
      </c>
      <c r="D2995" s="833" t="s">
        <v>5567</v>
      </c>
      <c r="E2995" s="834" t="s">
        <v>3291</v>
      </c>
      <c r="F2995" s="832" t="s">
        <v>3244</v>
      </c>
      <c r="G2995" s="832" t="s">
        <v>3315</v>
      </c>
      <c r="H2995" s="832" t="s">
        <v>594</v>
      </c>
      <c r="I2995" s="832" t="s">
        <v>3724</v>
      </c>
      <c r="J2995" s="832" t="s">
        <v>3317</v>
      </c>
      <c r="K2995" s="832"/>
      <c r="L2995" s="835">
        <v>0</v>
      </c>
      <c r="M2995" s="835">
        <v>0</v>
      </c>
      <c r="N2995" s="832">
        <v>1</v>
      </c>
      <c r="O2995" s="836">
        <v>1</v>
      </c>
      <c r="P2995" s="835">
        <v>0</v>
      </c>
      <c r="Q2995" s="837"/>
      <c r="R2995" s="832">
        <v>1</v>
      </c>
      <c r="S2995" s="837">
        <v>1</v>
      </c>
      <c r="T2995" s="836">
        <v>1</v>
      </c>
      <c r="U2995" s="838">
        <v>1</v>
      </c>
    </row>
    <row r="2996" spans="1:21" ht="14.45" customHeight="1" x14ac:dyDescent="0.2">
      <c r="A2996" s="831">
        <v>21</v>
      </c>
      <c r="B2996" s="832" t="s">
        <v>3242</v>
      </c>
      <c r="C2996" s="832" t="s">
        <v>3248</v>
      </c>
      <c r="D2996" s="833" t="s">
        <v>5567</v>
      </c>
      <c r="E2996" s="834" t="s">
        <v>3291</v>
      </c>
      <c r="F2996" s="832" t="s">
        <v>3245</v>
      </c>
      <c r="G2996" s="832" t="s">
        <v>3315</v>
      </c>
      <c r="H2996" s="832" t="s">
        <v>594</v>
      </c>
      <c r="I2996" s="832" t="s">
        <v>3748</v>
      </c>
      <c r="J2996" s="832" t="s">
        <v>3317</v>
      </c>
      <c r="K2996" s="832"/>
      <c r="L2996" s="835">
        <v>1267.1199999999999</v>
      </c>
      <c r="M2996" s="835">
        <v>1267.1199999999999</v>
      </c>
      <c r="N2996" s="832">
        <v>1</v>
      </c>
      <c r="O2996" s="836">
        <v>1</v>
      </c>
      <c r="P2996" s="835">
        <v>1267.1199999999999</v>
      </c>
      <c r="Q2996" s="837">
        <v>1</v>
      </c>
      <c r="R2996" s="832">
        <v>1</v>
      </c>
      <c r="S2996" s="837">
        <v>1</v>
      </c>
      <c r="T2996" s="836">
        <v>1</v>
      </c>
      <c r="U2996" s="838">
        <v>1</v>
      </c>
    </row>
    <row r="2997" spans="1:21" ht="14.45" customHeight="1" x14ac:dyDescent="0.2">
      <c r="A2997" s="831">
        <v>21</v>
      </c>
      <c r="B2997" s="832" t="s">
        <v>3242</v>
      </c>
      <c r="C2997" s="832" t="s">
        <v>3248</v>
      </c>
      <c r="D2997" s="833" t="s">
        <v>5567</v>
      </c>
      <c r="E2997" s="834" t="s">
        <v>3291</v>
      </c>
      <c r="F2997" s="832" t="s">
        <v>3245</v>
      </c>
      <c r="G2997" s="832" t="s">
        <v>3747</v>
      </c>
      <c r="H2997" s="832" t="s">
        <v>594</v>
      </c>
      <c r="I2997" s="832" t="s">
        <v>3748</v>
      </c>
      <c r="J2997" s="832" t="s">
        <v>3317</v>
      </c>
      <c r="K2997" s="832"/>
      <c r="L2997" s="835">
        <v>1267.1199999999999</v>
      </c>
      <c r="M2997" s="835">
        <v>1267.1199999999999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21</v>
      </c>
      <c r="B2998" s="832" t="s">
        <v>3242</v>
      </c>
      <c r="C2998" s="832" t="s">
        <v>3248</v>
      </c>
      <c r="D2998" s="833" t="s">
        <v>5567</v>
      </c>
      <c r="E2998" s="834" t="s">
        <v>3291</v>
      </c>
      <c r="F2998" s="832" t="s">
        <v>3245</v>
      </c>
      <c r="G2998" s="832" t="s">
        <v>3747</v>
      </c>
      <c r="H2998" s="832" t="s">
        <v>594</v>
      </c>
      <c r="I2998" s="832" t="s">
        <v>3748</v>
      </c>
      <c r="J2998" s="832" t="s">
        <v>3749</v>
      </c>
      <c r="K2998" s="832" t="s">
        <v>3750</v>
      </c>
      <c r="L2998" s="835">
        <v>1267.1199999999999</v>
      </c>
      <c r="M2998" s="835">
        <v>2534.2399999999998</v>
      </c>
      <c r="N2998" s="832">
        <v>2</v>
      </c>
      <c r="O2998" s="836">
        <v>2</v>
      </c>
      <c r="P2998" s="835">
        <v>2534.2399999999998</v>
      </c>
      <c r="Q2998" s="837">
        <v>1</v>
      </c>
      <c r="R2998" s="832">
        <v>2</v>
      </c>
      <c r="S2998" s="837">
        <v>1</v>
      </c>
      <c r="T2998" s="836">
        <v>2</v>
      </c>
      <c r="U2998" s="838">
        <v>1</v>
      </c>
    </row>
    <row r="2999" spans="1:21" ht="14.45" customHeight="1" x14ac:dyDescent="0.2">
      <c r="A2999" s="831">
        <v>21</v>
      </c>
      <c r="B2999" s="832" t="s">
        <v>3242</v>
      </c>
      <c r="C2999" s="832" t="s">
        <v>3248</v>
      </c>
      <c r="D2999" s="833" t="s">
        <v>5567</v>
      </c>
      <c r="E2999" s="834" t="s">
        <v>3291</v>
      </c>
      <c r="F2999" s="832" t="s">
        <v>3245</v>
      </c>
      <c r="G2999" s="832" t="s">
        <v>3747</v>
      </c>
      <c r="H2999" s="832" t="s">
        <v>594</v>
      </c>
      <c r="I2999" s="832" t="s">
        <v>3751</v>
      </c>
      <c r="J2999" s="832" t="s">
        <v>4062</v>
      </c>
      <c r="K2999" s="832" t="s">
        <v>4063</v>
      </c>
      <c r="L2999" s="835">
        <v>1000</v>
      </c>
      <c r="M2999" s="835">
        <v>1000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21</v>
      </c>
      <c r="B3000" s="832" t="s">
        <v>3242</v>
      </c>
      <c r="C3000" s="832" t="s">
        <v>3248</v>
      </c>
      <c r="D3000" s="833" t="s">
        <v>5567</v>
      </c>
      <c r="E3000" s="834" t="s">
        <v>3263</v>
      </c>
      <c r="F3000" s="832" t="s">
        <v>3243</v>
      </c>
      <c r="G3000" s="832" t="s">
        <v>3752</v>
      </c>
      <c r="H3000" s="832" t="s">
        <v>594</v>
      </c>
      <c r="I3000" s="832" t="s">
        <v>4177</v>
      </c>
      <c r="J3000" s="832" t="s">
        <v>3754</v>
      </c>
      <c r="K3000" s="832" t="s">
        <v>4178</v>
      </c>
      <c r="L3000" s="835">
        <v>23.49</v>
      </c>
      <c r="M3000" s="835">
        <v>46.98</v>
      </c>
      <c r="N3000" s="832">
        <v>2</v>
      </c>
      <c r="O3000" s="836">
        <v>1</v>
      </c>
      <c r="P3000" s="835">
        <v>23.49</v>
      </c>
      <c r="Q3000" s="837">
        <v>0.5</v>
      </c>
      <c r="R3000" s="832">
        <v>1</v>
      </c>
      <c r="S3000" s="837">
        <v>0.5</v>
      </c>
      <c r="T3000" s="836">
        <v>0.5</v>
      </c>
      <c r="U3000" s="838">
        <v>0.5</v>
      </c>
    </row>
    <row r="3001" spans="1:21" ht="14.45" customHeight="1" x14ac:dyDescent="0.2">
      <c r="A3001" s="831">
        <v>21</v>
      </c>
      <c r="B3001" s="832" t="s">
        <v>3242</v>
      </c>
      <c r="C3001" s="832" t="s">
        <v>3248</v>
      </c>
      <c r="D3001" s="833" t="s">
        <v>5567</v>
      </c>
      <c r="E3001" s="834" t="s">
        <v>3263</v>
      </c>
      <c r="F3001" s="832" t="s">
        <v>3243</v>
      </c>
      <c r="G3001" s="832" t="s">
        <v>3752</v>
      </c>
      <c r="H3001" s="832" t="s">
        <v>594</v>
      </c>
      <c r="I3001" s="832" t="s">
        <v>3753</v>
      </c>
      <c r="J3001" s="832" t="s">
        <v>3754</v>
      </c>
      <c r="K3001" s="832" t="s">
        <v>3755</v>
      </c>
      <c r="L3001" s="835">
        <v>70.48</v>
      </c>
      <c r="M3001" s="835">
        <v>70.48</v>
      </c>
      <c r="N3001" s="832">
        <v>1</v>
      </c>
      <c r="O3001" s="836">
        <v>0.5</v>
      </c>
      <c r="P3001" s="835">
        <v>70.48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5" customHeight="1" x14ac:dyDescent="0.2">
      <c r="A3002" s="831">
        <v>21</v>
      </c>
      <c r="B3002" s="832" t="s">
        <v>3242</v>
      </c>
      <c r="C3002" s="832" t="s">
        <v>3248</v>
      </c>
      <c r="D3002" s="833" t="s">
        <v>5567</v>
      </c>
      <c r="E3002" s="834" t="s">
        <v>3263</v>
      </c>
      <c r="F3002" s="832" t="s">
        <v>3243</v>
      </c>
      <c r="G3002" s="832" t="s">
        <v>3318</v>
      </c>
      <c r="H3002" s="832" t="s">
        <v>655</v>
      </c>
      <c r="I3002" s="832" t="s">
        <v>2836</v>
      </c>
      <c r="J3002" s="832" t="s">
        <v>675</v>
      </c>
      <c r="K3002" s="832" t="s">
        <v>676</v>
      </c>
      <c r="L3002" s="835">
        <v>21.76</v>
      </c>
      <c r="M3002" s="835">
        <v>65.28</v>
      </c>
      <c r="N3002" s="832">
        <v>3</v>
      </c>
      <c r="O3002" s="836">
        <v>1.5</v>
      </c>
      <c r="P3002" s="835">
        <v>65.28</v>
      </c>
      <c r="Q3002" s="837">
        <v>1</v>
      </c>
      <c r="R3002" s="832">
        <v>3</v>
      </c>
      <c r="S3002" s="837">
        <v>1</v>
      </c>
      <c r="T3002" s="836">
        <v>1.5</v>
      </c>
      <c r="U3002" s="838">
        <v>1</v>
      </c>
    </row>
    <row r="3003" spans="1:21" ht="14.45" customHeight="1" x14ac:dyDescent="0.2">
      <c r="A3003" s="831">
        <v>21</v>
      </c>
      <c r="B3003" s="832" t="s">
        <v>3242</v>
      </c>
      <c r="C3003" s="832" t="s">
        <v>3248</v>
      </c>
      <c r="D3003" s="833" t="s">
        <v>5567</v>
      </c>
      <c r="E3003" s="834" t="s">
        <v>3263</v>
      </c>
      <c r="F3003" s="832" t="s">
        <v>3243</v>
      </c>
      <c r="G3003" s="832" t="s">
        <v>3318</v>
      </c>
      <c r="H3003" s="832" t="s">
        <v>655</v>
      </c>
      <c r="I3003" s="832" t="s">
        <v>2838</v>
      </c>
      <c r="J3003" s="832" t="s">
        <v>675</v>
      </c>
      <c r="K3003" s="832" t="s">
        <v>671</v>
      </c>
      <c r="L3003" s="835">
        <v>65.28</v>
      </c>
      <c r="M3003" s="835">
        <v>65.28</v>
      </c>
      <c r="N3003" s="832">
        <v>1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5" customHeight="1" x14ac:dyDescent="0.2">
      <c r="A3004" s="831">
        <v>21</v>
      </c>
      <c r="B3004" s="832" t="s">
        <v>3242</v>
      </c>
      <c r="C3004" s="832" t="s">
        <v>3248</v>
      </c>
      <c r="D3004" s="833" t="s">
        <v>5567</v>
      </c>
      <c r="E3004" s="834" t="s">
        <v>3263</v>
      </c>
      <c r="F3004" s="832" t="s">
        <v>3243</v>
      </c>
      <c r="G3004" s="832" t="s">
        <v>3321</v>
      </c>
      <c r="H3004" s="832" t="s">
        <v>655</v>
      </c>
      <c r="I3004" s="832" t="s">
        <v>2934</v>
      </c>
      <c r="J3004" s="832" t="s">
        <v>2932</v>
      </c>
      <c r="K3004" s="832" t="s">
        <v>2935</v>
      </c>
      <c r="L3004" s="835">
        <v>4.7</v>
      </c>
      <c r="M3004" s="835">
        <v>4.7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5" customHeight="1" x14ac:dyDescent="0.2">
      <c r="A3005" s="831">
        <v>21</v>
      </c>
      <c r="B3005" s="832" t="s">
        <v>3242</v>
      </c>
      <c r="C3005" s="832" t="s">
        <v>3248</v>
      </c>
      <c r="D3005" s="833" t="s">
        <v>5567</v>
      </c>
      <c r="E3005" s="834" t="s">
        <v>3263</v>
      </c>
      <c r="F3005" s="832" t="s">
        <v>3243</v>
      </c>
      <c r="G3005" s="832" t="s">
        <v>3771</v>
      </c>
      <c r="H3005" s="832" t="s">
        <v>594</v>
      </c>
      <c r="I3005" s="832" t="s">
        <v>5288</v>
      </c>
      <c r="J3005" s="832" t="s">
        <v>2693</v>
      </c>
      <c r="K3005" s="832" t="s">
        <v>2292</v>
      </c>
      <c r="L3005" s="835">
        <v>143.35</v>
      </c>
      <c r="M3005" s="835">
        <v>143.35</v>
      </c>
      <c r="N3005" s="832">
        <v>1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21</v>
      </c>
      <c r="B3006" s="832" t="s">
        <v>3242</v>
      </c>
      <c r="C3006" s="832" t="s">
        <v>3248</v>
      </c>
      <c r="D3006" s="833" t="s">
        <v>5567</v>
      </c>
      <c r="E3006" s="834" t="s">
        <v>3263</v>
      </c>
      <c r="F3006" s="832" t="s">
        <v>3243</v>
      </c>
      <c r="G3006" s="832" t="s">
        <v>3771</v>
      </c>
      <c r="H3006" s="832" t="s">
        <v>594</v>
      </c>
      <c r="I3006" s="832" t="s">
        <v>5289</v>
      </c>
      <c r="J3006" s="832" t="s">
        <v>5290</v>
      </c>
      <c r="K3006" s="832" t="s">
        <v>833</v>
      </c>
      <c r="L3006" s="835">
        <v>93.18</v>
      </c>
      <c r="M3006" s="835">
        <v>93.18</v>
      </c>
      <c r="N3006" s="832">
        <v>1</v>
      </c>
      <c r="O3006" s="836">
        <v>0.5</v>
      </c>
      <c r="P3006" s="835">
        <v>93.18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5" customHeight="1" x14ac:dyDescent="0.2">
      <c r="A3007" s="831">
        <v>21</v>
      </c>
      <c r="B3007" s="832" t="s">
        <v>3242</v>
      </c>
      <c r="C3007" s="832" t="s">
        <v>3248</v>
      </c>
      <c r="D3007" s="833" t="s">
        <v>5567</v>
      </c>
      <c r="E3007" s="834" t="s">
        <v>3263</v>
      </c>
      <c r="F3007" s="832" t="s">
        <v>3243</v>
      </c>
      <c r="G3007" s="832" t="s">
        <v>3783</v>
      </c>
      <c r="H3007" s="832" t="s">
        <v>594</v>
      </c>
      <c r="I3007" s="832" t="s">
        <v>3784</v>
      </c>
      <c r="J3007" s="832" t="s">
        <v>3785</v>
      </c>
      <c r="K3007" s="832" t="s">
        <v>3068</v>
      </c>
      <c r="L3007" s="835">
        <v>58.77</v>
      </c>
      <c r="M3007" s="835">
        <v>58.77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21</v>
      </c>
      <c r="B3008" s="832" t="s">
        <v>3242</v>
      </c>
      <c r="C3008" s="832" t="s">
        <v>3248</v>
      </c>
      <c r="D3008" s="833" t="s">
        <v>5567</v>
      </c>
      <c r="E3008" s="834" t="s">
        <v>3263</v>
      </c>
      <c r="F3008" s="832" t="s">
        <v>3243</v>
      </c>
      <c r="G3008" s="832" t="s">
        <v>3350</v>
      </c>
      <c r="H3008" s="832" t="s">
        <v>594</v>
      </c>
      <c r="I3008" s="832" t="s">
        <v>2637</v>
      </c>
      <c r="J3008" s="832" t="s">
        <v>768</v>
      </c>
      <c r="K3008" s="832" t="s">
        <v>773</v>
      </c>
      <c r="L3008" s="835">
        <v>17.559999999999999</v>
      </c>
      <c r="M3008" s="835">
        <v>35.119999999999997</v>
      </c>
      <c r="N3008" s="832">
        <v>2</v>
      </c>
      <c r="O3008" s="836">
        <v>0.5</v>
      </c>
      <c r="P3008" s="835">
        <v>35.119999999999997</v>
      </c>
      <c r="Q3008" s="837">
        <v>1</v>
      </c>
      <c r="R3008" s="832">
        <v>2</v>
      </c>
      <c r="S3008" s="837">
        <v>1</v>
      </c>
      <c r="T3008" s="836">
        <v>0.5</v>
      </c>
      <c r="U3008" s="838">
        <v>1</v>
      </c>
    </row>
    <row r="3009" spans="1:21" ht="14.45" customHeight="1" x14ac:dyDescent="0.2">
      <c r="A3009" s="831">
        <v>21</v>
      </c>
      <c r="B3009" s="832" t="s">
        <v>3242</v>
      </c>
      <c r="C3009" s="832" t="s">
        <v>3248</v>
      </c>
      <c r="D3009" s="833" t="s">
        <v>5567</v>
      </c>
      <c r="E3009" s="834" t="s">
        <v>3263</v>
      </c>
      <c r="F3009" s="832" t="s">
        <v>3243</v>
      </c>
      <c r="G3009" s="832" t="s">
        <v>3353</v>
      </c>
      <c r="H3009" s="832" t="s">
        <v>594</v>
      </c>
      <c r="I3009" s="832" t="s">
        <v>3354</v>
      </c>
      <c r="J3009" s="832" t="s">
        <v>3355</v>
      </c>
      <c r="K3009" s="832" t="s">
        <v>3356</v>
      </c>
      <c r="L3009" s="835">
        <v>0</v>
      </c>
      <c r="M3009" s="835">
        <v>0</v>
      </c>
      <c r="N3009" s="832">
        <v>1</v>
      </c>
      <c r="O3009" s="836">
        <v>1</v>
      </c>
      <c r="P3009" s="835">
        <v>0</v>
      </c>
      <c r="Q3009" s="837"/>
      <c r="R3009" s="832">
        <v>1</v>
      </c>
      <c r="S3009" s="837">
        <v>1</v>
      </c>
      <c r="T3009" s="836">
        <v>1</v>
      </c>
      <c r="U3009" s="838">
        <v>1</v>
      </c>
    </row>
    <row r="3010" spans="1:21" ht="14.45" customHeight="1" x14ac:dyDescent="0.2">
      <c r="A3010" s="831">
        <v>21</v>
      </c>
      <c r="B3010" s="832" t="s">
        <v>3242</v>
      </c>
      <c r="C3010" s="832" t="s">
        <v>3248</v>
      </c>
      <c r="D3010" s="833" t="s">
        <v>5567</v>
      </c>
      <c r="E3010" s="834" t="s">
        <v>3263</v>
      </c>
      <c r="F3010" s="832" t="s">
        <v>3243</v>
      </c>
      <c r="G3010" s="832" t="s">
        <v>3358</v>
      </c>
      <c r="H3010" s="832" t="s">
        <v>655</v>
      </c>
      <c r="I3010" s="832" t="s">
        <v>2877</v>
      </c>
      <c r="J3010" s="832" t="s">
        <v>2875</v>
      </c>
      <c r="K3010" s="832" t="s">
        <v>2878</v>
      </c>
      <c r="L3010" s="835">
        <v>1131.06</v>
      </c>
      <c r="M3010" s="835">
        <v>2262.12</v>
      </c>
      <c r="N3010" s="832">
        <v>2</v>
      </c>
      <c r="O3010" s="836">
        <v>1</v>
      </c>
      <c r="P3010" s="835">
        <v>2262.12</v>
      </c>
      <c r="Q3010" s="837">
        <v>1</v>
      </c>
      <c r="R3010" s="832">
        <v>2</v>
      </c>
      <c r="S3010" s="837">
        <v>1</v>
      </c>
      <c r="T3010" s="836">
        <v>1</v>
      </c>
      <c r="U3010" s="838">
        <v>1</v>
      </c>
    </row>
    <row r="3011" spans="1:21" ht="14.45" customHeight="1" x14ac:dyDescent="0.2">
      <c r="A3011" s="831">
        <v>21</v>
      </c>
      <c r="B3011" s="832" t="s">
        <v>3242</v>
      </c>
      <c r="C3011" s="832" t="s">
        <v>3248</v>
      </c>
      <c r="D3011" s="833" t="s">
        <v>5567</v>
      </c>
      <c r="E3011" s="834" t="s">
        <v>3263</v>
      </c>
      <c r="F3011" s="832" t="s">
        <v>3243</v>
      </c>
      <c r="G3011" s="832" t="s">
        <v>3358</v>
      </c>
      <c r="H3011" s="832" t="s">
        <v>594</v>
      </c>
      <c r="I3011" s="832" t="s">
        <v>4976</v>
      </c>
      <c r="J3011" s="832" t="s">
        <v>3792</v>
      </c>
      <c r="K3011" s="832" t="s">
        <v>2876</v>
      </c>
      <c r="L3011" s="835">
        <v>754.04</v>
      </c>
      <c r="M3011" s="835">
        <v>2262.12</v>
      </c>
      <c r="N3011" s="832">
        <v>3</v>
      </c>
      <c r="O3011" s="836">
        <v>1</v>
      </c>
      <c r="P3011" s="835">
        <v>2262.12</v>
      </c>
      <c r="Q3011" s="837">
        <v>1</v>
      </c>
      <c r="R3011" s="832">
        <v>3</v>
      </c>
      <c r="S3011" s="837">
        <v>1</v>
      </c>
      <c r="T3011" s="836">
        <v>1</v>
      </c>
      <c r="U3011" s="838">
        <v>1</v>
      </c>
    </row>
    <row r="3012" spans="1:21" ht="14.45" customHeight="1" x14ac:dyDescent="0.2">
      <c r="A3012" s="831">
        <v>21</v>
      </c>
      <c r="B3012" s="832" t="s">
        <v>3242</v>
      </c>
      <c r="C3012" s="832" t="s">
        <v>3248</v>
      </c>
      <c r="D3012" s="833" t="s">
        <v>5567</v>
      </c>
      <c r="E3012" s="834" t="s">
        <v>3263</v>
      </c>
      <c r="F3012" s="832" t="s">
        <v>3243</v>
      </c>
      <c r="G3012" s="832" t="s">
        <v>4538</v>
      </c>
      <c r="H3012" s="832" t="s">
        <v>655</v>
      </c>
      <c r="I3012" s="832" t="s">
        <v>2736</v>
      </c>
      <c r="J3012" s="832" t="s">
        <v>2737</v>
      </c>
      <c r="K3012" s="832" t="s">
        <v>2738</v>
      </c>
      <c r="L3012" s="835">
        <v>85.27</v>
      </c>
      <c r="M3012" s="835">
        <v>85.27</v>
      </c>
      <c r="N3012" s="832">
        <v>1</v>
      </c>
      <c r="O3012" s="836">
        <v>0.5</v>
      </c>
      <c r="P3012" s="835">
        <v>85.27</v>
      </c>
      <c r="Q3012" s="837">
        <v>1</v>
      </c>
      <c r="R3012" s="832">
        <v>1</v>
      </c>
      <c r="S3012" s="837">
        <v>1</v>
      </c>
      <c r="T3012" s="836">
        <v>0.5</v>
      </c>
      <c r="U3012" s="838">
        <v>1</v>
      </c>
    </row>
    <row r="3013" spans="1:21" ht="14.45" customHeight="1" x14ac:dyDescent="0.2">
      <c r="A3013" s="831">
        <v>21</v>
      </c>
      <c r="B3013" s="832" t="s">
        <v>3242</v>
      </c>
      <c r="C3013" s="832" t="s">
        <v>3248</v>
      </c>
      <c r="D3013" s="833" t="s">
        <v>5567</v>
      </c>
      <c r="E3013" s="834" t="s">
        <v>3263</v>
      </c>
      <c r="F3013" s="832" t="s">
        <v>3243</v>
      </c>
      <c r="G3013" s="832" t="s">
        <v>4538</v>
      </c>
      <c r="H3013" s="832" t="s">
        <v>594</v>
      </c>
      <c r="I3013" s="832" t="s">
        <v>4887</v>
      </c>
      <c r="J3013" s="832" t="s">
        <v>2737</v>
      </c>
      <c r="K3013" s="832" t="s">
        <v>4888</v>
      </c>
      <c r="L3013" s="835">
        <v>272.83</v>
      </c>
      <c r="M3013" s="835">
        <v>272.83</v>
      </c>
      <c r="N3013" s="832">
        <v>1</v>
      </c>
      <c r="O3013" s="836">
        <v>1</v>
      </c>
      <c r="P3013" s="835">
        <v>272.83</v>
      </c>
      <c r="Q3013" s="837">
        <v>1</v>
      </c>
      <c r="R3013" s="832">
        <v>1</v>
      </c>
      <c r="S3013" s="837">
        <v>1</v>
      </c>
      <c r="T3013" s="836">
        <v>1</v>
      </c>
      <c r="U3013" s="838">
        <v>1</v>
      </c>
    </row>
    <row r="3014" spans="1:21" ht="14.45" customHeight="1" x14ac:dyDescent="0.2">
      <c r="A3014" s="831">
        <v>21</v>
      </c>
      <c r="B3014" s="832" t="s">
        <v>3242</v>
      </c>
      <c r="C3014" s="832" t="s">
        <v>3248</v>
      </c>
      <c r="D3014" s="833" t="s">
        <v>5567</v>
      </c>
      <c r="E3014" s="834" t="s">
        <v>3263</v>
      </c>
      <c r="F3014" s="832" t="s">
        <v>3243</v>
      </c>
      <c r="G3014" s="832" t="s">
        <v>3361</v>
      </c>
      <c r="H3014" s="832" t="s">
        <v>655</v>
      </c>
      <c r="I3014" s="832" t="s">
        <v>2986</v>
      </c>
      <c r="J3014" s="832" t="s">
        <v>1653</v>
      </c>
      <c r="K3014" s="832" t="s">
        <v>2987</v>
      </c>
      <c r="L3014" s="835">
        <v>117.55</v>
      </c>
      <c r="M3014" s="835">
        <v>117.55</v>
      </c>
      <c r="N3014" s="832">
        <v>1</v>
      </c>
      <c r="O3014" s="836">
        <v>0.5</v>
      </c>
      <c r="P3014" s="835">
        <v>117.55</v>
      </c>
      <c r="Q3014" s="837">
        <v>1</v>
      </c>
      <c r="R3014" s="832">
        <v>1</v>
      </c>
      <c r="S3014" s="837">
        <v>1</v>
      </c>
      <c r="T3014" s="836">
        <v>0.5</v>
      </c>
      <c r="U3014" s="838">
        <v>1</v>
      </c>
    </row>
    <row r="3015" spans="1:21" ht="14.45" customHeight="1" x14ac:dyDescent="0.2">
      <c r="A3015" s="831">
        <v>21</v>
      </c>
      <c r="B3015" s="832" t="s">
        <v>3242</v>
      </c>
      <c r="C3015" s="832" t="s">
        <v>3248</v>
      </c>
      <c r="D3015" s="833" t="s">
        <v>5567</v>
      </c>
      <c r="E3015" s="834" t="s">
        <v>3263</v>
      </c>
      <c r="F3015" s="832" t="s">
        <v>3243</v>
      </c>
      <c r="G3015" s="832" t="s">
        <v>4198</v>
      </c>
      <c r="H3015" s="832" t="s">
        <v>594</v>
      </c>
      <c r="I3015" s="832" t="s">
        <v>4199</v>
      </c>
      <c r="J3015" s="832" t="s">
        <v>4200</v>
      </c>
      <c r="K3015" s="832" t="s">
        <v>4201</v>
      </c>
      <c r="L3015" s="835">
        <v>4213.57</v>
      </c>
      <c r="M3015" s="835">
        <v>25281.42</v>
      </c>
      <c r="N3015" s="832">
        <v>6</v>
      </c>
      <c r="O3015" s="836">
        <v>1</v>
      </c>
      <c r="P3015" s="835">
        <v>25281.42</v>
      </c>
      <c r="Q3015" s="837">
        <v>1</v>
      </c>
      <c r="R3015" s="832">
        <v>6</v>
      </c>
      <c r="S3015" s="837">
        <v>1</v>
      </c>
      <c r="T3015" s="836">
        <v>1</v>
      </c>
      <c r="U3015" s="838">
        <v>1</v>
      </c>
    </row>
    <row r="3016" spans="1:21" ht="14.45" customHeight="1" x14ac:dyDescent="0.2">
      <c r="A3016" s="831">
        <v>21</v>
      </c>
      <c r="B3016" s="832" t="s">
        <v>3242</v>
      </c>
      <c r="C3016" s="832" t="s">
        <v>3248</v>
      </c>
      <c r="D3016" s="833" t="s">
        <v>5567</v>
      </c>
      <c r="E3016" s="834" t="s">
        <v>3263</v>
      </c>
      <c r="F3016" s="832" t="s">
        <v>3243</v>
      </c>
      <c r="G3016" s="832" t="s">
        <v>3362</v>
      </c>
      <c r="H3016" s="832" t="s">
        <v>594</v>
      </c>
      <c r="I3016" s="832" t="s">
        <v>3363</v>
      </c>
      <c r="J3016" s="832" t="s">
        <v>3364</v>
      </c>
      <c r="K3016" s="832" t="s">
        <v>1760</v>
      </c>
      <c r="L3016" s="835">
        <v>78.33</v>
      </c>
      <c r="M3016" s="835">
        <v>78.33</v>
      </c>
      <c r="N3016" s="832">
        <v>1</v>
      </c>
      <c r="O3016" s="836">
        <v>1</v>
      </c>
      <c r="P3016" s="835">
        <v>78.33</v>
      </c>
      <c r="Q3016" s="837">
        <v>1</v>
      </c>
      <c r="R3016" s="832">
        <v>1</v>
      </c>
      <c r="S3016" s="837">
        <v>1</v>
      </c>
      <c r="T3016" s="836">
        <v>1</v>
      </c>
      <c r="U3016" s="838">
        <v>1</v>
      </c>
    </row>
    <row r="3017" spans="1:21" ht="14.45" customHeight="1" x14ac:dyDescent="0.2">
      <c r="A3017" s="831">
        <v>21</v>
      </c>
      <c r="B3017" s="832" t="s">
        <v>3242</v>
      </c>
      <c r="C3017" s="832" t="s">
        <v>3248</v>
      </c>
      <c r="D3017" s="833" t="s">
        <v>5567</v>
      </c>
      <c r="E3017" s="834" t="s">
        <v>3263</v>
      </c>
      <c r="F3017" s="832" t="s">
        <v>3243</v>
      </c>
      <c r="G3017" s="832" t="s">
        <v>3362</v>
      </c>
      <c r="H3017" s="832" t="s">
        <v>594</v>
      </c>
      <c r="I3017" s="832" t="s">
        <v>5255</v>
      </c>
      <c r="J3017" s="832" t="s">
        <v>1759</v>
      </c>
      <c r="K3017" s="832" t="s">
        <v>1760</v>
      </c>
      <c r="L3017" s="835">
        <v>78.33</v>
      </c>
      <c r="M3017" s="835">
        <v>78.33</v>
      </c>
      <c r="N3017" s="832">
        <v>1</v>
      </c>
      <c r="O3017" s="836">
        <v>0.5</v>
      </c>
      <c r="P3017" s="835">
        <v>78.33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5" customHeight="1" x14ac:dyDescent="0.2">
      <c r="A3018" s="831">
        <v>21</v>
      </c>
      <c r="B3018" s="832" t="s">
        <v>3242</v>
      </c>
      <c r="C3018" s="832" t="s">
        <v>3248</v>
      </c>
      <c r="D3018" s="833" t="s">
        <v>5567</v>
      </c>
      <c r="E3018" s="834" t="s">
        <v>3263</v>
      </c>
      <c r="F3018" s="832" t="s">
        <v>3243</v>
      </c>
      <c r="G3018" s="832" t="s">
        <v>3365</v>
      </c>
      <c r="H3018" s="832" t="s">
        <v>655</v>
      </c>
      <c r="I3018" s="832" t="s">
        <v>3366</v>
      </c>
      <c r="J3018" s="832" t="s">
        <v>831</v>
      </c>
      <c r="K3018" s="832" t="s">
        <v>769</v>
      </c>
      <c r="L3018" s="835">
        <v>65.989999999999995</v>
      </c>
      <c r="M3018" s="835">
        <v>131.97999999999999</v>
      </c>
      <c r="N3018" s="832">
        <v>2</v>
      </c>
      <c r="O3018" s="836">
        <v>1</v>
      </c>
      <c r="P3018" s="835">
        <v>65.989999999999995</v>
      </c>
      <c r="Q3018" s="837">
        <v>0.5</v>
      </c>
      <c r="R3018" s="832">
        <v>1</v>
      </c>
      <c r="S3018" s="837">
        <v>0.5</v>
      </c>
      <c r="T3018" s="836">
        <v>0.5</v>
      </c>
      <c r="U3018" s="838">
        <v>0.5</v>
      </c>
    </row>
    <row r="3019" spans="1:21" ht="14.45" customHeight="1" x14ac:dyDescent="0.2">
      <c r="A3019" s="831">
        <v>21</v>
      </c>
      <c r="B3019" s="832" t="s">
        <v>3242</v>
      </c>
      <c r="C3019" s="832" t="s">
        <v>3248</v>
      </c>
      <c r="D3019" s="833" t="s">
        <v>5567</v>
      </c>
      <c r="E3019" s="834" t="s">
        <v>3263</v>
      </c>
      <c r="F3019" s="832" t="s">
        <v>3243</v>
      </c>
      <c r="G3019" s="832" t="s">
        <v>3365</v>
      </c>
      <c r="H3019" s="832" t="s">
        <v>655</v>
      </c>
      <c r="I3019" s="832" t="s">
        <v>3368</v>
      </c>
      <c r="J3019" s="832" t="s">
        <v>832</v>
      </c>
      <c r="K3019" s="832" t="s">
        <v>830</v>
      </c>
      <c r="L3019" s="835">
        <v>264</v>
      </c>
      <c r="M3019" s="835">
        <v>264</v>
      </c>
      <c r="N3019" s="832">
        <v>1</v>
      </c>
      <c r="O3019" s="836">
        <v>0.5</v>
      </c>
      <c r="P3019" s="835">
        <v>264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5" customHeight="1" x14ac:dyDescent="0.2">
      <c r="A3020" s="831">
        <v>21</v>
      </c>
      <c r="B3020" s="832" t="s">
        <v>3242</v>
      </c>
      <c r="C3020" s="832" t="s">
        <v>3248</v>
      </c>
      <c r="D3020" s="833" t="s">
        <v>5567</v>
      </c>
      <c r="E3020" s="834" t="s">
        <v>3263</v>
      </c>
      <c r="F3020" s="832" t="s">
        <v>3243</v>
      </c>
      <c r="G3020" s="832" t="s">
        <v>3375</v>
      </c>
      <c r="H3020" s="832" t="s">
        <v>594</v>
      </c>
      <c r="I3020" s="832" t="s">
        <v>4084</v>
      </c>
      <c r="J3020" s="832" t="s">
        <v>1014</v>
      </c>
      <c r="K3020" s="832" t="s">
        <v>4085</v>
      </c>
      <c r="L3020" s="835">
        <v>1719.99</v>
      </c>
      <c r="M3020" s="835">
        <v>1719.99</v>
      </c>
      <c r="N3020" s="832">
        <v>1</v>
      </c>
      <c r="O3020" s="836">
        <v>1</v>
      </c>
      <c r="P3020" s="835">
        <v>1719.99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5" customHeight="1" x14ac:dyDescent="0.2">
      <c r="A3021" s="831">
        <v>21</v>
      </c>
      <c r="B3021" s="832" t="s">
        <v>3242</v>
      </c>
      <c r="C3021" s="832" t="s">
        <v>3248</v>
      </c>
      <c r="D3021" s="833" t="s">
        <v>5567</v>
      </c>
      <c r="E3021" s="834" t="s">
        <v>3263</v>
      </c>
      <c r="F3021" s="832" t="s">
        <v>3243</v>
      </c>
      <c r="G3021" s="832" t="s">
        <v>5291</v>
      </c>
      <c r="H3021" s="832" t="s">
        <v>594</v>
      </c>
      <c r="I3021" s="832" t="s">
        <v>5292</v>
      </c>
      <c r="J3021" s="832" t="s">
        <v>5293</v>
      </c>
      <c r="K3021" s="832" t="s">
        <v>5294</v>
      </c>
      <c r="L3021" s="835">
        <v>0</v>
      </c>
      <c r="M3021" s="835">
        <v>0</v>
      </c>
      <c r="N3021" s="832">
        <v>2</v>
      </c>
      <c r="O3021" s="836">
        <v>0.5</v>
      </c>
      <c r="P3021" s="835">
        <v>0</v>
      </c>
      <c r="Q3021" s="837"/>
      <c r="R3021" s="832">
        <v>2</v>
      </c>
      <c r="S3021" s="837">
        <v>1</v>
      </c>
      <c r="T3021" s="836">
        <v>0.5</v>
      </c>
      <c r="U3021" s="838">
        <v>1</v>
      </c>
    </row>
    <row r="3022" spans="1:21" ht="14.45" customHeight="1" x14ac:dyDescent="0.2">
      <c r="A3022" s="831">
        <v>21</v>
      </c>
      <c r="B3022" s="832" t="s">
        <v>3242</v>
      </c>
      <c r="C3022" s="832" t="s">
        <v>3248</v>
      </c>
      <c r="D3022" s="833" t="s">
        <v>5567</v>
      </c>
      <c r="E3022" s="834" t="s">
        <v>3263</v>
      </c>
      <c r="F3022" s="832" t="s">
        <v>3243</v>
      </c>
      <c r="G3022" s="832" t="s">
        <v>3379</v>
      </c>
      <c r="H3022" s="832" t="s">
        <v>594</v>
      </c>
      <c r="I3022" s="832" t="s">
        <v>4086</v>
      </c>
      <c r="J3022" s="832" t="s">
        <v>916</v>
      </c>
      <c r="K3022" s="832" t="s">
        <v>4087</v>
      </c>
      <c r="L3022" s="835">
        <v>46.99</v>
      </c>
      <c r="M3022" s="835">
        <v>187.96</v>
      </c>
      <c r="N3022" s="832">
        <v>4</v>
      </c>
      <c r="O3022" s="836">
        <v>3</v>
      </c>
      <c r="P3022" s="835">
        <v>46.99</v>
      </c>
      <c r="Q3022" s="837">
        <v>0.25</v>
      </c>
      <c r="R3022" s="832">
        <v>1</v>
      </c>
      <c r="S3022" s="837">
        <v>0.25</v>
      </c>
      <c r="T3022" s="836">
        <v>1</v>
      </c>
      <c r="U3022" s="838">
        <v>0.33333333333333331</v>
      </c>
    </row>
    <row r="3023" spans="1:21" ht="14.45" customHeight="1" x14ac:dyDescent="0.2">
      <c r="A3023" s="831">
        <v>21</v>
      </c>
      <c r="B3023" s="832" t="s">
        <v>3242</v>
      </c>
      <c r="C3023" s="832" t="s">
        <v>3248</v>
      </c>
      <c r="D3023" s="833" t="s">
        <v>5567</v>
      </c>
      <c r="E3023" s="834" t="s">
        <v>3263</v>
      </c>
      <c r="F3023" s="832" t="s">
        <v>3243</v>
      </c>
      <c r="G3023" s="832" t="s">
        <v>3379</v>
      </c>
      <c r="H3023" s="832" t="s">
        <v>594</v>
      </c>
      <c r="I3023" s="832" t="s">
        <v>4470</v>
      </c>
      <c r="J3023" s="832" t="s">
        <v>896</v>
      </c>
      <c r="K3023" s="832" t="s">
        <v>4087</v>
      </c>
      <c r="L3023" s="835">
        <v>46.99</v>
      </c>
      <c r="M3023" s="835">
        <v>93.98</v>
      </c>
      <c r="N3023" s="832">
        <v>2</v>
      </c>
      <c r="O3023" s="836">
        <v>1.5</v>
      </c>
      <c r="P3023" s="835">
        <v>46.99</v>
      </c>
      <c r="Q3023" s="837">
        <v>0.5</v>
      </c>
      <c r="R3023" s="832">
        <v>1</v>
      </c>
      <c r="S3023" s="837">
        <v>0.5</v>
      </c>
      <c r="T3023" s="836">
        <v>0.5</v>
      </c>
      <c r="U3023" s="838">
        <v>0.33333333333333331</v>
      </c>
    </row>
    <row r="3024" spans="1:21" ht="14.45" customHeight="1" x14ac:dyDescent="0.2">
      <c r="A3024" s="831">
        <v>21</v>
      </c>
      <c r="B3024" s="832" t="s">
        <v>3242</v>
      </c>
      <c r="C3024" s="832" t="s">
        <v>3248</v>
      </c>
      <c r="D3024" s="833" t="s">
        <v>5567</v>
      </c>
      <c r="E3024" s="834" t="s">
        <v>3263</v>
      </c>
      <c r="F3024" s="832" t="s">
        <v>3243</v>
      </c>
      <c r="G3024" s="832" t="s">
        <v>3379</v>
      </c>
      <c r="H3024" s="832" t="s">
        <v>594</v>
      </c>
      <c r="I3024" s="832" t="s">
        <v>3807</v>
      </c>
      <c r="J3024" s="832" t="s">
        <v>896</v>
      </c>
      <c r="K3024" s="832" t="s">
        <v>3808</v>
      </c>
      <c r="L3024" s="835">
        <v>117.47</v>
      </c>
      <c r="M3024" s="835">
        <v>469.88</v>
      </c>
      <c r="N3024" s="832">
        <v>4</v>
      </c>
      <c r="O3024" s="836">
        <v>3</v>
      </c>
      <c r="P3024" s="835">
        <v>469.88</v>
      </c>
      <c r="Q3024" s="837">
        <v>1</v>
      </c>
      <c r="R3024" s="832">
        <v>4</v>
      </c>
      <c r="S3024" s="837">
        <v>1</v>
      </c>
      <c r="T3024" s="836">
        <v>3</v>
      </c>
      <c r="U3024" s="838">
        <v>1</v>
      </c>
    </row>
    <row r="3025" spans="1:21" ht="14.45" customHeight="1" x14ac:dyDescent="0.2">
      <c r="A3025" s="831">
        <v>21</v>
      </c>
      <c r="B3025" s="832" t="s">
        <v>3242</v>
      </c>
      <c r="C3025" s="832" t="s">
        <v>3248</v>
      </c>
      <c r="D3025" s="833" t="s">
        <v>5567</v>
      </c>
      <c r="E3025" s="834" t="s">
        <v>3263</v>
      </c>
      <c r="F3025" s="832" t="s">
        <v>3243</v>
      </c>
      <c r="G3025" s="832" t="s">
        <v>5295</v>
      </c>
      <c r="H3025" s="832" t="s">
        <v>594</v>
      </c>
      <c r="I3025" s="832" t="s">
        <v>5296</v>
      </c>
      <c r="J3025" s="832" t="s">
        <v>5297</v>
      </c>
      <c r="K3025" s="832" t="s">
        <v>769</v>
      </c>
      <c r="L3025" s="835">
        <v>0</v>
      </c>
      <c r="M3025" s="835">
        <v>0</v>
      </c>
      <c r="N3025" s="832">
        <v>3</v>
      </c>
      <c r="O3025" s="836">
        <v>1.5</v>
      </c>
      <c r="P3025" s="835"/>
      <c r="Q3025" s="837"/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21</v>
      </c>
      <c r="B3026" s="832" t="s">
        <v>3242</v>
      </c>
      <c r="C3026" s="832" t="s">
        <v>3248</v>
      </c>
      <c r="D3026" s="833" t="s">
        <v>5567</v>
      </c>
      <c r="E3026" s="834" t="s">
        <v>3263</v>
      </c>
      <c r="F3026" s="832" t="s">
        <v>3243</v>
      </c>
      <c r="G3026" s="832" t="s">
        <v>3394</v>
      </c>
      <c r="H3026" s="832" t="s">
        <v>594</v>
      </c>
      <c r="I3026" s="832" t="s">
        <v>3395</v>
      </c>
      <c r="J3026" s="832" t="s">
        <v>1432</v>
      </c>
      <c r="K3026" s="832" t="s">
        <v>3396</v>
      </c>
      <c r="L3026" s="835">
        <v>29.13</v>
      </c>
      <c r="M3026" s="835">
        <v>29.13</v>
      </c>
      <c r="N3026" s="832">
        <v>1</v>
      </c>
      <c r="O3026" s="836">
        <v>1</v>
      </c>
      <c r="P3026" s="835">
        <v>29.13</v>
      </c>
      <c r="Q3026" s="837">
        <v>1</v>
      </c>
      <c r="R3026" s="832">
        <v>1</v>
      </c>
      <c r="S3026" s="837">
        <v>1</v>
      </c>
      <c r="T3026" s="836">
        <v>1</v>
      </c>
      <c r="U3026" s="838">
        <v>1</v>
      </c>
    </row>
    <row r="3027" spans="1:21" ht="14.45" customHeight="1" x14ac:dyDescent="0.2">
      <c r="A3027" s="831">
        <v>21</v>
      </c>
      <c r="B3027" s="832" t="s">
        <v>3242</v>
      </c>
      <c r="C3027" s="832" t="s">
        <v>3248</v>
      </c>
      <c r="D3027" s="833" t="s">
        <v>5567</v>
      </c>
      <c r="E3027" s="834" t="s">
        <v>3263</v>
      </c>
      <c r="F3027" s="832" t="s">
        <v>3243</v>
      </c>
      <c r="G3027" s="832" t="s">
        <v>3394</v>
      </c>
      <c r="H3027" s="832" t="s">
        <v>594</v>
      </c>
      <c r="I3027" s="832" t="s">
        <v>3395</v>
      </c>
      <c r="J3027" s="832" t="s">
        <v>1432</v>
      </c>
      <c r="K3027" s="832" t="s">
        <v>3396</v>
      </c>
      <c r="L3027" s="835">
        <v>24.68</v>
      </c>
      <c r="M3027" s="835">
        <v>49.36</v>
      </c>
      <c r="N3027" s="832">
        <v>2</v>
      </c>
      <c r="O3027" s="836">
        <v>1</v>
      </c>
      <c r="P3027" s="835">
        <v>24.68</v>
      </c>
      <c r="Q3027" s="837">
        <v>0.5</v>
      </c>
      <c r="R3027" s="832">
        <v>1</v>
      </c>
      <c r="S3027" s="837">
        <v>0.5</v>
      </c>
      <c r="T3027" s="836">
        <v>0.5</v>
      </c>
      <c r="U3027" s="838">
        <v>0.5</v>
      </c>
    </row>
    <row r="3028" spans="1:21" ht="14.45" customHeight="1" x14ac:dyDescent="0.2">
      <c r="A3028" s="831">
        <v>21</v>
      </c>
      <c r="B3028" s="832" t="s">
        <v>3242</v>
      </c>
      <c r="C3028" s="832" t="s">
        <v>3248</v>
      </c>
      <c r="D3028" s="833" t="s">
        <v>5567</v>
      </c>
      <c r="E3028" s="834" t="s">
        <v>3263</v>
      </c>
      <c r="F3028" s="832" t="s">
        <v>3243</v>
      </c>
      <c r="G3028" s="832" t="s">
        <v>3397</v>
      </c>
      <c r="H3028" s="832" t="s">
        <v>594</v>
      </c>
      <c r="I3028" s="832" t="s">
        <v>4758</v>
      </c>
      <c r="J3028" s="832" t="s">
        <v>3399</v>
      </c>
      <c r="K3028" s="832" t="s">
        <v>4759</v>
      </c>
      <c r="L3028" s="835">
        <v>46.75</v>
      </c>
      <c r="M3028" s="835">
        <v>140.25</v>
      </c>
      <c r="N3028" s="832">
        <v>3</v>
      </c>
      <c r="O3028" s="836">
        <v>1.5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5" customHeight="1" x14ac:dyDescent="0.2">
      <c r="A3029" s="831">
        <v>21</v>
      </c>
      <c r="B3029" s="832" t="s">
        <v>3242</v>
      </c>
      <c r="C3029" s="832" t="s">
        <v>3248</v>
      </c>
      <c r="D3029" s="833" t="s">
        <v>5567</v>
      </c>
      <c r="E3029" s="834" t="s">
        <v>3263</v>
      </c>
      <c r="F3029" s="832" t="s">
        <v>3243</v>
      </c>
      <c r="G3029" s="832" t="s">
        <v>3299</v>
      </c>
      <c r="H3029" s="832" t="s">
        <v>655</v>
      </c>
      <c r="I3029" s="832" t="s">
        <v>2867</v>
      </c>
      <c r="J3029" s="832" t="s">
        <v>2868</v>
      </c>
      <c r="K3029" s="832" t="s">
        <v>2869</v>
      </c>
      <c r="L3029" s="835">
        <v>5322.08</v>
      </c>
      <c r="M3029" s="835">
        <v>5322.08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21</v>
      </c>
      <c r="B3030" s="832" t="s">
        <v>3242</v>
      </c>
      <c r="C3030" s="832" t="s">
        <v>3248</v>
      </c>
      <c r="D3030" s="833" t="s">
        <v>5567</v>
      </c>
      <c r="E3030" s="834" t="s">
        <v>3263</v>
      </c>
      <c r="F3030" s="832" t="s">
        <v>3243</v>
      </c>
      <c r="G3030" s="832" t="s">
        <v>3299</v>
      </c>
      <c r="H3030" s="832" t="s">
        <v>655</v>
      </c>
      <c r="I3030" s="832" t="s">
        <v>2863</v>
      </c>
      <c r="J3030" s="832" t="s">
        <v>2859</v>
      </c>
      <c r="K3030" s="832" t="s">
        <v>2864</v>
      </c>
      <c r="L3030" s="835">
        <v>484.75</v>
      </c>
      <c r="M3030" s="835">
        <v>2423.75</v>
      </c>
      <c r="N3030" s="832">
        <v>5</v>
      </c>
      <c r="O3030" s="836">
        <v>2</v>
      </c>
      <c r="P3030" s="835">
        <v>2423.75</v>
      </c>
      <c r="Q3030" s="837">
        <v>1</v>
      </c>
      <c r="R3030" s="832">
        <v>5</v>
      </c>
      <c r="S3030" s="837">
        <v>1</v>
      </c>
      <c r="T3030" s="836">
        <v>2</v>
      </c>
      <c r="U3030" s="838">
        <v>1</v>
      </c>
    </row>
    <row r="3031" spans="1:21" ht="14.45" customHeight="1" x14ac:dyDescent="0.2">
      <c r="A3031" s="831">
        <v>21</v>
      </c>
      <c r="B3031" s="832" t="s">
        <v>3242</v>
      </c>
      <c r="C3031" s="832" t="s">
        <v>3248</v>
      </c>
      <c r="D3031" s="833" t="s">
        <v>5567</v>
      </c>
      <c r="E3031" s="834" t="s">
        <v>3263</v>
      </c>
      <c r="F3031" s="832" t="s">
        <v>3243</v>
      </c>
      <c r="G3031" s="832" t="s">
        <v>3299</v>
      </c>
      <c r="H3031" s="832" t="s">
        <v>655</v>
      </c>
      <c r="I3031" s="832" t="s">
        <v>2865</v>
      </c>
      <c r="J3031" s="832" t="s">
        <v>2859</v>
      </c>
      <c r="K3031" s="832" t="s">
        <v>2866</v>
      </c>
      <c r="L3031" s="835">
        <v>969.48</v>
      </c>
      <c r="M3031" s="835">
        <v>5816.88</v>
      </c>
      <c r="N3031" s="832">
        <v>6</v>
      </c>
      <c r="O3031" s="836">
        <v>1</v>
      </c>
      <c r="P3031" s="835">
        <v>5816.88</v>
      </c>
      <c r="Q3031" s="837">
        <v>1</v>
      </c>
      <c r="R3031" s="832">
        <v>6</v>
      </c>
      <c r="S3031" s="837">
        <v>1</v>
      </c>
      <c r="T3031" s="836">
        <v>1</v>
      </c>
      <c r="U3031" s="838">
        <v>1</v>
      </c>
    </row>
    <row r="3032" spans="1:21" ht="14.45" customHeight="1" x14ac:dyDescent="0.2">
      <c r="A3032" s="831">
        <v>21</v>
      </c>
      <c r="B3032" s="832" t="s">
        <v>3242</v>
      </c>
      <c r="C3032" s="832" t="s">
        <v>3248</v>
      </c>
      <c r="D3032" s="833" t="s">
        <v>5567</v>
      </c>
      <c r="E3032" s="834" t="s">
        <v>3263</v>
      </c>
      <c r="F3032" s="832" t="s">
        <v>3243</v>
      </c>
      <c r="G3032" s="832" t="s">
        <v>3299</v>
      </c>
      <c r="H3032" s="832" t="s">
        <v>655</v>
      </c>
      <c r="I3032" s="832" t="s">
        <v>2858</v>
      </c>
      <c r="J3032" s="832" t="s">
        <v>2859</v>
      </c>
      <c r="K3032" s="832" t="s">
        <v>2860</v>
      </c>
      <c r="L3032" s="835">
        <v>1938.97</v>
      </c>
      <c r="M3032" s="835">
        <v>7755.88</v>
      </c>
      <c r="N3032" s="832">
        <v>4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5" customHeight="1" x14ac:dyDescent="0.2">
      <c r="A3033" s="831">
        <v>21</v>
      </c>
      <c r="B3033" s="832" t="s">
        <v>3242</v>
      </c>
      <c r="C3033" s="832" t="s">
        <v>3248</v>
      </c>
      <c r="D3033" s="833" t="s">
        <v>5567</v>
      </c>
      <c r="E3033" s="834" t="s">
        <v>3263</v>
      </c>
      <c r="F3033" s="832" t="s">
        <v>3243</v>
      </c>
      <c r="G3033" s="832" t="s">
        <v>3299</v>
      </c>
      <c r="H3033" s="832" t="s">
        <v>655</v>
      </c>
      <c r="I3033" s="832" t="s">
        <v>2861</v>
      </c>
      <c r="J3033" s="832" t="s">
        <v>2859</v>
      </c>
      <c r="K3033" s="832" t="s">
        <v>2862</v>
      </c>
      <c r="L3033" s="835">
        <v>1454.23</v>
      </c>
      <c r="M3033" s="835">
        <v>2908.46</v>
      </c>
      <c r="N3033" s="832">
        <v>2</v>
      </c>
      <c r="O3033" s="836">
        <v>1.5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5" customHeight="1" x14ac:dyDescent="0.2">
      <c r="A3034" s="831">
        <v>21</v>
      </c>
      <c r="B3034" s="832" t="s">
        <v>3242</v>
      </c>
      <c r="C3034" s="832" t="s">
        <v>3248</v>
      </c>
      <c r="D3034" s="833" t="s">
        <v>5567</v>
      </c>
      <c r="E3034" s="834" t="s">
        <v>3263</v>
      </c>
      <c r="F3034" s="832" t="s">
        <v>3243</v>
      </c>
      <c r="G3034" s="832" t="s">
        <v>3437</v>
      </c>
      <c r="H3034" s="832" t="s">
        <v>655</v>
      </c>
      <c r="I3034" s="832" t="s">
        <v>2594</v>
      </c>
      <c r="J3034" s="832" t="s">
        <v>1030</v>
      </c>
      <c r="K3034" s="832" t="s">
        <v>2595</v>
      </c>
      <c r="L3034" s="835">
        <v>42.51</v>
      </c>
      <c r="M3034" s="835">
        <v>382.59</v>
      </c>
      <c r="N3034" s="832">
        <v>9</v>
      </c>
      <c r="O3034" s="836">
        <v>5.5</v>
      </c>
      <c r="P3034" s="835">
        <v>255.05999999999997</v>
      </c>
      <c r="Q3034" s="837">
        <v>0.66666666666666663</v>
      </c>
      <c r="R3034" s="832">
        <v>6</v>
      </c>
      <c r="S3034" s="837">
        <v>0.66666666666666663</v>
      </c>
      <c r="T3034" s="836">
        <v>3.5</v>
      </c>
      <c r="U3034" s="838">
        <v>0.63636363636363635</v>
      </c>
    </row>
    <row r="3035" spans="1:21" ht="14.45" customHeight="1" x14ac:dyDescent="0.2">
      <c r="A3035" s="831">
        <v>21</v>
      </c>
      <c r="B3035" s="832" t="s">
        <v>3242</v>
      </c>
      <c r="C3035" s="832" t="s">
        <v>3248</v>
      </c>
      <c r="D3035" s="833" t="s">
        <v>5567</v>
      </c>
      <c r="E3035" s="834" t="s">
        <v>3263</v>
      </c>
      <c r="F3035" s="832" t="s">
        <v>3243</v>
      </c>
      <c r="G3035" s="832" t="s">
        <v>3437</v>
      </c>
      <c r="H3035" s="832" t="s">
        <v>655</v>
      </c>
      <c r="I3035" s="832" t="s">
        <v>4090</v>
      </c>
      <c r="J3035" s="832" t="s">
        <v>1025</v>
      </c>
      <c r="K3035" s="832" t="s">
        <v>4091</v>
      </c>
      <c r="L3035" s="835">
        <v>58.97</v>
      </c>
      <c r="M3035" s="835">
        <v>58.97</v>
      </c>
      <c r="N3035" s="832">
        <v>1</v>
      </c>
      <c r="O3035" s="836">
        <v>0.5</v>
      </c>
      <c r="P3035" s="835">
        <v>58.97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5" customHeight="1" x14ac:dyDescent="0.2">
      <c r="A3036" s="831">
        <v>21</v>
      </c>
      <c r="B3036" s="832" t="s">
        <v>3242</v>
      </c>
      <c r="C3036" s="832" t="s">
        <v>3248</v>
      </c>
      <c r="D3036" s="833" t="s">
        <v>5567</v>
      </c>
      <c r="E3036" s="834" t="s">
        <v>3263</v>
      </c>
      <c r="F3036" s="832" t="s">
        <v>3243</v>
      </c>
      <c r="G3036" s="832" t="s">
        <v>3438</v>
      </c>
      <c r="H3036" s="832" t="s">
        <v>655</v>
      </c>
      <c r="I3036" s="832" t="s">
        <v>2913</v>
      </c>
      <c r="J3036" s="832" t="s">
        <v>2911</v>
      </c>
      <c r="K3036" s="832" t="s">
        <v>2914</v>
      </c>
      <c r="L3036" s="835">
        <v>169.73</v>
      </c>
      <c r="M3036" s="835">
        <v>1527.57</v>
      </c>
      <c r="N3036" s="832">
        <v>9</v>
      </c>
      <c r="O3036" s="836">
        <v>4.5</v>
      </c>
      <c r="P3036" s="835">
        <v>339.46</v>
      </c>
      <c r="Q3036" s="837">
        <v>0.22222222222222221</v>
      </c>
      <c r="R3036" s="832">
        <v>2</v>
      </c>
      <c r="S3036" s="837">
        <v>0.22222222222222221</v>
      </c>
      <c r="T3036" s="836">
        <v>1</v>
      </c>
      <c r="U3036" s="838">
        <v>0.22222222222222221</v>
      </c>
    </row>
    <row r="3037" spans="1:21" ht="14.45" customHeight="1" x14ac:dyDescent="0.2">
      <c r="A3037" s="831">
        <v>21</v>
      </c>
      <c r="B3037" s="832" t="s">
        <v>3242</v>
      </c>
      <c r="C3037" s="832" t="s">
        <v>3248</v>
      </c>
      <c r="D3037" s="833" t="s">
        <v>5567</v>
      </c>
      <c r="E3037" s="834" t="s">
        <v>3263</v>
      </c>
      <c r="F3037" s="832" t="s">
        <v>3243</v>
      </c>
      <c r="G3037" s="832" t="s">
        <v>3438</v>
      </c>
      <c r="H3037" s="832" t="s">
        <v>655</v>
      </c>
      <c r="I3037" s="832" t="s">
        <v>2915</v>
      </c>
      <c r="J3037" s="832" t="s">
        <v>2911</v>
      </c>
      <c r="K3037" s="832" t="s">
        <v>2916</v>
      </c>
      <c r="L3037" s="835">
        <v>339.47</v>
      </c>
      <c r="M3037" s="835">
        <v>1697.3500000000001</v>
      </c>
      <c r="N3037" s="832">
        <v>5</v>
      </c>
      <c r="O3037" s="836">
        <v>3.5</v>
      </c>
      <c r="P3037" s="835">
        <v>339.47</v>
      </c>
      <c r="Q3037" s="837">
        <v>0.2</v>
      </c>
      <c r="R3037" s="832">
        <v>1</v>
      </c>
      <c r="S3037" s="837">
        <v>0.2</v>
      </c>
      <c r="T3037" s="836">
        <v>0.5</v>
      </c>
      <c r="U3037" s="838">
        <v>0.14285714285714285</v>
      </c>
    </row>
    <row r="3038" spans="1:21" ht="14.45" customHeight="1" x14ac:dyDescent="0.2">
      <c r="A3038" s="831">
        <v>21</v>
      </c>
      <c r="B3038" s="832" t="s">
        <v>3242</v>
      </c>
      <c r="C3038" s="832" t="s">
        <v>3248</v>
      </c>
      <c r="D3038" s="833" t="s">
        <v>5567</v>
      </c>
      <c r="E3038" s="834" t="s">
        <v>3263</v>
      </c>
      <c r="F3038" s="832" t="s">
        <v>3243</v>
      </c>
      <c r="G3038" s="832" t="s">
        <v>4231</v>
      </c>
      <c r="H3038" s="832" t="s">
        <v>594</v>
      </c>
      <c r="I3038" s="832" t="s">
        <v>4232</v>
      </c>
      <c r="J3038" s="832" t="s">
        <v>4233</v>
      </c>
      <c r="K3038" s="832" t="s">
        <v>3799</v>
      </c>
      <c r="L3038" s="835">
        <v>140.72</v>
      </c>
      <c r="M3038" s="835">
        <v>422.15999999999997</v>
      </c>
      <c r="N3038" s="832">
        <v>3</v>
      </c>
      <c r="O3038" s="836">
        <v>0.5</v>
      </c>
      <c r="P3038" s="835">
        <v>422.15999999999997</v>
      </c>
      <c r="Q3038" s="837">
        <v>1</v>
      </c>
      <c r="R3038" s="832">
        <v>3</v>
      </c>
      <c r="S3038" s="837">
        <v>1</v>
      </c>
      <c r="T3038" s="836">
        <v>0.5</v>
      </c>
      <c r="U3038" s="838">
        <v>1</v>
      </c>
    </row>
    <row r="3039" spans="1:21" ht="14.45" customHeight="1" x14ac:dyDescent="0.2">
      <c r="A3039" s="831">
        <v>21</v>
      </c>
      <c r="B3039" s="832" t="s">
        <v>3242</v>
      </c>
      <c r="C3039" s="832" t="s">
        <v>3248</v>
      </c>
      <c r="D3039" s="833" t="s">
        <v>5567</v>
      </c>
      <c r="E3039" s="834" t="s">
        <v>3263</v>
      </c>
      <c r="F3039" s="832" t="s">
        <v>3243</v>
      </c>
      <c r="G3039" s="832" t="s">
        <v>3451</v>
      </c>
      <c r="H3039" s="832" t="s">
        <v>594</v>
      </c>
      <c r="I3039" s="832" t="s">
        <v>3452</v>
      </c>
      <c r="J3039" s="832" t="s">
        <v>1159</v>
      </c>
      <c r="K3039" s="832" t="s">
        <v>3453</v>
      </c>
      <c r="L3039" s="835">
        <v>75.05</v>
      </c>
      <c r="M3039" s="835">
        <v>150.1</v>
      </c>
      <c r="N3039" s="832">
        <v>2</v>
      </c>
      <c r="O3039" s="836">
        <v>2</v>
      </c>
      <c r="P3039" s="835">
        <v>75.05</v>
      </c>
      <c r="Q3039" s="837">
        <v>0.5</v>
      </c>
      <c r="R3039" s="832">
        <v>1</v>
      </c>
      <c r="S3039" s="837">
        <v>0.5</v>
      </c>
      <c r="T3039" s="836">
        <v>1</v>
      </c>
      <c r="U3039" s="838">
        <v>0.5</v>
      </c>
    </row>
    <row r="3040" spans="1:21" ht="14.45" customHeight="1" x14ac:dyDescent="0.2">
      <c r="A3040" s="831">
        <v>21</v>
      </c>
      <c r="B3040" s="832" t="s">
        <v>3242</v>
      </c>
      <c r="C3040" s="832" t="s">
        <v>3248</v>
      </c>
      <c r="D3040" s="833" t="s">
        <v>5567</v>
      </c>
      <c r="E3040" s="834" t="s">
        <v>3263</v>
      </c>
      <c r="F3040" s="832" t="s">
        <v>3243</v>
      </c>
      <c r="G3040" s="832" t="s">
        <v>3451</v>
      </c>
      <c r="H3040" s="832" t="s">
        <v>594</v>
      </c>
      <c r="I3040" s="832" t="s">
        <v>3454</v>
      </c>
      <c r="J3040" s="832" t="s">
        <v>1163</v>
      </c>
      <c r="K3040" s="832" t="s">
        <v>3455</v>
      </c>
      <c r="L3040" s="835">
        <v>45.03</v>
      </c>
      <c r="M3040" s="835">
        <v>90.06</v>
      </c>
      <c r="N3040" s="832">
        <v>2</v>
      </c>
      <c r="O3040" s="836">
        <v>1</v>
      </c>
      <c r="P3040" s="835">
        <v>90.06</v>
      </c>
      <c r="Q3040" s="837">
        <v>1</v>
      </c>
      <c r="R3040" s="832">
        <v>2</v>
      </c>
      <c r="S3040" s="837">
        <v>1</v>
      </c>
      <c r="T3040" s="836">
        <v>1</v>
      </c>
      <c r="U3040" s="838">
        <v>1</v>
      </c>
    </row>
    <row r="3041" spans="1:21" ht="14.45" customHeight="1" x14ac:dyDescent="0.2">
      <c r="A3041" s="831">
        <v>21</v>
      </c>
      <c r="B3041" s="832" t="s">
        <v>3242</v>
      </c>
      <c r="C3041" s="832" t="s">
        <v>3248</v>
      </c>
      <c r="D3041" s="833" t="s">
        <v>5567</v>
      </c>
      <c r="E3041" s="834" t="s">
        <v>3263</v>
      </c>
      <c r="F3041" s="832" t="s">
        <v>3243</v>
      </c>
      <c r="G3041" s="832" t="s">
        <v>4101</v>
      </c>
      <c r="H3041" s="832" t="s">
        <v>594</v>
      </c>
      <c r="I3041" s="832" t="s">
        <v>4105</v>
      </c>
      <c r="J3041" s="832" t="s">
        <v>4103</v>
      </c>
      <c r="K3041" s="832" t="s">
        <v>4106</v>
      </c>
      <c r="L3041" s="835">
        <v>91.78</v>
      </c>
      <c r="M3041" s="835">
        <v>367.12</v>
      </c>
      <c r="N3041" s="832">
        <v>4</v>
      </c>
      <c r="O3041" s="836">
        <v>1.5</v>
      </c>
      <c r="P3041" s="835">
        <v>367.12</v>
      </c>
      <c r="Q3041" s="837">
        <v>1</v>
      </c>
      <c r="R3041" s="832">
        <v>4</v>
      </c>
      <c r="S3041" s="837">
        <v>1</v>
      </c>
      <c r="T3041" s="836">
        <v>1.5</v>
      </c>
      <c r="U3041" s="838">
        <v>1</v>
      </c>
    </row>
    <row r="3042" spans="1:21" ht="14.45" customHeight="1" x14ac:dyDescent="0.2">
      <c r="A3042" s="831">
        <v>21</v>
      </c>
      <c r="B3042" s="832" t="s">
        <v>3242</v>
      </c>
      <c r="C3042" s="832" t="s">
        <v>3248</v>
      </c>
      <c r="D3042" s="833" t="s">
        <v>5567</v>
      </c>
      <c r="E3042" s="834" t="s">
        <v>3263</v>
      </c>
      <c r="F3042" s="832" t="s">
        <v>3243</v>
      </c>
      <c r="G3042" s="832" t="s">
        <v>3466</v>
      </c>
      <c r="H3042" s="832" t="s">
        <v>594</v>
      </c>
      <c r="I3042" s="832" t="s">
        <v>3467</v>
      </c>
      <c r="J3042" s="832" t="s">
        <v>1770</v>
      </c>
      <c r="K3042" s="832" t="s">
        <v>3468</v>
      </c>
      <c r="L3042" s="835">
        <v>42.14</v>
      </c>
      <c r="M3042" s="835">
        <v>168.56</v>
      </c>
      <c r="N3042" s="832">
        <v>4</v>
      </c>
      <c r="O3042" s="836">
        <v>2</v>
      </c>
      <c r="P3042" s="835">
        <v>168.56</v>
      </c>
      <c r="Q3042" s="837">
        <v>1</v>
      </c>
      <c r="R3042" s="832">
        <v>4</v>
      </c>
      <c r="S3042" s="837">
        <v>1</v>
      </c>
      <c r="T3042" s="836">
        <v>2</v>
      </c>
      <c r="U3042" s="838">
        <v>1</v>
      </c>
    </row>
    <row r="3043" spans="1:21" ht="14.45" customHeight="1" x14ac:dyDescent="0.2">
      <c r="A3043" s="831">
        <v>21</v>
      </c>
      <c r="B3043" s="832" t="s">
        <v>3242</v>
      </c>
      <c r="C3043" s="832" t="s">
        <v>3248</v>
      </c>
      <c r="D3043" s="833" t="s">
        <v>5567</v>
      </c>
      <c r="E3043" s="834" t="s">
        <v>3263</v>
      </c>
      <c r="F3043" s="832" t="s">
        <v>3243</v>
      </c>
      <c r="G3043" s="832" t="s">
        <v>3856</v>
      </c>
      <c r="H3043" s="832" t="s">
        <v>594</v>
      </c>
      <c r="I3043" s="832" t="s">
        <v>5298</v>
      </c>
      <c r="J3043" s="832" t="s">
        <v>3858</v>
      </c>
      <c r="K3043" s="832" t="s">
        <v>5183</v>
      </c>
      <c r="L3043" s="835">
        <v>83.79</v>
      </c>
      <c r="M3043" s="835">
        <v>83.79</v>
      </c>
      <c r="N3043" s="832">
        <v>1</v>
      </c>
      <c r="O3043" s="836">
        <v>0.5</v>
      </c>
      <c r="P3043" s="835">
        <v>83.79</v>
      </c>
      <c r="Q3043" s="837">
        <v>1</v>
      </c>
      <c r="R3043" s="832">
        <v>1</v>
      </c>
      <c r="S3043" s="837">
        <v>1</v>
      </c>
      <c r="T3043" s="836">
        <v>0.5</v>
      </c>
      <c r="U3043" s="838">
        <v>1</v>
      </c>
    </row>
    <row r="3044" spans="1:21" ht="14.45" customHeight="1" x14ac:dyDescent="0.2">
      <c r="A3044" s="831">
        <v>21</v>
      </c>
      <c r="B3044" s="832" t="s">
        <v>3242</v>
      </c>
      <c r="C3044" s="832" t="s">
        <v>3248</v>
      </c>
      <c r="D3044" s="833" t="s">
        <v>5567</v>
      </c>
      <c r="E3044" s="834" t="s">
        <v>3263</v>
      </c>
      <c r="F3044" s="832" t="s">
        <v>3243</v>
      </c>
      <c r="G3044" s="832" t="s">
        <v>3856</v>
      </c>
      <c r="H3044" s="832" t="s">
        <v>594</v>
      </c>
      <c r="I3044" s="832" t="s">
        <v>4475</v>
      </c>
      <c r="J3044" s="832" t="s">
        <v>3858</v>
      </c>
      <c r="K3044" s="832" t="s">
        <v>2738</v>
      </c>
      <c r="L3044" s="835">
        <v>59.85</v>
      </c>
      <c r="M3044" s="835">
        <v>59.85</v>
      </c>
      <c r="N3044" s="832">
        <v>1</v>
      </c>
      <c r="O3044" s="836">
        <v>0.5</v>
      </c>
      <c r="P3044" s="835">
        <v>59.85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5" customHeight="1" x14ac:dyDescent="0.2">
      <c r="A3045" s="831">
        <v>21</v>
      </c>
      <c r="B3045" s="832" t="s">
        <v>3242</v>
      </c>
      <c r="C3045" s="832" t="s">
        <v>3248</v>
      </c>
      <c r="D3045" s="833" t="s">
        <v>5567</v>
      </c>
      <c r="E3045" s="834" t="s">
        <v>3263</v>
      </c>
      <c r="F3045" s="832" t="s">
        <v>3243</v>
      </c>
      <c r="G3045" s="832" t="s">
        <v>3490</v>
      </c>
      <c r="H3045" s="832" t="s">
        <v>594</v>
      </c>
      <c r="I3045" s="832" t="s">
        <v>3868</v>
      </c>
      <c r="J3045" s="832" t="s">
        <v>836</v>
      </c>
      <c r="K3045" s="832" t="s">
        <v>3492</v>
      </c>
      <c r="L3045" s="835">
        <v>73.989999999999995</v>
      </c>
      <c r="M3045" s="835">
        <v>147.97999999999999</v>
      </c>
      <c r="N3045" s="832">
        <v>2</v>
      </c>
      <c r="O3045" s="836">
        <v>0.5</v>
      </c>
      <c r="P3045" s="835">
        <v>147.97999999999999</v>
      </c>
      <c r="Q3045" s="837">
        <v>1</v>
      </c>
      <c r="R3045" s="832">
        <v>2</v>
      </c>
      <c r="S3045" s="837">
        <v>1</v>
      </c>
      <c r="T3045" s="836">
        <v>0.5</v>
      </c>
      <c r="U3045" s="838">
        <v>1</v>
      </c>
    </row>
    <row r="3046" spans="1:21" ht="14.45" customHeight="1" x14ac:dyDescent="0.2">
      <c r="A3046" s="831">
        <v>21</v>
      </c>
      <c r="B3046" s="832" t="s">
        <v>3242</v>
      </c>
      <c r="C3046" s="832" t="s">
        <v>3248</v>
      </c>
      <c r="D3046" s="833" t="s">
        <v>5567</v>
      </c>
      <c r="E3046" s="834" t="s">
        <v>3263</v>
      </c>
      <c r="F3046" s="832" t="s">
        <v>3243</v>
      </c>
      <c r="G3046" s="832" t="s">
        <v>3493</v>
      </c>
      <c r="H3046" s="832" t="s">
        <v>594</v>
      </c>
      <c r="I3046" s="832" t="s">
        <v>4773</v>
      </c>
      <c r="J3046" s="832" t="s">
        <v>690</v>
      </c>
      <c r="K3046" s="832" t="s">
        <v>4774</v>
      </c>
      <c r="L3046" s="835">
        <v>31.65</v>
      </c>
      <c r="M3046" s="835">
        <v>31.65</v>
      </c>
      <c r="N3046" s="832">
        <v>1</v>
      </c>
      <c r="O3046" s="836">
        <v>0.5</v>
      </c>
      <c r="P3046" s="835">
        <v>31.65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5" customHeight="1" x14ac:dyDescent="0.2">
      <c r="A3047" s="831">
        <v>21</v>
      </c>
      <c r="B3047" s="832" t="s">
        <v>3242</v>
      </c>
      <c r="C3047" s="832" t="s">
        <v>3248</v>
      </c>
      <c r="D3047" s="833" t="s">
        <v>5567</v>
      </c>
      <c r="E3047" s="834" t="s">
        <v>3263</v>
      </c>
      <c r="F3047" s="832" t="s">
        <v>3243</v>
      </c>
      <c r="G3047" s="832" t="s">
        <v>3493</v>
      </c>
      <c r="H3047" s="832" t="s">
        <v>594</v>
      </c>
      <c r="I3047" s="832" t="s">
        <v>4245</v>
      </c>
      <c r="J3047" s="832" t="s">
        <v>690</v>
      </c>
      <c r="K3047" s="832" t="s">
        <v>672</v>
      </c>
      <c r="L3047" s="835">
        <v>58.62</v>
      </c>
      <c r="M3047" s="835">
        <v>58.62</v>
      </c>
      <c r="N3047" s="832">
        <v>1</v>
      </c>
      <c r="O3047" s="836">
        <v>0.5</v>
      </c>
      <c r="P3047" s="835">
        <v>58.62</v>
      </c>
      <c r="Q3047" s="837">
        <v>1</v>
      </c>
      <c r="R3047" s="832">
        <v>1</v>
      </c>
      <c r="S3047" s="837">
        <v>1</v>
      </c>
      <c r="T3047" s="836">
        <v>0.5</v>
      </c>
      <c r="U3047" s="838">
        <v>1</v>
      </c>
    </row>
    <row r="3048" spans="1:21" ht="14.45" customHeight="1" x14ac:dyDescent="0.2">
      <c r="A3048" s="831">
        <v>21</v>
      </c>
      <c r="B3048" s="832" t="s">
        <v>3242</v>
      </c>
      <c r="C3048" s="832" t="s">
        <v>3248</v>
      </c>
      <c r="D3048" s="833" t="s">
        <v>5567</v>
      </c>
      <c r="E3048" s="834" t="s">
        <v>3263</v>
      </c>
      <c r="F3048" s="832" t="s">
        <v>3243</v>
      </c>
      <c r="G3048" s="832" t="s">
        <v>3497</v>
      </c>
      <c r="H3048" s="832" t="s">
        <v>594</v>
      </c>
      <c r="I3048" s="832" t="s">
        <v>3876</v>
      </c>
      <c r="J3048" s="832" t="s">
        <v>1385</v>
      </c>
      <c r="K3048" s="832" t="s">
        <v>3499</v>
      </c>
      <c r="L3048" s="835">
        <v>163.54</v>
      </c>
      <c r="M3048" s="835">
        <v>817.7</v>
      </c>
      <c r="N3048" s="832">
        <v>5</v>
      </c>
      <c r="O3048" s="836">
        <v>1.5</v>
      </c>
      <c r="P3048" s="835">
        <v>817.7</v>
      </c>
      <c r="Q3048" s="837">
        <v>1</v>
      </c>
      <c r="R3048" s="832">
        <v>5</v>
      </c>
      <c r="S3048" s="837">
        <v>1</v>
      </c>
      <c r="T3048" s="836">
        <v>1.5</v>
      </c>
      <c r="U3048" s="838">
        <v>1</v>
      </c>
    </row>
    <row r="3049" spans="1:21" ht="14.45" customHeight="1" x14ac:dyDescent="0.2">
      <c r="A3049" s="831">
        <v>21</v>
      </c>
      <c r="B3049" s="832" t="s">
        <v>3242</v>
      </c>
      <c r="C3049" s="832" t="s">
        <v>3248</v>
      </c>
      <c r="D3049" s="833" t="s">
        <v>5567</v>
      </c>
      <c r="E3049" s="834" t="s">
        <v>3263</v>
      </c>
      <c r="F3049" s="832" t="s">
        <v>3243</v>
      </c>
      <c r="G3049" s="832" t="s">
        <v>3879</v>
      </c>
      <c r="H3049" s="832" t="s">
        <v>594</v>
      </c>
      <c r="I3049" s="832" t="s">
        <v>3880</v>
      </c>
      <c r="J3049" s="832" t="s">
        <v>982</v>
      </c>
      <c r="K3049" s="832" t="s">
        <v>1346</v>
      </c>
      <c r="L3049" s="835">
        <v>163.54</v>
      </c>
      <c r="M3049" s="835">
        <v>327.08</v>
      </c>
      <c r="N3049" s="832">
        <v>2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5" customHeight="1" x14ac:dyDescent="0.2">
      <c r="A3050" s="831">
        <v>21</v>
      </c>
      <c r="B3050" s="832" t="s">
        <v>3242</v>
      </c>
      <c r="C3050" s="832" t="s">
        <v>3248</v>
      </c>
      <c r="D3050" s="833" t="s">
        <v>5567</v>
      </c>
      <c r="E3050" s="834" t="s">
        <v>3263</v>
      </c>
      <c r="F3050" s="832" t="s">
        <v>3243</v>
      </c>
      <c r="G3050" s="832" t="s">
        <v>4550</v>
      </c>
      <c r="H3050" s="832" t="s">
        <v>594</v>
      </c>
      <c r="I3050" s="832" t="s">
        <v>4837</v>
      </c>
      <c r="J3050" s="832" t="s">
        <v>1609</v>
      </c>
      <c r="K3050" s="832" t="s">
        <v>4838</v>
      </c>
      <c r="L3050" s="835">
        <v>0</v>
      </c>
      <c r="M3050" s="835">
        <v>0</v>
      </c>
      <c r="N3050" s="832">
        <v>2</v>
      </c>
      <c r="O3050" s="836">
        <v>0.5</v>
      </c>
      <c r="P3050" s="835">
        <v>0</v>
      </c>
      <c r="Q3050" s="837"/>
      <c r="R3050" s="832">
        <v>2</v>
      </c>
      <c r="S3050" s="837">
        <v>1</v>
      </c>
      <c r="T3050" s="836">
        <v>0.5</v>
      </c>
      <c r="U3050" s="838">
        <v>1</v>
      </c>
    </row>
    <row r="3051" spans="1:21" ht="14.45" customHeight="1" x14ac:dyDescent="0.2">
      <c r="A3051" s="831">
        <v>21</v>
      </c>
      <c r="B3051" s="832" t="s">
        <v>3242</v>
      </c>
      <c r="C3051" s="832" t="s">
        <v>3248</v>
      </c>
      <c r="D3051" s="833" t="s">
        <v>5567</v>
      </c>
      <c r="E3051" s="834" t="s">
        <v>3263</v>
      </c>
      <c r="F3051" s="832" t="s">
        <v>3243</v>
      </c>
      <c r="G3051" s="832" t="s">
        <v>3508</v>
      </c>
      <c r="H3051" s="832" t="s">
        <v>655</v>
      </c>
      <c r="I3051" s="832" t="s">
        <v>2827</v>
      </c>
      <c r="J3051" s="832" t="s">
        <v>2828</v>
      </c>
      <c r="K3051" s="832" t="s">
        <v>773</v>
      </c>
      <c r="L3051" s="835">
        <v>550.39</v>
      </c>
      <c r="M3051" s="835">
        <v>4403.12</v>
      </c>
      <c r="N3051" s="832">
        <v>8</v>
      </c>
      <c r="O3051" s="836">
        <v>2.5</v>
      </c>
      <c r="P3051" s="835">
        <v>2751.95</v>
      </c>
      <c r="Q3051" s="837">
        <v>0.625</v>
      </c>
      <c r="R3051" s="832">
        <v>5</v>
      </c>
      <c r="S3051" s="837">
        <v>0.625</v>
      </c>
      <c r="T3051" s="836">
        <v>1.5</v>
      </c>
      <c r="U3051" s="838">
        <v>0.6</v>
      </c>
    </row>
    <row r="3052" spans="1:21" ht="14.45" customHeight="1" x14ac:dyDescent="0.2">
      <c r="A3052" s="831">
        <v>21</v>
      </c>
      <c r="B3052" s="832" t="s">
        <v>3242</v>
      </c>
      <c r="C3052" s="832" t="s">
        <v>3248</v>
      </c>
      <c r="D3052" s="833" t="s">
        <v>5567</v>
      </c>
      <c r="E3052" s="834" t="s">
        <v>3263</v>
      </c>
      <c r="F3052" s="832" t="s">
        <v>3243</v>
      </c>
      <c r="G3052" s="832" t="s">
        <v>3894</v>
      </c>
      <c r="H3052" s="832" t="s">
        <v>594</v>
      </c>
      <c r="I3052" s="832" t="s">
        <v>3895</v>
      </c>
      <c r="J3052" s="832" t="s">
        <v>3896</v>
      </c>
      <c r="K3052" s="832" t="s">
        <v>2994</v>
      </c>
      <c r="L3052" s="835">
        <v>58.77</v>
      </c>
      <c r="M3052" s="835">
        <v>176.31</v>
      </c>
      <c r="N3052" s="832">
        <v>3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5" customHeight="1" x14ac:dyDescent="0.2">
      <c r="A3053" s="831">
        <v>21</v>
      </c>
      <c r="B3053" s="832" t="s">
        <v>3242</v>
      </c>
      <c r="C3053" s="832" t="s">
        <v>3248</v>
      </c>
      <c r="D3053" s="833" t="s">
        <v>5567</v>
      </c>
      <c r="E3053" s="834" t="s">
        <v>3263</v>
      </c>
      <c r="F3053" s="832" t="s">
        <v>3243</v>
      </c>
      <c r="G3053" s="832" t="s">
        <v>3894</v>
      </c>
      <c r="H3053" s="832" t="s">
        <v>594</v>
      </c>
      <c r="I3053" s="832" t="s">
        <v>4839</v>
      </c>
      <c r="J3053" s="832" t="s">
        <v>4840</v>
      </c>
      <c r="K3053" s="832" t="s">
        <v>4841</v>
      </c>
      <c r="L3053" s="835">
        <v>176.32</v>
      </c>
      <c r="M3053" s="835">
        <v>176.32</v>
      </c>
      <c r="N3053" s="832">
        <v>1</v>
      </c>
      <c r="O3053" s="836">
        <v>1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5" customHeight="1" x14ac:dyDescent="0.2">
      <c r="A3054" s="831">
        <v>21</v>
      </c>
      <c r="B3054" s="832" t="s">
        <v>3242</v>
      </c>
      <c r="C3054" s="832" t="s">
        <v>3248</v>
      </c>
      <c r="D3054" s="833" t="s">
        <v>5567</v>
      </c>
      <c r="E3054" s="834" t="s">
        <v>3263</v>
      </c>
      <c r="F3054" s="832" t="s">
        <v>3243</v>
      </c>
      <c r="G3054" s="832" t="s">
        <v>3894</v>
      </c>
      <c r="H3054" s="832" t="s">
        <v>594</v>
      </c>
      <c r="I3054" s="832" t="s">
        <v>5299</v>
      </c>
      <c r="J3054" s="832" t="s">
        <v>4840</v>
      </c>
      <c r="K3054" s="832" t="s">
        <v>5300</v>
      </c>
      <c r="L3054" s="835">
        <v>97.96</v>
      </c>
      <c r="M3054" s="835">
        <v>97.96</v>
      </c>
      <c r="N3054" s="832">
        <v>1</v>
      </c>
      <c r="O3054" s="836">
        <v>0.5</v>
      </c>
      <c r="P3054" s="835">
        <v>97.96</v>
      </c>
      <c r="Q3054" s="837">
        <v>1</v>
      </c>
      <c r="R3054" s="832">
        <v>1</v>
      </c>
      <c r="S3054" s="837">
        <v>1</v>
      </c>
      <c r="T3054" s="836">
        <v>0.5</v>
      </c>
      <c r="U3054" s="838">
        <v>1</v>
      </c>
    </row>
    <row r="3055" spans="1:21" ht="14.45" customHeight="1" x14ac:dyDescent="0.2">
      <c r="A3055" s="831">
        <v>21</v>
      </c>
      <c r="B3055" s="832" t="s">
        <v>3242</v>
      </c>
      <c r="C3055" s="832" t="s">
        <v>3248</v>
      </c>
      <c r="D3055" s="833" t="s">
        <v>5567</v>
      </c>
      <c r="E3055" s="834" t="s">
        <v>3263</v>
      </c>
      <c r="F3055" s="832" t="s">
        <v>3243</v>
      </c>
      <c r="G3055" s="832" t="s">
        <v>3512</v>
      </c>
      <c r="H3055" s="832" t="s">
        <v>594</v>
      </c>
      <c r="I3055" s="832" t="s">
        <v>3513</v>
      </c>
      <c r="J3055" s="832" t="s">
        <v>3514</v>
      </c>
      <c r="K3055" s="832" t="s">
        <v>3515</v>
      </c>
      <c r="L3055" s="835">
        <v>0</v>
      </c>
      <c r="M3055" s="835">
        <v>0</v>
      </c>
      <c r="N3055" s="832">
        <v>4</v>
      </c>
      <c r="O3055" s="836">
        <v>2.5</v>
      </c>
      <c r="P3055" s="835">
        <v>0</v>
      </c>
      <c r="Q3055" s="837"/>
      <c r="R3055" s="832">
        <v>2</v>
      </c>
      <c r="S3055" s="837">
        <v>0.5</v>
      </c>
      <c r="T3055" s="836">
        <v>1</v>
      </c>
      <c r="U3055" s="838">
        <v>0.4</v>
      </c>
    </row>
    <row r="3056" spans="1:21" ht="14.45" customHeight="1" x14ac:dyDescent="0.2">
      <c r="A3056" s="831">
        <v>21</v>
      </c>
      <c r="B3056" s="832" t="s">
        <v>3242</v>
      </c>
      <c r="C3056" s="832" t="s">
        <v>3248</v>
      </c>
      <c r="D3056" s="833" t="s">
        <v>5567</v>
      </c>
      <c r="E3056" s="834" t="s">
        <v>3263</v>
      </c>
      <c r="F3056" s="832" t="s">
        <v>3243</v>
      </c>
      <c r="G3056" s="832" t="s">
        <v>3902</v>
      </c>
      <c r="H3056" s="832" t="s">
        <v>594</v>
      </c>
      <c r="I3056" s="832" t="s">
        <v>3903</v>
      </c>
      <c r="J3056" s="832" t="s">
        <v>3904</v>
      </c>
      <c r="K3056" s="832" t="s">
        <v>3905</v>
      </c>
      <c r="L3056" s="835">
        <v>727.03</v>
      </c>
      <c r="M3056" s="835">
        <v>2908.12</v>
      </c>
      <c r="N3056" s="832">
        <v>4</v>
      </c>
      <c r="O3056" s="836">
        <v>1.5</v>
      </c>
      <c r="P3056" s="835">
        <v>2908.12</v>
      </c>
      <c r="Q3056" s="837">
        <v>1</v>
      </c>
      <c r="R3056" s="832">
        <v>4</v>
      </c>
      <c r="S3056" s="837">
        <v>1</v>
      </c>
      <c r="T3056" s="836">
        <v>1.5</v>
      </c>
      <c r="U3056" s="838">
        <v>1</v>
      </c>
    </row>
    <row r="3057" spans="1:21" ht="14.45" customHeight="1" x14ac:dyDescent="0.2">
      <c r="A3057" s="831">
        <v>21</v>
      </c>
      <c r="B3057" s="832" t="s">
        <v>3242</v>
      </c>
      <c r="C3057" s="832" t="s">
        <v>3248</v>
      </c>
      <c r="D3057" s="833" t="s">
        <v>5567</v>
      </c>
      <c r="E3057" s="834" t="s">
        <v>3263</v>
      </c>
      <c r="F3057" s="832" t="s">
        <v>3243</v>
      </c>
      <c r="G3057" s="832" t="s">
        <v>3902</v>
      </c>
      <c r="H3057" s="832" t="s">
        <v>594</v>
      </c>
      <c r="I3057" s="832" t="s">
        <v>4252</v>
      </c>
      <c r="J3057" s="832" t="s">
        <v>3904</v>
      </c>
      <c r="K3057" s="832" t="s">
        <v>4253</v>
      </c>
      <c r="L3057" s="835">
        <v>1454.05</v>
      </c>
      <c r="M3057" s="835">
        <v>2908.1</v>
      </c>
      <c r="N3057" s="832">
        <v>2</v>
      </c>
      <c r="O3057" s="836">
        <v>0.5</v>
      </c>
      <c r="P3057" s="835">
        <v>2908.1</v>
      </c>
      <c r="Q3057" s="837">
        <v>1</v>
      </c>
      <c r="R3057" s="832">
        <v>2</v>
      </c>
      <c r="S3057" s="837">
        <v>1</v>
      </c>
      <c r="T3057" s="836">
        <v>0.5</v>
      </c>
      <c r="U3057" s="838">
        <v>1</v>
      </c>
    </row>
    <row r="3058" spans="1:21" ht="14.45" customHeight="1" x14ac:dyDescent="0.2">
      <c r="A3058" s="831">
        <v>21</v>
      </c>
      <c r="B3058" s="832" t="s">
        <v>3242</v>
      </c>
      <c r="C3058" s="832" t="s">
        <v>3248</v>
      </c>
      <c r="D3058" s="833" t="s">
        <v>5567</v>
      </c>
      <c r="E3058" s="834" t="s">
        <v>3263</v>
      </c>
      <c r="F3058" s="832" t="s">
        <v>3243</v>
      </c>
      <c r="G3058" s="832" t="s">
        <v>5301</v>
      </c>
      <c r="H3058" s="832" t="s">
        <v>594</v>
      </c>
      <c r="I3058" s="832" t="s">
        <v>5302</v>
      </c>
      <c r="J3058" s="832" t="s">
        <v>5303</v>
      </c>
      <c r="K3058" s="832" t="s">
        <v>4382</v>
      </c>
      <c r="L3058" s="835">
        <v>122.73</v>
      </c>
      <c r="M3058" s="835">
        <v>368.19</v>
      </c>
      <c r="N3058" s="832">
        <v>3</v>
      </c>
      <c r="O3058" s="836">
        <v>1.5</v>
      </c>
      <c r="P3058" s="835">
        <v>368.19</v>
      </c>
      <c r="Q3058" s="837">
        <v>1</v>
      </c>
      <c r="R3058" s="832">
        <v>3</v>
      </c>
      <c r="S3058" s="837">
        <v>1</v>
      </c>
      <c r="T3058" s="836">
        <v>1.5</v>
      </c>
      <c r="U3058" s="838">
        <v>1</v>
      </c>
    </row>
    <row r="3059" spans="1:21" ht="14.45" customHeight="1" x14ac:dyDescent="0.2">
      <c r="A3059" s="831">
        <v>21</v>
      </c>
      <c r="B3059" s="832" t="s">
        <v>3242</v>
      </c>
      <c r="C3059" s="832" t="s">
        <v>3248</v>
      </c>
      <c r="D3059" s="833" t="s">
        <v>5567</v>
      </c>
      <c r="E3059" s="834" t="s">
        <v>3263</v>
      </c>
      <c r="F3059" s="832" t="s">
        <v>3243</v>
      </c>
      <c r="G3059" s="832" t="s">
        <v>3313</v>
      </c>
      <c r="H3059" s="832" t="s">
        <v>594</v>
      </c>
      <c r="I3059" s="832" t="s">
        <v>3527</v>
      </c>
      <c r="J3059" s="832" t="s">
        <v>870</v>
      </c>
      <c r="K3059" s="832" t="s">
        <v>3528</v>
      </c>
      <c r="L3059" s="835">
        <v>53.57</v>
      </c>
      <c r="M3059" s="835">
        <v>1124.9700000000003</v>
      </c>
      <c r="N3059" s="832">
        <v>21</v>
      </c>
      <c r="O3059" s="836">
        <v>12.5</v>
      </c>
      <c r="P3059" s="835">
        <v>642.84000000000015</v>
      </c>
      <c r="Q3059" s="837">
        <v>0.5714285714285714</v>
      </c>
      <c r="R3059" s="832">
        <v>12</v>
      </c>
      <c r="S3059" s="837">
        <v>0.5714285714285714</v>
      </c>
      <c r="T3059" s="836">
        <v>6</v>
      </c>
      <c r="U3059" s="838">
        <v>0.48</v>
      </c>
    </row>
    <row r="3060" spans="1:21" ht="14.45" customHeight="1" x14ac:dyDescent="0.2">
      <c r="A3060" s="831">
        <v>21</v>
      </c>
      <c r="B3060" s="832" t="s">
        <v>3242</v>
      </c>
      <c r="C3060" s="832" t="s">
        <v>3248</v>
      </c>
      <c r="D3060" s="833" t="s">
        <v>5567</v>
      </c>
      <c r="E3060" s="834" t="s">
        <v>3263</v>
      </c>
      <c r="F3060" s="832" t="s">
        <v>3243</v>
      </c>
      <c r="G3060" s="832" t="s">
        <v>3529</v>
      </c>
      <c r="H3060" s="832" t="s">
        <v>655</v>
      </c>
      <c r="I3060" s="832" t="s">
        <v>2612</v>
      </c>
      <c r="J3060" s="832" t="s">
        <v>1615</v>
      </c>
      <c r="K3060" s="832" t="s">
        <v>2613</v>
      </c>
      <c r="L3060" s="835">
        <v>27.49</v>
      </c>
      <c r="M3060" s="835">
        <v>27.49</v>
      </c>
      <c r="N3060" s="832">
        <v>1</v>
      </c>
      <c r="O3060" s="836">
        <v>0.5</v>
      </c>
      <c r="P3060" s="835">
        <v>27.49</v>
      </c>
      <c r="Q3060" s="837">
        <v>1</v>
      </c>
      <c r="R3060" s="832">
        <v>1</v>
      </c>
      <c r="S3060" s="837">
        <v>1</v>
      </c>
      <c r="T3060" s="836">
        <v>0.5</v>
      </c>
      <c r="U3060" s="838">
        <v>1</v>
      </c>
    </row>
    <row r="3061" spans="1:21" ht="14.45" customHeight="1" x14ac:dyDescent="0.2">
      <c r="A3061" s="831">
        <v>21</v>
      </c>
      <c r="B3061" s="832" t="s">
        <v>3242</v>
      </c>
      <c r="C3061" s="832" t="s">
        <v>3248</v>
      </c>
      <c r="D3061" s="833" t="s">
        <v>5567</v>
      </c>
      <c r="E3061" s="834" t="s">
        <v>3263</v>
      </c>
      <c r="F3061" s="832" t="s">
        <v>3243</v>
      </c>
      <c r="G3061" s="832" t="s">
        <v>3529</v>
      </c>
      <c r="H3061" s="832" t="s">
        <v>594</v>
      </c>
      <c r="I3061" s="832" t="s">
        <v>2616</v>
      </c>
      <c r="J3061" s="832" t="s">
        <v>753</v>
      </c>
      <c r="K3061" s="832" t="s">
        <v>756</v>
      </c>
      <c r="L3061" s="835">
        <v>38.04</v>
      </c>
      <c r="M3061" s="835">
        <v>38.04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21</v>
      </c>
      <c r="B3062" s="832" t="s">
        <v>3242</v>
      </c>
      <c r="C3062" s="832" t="s">
        <v>3248</v>
      </c>
      <c r="D3062" s="833" t="s">
        <v>5567</v>
      </c>
      <c r="E3062" s="834" t="s">
        <v>3263</v>
      </c>
      <c r="F3062" s="832" t="s">
        <v>3243</v>
      </c>
      <c r="G3062" s="832" t="s">
        <v>4121</v>
      </c>
      <c r="H3062" s="832" t="s">
        <v>594</v>
      </c>
      <c r="I3062" s="832" t="s">
        <v>4264</v>
      </c>
      <c r="J3062" s="832" t="s">
        <v>1768</v>
      </c>
      <c r="K3062" s="832" t="s">
        <v>4265</v>
      </c>
      <c r="L3062" s="835">
        <v>34.19</v>
      </c>
      <c r="M3062" s="835">
        <v>34.19</v>
      </c>
      <c r="N3062" s="832">
        <v>1</v>
      </c>
      <c r="O3062" s="836">
        <v>0.5</v>
      </c>
      <c r="P3062" s="835">
        <v>34.19</v>
      </c>
      <c r="Q3062" s="837">
        <v>1</v>
      </c>
      <c r="R3062" s="832">
        <v>1</v>
      </c>
      <c r="S3062" s="837">
        <v>1</v>
      </c>
      <c r="T3062" s="836">
        <v>0.5</v>
      </c>
      <c r="U3062" s="838">
        <v>1</v>
      </c>
    </row>
    <row r="3063" spans="1:21" ht="14.45" customHeight="1" x14ac:dyDescent="0.2">
      <c r="A3063" s="831">
        <v>21</v>
      </c>
      <c r="B3063" s="832" t="s">
        <v>3242</v>
      </c>
      <c r="C3063" s="832" t="s">
        <v>3248</v>
      </c>
      <c r="D3063" s="833" t="s">
        <v>5567</v>
      </c>
      <c r="E3063" s="834" t="s">
        <v>3263</v>
      </c>
      <c r="F3063" s="832" t="s">
        <v>3243</v>
      </c>
      <c r="G3063" s="832" t="s">
        <v>3910</v>
      </c>
      <c r="H3063" s="832" t="s">
        <v>655</v>
      </c>
      <c r="I3063" s="832" t="s">
        <v>2959</v>
      </c>
      <c r="J3063" s="832" t="s">
        <v>2960</v>
      </c>
      <c r="K3063" s="832" t="s">
        <v>2961</v>
      </c>
      <c r="L3063" s="835">
        <v>161.06</v>
      </c>
      <c r="M3063" s="835">
        <v>161.06</v>
      </c>
      <c r="N3063" s="832">
        <v>1</v>
      </c>
      <c r="O3063" s="836">
        <v>0.5</v>
      </c>
      <c r="P3063" s="835">
        <v>161.06</v>
      </c>
      <c r="Q3063" s="837">
        <v>1</v>
      </c>
      <c r="R3063" s="832">
        <v>1</v>
      </c>
      <c r="S3063" s="837">
        <v>1</v>
      </c>
      <c r="T3063" s="836">
        <v>0.5</v>
      </c>
      <c r="U3063" s="838">
        <v>1</v>
      </c>
    </row>
    <row r="3064" spans="1:21" ht="14.45" customHeight="1" x14ac:dyDescent="0.2">
      <c r="A3064" s="831">
        <v>21</v>
      </c>
      <c r="B3064" s="832" t="s">
        <v>3242</v>
      </c>
      <c r="C3064" s="832" t="s">
        <v>3248</v>
      </c>
      <c r="D3064" s="833" t="s">
        <v>5567</v>
      </c>
      <c r="E3064" s="834" t="s">
        <v>3263</v>
      </c>
      <c r="F3064" s="832" t="s">
        <v>3243</v>
      </c>
      <c r="G3064" s="832" t="s">
        <v>3302</v>
      </c>
      <c r="H3064" s="832" t="s">
        <v>594</v>
      </c>
      <c r="I3064" s="832" t="s">
        <v>4719</v>
      </c>
      <c r="J3064" s="832" t="s">
        <v>1295</v>
      </c>
      <c r="K3064" s="832" t="s">
        <v>4720</v>
      </c>
      <c r="L3064" s="835">
        <v>60.1</v>
      </c>
      <c r="M3064" s="835">
        <v>120.2</v>
      </c>
      <c r="N3064" s="832">
        <v>2</v>
      </c>
      <c r="O3064" s="836">
        <v>1</v>
      </c>
      <c r="P3064" s="835">
        <v>120.2</v>
      </c>
      <c r="Q3064" s="837">
        <v>1</v>
      </c>
      <c r="R3064" s="832">
        <v>2</v>
      </c>
      <c r="S3064" s="837">
        <v>1</v>
      </c>
      <c r="T3064" s="836">
        <v>1</v>
      </c>
      <c r="U3064" s="838">
        <v>1</v>
      </c>
    </row>
    <row r="3065" spans="1:21" ht="14.45" customHeight="1" x14ac:dyDescent="0.2">
      <c r="A3065" s="831">
        <v>21</v>
      </c>
      <c r="B3065" s="832" t="s">
        <v>3242</v>
      </c>
      <c r="C3065" s="832" t="s">
        <v>3248</v>
      </c>
      <c r="D3065" s="833" t="s">
        <v>5567</v>
      </c>
      <c r="E3065" s="834" t="s">
        <v>3263</v>
      </c>
      <c r="F3065" s="832" t="s">
        <v>3243</v>
      </c>
      <c r="G3065" s="832" t="s">
        <v>3292</v>
      </c>
      <c r="H3065" s="832" t="s">
        <v>655</v>
      </c>
      <c r="I3065" s="832" t="s">
        <v>2557</v>
      </c>
      <c r="J3065" s="832" t="s">
        <v>1023</v>
      </c>
      <c r="K3065" s="832" t="s">
        <v>2558</v>
      </c>
      <c r="L3065" s="835">
        <v>2309.36</v>
      </c>
      <c r="M3065" s="835">
        <v>2309.36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5" customHeight="1" x14ac:dyDescent="0.2">
      <c r="A3066" s="831">
        <v>21</v>
      </c>
      <c r="B3066" s="832" t="s">
        <v>3242</v>
      </c>
      <c r="C3066" s="832" t="s">
        <v>3248</v>
      </c>
      <c r="D3066" s="833" t="s">
        <v>5567</v>
      </c>
      <c r="E3066" s="834" t="s">
        <v>3263</v>
      </c>
      <c r="F3066" s="832" t="s">
        <v>3243</v>
      </c>
      <c r="G3066" s="832" t="s">
        <v>3292</v>
      </c>
      <c r="H3066" s="832" t="s">
        <v>655</v>
      </c>
      <c r="I3066" s="832" t="s">
        <v>4437</v>
      </c>
      <c r="J3066" s="832" t="s">
        <v>1020</v>
      </c>
      <c r="K3066" s="832" t="s">
        <v>4438</v>
      </c>
      <c r="L3066" s="835">
        <v>368.16</v>
      </c>
      <c r="M3066" s="835">
        <v>2945.28</v>
      </c>
      <c r="N3066" s="832">
        <v>8</v>
      </c>
      <c r="O3066" s="836">
        <v>2.5</v>
      </c>
      <c r="P3066" s="835">
        <v>2208.96</v>
      </c>
      <c r="Q3066" s="837">
        <v>0.75</v>
      </c>
      <c r="R3066" s="832">
        <v>6</v>
      </c>
      <c r="S3066" s="837">
        <v>0.75</v>
      </c>
      <c r="T3066" s="836">
        <v>2</v>
      </c>
      <c r="U3066" s="838">
        <v>0.8</v>
      </c>
    </row>
    <row r="3067" spans="1:21" ht="14.45" customHeight="1" x14ac:dyDescent="0.2">
      <c r="A3067" s="831">
        <v>21</v>
      </c>
      <c r="B3067" s="832" t="s">
        <v>3242</v>
      </c>
      <c r="C3067" s="832" t="s">
        <v>3248</v>
      </c>
      <c r="D3067" s="833" t="s">
        <v>5567</v>
      </c>
      <c r="E3067" s="834" t="s">
        <v>3263</v>
      </c>
      <c r="F3067" s="832" t="s">
        <v>3243</v>
      </c>
      <c r="G3067" s="832" t="s">
        <v>3292</v>
      </c>
      <c r="H3067" s="832" t="s">
        <v>655</v>
      </c>
      <c r="I3067" s="832" t="s">
        <v>2553</v>
      </c>
      <c r="J3067" s="832" t="s">
        <v>1023</v>
      </c>
      <c r="K3067" s="832" t="s">
        <v>2554</v>
      </c>
      <c r="L3067" s="835">
        <v>1385.62</v>
      </c>
      <c r="M3067" s="835">
        <v>20784.299999999996</v>
      </c>
      <c r="N3067" s="832">
        <v>15</v>
      </c>
      <c r="O3067" s="836">
        <v>4</v>
      </c>
      <c r="P3067" s="835">
        <v>12470.579999999998</v>
      </c>
      <c r="Q3067" s="837">
        <v>0.60000000000000009</v>
      </c>
      <c r="R3067" s="832">
        <v>9</v>
      </c>
      <c r="S3067" s="837">
        <v>0.6</v>
      </c>
      <c r="T3067" s="836">
        <v>2</v>
      </c>
      <c r="U3067" s="838">
        <v>0.5</v>
      </c>
    </row>
    <row r="3068" spans="1:21" ht="14.45" customHeight="1" x14ac:dyDescent="0.2">
      <c r="A3068" s="831">
        <v>21</v>
      </c>
      <c r="B3068" s="832" t="s">
        <v>3242</v>
      </c>
      <c r="C3068" s="832" t="s">
        <v>3248</v>
      </c>
      <c r="D3068" s="833" t="s">
        <v>5567</v>
      </c>
      <c r="E3068" s="834" t="s">
        <v>3263</v>
      </c>
      <c r="F3068" s="832" t="s">
        <v>3243</v>
      </c>
      <c r="G3068" s="832" t="s">
        <v>3292</v>
      </c>
      <c r="H3068" s="832" t="s">
        <v>655</v>
      </c>
      <c r="I3068" s="832" t="s">
        <v>3538</v>
      </c>
      <c r="J3068" s="832" t="s">
        <v>1020</v>
      </c>
      <c r="K3068" s="832" t="s">
        <v>3539</v>
      </c>
      <c r="L3068" s="835">
        <v>490.89</v>
      </c>
      <c r="M3068" s="835">
        <v>2945.3399999999997</v>
      </c>
      <c r="N3068" s="832">
        <v>6</v>
      </c>
      <c r="O3068" s="836">
        <v>3</v>
      </c>
      <c r="P3068" s="835">
        <v>2945.3399999999997</v>
      </c>
      <c r="Q3068" s="837">
        <v>1</v>
      </c>
      <c r="R3068" s="832">
        <v>6</v>
      </c>
      <c r="S3068" s="837">
        <v>1</v>
      </c>
      <c r="T3068" s="836">
        <v>3</v>
      </c>
      <c r="U3068" s="838">
        <v>1</v>
      </c>
    </row>
    <row r="3069" spans="1:21" ht="14.45" customHeight="1" x14ac:dyDescent="0.2">
      <c r="A3069" s="831">
        <v>21</v>
      </c>
      <c r="B3069" s="832" t="s">
        <v>3242</v>
      </c>
      <c r="C3069" s="832" t="s">
        <v>3248</v>
      </c>
      <c r="D3069" s="833" t="s">
        <v>5567</v>
      </c>
      <c r="E3069" s="834" t="s">
        <v>3263</v>
      </c>
      <c r="F3069" s="832" t="s">
        <v>3243</v>
      </c>
      <c r="G3069" s="832" t="s">
        <v>3292</v>
      </c>
      <c r="H3069" s="832" t="s">
        <v>655</v>
      </c>
      <c r="I3069" s="832" t="s">
        <v>2555</v>
      </c>
      <c r="J3069" s="832" t="s">
        <v>1023</v>
      </c>
      <c r="K3069" s="832" t="s">
        <v>2556</v>
      </c>
      <c r="L3069" s="835">
        <v>1847.49</v>
      </c>
      <c r="M3069" s="835">
        <v>3694.98</v>
      </c>
      <c r="N3069" s="832">
        <v>2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5" customHeight="1" x14ac:dyDescent="0.2">
      <c r="A3070" s="831">
        <v>21</v>
      </c>
      <c r="B3070" s="832" t="s">
        <v>3242</v>
      </c>
      <c r="C3070" s="832" t="s">
        <v>3248</v>
      </c>
      <c r="D3070" s="833" t="s">
        <v>5567</v>
      </c>
      <c r="E3070" s="834" t="s">
        <v>3263</v>
      </c>
      <c r="F3070" s="832" t="s">
        <v>3243</v>
      </c>
      <c r="G3070" s="832" t="s">
        <v>3292</v>
      </c>
      <c r="H3070" s="832" t="s">
        <v>655</v>
      </c>
      <c r="I3070" s="832" t="s">
        <v>2561</v>
      </c>
      <c r="J3070" s="832" t="s">
        <v>1020</v>
      </c>
      <c r="K3070" s="832" t="s">
        <v>2562</v>
      </c>
      <c r="L3070" s="835">
        <v>1154.68</v>
      </c>
      <c r="M3070" s="835">
        <v>10392.120000000001</v>
      </c>
      <c r="N3070" s="832">
        <v>9</v>
      </c>
      <c r="O3070" s="836">
        <v>2.5</v>
      </c>
      <c r="P3070" s="835">
        <v>10392.120000000001</v>
      </c>
      <c r="Q3070" s="837">
        <v>1</v>
      </c>
      <c r="R3070" s="832">
        <v>9</v>
      </c>
      <c r="S3070" s="837">
        <v>1</v>
      </c>
      <c r="T3070" s="836">
        <v>2.5</v>
      </c>
      <c r="U3070" s="838">
        <v>1</v>
      </c>
    </row>
    <row r="3071" spans="1:21" ht="14.45" customHeight="1" x14ac:dyDescent="0.2">
      <c r="A3071" s="831">
        <v>21</v>
      </c>
      <c r="B3071" s="832" t="s">
        <v>3242</v>
      </c>
      <c r="C3071" s="832" t="s">
        <v>3248</v>
      </c>
      <c r="D3071" s="833" t="s">
        <v>5567</v>
      </c>
      <c r="E3071" s="834" t="s">
        <v>3263</v>
      </c>
      <c r="F3071" s="832" t="s">
        <v>3243</v>
      </c>
      <c r="G3071" s="832" t="s">
        <v>3292</v>
      </c>
      <c r="H3071" s="832" t="s">
        <v>655</v>
      </c>
      <c r="I3071" s="832" t="s">
        <v>3039</v>
      </c>
      <c r="J3071" s="832" t="s">
        <v>1020</v>
      </c>
      <c r="K3071" s="832" t="s">
        <v>3040</v>
      </c>
      <c r="L3071" s="835">
        <v>923.74</v>
      </c>
      <c r="M3071" s="835">
        <v>2771.2200000000003</v>
      </c>
      <c r="N3071" s="832">
        <v>3</v>
      </c>
      <c r="O3071" s="836">
        <v>1</v>
      </c>
      <c r="P3071" s="835">
        <v>2771.2200000000003</v>
      </c>
      <c r="Q3071" s="837">
        <v>1</v>
      </c>
      <c r="R3071" s="832">
        <v>3</v>
      </c>
      <c r="S3071" s="837">
        <v>1</v>
      </c>
      <c r="T3071" s="836">
        <v>1</v>
      </c>
      <c r="U3071" s="838">
        <v>1</v>
      </c>
    </row>
    <row r="3072" spans="1:21" ht="14.45" customHeight="1" x14ac:dyDescent="0.2">
      <c r="A3072" s="831">
        <v>21</v>
      </c>
      <c r="B3072" s="832" t="s">
        <v>3242</v>
      </c>
      <c r="C3072" s="832" t="s">
        <v>3248</v>
      </c>
      <c r="D3072" s="833" t="s">
        <v>5567</v>
      </c>
      <c r="E3072" s="834" t="s">
        <v>3263</v>
      </c>
      <c r="F3072" s="832" t="s">
        <v>3243</v>
      </c>
      <c r="G3072" s="832" t="s">
        <v>4276</v>
      </c>
      <c r="H3072" s="832" t="s">
        <v>594</v>
      </c>
      <c r="I3072" s="832" t="s">
        <v>4277</v>
      </c>
      <c r="J3072" s="832" t="s">
        <v>961</v>
      </c>
      <c r="K3072" s="832" t="s">
        <v>4278</v>
      </c>
      <c r="L3072" s="835">
        <v>0</v>
      </c>
      <c r="M3072" s="835">
        <v>0</v>
      </c>
      <c r="N3072" s="832">
        <v>1</v>
      </c>
      <c r="O3072" s="836">
        <v>0.5</v>
      </c>
      <c r="P3072" s="835">
        <v>0</v>
      </c>
      <c r="Q3072" s="837"/>
      <c r="R3072" s="832">
        <v>1</v>
      </c>
      <c r="S3072" s="837">
        <v>1</v>
      </c>
      <c r="T3072" s="836">
        <v>0.5</v>
      </c>
      <c r="U3072" s="838">
        <v>1</v>
      </c>
    </row>
    <row r="3073" spans="1:21" ht="14.45" customHeight="1" x14ac:dyDescent="0.2">
      <c r="A3073" s="831">
        <v>21</v>
      </c>
      <c r="B3073" s="832" t="s">
        <v>3242</v>
      </c>
      <c r="C3073" s="832" t="s">
        <v>3248</v>
      </c>
      <c r="D3073" s="833" t="s">
        <v>5567</v>
      </c>
      <c r="E3073" s="834" t="s">
        <v>3263</v>
      </c>
      <c r="F3073" s="832" t="s">
        <v>3243</v>
      </c>
      <c r="G3073" s="832" t="s">
        <v>3548</v>
      </c>
      <c r="H3073" s="832" t="s">
        <v>594</v>
      </c>
      <c r="I3073" s="832" t="s">
        <v>3549</v>
      </c>
      <c r="J3073" s="832" t="s">
        <v>3550</v>
      </c>
      <c r="K3073" s="832" t="s">
        <v>676</v>
      </c>
      <c r="L3073" s="835">
        <v>174.59</v>
      </c>
      <c r="M3073" s="835">
        <v>174.59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5" customHeight="1" x14ac:dyDescent="0.2">
      <c r="A3074" s="831">
        <v>21</v>
      </c>
      <c r="B3074" s="832" t="s">
        <v>3242</v>
      </c>
      <c r="C3074" s="832" t="s">
        <v>3248</v>
      </c>
      <c r="D3074" s="833" t="s">
        <v>5567</v>
      </c>
      <c r="E3074" s="834" t="s">
        <v>3263</v>
      </c>
      <c r="F3074" s="832" t="s">
        <v>3243</v>
      </c>
      <c r="G3074" s="832" t="s">
        <v>3918</v>
      </c>
      <c r="H3074" s="832" t="s">
        <v>594</v>
      </c>
      <c r="I3074" s="832" t="s">
        <v>5304</v>
      </c>
      <c r="J3074" s="832" t="s">
        <v>5305</v>
      </c>
      <c r="K3074" s="832" t="s">
        <v>4523</v>
      </c>
      <c r="L3074" s="835">
        <v>113.61</v>
      </c>
      <c r="M3074" s="835">
        <v>113.61</v>
      </c>
      <c r="N3074" s="832">
        <v>1</v>
      </c>
      <c r="O3074" s="836">
        <v>1</v>
      </c>
      <c r="P3074" s="835">
        <v>113.61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5" customHeight="1" x14ac:dyDescent="0.2">
      <c r="A3075" s="831">
        <v>21</v>
      </c>
      <c r="B3075" s="832" t="s">
        <v>3242</v>
      </c>
      <c r="C3075" s="832" t="s">
        <v>3248</v>
      </c>
      <c r="D3075" s="833" t="s">
        <v>5567</v>
      </c>
      <c r="E3075" s="834" t="s">
        <v>3263</v>
      </c>
      <c r="F3075" s="832" t="s">
        <v>3243</v>
      </c>
      <c r="G3075" s="832" t="s">
        <v>3551</v>
      </c>
      <c r="H3075" s="832" t="s">
        <v>594</v>
      </c>
      <c r="I3075" s="832" t="s">
        <v>4281</v>
      </c>
      <c r="J3075" s="832" t="s">
        <v>696</v>
      </c>
      <c r="K3075" s="832" t="s">
        <v>3559</v>
      </c>
      <c r="L3075" s="835">
        <v>115.18</v>
      </c>
      <c r="M3075" s="835">
        <v>115.18</v>
      </c>
      <c r="N3075" s="832">
        <v>1</v>
      </c>
      <c r="O3075" s="836">
        <v>0.5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5" customHeight="1" x14ac:dyDescent="0.2">
      <c r="A3076" s="831">
        <v>21</v>
      </c>
      <c r="B3076" s="832" t="s">
        <v>3242</v>
      </c>
      <c r="C3076" s="832" t="s">
        <v>3248</v>
      </c>
      <c r="D3076" s="833" t="s">
        <v>5567</v>
      </c>
      <c r="E3076" s="834" t="s">
        <v>3263</v>
      </c>
      <c r="F3076" s="832" t="s">
        <v>3243</v>
      </c>
      <c r="G3076" s="832" t="s">
        <v>3551</v>
      </c>
      <c r="H3076" s="832" t="s">
        <v>594</v>
      </c>
      <c r="I3076" s="832" t="s">
        <v>4565</v>
      </c>
      <c r="J3076" s="832" t="s">
        <v>1078</v>
      </c>
      <c r="K3076" s="832" t="s">
        <v>4566</v>
      </c>
      <c r="L3076" s="835">
        <v>16.12</v>
      </c>
      <c r="M3076" s="835">
        <v>16.12</v>
      </c>
      <c r="N3076" s="832">
        <v>1</v>
      </c>
      <c r="O3076" s="836">
        <v>0.5</v>
      </c>
      <c r="P3076" s="835">
        <v>16.12</v>
      </c>
      <c r="Q3076" s="837">
        <v>1</v>
      </c>
      <c r="R3076" s="832">
        <v>1</v>
      </c>
      <c r="S3076" s="837">
        <v>1</v>
      </c>
      <c r="T3076" s="836">
        <v>0.5</v>
      </c>
      <c r="U3076" s="838">
        <v>1</v>
      </c>
    </row>
    <row r="3077" spans="1:21" ht="14.45" customHeight="1" x14ac:dyDescent="0.2">
      <c r="A3077" s="831">
        <v>21</v>
      </c>
      <c r="B3077" s="832" t="s">
        <v>3242</v>
      </c>
      <c r="C3077" s="832" t="s">
        <v>3248</v>
      </c>
      <c r="D3077" s="833" t="s">
        <v>5567</v>
      </c>
      <c r="E3077" s="834" t="s">
        <v>3263</v>
      </c>
      <c r="F3077" s="832" t="s">
        <v>3243</v>
      </c>
      <c r="G3077" s="832" t="s">
        <v>3551</v>
      </c>
      <c r="H3077" s="832" t="s">
        <v>594</v>
      </c>
      <c r="I3077" s="832" t="s">
        <v>3930</v>
      </c>
      <c r="J3077" s="832" t="s">
        <v>1078</v>
      </c>
      <c r="K3077" s="832" t="s">
        <v>3556</v>
      </c>
      <c r="L3077" s="835">
        <v>32.25</v>
      </c>
      <c r="M3077" s="835">
        <v>32.25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5" customHeight="1" x14ac:dyDescent="0.2">
      <c r="A3078" s="831">
        <v>21</v>
      </c>
      <c r="B3078" s="832" t="s">
        <v>3242</v>
      </c>
      <c r="C3078" s="832" t="s">
        <v>3248</v>
      </c>
      <c r="D3078" s="833" t="s">
        <v>5567</v>
      </c>
      <c r="E3078" s="834" t="s">
        <v>3263</v>
      </c>
      <c r="F3078" s="832" t="s">
        <v>3243</v>
      </c>
      <c r="G3078" s="832" t="s">
        <v>3551</v>
      </c>
      <c r="H3078" s="832" t="s">
        <v>594</v>
      </c>
      <c r="I3078" s="832" t="s">
        <v>3553</v>
      </c>
      <c r="J3078" s="832" t="s">
        <v>1078</v>
      </c>
      <c r="K3078" s="832" t="s">
        <v>3554</v>
      </c>
      <c r="L3078" s="835">
        <v>103.67</v>
      </c>
      <c r="M3078" s="835">
        <v>103.67</v>
      </c>
      <c r="N3078" s="832">
        <v>1</v>
      </c>
      <c r="O3078" s="836">
        <v>0.5</v>
      </c>
      <c r="P3078" s="835">
        <v>103.67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5" customHeight="1" x14ac:dyDescent="0.2">
      <c r="A3079" s="831">
        <v>21</v>
      </c>
      <c r="B3079" s="832" t="s">
        <v>3242</v>
      </c>
      <c r="C3079" s="832" t="s">
        <v>3248</v>
      </c>
      <c r="D3079" s="833" t="s">
        <v>5567</v>
      </c>
      <c r="E3079" s="834" t="s">
        <v>3263</v>
      </c>
      <c r="F3079" s="832" t="s">
        <v>3243</v>
      </c>
      <c r="G3079" s="832" t="s">
        <v>3551</v>
      </c>
      <c r="H3079" s="832" t="s">
        <v>594</v>
      </c>
      <c r="I3079" s="832" t="s">
        <v>4282</v>
      </c>
      <c r="J3079" s="832" t="s">
        <v>4283</v>
      </c>
      <c r="K3079" s="832" t="s">
        <v>4284</v>
      </c>
      <c r="L3079" s="835">
        <v>64.5</v>
      </c>
      <c r="M3079" s="835">
        <v>129</v>
      </c>
      <c r="N3079" s="832">
        <v>2</v>
      </c>
      <c r="O3079" s="836">
        <v>1</v>
      </c>
      <c r="P3079" s="835">
        <v>129</v>
      </c>
      <c r="Q3079" s="837">
        <v>1</v>
      </c>
      <c r="R3079" s="832">
        <v>2</v>
      </c>
      <c r="S3079" s="837">
        <v>1</v>
      </c>
      <c r="T3079" s="836">
        <v>1</v>
      </c>
      <c r="U3079" s="838">
        <v>1</v>
      </c>
    </row>
    <row r="3080" spans="1:21" ht="14.45" customHeight="1" x14ac:dyDescent="0.2">
      <c r="A3080" s="831">
        <v>21</v>
      </c>
      <c r="B3080" s="832" t="s">
        <v>3242</v>
      </c>
      <c r="C3080" s="832" t="s">
        <v>3248</v>
      </c>
      <c r="D3080" s="833" t="s">
        <v>5567</v>
      </c>
      <c r="E3080" s="834" t="s">
        <v>3263</v>
      </c>
      <c r="F3080" s="832" t="s">
        <v>3243</v>
      </c>
      <c r="G3080" s="832" t="s">
        <v>3293</v>
      </c>
      <c r="H3080" s="832" t="s">
        <v>594</v>
      </c>
      <c r="I3080" s="832" t="s">
        <v>3295</v>
      </c>
      <c r="J3080" s="832" t="s">
        <v>1349</v>
      </c>
      <c r="K3080" s="832" t="s">
        <v>2522</v>
      </c>
      <c r="L3080" s="835">
        <v>453.18</v>
      </c>
      <c r="M3080" s="835">
        <v>7704.0599999999995</v>
      </c>
      <c r="N3080" s="832">
        <v>17</v>
      </c>
      <c r="O3080" s="836">
        <v>12</v>
      </c>
      <c r="P3080" s="835">
        <v>3172.2599999999998</v>
      </c>
      <c r="Q3080" s="837">
        <v>0.41176470588235292</v>
      </c>
      <c r="R3080" s="832">
        <v>7</v>
      </c>
      <c r="S3080" s="837">
        <v>0.41176470588235292</v>
      </c>
      <c r="T3080" s="836">
        <v>5.5</v>
      </c>
      <c r="U3080" s="838">
        <v>0.45833333333333331</v>
      </c>
    </row>
    <row r="3081" spans="1:21" ht="14.45" customHeight="1" x14ac:dyDescent="0.2">
      <c r="A3081" s="831">
        <v>21</v>
      </c>
      <c r="B3081" s="832" t="s">
        <v>3242</v>
      </c>
      <c r="C3081" s="832" t="s">
        <v>3248</v>
      </c>
      <c r="D3081" s="833" t="s">
        <v>5567</v>
      </c>
      <c r="E3081" s="834" t="s">
        <v>3263</v>
      </c>
      <c r="F3081" s="832" t="s">
        <v>3243</v>
      </c>
      <c r="G3081" s="832" t="s">
        <v>3305</v>
      </c>
      <c r="H3081" s="832" t="s">
        <v>655</v>
      </c>
      <c r="I3081" s="832" t="s">
        <v>2853</v>
      </c>
      <c r="J3081" s="832" t="s">
        <v>2851</v>
      </c>
      <c r="K3081" s="832" t="s">
        <v>2854</v>
      </c>
      <c r="L3081" s="835">
        <v>552.64</v>
      </c>
      <c r="M3081" s="835">
        <v>552.64</v>
      </c>
      <c r="N3081" s="832">
        <v>1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21</v>
      </c>
      <c r="B3082" s="832" t="s">
        <v>3242</v>
      </c>
      <c r="C3082" s="832" t="s">
        <v>3248</v>
      </c>
      <c r="D3082" s="833" t="s">
        <v>5567</v>
      </c>
      <c r="E3082" s="834" t="s">
        <v>3263</v>
      </c>
      <c r="F3082" s="832" t="s">
        <v>3243</v>
      </c>
      <c r="G3082" s="832" t="s">
        <v>3305</v>
      </c>
      <c r="H3082" s="832" t="s">
        <v>594</v>
      </c>
      <c r="I3082" s="832" t="s">
        <v>4921</v>
      </c>
      <c r="J3082" s="832" t="s">
        <v>4922</v>
      </c>
      <c r="K3082" s="832" t="s">
        <v>4923</v>
      </c>
      <c r="L3082" s="835">
        <v>276.33</v>
      </c>
      <c r="M3082" s="835">
        <v>552.66</v>
      </c>
      <c r="N3082" s="832">
        <v>2</v>
      </c>
      <c r="O3082" s="836">
        <v>1</v>
      </c>
      <c r="P3082" s="835">
        <v>552.66</v>
      </c>
      <c r="Q3082" s="837">
        <v>1</v>
      </c>
      <c r="R3082" s="832">
        <v>2</v>
      </c>
      <c r="S3082" s="837">
        <v>1</v>
      </c>
      <c r="T3082" s="836">
        <v>1</v>
      </c>
      <c r="U3082" s="838">
        <v>1</v>
      </c>
    </row>
    <row r="3083" spans="1:21" ht="14.45" customHeight="1" x14ac:dyDescent="0.2">
      <c r="A3083" s="831">
        <v>21</v>
      </c>
      <c r="B3083" s="832" t="s">
        <v>3242</v>
      </c>
      <c r="C3083" s="832" t="s">
        <v>3248</v>
      </c>
      <c r="D3083" s="833" t="s">
        <v>5567</v>
      </c>
      <c r="E3083" s="834" t="s">
        <v>3263</v>
      </c>
      <c r="F3083" s="832" t="s">
        <v>3243</v>
      </c>
      <c r="G3083" s="832" t="s">
        <v>3305</v>
      </c>
      <c r="H3083" s="832" t="s">
        <v>594</v>
      </c>
      <c r="I3083" s="832" t="s">
        <v>4790</v>
      </c>
      <c r="J3083" s="832" t="s">
        <v>4791</v>
      </c>
      <c r="K3083" s="832" t="s">
        <v>4792</v>
      </c>
      <c r="L3083" s="835">
        <v>1019.46</v>
      </c>
      <c r="M3083" s="835">
        <v>2038.92</v>
      </c>
      <c r="N3083" s="832">
        <v>2</v>
      </c>
      <c r="O3083" s="836">
        <v>1</v>
      </c>
      <c r="P3083" s="835">
        <v>2038.92</v>
      </c>
      <c r="Q3083" s="837">
        <v>1</v>
      </c>
      <c r="R3083" s="832">
        <v>2</v>
      </c>
      <c r="S3083" s="837">
        <v>1</v>
      </c>
      <c r="T3083" s="836">
        <v>1</v>
      </c>
      <c r="U3083" s="838">
        <v>1</v>
      </c>
    </row>
    <row r="3084" spans="1:21" ht="14.45" customHeight="1" x14ac:dyDescent="0.2">
      <c r="A3084" s="831">
        <v>21</v>
      </c>
      <c r="B3084" s="832" t="s">
        <v>3242</v>
      </c>
      <c r="C3084" s="832" t="s">
        <v>3248</v>
      </c>
      <c r="D3084" s="833" t="s">
        <v>5567</v>
      </c>
      <c r="E3084" s="834" t="s">
        <v>3263</v>
      </c>
      <c r="F3084" s="832" t="s">
        <v>3243</v>
      </c>
      <c r="G3084" s="832" t="s">
        <v>3944</v>
      </c>
      <c r="H3084" s="832" t="s">
        <v>594</v>
      </c>
      <c r="I3084" s="832" t="s">
        <v>3945</v>
      </c>
      <c r="J3084" s="832" t="s">
        <v>3946</v>
      </c>
      <c r="K3084" s="832" t="s">
        <v>3947</v>
      </c>
      <c r="L3084" s="835">
        <v>453.18</v>
      </c>
      <c r="M3084" s="835">
        <v>453.18</v>
      </c>
      <c r="N3084" s="832">
        <v>1</v>
      </c>
      <c r="O3084" s="836">
        <v>1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5" customHeight="1" x14ac:dyDescent="0.2">
      <c r="A3085" s="831">
        <v>21</v>
      </c>
      <c r="B3085" s="832" t="s">
        <v>3242</v>
      </c>
      <c r="C3085" s="832" t="s">
        <v>3248</v>
      </c>
      <c r="D3085" s="833" t="s">
        <v>5567</v>
      </c>
      <c r="E3085" s="834" t="s">
        <v>3263</v>
      </c>
      <c r="F3085" s="832" t="s">
        <v>3243</v>
      </c>
      <c r="G3085" s="832" t="s">
        <v>3570</v>
      </c>
      <c r="H3085" s="832" t="s">
        <v>594</v>
      </c>
      <c r="I3085" s="832" t="s">
        <v>3571</v>
      </c>
      <c r="J3085" s="832" t="s">
        <v>842</v>
      </c>
      <c r="K3085" s="832" t="s">
        <v>3572</v>
      </c>
      <c r="L3085" s="835">
        <v>32.25</v>
      </c>
      <c r="M3085" s="835">
        <v>129</v>
      </c>
      <c r="N3085" s="832">
        <v>4</v>
      </c>
      <c r="O3085" s="836">
        <v>2</v>
      </c>
      <c r="P3085" s="835">
        <v>64.5</v>
      </c>
      <c r="Q3085" s="837">
        <v>0.5</v>
      </c>
      <c r="R3085" s="832">
        <v>2</v>
      </c>
      <c r="S3085" s="837">
        <v>0.5</v>
      </c>
      <c r="T3085" s="836">
        <v>1</v>
      </c>
      <c r="U3085" s="838">
        <v>0.5</v>
      </c>
    </row>
    <row r="3086" spans="1:21" ht="14.45" customHeight="1" x14ac:dyDescent="0.2">
      <c r="A3086" s="831">
        <v>21</v>
      </c>
      <c r="B3086" s="832" t="s">
        <v>3242</v>
      </c>
      <c r="C3086" s="832" t="s">
        <v>3248</v>
      </c>
      <c r="D3086" s="833" t="s">
        <v>5567</v>
      </c>
      <c r="E3086" s="834" t="s">
        <v>3263</v>
      </c>
      <c r="F3086" s="832" t="s">
        <v>3243</v>
      </c>
      <c r="G3086" s="832" t="s">
        <v>3570</v>
      </c>
      <c r="H3086" s="832" t="s">
        <v>655</v>
      </c>
      <c r="I3086" s="832" t="s">
        <v>2510</v>
      </c>
      <c r="J3086" s="832" t="s">
        <v>842</v>
      </c>
      <c r="K3086" s="832" t="s">
        <v>2511</v>
      </c>
      <c r="L3086" s="835">
        <v>57.6</v>
      </c>
      <c r="M3086" s="835">
        <v>57.6</v>
      </c>
      <c r="N3086" s="832">
        <v>1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5" customHeight="1" x14ac:dyDescent="0.2">
      <c r="A3087" s="831">
        <v>21</v>
      </c>
      <c r="B3087" s="832" t="s">
        <v>3242</v>
      </c>
      <c r="C3087" s="832" t="s">
        <v>3248</v>
      </c>
      <c r="D3087" s="833" t="s">
        <v>5567</v>
      </c>
      <c r="E3087" s="834" t="s">
        <v>3263</v>
      </c>
      <c r="F3087" s="832" t="s">
        <v>3243</v>
      </c>
      <c r="G3087" s="832" t="s">
        <v>3570</v>
      </c>
      <c r="H3087" s="832" t="s">
        <v>655</v>
      </c>
      <c r="I3087" s="832" t="s">
        <v>2508</v>
      </c>
      <c r="J3087" s="832" t="s">
        <v>842</v>
      </c>
      <c r="K3087" s="832" t="s">
        <v>2509</v>
      </c>
      <c r="L3087" s="835">
        <v>16.12</v>
      </c>
      <c r="M3087" s="835">
        <v>96.720000000000013</v>
      </c>
      <c r="N3087" s="832">
        <v>6</v>
      </c>
      <c r="O3087" s="836">
        <v>4</v>
      </c>
      <c r="P3087" s="835">
        <v>80.600000000000009</v>
      </c>
      <c r="Q3087" s="837">
        <v>0.83333333333333326</v>
      </c>
      <c r="R3087" s="832">
        <v>5</v>
      </c>
      <c r="S3087" s="837">
        <v>0.83333333333333337</v>
      </c>
      <c r="T3087" s="836">
        <v>3.5</v>
      </c>
      <c r="U3087" s="838">
        <v>0.875</v>
      </c>
    </row>
    <row r="3088" spans="1:21" ht="14.45" customHeight="1" x14ac:dyDescent="0.2">
      <c r="A3088" s="831">
        <v>21</v>
      </c>
      <c r="B3088" s="832" t="s">
        <v>3242</v>
      </c>
      <c r="C3088" s="832" t="s">
        <v>3248</v>
      </c>
      <c r="D3088" s="833" t="s">
        <v>5567</v>
      </c>
      <c r="E3088" s="834" t="s">
        <v>3263</v>
      </c>
      <c r="F3088" s="832" t="s">
        <v>3243</v>
      </c>
      <c r="G3088" s="832" t="s">
        <v>3585</v>
      </c>
      <c r="H3088" s="832" t="s">
        <v>655</v>
      </c>
      <c r="I3088" s="832" t="s">
        <v>2677</v>
      </c>
      <c r="J3088" s="832" t="s">
        <v>2673</v>
      </c>
      <c r="K3088" s="832" t="s">
        <v>2678</v>
      </c>
      <c r="L3088" s="835">
        <v>181.94</v>
      </c>
      <c r="M3088" s="835">
        <v>181.94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5" customHeight="1" x14ac:dyDescent="0.2">
      <c r="A3089" s="831">
        <v>21</v>
      </c>
      <c r="B3089" s="832" t="s">
        <v>3242</v>
      </c>
      <c r="C3089" s="832" t="s">
        <v>3248</v>
      </c>
      <c r="D3089" s="833" t="s">
        <v>5567</v>
      </c>
      <c r="E3089" s="834" t="s">
        <v>3263</v>
      </c>
      <c r="F3089" s="832" t="s">
        <v>3243</v>
      </c>
      <c r="G3089" s="832" t="s">
        <v>3594</v>
      </c>
      <c r="H3089" s="832" t="s">
        <v>594</v>
      </c>
      <c r="I3089" s="832" t="s">
        <v>3595</v>
      </c>
      <c r="J3089" s="832" t="s">
        <v>668</v>
      </c>
      <c r="K3089" s="832" t="s">
        <v>3596</v>
      </c>
      <c r="L3089" s="835">
        <v>127.91</v>
      </c>
      <c r="M3089" s="835">
        <v>383.73</v>
      </c>
      <c r="N3089" s="832">
        <v>3</v>
      </c>
      <c r="O3089" s="836">
        <v>1.5</v>
      </c>
      <c r="P3089" s="835">
        <v>255.82</v>
      </c>
      <c r="Q3089" s="837">
        <v>0.66666666666666663</v>
      </c>
      <c r="R3089" s="832">
        <v>2</v>
      </c>
      <c r="S3089" s="837">
        <v>0.66666666666666663</v>
      </c>
      <c r="T3089" s="836">
        <v>1</v>
      </c>
      <c r="U3089" s="838">
        <v>0.66666666666666663</v>
      </c>
    </row>
    <row r="3090" spans="1:21" ht="14.45" customHeight="1" x14ac:dyDescent="0.2">
      <c r="A3090" s="831">
        <v>21</v>
      </c>
      <c r="B3090" s="832" t="s">
        <v>3242</v>
      </c>
      <c r="C3090" s="832" t="s">
        <v>3248</v>
      </c>
      <c r="D3090" s="833" t="s">
        <v>5567</v>
      </c>
      <c r="E3090" s="834" t="s">
        <v>3263</v>
      </c>
      <c r="F3090" s="832" t="s">
        <v>3243</v>
      </c>
      <c r="G3090" s="832" t="s">
        <v>3594</v>
      </c>
      <c r="H3090" s="832" t="s">
        <v>594</v>
      </c>
      <c r="I3090" s="832" t="s">
        <v>4296</v>
      </c>
      <c r="J3090" s="832" t="s">
        <v>668</v>
      </c>
      <c r="K3090" s="832" t="s">
        <v>4297</v>
      </c>
      <c r="L3090" s="835">
        <v>52.61</v>
      </c>
      <c r="M3090" s="835">
        <v>52.61</v>
      </c>
      <c r="N3090" s="832">
        <v>1</v>
      </c>
      <c r="O3090" s="836">
        <v>1</v>
      </c>
      <c r="P3090" s="835">
        <v>52.61</v>
      </c>
      <c r="Q3090" s="837">
        <v>1</v>
      </c>
      <c r="R3090" s="832">
        <v>1</v>
      </c>
      <c r="S3090" s="837">
        <v>1</v>
      </c>
      <c r="T3090" s="836">
        <v>1</v>
      </c>
      <c r="U3090" s="838">
        <v>1</v>
      </c>
    </row>
    <row r="3091" spans="1:21" ht="14.45" customHeight="1" x14ac:dyDescent="0.2">
      <c r="A3091" s="831">
        <v>21</v>
      </c>
      <c r="B3091" s="832" t="s">
        <v>3242</v>
      </c>
      <c r="C3091" s="832" t="s">
        <v>3248</v>
      </c>
      <c r="D3091" s="833" t="s">
        <v>5567</v>
      </c>
      <c r="E3091" s="834" t="s">
        <v>3263</v>
      </c>
      <c r="F3091" s="832" t="s">
        <v>3243</v>
      </c>
      <c r="G3091" s="832" t="s">
        <v>3597</v>
      </c>
      <c r="H3091" s="832" t="s">
        <v>594</v>
      </c>
      <c r="I3091" s="832" t="s">
        <v>3598</v>
      </c>
      <c r="J3091" s="832" t="s">
        <v>3599</v>
      </c>
      <c r="K3091" s="832" t="s">
        <v>3600</v>
      </c>
      <c r="L3091" s="835">
        <v>21.92</v>
      </c>
      <c r="M3091" s="835">
        <v>21.92</v>
      </c>
      <c r="N3091" s="832">
        <v>1</v>
      </c>
      <c r="O3091" s="836">
        <v>0.5</v>
      </c>
      <c r="P3091" s="835">
        <v>21.92</v>
      </c>
      <c r="Q3091" s="837">
        <v>1</v>
      </c>
      <c r="R3091" s="832">
        <v>1</v>
      </c>
      <c r="S3091" s="837">
        <v>1</v>
      </c>
      <c r="T3091" s="836">
        <v>0.5</v>
      </c>
      <c r="U3091" s="838">
        <v>1</v>
      </c>
    </row>
    <row r="3092" spans="1:21" ht="14.45" customHeight="1" x14ac:dyDescent="0.2">
      <c r="A3092" s="831">
        <v>21</v>
      </c>
      <c r="B3092" s="832" t="s">
        <v>3242</v>
      </c>
      <c r="C3092" s="832" t="s">
        <v>3248</v>
      </c>
      <c r="D3092" s="833" t="s">
        <v>5567</v>
      </c>
      <c r="E3092" s="834" t="s">
        <v>3263</v>
      </c>
      <c r="F3092" s="832" t="s">
        <v>3243</v>
      </c>
      <c r="G3092" s="832" t="s">
        <v>3597</v>
      </c>
      <c r="H3092" s="832" t="s">
        <v>594</v>
      </c>
      <c r="I3092" s="832" t="s">
        <v>3601</v>
      </c>
      <c r="J3092" s="832" t="s">
        <v>3599</v>
      </c>
      <c r="K3092" s="832" t="s">
        <v>1886</v>
      </c>
      <c r="L3092" s="835">
        <v>87.67</v>
      </c>
      <c r="M3092" s="835">
        <v>87.67</v>
      </c>
      <c r="N3092" s="832">
        <v>1</v>
      </c>
      <c r="O3092" s="836">
        <v>0.5</v>
      </c>
      <c r="P3092" s="835">
        <v>87.67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5" customHeight="1" x14ac:dyDescent="0.2">
      <c r="A3093" s="831">
        <v>21</v>
      </c>
      <c r="B3093" s="832" t="s">
        <v>3242</v>
      </c>
      <c r="C3093" s="832" t="s">
        <v>3248</v>
      </c>
      <c r="D3093" s="833" t="s">
        <v>5567</v>
      </c>
      <c r="E3093" s="834" t="s">
        <v>3263</v>
      </c>
      <c r="F3093" s="832" t="s">
        <v>3243</v>
      </c>
      <c r="G3093" s="832" t="s">
        <v>5104</v>
      </c>
      <c r="H3093" s="832" t="s">
        <v>655</v>
      </c>
      <c r="I3093" s="832" t="s">
        <v>2571</v>
      </c>
      <c r="J3093" s="832" t="s">
        <v>2572</v>
      </c>
      <c r="K3093" s="832" t="s">
        <v>2573</v>
      </c>
      <c r="L3093" s="835">
        <v>160.1</v>
      </c>
      <c r="M3093" s="835">
        <v>160.1</v>
      </c>
      <c r="N3093" s="832">
        <v>1</v>
      </c>
      <c r="O3093" s="836">
        <v>0.5</v>
      </c>
      <c r="P3093" s="835">
        <v>160.1</v>
      </c>
      <c r="Q3093" s="837">
        <v>1</v>
      </c>
      <c r="R3093" s="832">
        <v>1</v>
      </c>
      <c r="S3093" s="837">
        <v>1</v>
      </c>
      <c r="T3093" s="836">
        <v>0.5</v>
      </c>
      <c r="U3093" s="838">
        <v>1</v>
      </c>
    </row>
    <row r="3094" spans="1:21" ht="14.45" customHeight="1" x14ac:dyDescent="0.2">
      <c r="A3094" s="831">
        <v>21</v>
      </c>
      <c r="B3094" s="832" t="s">
        <v>3242</v>
      </c>
      <c r="C3094" s="832" t="s">
        <v>3248</v>
      </c>
      <c r="D3094" s="833" t="s">
        <v>5567</v>
      </c>
      <c r="E3094" s="834" t="s">
        <v>3263</v>
      </c>
      <c r="F3094" s="832" t="s">
        <v>3243</v>
      </c>
      <c r="G3094" s="832" t="s">
        <v>3966</v>
      </c>
      <c r="H3094" s="832" t="s">
        <v>594</v>
      </c>
      <c r="I3094" s="832" t="s">
        <v>4676</v>
      </c>
      <c r="J3094" s="832" t="s">
        <v>3968</v>
      </c>
      <c r="K3094" s="832" t="s">
        <v>4677</v>
      </c>
      <c r="L3094" s="835">
        <v>0</v>
      </c>
      <c r="M3094" s="835">
        <v>0</v>
      </c>
      <c r="N3094" s="832">
        <v>1</v>
      </c>
      <c r="O3094" s="836">
        <v>1</v>
      </c>
      <c r="P3094" s="835"/>
      <c r="Q3094" s="837"/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21</v>
      </c>
      <c r="B3095" s="832" t="s">
        <v>3242</v>
      </c>
      <c r="C3095" s="832" t="s">
        <v>3248</v>
      </c>
      <c r="D3095" s="833" t="s">
        <v>5567</v>
      </c>
      <c r="E3095" s="834" t="s">
        <v>3263</v>
      </c>
      <c r="F3095" s="832" t="s">
        <v>3243</v>
      </c>
      <c r="G3095" s="832" t="s">
        <v>4141</v>
      </c>
      <c r="H3095" s="832" t="s">
        <v>594</v>
      </c>
      <c r="I3095" s="832" t="s">
        <v>4142</v>
      </c>
      <c r="J3095" s="832" t="s">
        <v>1499</v>
      </c>
      <c r="K3095" s="832" t="s">
        <v>4143</v>
      </c>
      <c r="L3095" s="835">
        <v>128.69999999999999</v>
      </c>
      <c r="M3095" s="835">
        <v>128.69999999999999</v>
      </c>
      <c r="N3095" s="832">
        <v>1</v>
      </c>
      <c r="O3095" s="836">
        <v>1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21</v>
      </c>
      <c r="B3096" s="832" t="s">
        <v>3242</v>
      </c>
      <c r="C3096" s="832" t="s">
        <v>3248</v>
      </c>
      <c r="D3096" s="833" t="s">
        <v>5567</v>
      </c>
      <c r="E3096" s="834" t="s">
        <v>3263</v>
      </c>
      <c r="F3096" s="832" t="s">
        <v>3243</v>
      </c>
      <c r="G3096" s="832" t="s">
        <v>3296</v>
      </c>
      <c r="H3096" s="832" t="s">
        <v>655</v>
      </c>
      <c r="I3096" s="832" t="s">
        <v>2886</v>
      </c>
      <c r="J3096" s="832" t="s">
        <v>1345</v>
      </c>
      <c r="K3096" s="832" t="s">
        <v>1346</v>
      </c>
      <c r="L3096" s="835">
        <v>0</v>
      </c>
      <c r="M3096" s="835">
        <v>0</v>
      </c>
      <c r="N3096" s="832">
        <v>11</v>
      </c>
      <c r="O3096" s="836">
        <v>5.5</v>
      </c>
      <c r="P3096" s="835">
        <v>0</v>
      </c>
      <c r="Q3096" s="837"/>
      <c r="R3096" s="832">
        <v>2</v>
      </c>
      <c r="S3096" s="837">
        <v>0.18181818181818182</v>
      </c>
      <c r="T3096" s="836">
        <v>1.5</v>
      </c>
      <c r="U3096" s="838">
        <v>0.27272727272727271</v>
      </c>
    </row>
    <row r="3097" spans="1:21" ht="14.45" customHeight="1" x14ac:dyDescent="0.2">
      <c r="A3097" s="831">
        <v>21</v>
      </c>
      <c r="B3097" s="832" t="s">
        <v>3242</v>
      </c>
      <c r="C3097" s="832" t="s">
        <v>3248</v>
      </c>
      <c r="D3097" s="833" t="s">
        <v>5567</v>
      </c>
      <c r="E3097" s="834" t="s">
        <v>3263</v>
      </c>
      <c r="F3097" s="832" t="s">
        <v>3243</v>
      </c>
      <c r="G3097" s="832" t="s">
        <v>3296</v>
      </c>
      <c r="H3097" s="832" t="s">
        <v>594</v>
      </c>
      <c r="I3097" s="832" t="s">
        <v>2884</v>
      </c>
      <c r="J3097" s="832" t="s">
        <v>1273</v>
      </c>
      <c r="K3097" s="832" t="s">
        <v>1276</v>
      </c>
      <c r="L3097" s="835">
        <v>0</v>
      </c>
      <c r="M3097" s="835">
        <v>0</v>
      </c>
      <c r="N3097" s="832">
        <v>2</v>
      </c>
      <c r="O3097" s="836">
        <v>0.5</v>
      </c>
      <c r="P3097" s="835"/>
      <c r="Q3097" s="837"/>
      <c r="R3097" s="832"/>
      <c r="S3097" s="837">
        <v>0</v>
      </c>
      <c r="T3097" s="836"/>
      <c r="U3097" s="838">
        <v>0</v>
      </c>
    </row>
    <row r="3098" spans="1:21" ht="14.45" customHeight="1" x14ac:dyDescent="0.2">
      <c r="A3098" s="831">
        <v>21</v>
      </c>
      <c r="B3098" s="832" t="s">
        <v>3242</v>
      </c>
      <c r="C3098" s="832" t="s">
        <v>3248</v>
      </c>
      <c r="D3098" s="833" t="s">
        <v>5567</v>
      </c>
      <c r="E3098" s="834" t="s">
        <v>3263</v>
      </c>
      <c r="F3098" s="832" t="s">
        <v>3243</v>
      </c>
      <c r="G3098" s="832" t="s">
        <v>3614</v>
      </c>
      <c r="H3098" s="832" t="s">
        <v>594</v>
      </c>
      <c r="I3098" s="832" t="s">
        <v>3615</v>
      </c>
      <c r="J3098" s="832" t="s">
        <v>1622</v>
      </c>
      <c r="K3098" s="832" t="s">
        <v>3339</v>
      </c>
      <c r="L3098" s="835">
        <v>210.38</v>
      </c>
      <c r="M3098" s="835">
        <v>210.38</v>
      </c>
      <c r="N3098" s="832">
        <v>1</v>
      </c>
      <c r="O3098" s="836">
        <v>0.5</v>
      </c>
      <c r="P3098" s="835">
        <v>210.38</v>
      </c>
      <c r="Q3098" s="837">
        <v>1</v>
      </c>
      <c r="R3098" s="832">
        <v>1</v>
      </c>
      <c r="S3098" s="837">
        <v>1</v>
      </c>
      <c r="T3098" s="836">
        <v>0.5</v>
      </c>
      <c r="U3098" s="838">
        <v>1</v>
      </c>
    </row>
    <row r="3099" spans="1:21" ht="14.45" customHeight="1" x14ac:dyDescent="0.2">
      <c r="A3099" s="831">
        <v>21</v>
      </c>
      <c r="B3099" s="832" t="s">
        <v>3242</v>
      </c>
      <c r="C3099" s="832" t="s">
        <v>3248</v>
      </c>
      <c r="D3099" s="833" t="s">
        <v>5567</v>
      </c>
      <c r="E3099" s="834" t="s">
        <v>3263</v>
      </c>
      <c r="F3099" s="832" t="s">
        <v>3243</v>
      </c>
      <c r="G3099" s="832" t="s">
        <v>3614</v>
      </c>
      <c r="H3099" s="832" t="s">
        <v>594</v>
      </c>
      <c r="I3099" s="832" t="s">
        <v>3616</v>
      </c>
      <c r="J3099" s="832" t="s">
        <v>1622</v>
      </c>
      <c r="K3099" s="832" t="s">
        <v>1952</v>
      </c>
      <c r="L3099" s="835">
        <v>42.08</v>
      </c>
      <c r="M3099" s="835">
        <v>84.16</v>
      </c>
      <c r="N3099" s="832">
        <v>2</v>
      </c>
      <c r="O3099" s="836">
        <v>1</v>
      </c>
      <c r="P3099" s="835">
        <v>84.16</v>
      </c>
      <c r="Q3099" s="837">
        <v>1</v>
      </c>
      <c r="R3099" s="832">
        <v>2</v>
      </c>
      <c r="S3099" s="837">
        <v>1</v>
      </c>
      <c r="T3099" s="836">
        <v>1</v>
      </c>
      <c r="U3099" s="838">
        <v>1</v>
      </c>
    </row>
    <row r="3100" spans="1:21" ht="14.45" customHeight="1" x14ac:dyDescent="0.2">
      <c r="A3100" s="831">
        <v>21</v>
      </c>
      <c r="B3100" s="832" t="s">
        <v>3242</v>
      </c>
      <c r="C3100" s="832" t="s">
        <v>3248</v>
      </c>
      <c r="D3100" s="833" t="s">
        <v>5567</v>
      </c>
      <c r="E3100" s="834" t="s">
        <v>3263</v>
      </c>
      <c r="F3100" s="832" t="s">
        <v>3243</v>
      </c>
      <c r="G3100" s="832" t="s">
        <v>3617</v>
      </c>
      <c r="H3100" s="832" t="s">
        <v>594</v>
      </c>
      <c r="I3100" s="832" t="s">
        <v>4489</v>
      </c>
      <c r="J3100" s="832" t="s">
        <v>766</v>
      </c>
      <c r="K3100" s="832" t="s">
        <v>4490</v>
      </c>
      <c r="L3100" s="835">
        <v>42.54</v>
      </c>
      <c r="M3100" s="835">
        <v>127.62</v>
      </c>
      <c r="N3100" s="832">
        <v>3</v>
      </c>
      <c r="O3100" s="836">
        <v>2</v>
      </c>
      <c r="P3100" s="835">
        <v>85.08</v>
      </c>
      <c r="Q3100" s="837">
        <v>0.66666666666666663</v>
      </c>
      <c r="R3100" s="832">
        <v>2</v>
      </c>
      <c r="S3100" s="837">
        <v>0.66666666666666663</v>
      </c>
      <c r="T3100" s="836">
        <v>1</v>
      </c>
      <c r="U3100" s="838">
        <v>0.5</v>
      </c>
    </row>
    <row r="3101" spans="1:21" ht="14.45" customHeight="1" x14ac:dyDescent="0.2">
      <c r="A3101" s="831">
        <v>21</v>
      </c>
      <c r="B3101" s="832" t="s">
        <v>3242</v>
      </c>
      <c r="C3101" s="832" t="s">
        <v>3248</v>
      </c>
      <c r="D3101" s="833" t="s">
        <v>5567</v>
      </c>
      <c r="E3101" s="834" t="s">
        <v>3263</v>
      </c>
      <c r="F3101" s="832" t="s">
        <v>3243</v>
      </c>
      <c r="G3101" s="832" t="s">
        <v>3976</v>
      </c>
      <c r="H3101" s="832" t="s">
        <v>594</v>
      </c>
      <c r="I3101" s="832" t="s">
        <v>3977</v>
      </c>
      <c r="J3101" s="832" t="s">
        <v>1554</v>
      </c>
      <c r="K3101" s="832" t="s">
        <v>2844</v>
      </c>
      <c r="L3101" s="835">
        <v>122.73</v>
      </c>
      <c r="M3101" s="835">
        <v>122.73</v>
      </c>
      <c r="N3101" s="832">
        <v>1</v>
      </c>
      <c r="O3101" s="836">
        <v>0.5</v>
      </c>
      <c r="P3101" s="835">
        <v>122.73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5" customHeight="1" x14ac:dyDescent="0.2">
      <c r="A3102" s="831">
        <v>21</v>
      </c>
      <c r="B3102" s="832" t="s">
        <v>3242</v>
      </c>
      <c r="C3102" s="832" t="s">
        <v>3248</v>
      </c>
      <c r="D3102" s="833" t="s">
        <v>5567</v>
      </c>
      <c r="E3102" s="834" t="s">
        <v>3263</v>
      </c>
      <c r="F3102" s="832" t="s">
        <v>3243</v>
      </c>
      <c r="G3102" s="832" t="s">
        <v>3645</v>
      </c>
      <c r="H3102" s="832" t="s">
        <v>594</v>
      </c>
      <c r="I3102" s="832" t="s">
        <v>4800</v>
      </c>
      <c r="J3102" s="832" t="s">
        <v>3662</v>
      </c>
      <c r="K3102" s="832" t="s">
        <v>4690</v>
      </c>
      <c r="L3102" s="835">
        <v>93.96</v>
      </c>
      <c r="M3102" s="835">
        <v>93.96</v>
      </c>
      <c r="N3102" s="832">
        <v>1</v>
      </c>
      <c r="O3102" s="836">
        <v>0.5</v>
      </c>
      <c r="P3102" s="835">
        <v>93.96</v>
      </c>
      <c r="Q3102" s="837">
        <v>1</v>
      </c>
      <c r="R3102" s="832">
        <v>1</v>
      </c>
      <c r="S3102" s="837">
        <v>1</v>
      </c>
      <c r="T3102" s="836">
        <v>0.5</v>
      </c>
      <c r="U3102" s="838">
        <v>1</v>
      </c>
    </row>
    <row r="3103" spans="1:21" ht="14.45" customHeight="1" x14ac:dyDescent="0.2">
      <c r="A3103" s="831">
        <v>21</v>
      </c>
      <c r="B3103" s="832" t="s">
        <v>3242</v>
      </c>
      <c r="C3103" s="832" t="s">
        <v>3248</v>
      </c>
      <c r="D3103" s="833" t="s">
        <v>5567</v>
      </c>
      <c r="E3103" s="834" t="s">
        <v>3263</v>
      </c>
      <c r="F3103" s="832" t="s">
        <v>3243</v>
      </c>
      <c r="G3103" s="832" t="s">
        <v>3645</v>
      </c>
      <c r="H3103" s="832" t="s">
        <v>594</v>
      </c>
      <c r="I3103" s="832" t="s">
        <v>3655</v>
      </c>
      <c r="J3103" s="832" t="s">
        <v>1572</v>
      </c>
      <c r="K3103" s="832" t="s">
        <v>3654</v>
      </c>
      <c r="L3103" s="835">
        <v>300.68</v>
      </c>
      <c r="M3103" s="835">
        <v>300.68</v>
      </c>
      <c r="N3103" s="832">
        <v>1</v>
      </c>
      <c r="O3103" s="836">
        <v>0.5</v>
      </c>
      <c r="P3103" s="835">
        <v>300.68</v>
      </c>
      <c r="Q3103" s="837">
        <v>1</v>
      </c>
      <c r="R3103" s="832">
        <v>1</v>
      </c>
      <c r="S3103" s="837">
        <v>1</v>
      </c>
      <c r="T3103" s="836">
        <v>0.5</v>
      </c>
      <c r="U3103" s="838">
        <v>1</v>
      </c>
    </row>
    <row r="3104" spans="1:21" ht="14.45" customHeight="1" x14ac:dyDescent="0.2">
      <c r="A3104" s="831">
        <v>21</v>
      </c>
      <c r="B3104" s="832" t="s">
        <v>3242</v>
      </c>
      <c r="C3104" s="832" t="s">
        <v>3248</v>
      </c>
      <c r="D3104" s="833" t="s">
        <v>5567</v>
      </c>
      <c r="E3104" s="834" t="s">
        <v>3263</v>
      </c>
      <c r="F3104" s="832" t="s">
        <v>3243</v>
      </c>
      <c r="G3104" s="832" t="s">
        <v>3645</v>
      </c>
      <c r="H3104" s="832" t="s">
        <v>594</v>
      </c>
      <c r="I3104" s="832" t="s">
        <v>4850</v>
      </c>
      <c r="J3104" s="832" t="s">
        <v>1574</v>
      </c>
      <c r="K3104" s="832" t="s">
        <v>4851</v>
      </c>
      <c r="L3104" s="835">
        <v>300.68</v>
      </c>
      <c r="M3104" s="835">
        <v>902.04</v>
      </c>
      <c r="N3104" s="832">
        <v>3</v>
      </c>
      <c r="O3104" s="836">
        <v>2</v>
      </c>
      <c r="P3104" s="835">
        <v>300.68</v>
      </c>
      <c r="Q3104" s="837">
        <v>0.33333333333333337</v>
      </c>
      <c r="R3104" s="832">
        <v>1</v>
      </c>
      <c r="S3104" s="837">
        <v>0.33333333333333331</v>
      </c>
      <c r="T3104" s="836">
        <v>0.5</v>
      </c>
      <c r="U3104" s="838">
        <v>0.25</v>
      </c>
    </row>
    <row r="3105" spans="1:21" ht="14.45" customHeight="1" x14ac:dyDescent="0.2">
      <c r="A3105" s="831">
        <v>21</v>
      </c>
      <c r="B3105" s="832" t="s">
        <v>3242</v>
      </c>
      <c r="C3105" s="832" t="s">
        <v>3248</v>
      </c>
      <c r="D3105" s="833" t="s">
        <v>5567</v>
      </c>
      <c r="E3105" s="834" t="s">
        <v>3263</v>
      </c>
      <c r="F3105" s="832" t="s">
        <v>3243</v>
      </c>
      <c r="G3105" s="832" t="s">
        <v>3645</v>
      </c>
      <c r="H3105" s="832" t="s">
        <v>594</v>
      </c>
      <c r="I3105" s="832" t="s">
        <v>5306</v>
      </c>
      <c r="J3105" s="832" t="s">
        <v>1572</v>
      </c>
      <c r="K3105" s="832" t="s">
        <v>1399</v>
      </c>
      <c r="L3105" s="835">
        <v>47.35</v>
      </c>
      <c r="M3105" s="835">
        <v>94.7</v>
      </c>
      <c r="N3105" s="832">
        <v>2</v>
      </c>
      <c r="O3105" s="836">
        <v>0.5</v>
      </c>
      <c r="P3105" s="835">
        <v>94.7</v>
      </c>
      <c r="Q3105" s="837">
        <v>1</v>
      </c>
      <c r="R3105" s="832">
        <v>2</v>
      </c>
      <c r="S3105" s="837">
        <v>1</v>
      </c>
      <c r="T3105" s="836">
        <v>0.5</v>
      </c>
      <c r="U3105" s="838">
        <v>1</v>
      </c>
    </row>
    <row r="3106" spans="1:21" ht="14.45" customHeight="1" x14ac:dyDescent="0.2">
      <c r="A3106" s="831">
        <v>21</v>
      </c>
      <c r="B3106" s="832" t="s">
        <v>3242</v>
      </c>
      <c r="C3106" s="832" t="s">
        <v>3248</v>
      </c>
      <c r="D3106" s="833" t="s">
        <v>5567</v>
      </c>
      <c r="E3106" s="834" t="s">
        <v>3263</v>
      </c>
      <c r="F3106" s="832" t="s">
        <v>3243</v>
      </c>
      <c r="G3106" s="832" t="s">
        <v>3673</v>
      </c>
      <c r="H3106" s="832" t="s">
        <v>594</v>
      </c>
      <c r="I3106" s="832" t="s">
        <v>3676</v>
      </c>
      <c r="J3106" s="832" t="s">
        <v>1662</v>
      </c>
      <c r="K3106" s="832" t="s">
        <v>2948</v>
      </c>
      <c r="L3106" s="835">
        <v>0</v>
      </c>
      <c r="M3106" s="835">
        <v>0</v>
      </c>
      <c r="N3106" s="832">
        <v>1</v>
      </c>
      <c r="O3106" s="836">
        <v>0.5</v>
      </c>
      <c r="P3106" s="835"/>
      <c r="Q3106" s="837"/>
      <c r="R3106" s="832"/>
      <c r="S3106" s="837">
        <v>0</v>
      </c>
      <c r="T3106" s="836"/>
      <c r="U3106" s="838">
        <v>0</v>
      </c>
    </row>
    <row r="3107" spans="1:21" ht="14.45" customHeight="1" x14ac:dyDescent="0.2">
      <c r="A3107" s="831">
        <v>21</v>
      </c>
      <c r="B3107" s="832" t="s">
        <v>3242</v>
      </c>
      <c r="C3107" s="832" t="s">
        <v>3248</v>
      </c>
      <c r="D3107" s="833" t="s">
        <v>5567</v>
      </c>
      <c r="E3107" s="834" t="s">
        <v>3263</v>
      </c>
      <c r="F3107" s="832" t="s">
        <v>3243</v>
      </c>
      <c r="G3107" s="832" t="s">
        <v>3673</v>
      </c>
      <c r="H3107" s="832" t="s">
        <v>594</v>
      </c>
      <c r="I3107" s="832" t="s">
        <v>2949</v>
      </c>
      <c r="J3107" s="832" t="s">
        <v>1662</v>
      </c>
      <c r="K3107" s="832" t="s">
        <v>2950</v>
      </c>
      <c r="L3107" s="835">
        <v>0</v>
      </c>
      <c r="M3107" s="835">
        <v>0</v>
      </c>
      <c r="N3107" s="832">
        <v>2</v>
      </c>
      <c r="O3107" s="836">
        <v>1</v>
      </c>
      <c r="P3107" s="835">
        <v>0</v>
      </c>
      <c r="Q3107" s="837"/>
      <c r="R3107" s="832">
        <v>1</v>
      </c>
      <c r="S3107" s="837">
        <v>0.5</v>
      </c>
      <c r="T3107" s="836">
        <v>0.5</v>
      </c>
      <c r="U3107" s="838">
        <v>0.5</v>
      </c>
    </row>
    <row r="3108" spans="1:21" ht="14.45" customHeight="1" x14ac:dyDescent="0.2">
      <c r="A3108" s="831">
        <v>21</v>
      </c>
      <c r="B3108" s="832" t="s">
        <v>3242</v>
      </c>
      <c r="C3108" s="832" t="s">
        <v>3248</v>
      </c>
      <c r="D3108" s="833" t="s">
        <v>5567</v>
      </c>
      <c r="E3108" s="834" t="s">
        <v>3263</v>
      </c>
      <c r="F3108" s="832" t="s">
        <v>3243</v>
      </c>
      <c r="G3108" s="832" t="s">
        <v>3673</v>
      </c>
      <c r="H3108" s="832" t="s">
        <v>594</v>
      </c>
      <c r="I3108" s="832" t="s">
        <v>3682</v>
      </c>
      <c r="J3108" s="832" t="s">
        <v>3683</v>
      </c>
      <c r="K3108" s="832" t="s">
        <v>3148</v>
      </c>
      <c r="L3108" s="835">
        <v>0</v>
      </c>
      <c r="M3108" s="835">
        <v>0</v>
      </c>
      <c r="N3108" s="832">
        <v>8</v>
      </c>
      <c r="O3108" s="836">
        <v>5</v>
      </c>
      <c r="P3108" s="835">
        <v>0</v>
      </c>
      <c r="Q3108" s="837"/>
      <c r="R3108" s="832">
        <v>8</v>
      </c>
      <c r="S3108" s="837">
        <v>1</v>
      </c>
      <c r="T3108" s="836">
        <v>5</v>
      </c>
      <c r="U3108" s="838">
        <v>1</v>
      </c>
    </row>
    <row r="3109" spans="1:21" ht="14.45" customHeight="1" x14ac:dyDescent="0.2">
      <c r="A3109" s="831">
        <v>21</v>
      </c>
      <c r="B3109" s="832" t="s">
        <v>3242</v>
      </c>
      <c r="C3109" s="832" t="s">
        <v>3248</v>
      </c>
      <c r="D3109" s="833" t="s">
        <v>5567</v>
      </c>
      <c r="E3109" s="834" t="s">
        <v>3263</v>
      </c>
      <c r="F3109" s="832" t="s">
        <v>3243</v>
      </c>
      <c r="G3109" s="832" t="s">
        <v>3673</v>
      </c>
      <c r="H3109" s="832" t="s">
        <v>655</v>
      </c>
      <c r="I3109" s="832" t="s">
        <v>2951</v>
      </c>
      <c r="J3109" s="832" t="s">
        <v>1662</v>
      </c>
      <c r="K3109" s="832" t="s">
        <v>2948</v>
      </c>
      <c r="L3109" s="835">
        <v>0</v>
      </c>
      <c r="M3109" s="835">
        <v>0</v>
      </c>
      <c r="N3109" s="832">
        <v>1</v>
      </c>
      <c r="O3109" s="836">
        <v>1</v>
      </c>
      <c r="P3109" s="835">
        <v>0</v>
      </c>
      <c r="Q3109" s="837"/>
      <c r="R3109" s="832">
        <v>1</v>
      </c>
      <c r="S3109" s="837">
        <v>1</v>
      </c>
      <c r="T3109" s="836">
        <v>1</v>
      </c>
      <c r="U3109" s="838">
        <v>1</v>
      </c>
    </row>
    <row r="3110" spans="1:21" ht="14.45" customHeight="1" x14ac:dyDescent="0.2">
      <c r="A3110" s="831">
        <v>21</v>
      </c>
      <c r="B3110" s="832" t="s">
        <v>3242</v>
      </c>
      <c r="C3110" s="832" t="s">
        <v>3248</v>
      </c>
      <c r="D3110" s="833" t="s">
        <v>5567</v>
      </c>
      <c r="E3110" s="834" t="s">
        <v>3263</v>
      </c>
      <c r="F3110" s="832" t="s">
        <v>3243</v>
      </c>
      <c r="G3110" s="832" t="s">
        <v>5307</v>
      </c>
      <c r="H3110" s="832" t="s">
        <v>594</v>
      </c>
      <c r="I3110" s="832" t="s">
        <v>5308</v>
      </c>
      <c r="J3110" s="832" t="s">
        <v>5309</v>
      </c>
      <c r="K3110" s="832" t="s">
        <v>5310</v>
      </c>
      <c r="L3110" s="835">
        <v>0</v>
      </c>
      <c r="M3110" s="835">
        <v>0</v>
      </c>
      <c r="N3110" s="832">
        <v>1</v>
      </c>
      <c r="O3110" s="836">
        <v>0.5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5" customHeight="1" x14ac:dyDescent="0.2">
      <c r="A3111" s="831">
        <v>21</v>
      </c>
      <c r="B3111" s="832" t="s">
        <v>3242</v>
      </c>
      <c r="C3111" s="832" t="s">
        <v>3248</v>
      </c>
      <c r="D3111" s="833" t="s">
        <v>5567</v>
      </c>
      <c r="E3111" s="834" t="s">
        <v>3263</v>
      </c>
      <c r="F3111" s="832" t="s">
        <v>3243</v>
      </c>
      <c r="G3111" s="832" t="s">
        <v>3309</v>
      </c>
      <c r="H3111" s="832" t="s">
        <v>594</v>
      </c>
      <c r="I3111" s="832" t="s">
        <v>4013</v>
      </c>
      <c r="J3111" s="832" t="s">
        <v>3693</v>
      </c>
      <c r="K3111" s="832" t="s">
        <v>4014</v>
      </c>
      <c r="L3111" s="835">
        <v>99.94</v>
      </c>
      <c r="M3111" s="835">
        <v>299.82</v>
      </c>
      <c r="N3111" s="832">
        <v>3</v>
      </c>
      <c r="O3111" s="836">
        <v>1.5</v>
      </c>
      <c r="P3111" s="835">
        <v>299.82</v>
      </c>
      <c r="Q3111" s="837">
        <v>1</v>
      </c>
      <c r="R3111" s="832">
        <v>3</v>
      </c>
      <c r="S3111" s="837">
        <v>1</v>
      </c>
      <c r="T3111" s="836">
        <v>1.5</v>
      </c>
      <c r="U3111" s="838">
        <v>1</v>
      </c>
    </row>
    <row r="3112" spans="1:21" ht="14.45" customHeight="1" x14ac:dyDescent="0.2">
      <c r="A3112" s="831">
        <v>21</v>
      </c>
      <c r="B3112" s="832" t="s">
        <v>3242</v>
      </c>
      <c r="C3112" s="832" t="s">
        <v>3248</v>
      </c>
      <c r="D3112" s="833" t="s">
        <v>5567</v>
      </c>
      <c r="E3112" s="834" t="s">
        <v>3263</v>
      </c>
      <c r="F3112" s="832" t="s">
        <v>3243</v>
      </c>
      <c r="G3112" s="832" t="s">
        <v>3309</v>
      </c>
      <c r="H3112" s="832" t="s">
        <v>594</v>
      </c>
      <c r="I3112" s="832" t="s">
        <v>4162</v>
      </c>
      <c r="J3112" s="832" t="s">
        <v>3693</v>
      </c>
      <c r="K3112" s="832" t="s">
        <v>4163</v>
      </c>
      <c r="L3112" s="835">
        <v>299.83999999999997</v>
      </c>
      <c r="M3112" s="835">
        <v>899.52</v>
      </c>
      <c r="N3112" s="832">
        <v>3</v>
      </c>
      <c r="O3112" s="836">
        <v>2.5</v>
      </c>
      <c r="P3112" s="835">
        <v>899.52</v>
      </c>
      <c r="Q3112" s="837">
        <v>1</v>
      </c>
      <c r="R3112" s="832">
        <v>3</v>
      </c>
      <c r="S3112" s="837">
        <v>1</v>
      </c>
      <c r="T3112" s="836">
        <v>2.5</v>
      </c>
      <c r="U3112" s="838">
        <v>1</v>
      </c>
    </row>
    <row r="3113" spans="1:21" ht="14.45" customHeight="1" x14ac:dyDescent="0.2">
      <c r="A3113" s="831">
        <v>21</v>
      </c>
      <c r="B3113" s="832" t="s">
        <v>3242</v>
      </c>
      <c r="C3113" s="832" t="s">
        <v>3248</v>
      </c>
      <c r="D3113" s="833" t="s">
        <v>5567</v>
      </c>
      <c r="E3113" s="834" t="s">
        <v>3263</v>
      </c>
      <c r="F3113" s="832" t="s">
        <v>3243</v>
      </c>
      <c r="G3113" s="832" t="s">
        <v>3309</v>
      </c>
      <c r="H3113" s="832" t="s">
        <v>594</v>
      </c>
      <c r="I3113" s="832" t="s">
        <v>2880</v>
      </c>
      <c r="J3113" s="832" t="s">
        <v>2881</v>
      </c>
      <c r="K3113" s="832" t="s">
        <v>2882</v>
      </c>
      <c r="L3113" s="835">
        <v>50.32</v>
      </c>
      <c r="M3113" s="835">
        <v>352.24</v>
      </c>
      <c r="N3113" s="832">
        <v>7</v>
      </c>
      <c r="O3113" s="836">
        <v>2</v>
      </c>
      <c r="P3113" s="835">
        <v>201.28</v>
      </c>
      <c r="Q3113" s="837">
        <v>0.5714285714285714</v>
      </c>
      <c r="R3113" s="832">
        <v>4</v>
      </c>
      <c r="S3113" s="837">
        <v>0.5714285714285714</v>
      </c>
      <c r="T3113" s="836">
        <v>1</v>
      </c>
      <c r="U3113" s="838">
        <v>0.5</v>
      </c>
    </row>
    <row r="3114" spans="1:21" ht="14.45" customHeight="1" x14ac:dyDescent="0.2">
      <c r="A3114" s="831">
        <v>21</v>
      </c>
      <c r="B3114" s="832" t="s">
        <v>3242</v>
      </c>
      <c r="C3114" s="832" t="s">
        <v>3248</v>
      </c>
      <c r="D3114" s="833" t="s">
        <v>5567</v>
      </c>
      <c r="E3114" s="834" t="s">
        <v>3263</v>
      </c>
      <c r="F3114" s="832" t="s">
        <v>3243</v>
      </c>
      <c r="G3114" s="832" t="s">
        <v>3309</v>
      </c>
      <c r="H3114" s="832" t="s">
        <v>594</v>
      </c>
      <c r="I3114" s="832" t="s">
        <v>3310</v>
      </c>
      <c r="J3114" s="832" t="s">
        <v>1648</v>
      </c>
      <c r="K3114" s="832" t="s">
        <v>3311</v>
      </c>
      <c r="L3114" s="835">
        <v>50.32</v>
      </c>
      <c r="M3114" s="835">
        <v>251.60000000000002</v>
      </c>
      <c r="N3114" s="832">
        <v>5</v>
      </c>
      <c r="O3114" s="836">
        <v>2.5</v>
      </c>
      <c r="P3114" s="835">
        <v>251.60000000000002</v>
      </c>
      <c r="Q3114" s="837">
        <v>1</v>
      </c>
      <c r="R3114" s="832">
        <v>5</v>
      </c>
      <c r="S3114" s="837">
        <v>1</v>
      </c>
      <c r="T3114" s="836">
        <v>2.5</v>
      </c>
      <c r="U3114" s="838">
        <v>1</v>
      </c>
    </row>
    <row r="3115" spans="1:21" ht="14.45" customHeight="1" x14ac:dyDescent="0.2">
      <c r="A3115" s="831">
        <v>21</v>
      </c>
      <c r="B3115" s="832" t="s">
        <v>3242</v>
      </c>
      <c r="C3115" s="832" t="s">
        <v>3248</v>
      </c>
      <c r="D3115" s="833" t="s">
        <v>5567</v>
      </c>
      <c r="E3115" s="834" t="s">
        <v>3263</v>
      </c>
      <c r="F3115" s="832" t="s">
        <v>3243</v>
      </c>
      <c r="G3115" s="832" t="s">
        <v>3696</v>
      </c>
      <c r="H3115" s="832" t="s">
        <v>594</v>
      </c>
      <c r="I3115" s="832" t="s">
        <v>3697</v>
      </c>
      <c r="J3115" s="832" t="s">
        <v>662</v>
      </c>
      <c r="K3115" s="832" t="s">
        <v>663</v>
      </c>
      <c r="L3115" s="835">
        <v>2086.5500000000002</v>
      </c>
      <c r="M3115" s="835">
        <v>6259.6500000000005</v>
      </c>
      <c r="N3115" s="832">
        <v>3</v>
      </c>
      <c r="O3115" s="836">
        <v>2.5</v>
      </c>
      <c r="P3115" s="835">
        <v>2086.5500000000002</v>
      </c>
      <c r="Q3115" s="837">
        <v>0.33333333333333331</v>
      </c>
      <c r="R3115" s="832">
        <v>1</v>
      </c>
      <c r="S3115" s="837">
        <v>0.33333333333333331</v>
      </c>
      <c r="T3115" s="836">
        <v>0.5</v>
      </c>
      <c r="U3115" s="838">
        <v>0.2</v>
      </c>
    </row>
    <row r="3116" spans="1:21" ht="14.45" customHeight="1" x14ac:dyDescent="0.2">
      <c r="A3116" s="831">
        <v>21</v>
      </c>
      <c r="B3116" s="832" t="s">
        <v>3242</v>
      </c>
      <c r="C3116" s="832" t="s">
        <v>3248</v>
      </c>
      <c r="D3116" s="833" t="s">
        <v>5567</v>
      </c>
      <c r="E3116" s="834" t="s">
        <v>3263</v>
      </c>
      <c r="F3116" s="832" t="s">
        <v>3243</v>
      </c>
      <c r="G3116" s="832" t="s">
        <v>3698</v>
      </c>
      <c r="H3116" s="832" t="s">
        <v>655</v>
      </c>
      <c r="I3116" s="832" t="s">
        <v>3111</v>
      </c>
      <c r="J3116" s="832" t="s">
        <v>1735</v>
      </c>
      <c r="K3116" s="832" t="s">
        <v>3112</v>
      </c>
      <c r="L3116" s="835">
        <v>154.36000000000001</v>
      </c>
      <c r="M3116" s="835">
        <v>154.36000000000001</v>
      </c>
      <c r="N3116" s="832">
        <v>1</v>
      </c>
      <c r="O3116" s="836">
        <v>0.5</v>
      </c>
      <c r="P3116" s="835">
        <v>154.36000000000001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5" customHeight="1" x14ac:dyDescent="0.2">
      <c r="A3117" s="831">
        <v>21</v>
      </c>
      <c r="B3117" s="832" t="s">
        <v>3242</v>
      </c>
      <c r="C3117" s="832" t="s">
        <v>3248</v>
      </c>
      <c r="D3117" s="833" t="s">
        <v>5567</v>
      </c>
      <c r="E3117" s="834" t="s">
        <v>3263</v>
      </c>
      <c r="F3117" s="832" t="s">
        <v>3243</v>
      </c>
      <c r="G3117" s="832" t="s">
        <v>3698</v>
      </c>
      <c r="H3117" s="832" t="s">
        <v>594</v>
      </c>
      <c r="I3117" s="832" t="s">
        <v>4018</v>
      </c>
      <c r="J3117" s="832" t="s">
        <v>1735</v>
      </c>
      <c r="K3117" s="832" t="s">
        <v>3700</v>
      </c>
      <c r="L3117" s="835">
        <v>225.06</v>
      </c>
      <c r="M3117" s="835">
        <v>450.12</v>
      </c>
      <c r="N3117" s="832">
        <v>2</v>
      </c>
      <c r="O3117" s="836">
        <v>1.5</v>
      </c>
      <c r="P3117" s="835">
        <v>225.06</v>
      </c>
      <c r="Q3117" s="837">
        <v>0.5</v>
      </c>
      <c r="R3117" s="832">
        <v>1</v>
      </c>
      <c r="S3117" s="837">
        <v>0.5</v>
      </c>
      <c r="T3117" s="836">
        <v>1</v>
      </c>
      <c r="U3117" s="838">
        <v>0.66666666666666663</v>
      </c>
    </row>
    <row r="3118" spans="1:21" ht="14.45" customHeight="1" x14ac:dyDescent="0.2">
      <c r="A3118" s="831">
        <v>21</v>
      </c>
      <c r="B3118" s="832" t="s">
        <v>3242</v>
      </c>
      <c r="C3118" s="832" t="s">
        <v>3248</v>
      </c>
      <c r="D3118" s="833" t="s">
        <v>5567</v>
      </c>
      <c r="E3118" s="834" t="s">
        <v>3263</v>
      </c>
      <c r="F3118" s="832" t="s">
        <v>3243</v>
      </c>
      <c r="G3118" s="832" t="s">
        <v>3701</v>
      </c>
      <c r="H3118" s="832" t="s">
        <v>594</v>
      </c>
      <c r="I3118" s="832" t="s">
        <v>5311</v>
      </c>
      <c r="J3118" s="832" t="s">
        <v>5312</v>
      </c>
      <c r="K3118" s="832" t="s">
        <v>5313</v>
      </c>
      <c r="L3118" s="835">
        <v>374.79</v>
      </c>
      <c r="M3118" s="835">
        <v>374.79</v>
      </c>
      <c r="N3118" s="832">
        <v>1</v>
      </c>
      <c r="O3118" s="836">
        <v>1</v>
      </c>
      <c r="P3118" s="835">
        <v>374.79</v>
      </c>
      <c r="Q3118" s="837">
        <v>1</v>
      </c>
      <c r="R3118" s="832">
        <v>1</v>
      </c>
      <c r="S3118" s="837">
        <v>1</v>
      </c>
      <c r="T3118" s="836">
        <v>1</v>
      </c>
      <c r="U3118" s="838">
        <v>1</v>
      </c>
    </row>
    <row r="3119" spans="1:21" ht="14.45" customHeight="1" x14ac:dyDescent="0.2">
      <c r="A3119" s="831">
        <v>21</v>
      </c>
      <c r="B3119" s="832" t="s">
        <v>3242</v>
      </c>
      <c r="C3119" s="832" t="s">
        <v>3248</v>
      </c>
      <c r="D3119" s="833" t="s">
        <v>5567</v>
      </c>
      <c r="E3119" s="834" t="s">
        <v>3263</v>
      </c>
      <c r="F3119" s="832" t="s">
        <v>3243</v>
      </c>
      <c r="G3119" s="832" t="s">
        <v>3704</v>
      </c>
      <c r="H3119" s="832" t="s">
        <v>655</v>
      </c>
      <c r="I3119" s="832" t="s">
        <v>2720</v>
      </c>
      <c r="J3119" s="832" t="s">
        <v>2721</v>
      </c>
      <c r="K3119" s="832" t="s">
        <v>2722</v>
      </c>
      <c r="L3119" s="835">
        <v>49.08</v>
      </c>
      <c r="M3119" s="835">
        <v>49.08</v>
      </c>
      <c r="N3119" s="832">
        <v>1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21</v>
      </c>
      <c r="B3120" s="832" t="s">
        <v>3242</v>
      </c>
      <c r="C3120" s="832" t="s">
        <v>3248</v>
      </c>
      <c r="D3120" s="833" t="s">
        <v>5567</v>
      </c>
      <c r="E3120" s="834" t="s">
        <v>3263</v>
      </c>
      <c r="F3120" s="832" t="s">
        <v>3243</v>
      </c>
      <c r="G3120" s="832" t="s">
        <v>3704</v>
      </c>
      <c r="H3120" s="832" t="s">
        <v>655</v>
      </c>
      <c r="I3120" s="832" t="s">
        <v>4030</v>
      </c>
      <c r="J3120" s="832" t="s">
        <v>2721</v>
      </c>
      <c r="K3120" s="832" t="s">
        <v>4031</v>
      </c>
      <c r="L3120" s="835">
        <v>84.18</v>
      </c>
      <c r="M3120" s="835">
        <v>84.18</v>
      </c>
      <c r="N3120" s="832">
        <v>1</v>
      </c>
      <c r="O3120" s="836">
        <v>0.5</v>
      </c>
      <c r="P3120" s="835">
        <v>84.18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5" customHeight="1" x14ac:dyDescent="0.2">
      <c r="A3121" s="831">
        <v>21</v>
      </c>
      <c r="B3121" s="832" t="s">
        <v>3242</v>
      </c>
      <c r="C3121" s="832" t="s">
        <v>3248</v>
      </c>
      <c r="D3121" s="833" t="s">
        <v>5567</v>
      </c>
      <c r="E3121" s="834" t="s">
        <v>3263</v>
      </c>
      <c r="F3121" s="832" t="s">
        <v>3243</v>
      </c>
      <c r="G3121" s="832" t="s">
        <v>3704</v>
      </c>
      <c r="H3121" s="832" t="s">
        <v>655</v>
      </c>
      <c r="I3121" s="832" t="s">
        <v>2716</v>
      </c>
      <c r="J3121" s="832" t="s">
        <v>2712</v>
      </c>
      <c r="K3121" s="832" t="s">
        <v>2717</v>
      </c>
      <c r="L3121" s="835">
        <v>49.08</v>
      </c>
      <c r="M3121" s="835">
        <v>49.08</v>
      </c>
      <c r="N3121" s="832">
        <v>1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5" customHeight="1" x14ac:dyDescent="0.2">
      <c r="A3122" s="831">
        <v>21</v>
      </c>
      <c r="B3122" s="832" t="s">
        <v>3242</v>
      </c>
      <c r="C3122" s="832" t="s">
        <v>3248</v>
      </c>
      <c r="D3122" s="833" t="s">
        <v>5567</v>
      </c>
      <c r="E3122" s="834" t="s">
        <v>3263</v>
      </c>
      <c r="F3122" s="832" t="s">
        <v>3243</v>
      </c>
      <c r="G3122" s="832" t="s">
        <v>3705</v>
      </c>
      <c r="H3122" s="832" t="s">
        <v>594</v>
      </c>
      <c r="I3122" s="832" t="s">
        <v>3709</v>
      </c>
      <c r="J3122" s="832" t="s">
        <v>3707</v>
      </c>
      <c r="K3122" s="832" t="s">
        <v>3710</v>
      </c>
      <c r="L3122" s="835">
        <v>0</v>
      </c>
      <c r="M3122" s="835">
        <v>0</v>
      </c>
      <c r="N3122" s="832">
        <v>2</v>
      </c>
      <c r="O3122" s="836">
        <v>1</v>
      </c>
      <c r="P3122" s="835">
        <v>0</v>
      </c>
      <c r="Q3122" s="837"/>
      <c r="R3122" s="832">
        <v>1</v>
      </c>
      <c r="S3122" s="837">
        <v>0.5</v>
      </c>
      <c r="T3122" s="836">
        <v>0.5</v>
      </c>
      <c r="U3122" s="838">
        <v>0.5</v>
      </c>
    </row>
    <row r="3123" spans="1:21" ht="14.45" customHeight="1" x14ac:dyDescent="0.2">
      <c r="A3123" s="831">
        <v>21</v>
      </c>
      <c r="B3123" s="832" t="s">
        <v>3242</v>
      </c>
      <c r="C3123" s="832" t="s">
        <v>3248</v>
      </c>
      <c r="D3123" s="833" t="s">
        <v>5567</v>
      </c>
      <c r="E3123" s="834" t="s">
        <v>3263</v>
      </c>
      <c r="F3123" s="832" t="s">
        <v>3243</v>
      </c>
      <c r="G3123" s="832" t="s">
        <v>3312</v>
      </c>
      <c r="H3123" s="832" t="s">
        <v>655</v>
      </c>
      <c r="I3123" s="832" t="s">
        <v>3165</v>
      </c>
      <c r="J3123" s="832" t="s">
        <v>3166</v>
      </c>
      <c r="K3123" s="832" t="s">
        <v>2157</v>
      </c>
      <c r="L3123" s="835">
        <v>194.26</v>
      </c>
      <c r="M3123" s="835">
        <v>388.52</v>
      </c>
      <c r="N3123" s="832">
        <v>2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5" customHeight="1" x14ac:dyDescent="0.2">
      <c r="A3124" s="831">
        <v>21</v>
      </c>
      <c r="B3124" s="832" t="s">
        <v>3242</v>
      </c>
      <c r="C3124" s="832" t="s">
        <v>3248</v>
      </c>
      <c r="D3124" s="833" t="s">
        <v>5567</v>
      </c>
      <c r="E3124" s="834" t="s">
        <v>3263</v>
      </c>
      <c r="F3124" s="832" t="s">
        <v>3243</v>
      </c>
      <c r="G3124" s="832" t="s">
        <v>3312</v>
      </c>
      <c r="H3124" s="832" t="s">
        <v>594</v>
      </c>
      <c r="I3124" s="832" t="s">
        <v>5314</v>
      </c>
      <c r="J3124" s="832" t="s">
        <v>1691</v>
      </c>
      <c r="K3124" s="832" t="s">
        <v>1689</v>
      </c>
      <c r="L3124" s="835">
        <v>87.82</v>
      </c>
      <c r="M3124" s="835">
        <v>351.28</v>
      </c>
      <c r="N3124" s="832">
        <v>4</v>
      </c>
      <c r="O3124" s="836">
        <v>1</v>
      </c>
      <c r="P3124" s="835">
        <v>351.28</v>
      </c>
      <c r="Q3124" s="837">
        <v>1</v>
      </c>
      <c r="R3124" s="832">
        <v>4</v>
      </c>
      <c r="S3124" s="837">
        <v>1</v>
      </c>
      <c r="T3124" s="836">
        <v>1</v>
      </c>
      <c r="U3124" s="838">
        <v>1</v>
      </c>
    </row>
    <row r="3125" spans="1:21" ht="14.45" customHeight="1" x14ac:dyDescent="0.2">
      <c r="A3125" s="831">
        <v>21</v>
      </c>
      <c r="B3125" s="832" t="s">
        <v>3242</v>
      </c>
      <c r="C3125" s="832" t="s">
        <v>3248</v>
      </c>
      <c r="D3125" s="833" t="s">
        <v>5567</v>
      </c>
      <c r="E3125" s="834" t="s">
        <v>3263</v>
      </c>
      <c r="F3125" s="832" t="s">
        <v>3243</v>
      </c>
      <c r="G3125" s="832" t="s">
        <v>3312</v>
      </c>
      <c r="H3125" s="832" t="s">
        <v>594</v>
      </c>
      <c r="I3125" s="832" t="s">
        <v>4613</v>
      </c>
      <c r="J3125" s="832" t="s">
        <v>4614</v>
      </c>
      <c r="K3125" s="832" t="s">
        <v>3005</v>
      </c>
      <c r="L3125" s="835">
        <v>152.27000000000001</v>
      </c>
      <c r="M3125" s="835">
        <v>1218.1600000000001</v>
      </c>
      <c r="N3125" s="832">
        <v>8</v>
      </c>
      <c r="O3125" s="836">
        <v>1</v>
      </c>
      <c r="P3125" s="835">
        <v>1218.1600000000001</v>
      </c>
      <c r="Q3125" s="837">
        <v>1</v>
      </c>
      <c r="R3125" s="832">
        <v>8</v>
      </c>
      <c r="S3125" s="837">
        <v>1</v>
      </c>
      <c r="T3125" s="836">
        <v>1</v>
      </c>
      <c r="U3125" s="838">
        <v>1</v>
      </c>
    </row>
    <row r="3126" spans="1:21" ht="14.45" customHeight="1" x14ac:dyDescent="0.2">
      <c r="A3126" s="831">
        <v>21</v>
      </c>
      <c r="B3126" s="832" t="s">
        <v>3242</v>
      </c>
      <c r="C3126" s="832" t="s">
        <v>3248</v>
      </c>
      <c r="D3126" s="833" t="s">
        <v>5567</v>
      </c>
      <c r="E3126" s="834" t="s">
        <v>3263</v>
      </c>
      <c r="F3126" s="832" t="s">
        <v>3243</v>
      </c>
      <c r="G3126" s="832" t="s">
        <v>3297</v>
      </c>
      <c r="H3126" s="832" t="s">
        <v>594</v>
      </c>
      <c r="I3126" s="832" t="s">
        <v>3298</v>
      </c>
      <c r="J3126" s="832" t="s">
        <v>1256</v>
      </c>
      <c r="K3126" s="832" t="s">
        <v>1257</v>
      </c>
      <c r="L3126" s="835">
        <v>107.27</v>
      </c>
      <c r="M3126" s="835">
        <v>536.35</v>
      </c>
      <c r="N3126" s="832">
        <v>5</v>
      </c>
      <c r="O3126" s="836">
        <v>3</v>
      </c>
      <c r="P3126" s="835">
        <v>429.08</v>
      </c>
      <c r="Q3126" s="837">
        <v>0.79999999999999993</v>
      </c>
      <c r="R3126" s="832">
        <v>4</v>
      </c>
      <c r="S3126" s="837">
        <v>0.8</v>
      </c>
      <c r="T3126" s="836">
        <v>2.5</v>
      </c>
      <c r="U3126" s="838">
        <v>0.83333333333333337</v>
      </c>
    </row>
    <row r="3127" spans="1:21" ht="14.45" customHeight="1" x14ac:dyDescent="0.2">
      <c r="A3127" s="831">
        <v>21</v>
      </c>
      <c r="B3127" s="832" t="s">
        <v>3242</v>
      </c>
      <c r="C3127" s="832" t="s">
        <v>3248</v>
      </c>
      <c r="D3127" s="833" t="s">
        <v>5567</v>
      </c>
      <c r="E3127" s="834" t="s">
        <v>3263</v>
      </c>
      <c r="F3127" s="832" t="s">
        <v>3244</v>
      </c>
      <c r="G3127" s="832" t="s">
        <v>3315</v>
      </c>
      <c r="H3127" s="832" t="s">
        <v>594</v>
      </c>
      <c r="I3127" s="832" t="s">
        <v>5315</v>
      </c>
      <c r="J3127" s="832" t="s">
        <v>3317</v>
      </c>
      <c r="K3127" s="832"/>
      <c r="L3127" s="835">
        <v>0</v>
      </c>
      <c r="M3127" s="835">
        <v>0</v>
      </c>
      <c r="N3127" s="832">
        <v>1</v>
      </c>
      <c r="O3127" s="836">
        <v>1</v>
      </c>
      <c r="P3127" s="835">
        <v>0</v>
      </c>
      <c r="Q3127" s="837"/>
      <c r="R3127" s="832">
        <v>1</v>
      </c>
      <c r="S3127" s="837">
        <v>1</v>
      </c>
      <c r="T3127" s="836">
        <v>1</v>
      </c>
      <c r="U3127" s="838">
        <v>1</v>
      </c>
    </row>
    <row r="3128" spans="1:21" ht="14.45" customHeight="1" x14ac:dyDescent="0.2">
      <c r="A3128" s="831">
        <v>21</v>
      </c>
      <c r="B3128" s="832" t="s">
        <v>3242</v>
      </c>
      <c r="C3128" s="832" t="s">
        <v>3248</v>
      </c>
      <c r="D3128" s="833" t="s">
        <v>5567</v>
      </c>
      <c r="E3128" s="834" t="s">
        <v>3263</v>
      </c>
      <c r="F3128" s="832" t="s">
        <v>3245</v>
      </c>
      <c r="G3128" s="832" t="s">
        <v>3747</v>
      </c>
      <c r="H3128" s="832" t="s">
        <v>594</v>
      </c>
      <c r="I3128" s="832" t="s">
        <v>3748</v>
      </c>
      <c r="J3128" s="832" t="s">
        <v>3317</v>
      </c>
      <c r="K3128" s="832"/>
      <c r="L3128" s="835">
        <v>1267.1199999999999</v>
      </c>
      <c r="M3128" s="835">
        <v>1267.1199999999999</v>
      </c>
      <c r="N3128" s="832">
        <v>1</v>
      </c>
      <c r="O3128" s="836">
        <v>1</v>
      </c>
      <c r="P3128" s="835">
        <v>1267.1199999999999</v>
      </c>
      <c r="Q3128" s="837">
        <v>1</v>
      </c>
      <c r="R3128" s="832">
        <v>1</v>
      </c>
      <c r="S3128" s="837">
        <v>1</v>
      </c>
      <c r="T3128" s="836">
        <v>1</v>
      </c>
      <c r="U3128" s="838">
        <v>1</v>
      </c>
    </row>
    <row r="3129" spans="1:21" ht="14.45" customHeight="1" x14ac:dyDescent="0.2">
      <c r="A3129" s="831">
        <v>21</v>
      </c>
      <c r="B3129" s="832" t="s">
        <v>3242</v>
      </c>
      <c r="C3129" s="832" t="s">
        <v>3248</v>
      </c>
      <c r="D3129" s="833" t="s">
        <v>5567</v>
      </c>
      <c r="E3129" s="834" t="s">
        <v>3263</v>
      </c>
      <c r="F3129" s="832" t="s">
        <v>3245</v>
      </c>
      <c r="G3129" s="832" t="s">
        <v>3747</v>
      </c>
      <c r="H3129" s="832" t="s">
        <v>594</v>
      </c>
      <c r="I3129" s="832" t="s">
        <v>3748</v>
      </c>
      <c r="J3129" s="832" t="s">
        <v>3749</v>
      </c>
      <c r="K3129" s="832" t="s">
        <v>3750</v>
      </c>
      <c r="L3129" s="835">
        <v>1267.1199999999999</v>
      </c>
      <c r="M3129" s="835">
        <v>1267.1199999999999</v>
      </c>
      <c r="N3129" s="832">
        <v>1</v>
      </c>
      <c r="O3129" s="836">
        <v>1</v>
      </c>
      <c r="P3129" s="835">
        <v>1267.1199999999999</v>
      </c>
      <c r="Q3129" s="837">
        <v>1</v>
      </c>
      <c r="R3129" s="832">
        <v>1</v>
      </c>
      <c r="S3129" s="837">
        <v>1</v>
      </c>
      <c r="T3129" s="836">
        <v>1</v>
      </c>
      <c r="U3129" s="838">
        <v>1</v>
      </c>
    </row>
    <row r="3130" spans="1:21" ht="14.45" customHeight="1" x14ac:dyDescent="0.2">
      <c r="A3130" s="831">
        <v>21</v>
      </c>
      <c r="B3130" s="832" t="s">
        <v>3242</v>
      </c>
      <c r="C3130" s="832" t="s">
        <v>3248</v>
      </c>
      <c r="D3130" s="833" t="s">
        <v>5567</v>
      </c>
      <c r="E3130" s="834" t="s">
        <v>3263</v>
      </c>
      <c r="F3130" s="832" t="s">
        <v>3245</v>
      </c>
      <c r="G3130" s="832" t="s">
        <v>3747</v>
      </c>
      <c r="H3130" s="832" t="s">
        <v>594</v>
      </c>
      <c r="I3130" s="832" t="s">
        <v>3751</v>
      </c>
      <c r="J3130" s="832" t="s">
        <v>4062</v>
      </c>
      <c r="K3130" s="832" t="s">
        <v>4063</v>
      </c>
      <c r="L3130" s="835">
        <v>1000</v>
      </c>
      <c r="M3130" s="835">
        <v>3000</v>
      </c>
      <c r="N3130" s="832">
        <v>3</v>
      </c>
      <c r="O3130" s="836">
        <v>3</v>
      </c>
      <c r="P3130" s="835">
        <v>1000</v>
      </c>
      <c r="Q3130" s="837">
        <v>0.33333333333333331</v>
      </c>
      <c r="R3130" s="832">
        <v>1</v>
      </c>
      <c r="S3130" s="837">
        <v>0.33333333333333331</v>
      </c>
      <c r="T3130" s="836">
        <v>1</v>
      </c>
      <c r="U3130" s="838">
        <v>0.33333333333333331</v>
      </c>
    </row>
    <row r="3131" spans="1:21" ht="14.45" customHeight="1" x14ac:dyDescent="0.2">
      <c r="A3131" s="831">
        <v>21</v>
      </c>
      <c r="B3131" s="832" t="s">
        <v>3242</v>
      </c>
      <c r="C3131" s="832" t="s">
        <v>3248</v>
      </c>
      <c r="D3131" s="833" t="s">
        <v>5567</v>
      </c>
      <c r="E3131" s="834" t="s">
        <v>3260</v>
      </c>
      <c r="F3131" s="832" t="s">
        <v>3243</v>
      </c>
      <c r="G3131" s="832" t="s">
        <v>3752</v>
      </c>
      <c r="H3131" s="832" t="s">
        <v>594</v>
      </c>
      <c r="I3131" s="832" t="s">
        <v>3753</v>
      </c>
      <c r="J3131" s="832" t="s">
        <v>3754</v>
      </c>
      <c r="K3131" s="832" t="s">
        <v>3755</v>
      </c>
      <c r="L3131" s="835">
        <v>70.48</v>
      </c>
      <c r="M3131" s="835">
        <v>281.92</v>
      </c>
      <c r="N3131" s="832">
        <v>4</v>
      </c>
      <c r="O3131" s="836">
        <v>1.5</v>
      </c>
      <c r="P3131" s="835">
        <v>281.92</v>
      </c>
      <c r="Q3131" s="837">
        <v>1</v>
      </c>
      <c r="R3131" s="832">
        <v>4</v>
      </c>
      <c r="S3131" s="837">
        <v>1</v>
      </c>
      <c r="T3131" s="836">
        <v>1.5</v>
      </c>
      <c r="U3131" s="838">
        <v>1</v>
      </c>
    </row>
    <row r="3132" spans="1:21" ht="14.45" customHeight="1" x14ac:dyDescent="0.2">
      <c r="A3132" s="831">
        <v>21</v>
      </c>
      <c r="B3132" s="832" t="s">
        <v>3242</v>
      </c>
      <c r="C3132" s="832" t="s">
        <v>3248</v>
      </c>
      <c r="D3132" s="833" t="s">
        <v>5567</v>
      </c>
      <c r="E3132" s="834" t="s">
        <v>3260</v>
      </c>
      <c r="F3132" s="832" t="s">
        <v>3243</v>
      </c>
      <c r="G3132" s="832" t="s">
        <v>4741</v>
      </c>
      <c r="H3132" s="832" t="s">
        <v>594</v>
      </c>
      <c r="I3132" s="832" t="s">
        <v>4809</v>
      </c>
      <c r="J3132" s="832" t="s">
        <v>4743</v>
      </c>
      <c r="K3132" s="832" t="s">
        <v>4810</v>
      </c>
      <c r="L3132" s="835">
        <v>0</v>
      </c>
      <c r="M3132" s="835">
        <v>0</v>
      </c>
      <c r="N3132" s="832">
        <v>1</v>
      </c>
      <c r="O3132" s="836">
        <v>1</v>
      </c>
      <c r="P3132" s="835"/>
      <c r="Q3132" s="837"/>
      <c r="R3132" s="832"/>
      <c r="S3132" s="837">
        <v>0</v>
      </c>
      <c r="T3132" s="836"/>
      <c r="U3132" s="838">
        <v>0</v>
      </c>
    </row>
    <row r="3133" spans="1:21" ht="14.45" customHeight="1" x14ac:dyDescent="0.2">
      <c r="A3133" s="831">
        <v>21</v>
      </c>
      <c r="B3133" s="832" t="s">
        <v>3242</v>
      </c>
      <c r="C3133" s="832" t="s">
        <v>3248</v>
      </c>
      <c r="D3133" s="833" t="s">
        <v>5567</v>
      </c>
      <c r="E3133" s="834" t="s">
        <v>3260</v>
      </c>
      <c r="F3133" s="832" t="s">
        <v>3243</v>
      </c>
      <c r="G3133" s="832" t="s">
        <v>4376</v>
      </c>
      <c r="H3133" s="832" t="s">
        <v>594</v>
      </c>
      <c r="I3133" s="832" t="s">
        <v>4963</v>
      </c>
      <c r="J3133" s="832" t="s">
        <v>1944</v>
      </c>
      <c r="K3133" s="832" t="s">
        <v>4378</v>
      </c>
      <c r="L3133" s="835">
        <v>247.17</v>
      </c>
      <c r="M3133" s="835">
        <v>247.17</v>
      </c>
      <c r="N3133" s="832">
        <v>1</v>
      </c>
      <c r="O3133" s="836">
        <v>0.5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5" customHeight="1" x14ac:dyDescent="0.2">
      <c r="A3134" s="831">
        <v>21</v>
      </c>
      <c r="B3134" s="832" t="s">
        <v>3242</v>
      </c>
      <c r="C3134" s="832" t="s">
        <v>3248</v>
      </c>
      <c r="D3134" s="833" t="s">
        <v>5567</v>
      </c>
      <c r="E3134" s="834" t="s">
        <v>3260</v>
      </c>
      <c r="F3134" s="832" t="s">
        <v>3243</v>
      </c>
      <c r="G3134" s="832" t="s">
        <v>4376</v>
      </c>
      <c r="H3134" s="832" t="s">
        <v>594</v>
      </c>
      <c r="I3134" s="832" t="s">
        <v>5316</v>
      </c>
      <c r="J3134" s="832" t="s">
        <v>3127</v>
      </c>
      <c r="K3134" s="832" t="s">
        <v>5317</v>
      </c>
      <c r="L3134" s="835">
        <v>0</v>
      </c>
      <c r="M3134" s="835">
        <v>0</v>
      </c>
      <c r="N3134" s="832">
        <v>1</v>
      </c>
      <c r="O3134" s="836">
        <v>0.5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5" customHeight="1" x14ac:dyDescent="0.2">
      <c r="A3135" s="831">
        <v>21</v>
      </c>
      <c r="B3135" s="832" t="s">
        <v>3242</v>
      </c>
      <c r="C3135" s="832" t="s">
        <v>3248</v>
      </c>
      <c r="D3135" s="833" t="s">
        <v>5567</v>
      </c>
      <c r="E3135" s="834" t="s">
        <v>3260</v>
      </c>
      <c r="F3135" s="832" t="s">
        <v>3243</v>
      </c>
      <c r="G3135" s="832" t="s">
        <v>3318</v>
      </c>
      <c r="H3135" s="832" t="s">
        <v>594</v>
      </c>
      <c r="I3135" s="832" t="s">
        <v>4525</v>
      </c>
      <c r="J3135" s="832" t="s">
        <v>4184</v>
      </c>
      <c r="K3135" s="832" t="s">
        <v>2844</v>
      </c>
      <c r="L3135" s="835">
        <v>36.270000000000003</v>
      </c>
      <c r="M3135" s="835">
        <v>72.540000000000006</v>
      </c>
      <c r="N3135" s="832">
        <v>2</v>
      </c>
      <c r="O3135" s="836">
        <v>1</v>
      </c>
      <c r="P3135" s="835">
        <v>72.540000000000006</v>
      </c>
      <c r="Q3135" s="837">
        <v>1</v>
      </c>
      <c r="R3135" s="832">
        <v>2</v>
      </c>
      <c r="S3135" s="837">
        <v>1</v>
      </c>
      <c r="T3135" s="836">
        <v>1</v>
      </c>
      <c r="U3135" s="838">
        <v>1</v>
      </c>
    </row>
    <row r="3136" spans="1:21" ht="14.45" customHeight="1" x14ac:dyDescent="0.2">
      <c r="A3136" s="831">
        <v>21</v>
      </c>
      <c r="B3136" s="832" t="s">
        <v>3242</v>
      </c>
      <c r="C3136" s="832" t="s">
        <v>3248</v>
      </c>
      <c r="D3136" s="833" t="s">
        <v>5567</v>
      </c>
      <c r="E3136" s="834" t="s">
        <v>3260</v>
      </c>
      <c r="F3136" s="832" t="s">
        <v>3243</v>
      </c>
      <c r="G3136" s="832" t="s">
        <v>3318</v>
      </c>
      <c r="H3136" s="832" t="s">
        <v>594</v>
      </c>
      <c r="I3136" s="832" t="s">
        <v>5318</v>
      </c>
      <c r="J3136" s="832" t="s">
        <v>4184</v>
      </c>
      <c r="K3136" s="832" t="s">
        <v>2844</v>
      </c>
      <c r="L3136" s="835">
        <v>36.270000000000003</v>
      </c>
      <c r="M3136" s="835">
        <v>145.08000000000001</v>
      </c>
      <c r="N3136" s="832">
        <v>4</v>
      </c>
      <c r="O3136" s="836">
        <v>2</v>
      </c>
      <c r="P3136" s="835">
        <v>145.08000000000001</v>
      </c>
      <c r="Q3136" s="837">
        <v>1</v>
      </c>
      <c r="R3136" s="832">
        <v>4</v>
      </c>
      <c r="S3136" s="837">
        <v>1</v>
      </c>
      <c r="T3136" s="836">
        <v>2</v>
      </c>
      <c r="U3136" s="838">
        <v>1</v>
      </c>
    </row>
    <row r="3137" spans="1:21" ht="14.45" customHeight="1" x14ac:dyDescent="0.2">
      <c r="A3137" s="831">
        <v>21</v>
      </c>
      <c r="B3137" s="832" t="s">
        <v>3242</v>
      </c>
      <c r="C3137" s="832" t="s">
        <v>3248</v>
      </c>
      <c r="D3137" s="833" t="s">
        <v>5567</v>
      </c>
      <c r="E3137" s="834" t="s">
        <v>3260</v>
      </c>
      <c r="F3137" s="832" t="s">
        <v>3243</v>
      </c>
      <c r="G3137" s="832" t="s">
        <v>3318</v>
      </c>
      <c r="H3137" s="832" t="s">
        <v>655</v>
      </c>
      <c r="I3137" s="832" t="s">
        <v>2837</v>
      </c>
      <c r="J3137" s="832" t="s">
        <v>675</v>
      </c>
      <c r="K3137" s="832" t="s">
        <v>672</v>
      </c>
      <c r="L3137" s="835">
        <v>72.55</v>
      </c>
      <c r="M3137" s="835">
        <v>1305.8999999999999</v>
      </c>
      <c r="N3137" s="832">
        <v>18</v>
      </c>
      <c r="O3137" s="836">
        <v>15.5</v>
      </c>
      <c r="P3137" s="835">
        <v>870.5999999999998</v>
      </c>
      <c r="Q3137" s="837">
        <v>0.66666666666666663</v>
      </c>
      <c r="R3137" s="832">
        <v>12</v>
      </c>
      <c r="S3137" s="837">
        <v>0.66666666666666663</v>
      </c>
      <c r="T3137" s="836">
        <v>12</v>
      </c>
      <c r="U3137" s="838">
        <v>0.77419354838709675</v>
      </c>
    </row>
    <row r="3138" spans="1:21" ht="14.45" customHeight="1" x14ac:dyDescent="0.2">
      <c r="A3138" s="831">
        <v>21</v>
      </c>
      <c r="B3138" s="832" t="s">
        <v>3242</v>
      </c>
      <c r="C3138" s="832" t="s">
        <v>3248</v>
      </c>
      <c r="D3138" s="833" t="s">
        <v>5567</v>
      </c>
      <c r="E3138" s="834" t="s">
        <v>3260</v>
      </c>
      <c r="F3138" s="832" t="s">
        <v>3243</v>
      </c>
      <c r="G3138" s="832" t="s">
        <v>3318</v>
      </c>
      <c r="H3138" s="832" t="s">
        <v>655</v>
      </c>
      <c r="I3138" s="832" t="s">
        <v>2836</v>
      </c>
      <c r="J3138" s="832" t="s">
        <v>675</v>
      </c>
      <c r="K3138" s="832" t="s">
        <v>676</v>
      </c>
      <c r="L3138" s="835">
        <v>21.76</v>
      </c>
      <c r="M3138" s="835">
        <v>21.76</v>
      </c>
      <c r="N3138" s="832">
        <v>1</v>
      </c>
      <c r="O3138" s="836">
        <v>1</v>
      </c>
      <c r="P3138" s="835">
        <v>21.76</v>
      </c>
      <c r="Q3138" s="837">
        <v>1</v>
      </c>
      <c r="R3138" s="832">
        <v>1</v>
      </c>
      <c r="S3138" s="837">
        <v>1</v>
      </c>
      <c r="T3138" s="836">
        <v>1</v>
      </c>
      <c r="U3138" s="838">
        <v>1</v>
      </c>
    </row>
    <row r="3139" spans="1:21" ht="14.45" customHeight="1" x14ac:dyDescent="0.2">
      <c r="A3139" s="831">
        <v>21</v>
      </c>
      <c r="B3139" s="832" t="s">
        <v>3242</v>
      </c>
      <c r="C3139" s="832" t="s">
        <v>3248</v>
      </c>
      <c r="D3139" s="833" t="s">
        <v>5567</v>
      </c>
      <c r="E3139" s="834" t="s">
        <v>3260</v>
      </c>
      <c r="F3139" s="832" t="s">
        <v>3243</v>
      </c>
      <c r="G3139" s="832" t="s">
        <v>3321</v>
      </c>
      <c r="H3139" s="832" t="s">
        <v>655</v>
      </c>
      <c r="I3139" s="832" t="s">
        <v>2931</v>
      </c>
      <c r="J3139" s="832" t="s">
        <v>2932</v>
      </c>
      <c r="K3139" s="832" t="s">
        <v>2933</v>
      </c>
      <c r="L3139" s="835">
        <v>23.4</v>
      </c>
      <c r="M3139" s="835">
        <v>46.8</v>
      </c>
      <c r="N3139" s="832">
        <v>2</v>
      </c>
      <c r="O3139" s="836">
        <v>1.5</v>
      </c>
      <c r="P3139" s="835">
        <v>46.8</v>
      </c>
      <c r="Q3139" s="837">
        <v>1</v>
      </c>
      <c r="R3139" s="832">
        <v>2</v>
      </c>
      <c r="S3139" s="837">
        <v>1</v>
      </c>
      <c r="T3139" s="836">
        <v>1.5</v>
      </c>
      <c r="U3139" s="838">
        <v>1</v>
      </c>
    </row>
    <row r="3140" spans="1:21" ht="14.45" customHeight="1" x14ac:dyDescent="0.2">
      <c r="A3140" s="831">
        <v>21</v>
      </c>
      <c r="B3140" s="832" t="s">
        <v>3242</v>
      </c>
      <c r="C3140" s="832" t="s">
        <v>3248</v>
      </c>
      <c r="D3140" s="833" t="s">
        <v>5567</v>
      </c>
      <c r="E3140" s="834" t="s">
        <v>3260</v>
      </c>
      <c r="F3140" s="832" t="s">
        <v>3243</v>
      </c>
      <c r="G3140" s="832" t="s">
        <v>3321</v>
      </c>
      <c r="H3140" s="832" t="s">
        <v>655</v>
      </c>
      <c r="I3140" s="832" t="s">
        <v>2931</v>
      </c>
      <c r="J3140" s="832" t="s">
        <v>2932</v>
      </c>
      <c r="K3140" s="832" t="s">
        <v>2933</v>
      </c>
      <c r="L3140" s="835">
        <v>9.4</v>
      </c>
      <c r="M3140" s="835">
        <v>37.6</v>
      </c>
      <c r="N3140" s="832">
        <v>4</v>
      </c>
      <c r="O3140" s="836">
        <v>1</v>
      </c>
      <c r="P3140" s="835">
        <v>28.200000000000003</v>
      </c>
      <c r="Q3140" s="837">
        <v>0.75</v>
      </c>
      <c r="R3140" s="832">
        <v>3</v>
      </c>
      <c r="S3140" s="837">
        <v>0.75</v>
      </c>
      <c r="T3140" s="836">
        <v>0.5</v>
      </c>
      <c r="U3140" s="838">
        <v>0.5</v>
      </c>
    </row>
    <row r="3141" spans="1:21" ht="14.45" customHeight="1" x14ac:dyDescent="0.2">
      <c r="A3141" s="831">
        <v>21</v>
      </c>
      <c r="B3141" s="832" t="s">
        <v>3242</v>
      </c>
      <c r="C3141" s="832" t="s">
        <v>3248</v>
      </c>
      <c r="D3141" s="833" t="s">
        <v>5567</v>
      </c>
      <c r="E3141" s="834" t="s">
        <v>3260</v>
      </c>
      <c r="F3141" s="832" t="s">
        <v>3243</v>
      </c>
      <c r="G3141" s="832" t="s">
        <v>3321</v>
      </c>
      <c r="H3141" s="832" t="s">
        <v>655</v>
      </c>
      <c r="I3141" s="832" t="s">
        <v>2934</v>
      </c>
      <c r="J3141" s="832" t="s">
        <v>2932</v>
      </c>
      <c r="K3141" s="832" t="s">
        <v>2935</v>
      </c>
      <c r="L3141" s="835">
        <v>4.7</v>
      </c>
      <c r="M3141" s="835">
        <v>47</v>
      </c>
      <c r="N3141" s="832">
        <v>10</v>
      </c>
      <c r="O3141" s="836">
        <v>6.5</v>
      </c>
      <c r="P3141" s="835">
        <v>42.3</v>
      </c>
      <c r="Q3141" s="837">
        <v>0.89999999999999991</v>
      </c>
      <c r="R3141" s="832">
        <v>9</v>
      </c>
      <c r="S3141" s="837">
        <v>0.9</v>
      </c>
      <c r="T3141" s="836">
        <v>5.5</v>
      </c>
      <c r="U3141" s="838">
        <v>0.84615384615384615</v>
      </c>
    </row>
    <row r="3142" spans="1:21" ht="14.45" customHeight="1" x14ac:dyDescent="0.2">
      <c r="A3142" s="831">
        <v>21</v>
      </c>
      <c r="B3142" s="832" t="s">
        <v>3242</v>
      </c>
      <c r="C3142" s="832" t="s">
        <v>3248</v>
      </c>
      <c r="D3142" s="833" t="s">
        <v>5567</v>
      </c>
      <c r="E3142" s="834" t="s">
        <v>3260</v>
      </c>
      <c r="F3142" s="832" t="s">
        <v>3243</v>
      </c>
      <c r="G3142" s="832" t="s">
        <v>3321</v>
      </c>
      <c r="H3142" s="832" t="s">
        <v>655</v>
      </c>
      <c r="I3142" s="832" t="s">
        <v>2934</v>
      </c>
      <c r="J3142" s="832" t="s">
        <v>2932</v>
      </c>
      <c r="K3142" s="832" t="s">
        <v>2935</v>
      </c>
      <c r="L3142" s="835">
        <v>11.71</v>
      </c>
      <c r="M3142" s="835">
        <v>70.260000000000005</v>
      </c>
      <c r="N3142" s="832">
        <v>6</v>
      </c>
      <c r="O3142" s="836">
        <v>3.5</v>
      </c>
      <c r="P3142" s="835">
        <v>58.550000000000004</v>
      </c>
      <c r="Q3142" s="837">
        <v>0.83333333333333337</v>
      </c>
      <c r="R3142" s="832">
        <v>5</v>
      </c>
      <c r="S3142" s="837">
        <v>0.83333333333333337</v>
      </c>
      <c r="T3142" s="836">
        <v>3</v>
      </c>
      <c r="U3142" s="838">
        <v>0.8571428571428571</v>
      </c>
    </row>
    <row r="3143" spans="1:21" ht="14.45" customHeight="1" x14ac:dyDescent="0.2">
      <c r="A3143" s="831">
        <v>21</v>
      </c>
      <c r="B3143" s="832" t="s">
        <v>3242</v>
      </c>
      <c r="C3143" s="832" t="s">
        <v>3248</v>
      </c>
      <c r="D3143" s="833" t="s">
        <v>5567</v>
      </c>
      <c r="E3143" s="834" t="s">
        <v>3260</v>
      </c>
      <c r="F3143" s="832" t="s">
        <v>3243</v>
      </c>
      <c r="G3143" s="832" t="s">
        <v>5211</v>
      </c>
      <c r="H3143" s="832" t="s">
        <v>655</v>
      </c>
      <c r="I3143" s="832" t="s">
        <v>3049</v>
      </c>
      <c r="J3143" s="832" t="s">
        <v>851</v>
      </c>
      <c r="K3143" s="832" t="s">
        <v>3050</v>
      </c>
      <c r="L3143" s="835">
        <v>80.010000000000005</v>
      </c>
      <c r="M3143" s="835">
        <v>240.03000000000003</v>
      </c>
      <c r="N3143" s="832">
        <v>3</v>
      </c>
      <c r="O3143" s="836">
        <v>0.5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5" customHeight="1" x14ac:dyDescent="0.2">
      <c r="A3144" s="831">
        <v>21</v>
      </c>
      <c r="B3144" s="832" t="s">
        <v>3242</v>
      </c>
      <c r="C3144" s="832" t="s">
        <v>3248</v>
      </c>
      <c r="D3144" s="833" t="s">
        <v>5567</v>
      </c>
      <c r="E3144" s="834" t="s">
        <v>3260</v>
      </c>
      <c r="F3144" s="832" t="s">
        <v>3243</v>
      </c>
      <c r="G3144" s="832" t="s">
        <v>3325</v>
      </c>
      <c r="H3144" s="832" t="s">
        <v>655</v>
      </c>
      <c r="I3144" s="832" t="s">
        <v>2645</v>
      </c>
      <c r="J3144" s="832" t="s">
        <v>2646</v>
      </c>
      <c r="K3144" s="832" t="s">
        <v>2647</v>
      </c>
      <c r="L3144" s="835">
        <v>93.27</v>
      </c>
      <c r="M3144" s="835">
        <v>93.27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5" customHeight="1" x14ac:dyDescent="0.2">
      <c r="A3145" s="831">
        <v>21</v>
      </c>
      <c r="B3145" s="832" t="s">
        <v>3242</v>
      </c>
      <c r="C3145" s="832" t="s">
        <v>3248</v>
      </c>
      <c r="D3145" s="833" t="s">
        <v>5567</v>
      </c>
      <c r="E3145" s="834" t="s">
        <v>3260</v>
      </c>
      <c r="F3145" s="832" t="s">
        <v>3243</v>
      </c>
      <c r="G3145" s="832" t="s">
        <v>3325</v>
      </c>
      <c r="H3145" s="832" t="s">
        <v>594</v>
      </c>
      <c r="I3145" s="832" t="s">
        <v>5319</v>
      </c>
      <c r="J3145" s="832" t="s">
        <v>5320</v>
      </c>
      <c r="K3145" s="832" t="s">
        <v>4330</v>
      </c>
      <c r="L3145" s="835">
        <v>103.64</v>
      </c>
      <c r="M3145" s="835">
        <v>103.64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5" customHeight="1" x14ac:dyDescent="0.2">
      <c r="A3146" s="831">
        <v>21</v>
      </c>
      <c r="B3146" s="832" t="s">
        <v>3242</v>
      </c>
      <c r="C3146" s="832" t="s">
        <v>3248</v>
      </c>
      <c r="D3146" s="833" t="s">
        <v>5567</v>
      </c>
      <c r="E3146" s="834" t="s">
        <v>3260</v>
      </c>
      <c r="F3146" s="832" t="s">
        <v>3243</v>
      </c>
      <c r="G3146" s="832" t="s">
        <v>3327</v>
      </c>
      <c r="H3146" s="832" t="s">
        <v>655</v>
      </c>
      <c r="I3146" s="832" t="s">
        <v>4383</v>
      </c>
      <c r="J3146" s="832" t="s">
        <v>3329</v>
      </c>
      <c r="K3146" s="832" t="s">
        <v>4384</v>
      </c>
      <c r="L3146" s="835">
        <v>1834.64</v>
      </c>
      <c r="M3146" s="835">
        <v>12842.48</v>
      </c>
      <c r="N3146" s="832">
        <v>7</v>
      </c>
      <c r="O3146" s="836">
        <v>5</v>
      </c>
      <c r="P3146" s="835">
        <v>7338.56</v>
      </c>
      <c r="Q3146" s="837">
        <v>0.57142857142857151</v>
      </c>
      <c r="R3146" s="832">
        <v>4</v>
      </c>
      <c r="S3146" s="837">
        <v>0.5714285714285714</v>
      </c>
      <c r="T3146" s="836">
        <v>4</v>
      </c>
      <c r="U3146" s="838">
        <v>0.8</v>
      </c>
    </row>
    <row r="3147" spans="1:21" ht="14.45" customHeight="1" x14ac:dyDescent="0.2">
      <c r="A3147" s="831">
        <v>21</v>
      </c>
      <c r="B3147" s="832" t="s">
        <v>3242</v>
      </c>
      <c r="C3147" s="832" t="s">
        <v>3248</v>
      </c>
      <c r="D3147" s="833" t="s">
        <v>5567</v>
      </c>
      <c r="E3147" s="834" t="s">
        <v>3260</v>
      </c>
      <c r="F3147" s="832" t="s">
        <v>3243</v>
      </c>
      <c r="G3147" s="832" t="s">
        <v>3327</v>
      </c>
      <c r="H3147" s="832" t="s">
        <v>594</v>
      </c>
      <c r="I3147" s="832" t="s">
        <v>3328</v>
      </c>
      <c r="J3147" s="832" t="s">
        <v>3329</v>
      </c>
      <c r="K3147" s="832" t="s">
        <v>3330</v>
      </c>
      <c r="L3147" s="835">
        <v>550.39</v>
      </c>
      <c r="M3147" s="835">
        <v>15961.310000000001</v>
      </c>
      <c r="N3147" s="832">
        <v>29</v>
      </c>
      <c r="O3147" s="836">
        <v>8.5</v>
      </c>
      <c r="P3147" s="835">
        <v>13209.36</v>
      </c>
      <c r="Q3147" s="837">
        <v>0.82758620689655171</v>
      </c>
      <c r="R3147" s="832">
        <v>24</v>
      </c>
      <c r="S3147" s="837">
        <v>0.82758620689655171</v>
      </c>
      <c r="T3147" s="836">
        <v>7</v>
      </c>
      <c r="U3147" s="838">
        <v>0.82352941176470584</v>
      </c>
    </row>
    <row r="3148" spans="1:21" ht="14.45" customHeight="1" x14ac:dyDescent="0.2">
      <c r="A3148" s="831">
        <v>21</v>
      </c>
      <c r="B3148" s="832" t="s">
        <v>3242</v>
      </c>
      <c r="C3148" s="832" t="s">
        <v>3248</v>
      </c>
      <c r="D3148" s="833" t="s">
        <v>5567</v>
      </c>
      <c r="E3148" s="834" t="s">
        <v>3260</v>
      </c>
      <c r="F3148" s="832" t="s">
        <v>3243</v>
      </c>
      <c r="G3148" s="832" t="s">
        <v>3327</v>
      </c>
      <c r="H3148" s="832" t="s">
        <v>594</v>
      </c>
      <c r="I3148" s="832" t="s">
        <v>3766</v>
      </c>
      <c r="J3148" s="832" t="s">
        <v>3767</v>
      </c>
      <c r="K3148" s="832" t="s">
        <v>3330</v>
      </c>
      <c r="L3148" s="835">
        <v>550.39</v>
      </c>
      <c r="M3148" s="835">
        <v>4953.51</v>
      </c>
      <c r="N3148" s="832">
        <v>9</v>
      </c>
      <c r="O3148" s="836">
        <v>3</v>
      </c>
      <c r="P3148" s="835">
        <v>3302.34</v>
      </c>
      <c r="Q3148" s="837">
        <v>0.66666666666666663</v>
      </c>
      <c r="R3148" s="832">
        <v>6</v>
      </c>
      <c r="S3148" s="837">
        <v>0.66666666666666663</v>
      </c>
      <c r="T3148" s="836">
        <v>2</v>
      </c>
      <c r="U3148" s="838">
        <v>0.66666666666666663</v>
      </c>
    </row>
    <row r="3149" spans="1:21" ht="14.45" customHeight="1" x14ac:dyDescent="0.2">
      <c r="A3149" s="831">
        <v>21</v>
      </c>
      <c r="B3149" s="832" t="s">
        <v>3242</v>
      </c>
      <c r="C3149" s="832" t="s">
        <v>3248</v>
      </c>
      <c r="D3149" s="833" t="s">
        <v>5567</v>
      </c>
      <c r="E3149" s="834" t="s">
        <v>3260</v>
      </c>
      <c r="F3149" s="832" t="s">
        <v>3243</v>
      </c>
      <c r="G3149" s="832" t="s">
        <v>3327</v>
      </c>
      <c r="H3149" s="832" t="s">
        <v>594</v>
      </c>
      <c r="I3149" s="832" t="s">
        <v>3768</v>
      </c>
      <c r="J3149" s="832" t="s">
        <v>3769</v>
      </c>
      <c r="K3149" s="832" t="s">
        <v>3330</v>
      </c>
      <c r="L3149" s="835">
        <v>550.39</v>
      </c>
      <c r="M3149" s="835">
        <v>9907.02</v>
      </c>
      <c r="N3149" s="832">
        <v>18</v>
      </c>
      <c r="O3149" s="836">
        <v>6</v>
      </c>
      <c r="P3149" s="835">
        <v>3302.34</v>
      </c>
      <c r="Q3149" s="837">
        <v>0.33333333333333331</v>
      </c>
      <c r="R3149" s="832">
        <v>6</v>
      </c>
      <c r="S3149" s="837">
        <v>0.33333333333333331</v>
      </c>
      <c r="T3149" s="836">
        <v>2</v>
      </c>
      <c r="U3149" s="838">
        <v>0.33333333333333331</v>
      </c>
    </row>
    <row r="3150" spans="1:21" ht="14.45" customHeight="1" x14ac:dyDescent="0.2">
      <c r="A3150" s="831">
        <v>21</v>
      </c>
      <c r="B3150" s="832" t="s">
        <v>3242</v>
      </c>
      <c r="C3150" s="832" t="s">
        <v>3248</v>
      </c>
      <c r="D3150" s="833" t="s">
        <v>5567</v>
      </c>
      <c r="E3150" s="834" t="s">
        <v>3260</v>
      </c>
      <c r="F3150" s="832" t="s">
        <v>3243</v>
      </c>
      <c r="G3150" s="832" t="s">
        <v>3333</v>
      </c>
      <c r="H3150" s="832" t="s">
        <v>594</v>
      </c>
      <c r="I3150" s="832" t="s">
        <v>3032</v>
      </c>
      <c r="J3150" s="832" t="s">
        <v>3033</v>
      </c>
      <c r="K3150" s="832" t="s">
        <v>3034</v>
      </c>
      <c r="L3150" s="835">
        <v>1561.54</v>
      </c>
      <c r="M3150" s="835">
        <v>43723.120000000017</v>
      </c>
      <c r="N3150" s="832">
        <v>28</v>
      </c>
      <c r="O3150" s="836">
        <v>22</v>
      </c>
      <c r="P3150" s="835">
        <v>42161.580000000016</v>
      </c>
      <c r="Q3150" s="837">
        <v>0.9642857142857143</v>
      </c>
      <c r="R3150" s="832">
        <v>27</v>
      </c>
      <c r="S3150" s="837">
        <v>0.9642857142857143</v>
      </c>
      <c r="T3150" s="836">
        <v>21</v>
      </c>
      <c r="U3150" s="838">
        <v>0.95454545454545459</v>
      </c>
    </row>
    <row r="3151" spans="1:21" ht="14.45" customHeight="1" x14ac:dyDescent="0.2">
      <c r="A3151" s="831">
        <v>21</v>
      </c>
      <c r="B3151" s="832" t="s">
        <v>3242</v>
      </c>
      <c r="C3151" s="832" t="s">
        <v>3248</v>
      </c>
      <c r="D3151" s="833" t="s">
        <v>5567</v>
      </c>
      <c r="E3151" s="834" t="s">
        <v>3260</v>
      </c>
      <c r="F3151" s="832" t="s">
        <v>3243</v>
      </c>
      <c r="G3151" s="832" t="s">
        <v>3333</v>
      </c>
      <c r="H3151" s="832" t="s">
        <v>655</v>
      </c>
      <c r="I3151" s="832" t="s">
        <v>3334</v>
      </c>
      <c r="J3151" s="832" t="s">
        <v>3335</v>
      </c>
      <c r="K3151" s="832" t="s">
        <v>3034</v>
      </c>
      <c r="L3151" s="835">
        <v>1561.54</v>
      </c>
      <c r="M3151" s="835">
        <v>123361.65999999986</v>
      </c>
      <c r="N3151" s="832">
        <v>79</v>
      </c>
      <c r="O3151" s="836">
        <v>61</v>
      </c>
      <c r="P3151" s="835">
        <v>110869.33999999987</v>
      </c>
      <c r="Q3151" s="837">
        <v>0.89873417721518978</v>
      </c>
      <c r="R3151" s="832">
        <v>71</v>
      </c>
      <c r="S3151" s="837">
        <v>0.89873417721518989</v>
      </c>
      <c r="T3151" s="836">
        <v>55.5</v>
      </c>
      <c r="U3151" s="838">
        <v>0.9098360655737705</v>
      </c>
    </row>
    <row r="3152" spans="1:21" ht="14.45" customHeight="1" x14ac:dyDescent="0.2">
      <c r="A3152" s="831">
        <v>21</v>
      </c>
      <c r="B3152" s="832" t="s">
        <v>3242</v>
      </c>
      <c r="C3152" s="832" t="s">
        <v>3248</v>
      </c>
      <c r="D3152" s="833" t="s">
        <v>5567</v>
      </c>
      <c r="E3152" s="834" t="s">
        <v>3260</v>
      </c>
      <c r="F3152" s="832" t="s">
        <v>3243</v>
      </c>
      <c r="G3152" s="832" t="s">
        <v>3771</v>
      </c>
      <c r="H3152" s="832" t="s">
        <v>594</v>
      </c>
      <c r="I3152" s="832" t="s">
        <v>5321</v>
      </c>
      <c r="J3152" s="832" t="s">
        <v>4746</v>
      </c>
      <c r="K3152" s="832" t="s">
        <v>4197</v>
      </c>
      <c r="L3152" s="835">
        <v>139.77000000000001</v>
      </c>
      <c r="M3152" s="835">
        <v>279.54000000000002</v>
      </c>
      <c r="N3152" s="832">
        <v>2</v>
      </c>
      <c r="O3152" s="836">
        <v>1.5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5" customHeight="1" x14ac:dyDescent="0.2">
      <c r="A3153" s="831">
        <v>21</v>
      </c>
      <c r="B3153" s="832" t="s">
        <v>3242</v>
      </c>
      <c r="C3153" s="832" t="s">
        <v>3248</v>
      </c>
      <c r="D3153" s="833" t="s">
        <v>5567</v>
      </c>
      <c r="E3153" s="834" t="s">
        <v>3260</v>
      </c>
      <c r="F3153" s="832" t="s">
        <v>3243</v>
      </c>
      <c r="G3153" s="832" t="s">
        <v>3776</v>
      </c>
      <c r="H3153" s="832" t="s">
        <v>594</v>
      </c>
      <c r="I3153" s="832" t="s">
        <v>5322</v>
      </c>
      <c r="J3153" s="832" t="s">
        <v>1891</v>
      </c>
      <c r="K3153" s="832" t="s">
        <v>4625</v>
      </c>
      <c r="L3153" s="835">
        <v>46.03</v>
      </c>
      <c r="M3153" s="835">
        <v>46.03</v>
      </c>
      <c r="N3153" s="832">
        <v>1</v>
      </c>
      <c r="O3153" s="836">
        <v>0.5</v>
      </c>
      <c r="P3153" s="835">
        <v>46.03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5" customHeight="1" x14ac:dyDescent="0.2">
      <c r="A3154" s="831">
        <v>21</v>
      </c>
      <c r="B3154" s="832" t="s">
        <v>3242</v>
      </c>
      <c r="C3154" s="832" t="s">
        <v>3248</v>
      </c>
      <c r="D3154" s="833" t="s">
        <v>5567</v>
      </c>
      <c r="E3154" s="834" t="s">
        <v>3260</v>
      </c>
      <c r="F3154" s="832" t="s">
        <v>3243</v>
      </c>
      <c r="G3154" s="832" t="s">
        <v>4190</v>
      </c>
      <c r="H3154" s="832" t="s">
        <v>594</v>
      </c>
      <c r="I3154" s="832" t="s">
        <v>4191</v>
      </c>
      <c r="J3154" s="832" t="s">
        <v>4192</v>
      </c>
      <c r="K3154" s="832" t="s">
        <v>4193</v>
      </c>
      <c r="L3154" s="835">
        <v>86.02</v>
      </c>
      <c r="M3154" s="835">
        <v>430.1</v>
      </c>
      <c r="N3154" s="832">
        <v>5</v>
      </c>
      <c r="O3154" s="836">
        <v>3.5</v>
      </c>
      <c r="P3154" s="835">
        <v>258.06</v>
      </c>
      <c r="Q3154" s="837">
        <v>0.6</v>
      </c>
      <c r="R3154" s="832">
        <v>3</v>
      </c>
      <c r="S3154" s="837">
        <v>0.6</v>
      </c>
      <c r="T3154" s="836">
        <v>2.5</v>
      </c>
      <c r="U3154" s="838">
        <v>0.7142857142857143</v>
      </c>
    </row>
    <row r="3155" spans="1:21" ht="14.45" customHeight="1" x14ac:dyDescent="0.2">
      <c r="A3155" s="831">
        <v>21</v>
      </c>
      <c r="B3155" s="832" t="s">
        <v>3242</v>
      </c>
      <c r="C3155" s="832" t="s">
        <v>3248</v>
      </c>
      <c r="D3155" s="833" t="s">
        <v>5567</v>
      </c>
      <c r="E3155" s="834" t="s">
        <v>3260</v>
      </c>
      <c r="F3155" s="832" t="s">
        <v>3243</v>
      </c>
      <c r="G3155" s="832" t="s">
        <v>4190</v>
      </c>
      <c r="H3155" s="832" t="s">
        <v>594</v>
      </c>
      <c r="I3155" s="832" t="s">
        <v>4194</v>
      </c>
      <c r="J3155" s="832" t="s">
        <v>4192</v>
      </c>
      <c r="K3155" s="832" t="s">
        <v>4195</v>
      </c>
      <c r="L3155" s="835">
        <v>86.02</v>
      </c>
      <c r="M3155" s="835">
        <v>86.02</v>
      </c>
      <c r="N3155" s="832">
        <v>1</v>
      </c>
      <c r="O3155" s="836">
        <v>0.5</v>
      </c>
      <c r="P3155" s="835">
        <v>86.02</v>
      </c>
      <c r="Q3155" s="837">
        <v>1</v>
      </c>
      <c r="R3155" s="832">
        <v>1</v>
      </c>
      <c r="S3155" s="837">
        <v>1</v>
      </c>
      <c r="T3155" s="836">
        <v>0.5</v>
      </c>
      <c r="U3155" s="838">
        <v>1</v>
      </c>
    </row>
    <row r="3156" spans="1:21" ht="14.45" customHeight="1" x14ac:dyDescent="0.2">
      <c r="A3156" s="831">
        <v>21</v>
      </c>
      <c r="B3156" s="832" t="s">
        <v>3242</v>
      </c>
      <c r="C3156" s="832" t="s">
        <v>3248</v>
      </c>
      <c r="D3156" s="833" t="s">
        <v>5567</v>
      </c>
      <c r="E3156" s="834" t="s">
        <v>3260</v>
      </c>
      <c r="F3156" s="832" t="s">
        <v>3243</v>
      </c>
      <c r="G3156" s="832" t="s">
        <v>3350</v>
      </c>
      <c r="H3156" s="832" t="s">
        <v>594</v>
      </c>
      <c r="I3156" s="832" t="s">
        <v>5323</v>
      </c>
      <c r="J3156" s="832" t="s">
        <v>4627</v>
      </c>
      <c r="K3156" s="832" t="s">
        <v>4197</v>
      </c>
      <c r="L3156" s="835">
        <v>210.66</v>
      </c>
      <c r="M3156" s="835">
        <v>210.66</v>
      </c>
      <c r="N3156" s="832">
        <v>1</v>
      </c>
      <c r="O3156" s="836">
        <v>0.5</v>
      </c>
      <c r="P3156" s="835">
        <v>210.66</v>
      </c>
      <c r="Q3156" s="837">
        <v>1</v>
      </c>
      <c r="R3156" s="832">
        <v>1</v>
      </c>
      <c r="S3156" s="837">
        <v>1</v>
      </c>
      <c r="T3156" s="836">
        <v>0.5</v>
      </c>
      <c r="U3156" s="838">
        <v>1</v>
      </c>
    </row>
    <row r="3157" spans="1:21" ht="14.45" customHeight="1" x14ac:dyDescent="0.2">
      <c r="A3157" s="831">
        <v>21</v>
      </c>
      <c r="B3157" s="832" t="s">
        <v>3242</v>
      </c>
      <c r="C3157" s="832" t="s">
        <v>3248</v>
      </c>
      <c r="D3157" s="833" t="s">
        <v>5567</v>
      </c>
      <c r="E3157" s="834" t="s">
        <v>3260</v>
      </c>
      <c r="F3157" s="832" t="s">
        <v>3243</v>
      </c>
      <c r="G3157" s="832" t="s">
        <v>3353</v>
      </c>
      <c r="H3157" s="832" t="s">
        <v>594</v>
      </c>
      <c r="I3157" s="832" t="s">
        <v>3354</v>
      </c>
      <c r="J3157" s="832" t="s">
        <v>3355</v>
      </c>
      <c r="K3157" s="832" t="s">
        <v>3356</v>
      </c>
      <c r="L3157" s="835">
        <v>0</v>
      </c>
      <c r="M3157" s="835">
        <v>0</v>
      </c>
      <c r="N3157" s="832">
        <v>1</v>
      </c>
      <c r="O3157" s="836">
        <v>1</v>
      </c>
      <c r="P3157" s="835">
        <v>0</v>
      </c>
      <c r="Q3157" s="837"/>
      <c r="R3157" s="832">
        <v>1</v>
      </c>
      <c r="S3157" s="837">
        <v>1</v>
      </c>
      <c r="T3157" s="836">
        <v>1</v>
      </c>
      <c r="U3157" s="838">
        <v>1</v>
      </c>
    </row>
    <row r="3158" spans="1:21" ht="14.45" customHeight="1" x14ac:dyDescent="0.2">
      <c r="A3158" s="831">
        <v>21</v>
      </c>
      <c r="B3158" s="832" t="s">
        <v>3242</v>
      </c>
      <c r="C3158" s="832" t="s">
        <v>3248</v>
      </c>
      <c r="D3158" s="833" t="s">
        <v>5567</v>
      </c>
      <c r="E3158" s="834" t="s">
        <v>3260</v>
      </c>
      <c r="F3158" s="832" t="s">
        <v>3243</v>
      </c>
      <c r="G3158" s="832" t="s">
        <v>3353</v>
      </c>
      <c r="H3158" s="832" t="s">
        <v>594</v>
      </c>
      <c r="I3158" s="832" t="s">
        <v>4628</v>
      </c>
      <c r="J3158" s="832" t="s">
        <v>3355</v>
      </c>
      <c r="K3158" s="832" t="s">
        <v>1219</v>
      </c>
      <c r="L3158" s="835">
        <v>0</v>
      </c>
      <c r="M3158" s="835">
        <v>0</v>
      </c>
      <c r="N3158" s="832">
        <v>1</v>
      </c>
      <c r="O3158" s="836">
        <v>1</v>
      </c>
      <c r="P3158" s="835">
        <v>0</v>
      </c>
      <c r="Q3158" s="837"/>
      <c r="R3158" s="832">
        <v>1</v>
      </c>
      <c r="S3158" s="837">
        <v>1</v>
      </c>
      <c r="T3158" s="836">
        <v>1</v>
      </c>
      <c r="U3158" s="838">
        <v>1</v>
      </c>
    </row>
    <row r="3159" spans="1:21" ht="14.45" customHeight="1" x14ac:dyDescent="0.2">
      <c r="A3159" s="831">
        <v>21</v>
      </c>
      <c r="B3159" s="832" t="s">
        <v>3242</v>
      </c>
      <c r="C3159" s="832" t="s">
        <v>3248</v>
      </c>
      <c r="D3159" s="833" t="s">
        <v>5567</v>
      </c>
      <c r="E3159" s="834" t="s">
        <v>3260</v>
      </c>
      <c r="F3159" s="832" t="s">
        <v>3243</v>
      </c>
      <c r="G3159" s="832" t="s">
        <v>3358</v>
      </c>
      <c r="H3159" s="832" t="s">
        <v>655</v>
      </c>
      <c r="I3159" s="832" t="s">
        <v>2874</v>
      </c>
      <c r="J3159" s="832" t="s">
        <v>2875</v>
      </c>
      <c r="K3159" s="832" t="s">
        <v>2876</v>
      </c>
      <c r="L3159" s="835">
        <v>754.04</v>
      </c>
      <c r="M3159" s="835">
        <v>1508.08</v>
      </c>
      <c r="N3159" s="832">
        <v>2</v>
      </c>
      <c r="O3159" s="836">
        <v>1</v>
      </c>
      <c r="P3159" s="835">
        <v>1508.08</v>
      </c>
      <c r="Q3159" s="837">
        <v>1</v>
      </c>
      <c r="R3159" s="832">
        <v>2</v>
      </c>
      <c r="S3159" s="837">
        <v>1</v>
      </c>
      <c r="T3159" s="836">
        <v>1</v>
      </c>
      <c r="U3159" s="838">
        <v>1</v>
      </c>
    </row>
    <row r="3160" spans="1:21" ht="14.45" customHeight="1" x14ac:dyDescent="0.2">
      <c r="A3160" s="831">
        <v>21</v>
      </c>
      <c r="B3160" s="832" t="s">
        <v>3242</v>
      </c>
      <c r="C3160" s="832" t="s">
        <v>3248</v>
      </c>
      <c r="D3160" s="833" t="s">
        <v>5567</v>
      </c>
      <c r="E3160" s="834" t="s">
        <v>3260</v>
      </c>
      <c r="F3160" s="832" t="s">
        <v>3243</v>
      </c>
      <c r="G3160" s="832" t="s">
        <v>3361</v>
      </c>
      <c r="H3160" s="832" t="s">
        <v>655</v>
      </c>
      <c r="I3160" s="832" t="s">
        <v>2986</v>
      </c>
      <c r="J3160" s="832" t="s">
        <v>1653</v>
      </c>
      <c r="K3160" s="832" t="s">
        <v>2987</v>
      </c>
      <c r="L3160" s="835">
        <v>117.55</v>
      </c>
      <c r="M3160" s="835">
        <v>117.55</v>
      </c>
      <c r="N3160" s="832">
        <v>1</v>
      </c>
      <c r="O3160" s="836">
        <v>1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5" customHeight="1" x14ac:dyDescent="0.2">
      <c r="A3161" s="831">
        <v>21</v>
      </c>
      <c r="B3161" s="832" t="s">
        <v>3242</v>
      </c>
      <c r="C3161" s="832" t="s">
        <v>3248</v>
      </c>
      <c r="D3161" s="833" t="s">
        <v>5567</v>
      </c>
      <c r="E3161" s="834" t="s">
        <v>3260</v>
      </c>
      <c r="F3161" s="832" t="s">
        <v>3243</v>
      </c>
      <c r="G3161" s="832" t="s">
        <v>3361</v>
      </c>
      <c r="H3161" s="832" t="s">
        <v>655</v>
      </c>
      <c r="I3161" s="832" t="s">
        <v>3201</v>
      </c>
      <c r="J3161" s="832" t="s">
        <v>1653</v>
      </c>
      <c r="K3161" s="832" t="s">
        <v>3202</v>
      </c>
      <c r="L3161" s="835">
        <v>0</v>
      </c>
      <c r="M3161" s="835">
        <v>0</v>
      </c>
      <c r="N3161" s="832">
        <v>1</v>
      </c>
      <c r="O3161" s="836">
        <v>0.5</v>
      </c>
      <c r="P3161" s="835">
        <v>0</v>
      </c>
      <c r="Q3161" s="837"/>
      <c r="R3161" s="832">
        <v>1</v>
      </c>
      <c r="S3161" s="837">
        <v>1</v>
      </c>
      <c r="T3161" s="836">
        <v>0.5</v>
      </c>
      <c r="U3161" s="838">
        <v>1</v>
      </c>
    </row>
    <row r="3162" spans="1:21" ht="14.45" customHeight="1" x14ac:dyDescent="0.2">
      <c r="A3162" s="831">
        <v>21</v>
      </c>
      <c r="B3162" s="832" t="s">
        <v>3242</v>
      </c>
      <c r="C3162" s="832" t="s">
        <v>3248</v>
      </c>
      <c r="D3162" s="833" t="s">
        <v>5567</v>
      </c>
      <c r="E3162" s="834" t="s">
        <v>3260</v>
      </c>
      <c r="F3162" s="832" t="s">
        <v>3243</v>
      </c>
      <c r="G3162" s="832" t="s">
        <v>3362</v>
      </c>
      <c r="H3162" s="832" t="s">
        <v>594</v>
      </c>
      <c r="I3162" s="832" t="s">
        <v>3363</v>
      </c>
      <c r="J3162" s="832" t="s">
        <v>3364</v>
      </c>
      <c r="K3162" s="832" t="s">
        <v>1760</v>
      </c>
      <c r="L3162" s="835">
        <v>78.33</v>
      </c>
      <c r="M3162" s="835">
        <v>234.99</v>
      </c>
      <c r="N3162" s="832">
        <v>3</v>
      </c>
      <c r="O3162" s="836">
        <v>3</v>
      </c>
      <c r="P3162" s="835">
        <v>78.33</v>
      </c>
      <c r="Q3162" s="837">
        <v>0.33333333333333331</v>
      </c>
      <c r="R3162" s="832">
        <v>1</v>
      </c>
      <c r="S3162" s="837">
        <v>0.33333333333333331</v>
      </c>
      <c r="T3162" s="836">
        <v>1</v>
      </c>
      <c r="U3162" s="838">
        <v>0.33333333333333331</v>
      </c>
    </row>
    <row r="3163" spans="1:21" ht="14.45" customHeight="1" x14ac:dyDescent="0.2">
      <c r="A3163" s="831">
        <v>21</v>
      </c>
      <c r="B3163" s="832" t="s">
        <v>3242</v>
      </c>
      <c r="C3163" s="832" t="s">
        <v>3248</v>
      </c>
      <c r="D3163" s="833" t="s">
        <v>5567</v>
      </c>
      <c r="E3163" s="834" t="s">
        <v>3260</v>
      </c>
      <c r="F3163" s="832" t="s">
        <v>3243</v>
      </c>
      <c r="G3163" s="832" t="s">
        <v>3362</v>
      </c>
      <c r="H3163" s="832" t="s">
        <v>594</v>
      </c>
      <c r="I3163" s="832" t="s">
        <v>4391</v>
      </c>
      <c r="J3163" s="832" t="s">
        <v>3364</v>
      </c>
      <c r="K3163" s="832" t="s">
        <v>2738</v>
      </c>
      <c r="L3163" s="835">
        <v>39.17</v>
      </c>
      <c r="M3163" s="835">
        <v>783.4000000000002</v>
      </c>
      <c r="N3163" s="832">
        <v>20</v>
      </c>
      <c r="O3163" s="836">
        <v>20</v>
      </c>
      <c r="P3163" s="835">
        <v>313.36000000000007</v>
      </c>
      <c r="Q3163" s="837">
        <v>0.39999999999999997</v>
      </c>
      <c r="R3163" s="832">
        <v>8</v>
      </c>
      <c r="S3163" s="837">
        <v>0.4</v>
      </c>
      <c r="T3163" s="836">
        <v>8</v>
      </c>
      <c r="U3163" s="838">
        <v>0.4</v>
      </c>
    </row>
    <row r="3164" spans="1:21" ht="14.45" customHeight="1" x14ac:dyDescent="0.2">
      <c r="A3164" s="831">
        <v>21</v>
      </c>
      <c r="B3164" s="832" t="s">
        <v>3242</v>
      </c>
      <c r="C3164" s="832" t="s">
        <v>3248</v>
      </c>
      <c r="D3164" s="833" t="s">
        <v>5567</v>
      </c>
      <c r="E3164" s="834" t="s">
        <v>3260</v>
      </c>
      <c r="F3164" s="832" t="s">
        <v>3243</v>
      </c>
      <c r="G3164" s="832" t="s">
        <v>3365</v>
      </c>
      <c r="H3164" s="832" t="s">
        <v>655</v>
      </c>
      <c r="I3164" s="832" t="s">
        <v>5256</v>
      </c>
      <c r="J3164" s="832" t="s">
        <v>832</v>
      </c>
      <c r="K3164" s="832" t="s">
        <v>833</v>
      </c>
      <c r="L3164" s="835">
        <v>132</v>
      </c>
      <c r="M3164" s="835">
        <v>792</v>
      </c>
      <c r="N3164" s="832">
        <v>6</v>
      </c>
      <c r="O3164" s="836">
        <v>2</v>
      </c>
      <c r="P3164" s="835">
        <v>792</v>
      </c>
      <c r="Q3164" s="837">
        <v>1</v>
      </c>
      <c r="R3164" s="832">
        <v>6</v>
      </c>
      <c r="S3164" s="837">
        <v>1</v>
      </c>
      <c r="T3164" s="836">
        <v>2</v>
      </c>
      <c r="U3164" s="838">
        <v>1</v>
      </c>
    </row>
    <row r="3165" spans="1:21" ht="14.45" customHeight="1" x14ac:dyDescent="0.2">
      <c r="A3165" s="831">
        <v>21</v>
      </c>
      <c r="B3165" s="832" t="s">
        <v>3242</v>
      </c>
      <c r="C3165" s="832" t="s">
        <v>3248</v>
      </c>
      <c r="D3165" s="833" t="s">
        <v>5567</v>
      </c>
      <c r="E3165" s="834" t="s">
        <v>3260</v>
      </c>
      <c r="F3165" s="832" t="s">
        <v>3243</v>
      </c>
      <c r="G3165" s="832" t="s">
        <v>3365</v>
      </c>
      <c r="H3165" s="832" t="s">
        <v>655</v>
      </c>
      <c r="I3165" s="832" t="s">
        <v>3366</v>
      </c>
      <c r="J3165" s="832" t="s">
        <v>831</v>
      </c>
      <c r="K3165" s="832" t="s">
        <v>769</v>
      </c>
      <c r="L3165" s="835">
        <v>65.989999999999995</v>
      </c>
      <c r="M3165" s="835">
        <v>395.93999999999994</v>
      </c>
      <c r="N3165" s="832">
        <v>6</v>
      </c>
      <c r="O3165" s="836">
        <v>1.5</v>
      </c>
      <c r="P3165" s="835">
        <v>197.96999999999997</v>
      </c>
      <c r="Q3165" s="837">
        <v>0.5</v>
      </c>
      <c r="R3165" s="832">
        <v>3</v>
      </c>
      <c r="S3165" s="837">
        <v>0.5</v>
      </c>
      <c r="T3165" s="836">
        <v>0.5</v>
      </c>
      <c r="U3165" s="838">
        <v>0.33333333333333331</v>
      </c>
    </row>
    <row r="3166" spans="1:21" ht="14.45" customHeight="1" x14ac:dyDescent="0.2">
      <c r="A3166" s="831">
        <v>21</v>
      </c>
      <c r="B3166" s="832" t="s">
        <v>3242</v>
      </c>
      <c r="C3166" s="832" t="s">
        <v>3248</v>
      </c>
      <c r="D3166" s="833" t="s">
        <v>5567</v>
      </c>
      <c r="E3166" s="834" t="s">
        <v>3260</v>
      </c>
      <c r="F3166" s="832" t="s">
        <v>3243</v>
      </c>
      <c r="G3166" s="832" t="s">
        <v>3365</v>
      </c>
      <c r="H3166" s="832" t="s">
        <v>655</v>
      </c>
      <c r="I3166" s="832" t="s">
        <v>3367</v>
      </c>
      <c r="J3166" s="832" t="s">
        <v>832</v>
      </c>
      <c r="K3166" s="832" t="s">
        <v>833</v>
      </c>
      <c r="L3166" s="835">
        <v>132</v>
      </c>
      <c r="M3166" s="835">
        <v>792</v>
      </c>
      <c r="N3166" s="832">
        <v>6</v>
      </c>
      <c r="O3166" s="836">
        <v>1.5</v>
      </c>
      <c r="P3166" s="835">
        <v>792</v>
      </c>
      <c r="Q3166" s="837">
        <v>1</v>
      </c>
      <c r="R3166" s="832">
        <v>6</v>
      </c>
      <c r="S3166" s="837">
        <v>1</v>
      </c>
      <c r="T3166" s="836">
        <v>1.5</v>
      </c>
      <c r="U3166" s="838">
        <v>1</v>
      </c>
    </row>
    <row r="3167" spans="1:21" ht="14.45" customHeight="1" x14ac:dyDescent="0.2">
      <c r="A3167" s="831">
        <v>21</v>
      </c>
      <c r="B3167" s="832" t="s">
        <v>3242</v>
      </c>
      <c r="C3167" s="832" t="s">
        <v>3248</v>
      </c>
      <c r="D3167" s="833" t="s">
        <v>5567</v>
      </c>
      <c r="E3167" s="834" t="s">
        <v>3260</v>
      </c>
      <c r="F3167" s="832" t="s">
        <v>3243</v>
      </c>
      <c r="G3167" s="832" t="s">
        <v>3365</v>
      </c>
      <c r="H3167" s="832" t="s">
        <v>655</v>
      </c>
      <c r="I3167" s="832" t="s">
        <v>3368</v>
      </c>
      <c r="J3167" s="832" t="s">
        <v>832</v>
      </c>
      <c r="K3167" s="832" t="s">
        <v>830</v>
      </c>
      <c r="L3167" s="835">
        <v>264</v>
      </c>
      <c r="M3167" s="835">
        <v>1056</v>
      </c>
      <c r="N3167" s="832">
        <v>4</v>
      </c>
      <c r="O3167" s="836">
        <v>2.5</v>
      </c>
      <c r="P3167" s="835">
        <v>1056</v>
      </c>
      <c r="Q3167" s="837">
        <v>1</v>
      </c>
      <c r="R3167" s="832">
        <v>4</v>
      </c>
      <c r="S3167" s="837">
        <v>1</v>
      </c>
      <c r="T3167" s="836">
        <v>2.5</v>
      </c>
      <c r="U3167" s="838">
        <v>1</v>
      </c>
    </row>
    <row r="3168" spans="1:21" ht="14.45" customHeight="1" x14ac:dyDescent="0.2">
      <c r="A3168" s="831">
        <v>21</v>
      </c>
      <c r="B3168" s="832" t="s">
        <v>3242</v>
      </c>
      <c r="C3168" s="832" t="s">
        <v>3248</v>
      </c>
      <c r="D3168" s="833" t="s">
        <v>5567</v>
      </c>
      <c r="E3168" s="834" t="s">
        <v>3260</v>
      </c>
      <c r="F3168" s="832" t="s">
        <v>3243</v>
      </c>
      <c r="G3168" s="832" t="s">
        <v>3365</v>
      </c>
      <c r="H3168" s="832" t="s">
        <v>594</v>
      </c>
      <c r="I3168" s="832" t="s">
        <v>3794</v>
      </c>
      <c r="J3168" s="832" t="s">
        <v>829</v>
      </c>
      <c r="K3168" s="832" t="s">
        <v>769</v>
      </c>
      <c r="L3168" s="835">
        <v>65.989999999999995</v>
      </c>
      <c r="M3168" s="835">
        <v>329.94999999999993</v>
      </c>
      <c r="N3168" s="832">
        <v>5</v>
      </c>
      <c r="O3168" s="836">
        <v>1.5</v>
      </c>
      <c r="P3168" s="835">
        <v>197.96999999999997</v>
      </c>
      <c r="Q3168" s="837">
        <v>0.60000000000000009</v>
      </c>
      <c r="R3168" s="832">
        <v>3</v>
      </c>
      <c r="S3168" s="837">
        <v>0.6</v>
      </c>
      <c r="T3168" s="836">
        <v>0.5</v>
      </c>
      <c r="U3168" s="838">
        <v>0.33333333333333331</v>
      </c>
    </row>
    <row r="3169" spans="1:21" ht="14.45" customHeight="1" x14ac:dyDescent="0.2">
      <c r="A3169" s="831">
        <v>21</v>
      </c>
      <c r="B3169" s="832" t="s">
        <v>3242</v>
      </c>
      <c r="C3169" s="832" t="s">
        <v>3248</v>
      </c>
      <c r="D3169" s="833" t="s">
        <v>5567</v>
      </c>
      <c r="E3169" s="834" t="s">
        <v>3260</v>
      </c>
      <c r="F3169" s="832" t="s">
        <v>3243</v>
      </c>
      <c r="G3169" s="832" t="s">
        <v>3365</v>
      </c>
      <c r="H3169" s="832" t="s">
        <v>594</v>
      </c>
      <c r="I3169" s="832" t="s">
        <v>5324</v>
      </c>
      <c r="J3169" s="832" t="s">
        <v>829</v>
      </c>
      <c r="K3169" s="832" t="s">
        <v>833</v>
      </c>
      <c r="L3169" s="835">
        <v>132</v>
      </c>
      <c r="M3169" s="835">
        <v>132</v>
      </c>
      <c r="N3169" s="832">
        <v>1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21</v>
      </c>
      <c r="B3170" s="832" t="s">
        <v>3242</v>
      </c>
      <c r="C3170" s="832" t="s">
        <v>3248</v>
      </c>
      <c r="D3170" s="833" t="s">
        <v>5567</v>
      </c>
      <c r="E3170" s="834" t="s">
        <v>3260</v>
      </c>
      <c r="F3170" s="832" t="s">
        <v>3243</v>
      </c>
      <c r="G3170" s="832" t="s">
        <v>3375</v>
      </c>
      <c r="H3170" s="832" t="s">
        <v>594</v>
      </c>
      <c r="I3170" s="832" t="s">
        <v>3376</v>
      </c>
      <c r="J3170" s="832" t="s">
        <v>1014</v>
      </c>
      <c r="K3170" s="832" t="s">
        <v>3377</v>
      </c>
      <c r="L3170" s="835">
        <v>236.03</v>
      </c>
      <c r="M3170" s="835">
        <v>16758.130000000012</v>
      </c>
      <c r="N3170" s="832">
        <v>71</v>
      </c>
      <c r="O3170" s="836">
        <v>52</v>
      </c>
      <c r="P3170" s="835">
        <v>13925.770000000013</v>
      </c>
      <c r="Q3170" s="837">
        <v>0.83098591549295797</v>
      </c>
      <c r="R3170" s="832">
        <v>59</v>
      </c>
      <c r="S3170" s="837">
        <v>0.83098591549295775</v>
      </c>
      <c r="T3170" s="836">
        <v>42</v>
      </c>
      <c r="U3170" s="838">
        <v>0.80769230769230771</v>
      </c>
    </row>
    <row r="3171" spans="1:21" ht="14.45" customHeight="1" x14ac:dyDescent="0.2">
      <c r="A3171" s="831">
        <v>21</v>
      </c>
      <c r="B3171" s="832" t="s">
        <v>3242</v>
      </c>
      <c r="C3171" s="832" t="s">
        <v>3248</v>
      </c>
      <c r="D3171" s="833" t="s">
        <v>5567</v>
      </c>
      <c r="E3171" s="834" t="s">
        <v>3260</v>
      </c>
      <c r="F3171" s="832" t="s">
        <v>3243</v>
      </c>
      <c r="G3171" s="832" t="s">
        <v>3795</v>
      </c>
      <c r="H3171" s="832" t="s">
        <v>594</v>
      </c>
      <c r="I3171" s="832" t="s">
        <v>4896</v>
      </c>
      <c r="J3171" s="832" t="s">
        <v>893</v>
      </c>
      <c r="K3171" s="832" t="s">
        <v>3600</v>
      </c>
      <c r="L3171" s="835">
        <v>18.809999999999999</v>
      </c>
      <c r="M3171" s="835">
        <v>37.619999999999997</v>
      </c>
      <c r="N3171" s="832">
        <v>2</v>
      </c>
      <c r="O3171" s="836">
        <v>0.5</v>
      </c>
      <c r="P3171" s="835">
        <v>37.619999999999997</v>
      </c>
      <c r="Q3171" s="837">
        <v>1</v>
      </c>
      <c r="R3171" s="832">
        <v>2</v>
      </c>
      <c r="S3171" s="837">
        <v>1</v>
      </c>
      <c r="T3171" s="836">
        <v>0.5</v>
      </c>
      <c r="U3171" s="838">
        <v>1</v>
      </c>
    </row>
    <row r="3172" spans="1:21" ht="14.45" customHeight="1" x14ac:dyDescent="0.2">
      <c r="A3172" s="831">
        <v>21</v>
      </c>
      <c r="B3172" s="832" t="s">
        <v>3242</v>
      </c>
      <c r="C3172" s="832" t="s">
        <v>3248</v>
      </c>
      <c r="D3172" s="833" t="s">
        <v>5567</v>
      </c>
      <c r="E3172" s="834" t="s">
        <v>3260</v>
      </c>
      <c r="F3172" s="832" t="s">
        <v>3243</v>
      </c>
      <c r="G3172" s="832" t="s">
        <v>3379</v>
      </c>
      <c r="H3172" s="832" t="s">
        <v>594</v>
      </c>
      <c r="I3172" s="832" t="s">
        <v>3804</v>
      </c>
      <c r="J3172" s="832" t="s">
        <v>3805</v>
      </c>
      <c r="K3172" s="832" t="s">
        <v>3806</v>
      </c>
      <c r="L3172" s="835">
        <v>52.87</v>
      </c>
      <c r="M3172" s="835">
        <v>211.48</v>
      </c>
      <c r="N3172" s="832">
        <v>4</v>
      </c>
      <c r="O3172" s="836">
        <v>2.5</v>
      </c>
      <c r="P3172" s="835">
        <v>158.60999999999999</v>
      </c>
      <c r="Q3172" s="837">
        <v>0.75</v>
      </c>
      <c r="R3172" s="832">
        <v>3</v>
      </c>
      <c r="S3172" s="837">
        <v>0.75</v>
      </c>
      <c r="T3172" s="836">
        <v>1.5</v>
      </c>
      <c r="U3172" s="838">
        <v>0.6</v>
      </c>
    </row>
    <row r="3173" spans="1:21" ht="14.45" customHeight="1" x14ac:dyDescent="0.2">
      <c r="A3173" s="831">
        <v>21</v>
      </c>
      <c r="B3173" s="832" t="s">
        <v>3242</v>
      </c>
      <c r="C3173" s="832" t="s">
        <v>3248</v>
      </c>
      <c r="D3173" s="833" t="s">
        <v>5567</v>
      </c>
      <c r="E3173" s="834" t="s">
        <v>3260</v>
      </c>
      <c r="F3173" s="832" t="s">
        <v>3243</v>
      </c>
      <c r="G3173" s="832" t="s">
        <v>3379</v>
      </c>
      <c r="H3173" s="832" t="s">
        <v>594</v>
      </c>
      <c r="I3173" s="832" t="s">
        <v>4086</v>
      </c>
      <c r="J3173" s="832" t="s">
        <v>916</v>
      </c>
      <c r="K3173" s="832" t="s">
        <v>4087</v>
      </c>
      <c r="L3173" s="835">
        <v>46.99</v>
      </c>
      <c r="M3173" s="835">
        <v>140.97</v>
      </c>
      <c r="N3173" s="832">
        <v>3</v>
      </c>
      <c r="O3173" s="836">
        <v>1</v>
      </c>
      <c r="P3173" s="835">
        <v>140.97</v>
      </c>
      <c r="Q3173" s="837">
        <v>1</v>
      </c>
      <c r="R3173" s="832">
        <v>3</v>
      </c>
      <c r="S3173" s="837">
        <v>1</v>
      </c>
      <c r="T3173" s="836">
        <v>1</v>
      </c>
      <c r="U3173" s="838">
        <v>1</v>
      </c>
    </row>
    <row r="3174" spans="1:21" ht="14.45" customHeight="1" x14ac:dyDescent="0.2">
      <c r="A3174" s="831">
        <v>21</v>
      </c>
      <c r="B3174" s="832" t="s">
        <v>3242</v>
      </c>
      <c r="C3174" s="832" t="s">
        <v>3248</v>
      </c>
      <c r="D3174" s="833" t="s">
        <v>5567</v>
      </c>
      <c r="E3174" s="834" t="s">
        <v>3260</v>
      </c>
      <c r="F3174" s="832" t="s">
        <v>3243</v>
      </c>
      <c r="G3174" s="832" t="s">
        <v>3379</v>
      </c>
      <c r="H3174" s="832" t="s">
        <v>594</v>
      </c>
      <c r="I3174" s="832" t="s">
        <v>3807</v>
      </c>
      <c r="J3174" s="832" t="s">
        <v>896</v>
      </c>
      <c r="K3174" s="832" t="s">
        <v>3808</v>
      </c>
      <c r="L3174" s="835">
        <v>117.47</v>
      </c>
      <c r="M3174" s="835">
        <v>469.88</v>
      </c>
      <c r="N3174" s="832">
        <v>4</v>
      </c>
      <c r="O3174" s="836">
        <v>1.5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5" customHeight="1" x14ac:dyDescent="0.2">
      <c r="A3175" s="831">
        <v>21</v>
      </c>
      <c r="B3175" s="832" t="s">
        <v>3242</v>
      </c>
      <c r="C3175" s="832" t="s">
        <v>3248</v>
      </c>
      <c r="D3175" s="833" t="s">
        <v>5567</v>
      </c>
      <c r="E3175" s="834" t="s">
        <v>3260</v>
      </c>
      <c r="F3175" s="832" t="s">
        <v>3243</v>
      </c>
      <c r="G3175" s="832" t="s">
        <v>3379</v>
      </c>
      <c r="H3175" s="832" t="s">
        <v>594</v>
      </c>
      <c r="I3175" s="832" t="s">
        <v>4755</v>
      </c>
      <c r="J3175" s="832" t="s">
        <v>896</v>
      </c>
      <c r="K3175" s="832" t="s">
        <v>758</v>
      </c>
      <c r="L3175" s="835">
        <v>234.94</v>
      </c>
      <c r="M3175" s="835">
        <v>234.94</v>
      </c>
      <c r="N3175" s="832">
        <v>1</v>
      </c>
      <c r="O3175" s="836">
        <v>0.5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5" customHeight="1" x14ac:dyDescent="0.2">
      <c r="A3176" s="831">
        <v>21</v>
      </c>
      <c r="B3176" s="832" t="s">
        <v>3242</v>
      </c>
      <c r="C3176" s="832" t="s">
        <v>3248</v>
      </c>
      <c r="D3176" s="833" t="s">
        <v>5567</v>
      </c>
      <c r="E3176" s="834" t="s">
        <v>3260</v>
      </c>
      <c r="F3176" s="832" t="s">
        <v>3243</v>
      </c>
      <c r="G3176" s="832" t="s">
        <v>3379</v>
      </c>
      <c r="H3176" s="832" t="s">
        <v>594</v>
      </c>
      <c r="I3176" s="832" t="s">
        <v>5325</v>
      </c>
      <c r="J3176" s="832" t="s">
        <v>5326</v>
      </c>
      <c r="K3176" s="832" t="s">
        <v>5327</v>
      </c>
      <c r="L3176" s="835">
        <v>0</v>
      </c>
      <c r="M3176" s="835">
        <v>0</v>
      </c>
      <c r="N3176" s="832">
        <v>1</v>
      </c>
      <c r="O3176" s="836">
        <v>1</v>
      </c>
      <c r="P3176" s="835">
        <v>0</v>
      </c>
      <c r="Q3176" s="837"/>
      <c r="R3176" s="832">
        <v>1</v>
      </c>
      <c r="S3176" s="837">
        <v>1</v>
      </c>
      <c r="T3176" s="836">
        <v>1</v>
      </c>
      <c r="U3176" s="838">
        <v>1</v>
      </c>
    </row>
    <row r="3177" spans="1:21" ht="14.45" customHeight="1" x14ac:dyDescent="0.2">
      <c r="A3177" s="831">
        <v>21</v>
      </c>
      <c r="B3177" s="832" t="s">
        <v>3242</v>
      </c>
      <c r="C3177" s="832" t="s">
        <v>3248</v>
      </c>
      <c r="D3177" s="833" t="s">
        <v>5567</v>
      </c>
      <c r="E3177" s="834" t="s">
        <v>3260</v>
      </c>
      <c r="F3177" s="832" t="s">
        <v>3243</v>
      </c>
      <c r="G3177" s="832" t="s">
        <v>3391</v>
      </c>
      <c r="H3177" s="832" t="s">
        <v>594</v>
      </c>
      <c r="I3177" s="832" t="s">
        <v>3813</v>
      </c>
      <c r="J3177" s="832" t="s">
        <v>877</v>
      </c>
      <c r="K3177" s="832" t="s">
        <v>3814</v>
      </c>
      <c r="L3177" s="835">
        <v>182.22</v>
      </c>
      <c r="M3177" s="835">
        <v>182.22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5" customHeight="1" x14ac:dyDescent="0.2">
      <c r="A3178" s="831">
        <v>21</v>
      </c>
      <c r="B3178" s="832" t="s">
        <v>3242</v>
      </c>
      <c r="C3178" s="832" t="s">
        <v>3248</v>
      </c>
      <c r="D3178" s="833" t="s">
        <v>5567</v>
      </c>
      <c r="E3178" s="834" t="s">
        <v>3260</v>
      </c>
      <c r="F3178" s="832" t="s">
        <v>3243</v>
      </c>
      <c r="G3178" s="832" t="s">
        <v>3391</v>
      </c>
      <c r="H3178" s="832" t="s">
        <v>594</v>
      </c>
      <c r="I3178" s="832" t="s">
        <v>3816</v>
      </c>
      <c r="J3178" s="832" t="s">
        <v>877</v>
      </c>
      <c r="K3178" s="832" t="s">
        <v>3814</v>
      </c>
      <c r="L3178" s="835">
        <v>182.22</v>
      </c>
      <c r="M3178" s="835">
        <v>546.66</v>
      </c>
      <c r="N3178" s="832">
        <v>3</v>
      </c>
      <c r="O3178" s="836">
        <v>1.5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5" customHeight="1" x14ac:dyDescent="0.2">
      <c r="A3179" s="831">
        <v>21</v>
      </c>
      <c r="B3179" s="832" t="s">
        <v>3242</v>
      </c>
      <c r="C3179" s="832" t="s">
        <v>3248</v>
      </c>
      <c r="D3179" s="833" t="s">
        <v>5567</v>
      </c>
      <c r="E3179" s="834" t="s">
        <v>3260</v>
      </c>
      <c r="F3179" s="832" t="s">
        <v>3243</v>
      </c>
      <c r="G3179" s="832" t="s">
        <v>3394</v>
      </c>
      <c r="H3179" s="832" t="s">
        <v>594</v>
      </c>
      <c r="I3179" s="832" t="s">
        <v>3395</v>
      </c>
      <c r="J3179" s="832" t="s">
        <v>1432</v>
      </c>
      <c r="K3179" s="832" t="s">
        <v>3396</v>
      </c>
      <c r="L3179" s="835">
        <v>24.68</v>
      </c>
      <c r="M3179" s="835">
        <v>24.68</v>
      </c>
      <c r="N3179" s="832">
        <v>1</v>
      </c>
      <c r="O3179" s="836">
        <v>0.5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21</v>
      </c>
      <c r="B3180" s="832" t="s">
        <v>3242</v>
      </c>
      <c r="C3180" s="832" t="s">
        <v>3248</v>
      </c>
      <c r="D3180" s="833" t="s">
        <v>5567</v>
      </c>
      <c r="E3180" s="834" t="s">
        <v>3260</v>
      </c>
      <c r="F3180" s="832" t="s">
        <v>3243</v>
      </c>
      <c r="G3180" s="832" t="s">
        <v>3397</v>
      </c>
      <c r="H3180" s="832" t="s">
        <v>594</v>
      </c>
      <c r="I3180" s="832" t="s">
        <v>3401</v>
      </c>
      <c r="J3180" s="832" t="s">
        <v>3402</v>
      </c>
      <c r="K3180" s="832" t="s">
        <v>3403</v>
      </c>
      <c r="L3180" s="835">
        <v>93.49</v>
      </c>
      <c r="M3180" s="835">
        <v>186.98</v>
      </c>
      <c r="N3180" s="832">
        <v>2</v>
      </c>
      <c r="O3180" s="836">
        <v>1</v>
      </c>
      <c r="P3180" s="835">
        <v>186.98</v>
      </c>
      <c r="Q3180" s="837">
        <v>1</v>
      </c>
      <c r="R3180" s="832">
        <v>2</v>
      </c>
      <c r="S3180" s="837">
        <v>1</v>
      </c>
      <c r="T3180" s="836">
        <v>1</v>
      </c>
      <c r="U3180" s="838">
        <v>1</v>
      </c>
    </row>
    <row r="3181" spans="1:21" ht="14.45" customHeight="1" x14ac:dyDescent="0.2">
      <c r="A3181" s="831">
        <v>21</v>
      </c>
      <c r="B3181" s="832" t="s">
        <v>3242</v>
      </c>
      <c r="C3181" s="832" t="s">
        <v>3248</v>
      </c>
      <c r="D3181" s="833" t="s">
        <v>5567</v>
      </c>
      <c r="E3181" s="834" t="s">
        <v>3260</v>
      </c>
      <c r="F3181" s="832" t="s">
        <v>3243</v>
      </c>
      <c r="G3181" s="832" t="s">
        <v>3397</v>
      </c>
      <c r="H3181" s="832" t="s">
        <v>594</v>
      </c>
      <c r="I3181" s="832" t="s">
        <v>5328</v>
      </c>
      <c r="J3181" s="832" t="s">
        <v>2185</v>
      </c>
      <c r="K3181" s="832" t="s">
        <v>4759</v>
      </c>
      <c r="L3181" s="835">
        <v>46.75</v>
      </c>
      <c r="M3181" s="835">
        <v>46.75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5" customHeight="1" x14ac:dyDescent="0.2">
      <c r="A3182" s="831">
        <v>21</v>
      </c>
      <c r="B3182" s="832" t="s">
        <v>3242</v>
      </c>
      <c r="C3182" s="832" t="s">
        <v>3248</v>
      </c>
      <c r="D3182" s="833" t="s">
        <v>5567</v>
      </c>
      <c r="E3182" s="834" t="s">
        <v>3260</v>
      </c>
      <c r="F3182" s="832" t="s">
        <v>3243</v>
      </c>
      <c r="G3182" s="832" t="s">
        <v>3404</v>
      </c>
      <c r="H3182" s="832" t="s">
        <v>594</v>
      </c>
      <c r="I3182" s="832" t="s">
        <v>5329</v>
      </c>
      <c r="J3182" s="832" t="s">
        <v>4638</v>
      </c>
      <c r="K3182" s="832" t="s">
        <v>5330</v>
      </c>
      <c r="L3182" s="835">
        <v>1231.6600000000001</v>
      </c>
      <c r="M3182" s="835">
        <v>3694.9800000000005</v>
      </c>
      <c r="N3182" s="832">
        <v>3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5" customHeight="1" x14ac:dyDescent="0.2">
      <c r="A3183" s="831">
        <v>21</v>
      </c>
      <c r="B3183" s="832" t="s">
        <v>3242</v>
      </c>
      <c r="C3183" s="832" t="s">
        <v>3248</v>
      </c>
      <c r="D3183" s="833" t="s">
        <v>5567</v>
      </c>
      <c r="E3183" s="834" t="s">
        <v>3260</v>
      </c>
      <c r="F3183" s="832" t="s">
        <v>3243</v>
      </c>
      <c r="G3183" s="832" t="s">
        <v>3408</v>
      </c>
      <c r="H3183" s="832" t="s">
        <v>594</v>
      </c>
      <c r="I3183" s="832" t="s">
        <v>3409</v>
      </c>
      <c r="J3183" s="832" t="s">
        <v>963</v>
      </c>
      <c r="K3183" s="832" t="s">
        <v>3410</v>
      </c>
      <c r="L3183" s="835">
        <v>477.5</v>
      </c>
      <c r="M3183" s="835">
        <v>955</v>
      </c>
      <c r="N3183" s="832">
        <v>2</v>
      </c>
      <c r="O3183" s="836">
        <v>1.5</v>
      </c>
      <c r="P3183" s="835">
        <v>477.5</v>
      </c>
      <c r="Q3183" s="837">
        <v>0.5</v>
      </c>
      <c r="R3183" s="832">
        <v>1</v>
      </c>
      <c r="S3183" s="837">
        <v>0.5</v>
      </c>
      <c r="T3183" s="836">
        <v>1</v>
      </c>
      <c r="U3183" s="838">
        <v>0.66666666666666663</v>
      </c>
    </row>
    <row r="3184" spans="1:21" ht="14.45" customHeight="1" x14ac:dyDescent="0.2">
      <c r="A3184" s="831">
        <v>21</v>
      </c>
      <c r="B3184" s="832" t="s">
        <v>3242</v>
      </c>
      <c r="C3184" s="832" t="s">
        <v>3248</v>
      </c>
      <c r="D3184" s="833" t="s">
        <v>5567</v>
      </c>
      <c r="E3184" s="834" t="s">
        <v>3260</v>
      </c>
      <c r="F3184" s="832" t="s">
        <v>3243</v>
      </c>
      <c r="G3184" s="832" t="s">
        <v>4760</v>
      </c>
      <c r="H3184" s="832" t="s">
        <v>594</v>
      </c>
      <c r="I3184" s="832" t="s">
        <v>4761</v>
      </c>
      <c r="J3184" s="832" t="s">
        <v>4762</v>
      </c>
      <c r="K3184" s="832" t="s">
        <v>4763</v>
      </c>
      <c r="L3184" s="835">
        <v>0</v>
      </c>
      <c r="M3184" s="835">
        <v>0</v>
      </c>
      <c r="N3184" s="832">
        <v>1</v>
      </c>
      <c r="O3184" s="836">
        <v>0.5</v>
      </c>
      <c r="P3184" s="835"/>
      <c r="Q3184" s="837"/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21</v>
      </c>
      <c r="B3185" s="832" t="s">
        <v>3242</v>
      </c>
      <c r="C3185" s="832" t="s">
        <v>3248</v>
      </c>
      <c r="D3185" s="833" t="s">
        <v>5567</v>
      </c>
      <c r="E3185" s="834" t="s">
        <v>3260</v>
      </c>
      <c r="F3185" s="832" t="s">
        <v>3243</v>
      </c>
      <c r="G3185" s="832" t="s">
        <v>3414</v>
      </c>
      <c r="H3185" s="832" t="s">
        <v>655</v>
      </c>
      <c r="I3185" s="832" t="s">
        <v>3825</v>
      </c>
      <c r="J3185" s="832" t="s">
        <v>3826</v>
      </c>
      <c r="K3185" s="832" t="s">
        <v>3417</v>
      </c>
      <c r="L3185" s="835">
        <v>550.39</v>
      </c>
      <c r="M3185" s="835">
        <v>37976.909999999989</v>
      </c>
      <c r="N3185" s="832">
        <v>69</v>
      </c>
      <c r="O3185" s="836">
        <v>23</v>
      </c>
      <c r="P3185" s="835">
        <v>31372.229999999989</v>
      </c>
      <c r="Q3185" s="837">
        <v>0.82608695652173902</v>
      </c>
      <c r="R3185" s="832">
        <v>57</v>
      </c>
      <c r="S3185" s="837">
        <v>0.82608695652173914</v>
      </c>
      <c r="T3185" s="836">
        <v>19</v>
      </c>
      <c r="U3185" s="838">
        <v>0.82608695652173914</v>
      </c>
    </row>
    <row r="3186" spans="1:21" ht="14.45" customHeight="1" x14ac:dyDescent="0.2">
      <c r="A3186" s="831">
        <v>21</v>
      </c>
      <c r="B3186" s="832" t="s">
        <v>3242</v>
      </c>
      <c r="C3186" s="832" t="s">
        <v>3248</v>
      </c>
      <c r="D3186" s="833" t="s">
        <v>5567</v>
      </c>
      <c r="E3186" s="834" t="s">
        <v>3260</v>
      </c>
      <c r="F3186" s="832" t="s">
        <v>3243</v>
      </c>
      <c r="G3186" s="832" t="s">
        <v>3414</v>
      </c>
      <c r="H3186" s="832" t="s">
        <v>594</v>
      </c>
      <c r="I3186" s="832" t="s">
        <v>3415</v>
      </c>
      <c r="J3186" s="832" t="s">
        <v>3416</v>
      </c>
      <c r="K3186" s="832" t="s">
        <v>3417</v>
      </c>
      <c r="L3186" s="835">
        <v>550.39</v>
      </c>
      <c r="M3186" s="835">
        <v>11558.19</v>
      </c>
      <c r="N3186" s="832">
        <v>21</v>
      </c>
      <c r="O3186" s="836">
        <v>7.5</v>
      </c>
      <c r="P3186" s="835">
        <v>11558.19</v>
      </c>
      <c r="Q3186" s="837">
        <v>1</v>
      </c>
      <c r="R3186" s="832">
        <v>21</v>
      </c>
      <c r="S3186" s="837">
        <v>1</v>
      </c>
      <c r="T3186" s="836">
        <v>7.5</v>
      </c>
      <c r="U3186" s="838">
        <v>1</v>
      </c>
    </row>
    <row r="3187" spans="1:21" ht="14.45" customHeight="1" x14ac:dyDescent="0.2">
      <c r="A3187" s="831">
        <v>21</v>
      </c>
      <c r="B3187" s="832" t="s">
        <v>3242</v>
      </c>
      <c r="C3187" s="832" t="s">
        <v>3248</v>
      </c>
      <c r="D3187" s="833" t="s">
        <v>5567</v>
      </c>
      <c r="E3187" s="834" t="s">
        <v>3260</v>
      </c>
      <c r="F3187" s="832" t="s">
        <v>3243</v>
      </c>
      <c r="G3187" s="832" t="s">
        <v>4502</v>
      </c>
      <c r="H3187" s="832" t="s">
        <v>594</v>
      </c>
      <c r="I3187" s="832" t="s">
        <v>5331</v>
      </c>
      <c r="J3187" s="832" t="s">
        <v>5332</v>
      </c>
      <c r="K3187" s="832" t="s">
        <v>2095</v>
      </c>
      <c r="L3187" s="835">
        <v>3551.67</v>
      </c>
      <c r="M3187" s="835">
        <v>3551.67</v>
      </c>
      <c r="N3187" s="832">
        <v>1</v>
      </c>
      <c r="O3187" s="836">
        <v>0.5</v>
      </c>
      <c r="P3187" s="835">
        <v>3551.67</v>
      </c>
      <c r="Q3187" s="837">
        <v>1</v>
      </c>
      <c r="R3187" s="832">
        <v>1</v>
      </c>
      <c r="S3187" s="837">
        <v>1</v>
      </c>
      <c r="T3187" s="836">
        <v>0.5</v>
      </c>
      <c r="U3187" s="838">
        <v>1</v>
      </c>
    </row>
    <row r="3188" spans="1:21" ht="14.45" customHeight="1" x14ac:dyDescent="0.2">
      <c r="A3188" s="831">
        <v>21</v>
      </c>
      <c r="B3188" s="832" t="s">
        <v>3242</v>
      </c>
      <c r="C3188" s="832" t="s">
        <v>3248</v>
      </c>
      <c r="D3188" s="833" t="s">
        <v>5567</v>
      </c>
      <c r="E3188" s="834" t="s">
        <v>3260</v>
      </c>
      <c r="F3188" s="832" t="s">
        <v>3243</v>
      </c>
      <c r="G3188" s="832" t="s">
        <v>5333</v>
      </c>
      <c r="H3188" s="832" t="s">
        <v>594</v>
      </c>
      <c r="I3188" s="832" t="s">
        <v>5334</v>
      </c>
      <c r="J3188" s="832" t="s">
        <v>1445</v>
      </c>
      <c r="K3188" s="832" t="s">
        <v>5335</v>
      </c>
      <c r="L3188" s="835">
        <v>77.7</v>
      </c>
      <c r="M3188" s="835">
        <v>77.7</v>
      </c>
      <c r="N3188" s="832">
        <v>1</v>
      </c>
      <c r="O3188" s="836">
        <v>1</v>
      </c>
      <c r="P3188" s="835">
        <v>77.7</v>
      </c>
      <c r="Q3188" s="837">
        <v>1</v>
      </c>
      <c r="R3188" s="832">
        <v>1</v>
      </c>
      <c r="S3188" s="837">
        <v>1</v>
      </c>
      <c r="T3188" s="836">
        <v>1</v>
      </c>
      <c r="U3188" s="838">
        <v>1</v>
      </c>
    </row>
    <row r="3189" spans="1:21" ht="14.45" customHeight="1" x14ac:dyDescent="0.2">
      <c r="A3189" s="831">
        <v>21</v>
      </c>
      <c r="B3189" s="832" t="s">
        <v>3242</v>
      </c>
      <c r="C3189" s="832" t="s">
        <v>3248</v>
      </c>
      <c r="D3189" s="833" t="s">
        <v>5567</v>
      </c>
      <c r="E3189" s="834" t="s">
        <v>3260</v>
      </c>
      <c r="F3189" s="832" t="s">
        <v>3243</v>
      </c>
      <c r="G3189" s="832" t="s">
        <v>3299</v>
      </c>
      <c r="H3189" s="832" t="s">
        <v>655</v>
      </c>
      <c r="I3189" s="832" t="s">
        <v>3300</v>
      </c>
      <c r="J3189" s="832" t="s">
        <v>2868</v>
      </c>
      <c r="K3189" s="832" t="s">
        <v>3301</v>
      </c>
      <c r="L3189" s="835">
        <v>5322.08</v>
      </c>
      <c r="M3189" s="835">
        <v>26610.400000000001</v>
      </c>
      <c r="N3189" s="832">
        <v>5</v>
      </c>
      <c r="O3189" s="836">
        <v>0.5</v>
      </c>
      <c r="P3189" s="835">
        <v>26610.400000000001</v>
      </c>
      <c r="Q3189" s="837">
        <v>1</v>
      </c>
      <c r="R3189" s="832">
        <v>5</v>
      </c>
      <c r="S3189" s="837">
        <v>1</v>
      </c>
      <c r="T3189" s="836">
        <v>0.5</v>
      </c>
      <c r="U3189" s="838">
        <v>1</v>
      </c>
    </row>
    <row r="3190" spans="1:21" ht="14.45" customHeight="1" x14ac:dyDescent="0.2">
      <c r="A3190" s="831">
        <v>21</v>
      </c>
      <c r="B3190" s="832" t="s">
        <v>3242</v>
      </c>
      <c r="C3190" s="832" t="s">
        <v>3248</v>
      </c>
      <c r="D3190" s="833" t="s">
        <v>5567</v>
      </c>
      <c r="E3190" s="834" t="s">
        <v>3260</v>
      </c>
      <c r="F3190" s="832" t="s">
        <v>3243</v>
      </c>
      <c r="G3190" s="832" t="s">
        <v>3299</v>
      </c>
      <c r="H3190" s="832" t="s">
        <v>655</v>
      </c>
      <c r="I3190" s="832" t="s">
        <v>2863</v>
      </c>
      <c r="J3190" s="832" t="s">
        <v>2859</v>
      </c>
      <c r="K3190" s="832" t="s">
        <v>2864</v>
      </c>
      <c r="L3190" s="835">
        <v>484.75</v>
      </c>
      <c r="M3190" s="835">
        <v>5817</v>
      </c>
      <c r="N3190" s="832">
        <v>12</v>
      </c>
      <c r="O3190" s="836">
        <v>4</v>
      </c>
      <c r="P3190" s="835">
        <v>5817</v>
      </c>
      <c r="Q3190" s="837">
        <v>1</v>
      </c>
      <c r="R3190" s="832">
        <v>12</v>
      </c>
      <c r="S3190" s="837">
        <v>1</v>
      </c>
      <c r="T3190" s="836">
        <v>4</v>
      </c>
      <c r="U3190" s="838">
        <v>1</v>
      </c>
    </row>
    <row r="3191" spans="1:21" ht="14.45" customHeight="1" x14ac:dyDescent="0.2">
      <c r="A3191" s="831">
        <v>21</v>
      </c>
      <c r="B3191" s="832" t="s">
        <v>3242</v>
      </c>
      <c r="C3191" s="832" t="s">
        <v>3248</v>
      </c>
      <c r="D3191" s="833" t="s">
        <v>5567</v>
      </c>
      <c r="E3191" s="834" t="s">
        <v>3260</v>
      </c>
      <c r="F3191" s="832" t="s">
        <v>3243</v>
      </c>
      <c r="G3191" s="832" t="s">
        <v>3299</v>
      </c>
      <c r="H3191" s="832" t="s">
        <v>655</v>
      </c>
      <c r="I3191" s="832" t="s">
        <v>2858</v>
      </c>
      <c r="J3191" s="832" t="s">
        <v>2859</v>
      </c>
      <c r="K3191" s="832" t="s">
        <v>2860</v>
      </c>
      <c r="L3191" s="835">
        <v>1938.97</v>
      </c>
      <c r="M3191" s="835">
        <v>5816.91</v>
      </c>
      <c r="N3191" s="832">
        <v>3</v>
      </c>
      <c r="O3191" s="836">
        <v>0.5</v>
      </c>
      <c r="P3191" s="835">
        <v>5816.91</v>
      </c>
      <c r="Q3191" s="837">
        <v>1</v>
      </c>
      <c r="R3191" s="832">
        <v>3</v>
      </c>
      <c r="S3191" s="837">
        <v>1</v>
      </c>
      <c r="T3191" s="836">
        <v>0.5</v>
      </c>
      <c r="U3191" s="838">
        <v>1</v>
      </c>
    </row>
    <row r="3192" spans="1:21" ht="14.45" customHeight="1" x14ac:dyDescent="0.2">
      <c r="A3192" s="831">
        <v>21</v>
      </c>
      <c r="B3192" s="832" t="s">
        <v>3242</v>
      </c>
      <c r="C3192" s="832" t="s">
        <v>3248</v>
      </c>
      <c r="D3192" s="833" t="s">
        <v>5567</v>
      </c>
      <c r="E3192" s="834" t="s">
        <v>3260</v>
      </c>
      <c r="F3192" s="832" t="s">
        <v>3243</v>
      </c>
      <c r="G3192" s="832" t="s">
        <v>3299</v>
      </c>
      <c r="H3192" s="832" t="s">
        <v>655</v>
      </c>
      <c r="I3192" s="832" t="s">
        <v>3432</v>
      </c>
      <c r="J3192" s="832" t="s">
        <v>2859</v>
      </c>
      <c r="K3192" s="832" t="s">
        <v>3433</v>
      </c>
      <c r="L3192" s="835">
        <v>242.37</v>
      </c>
      <c r="M3192" s="835">
        <v>1211.8499999999999</v>
      </c>
      <c r="N3192" s="832">
        <v>5</v>
      </c>
      <c r="O3192" s="836">
        <v>1</v>
      </c>
      <c r="P3192" s="835">
        <v>1211.8499999999999</v>
      </c>
      <c r="Q3192" s="837">
        <v>1</v>
      </c>
      <c r="R3192" s="832">
        <v>5</v>
      </c>
      <c r="S3192" s="837">
        <v>1</v>
      </c>
      <c r="T3192" s="836">
        <v>1</v>
      </c>
      <c r="U3192" s="838">
        <v>1</v>
      </c>
    </row>
    <row r="3193" spans="1:21" ht="14.45" customHeight="1" x14ac:dyDescent="0.2">
      <c r="A3193" s="831">
        <v>21</v>
      </c>
      <c r="B3193" s="832" t="s">
        <v>3242</v>
      </c>
      <c r="C3193" s="832" t="s">
        <v>3248</v>
      </c>
      <c r="D3193" s="833" t="s">
        <v>5567</v>
      </c>
      <c r="E3193" s="834" t="s">
        <v>3260</v>
      </c>
      <c r="F3193" s="832" t="s">
        <v>3243</v>
      </c>
      <c r="G3193" s="832" t="s">
        <v>3299</v>
      </c>
      <c r="H3193" s="832" t="s">
        <v>655</v>
      </c>
      <c r="I3193" s="832" t="s">
        <v>3434</v>
      </c>
      <c r="J3193" s="832" t="s">
        <v>2868</v>
      </c>
      <c r="K3193" s="832" t="s">
        <v>3435</v>
      </c>
      <c r="L3193" s="835">
        <v>5322.08</v>
      </c>
      <c r="M3193" s="835">
        <v>26610.400000000001</v>
      </c>
      <c r="N3193" s="832">
        <v>5</v>
      </c>
      <c r="O3193" s="836">
        <v>1.5</v>
      </c>
      <c r="P3193" s="835">
        <v>26610.400000000001</v>
      </c>
      <c r="Q3193" s="837">
        <v>1</v>
      </c>
      <c r="R3193" s="832">
        <v>5</v>
      </c>
      <c r="S3193" s="837">
        <v>1</v>
      </c>
      <c r="T3193" s="836">
        <v>1.5</v>
      </c>
      <c r="U3193" s="838">
        <v>1</v>
      </c>
    </row>
    <row r="3194" spans="1:21" ht="14.45" customHeight="1" x14ac:dyDescent="0.2">
      <c r="A3194" s="831">
        <v>21</v>
      </c>
      <c r="B3194" s="832" t="s">
        <v>3242</v>
      </c>
      <c r="C3194" s="832" t="s">
        <v>3248</v>
      </c>
      <c r="D3194" s="833" t="s">
        <v>5567</v>
      </c>
      <c r="E3194" s="834" t="s">
        <v>3260</v>
      </c>
      <c r="F3194" s="832" t="s">
        <v>3243</v>
      </c>
      <c r="G3194" s="832" t="s">
        <v>3299</v>
      </c>
      <c r="H3194" s="832" t="s">
        <v>655</v>
      </c>
      <c r="I3194" s="832" t="s">
        <v>2861</v>
      </c>
      <c r="J3194" s="832" t="s">
        <v>2859</v>
      </c>
      <c r="K3194" s="832" t="s">
        <v>2862</v>
      </c>
      <c r="L3194" s="835">
        <v>1454.23</v>
      </c>
      <c r="M3194" s="835">
        <v>2908.46</v>
      </c>
      <c r="N3194" s="832">
        <v>2</v>
      </c>
      <c r="O3194" s="836">
        <v>1</v>
      </c>
      <c r="P3194" s="835">
        <v>2908.46</v>
      </c>
      <c r="Q3194" s="837">
        <v>1</v>
      </c>
      <c r="R3194" s="832">
        <v>2</v>
      </c>
      <c r="S3194" s="837">
        <v>1</v>
      </c>
      <c r="T3194" s="836">
        <v>1</v>
      </c>
      <c r="U3194" s="838">
        <v>1</v>
      </c>
    </row>
    <row r="3195" spans="1:21" ht="14.45" customHeight="1" x14ac:dyDescent="0.2">
      <c r="A3195" s="831">
        <v>21</v>
      </c>
      <c r="B3195" s="832" t="s">
        <v>3242</v>
      </c>
      <c r="C3195" s="832" t="s">
        <v>3248</v>
      </c>
      <c r="D3195" s="833" t="s">
        <v>5567</v>
      </c>
      <c r="E3195" s="834" t="s">
        <v>3260</v>
      </c>
      <c r="F3195" s="832" t="s">
        <v>3243</v>
      </c>
      <c r="G3195" s="832" t="s">
        <v>5336</v>
      </c>
      <c r="H3195" s="832" t="s">
        <v>594</v>
      </c>
      <c r="I3195" s="832" t="s">
        <v>5337</v>
      </c>
      <c r="J3195" s="832" t="s">
        <v>5338</v>
      </c>
      <c r="K3195" s="832" t="s">
        <v>5339</v>
      </c>
      <c r="L3195" s="835">
        <v>2592.6799999999998</v>
      </c>
      <c r="M3195" s="835">
        <v>2592.6799999999998</v>
      </c>
      <c r="N3195" s="832">
        <v>1</v>
      </c>
      <c r="O3195" s="836">
        <v>0.5</v>
      </c>
      <c r="P3195" s="835">
        <v>2592.6799999999998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5" customHeight="1" x14ac:dyDescent="0.2">
      <c r="A3196" s="831">
        <v>21</v>
      </c>
      <c r="B3196" s="832" t="s">
        <v>3242</v>
      </c>
      <c r="C3196" s="832" t="s">
        <v>3248</v>
      </c>
      <c r="D3196" s="833" t="s">
        <v>5567</v>
      </c>
      <c r="E3196" s="834" t="s">
        <v>3260</v>
      </c>
      <c r="F3196" s="832" t="s">
        <v>3243</v>
      </c>
      <c r="G3196" s="832" t="s">
        <v>4990</v>
      </c>
      <c r="H3196" s="832" t="s">
        <v>594</v>
      </c>
      <c r="I3196" s="832" t="s">
        <v>4991</v>
      </c>
      <c r="J3196" s="832" t="s">
        <v>4992</v>
      </c>
      <c r="K3196" s="832" t="s">
        <v>4993</v>
      </c>
      <c r="L3196" s="835">
        <v>229.72</v>
      </c>
      <c r="M3196" s="835">
        <v>229.72</v>
      </c>
      <c r="N3196" s="832">
        <v>1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5" customHeight="1" x14ac:dyDescent="0.2">
      <c r="A3197" s="831">
        <v>21</v>
      </c>
      <c r="B3197" s="832" t="s">
        <v>3242</v>
      </c>
      <c r="C3197" s="832" t="s">
        <v>3248</v>
      </c>
      <c r="D3197" s="833" t="s">
        <v>5567</v>
      </c>
      <c r="E3197" s="834" t="s">
        <v>3260</v>
      </c>
      <c r="F3197" s="832" t="s">
        <v>3243</v>
      </c>
      <c r="G3197" s="832" t="s">
        <v>3437</v>
      </c>
      <c r="H3197" s="832" t="s">
        <v>655</v>
      </c>
      <c r="I3197" s="832" t="s">
        <v>2594</v>
      </c>
      <c r="J3197" s="832" t="s">
        <v>1030</v>
      </c>
      <c r="K3197" s="832" t="s">
        <v>2595</v>
      </c>
      <c r="L3197" s="835">
        <v>42.51</v>
      </c>
      <c r="M3197" s="835">
        <v>212.54999999999998</v>
      </c>
      <c r="N3197" s="832">
        <v>5</v>
      </c>
      <c r="O3197" s="836">
        <v>5</v>
      </c>
      <c r="P3197" s="835">
        <v>170.04</v>
      </c>
      <c r="Q3197" s="837">
        <v>0.8</v>
      </c>
      <c r="R3197" s="832">
        <v>4</v>
      </c>
      <c r="S3197" s="837">
        <v>0.8</v>
      </c>
      <c r="T3197" s="836">
        <v>4</v>
      </c>
      <c r="U3197" s="838">
        <v>0.8</v>
      </c>
    </row>
    <row r="3198" spans="1:21" ht="14.45" customHeight="1" x14ac:dyDescent="0.2">
      <c r="A3198" s="831">
        <v>21</v>
      </c>
      <c r="B3198" s="832" t="s">
        <v>3242</v>
      </c>
      <c r="C3198" s="832" t="s">
        <v>3248</v>
      </c>
      <c r="D3198" s="833" t="s">
        <v>5567</v>
      </c>
      <c r="E3198" s="834" t="s">
        <v>3260</v>
      </c>
      <c r="F3198" s="832" t="s">
        <v>3243</v>
      </c>
      <c r="G3198" s="832" t="s">
        <v>3437</v>
      </c>
      <c r="H3198" s="832" t="s">
        <v>655</v>
      </c>
      <c r="I3198" s="832" t="s">
        <v>2596</v>
      </c>
      <c r="J3198" s="832" t="s">
        <v>1030</v>
      </c>
      <c r="K3198" s="832" t="s">
        <v>2597</v>
      </c>
      <c r="L3198" s="835">
        <v>85.02</v>
      </c>
      <c r="M3198" s="835">
        <v>255.06</v>
      </c>
      <c r="N3198" s="832">
        <v>3</v>
      </c>
      <c r="O3198" s="836">
        <v>2.5</v>
      </c>
      <c r="P3198" s="835">
        <v>170.04</v>
      </c>
      <c r="Q3198" s="837">
        <v>0.66666666666666663</v>
      </c>
      <c r="R3198" s="832">
        <v>2</v>
      </c>
      <c r="S3198" s="837">
        <v>0.66666666666666663</v>
      </c>
      <c r="T3198" s="836">
        <v>2</v>
      </c>
      <c r="U3198" s="838">
        <v>0.8</v>
      </c>
    </row>
    <row r="3199" spans="1:21" ht="14.45" customHeight="1" x14ac:dyDescent="0.2">
      <c r="A3199" s="831">
        <v>21</v>
      </c>
      <c r="B3199" s="832" t="s">
        <v>3242</v>
      </c>
      <c r="C3199" s="832" t="s">
        <v>3248</v>
      </c>
      <c r="D3199" s="833" t="s">
        <v>5567</v>
      </c>
      <c r="E3199" s="834" t="s">
        <v>3260</v>
      </c>
      <c r="F3199" s="832" t="s">
        <v>3243</v>
      </c>
      <c r="G3199" s="832" t="s">
        <v>3438</v>
      </c>
      <c r="H3199" s="832" t="s">
        <v>655</v>
      </c>
      <c r="I3199" s="832" t="s">
        <v>2910</v>
      </c>
      <c r="J3199" s="832" t="s">
        <v>2911</v>
      </c>
      <c r="K3199" s="832" t="s">
        <v>2912</v>
      </c>
      <c r="L3199" s="835">
        <v>113.16</v>
      </c>
      <c r="M3199" s="835">
        <v>113.16</v>
      </c>
      <c r="N3199" s="832">
        <v>1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21</v>
      </c>
      <c r="B3200" s="832" t="s">
        <v>3242</v>
      </c>
      <c r="C3200" s="832" t="s">
        <v>3248</v>
      </c>
      <c r="D3200" s="833" t="s">
        <v>5567</v>
      </c>
      <c r="E3200" s="834" t="s">
        <v>3260</v>
      </c>
      <c r="F3200" s="832" t="s">
        <v>3243</v>
      </c>
      <c r="G3200" s="832" t="s">
        <v>3438</v>
      </c>
      <c r="H3200" s="832" t="s">
        <v>655</v>
      </c>
      <c r="I3200" s="832" t="s">
        <v>2915</v>
      </c>
      <c r="J3200" s="832" t="s">
        <v>2911</v>
      </c>
      <c r="K3200" s="832" t="s">
        <v>2916</v>
      </c>
      <c r="L3200" s="835">
        <v>339.47</v>
      </c>
      <c r="M3200" s="835">
        <v>339.47</v>
      </c>
      <c r="N3200" s="832">
        <v>1</v>
      </c>
      <c r="O3200" s="836">
        <v>1</v>
      </c>
      <c r="P3200" s="835">
        <v>339.47</v>
      </c>
      <c r="Q3200" s="837">
        <v>1</v>
      </c>
      <c r="R3200" s="832">
        <v>1</v>
      </c>
      <c r="S3200" s="837">
        <v>1</v>
      </c>
      <c r="T3200" s="836">
        <v>1</v>
      </c>
      <c r="U3200" s="838">
        <v>1</v>
      </c>
    </row>
    <row r="3201" spans="1:21" ht="14.45" customHeight="1" x14ac:dyDescent="0.2">
      <c r="A3201" s="831">
        <v>21</v>
      </c>
      <c r="B3201" s="832" t="s">
        <v>3242</v>
      </c>
      <c r="C3201" s="832" t="s">
        <v>3248</v>
      </c>
      <c r="D3201" s="833" t="s">
        <v>5567</v>
      </c>
      <c r="E3201" s="834" t="s">
        <v>3260</v>
      </c>
      <c r="F3201" s="832" t="s">
        <v>3243</v>
      </c>
      <c r="G3201" s="832" t="s">
        <v>3438</v>
      </c>
      <c r="H3201" s="832" t="s">
        <v>594</v>
      </c>
      <c r="I3201" s="832" t="s">
        <v>4819</v>
      </c>
      <c r="J3201" s="832" t="s">
        <v>4820</v>
      </c>
      <c r="K3201" s="832" t="s">
        <v>2916</v>
      </c>
      <c r="L3201" s="835">
        <v>339.47</v>
      </c>
      <c r="M3201" s="835">
        <v>339.47</v>
      </c>
      <c r="N3201" s="832">
        <v>1</v>
      </c>
      <c r="O3201" s="836">
        <v>0.5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5" customHeight="1" x14ac:dyDescent="0.2">
      <c r="A3202" s="831">
        <v>21</v>
      </c>
      <c r="B3202" s="832" t="s">
        <v>3242</v>
      </c>
      <c r="C3202" s="832" t="s">
        <v>3248</v>
      </c>
      <c r="D3202" s="833" t="s">
        <v>5567</v>
      </c>
      <c r="E3202" s="834" t="s">
        <v>3260</v>
      </c>
      <c r="F3202" s="832" t="s">
        <v>3243</v>
      </c>
      <c r="G3202" s="832" t="s">
        <v>4471</v>
      </c>
      <c r="H3202" s="832" t="s">
        <v>655</v>
      </c>
      <c r="I3202" s="832" t="s">
        <v>2542</v>
      </c>
      <c r="J3202" s="832" t="s">
        <v>2543</v>
      </c>
      <c r="K3202" s="832" t="s">
        <v>2544</v>
      </c>
      <c r="L3202" s="835">
        <v>20.83</v>
      </c>
      <c r="M3202" s="835">
        <v>20.83</v>
      </c>
      <c r="N3202" s="832">
        <v>1</v>
      </c>
      <c r="O3202" s="836">
        <v>0.5</v>
      </c>
      <c r="P3202" s="835">
        <v>20.83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5" customHeight="1" x14ac:dyDescent="0.2">
      <c r="A3203" s="831">
        <v>21</v>
      </c>
      <c r="B3203" s="832" t="s">
        <v>3242</v>
      </c>
      <c r="C3203" s="832" t="s">
        <v>3248</v>
      </c>
      <c r="D3203" s="833" t="s">
        <v>5567</v>
      </c>
      <c r="E3203" s="834" t="s">
        <v>3260</v>
      </c>
      <c r="F3203" s="832" t="s">
        <v>3243</v>
      </c>
      <c r="G3203" s="832" t="s">
        <v>4231</v>
      </c>
      <c r="H3203" s="832" t="s">
        <v>594</v>
      </c>
      <c r="I3203" s="832" t="s">
        <v>4234</v>
      </c>
      <c r="J3203" s="832" t="s">
        <v>4235</v>
      </c>
      <c r="K3203" s="832" t="s">
        <v>4236</v>
      </c>
      <c r="L3203" s="835">
        <v>0</v>
      </c>
      <c r="M3203" s="835">
        <v>0</v>
      </c>
      <c r="N3203" s="832">
        <v>1</v>
      </c>
      <c r="O3203" s="836">
        <v>1</v>
      </c>
      <c r="P3203" s="835">
        <v>0</v>
      </c>
      <c r="Q3203" s="837"/>
      <c r="R3203" s="832">
        <v>1</v>
      </c>
      <c r="S3203" s="837">
        <v>1</v>
      </c>
      <c r="T3203" s="836">
        <v>1</v>
      </c>
      <c r="U3203" s="838">
        <v>1</v>
      </c>
    </row>
    <row r="3204" spans="1:21" ht="14.45" customHeight="1" x14ac:dyDescent="0.2">
      <c r="A3204" s="831">
        <v>21</v>
      </c>
      <c r="B3204" s="832" t="s">
        <v>3242</v>
      </c>
      <c r="C3204" s="832" t="s">
        <v>3248</v>
      </c>
      <c r="D3204" s="833" t="s">
        <v>5567</v>
      </c>
      <c r="E3204" s="834" t="s">
        <v>3260</v>
      </c>
      <c r="F3204" s="832" t="s">
        <v>3243</v>
      </c>
      <c r="G3204" s="832" t="s">
        <v>5003</v>
      </c>
      <c r="H3204" s="832" t="s">
        <v>594</v>
      </c>
      <c r="I3204" s="832" t="s">
        <v>5340</v>
      </c>
      <c r="J3204" s="832" t="s">
        <v>5341</v>
      </c>
      <c r="K3204" s="832" t="s">
        <v>5006</v>
      </c>
      <c r="L3204" s="835">
        <v>79.64</v>
      </c>
      <c r="M3204" s="835">
        <v>796.40000000000009</v>
      </c>
      <c r="N3204" s="832">
        <v>10</v>
      </c>
      <c r="O3204" s="836">
        <v>8</v>
      </c>
      <c r="P3204" s="835">
        <v>557.48</v>
      </c>
      <c r="Q3204" s="837">
        <v>0.7</v>
      </c>
      <c r="R3204" s="832">
        <v>7</v>
      </c>
      <c r="S3204" s="837">
        <v>0.7</v>
      </c>
      <c r="T3204" s="836">
        <v>5.5</v>
      </c>
      <c r="U3204" s="838">
        <v>0.6875</v>
      </c>
    </row>
    <row r="3205" spans="1:21" ht="14.45" customHeight="1" x14ac:dyDescent="0.2">
      <c r="A3205" s="831">
        <v>21</v>
      </c>
      <c r="B3205" s="832" t="s">
        <v>3242</v>
      </c>
      <c r="C3205" s="832" t="s">
        <v>3248</v>
      </c>
      <c r="D3205" s="833" t="s">
        <v>5567</v>
      </c>
      <c r="E3205" s="834" t="s">
        <v>3260</v>
      </c>
      <c r="F3205" s="832" t="s">
        <v>3243</v>
      </c>
      <c r="G3205" s="832" t="s">
        <v>5003</v>
      </c>
      <c r="H3205" s="832" t="s">
        <v>594</v>
      </c>
      <c r="I3205" s="832" t="s">
        <v>5342</v>
      </c>
      <c r="J3205" s="832" t="s">
        <v>5341</v>
      </c>
      <c r="K3205" s="832" t="s">
        <v>5006</v>
      </c>
      <c r="L3205" s="835">
        <v>79.64</v>
      </c>
      <c r="M3205" s="835">
        <v>79.64</v>
      </c>
      <c r="N3205" s="832">
        <v>1</v>
      </c>
      <c r="O3205" s="836">
        <v>0.5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5" customHeight="1" x14ac:dyDescent="0.2">
      <c r="A3206" s="831">
        <v>21</v>
      </c>
      <c r="B3206" s="832" t="s">
        <v>3242</v>
      </c>
      <c r="C3206" s="832" t="s">
        <v>3248</v>
      </c>
      <c r="D3206" s="833" t="s">
        <v>5567</v>
      </c>
      <c r="E3206" s="834" t="s">
        <v>3260</v>
      </c>
      <c r="F3206" s="832" t="s">
        <v>3243</v>
      </c>
      <c r="G3206" s="832" t="s">
        <v>3451</v>
      </c>
      <c r="H3206" s="832" t="s">
        <v>594</v>
      </c>
      <c r="I3206" s="832" t="s">
        <v>3452</v>
      </c>
      <c r="J3206" s="832" t="s">
        <v>1159</v>
      </c>
      <c r="K3206" s="832" t="s">
        <v>3453</v>
      </c>
      <c r="L3206" s="835">
        <v>75.05</v>
      </c>
      <c r="M3206" s="835">
        <v>225.14999999999998</v>
      </c>
      <c r="N3206" s="832">
        <v>3</v>
      </c>
      <c r="O3206" s="836">
        <v>3</v>
      </c>
      <c r="P3206" s="835">
        <v>150.1</v>
      </c>
      <c r="Q3206" s="837">
        <v>0.66666666666666674</v>
      </c>
      <c r="R3206" s="832">
        <v>2</v>
      </c>
      <c r="S3206" s="837">
        <v>0.66666666666666663</v>
      </c>
      <c r="T3206" s="836">
        <v>2</v>
      </c>
      <c r="U3206" s="838">
        <v>0.66666666666666663</v>
      </c>
    </row>
    <row r="3207" spans="1:21" ht="14.45" customHeight="1" x14ac:dyDescent="0.2">
      <c r="A3207" s="831">
        <v>21</v>
      </c>
      <c r="B3207" s="832" t="s">
        <v>3242</v>
      </c>
      <c r="C3207" s="832" t="s">
        <v>3248</v>
      </c>
      <c r="D3207" s="833" t="s">
        <v>5567</v>
      </c>
      <c r="E3207" s="834" t="s">
        <v>3260</v>
      </c>
      <c r="F3207" s="832" t="s">
        <v>3243</v>
      </c>
      <c r="G3207" s="832" t="s">
        <v>3451</v>
      </c>
      <c r="H3207" s="832" t="s">
        <v>594</v>
      </c>
      <c r="I3207" s="832" t="s">
        <v>3454</v>
      </c>
      <c r="J3207" s="832" t="s">
        <v>1163</v>
      </c>
      <c r="K3207" s="832" t="s">
        <v>3455</v>
      </c>
      <c r="L3207" s="835">
        <v>45.03</v>
      </c>
      <c r="M3207" s="835">
        <v>45.03</v>
      </c>
      <c r="N3207" s="832">
        <v>1</v>
      </c>
      <c r="O3207" s="836">
        <v>0.5</v>
      </c>
      <c r="P3207" s="835">
        <v>45.03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5" customHeight="1" x14ac:dyDescent="0.2">
      <c r="A3208" s="831">
        <v>21</v>
      </c>
      <c r="B3208" s="832" t="s">
        <v>3242</v>
      </c>
      <c r="C3208" s="832" t="s">
        <v>3248</v>
      </c>
      <c r="D3208" s="833" t="s">
        <v>5567</v>
      </c>
      <c r="E3208" s="834" t="s">
        <v>3260</v>
      </c>
      <c r="F3208" s="832" t="s">
        <v>3243</v>
      </c>
      <c r="G3208" s="832" t="s">
        <v>3847</v>
      </c>
      <c r="H3208" s="832" t="s">
        <v>594</v>
      </c>
      <c r="I3208" s="832" t="s">
        <v>4095</v>
      </c>
      <c r="J3208" s="832" t="s">
        <v>1631</v>
      </c>
      <c r="K3208" s="832" t="s">
        <v>4096</v>
      </c>
      <c r="L3208" s="835">
        <v>94.7</v>
      </c>
      <c r="M3208" s="835">
        <v>94.7</v>
      </c>
      <c r="N3208" s="832">
        <v>1</v>
      </c>
      <c r="O3208" s="836">
        <v>1</v>
      </c>
      <c r="P3208" s="835">
        <v>94.7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5" customHeight="1" x14ac:dyDescent="0.2">
      <c r="A3209" s="831">
        <v>21</v>
      </c>
      <c r="B3209" s="832" t="s">
        <v>3242</v>
      </c>
      <c r="C3209" s="832" t="s">
        <v>3248</v>
      </c>
      <c r="D3209" s="833" t="s">
        <v>5567</v>
      </c>
      <c r="E3209" s="834" t="s">
        <v>3260</v>
      </c>
      <c r="F3209" s="832" t="s">
        <v>3243</v>
      </c>
      <c r="G3209" s="832" t="s">
        <v>3847</v>
      </c>
      <c r="H3209" s="832" t="s">
        <v>594</v>
      </c>
      <c r="I3209" s="832" t="s">
        <v>3848</v>
      </c>
      <c r="J3209" s="832" t="s">
        <v>1631</v>
      </c>
      <c r="K3209" s="832" t="s">
        <v>3849</v>
      </c>
      <c r="L3209" s="835">
        <v>94.7</v>
      </c>
      <c r="M3209" s="835">
        <v>94.7</v>
      </c>
      <c r="N3209" s="832">
        <v>1</v>
      </c>
      <c r="O3209" s="836">
        <v>1</v>
      </c>
      <c r="P3209" s="835">
        <v>94.7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5" customHeight="1" x14ac:dyDescent="0.2">
      <c r="A3210" s="831">
        <v>21</v>
      </c>
      <c r="B3210" s="832" t="s">
        <v>3242</v>
      </c>
      <c r="C3210" s="832" t="s">
        <v>3248</v>
      </c>
      <c r="D3210" s="833" t="s">
        <v>5567</v>
      </c>
      <c r="E3210" s="834" t="s">
        <v>3260</v>
      </c>
      <c r="F3210" s="832" t="s">
        <v>3243</v>
      </c>
      <c r="G3210" s="832" t="s">
        <v>3847</v>
      </c>
      <c r="H3210" s="832" t="s">
        <v>594</v>
      </c>
      <c r="I3210" s="832" t="s">
        <v>5343</v>
      </c>
      <c r="J3210" s="832" t="s">
        <v>1631</v>
      </c>
      <c r="K3210" s="832" t="s">
        <v>3849</v>
      </c>
      <c r="L3210" s="835">
        <v>94.7</v>
      </c>
      <c r="M3210" s="835">
        <v>94.7</v>
      </c>
      <c r="N3210" s="832">
        <v>1</v>
      </c>
      <c r="O3210" s="836">
        <v>1</v>
      </c>
      <c r="P3210" s="835">
        <v>94.7</v>
      </c>
      <c r="Q3210" s="837">
        <v>1</v>
      </c>
      <c r="R3210" s="832">
        <v>1</v>
      </c>
      <c r="S3210" s="837">
        <v>1</v>
      </c>
      <c r="T3210" s="836">
        <v>1</v>
      </c>
      <c r="U3210" s="838">
        <v>1</v>
      </c>
    </row>
    <row r="3211" spans="1:21" ht="14.45" customHeight="1" x14ac:dyDescent="0.2">
      <c r="A3211" s="831">
        <v>21</v>
      </c>
      <c r="B3211" s="832" t="s">
        <v>3242</v>
      </c>
      <c r="C3211" s="832" t="s">
        <v>3248</v>
      </c>
      <c r="D3211" s="833" t="s">
        <v>5567</v>
      </c>
      <c r="E3211" s="834" t="s">
        <v>3260</v>
      </c>
      <c r="F3211" s="832" t="s">
        <v>3243</v>
      </c>
      <c r="G3211" s="832" t="s">
        <v>3847</v>
      </c>
      <c r="H3211" s="832" t="s">
        <v>594</v>
      </c>
      <c r="I3211" s="832" t="s">
        <v>5344</v>
      </c>
      <c r="J3211" s="832" t="s">
        <v>1631</v>
      </c>
      <c r="K3211" s="832" t="s">
        <v>3849</v>
      </c>
      <c r="L3211" s="835">
        <v>94.7</v>
      </c>
      <c r="M3211" s="835">
        <v>94.7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5" customHeight="1" x14ac:dyDescent="0.2">
      <c r="A3212" s="831">
        <v>21</v>
      </c>
      <c r="B3212" s="832" t="s">
        <v>3242</v>
      </c>
      <c r="C3212" s="832" t="s">
        <v>3248</v>
      </c>
      <c r="D3212" s="833" t="s">
        <v>5567</v>
      </c>
      <c r="E3212" s="834" t="s">
        <v>3260</v>
      </c>
      <c r="F3212" s="832" t="s">
        <v>3243</v>
      </c>
      <c r="G3212" s="832" t="s">
        <v>3847</v>
      </c>
      <c r="H3212" s="832" t="s">
        <v>594</v>
      </c>
      <c r="I3212" s="832" t="s">
        <v>4912</v>
      </c>
      <c r="J3212" s="832" t="s">
        <v>1631</v>
      </c>
      <c r="K3212" s="832" t="s">
        <v>4096</v>
      </c>
      <c r="L3212" s="835">
        <v>94.7</v>
      </c>
      <c r="M3212" s="835">
        <v>189.4</v>
      </c>
      <c r="N3212" s="832">
        <v>2</v>
      </c>
      <c r="O3212" s="836">
        <v>1.5</v>
      </c>
      <c r="P3212" s="835">
        <v>94.7</v>
      </c>
      <c r="Q3212" s="837">
        <v>0.5</v>
      </c>
      <c r="R3212" s="832">
        <v>1</v>
      </c>
      <c r="S3212" s="837">
        <v>0.5</v>
      </c>
      <c r="T3212" s="836">
        <v>0.5</v>
      </c>
      <c r="U3212" s="838">
        <v>0.33333333333333331</v>
      </c>
    </row>
    <row r="3213" spans="1:21" ht="14.45" customHeight="1" x14ac:dyDescent="0.2">
      <c r="A3213" s="831">
        <v>21</v>
      </c>
      <c r="B3213" s="832" t="s">
        <v>3242</v>
      </c>
      <c r="C3213" s="832" t="s">
        <v>3248</v>
      </c>
      <c r="D3213" s="833" t="s">
        <v>5567</v>
      </c>
      <c r="E3213" s="834" t="s">
        <v>3260</v>
      </c>
      <c r="F3213" s="832" t="s">
        <v>3243</v>
      </c>
      <c r="G3213" s="832" t="s">
        <v>3456</v>
      </c>
      <c r="H3213" s="832" t="s">
        <v>594</v>
      </c>
      <c r="I3213" s="832" t="s">
        <v>5345</v>
      </c>
      <c r="J3213" s="832" t="s">
        <v>5346</v>
      </c>
      <c r="K3213" s="832" t="s">
        <v>5347</v>
      </c>
      <c r="L3213" s="835">
        <v>0</v>
      </c>
      <c r="M3213" s="835">
        <v>0</v>
      </c>
      <c r="N3213" s="832">
        <v>1</v>
      </c>
      <c r="O3213" s="836">
        <v>0.5</v>
      </c>
      <c r="P3213" s="835"/>
      <c r="Q3213" s="837"/>
      <c r="R3213" s="832"/>
      <c r="S3213" s="837">
        <v>0</v>
      </c>
      <c r="T3213" s="836"/>
      <c r="U3213" s="838">
        <v>0</v>
      </c>
    </row>
    <row r="3214" spans="1:21" ht="14.45" customHeight="1" x14ac:dyDescent="0.2">
      <c r="A3214" s="831">
        <v>21</v>
      </c>
      <c r="B3214" s="832" t="s">
        <v>3242</v>
      </c>
      <c r="C3214" s="832" t="s">
        <v>3248</v>
      </c>
      <c r="D3214" s="833" t="s">
        <v>5567</v>
      </c>
      <c r="E3214" s="834" t="s">
        <v>3260</v>
      </c>
      <c r="F3214" s="832" t="s">
        <v>3243</v>
      </c>
      <c r="G3214" s="832" t="s">
        <v>3456</v>
      </c>
      <c r="H3214" s="832" t="s">
        <v>594</v>
      </c>
      <c r="I3214" s="832" t="s">
        <v>5348</v>
      </c>
      <c r="J3214" s="832" t="s">
        <v>4416</v>
      </c>
      <c r="K3214" s="832" t="s">
        <v>5349</v>
      </c>
      <c r="L3214" s="835">
        <v>0</v>
      </c>
      <c r="M3214" s="835">
        <v>0</v>
      </c>
      <c r="N3214" s="832">
        <v>1</v>
      </c>
      <c r="O3214" s="836">
        <v>1</v>
      </c>
      <c r="P3214" s="835"/>
      <c r="Q3214" s="837"/>
      <c r="R3214" s="832"/>
      <c r="S3214" s="837">
        <v>0</v>
      </c>
      <c r="T3214" s="836"/>
      <c r="U3214" s="838">
        <v>0</v>
      </c>
    </row>
    <row r="3215" spans="1:21" ht="14.45" customHeight="1" x14ac:dyDescent="0.2">
      <c r="A3215" s="831">
        <v>21</v>
      </c>
      <c r="B3215" s="832" t="s">
        <v>3242</v>
      </c>
      <c r="C3215" s="832" t="s">
        <v>3248</v>
      </c>
      <c r="D3215" s="833" t="s">
        <v>5567</v>
      </c>
      <c r="E3215" s="834" t="s">
        <v>3260</v>
      </c>
      <c r="F3215" s="832" t="s">
        <v>3243</v>
      </c>
      <c r="G3215" s="832" t="s">
        <v>3456</v>
      </c>
      <c r="H3215" s="832" t="s">
        <v>594</v>
      </c>
      <c r="I3215" s="832" t="s">
        <v>5350</v>
      </c>
      <c r="J3215" s="832" t="s">
        <v>5351</v>
      </c>
      <c r="K3215" s="832" t="s">
        <v>5352</v>
      </c>
      <c r="L3215" s="835">
        <v>23.49</v>
      </c>
      <c r="M3215" s="835">
        <v>46.98</v>
      </c>
      <c r="N3215" s="832">
        <v>2</v>
      </c>
      <c r="O3215" s="836">
        <v>0.5</v>
      </c>
      <c r="P3215" s="835">
        <v>46.98</v>
      </c>
      <c r="Q3215" s="837">
        <v>1</v>
      </c>
      <c r="R3215" s="832">
        <v>2</v>
      </c>
      <c r="S3215" s="837">
        <v>1</v>
      </c>
      <c r="T3215" s="836">
        <v>0.5</v>
      </c>
      <c r="U3215" s="838">
        <v>1</v>
      </c>
    </row>
    <row r="3216" spans="1:21" ht="14.45" customHeight="1" x14ac:dyDescent="0.2">
      <c r="A3216" s="831">
        <v>21</v>
      </c>
      <c r="B3216" s="832" t="s">
        <v>3242</v>
      </c>
      <c r="C3216" s="832" t="s">
        <v>3248</v>
      </c>
      <c r="D3216" s="833" t="s">
        <v>5567</v>
      </c>
      <c r="E3216" s="834" t="s">
        <v>3260</v>
      </c>
      <c r="F3216" s="832" t="s">
        <v>3243</v>
      </c>
      <c r="G3216" s="832" t="s">
        <v>4101</v>
      </c>
      <c r="H3216" s="832" t="s">
        <v>594</v>
      </c>
      <c r="I3216" s="832" t="s">
        <v>4102</v>
      </c>
      <c r="J3216" s="832" t="s">
        <v>4103</v>
      </c>
      <c r="K3216" s="832" t="s">
        <v>4104</v>
      </c>
      <c r="L3216" s="835">
        <v>45.89</v>
      </c>
      <c r="M3216" s="835">
        <v>137.67000000000002</v>
      </c>
      <c r="N3216" s="832">
        <v>3</v>
      </c>
      <c r="O3216" s="836">
        <v>1</v>
      </c>
      <c r="P3216" s="835">
        <v>137.67000000000002</v>
      </c>
      <c r="Q3216" s="837">
        <v>1</v>
      </c>
      <c r="R3216" s="832">
        <v>3</v>
      </c>
      <c r="S3216" s="837">
        <v>1</v>
      </c>
      <c r="T3216" s="836">
        <v>1</v>
      </c>
      <c r="U3216" s="838">
        <v>1</v>
      </c>
    </row>
    <row r="3217" spans="1:21" ht="14.45" customHeight="1" x14ac:dyDescent="0.2">
      <c r="A3217" s="831">
        <v>21</v>
      </c>
      <c r="B3217" s="832" t="s">
        <v>3242</v>
      </c>
      <c r="C3217" s="832" t="s">
        <v>3248</v>
      </c>
      <c r="D3217" s="833" t="s">
        <v>5567</v>
      </c>
      <c r="E3217" s="834" t="s">
        <v>3260</v>
      </c>
      <c r="F3217" s="832" t="s">
        <v>3243</v>
      </c>
      <c r="G3217" s="832" t="s">
        <v>3466</v>
      </c>
      <c r="H3217" s="832" t="s">
        <v>594</v>
      </c>
      <c r="I3217" s="832" t="s">
        <v>3467</v>
      </c>
      <c r="J3217" s="832" t="s">
        <v>1770</v>
      </c>
      <c r="K3217" s="832" t="s">
        <v>3468</v>
      </c>
      <c r="L3217" s="835">
        <v>42.14</v>
      </c>
      <c r="M3217" s="835">
        <v>84.28</v>
      </c>
      <c r="N3217" s="832">
        <v>2</v>
      </c>
      <c r="O3217" s="836">
        <v>2</v>
      </c>
      <c r="P3217" s="835">
        <v>42.14</v>
      </c>
      <c r="Q3217" s="837">
        <v>0.5</v>
      </c>
      <c r="R3217" s="832">
        <v>1</v>
      </c>
      <c r="S3217" s="837">
        <v>0.5</v>
      </c>
      <c r="T3217" s="836">
        <v>1</v>
      </c>
      <c r="U3217" s="838">
        <v>0.5</v>
      </c>
    </row>
    <row r="3218" spans="1:21" ht="14.45" customHeight="1" x14ac:dyDescent="0.2">
      <c r="A3218" s="831">
        <v>21</v>
      </c>
      <c r="B3218" s="832" t="s">
        <v>3242</v>
      </c>
      <c r="C3218" s="832" t="s">
        <v>3248</v>
      </c>
      <c r="D3218" s="833" t="s">
        <v>5567</v>
      </c>
      <c r="E3218" s="834" t="s">
        <v>3260</v>
      </c>
      <c r="F3218" s="832" t="s">
        <v>3243</v>
      </c>
      <c r="G3218" s="832" t="s">
        <v>3466</v>
      </c>
      <c r="H3218" s="832" t="s">
        <v>594</v>
      </c>
      <c r="I3218" s="832" t="s">
        <v>4107</v>
      </c>
      <c r="J3218" s="832" t="s">
        <v>1770</v>
      </c>
      <c r="K3218" s="832" t="s">
        <v>4108</v>
      </c>
      <c r="L3218" s="835">
        <v>64.36</v>
      </c>
      <c r="M3218" s="835">
        <v>64.36</v>
      </c>
      <c r="N3218" s="832">
        <v>1</v>
      </c>
      <c r="O3218" s="836">
        <v>1</v>
      </c>
      <c r="P3218" s="835">
        <v>64.36</v>
      </c>
      <c r="Q3218" s="837">
        <v>1</v>
      </c>
      <c r="R3218" s="832">
        <v>1</v>
      </c>
      <c r="S3218" s="837">
        <v>1</v>
      </c>
      <c r="T3218" s="836">
        <v>1</v>
      </c>
      <c r="U3218" s="838">
        <v>1</v>
      </c>
    </row>
    <row r="3219" spans="1:21" ht="14.45" customHeight="1" x14ac:dyDescent="0.2">
      <c r="A3219" s="831">
        <v>21</v>
      </c>
      <c r="B3219" s="832" t="s">
        <v>3242</v>
      </c>
      <c r="C3219" s="832" t="s">
        <v>3248</v>
      </c>
      <c r="D3219" s="833" t="s">
        <v>5567</v>
      </c>
      <c r="E3219" s="834" t="s">
        <v>3260</v>
      </c>
      <c r="F3219" s="832" t="s">
        <v>3243</v>
      </c>
      <c r="G3219" s="832" t="s">
        <v>3469</v>
      </c>
      <c r="H3219" s="832" t="s">
        <v>594</v>
      </c>
      <c r="I3219" s="832" t="s">
        <v>3470</v>
      </c>
      <c r="J3219" s="832" t="s">
        <v>907</v>
      </c>
      <c r="K3219" s="832" t="s">
        <v>3471</v>
      </c>
      <c r="L3219" s="835">
        <v>27.28</v>
      </c>
      <c r="M3219" s="835">
        <v>136.4</v>
      </c>
      <c r="N3219" s="832">
        <v>5</v>
      </c>
      <c r="O3219" s="836">
        <v>3.5</v>
      </c>
      <c r="P3219" s="835">
        <v>81.84</v>
      </c>
      <c r="Q3219" s="837">
        <v>0.6</v>
      </c>
      <c r="R3219" s="832">
        <v>3</v>
      </c>
      <c r="S3219" s="837">
        <v>0.6</v>
      </c>
      <c r="T3219" s="836">
        <v>2</v>
      </c>
      <c r="U3219" s="838">
        <v>0.5714285714285714</v>
      </c>
    </row>
    <row r="3220" spans="1:21" ht="14.45" customHeight="1" x14ac:dyDescent="0.2">
      <c r="A3220" s="831">
        <v>21</v>
      </c>
      <c r="B3220" s="832" t="s">
        <v>3242</v>
      </c>
      <c r="C3220" s="832" t="s">
        <v>3248</v>
      </c>
      <c r="D3220" s="833" t="s">
        <v>5567</v>
      </c>
      <c r="E3220" s="834" t="s">
        <v>3260</v>
      </c>
      <c r="F3220" s="832" t="s">
        <v>3243</v>
      </c>
      <c r="G3220" s="832" t="s">
        <v>3472</v>
      </c>
      <c r="H3220" s="832" t="s">
        <v>594</v>
      </c>
      <c r="I3220" s="832" t="s">
        <v>3473</v>
      </c>
      <c r="J3220" s="832" t="s">
        <v>1363</v>
      </c>
      <c r="K3220" s="832" t="s">
        <v>1364</v>
      </c>
      <c r="L3220" s="835">
        <v>0</v>
      </c>
      <c r="M3220" s="835">
        <v>0</v>
      </c>
      <c r="N3220" s="832">
        <v>1</v>
      </c>
      <c r="O3220" s="836">
        <v>1</v>
      </c>
      <c r="P3220" s="835">
        <v>0</v>
      </c>
      <c r="Q3220" s="837"/>
      <c r="R3220" s="832">
        <v>1</v>
      </c>
      <c r="S3220" s="837">
        <v>1</v>
      </c>
      <c r="T3220" s="836">
        <v>1</v>
      </c>
      <c r="U3220" s="838">
        <v>1</v>
      </c>
    </row>
    <row r="3221" spans="1:21" ht="14.45" customHeight="1" x14ac:dyDescent="0.2">
      <c r="A3221" s="831">
        <v>21</v>
      </c>
      <c r="B3221" s="832" t="s">
        <v>3242</v>
      </c>
      <c r="C3221" s="832" t="s">
        <v>3248</v>
      </c>
      <c r="D3221" s="833" t="s">
        <v>5567</v>
      </c>
      <c r="E3221" s="834" t="s">
        <v>3260</v>
      </c>
      <c r="F3221" s="832" t="s">
        <v>3243</v>
      </c>
      <c r="G3221" s="832" t="s">
        <v>5138</v>
      </c>
      <c r="H3221" s="832" t="s">
        <v>594</v>
      </c>
      <c r="I3221" s="832" t="s">
        <v>5139</v>
      </c>
      <c r="J3221" s="832" t="s">
        <v>743</v>
      </c>
      <c r="K3221" s="832" t="s">
        <v>5140</v>
      </c>
      <c r="L3221" s="835">
        <v>0</v>
      </c>
      <c r="M3221" s="835">
        <v>0</v>
      </c>
      <c r="N3221" s="832">
        <v>1</v>
      </c>
      <c r="O3221" s="836">
        <v>0.5</v>
      </c>
      <c r="P3221" s="835"/>
      <c r="Q3221" s="837"/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21</v>
      </c>
      <c r="B3222" s="832" t="s">
        <v>3242</v>
      </c>
      <c r="C3222" s="832" t="s">
        <v>3248</v>
      </c>
      <c r="D3222" s="833" t="s">
        <v>5567</v>
      </c>
      <c r="E3222" s="834" t="s">
        <v>3260</v>
      </c>
      <c r="F3222" s="832" t="s">
        <v>3243</v>
      </c>
      <c r="G3222" s="832" t="s">
        <v>3477</v>
      </c>
      <c r="H3222" s="832" t="s">
        <v>655</v>
      </c>
      <c r="I3222" s="832" t="s">
        <v>3478</v>
      </c>
      <c r="J3222" s="832" t="s">
        <v>3479</v>
      </c>
      <c r="K3222" s="832" t="s">
        <v>3480</v>
      </c>
      <c r="L3222" s="835">
        <v>1651.16</v>
      </c>
      <c r="M3222" s="835">
        <v>74302.200000000055</v>
      </c>
      <c r="N3222" s="832">
        <v>45</v>
      </c>
      <c r="O3222" s="836">
        <v>36</v>
      </c>
      <c r="P3222" s="835">
        <v>54488.28000000005</v>
      </c>
      <c r="Q3222" s="837">
        <v>0.7333333333333335</v>
      </c>
      <c r="R3222" s="832">
        <v>33</v>
      </c>
      <c r="S3222" s="837">
        <v>0.73333333333333328</v>
      </c>
      <c r="T3222" s="836">
        <v>27</v>
      </c>
      <c r="U3222" s="838">
        <v>0.75</v>
      </c>
    </row>
    <row r="3223" spans="1:21" ht="14.45" customHeight="1" x14ac:dyDescent="0.2">
      <c r="A3223" s="831">
        <v>21</v>
      </c>
      <c r="B3223" s="832" t="s">
        <v>3242</v>
      </c>
      <c r="C3223" s="832" t="s">
        <v>3248</v>
      </c>
      <c r="D3223" s="833" t="s">
        <v>5567</v>
      </c>
      <c r="E3223" s="834" t="s">
        <v>3260</v>
      </c>
      <c r="F3223" s="832" t="s">
        <v>3243</v>
      </c>
      <c r="G3223" s="832" t="s">
        <v>3477</v>
      </c>
      <c r="H3223" s="832" t="s">
        <v>655</v>
      </c>
      <c r="I3223" s="832" t="s">
        <v>3481</v>
      </c>
      <c r="J3223" s="832" t="s">
        <v>3479</v>
      </c>
      <c r="K3223" s="832" t="s">
        <v>3482</v>
      </c>
      <c r="L3223" s="835">
        <v>247.67</v>
      </c>
      <c r="M3223" s="835">
        <v>495.34</v>
      </c>
      <c r="N3223" s="832">
        <v>2</v>
      </c>
      <c r="O3223" s="836">
        <v>0.5</v>
      </c>
      <c r="P3223" s="835">
        <v>495.34</v>
      </c>
      <c r="Q3223" s="837">
        <v>1</v>
      </c>
      <c r="R3223" s="832">
        <v>2</v>
      </c>
      <c r="S3223" s="837">
        <v>1</v>
      </c>
      <c r="T3223" s="836">
        <v>0.5</v>
      </c>
      <c r="U3223" s="838">
        <v>1</v>
      </c>
    </row>
    <row r="3224" spans="1:21" ht="14.45" customHeight="1" x14ac:dyDescent="0.2">
      <c r="A3224" s="831">
        <v>21</v>
      </c>
      <c r="B3224" s="832" t="s">
        <v>3242</v>
      </c>
      <c r="C3224" s="832" t="s">
        <v>3248</v>
      </c>
      <c r="D3224" s="833" t="s">
        <v>5567</v>
      </c>
      <c r="E3224" s="834" t="s">
        <v>3260</v>
      </c>
      <c r="F3224" s="832" t="s">
        <v>3243</v>
      </c>
      <c r="G3224" s="832" t="s">
        <v>3490</v>
      </c>
      <c r="H3224" s="832" t="s">
        <v>594</v>
      </c>
      <c r="I3224" s="832" t="s">
        <v>3867</v>
      </c>
      <c r="J3224" s="832" t="s">
        <v>836</v>
      </c>
      <c r="K3224" s="832" t="s">
        <v>837</v>
      </c>
      <c r="L3224" s="835">
        <v>38.5</v>
      </c>
      <c r="M3224" s="835">
        <v>38.5</v>
      </c>
      <c r="N3224" s="832">
        <v>1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5" customHeight="1" x14ac:dyDescent="0.2">
      <c r="A3225" s="831">
        <v>21</v>
      </c>
      <c r="B3225" s="832" t="s">
        <v>3242</v>
      </c>
      <c r="C3225" s="832" t="s">
        <v>3248</v>
      </c>
      <c r="D3225" s="833" t="s">
        <v>5567</v>
      </c>
      <c r="E3225" s="834" t="s">
        <v>3260</v>
      </c>
      <c r="F3225" s="832" t="s">
        <v>3243</v>
      </c>
      <c r="G3225" s="832" t="s">
        <v>3490</v>
      </c>
      <c r="H3225" s="832" t="s">
        <v>594</v>
      </c>
      <c r="I3225" s="832" t="s">
        <v>3868</v>
      </c>
      <c r="J3225" s="832" t="s">
        <v>836</v>
      </c>
      <c r="K3225" s="832" t="s">
        <v>3492</v>
      </c>
      <c r="L3225" s="835">
        <v>73.989999999999995</v>
      </c>
      <c r="M3225" s="835">
        <v>887.87999999999988</v>
      </c>
      <c r="N3225" s="832">
        <v>12</v>
      </c>
      <c r="O3225" s="836">
        <v>4.5</v>
      </c>
      <c r="P3225" s="835">
        <v>517.92999999999995</v>
      </c>
      <c r="Q3225" s="837">
        <v>0.58333333333333337</v>
      </c>
      <c r="R3225" s="832">
        <v>7</v>
      </c>
      <c r="S3225" s="837">
        <v>0.58333333333333337</v>
      </c>
      <c r="T3225" s="836">
        <v>2.5</v>
      </c>
      <c r="U3225" s="838">
        <v>0.55555555555555558</v>
      </c>
    </row>
    <row r="3226" spans="1:21" ht="14.45" customHeight="1" x14ac:dyDescent="0.2">
      <c r="A3226" s="831">
        <v>21</v>
      </c>
      <c r="B3226" s="832" t="s">
        <v>3242</v>
      </c>
      <c r="C3226" s="832" t="s">
        <v>3248</v>
      </c>
      <c r="D3226" s="833" t="s">
        <v>5567</v>
      </c>
      <c r="E3226" s="834" t="s">
        <v>3260</v>
      </c>
      <c r="F3226" s="832" t="s">
        <v>3243</v>
      </c>
      <c r="G3226" s="832" t="s">
        <v>4419</v>
      </c>
      <c r="H3226" s="832" t="s">
        <v>594</v>
      </c>
      <c r="I3226" s="832" t="s">
        <v>4420</v>
      </c>
      <c r="J3226" s="832" t="s">
        <v>4421</v>
      </c>
      <c r="K3226" s="832" t="s">
        <v>4422</v>
      </c>
      <c r="L3226" s="835">
        <v>73.09</v>
      </c>
      <c r="M3226" s="835">
        <v>292.36</v>
      </c>
      <c r="N3226" s="832">
        <v>4</v>
      </c>
      <c r="O3226" s="836">
        <v>3</v>
      </c>
      <c r="P3226" s="835">
        <v>219.27</v>
      </c>
      <c r="Q3226" s="837">
        <v>0.75</v>
      </c>
      <c r="R3226" s="832">
        <v>3</v>
      </c>
      <c r="S3226" s="837">
        <v>0.75</v>
      </c>
      <c r="T3226" s="836">
        <v>2</v>
      </c>
      <c r="U3226" s="838">
        <v>0.66666666666666663</v>
      </c>
    </row>
    <row r="3227" spans="1:21" ht="14.45" customHeight="1" x14ac:dyDescent="0.2">
      <c r="A3227" s="831">
        <v>21</v>
      </c>
      <c r="B3227" s="832" t="s">
        <v>3242</v>
      </c>
      <c r="C3227" s="832" t="s">
        <v>3248</v>
      </c>
      <c r="D3227" s="833" t="s">
        <v>5567</v>
      </c>
      <c r="E3227" s="834" t="s">
        <v>3260</v>
      </c>
      <c r="F3227" s="832" t="s">
        <v>3243</v>
      </c>
      <c r="G3227" s="832" t="s">
        <v>5353</v>
      </c>
      <c r="H3227" s="832" t="s">
        <v>594</v>
      </c>
      <c r="I3227" s="832" t="s">
        <v>5354</v>
      </c>
      <c r="J3227" s="832" t="s">
        <v>1998</v>
      </c>
      <c r="K3227" s="832" t="s">
        <v>5355</v>
      </c>
      <c r="L3227" s="835">
        <v>0</v>
      </c>
      <c r="M3227" s="835">
        <v>0</v>
      </c>
      <c r="N3227" s="832">
        <v>1</v>
      </c>
      <c r="O3227" s="836">
        <v>1</v>
      </c>
      <c r="P3227" s="835"/>
      <c r="Q3227" s="837"/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21</v>
      </c>
      <c r="B3228" s="832" t="s">
        <v>3242</v>
      </c>
      <c r="C3228" s="832" t="s">
        <v>3248</v>
      </c>
      <c r="D3228" s="833" t="s">
        <v>5567</v>
      </c>
      <c r="E3228" s="834" t="s">
        <v>3260</v>
      </c>
      <c r="F3228" s="832" t="s">
        <v>3243</v>
      </c>
      <c r="G3228" s="832" t="s">
        <v>3493</v>
      </c>
      <c r="H3228" s="832" t="s">
        <v>594</v>
      </c>
      <c r="I3228" s="832" t="s">
        <v>4835</v>
      </c>
      <c r="J3228" s="832" t="s">
        <v>3495</v>
      </c>
      <c r="K3228" s="832" t="s">
        <v>4836</v>
      </c>
      <c r="L3228" s="835">
        <v>52.75</v>
      </c>
      <c r="M3228" s="835">
        <v>52.75</v>
      </c>
      <c r="N3228" s="832">
        <v>1</v>
      </c>
      <c r="O3228" s="836">
        <v>0.5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21</v>
      </c>
      <c r="B3229" s="832" t="s">
        <v>3242</v>
      </c>
      <c r="C3229" s="832" t="s">
        <v>3248</v>
      </c>
      <c r="D3229" s="833" t="s">
        <v>5567</v>
      </c>
      <c r="E3229" s="834" t="s">
        <v>3260</v>
      </c>
      <c r="F3229" s="832" t="s">
        <v>3243</v>
      </c>
      <c r="G3229" s="832" t="s">
        <v>3493</v>
      </c>
      <c r="H3229" s="832" t="s">
        <v>594</v>
      </c>
      <c r="I3229" s="832" t="s">
        <v>4245</v>
      </c>
      <c r="J3229" s="832" t="s">
        <v>690</v>
      </c>
      <c r="K3229" s="832" t="s">
        <v>672</v>
      </c>
      <c r="L3229" s="835">
        <v>58.62</v>
      </c>
      <c r="M3229" s="835">
        <v>58.62</v>
      </c>
      <c r="N3229" s="832">
        <v>1</v>
      </c>
      <c r="O3229" s="836">
        <v>0.5</v>
      </c>
      <c r="P3229" s="835">
        <v>58.62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5" customHeight="1" x14ac:dyDescent="0.2">
      <c r="A3230" s="831">
        <v>21</v>
      </c>
      <c r="B3230" s="832" t="s">
        <v>3242</v>
      </c>
      <c r="C3230" s="832" t="s">
        <v>3248</v>
      </c>
      <c r="D3230" s="833" t="s">
        <v>5567</v>
      </c>
      <c r="E3230" s="834" t="s">
        <v>3260</v>
      </c>
      <c r="F3230" s="832" t="s">
        <v>3243</v>
      </c>
      <c r="G3230" s="832" t="s">
        <v>3497</v>
      </c>
      <c r="H3230" s="832" t="s">
        <v>594</v>
      </c>
      <c r="I3230" s="832" t="s">
        <v>3876</v>
      </c>
      <c r="J3230" s="832" t="s">
        <v>1385</v>
      </c>
      <c r="K3230" s="832" t="s">
        <v>3499</v>
      </c>
      <c r="L3230" s="835">
        <v>163.54</v>
      </c>
      <c r="M3230" s="835">
        <v>163.54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5" customHeight="1" x14ac:dyDescent="0.2">
      <c r="A3231" s="831">
        <v>21</v>
      </c>
      <c r="B3231" s="832" t="s">
        <v>3242</v>
      </c>
      <c r="C3231" s="832" t="s">
        <v>3248</v>
      </c>
      <c r="D3231" s="833" t="s">
        <v>5567</v>
      </c>
      <c r="E3231" s="834" t="s">
        <v>3260</v>
      </c>
      <c r="F3231" s="832" t="s">
        <v>3243</v>
      </c>
      <c r="G3231" s="832" t="s">
        <v>3500</v>
      </c>
      <c r="H3231" s="832" t="s">
        <v>594</v>
      </c>
      <c r="I3231" s="832" t="s">
        <v>3877</v>
      </c>
      <c r="J3231" s="832" t="s">
        <v>3878</v>
      </c>
      <c r="K3231" s="832" t="s">
        <v>2957</v>
      </c>
      <c r="L3231" s="835">
        <v>2950.43</v>
      </c>
      <c r="M3231" s="835">
        <v>14752.149999999998</v>
      </c>
      <c r="N3231" s="832">
        <v>5</v>
      </c>
      <c r="O3231" s="836">
        <v>1.5</v>
      </c>
      <c r="P3231" s="835">
        <v>8851.2899999999991</v>
      </c>
      <c r="Q3231" s="837">
        <v>0.6</v>
      </c>
      <c r="R3231" s="832">
        <v>3</v>
      </c>
      <c r="S3231" s="837">
        <v>0.6</v>
      </c>
      <c r="T3231" s="836">
        <v>1</v>
      </c>
      <c r="U3231" s="838">
        <v>0.66666666666666663</v>
      </c>
    </row>
    <row r="3232" spans="1:21" ht="14.45" customHeight="1" x14ac:dyDescent="0.2">
      <c r="A3232" s="831">
        <v>21</v>
      </c>
      <c r="B3232" s="832" t="s">
        <v>3242</v>
      </c>
      <c r="C3232" s="832" t="s">
        <v>3248</v>
      </c>
      <c r="D3232" s="833" t="s">
        <v>5567</v>
      </c>
      <c r="E3232" s="834" t="s">
        <v>3260</v>
      </c>
      <c r="F3232" s="832" t="s">
        <v>3243</v>
      </c>
      <c r="G3232" s="832" t="s">
        <v>3500</v>
      </c>
      <c r="H3232" s="832" t="s">
        <v>655</v>
      </c>
      <c r="I3232" s="832" t="s">
        <v>3501</v>
      </c>
      <c r="J3232" s="832" t="s">
        <v>3502</v>
      </c>
      <c r="K3232" s="832" t="s">
        <v>3503</v>
      </c>
      <c r="L3232" s="835">
        <v>3161.18</v>
      </c>
      <c r="M3232" s="835">
        <v>6322.36</v>
      </c>
      <c r="N3232" s="832">
        <v>2</v>
      </c>
      <c r="O3232" s="836">
        <v>0.5</v>
      </c>
      <c r="P3232" s="835">
        <v>6322.36</v>
      </c>
      <c r="Q3232" s="837">
        <v>1</v>
      </c>
      <c r="R3232" s="832">
        <v>2</v>
      </c>
      <c r="S3232" s="837">
        <v>1</v>
      </c>
      <c r="T3232" s="836">
        <v>0.5</v>
      </c>
      <c r="U3232" s="838">
        <v>1</v>
      </c>
    </row>
    <row r="3233" spans="1:21" ht="14.45" customHeight="1" x14ac:dyDescent="0.2">
      <c r="A3233" s="831">
        <v>21</v>
      </c>
      <c r="B3233" s="832" t="s">
        <v>3242</v>
      </c>
      <c r="C3233" s="832" t="s">
        <v>3248</v>
      </c>
      <c r="D3233" s="833" t="s">
        <v>5567</v>
      </c>
      <c r="E3233" s="834" t="s">
        <v>3260</v>
      </c>
      <c r="F3233" s="832" t="s">
        <v>3243</v>
      </c>
      <c r="G3233" s="832" t="s">
        <v>3504</v>
      </c>
      <c r="H3233" s="832" t="s">
        <v>594</v>
      </c>
      <c r="I3233" s="832" t="s">
        <v>3505</v>
      </c>
      <c r="J3233" s="832" t="s">
        <v>3506</v>
      </c>
      <c r="K3233" s="832" t="s">
        <v>3507</v>
      </c>
      <c r="L3233" s="835">
        <v>73.150000000000006</v>
      </c>
      <c r="M3233" s="835">
        <v>146.30000000000001</v>
      </c>
      <c r="N3233" s="832">
        <v>2</v>
      </c>
      <c r="O3233" s="836">
        <v>1.5</v>
      </c>
      <c r="P3233" s="835">
        <v>146.30000000000001</v>
      </c>
      <c r="Q3233" s="837">
        <v>1</v>
      </c>
      <c r="R3233" s="832">
        <v>2</v>
      </c>
      <c r="S3233" s="837">
        <v>1</v>
      </c>
      <c r="T3233" s="836">
        <v>1.5</v>
      </c>
      <c r="U3233" s="838">
        <v>1</v>
      </c>
    </row>
    <row r="3234" spans="1:21" ht="14.45" customHeight="1" x14ac:dyDescent="0.2">
      <c r="A3234" s="831">
        <v>21</v>
      </c>
      <c r="B3234" s="832" t="s">
        <v>3242</v>
      </c>
      <c r="C3234" s="832" t="s">
        <v>3248</v>
      </c>
      <c r="D3234" s="833" t="s">
        <v>5567</v>
      </c>
      <c r="E3234" s="834" t="s">
        <v>3260</v>
      </c>
      <c r="F3234" s="832" t="s">
        <v>3243</v>
      </c>
      <c r="G3234" s="832" t="s">
        <v>4550</v>
      </c>
      <c r="H3234" s="832" t="s">
        <v>594</v>
      </c>
      <c r="I3234" s="832" t="s">
        <v>4551</v>
      </c>
      <c r="J3234" s="832" t="s">
        <v>1609</v>
      </c>
      <c r="K3234" s="832" t="s">
        <v>4552</v>
      </c>
      <c r="L3234" s="835">
        <v>760.22</v>
      </c>
      <c r="M3234" s="835">
        <v>760.22</v>
      </c>
      <c r="N3234" s="832">
        <v>1</v>
      </c>
      <c r="O3234" s="836">
        <v>1</v>
      </c>
      <c r="P3234" s="835">
        <v>760.22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5" customHeight="1" x14ac:dyDescent="0.2">
      <c r="A3235" s="831">
        <v>21</v>
      </c>
      <c r="B3235" s="832" t="s">
        <v>3242</v>
      </c>
      <c r="C3235" s="832" t="s">
        <v>3248</v>
      </c>
      <c r="D3235" s="833" t="s">
        <v>5567</v>
      </c>
      <c r="E3235" s="834" t="s">
        <v>3260</v>
      </c>
      <c r="F3235" s="832" t="s">
        <v>3243</v>
      </c>
      <c r="G3235" s="832" t="s">
        <v>4550</v>
      </c>
      <c r="H3235" s="832" t="s">
        <v>594</v>
      </c>
      <c r="I3235" s="832" t="s">
        <v>4837</v>
      </c>
      <c r="J3235" s="832" t="s">
        <v>1609</v>
      </c>
      <c r="K3235" s="832" t="s">
        <v>4838</v>
      </c>
      <c r="L3235" s="835">
        <v>0</v>
      </c>
      <c r="M3235" s="835">
        <v>0</v>
      </c>
      <c r="N3235" s="832">
        <v>1</v>
      </c>
      <c r="O3235" s="836">
        <v>1</v>
      </c>
      <c r="P3235" s="835"/>
      <c r="Q3235" s="837"/>
      <c r="R3235" s="832"/>
      <c r="S3235" s="837">
        <v>0</v>
      </c>
      <c r="T3235" s="836"/>
      <c r="U3235" s="838">
        <v>0</v>
      </c>
    </row>
    <row r="3236" spans="1:21" ht="14.45" customHeight="1" x14ac:dyDescent="0.2">
      <c r="A3236" s="831">
        <v>21</v>
      </c>
      <c r="B3236" s="832" t="s">
        <v>3242</v>
      </c>
      <c r="C3236" s="832" t="s">
        <v>3248</v>
      </c>
      <c r="D3236" s="833" t="s">
        <v>5567</v>
      </c>
      <c r="E3236" s="834" t="s">
        <v>3260</v>
      </c>
      <c r="F3236" s="832" t="s">
        <v>3243</v>
      </c>
      <c r="G3236" s="832" t="s">
        <v>3888</v>
      </c>
      <c r="H3236" s="832" t="s">
        <v>594</v>
      </c>
      <c r="I3236" s="832" t="s">
        <v>3889</v>
      </c>
      <c r="J3236" s="832" t="s">
        <v>3890</v>
      </c>
      <c r="K3236" s="832" t="s">
        <v>2914</v>
      </c>
      <c r="L3236" s="835">
        <v>0</v>
      </c>
      <c r="M3236" s="835">
        <v>0</v>
      </c>
      <c r="N3236" s="832">
        <v>1</v>
      </c>
      <c r="O3236" s="836">
        <v>1</v>
      </c>
      <c r="P3236" s="835"/>
      <c r="Q3236" s="837"/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21</v>
      </c>
      <c r="B3237" s="832" t="s">
        <v>3242</v>
      </c>
      <c r="C3237" s="832" t="s">
        <v>3248</v>
      </c>
      <c r="D3237" s="833" t="s">
        <v>5567</v>
      </c>
      <c r="E3237" s="834" t="s">
        <v>3260</v>
      </c>
      <c r="F3237" s="832" t="s">
        <v>3243</v>
      </c>
      <c r="G3237" s="832" t="s">
        <v>3888</v>
      </c>
      <c r="H3237" s="832" t="s">
        <v>594</v>
      </c>
      <c r="I3237" s="832" t="s">
        <v>4375</v>
      </c>
      <c r="J3237" s="832" t="s">
        <v>972</v>
      </c>
      <c r="K3237" s="832" t="s">
        <v>973</v>
      </c>
      <c r="L3237" s="835">
        <v>0</v>
      </c>
      <c r="M3237" s="835">
        <v>0</v>
      </c>
      <c r="N3237" s="832">
        <v>1</v>
      </c>
      <c r="O3237" s="836">
        <v>1</v>
      </c>
      <c r="P3237" s="835"/>
      <c r="Q3237" s="837"/>
      <c r="R3237" s="832"/>
      <c r="S3237" s="837">
        <v>0</v>
      </c>
      <c r="T3237" s="836"/>
      <c r="U3237" s="838">
        <v>0</v>
      </c>
    </row>
    <row r="3238" spans="1:21" ht="14.45" customHeight="1" x14ac:dyDescent="0.2">
      <c r="A3238" s="831">
        <v>21</v>
      </c>
      <c r="B3238" s="832" t="s">
        <v>3242</v>
      </c>
      <c r="C3238" s="832" t="s">
        <v>3248</v>
      </c>
      <c r="D3238" s="833" t="s">
        <v>5567</v>
      </c>
      <c r="E3238" s="834" t="s">
        <v>3260</v>
      </c>
      <c r="F3238" s="832" t="s">
        <v>3243</v>
      </c>
      <c r="G3238" s="832" t="s">
        <v>3508</v>
      </c>
      <c r="H3238" s="832" t="s">
        <v>594</v>
      </c>
      <c r="I3238" s="832" t="s">
        <v>3509</v>
      </c>
      <c r="J3238" s="832" t="s">
        <v>3510</v>
      </c>
      <c r="K3238" s="832" t="s">
        <v>3511</v>
      </c>
      <c r="L3238" s="835">
        <v>550.39</v>
      </c>
      <c r="M3238" s="835">
        <v>1651.17</v>
      </c>
      <c r="N3238" s="832">
        <v>3</v>
      </c>
      <c r="O3238" s="836">
        <v>1</v>
      </c>
      <c r="P3238" s="835">
        <v>1651.17</v>
      </c>
      <c r="Q3238" s="837">
        <v>1</v>
      </c>
      <c r="R3238" s="832">
        <v>3</v>
      </c>
      <c r="S3238" s="837">
        <v>1</v>
      </c>
      <c r="T3238" s="836">
        <v>1</v>
      </c>
      <c r="U3238" s="838">
        <v>1</v>
      </c>
    </row>
    <row r="3239" spans="1:21" ht="14.45" customHeight="1" x14ac:dyDescent="0.2">
      <c r="A3239" s="831">
        <v>21</v>
      </c>
      <c r="B3239" s="832" t="s">
        <v>3242</v>
      </c>
      <c r="C3239" s="832" t="s">
        <v>3248</v>
      </c>
      <c r="D3239" s="833" t="s">
        <v>5567</v>
      </c>
      <c r="E3239" s="834" t="s">
        <v>3260</v>
      </c>
      <c r="F3239" s="832" t="s">
        <v>3243</v>
      </c>
      <c r="G3239" s="832" t="s">
        <v>3508</v>
      </c>
      <c r="H3239" s="832" t="s">
        <v>594</v>
      </c>
      <c r="I3239" s="832" t="s">
        <v>3891</v>
      </c>
      <c r="J3239" s="832" t="s">
        <v>3510</v>
      </c>
      <c r="K3239" s="832" t="s">
        <v>773</v>
      </c>
      <c r="L3239" s="835">
        <v>550.39</v>
      </c>
      <c r="M3239" s="835">
        <v>3302.34</v>
      </c>
      <c r="N3239" s="832">
        <v>6</v>
      </c>
      <c r="O3239" s="836">
        <v>2</v>
      </c>
      <c r="P3239" s="835">
        <v>1651.17</v>
      </c>
      <c r="Q3239" s="837">
        <v>0.5</v>
      </c>
      <c r="R3239" s="832">
        <v>3</v>
      </c>
      <c r="S3239" s="837">
        <v>0.5</v>
      </c>
      <c r="T3239" s="836">
        <v>1</v>
      </c>
      <c r="U3239" s="838">
        <v>0.5</v>
      </c>
    </row>
    <row r="3240" spans="1:21" ht="14.45" customHeight="1" x14ac:dyDescent="0.2">
      <c r="A3240" s="831">
        <v>21</v>
      </c>
      <c r="B3240" s="832" t="s">
        <v>3242</v>
      </c>
      <c r="C3240" s="832" t="s">
        <v>3248</v>
      </c>
      <c r="D3240" s="833" t="s">
        <v>5567</v>
      </c>
      <c r="E3240" s="834" t="s">
        <v>3260</v>
      </c>
      <c r="F3240" s="832" t="s">
        <v>3243</v>
      </c>
      <c r="G3240" s="832" t="s">
        <v>3508</v>
      </c>
      <c r="H3240" s="832" t="s">
        <v>655</v>
      </c>
      <c r="I3240" s="832" t="s">
        <v>2827</v>
      </c>
      <c r="J3240" s="832" t="s">
        <v>2828</v>
      </c>
      <c r="K3240" s="832" t="s">
        <v>773</v>
      </c>
      <c r="L3240" s="835">
        <v>550.39</v>
      </c>
      <c r="M3240" s="835">
        <v>364908.57000000088</v>
      </c>
      <c r="N3240" s="832">
        <v>663</v>
      </c>
      <c r="O3240" s="836">
        <v>221</v>
      </c>
      <c r="P3240" s="835">
        <v>263636.81000000099</v>
      </c>
      <c r="Q3240" s="837">
        <v>0.72247360482654699</v>
      </c>
      <c r="R3240" s="832">
        <v>479</v>
      </c>
      <c r="S3240" s="837">
        <v>0.72247360482654599</v>
      </c>
      <c r="T3240" s="836">
        <v>157</v>
      </c>
      <c r="U3240" s="838">
        <v>0.71040723981900455</v>
      </c>
    </row>
    <row r="3241" spans="1:21" ht="14.45" customHeight="1" x14ac:dyDescent="0.2">
      <c r="A3241" s="831">
        <v>21</v>
      </c>
      <c r="B3241" s="832" t="s">
        <v>3242</v>
      </c>
      <c r="C3241" s="832" t="s">
        <v>3248</v>
      </c>
      <c r="D3241" s="833" t="s">
        <v>5567</v>
      </c>
      <c r="E3241" s="834" t="s">
        <v>3260</v>
      </c>
      <c r="F3241" s="832" t="s">
        <v>3243</v>
      </c>
      <c r="G3241" s="832" t="s">
        <v>3508</v>
      </c>
      <c r="H3241" s="832" t="s">
        <v>594</v>
      </c>
      <c r="I3241" s="832" t="s">
        <v>5356</v>
      </c>
      <c r="J3241" s="832" t="s">
        <v>5357</v>
      </c>
      <c r="K3241" s="832" t="s">
        <v>773</v>
      </c>
      <c r="L3241" s="835">
        <v>550.39</v>
      </c>
      <c r="M3241" s="835">
        <v>1651.17</v>
      </c>
      <c r="N3241" s="832">
        <v>3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5" customHeight="1" x14ac:dyDescent="0.2">
      <c r="A3242" s="831">
        <v>21</v>
      </c>
      <c r="B3242" s="832" t="s">
        <v>3242</v>
      </c>
      <c r="C3242" s="832" t="s">
        <v>3248</v>
      </c>
      <c r="D3242" s="833" t="s">
        <v>5567</v>
      </c>
      <c r="E3242" s="834" t="s">
        <v>3260</v>
      </c>
      <c r="F3242" s="832" t="s">
        <v>3243</v>
      </c>
      <c r="G3242" s="832" t="s">
        <v>3512</v>
      </c>
      <c r="H3242" s="832" t="s">
        <v>594</v>
      </c>
      <c r="I3242" s="832" t="s">
        <v>5358</v>
      </c>
      <c r="J3242" s="832" t="s">
        <v>4424</v>
      </c>
      <c r="K3242" s="832" t="s">
        <v>3515</v>
      </c>
      <c r="L3242" s="835">
        <v>0</v>
      </c>
      <c r="M3242" s="835">
        <v>0</v>
      </c>
      <c r="N3242" s="832">
        <v>1</v>
      </c>
      <c r="O3242" s="836">
        <v>1</v>
      </c>
      <c r="P3242" s="835"/>
      <c r="Q3242" s="837"/>
      <c r="R3242" s="832"/>
      <c r="S3242" s="837">
        <v>0</v>
      </c>
      <c r="T3242" s="836"/>
      <c r="U3242" s="838">
        <v>0</v>
      </c>
    </row>
    <row r="3243" spans="1:21" ht="14.45" customHeight="1" x14ac:dyDescent="0.2">
      <c r="A3243" s="831">
        <v>21</v>
      </c>
      <c r="B3243" s="832" t="s">
        <v>3242</v>
      </c>
      <c r="C3243" s="832" t="s">
        <v>3248</v>
      </c>
      <c r="D3243" s="833" t="s">
        <v>5567</v>
      </c>
      <c r="E3243" s="834" t="s">
        <v>3260</v>
      </c>
      <c r="F3243" s="832" t="s">
        <v>3243</v>
      </c>
      <c r="G3243" s="832" t="s">
        <v>3512</v>
      </c>
      <c r="H3243" s="832" t="s">
        <v>594</v>
      </c>
      <c r="I3243" s="832" t="s">
        <v>5359</v>
      </c>
      <c r="J3243" s="832" t="s">
        <v>4424</v>
      </c>
      <c r="K3243" s="832" t="s">
        <v>3515</v>
      </c>
      <c r="L3243" s="835">
        <v>0</v>
      </c>
      <c r="M3243" s="835">
        <v>0</v>
      </c>
      <c r="N3243" s="832">
        <v>1</v>
      </c>
      <c r="O3243" s="836">
        <v>1</v>
      </c>
      <c r="P3243" s="835">
        <v>0</v>
      </c>
      <c r="Q3243" s="837"/>
      <c r="R3243" s="832">
        <v>1</v>
      </c>
      <c r="S3243" s="837">
        <v>1</v>
      </c>
      <c r="T3243" s="836">
        <v>1</v>
      </c>
      <c r="U3243" s="838">
        <v>1</v>
      </c>
    </row>
    <row r="3244" spans="1:21" ht="14.45" customHeight="1" x14ac:dyDescent="0.2">
      <c r="A3244" s="831">
        <v>21</v>
      </c>
      <c r="B3244" s="832" t="s">
        <v>3242</v>
      </c>
      <c r="C3244" s="832" t="s">
        <v>3248</v>
      </c>
      <c r="D3244" s="833" t="s">
        <v>5567</v>
      </c>
      <c r="E3244" s="834" t="s">
        <v>3260</v>
      </c>
      <c r="F3244" s="832" t="s">
        <v>3243</v>
      </c>
      <c r="G3244" s="832" t="s">
        <v>3524</v>
      </c>
      <c r="H3244" s="832" t="s">
        <v>594</v>
      </c>
      <c r="I3244" s="832" t="s">
        <v>3525</v>
      </c>
      <c r="J3244" s="832" t="s">
        <v>1016</v>
      </c>
      <c r="K3244" s="832" t="s">
        <v>3526</v>
      </c>
      <c r="L3244" s="835">
        <v>248.55</v>
      </c>
      <c r="M3244" s="835">
        <v>3728.25</v>
      </c>
      <c r="N3244" s="832">
        <v>15</v>
      </c>
      <c r="O3244" s="836">
        <v>15</v>
      </c>
      <c r="P3244" s="835">
        <v>1739.85</v>
      </c>
      <c r="Q3244" s="837">
        <v>0.46666666666666662</v>
      </c>
      <c r="R3244" s="832">
        <v>7</v>
      </c>
      <c r="S3244" s="837">
        <v>0.46666666666666667</v>
      </c>
      <c r="T3244" s="836">
        <v>7</v>
      </c>
      <c r="U3244" s="838">
        <v>0.46666666666666667</v>
      </c>
    </row>
    <row r="3245" spans="1:21" ht="14.45" customHeight="1" x14ac:dyDescent="0.2">
      <c r="A3245" s="831">
        <v>21</v>
      </c>
      <c r="B3245" s="832" t="s">
        <v>3242</v>
      </c>
      <c r="C3245" s="832" t="s">
        <v>3248</v>
      </c>
      <c r="D3245" s="833" t="s">
        <v>5567</v>
      </c>
      <c r="E3245" s="834" t="s">
        <v>3260</v>
      </c>
      <c r="F3245" s="832" t="s">
        <v>3243</v>
      </c>
      <c r="G3245" s="832" t="s">
        <v>4254</v>
      </c>
      <c r="H3245" s="832" t="s">
        <v>594</v>
      </c>
      <c r="I3245" s="832" t="s">
        <v>4255</v>
      </c>
      <c r="J3245" s="832" t="s">
        <v>4256</v>
      </c>
      <c r="K3245" s="832" t="s">
        <v>4257</v>
      </c>
      <c r="L3245" s="835">
        <v>22.82</v>
      </c>
      <c r="M3245" s="835">
        <v>22.82</v>
      </c>
      <c r="N3245" s="832">
        <v>1</v>
      </c>
      <c r="O3245" s="836">
        <v>1</v>
      </c>
      <c r="P3245" s="835">
        <v>22.82</v>
      </c>
      <c r="Q3245" s="837">
        <v>1</v>
      </c>
      <c r="R3245" s="832">
        <v>1</v>
      </c>
      <c r="S3245" s="837">
        <v>1</v>
      </c>
      <c r="T3245" s="836">
        <v>1</v>
      </c>
      <c r="U3245" s="838">
        <v>1</v>
      </c>
    </row>
    <row r="3246" spans="1:21" ht="14.45" customHeight="1" x14ac:dyDescent="0.2">
      <c r="A3246" s="831">
        <v>21</v>
      </c>
      <c r="B3246" s="832" t="s">
        <v>3242</v>
      </c>
      <c r="C3246" s="832" t="s">
        <v>3248</v>
      </c>
      <c r="D3246" s="833" t="s">
        <v>5567</v>
      </c>
      <c r="E3246" s="834" t="s">
        <v>3260</v>
      </c>
      <c r="F3246" s="832" t="s">
        <v>3243</v>
      </c>
      <c r="G3246" s="832" t="s">
        <v>5360</v>
      </c>
      <c r="H3246" s="832" t="s">
        <v>594</v>
      </c>
      <c r="I3246" s="832" t="s">
        <v>5361</v>
      </c>
      <c r="J3246" s="832" t="s">
        <v>5362</v>
      </c>
      <c r="K3246" s="832" t="s">
        <v>5363</v>
      </c>
      <c r="L3246" s="835">
        <v>891.23</v>
      </c>
      <c r="M3246" s="835">
        <v>891.23</v>
      </c>
      <c r="N3246" s="832">
        <v>1</v>
      </c>
      <c r="O3246" s="836">
        <v>1</v>
      </c>
      <c r="P3246" s="835">
        <v>891.23</v>
      </c>
      <c r="Q3246" s="837">
        <v>1</v>
      </c>
      <c r="R3246" s="832">
        <v>1</v>
      </c>
      <c r="S3246" s="837">
        <v>1</v>
      </c>
      <c r="T3246" s="836">
        <v>1</v>
      </c>
      <c r="U3246" s="838">
        <v>1</v>
      </c>
    </row>
    <row r="3247" spans="1:21" ht="14.45" customHeight="1" x14ac:dyDescent="0.2">
      <c r="A3247" s="831">
        <v>21</v>
      </c>
      <c r="B3247" s="832" t="s">
        <v>3242</v>
      </c>
      <c r="C3247" s="832" t="s">
        <v>3248</v>
      </c>
      <c r="D3247" s="833" t="s">
        <v>5567</v>
      </c>
      <c r="E3247" s="834" t="s">
        <v>3260</v>
      </c>
      <c r="F3247" s="832" t="s">
        <v>3243</v>
      </c>
      <c r="G3247" s="832" t="s">
        <v>3313</v>
      </c>
      <c r="H3247" s="832" t="s">
        <v>594</v>
      </c>
      <c r="I3247" s="832" t="s">
        <v>3527</v>
      </c>
      <c r="J3247" s="832" t="s">
        <v>870</v>
      </c>
      <c r="K3247" s="832" t="s">
        <v>3528</v>
      </c>
      <c r="L3247" s="835">
        <v>53.57</v>
      </c>
      <c r="M3247" s="835">
        <v>6428.3999999999987</v>
      </c>
      <c r="N3247" s="832">
        <v>120</v>
      </c>
      <c r="O3247" s="836">
        <v>73.5</v>
      </c>
      <c r="P3247" s="835">
        <v>5142.7199999999984</v>
      </c>
      <c r="Q3247" s="837">
        <v>0.79999999999999993</v>
      </c>
      <c r="R3247" s="832">
        <v>96</v>
      </c>
      <c r="S3247" s="837">
        <v>0.8</v>
      </c>
      <c r="T3247" s="836">
        <v>60.5</v>
      </c>
      <c r="U3247" s="838">
        <v>0.8231292517006803</v>
      </c>
    </row>
    <row r="3248" spans="1:21" ht="14.45" customHeight="1" x14ac:dyDescent="0.2">
      <c r="A3248" s="831">
        <v>21</v>
      </c>
      <c r="B3248" s="832" t="s">
        <v>3242</v>
      </c>
      <c r="C3248" s="832" t="s">
        <v>3248</v>
      </c>
      <c r="D3248" s="833" t="s">
        <v>5567</v>
      </c>
      <c r="E3248" s="834" t="s">
        <v>3260</v>
      </c>
      <c r="F3248" s="832" t="s">
        <v>3243</v>
      </c>
      <c r="G3248" s="832" t="s">
        <v>3529</v>
      </c>
      <c r="H3248" s="832" t="s">
        <v>655</v>
      </c>
      <c r="I3248" s="832" t="s">
        <v>4848</v>
      </c>
      <c r="J3248" s="832" t="s">
        <v>753</v>
      </c>
      <c r="K3248" s="832" t="s">
        <v>756</v>
      </c>
      <c r="L3248" s="835">
        <v>38.04</v>
      </c>
      <c r="M3248" s="835">
        <v>76.08</v>
      </c>
      <c r="N3248" s="832">
        <v>2</v>
      </c>
      <c r="O3248" s="836">
        <v>1.5</v>
      </c>
      <c r="P3248" s="835">
        <v>38.04</v>
      </c>
      <c r="Q3248" s="837">
        <v>0.5</v>
      </c>
      <c r="R3248" s="832">
        <v>1</v>
      </c>
      <c r="S3248" s="837">
        <v>0.5</v>
      </c>
      <c r="T3248" s="836">
        <v>1</v>
      </c>
      <c r="U3248" s="838">
        <v>0.66666666666666663</v>
      </c>
    </row>
    <row r="3249" spans="1:21" ht="14.45" customHeight="1" x14ac:dyDescent="0.2">
      <c r="A3249" s="831">
        <v>21</v>
      </c>
      <c r="B3249" s="832" t="s">
        <v>3242</v>
      </c>
      <c r="C3249" s="832" t="s">
        <v>3248</v>
      </c>
      <c r="D3249" s="833" t="s">
        <v>5567</v>
      </c>
      <c r="E3249" s="834" t="s">
        <v>3260</v>
      </c>
      <c r="F3249" s="832" t="s">
        <v>3243</v>
      </c>
      <c r="G3249" s="832" t="s">
        <v>3910</v>
      </c>
      <c r="H3249" s="832" t="s">
        <v>655</v>
      </c>
      <c r="I3249" s="832" t="s">
        <v>2959</v>
      </c>
      <c r="J3249" s="832" t="s">
        <v>2960</v>
      </c>
      <c r="K3249" s="832" t="s">
        <v>2961</v>
      </c>
      <c r="L3249" s="835">
        <v>161.06</v>
      </c>
      <c r="M3249" s="835">
        <v>483.18</v>
      </c>
      <c r="N3249" s="832">
        <v>3</v>
      </c>
      <c r="O3249" s="836">
        <v>0.5</v>
      </c>
      <c r="P3249" s="835">
        <v>483.18</v>
      </c>
      <c r="Q3249" s="837">
        <v>1</v>
      </c>
      <c r="R3249" s="832">
        <v>3</v>
      </c>
      <c r="S3249" s="837">
        <v>1</v>
      </c>
      <c r="T3249" s="836">
        <v>0.5</v>
      </c>
      <c r="U3249" s="838">
        <v>1</v>
      </c>
    </row>
    <row r="3250" spans="1:21" ht="14.45" customHeight="1" x14ac:dyDescent="0.2">
      <c r="A3250" s="831">
        <v>21</v>
      </c>
      <c r="B3250" s="832" t="s">
        <v>3242</v>
      </c>
      <c r="C3250" s="832" t="s">
        <v>3248</v>
      </c>
      <c r="D3250" s="833" t="s">
        <v>5567</v>
      </c>
      <c r="E3250" s="834" t="s">
        <v>3260</v>
      </c>
      <c r="F3250" s="832" t="s">
        <v>3243</v>
      </c>
      <c r="G3250" s="832" t="s">
        <v>3292</v>
      </c>
      <c r="H3250" s="832" t="s">
        <v>655</v>
      </c>
      <c r="I3250" s="832" t="s">
        <v>2557</v>
      </c>
      <c r="J3250" s="832" t="s">
        <v>1023</v>
      </c>
      <c r="K3250" s="832" t="s">
        <v>2558</v>
      </c>
      <c r="L3250" s="835">
        <v>2309.36</v>
      </c>
      <c r="M3250" s="835">
        <v>4618.72</v>
      </c>
      <c r="N3250" s="832">
        <v>2</v>
      </c>
      <c r="O3250" s="836">
        <v>1</v>
      </c>
      <c r="P3250" s="835">
        <v>4618.72</v>
      </c>
      <c r="Q3250" s="837">
        <v>1</v>
      </c>
      <c r="R3250" s="832">
        <v>2</v>
      </c>
      <c r="S3250" s="837">
        <v>1</v>
      </c>
      <c r="T3250" s="836">
        <v>1</v>
      </c>
      <c r="U3250" s="838">
        <v>1</v>
      </c>
    </row>
    <row r="3251" spans="1:21" ht="14.45" customHeight="1" x14ac:dyDescent="0.2">
      <c r="A3251" s="831">
        <v>21</v>
      </c>
      <c r="B3251" s="832" t="s">
        <v>3242</v>
      </c>
      <c r="C3251" s="832" t="s">
        <v>3248</v>
      </c>
      <c r="D3251" s="833" t="s">
        <v>5567</v>
      </c>
      <c r="E3251" s="834" t="s">
        <v>3260</v>
      </c>
      <c r="F3251" s="832" t="s">
        <v>3243</v>
      </c>
      <c r="G3251" s="832" t="s">
        <v>3292</v>
      </c>
      <c r="H3251" s="832" t="s">
        <v>655</v>
      </c>
      <c r="I3251" s="832" t="s">
        <v>2553</v>
      </c>
      <c r="J3251" s="832" t="s">
        <v>1023</v>
      </c>
      <c r="K3251" s="832" t="s">
        <v>2554</v>
      </c>
      <c r="L3251" s="835">
        <v>1385.62</v>
      </c>
      <c r="M3251" s="835">
        <v>49882.319999999992</v>
      </c>
      <c r="N3251" s="832">
        <v>36</v>
      </c>
      <c r="O3251" s="836">
        <v>9</v>
      </c>
      <c r="P3251" s="835">
        <v>33254.879999999997</v>
      </c>
      <c r="Q3251" s="837">
        <v>0.66666666666666674</v>
      </c>
      <c r="R3251" s="832">
        <v>24</v>
      </c>
      <c r="S3251" s="837">
        <v>0.66666666666666663</v>
      </c>
      <c r="T3251" s="836">
        <v>6.5</v>
      </c>
      <c r="U3251" s="838">
        <v>0.72222222222222221</v>
      </c>
    </row>
    <row r="3252" spans="1:21" ht="14.45" customHeight="1" x14ac:dyDescent="0.2">
      <c r="A3252" s="831">
        <v>21</v>
      </c>
      <c r="B3252" s="832" t="s">
        <v>3242</v>
      </c>
      <c r="C3252" s="832" t="s">
        <v>3248</v>
      </c>
      <c r="D3252" s="833" t="s">
        <v>5567</v>
      </c>
      <c r="E3252" s="834" t="s">
        <v>3260</v>
      </c>
      <c r="F3252" s="832" t="s">
        <v>3243</v>
      </c>
      <c r="G3252" s="832" t="s">
        <v>3292</v>
      </c>
      <c r="H3252" s="832" t="s">
        <v>655</v>
      </c>
      <c r="I3252" s="832" t="s">
        <v>3538</v>
      </c>
      <c r="J3252" s="832" t="s">
        <v>1020</v>
      </c>
      <c r="K3252" s="832" t="s">
        <v>3539</v>
      </c>
      <c r="L3252" s="835">
        <v>490.89</v>
      </c>
      <c r="M3252" s="835">
        <v>17181.150000000001</v>
      </c>
      <c r="N3252" s="832">
        <v>35</v>
      </c>
      <c r="O3252" s="836">
        <v>9</v>
      </c>
      <c r="P3252" s="835">
        <v>14235.810000000001</v>
      </c>
      <c r="Q3252" s="837">
        <v>0.82857142857142863</v>
      </c>
      <c r="R3252" s="832">
        <v>29</v>
      </c>
      <c r="S3252" s="837">
        <v>0.82857142857142863</v>
      </c>
      <c r="T3252" s="836">
        <v>7.5</v>
      </c>
      <c r="U3252" s="838">
        <v>0.83333333333333337</v>
      </c>
    </row>
    <row r="3253" spans="1:21" ht="14.45" customHeight="1" x14ac:dyDescent="0.2">
      <c r="A3253" s="831">
        <v>21</v>
      </c>
      <c r="B3253" s="832" t="s">
        <v>3242</v>
      </c>
      <c r="C3253" s="832" t="s">
        <v>3248</v>
      </c>
      <c r="D3253" s="833" t="s">
        <v>5567</v>
      </c>
      <c r="E3253" s="834" t="s">
        <v>3260</v>
      </c>
      <c r="F3253" s="832" t="s">
        <v>3243</v>
      </c>
      <c r="G3253" s="832" t="s">
        <v>3292</v>
      </c>
      <c r="H3253" s="832" t="s">
        <v>655</v>
      </c>
      <c r="I3253" s="832" t="s">
        <v>2555</v>
      </c>
      <c r="J3253" s="832" t="s">
        <v>1023</v>
      </c>
      <c r="K3253" s="832" t="s">
        <v>2556</v>
      </c>
      <c r="L3253" s="835">
        <v>1847.49</v>
      </c>
      <c r="M3253" s="835">
        <v>7389.96</v>
      </c>
      <c r="N3253" s="832">
        <v>4</v>
      </c>
      <c r="O3253" s="836">
        <v>2</v>
      </c>
      <c r="P3253" s="835">
        <v>5542.47</v>
      </c>
      <c r="Q3253" s="837">
        <v>0.75</v>
      </c>
      <c r="R3253" s="832">
        <v>3</v>
      </c>
      <c r="S3253" s="837">
        <v>0.75</v>
      </c>
      <c r="T3253" s="836">
        <v>1</v>
      </c>
      <c r="U3253" s="838">
        <v>0.5</v>
      </c>
    </row>
    <row r="3254" spans="1:21" ht="14.45" customHeight="1" x14ac:dyDescent="0.2">
      <c r="A3254" s="831">
        <v>21</v>
      </c>
      <c r="B3254" s="832" t="s">
        <v>3242</v>
      </c>
      <c r="C3254" s="832" t="s">
        <v>3248</v>
      </c>
      <c r="D3254" s="833" t="s">
        <v>5567</v>
      </c>
      <c r="E3254" s="834" t="s">
        <v>3260</v>
      </c>
      <c r="F3254" s="832" t="s">
        <v>3243</v>
      </c>
      <c r="G3254" s="832" t="s">
        <v>3292</v>
      </c>
      <c r="H3254" s="832" t="s">
        <v>655</v>
      </c>
      <c r="I3254" s="832" t="s">
        <v>3039</v>
      </c>
      <c r="J3254" s="832" t="s">
        <v>1020</v>
      </c>
      <c r="K3254" s="832" t="s">
        <v>3040</v>
      </c>
      <c r="L3254" s="835">
        <v>923.74</v>
      </c>
      <c r="M3254" s="835">
        <v>2771.2200000000003</v>
      </c>
      <c r="N3254" s="832">
        <v>3</v>
      </c>
      <c r="O3254" s="836">
        <v>0.5</v>
      </c>
      <c r="P3254" s="835">
        <v>2771.2200000000003</v>
      </c>
      <c r="Q3254" s="837">
        <v>1</v>
      </c>
      <c r="R3254" s="832">
        <v>3</v>
      </c>
      <c r="S3254" s="837">
        <v>1</v>
      </c>
      <c r="T3254" s="836">
        <v>0.5</v>
      </c>
      <c r="U3254" s="838">
        <v>1</v>
      </c>
    </row>
    <row r="3255" spans="1:21" ht="14.45" customHeight="1" x14ac:dyDescent="0.2">
      <c r="A3255" s="831">
        <v>21</v>
      </c>
      <c r="B3255" s="832" t="s">
        <v>3242</v>
      </c>
      <c r="C3255" s="832" t="s">
        <v>3248</v>
      </c>
      <c r="D3255" s="833" t="s">
        <v>5567</v>
      </c>
      <c r="E3255" s="834" t="s">
        <v>3260</v>
      </c>
      <c r="F3255" s="832" t="s">
        <v>3243</v>
      </c>
      <c r="G3255" s="832" t="s">
        <v>5364</v>
      </c>
      <c r="H3255" s="832" t="s">
        <v>594</v>
      </c>
      <c r="I3255" s="832" t="s">
        <v>5365</v>
      </c>
      <c r="J3255" s="832" t="s">
        <v>5366</v>
      </c>
      <c r="K3255" s="832" t="s">
        <v>5367</v>
      </c>
      <c r="L3255" s="835">
        <v>0</v>
      </c>
      <c r="M3255" s="835">
        <v>0</v>
      </c>
      <c r="N3255" s="832">
        <v>1</v>
      </c>
      <c r="O3255" s="836">
        <v>0.5</v>
      </c>
      <c r="P3255" s="835">
        <v>0</v>
      </c>
      <c r="Q3255" s="837"/>
      <c r="R3255" s="832">
        <v>1</v>
      </c>
      <c r="S3255" s="837">
        <v>1</v>
      </c>
      <c r="T3255" s="836">
        <v>0.5</v>
      </c>
      <c r="U3255" s="838">
        <v>1</v>
      </c>
    </row>
    <row r="3256" spans="1:21" ht="14.45" customHeight="1" x14ac:dyDescent="0.2">
      <c r="A3256" s="831">
        <v>21</v>
      </c>
      <c r="B3256" s="832" t="s">
        <v>3242</v>
      </c>
      <c r="C3256" s="832" t="s">
        <v>3248</v>
      </c>
      <c r="D3256" s="833" t="s">
        <v>5567</v>
      </c>
      <c r="E3256" s="834" t="s">
        <v>3260</v>
      </c>
      <c r="F3256" s="832" t="s">
        <v>3243</v>
      </c>
      <c r="G3256" s="832" t="s">
        <v>5364</v>
      </c>
      <c r="H3256" s="832" t="s">
        <v>594</v>
      </c>
      <c r="I3256" s="832" t="s">
        <v>5368</v>
      </c>
      <c r="J3256" s="832" t="s">
        <v>5366</v>
      </c>
      <c r="K3256" s="832" t="s">
        <v>5369</v>
      </c>
      <c r="L3256" s="835">
        <v>0</v>
      </c>
      <c r="M3256" s="835">
        <v>0</v>
      </c>
      <c r="N3256" s="832">
        <v>1</v>
      </c>
      <c r="O3256" s="836">
        <v>0.5</v>
      </c>
      <c r="P3256" s="835">
        <v>0</v>
      </c>
      <c r="Q3256" s="837"/>
      <c r="R3256" s="832">
        <v>1</v>
      </c>
      <c r="S3256" s="837">
        <v>1</v>
      </c>
      <c r="T3256" s="836">
        <v>0.5</v>
      </c>
      <c r="U3256" s="838">
        <v>1</v>
      </c>
    </row>
    <row r="3257" spans="1:21" ht="14.45" customHeight="1" x14ac:dyDescent="0.2">
      <c r="A3257" s="831">
        <v>21</v>
      </c>
      <c r="B3257" s="832" t="s">
        <v>3242</v>
      </c>
      <c r="C3257" s="832" t="s">
        <v>3248</v>
      </c>
      <c r="D3257" s="833" t="s">
        <v>5567</v>
      </c>
      <c r="E3257" s="834" t="s">
        <v>3260</v>
      </c>
      <c r="F3257" s="832" t="s">
        <v>3243</v>
      </c>
      <c r="G3257" s="832" t="s">
        <v>4276</v>
      </c>
      <c r="H3257" s="832" t="s">
        <v>594</v>
      </c>
      <c r="I3257" s="832" t="s">
        <v>4277</v>
      </c>
      <c r="J3257" s="832" t="s">
        <v>961</v>
      </c>
      <c r="K3257" s="832" t="s">
        <v>4278</v>
      </c>
      <c r="L3257" s="835">
        <v>0</v>
      </c>
      <c r="M3257" s="835">
        <v>0</v>
      </c>
      <c r="N3257" s="832">
        <v>2</v>
      </c>
      <c r="O3257" s="836">
        <v>1</v>
      </c>
      <c r="P3257" s="835">
        <v>0</v>
      </c>
      <c r="Q3257" s="837"/>
      <c r="R3257" s="832">
        <v>2</v>
      </c>
      <c r="S3257" s="837">
        <v>1</v>
      </c>
      <c r="T3257" s="836">
        <v>1</v>
      </c>
      <c r="U3257" s="838">
        <v>1</v>
      </c>
    </row>
    <row r="3258" spans="1:21" ht="14.45" customHeight="1" x14ac:dyDescent="0.2">
      <c r="A3258" s="831">
        <v>21</v>
      </c>
      <c r="B3258" s="832" t="s">
        <v>3242</v>
      </c>
      <c r="C3258" s="832" t="s">
        <v>3248</v>
      </c>
      <c r="D3258" s="833" t="s">
        <v>5567</v>
      </c>
      <c r="E3258" s="834" t="s">
        <v>3260</v>
      </c>
      <c r="F3258" s="832" t="s">
        <v>3243</v>
      </c>
      <c r="G3258" s="832" t="s">
        <v>3546</v>
      </c>
      <c r="H3258" s="832" t="s">
        <v>594</v>
      </c>
      <c r="I3258" s="832" t="s">
        <v>4125</v>
      </c>
      <c r="J3258" s="832" t="s">
        <v>732</v>
      </c>
      <c r="K3258" s="832" t="s">
        <v>4126</v>
      </c>
      <c r="L3258" s="835">
        <v>17.62</v>
      </c>
      <c r="M3258" s="835">
        <v>52.86</v>
      </c>
      <c r="N3258" s="832">
        <v>3</v>
      </c>
      <c r="O3258" s="836">
        <v>3</v>
      </c>
      <c r="P3258" s="835">
        <v>52.86</v>
      </c>
      <c r="Q3258" s="837">
        <v>1</v>
      </c>
      <c r="R3258" s="832">
        <v>3</v>
      </c>
      <c r="S3258" s="837">
        <v>1</v>
      </c>
      <c r="T3258" s="836">
        <v>3</v>
      </c>
      <c r="U3258" s="838">
        <v>1</v>
      </c>
    </row>
    <row r="3259" spans="1:21" ht="14.45" customHeight="1" x14ac:dyDescent="0.2">
      <c r="A3259" s="831">
        <v>21</v>
      </c>
      <c r="B3259" s="832" t="s">
        <v>3242</v>
      </c>
      <c r="C3259" s="832" t="s">
        <v>3248</v>
      </c>
      <c r="D3259" s="833" t="s">
        <v>5567</v>
      </c>
      <c r="E3259" s="834" t="s">
        <v>3260</v>
      </c>
      <c r="F3259" s="832" t="s">
        <v>3243</v>
      </c>
      <c r="G3259" s="832" t="s">
        <v>3546</v>
      </c>
      <c r="H3259" s="832" t="s">
        <v>594</v>
      </c>
      <c r="I3259" s="832" t="s">
        <v>3547</v>
      </c>
      <c r="J3259" s="832" t="s">
        <v>732</v>
      </c>
      <c r="K3259" s="832" t="s">
        <v>676</v>
      </c>
      <c r="L3259" s="835">
        <v>35.25</v>
      </c>
      <c r="M3259" s="835">
        <v>141</v>
      </c>
      <c r="N3259" s="832">
        <v>4</v>
      </c>
      <c r="O3259" s="836">
        <v>2.5</v>
      </c>
      <c r="P3259" s="835">
        <v>105.75</v>
      </c>
      <c r="Q3259" s="837">
        <v>0.75</v>
      </c>
      <c r="R3259" s="832">
        <v>3</v>
      </c>
      <c r="S3259" s="837">
        <v>0.75</v>
      </c>
      <c r="T3259" s="836">
        <v>1.5</v>
      </c>
      <c r="U3259" s="838">
        <v>0.6</v>
      </c>
    </row>
    <row r="3260" spans="1:21" ht="14.45" customHeight="1" x14ac:dyDescent="0.2">
      <c r="A3260" s="831">
        <v>21</v>
      </c>
      <c r="B3260" s="832" t="s">
        <v>3242</v>
      </c>
      <c r="C3260" s="832" t="s">
        <v>3248</v>
      </c>
      <c r="D3260" s="833" t="s">
        <v>5567</v>
      </c>
      <c r="E3260" s="834" t="s">
        <v>3260</v>
      </c>
      <c r="F3260" s="832" t="s">
        <v>3243</v>
      </c>
      <c r="G3260" s="832" t="s">
        <v>3546</v>
      </c>
      <c r="H3260" s="832" t="s">
        <v>594</v>
      </c>
      <c r="I3260" s="832" t="s">
        <v>3912</v>
      </c>
      <c r="J3260" s="832" t="s">
        <v>732</v>
      </c>
      <c r="K3260" s="832" t="s">
        <v>3913</v>
      </c>
      <c r="L3260" s="835">
        <v>35.25</v>
      </c>
      <c r="M3260" s="835">
        <v>105.75</v>
      </c>
      <c r="N3260" s="832">
        <v>3</v>
      </c>
      <c r="O3260" s="836">
        <v>3</v>
      </c>
      <c r="P3260" s="835">
        <v>70.5</v>
      </c>
      <c r="Q3260" s="837">
        <v>0.66666666666666663</v>
      </c>
      <c r="R3260" s="832">
        <v>2</v>
      </c>
      <c r="S3260" s="837">
        <v>0.66666666666666663</v>
      </c>
      <c r="T3260" s="836">
        <v>2</v>
      </c>
      <c r="U3260" s="838">
        <v>0.66666666666666663</v>
      </c>
    </row>
    <row r="3261" spans="1:21" ht="14.45" customHeight="1" x14ac:dyDescent="0.2">
      <c r="A3261" s="831">
        <v>21</v>
      </c>
      <c r="B3261" s="832" t="s">
        <v>3242</v>
      </c>
      <c r="C3261" s="832" t="s">
        <v>3248</v>
      </c>
      <c r="D3261" s="833" t="s">
        <v>5567</v>
      </c>
      <c r="E3261" s="834" t="s">
        <v>3260</v>
      </c>
      <c r="F3261" s="832" t="s">
        <v>3243</v>
      </c>
      <c r="G3261" s="832" t="s">
        <v>3546</v>
      </c>
      <c r="H3261" s="832" t="s">
        <v>594</v>
      </c>
      <c r="I3261" s="832" t="s">
        <v>3914</v>
      </c>
      <c r="J3261" s="832" t="s">
        <v>1336</v>
      </c>
      <c r="K3261" s="832" t="s">
        <v>3915</v>
      </c>
      <c r="L3261" s="835">
        <v>35.25</v>
      </c>
      <c r="M3261" s="835">
        <v>35.25</v>
      </c>
      <c r="N3261" s="832">
        <v>1</v>
      </c>
      <c r="O3261" s="836">
        <v>0.5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5" customHeight="1" x14ac:dyDescent="0.2">
      <c r="A3262" s="831">
        <v>21</v>
      </c>
      <c r="B3262" s="832" t="s">
        <v>3242</v>
      </c>
      <c r="C3262" s="832" t="s">
        <v>3248</v>
      </c>
      <c r="D3262" s="833" t="s">
        <v>5567</v>
      </c>
      <c r="E3262" s="834" t="s">
        <v>3260</v>
      </c>
      <c r="F3262" s="832" t="s">
        <v>3243</v>
      </c>
      <c r="G3262" s="832" t="s">
        <v>3546</v>
      </c>
      <c r="H3262" s="832" t="s">
        <v>594</v>
      </c>
      <c r="I3262" s="832" t="s">
        <v>3916</v>
      </c>
      <c r="J3262" s="832" t="s">
        <v>732</v>
      </c>
      <c r="K3262" s="832" t="s">
        <v>3917</v>
      </c>
      <c r="L3262" s="835">
        <v>17.62</v>
      </c>
      <c r="M3262" s="835">
        <v>17.62</v>
      </c>
      <c r="N3262" s="832">
        <v>1</v>
      </c>
      <c r="O3262" s="836">
        <v>1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5" customHeight="1" x14ac:dyDescent="0.2">
      <c r="A3263" s="831">
        <v>21</v>
      </c>
      <c r="B3263" s="832" t="s">
        <v>3242</v>
      </c>
      <c r="C3263" s="832" t="s">
        <v>3248</v>
      </c>
      <c r="D3263" s="833" t="s">
        <v>5567</v>
      </c>
      <c r="E3263" s="834" t="s">
        <v>3260</v>
      </c>
      <c r="F3263" s="832" t="s">
        <v>3243</v>
      </c>
      <c r="G3263" s="832" t="s">
        <v>3546</v>
      </c>
      <c r="H3263" s="832" t="s">
        <v>594</v>
      </c>
      <c r="I3263" s="832" t="s">
        <v>5370</v>
      </c>
      <c r="J3263" s="832" t="s">
        <v>732</v>
      </c>
      <c r="K3263" s="832" t="s">
        <v>3915</v>
      </c>
      <c r="L3263" s="835">
        <v>35.25</v>
      </c>
      <c r="M3263" s="835">
        <v>35.25</v>
      </c>
      <c r="N3263" s="832">
        <v>1</v>
      </c>
      <c r="O3263" s="836">
        <v>1</v>
      </c>
      <c r="P3263" s="835">
        <v>35.25</v>
      </c>
      <c r="Q3263" s="837">
        <v>1</v>
      </c>
      <c r="R3263" s="832">
        <v>1</v>
      </c>
      <c r="S3263" s="837">
        <v>1</v>
      </c>
      <c r="T3263" s="836">
        <v>1</v>
      </c>
      <c r="U3263" s="838">
        <v>1</v>
      </c>
    </row>
    <row r="3264" spans="1:21" ht="14.45" customHeight="1" x14ac:dyDescent="0.2">
      <c r="A3264" s="831">
        <v>21</v>
      </c>
      <c r="B3264" s="832" t="s">
        <v>3242</v>
      </c>
      <c r="C3264" s="832" t="s">
        <v>3248</v>
      </c>
      <c r="D3264" s="833" t="s">
        <v>5567</v>
      </c>
      <c r="E3264" s="834" t="s">
        <v>3260</v>
      </c>
      <c r="F3264" s="832" t="s">
        <v>3243</v>
      </c>
      <c r="G3264" s="832" t="s">
        <v>3551</v>
      </c>
      <c r="H3264" s="832" t="s">
        <v>594</v>
      </c>
      <c r="I3264" s="832" t="s">
        <v>3928</v>
      </c>
      <c r="J3264" s="832" t="s">
        <v>1078</v>
      </c>
      <c r="K3264" s="832" t="s">
        <v>3929</v>
      </c>
      <c r="L3264" s="835">
        <v>103.67</v>
      </c>
      <c r="M3264" s="835">
        <v>103.67</v>
      </c>
      <c r="N3264" s="832">
        <v>1</v>
      </c>
      <c r="O3264" s="836">
        <v>0.5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21</v>
      </c>
      <c r="B3265" s="832" t="s">
        <v>3242</v>
      </c>
      <c r="C3265" s="832" t="s">
        <v>3248</v>
      </c>
      <c r="D3265" s="833" t="s">
        <v>5567</v>
      </c>
      <c r="E3265" s="834" t="s">
        <v>3260</v>
      </c>
      <c r="F3265" s="832" t="s">
        <v>3243</v>
      </c>
      <c r="G3265" s="832" t="s">
        <v>3551</v>
      </c>
      <c r="H3265" s="832" t="s">
        <v>594</v>
      </c>
      <c r="I3265" s="832" t="s">
        <v>3552</v>
      </c>
      <c r="J3265" s="832" t="s">
        <v>696</v>
      </c>
      <c r="K3265" s="832" t="s">
        <v>3027</v>
      </c>
      <c r="L3265" s="835">
        <v>32.25</v>
      </c>
      <c r="M3265" s="835">
        <v>96.75</v>
      </c>
      <c r="N3265" s="832">
        <v>3</v>
      </c>
      <c r="O3265" s="836">
        <v>2.5</v>
      </c>
      <c r="P3265" s="835">
        <v>96.75</v>
      </c>
      <c r="Q3265" s="837">
        <v>1</v>
      </c>
      <c r="R3265" s="832">
        <v>3</v>
      </c>
      <c r="S3265" s="837">
        <v>1</v>
      </c>
      <c r="T3265" s="836">
        <v>2.5</v>
      </c>
      <c r="U3265" s="838">
        <v>1</v>
      </c>
    </row>
    <row r="3266" spans="1:21" ht="14.45" customHeight="1" x14ac:dyDescent="0.2">
      <c r="A3266" s="831">
        <v>21</v>
      </c>
      <c r="B3266" s="832" t="s">
        <v>3242</v>
      </c>
      <c r="C3266" s="832" t="s">
        <v>3248</v>
      </c>
      <c r="D3266" s="833" t="s">
        <v>5567</v>
      </c>
      <c r="E3266" s="834" t="s">
        <v>3260</v>
      </c>
      <c r="F3266" s="832" t="s">
        <v>3243</v>
      </c>
      <c r="G3266" s="832" t="s">
        <v>3551</v>
      </c>
      <c r="H3266" s="832" t="s">
        <v>594</v>
      </c>
      <c r="I3266" s="832" t="s">
        <v>4281</v>
      </c>
      <c r="J3266" s="832" t="s">
        <v>696</v>
      </c>
      <c r="K3266" s="832" t="s">
        <v>3559</v>
      </c>
      <c r="L3266" s="835">
        <v>115.18</v>
      </c>
      <c r="M3266" s="835">
        <v>230.36</v>
      </c>
      <c r="N3266" s="832">
        <v>2</v>
      </c>
      <c r="O3266" s="836">
        <v>2</v>
      </c>
      <c r="P3266" s="835">
        <v>230.36</v>
      </c>
      <c r="Q3266" s="837">
        <v>1</v>
      </c>
      <c r="R3266" s="832">
        <v>2</v>
      </c>
      <c r="S3266" s="837">
        <v>1</v>
      </c>
      <c r="T3266" s="836">
        <v>2</v>
      </c>
      <c r="U3266" s="838">
        <v>1</v>
      </c>
    </row>
    <row r="3267" spans="1:21" ht="14.45" customHeight="1" x14ac:dyDescent="0.2">
      <c r="A3267" s="831">
        <v>21</v>
      </c>
      <c r="B3267" s="832" t="s">
        <v>3242</v>
      </c>
      <c r="C3267" s="832" t="s">
        <v>3248</v>
      </c>
      <c r="D3267" s="833" t="s">
        <v>5567</v>
      </c>
      <c r="E3267" s="834" t="s">
        <v>3260</v>
      </c>
      <c r="F3267" s="832" t="s">
        <v>3243</v>
      </c>
      <c r="G3267" s="832" t="s">
        <v>3551</v>
      </c>
      <c r="H3267" s="832" t="s">
        <v>594</v>
      </c>
      <c r="I3267" s="832" t="s">
        <v>4565</v>
      </c>
      <c r="J3267" s="832" t="s">
        <v>1078</v>
      </c>
      <c r="K3267" s="832" t="s">
        <v>4566</v>
      </c>
      <c r="L3267" s="835">
        <v>16.12</v>
      </c>
      <c r="M3267" s="835">
        <v>16.12</v>
      </c>
      <c r="N3267" s="832">
        <v>1</v>
      </c>
      <c r="O3267" s="836">
        <v>1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5" customHeight="1" x14ac:dyDescent="0.2">
      <c r="A3268" s="831">
        <v>21</v>
      </c>
      <c r="B3268" s="832" t="s">
        <v>3242</v>
      </c>
      <c r="C3268" s="832" t="s">
        <v>3248</v>
      </c>
      <c r="D3268" s="833" t="s">
        <v>5567</v>
      </c>
      <c r="E3268" s="834" t="s">
        <v>3260</v>
      </c>
      <c r="F3268" s="832" t="s">
        <v>3243</v>
      </c>
      <c r="G3268" s="832" t="s">
        <v>3551</v>
      </c>
      <c r="H3268" s="832" t="s">
        <v>594</v>
      </c>
      <c r="I3268" s="832" t="s">
        <v>3930</v>
      </c>
      <c r="J3268" s="832" t="s">
        <v>1078</v>
      </c>
      <c r="K3268" s="832" t="s">
        <v>3556</v>
      </c>
      <c r="L3268" s="835">
        <v>32.25</v>
      </c>
      <c r="M3268" s="835">
        <v>32.25</v>
      </c>
      <c r="N3268" s="832">
        <v>1</v>
      </c>
      <c r="O3268" s="836">
        <v>1</v>
      </c>
      <c r="P3268" s="835">
        <v>32.25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5" customHeight="1" x14ac:dyDescent="0.2">
      <c r="A3269" s="831">
        <v>21</v>
      </c>
      <c r="B3269" s="832" t="s">
        <v>3242</v>
      </c>
      <c r="C3269" s="832" t="s">
        <v>3248</v>
      </c>
      <c r="D3269" s="833" t="s">
        <v>5567</v>
      </c>
      <c r="E3269" s="834" t="s">
        <v>3260</v>
      </c>
      <c r="F3269" s="832" t="s">
        <v>3243</v>
      </c>
      <c r="G3269" s="832" t="s">
        <v>3551</v>
      </c>
      <c r="H3269" s="832" t="s">
        <v>594</v>
      </c>
      <c r="I3269" s="832" t="s">
        <v>3553</v>
      </c>
      <c r="J3269" s="832" t="s">
        <v>1078</v>
      </c>
      <c r="K3269" s="832" t="s">
        <v>3554</v>
      </c>
      <c r="L3269" s="835">
        <v>103.67</v>
      </c>
      <c r="M3269" s="835">
        <v>1347.7099999999998</v>
      </c>
      <c r="N3269" s="832">
        <v>13</v>
      </c>
      <c r="O3269" s="836">
        <v>9.5</v>
      </c>
      <c r="P3269" s="835">
        <v>1036.6999999999998</v>
      </c>
      <c r="Q3269" s="837">
        <v>0.76923076923076916</v>
      </c>
      <c r="R3269" s="832">
        <v>10</v>
      </c>
      <c r="S3269" s="837">
        <v>0.76923076923076927</v>
      </c>
      <c r="T3269" s="836">
        <v>6.5</v>
      </c>
      <c r="U3269" s="838">
        <v>0.68421052631578949</v>
      </c>
    </row>
    <row r="3270" spans="1:21" ht="14.45" customHeight="1" x14ac:dyDescent="0.2">
      <c r="A3270" s="831">
        <v>21</v>
      </c>
      <c r="B3270" s="832" t="s">
        <v>3242</v>
      </c>
      <c r="C3270" s="832" t="s">
        <v>3248</v>
      </c>
      <c r="D3270" s="833" t="s">
        <v>5567</v>
      </c>
      <c r="E3270" s="834" t="s">
        <v>3260</v>
      </c>
      <c r="F3270" s="832" t="s">
        <v>3243</v>
      </c>
      <c r="G3270" s="832" t="s">
        <v>3551</v>
      </c>
      <c r="H3270" s="832" t="s">
        <v>594</v>
      </c>
      <c r="I3270" s="832" t="s">
        <v>4788</v>
      </c>
      <c r="J3270" s="832" t="s">
        <v>4283</v>
      </c>
      <c r="K3270" s="832" t="s">
        <v>4789</v>
      </c>
      <c r="L3270" s="835">
        <v>64.5</v>
      </c>
      <c r="M3270" s="835">
        <v>64.5</v>
      </c>
      <c r="N3270" s="832">
        <v>1</v>
      </c>
      <c r="O3270" s="836">
        <v>0.5</v>
      </c>
      <c r="P3270" s="835">
        <v>64.5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5" customHeight="1" x14ac:dyDescent="0.2">
      <c r="A3271" s="831">
        <v>21</v>
      </c>
      <c r="B3271" s="832" t="s">
        <v>3242</v>
      </c>
      <c r="C3271" s="832" t="s">
        <v>3248</v>
      </c>
      <c r="D3271" s="833" t="s">
        <v>5567</v>
      </c>
      <c r="E3271" s="834" t="s">
        <v>3260</v>
      </c>
      <c r="F3271" s="832" t="s">
        <v>3243</v>
      </c>
      <c r="G3271" s="832" t="s">
        <v>3551</v>
      </c>
      <c r="H3271" s="832" t="s">
        <v>594</v>
      </c>
      <c r="I3271" s="832" t="s">
        <v>5371</v>
      </c>
      <c r="J3271" s="832" t="s">
        <v>4292</v>
      </c>
      <c r="K3271" s="832" t="s">
        <v>3559</v>
      </c>
      <c r="L3271" s="835">
        <v>115.18</v>
      </c>
      <c r="M3271" s="835">
        <v>115.18</v>
      </c>
      <c r="N3271" s="832">
        <v>1</v>
      </c>
      <c r="O3271" s="836">
        <v>0.5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5" customHeight="1" x14ac:dyDescent="0.2">
      <c r="A3272" s="831">
        <v>21</v>
      </c>
      <c r="B3272" s="832" t="s">
        <v>3242</v>
      </c>
      <c r="C3272" s="832" t="s">
        <v>3248</v>
      </c>
      <c r="D3272" s="833" t="s">
        <v>5567</v>
      </c>
      <c r="E3272" s="834" t="s">
        <v>3260</v>
      </c>
      <c r="F3272" s="832" t="s">
        <v>3243</v>
      </c>
      <c r="G3272" s="832" t="s">
        <v>3293</v>
      </c>
      <c r="H3272" s="832" t="s">
        <v>594</v>
      </c>
      <c r="I3272" s="832" t="s">
        <v>3294</v>
      </c>
      <c r="J3272" s="832" t="s">
        <v>1357</v>
      </c>
      <c r="K3272" s="832" t="s">
        <v>1358</v>
      </c>
      <c r="L3272" s="835">
        <v>453.18</v>
      </c>
      <c r="M3272" s="835">
        <v>453.18</v>
      </c>
      <c r="N3272" s="832">
        <v>1</v>
      </c>
      <c r="O3272" s="836">
        <v>0.5</v>
      </c>
      <c r="P3272" s="835">
        <v>453.18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5" customHeight="1" x14ac:dyDescent="0.2">
      <c r="A3273" s="831">
        <v>21</v>
      </c>
      <c r="B3273" s="832" t="s">
        <v>3242</v>
      </c>
      <c r="C3273" s="832" t="s">
        <v>3248</v>
      </c>
      <c r="D3273" s="833" t="s">
        <v>5567</v>
      </c>
      <c r="E3273" s="834" t="s">
        <v>3260</v>
      </c>
      <c r="F3273" s="832" t="s">
        <v>3243</v>
      </c>
      <c r="G3273" s="832" t="s">
        <v>3293</v>
      </c>
      <c r="H3273" s="832" t="s">
        <v>655</v>
      </c>
      <c r="I3273" s="832" t="s">
        <v>2521</v>
      </c>
      <c r="J3273" s="832" t="s">
        <v>1349</v>
      </c>
      <c r="K3273" s="832" t="s">
        <v>2522</v>
      </c>
      <c r="L3273" s="835">
        <v>453.18</v>
      </c>
      <c r="M3273" s="835">
        <v>453.18</v>
      </c>
      <c r="N3273" s="832">
        <v>1</v>
      </c>
      <c r="O3273" s="836">
        <v>1</v>
      </c>
      <c r="P3273" s="835">
        <v>453.18</v>
      </c>
      <c r="Q3273" s="837">
        <v>1</v>
      </c>
      <c r="R3273" s="832">
        <v>1</v>
      </c>
      <c r="S3273" s="837">
        <v>1</v>
      </c>
      <c r="T3273" s="836">
        <v>1</v>
      </c>
      <c r="U3273" s="838">
        <v>1</v>
      </c>
    </row>
    <row r="3274" spans="1:21" ht="14.45" customHeight="1" x14ac:dyDescent="0.2">
      <c r="A3274" s="831">
        <v>21</v>
      </c>
      <c r="B3274" s="832" t="s">
        <v>3242</v>
      </c>
      <c r="C3274" s="832" t="s">
        <v>3248</v>
      </c>
      <c r="D3274" s="833" t="s">
        <v>5567</v>
      </c>
      <c r="E3274" s="834" t="s">
        <v>3260</v>
      </c>
      <c r="F3274" s="832" t="s">
        <v>3243</v>
      </c>
      <c r="G3274" s="832" t="s">
        <v>3293</v>
      </c>
      <c r="H3274" s="832" t="s">
        <v>594</v>
      </c>
      <c r="I3274" s="832" t="s">
        <v>3295</v>
      </c>
      <c r="J3274" s="832" t="s">
        <v>1349</v>
      </c>
      <c r="K3274" s="832" t="s">
        <v>2522</v>
      </c>
      <c r="L3274" s="835">
        <v>453.18</v>
      </c>
      <c r="M3274" s="835">
        <v>60272.940000000024</v>
      </c>
      <c r="N3274" s="832">
        <v>133</v>
      </c>
      <c r="O3274" s="836">
        <v>78.5</v>
      </c>
      <c r="P3274" s="835">
        <v>48943.440000000024</v>
      </c>
      <c r="Q3274" s="837">
        <v>0.81203007518796999</v>
      </c>
      <c r="R3274" s="832">
        <v>108</v>
      </c>
      <c r="S3274" s="837">
        <v>0.81203007518796988</v>
      </c>
      <c r="T3274" s="836">
        <v>65</v>
      </c>
      <c r="U3274" s="838">
        <v>0.82802547770700641</v>
      </c>
    </row>
    <row r="3275" spans="1:21" ht="14.45" customHeight="1" x14ac:dyDescent="0.2">
      <c r="A3275" s="831">
        <v>21</v>
      </c>
      <c r="B3275" s="832" t="s">
        <v>3242</v>
      </c>
      <c r="C3275" s="832" t="s">
        <v>3248</v>
      </c>
      <c r="D3275" s="833" t="s">
        <v>5567</v>
      </c>
      <c r="E3275" s="834" t="s">
        <v>3260</v>
      </c>
      <c r="F3275" s="832" t="s">
        <v>3243</v>
      </c>
      <c r="G3275" s="832" t="s">
        <v>3293</v>
      </c>
      <c r="H3275" s="832" t="s">
        <v>594</v>
      </c>
      <c r="I3275" s="832" t="s">
        <v>3934</v>
      </c>
      <c r="J3275" s="832" t="s">
        <v>3566</v>
      </c>
      <c r="K3275" s="832" t="s">
        <v>2522</v>
      </c>
      <c r="L3275" s="835">
        <v>453.18</v>
      </c>
      <c r="M3275" s="835">
        <v>1359.54</v>
      </c>
      <c r="N3275" s="832">
        <v>3</v>
      </c>
      <c r="O3275" s="836">
        <v>0.5</v>
      </c>
      <c r="P3275" s="835">
        <v>1359.54</v>
      </c>
      <c r="Q3275" s="837">
        <v>1</v>
      </c>
      <c r="R3275" s="832">
        <v>3</v>
      </c>
      <c r="S3275" s="837">
        <v>1</v>
      </c>
      <c r="T3275" s="836">
        <v>0.5</v>
      </c>
      <c r="U3275" s="838">
        <v>1</v>
      </c>
    </row>
    <row r="3276" spans="1:21" ht="14.45" customHeight="1" x14ac:dyDescent="0.2">
      <c r="A3276" s="831">
        <v>21</v>
      </c>
      <c r="B3276" s="832" t="s">
        <v>3242</v>
      </c>
      <c r="C3276" s="832" t="s">
        <v>3248</v>
      </c>
      <c r="D3276" s="833" t="s">
        <v>5567</v>
      </c>
      <c r="E3276" s="834" t="s">
        <v>3260</v>
      </c>
      <c r="F3276" s="832" t="s">
        <v>3243</v>
      </c>
      <c r="G3276" s="832" t="s">
        <v>3305</v>
      </c>
      <c r="H3276" s="832" t="s">
        <v>655</v>
      </c>
      <c r="I3276" s="832" t="s">
        <v>2853</v>
      </c>
      <c r="J3276" s="832" t="s">
        <v>2851</v>
      </c>
      <c r="K3276" s="832" t="s">
        <v>2854</v>
      </c>
      <c r="L3276" s="835">
        <v>552.64</v>
      </c>
      <c r="M3276" s="835">
        <v>1105.28</v>
      </c>
      <c r="N3276" s="832">
        <v>2</v>
      </c>
      <c r="O3276" s="836">
        <v>0.5</v>
      </c>
      <c r="P3276" s="835">
        <v>1105.28</v>
      </c>
      <c r="Q3276" s="837">
        <v>1</v>
      </c>
      <c r="R3276" s="832">
        <v>2</v>
      </c>
      <c r="S3276" s="837">
        <v>1</v>
      </c>
      <c r="T3276" s="836">
        <v>0.5</v>
      </c>
      <c r="U3276" s="838">
        <v>1</v>
      </c>
    </row>
    <row r="3277" spans="1:21" ht="14.45" customHeight="1" x14ac:dyDescent="0.2">
      <c r="A3277" s="831">
        <v>21</v>
      </c>
      <c r="B3277" s="832" t="s">
        <v>3242</v>
      </c>
      <c r="C3277" s="832" t="s">
        <v>3248</v>
      </c>
      <c r="D3277" s="833" t="s">
        <v>5567</v>
      </c>
      <c r="E3277" s="834" t="s">
        <v>3260</v>
      </c>
      <c r="F3277" s="832" t="s">
        <v>3243</v>
      </c>
      <c r="G3277" s="832" t="s">
        <v>3944</v>
      </c>
      <c r="H3277" s="832" t="s">
        <v>594</v>
      </c>
      <c r="I3277" s="832" t="s">
        <v>3945</v>
      </c>
      <c r="J3277" s="832" t="s">
        <v>3946</v>
      </c>
      <c r="K3277" s="832" t="s">
        <v>3947</v>
      </c>
      <c r="L3277" s="835">
        <v>453.18</v>
      </c>
      <c r="M3277" s="835">
        <v>2265.9</v>
      </c>
      <c r="N3277" s="832">
        <v>5</v>
      </c>
      <c r="O3277" s="836">
        <v>2</v>
      </c>
      <c r="P3277" s="835">
        <v>2265.9</v>
      </c>
      <c r="Q3277" s="837">
        <v>1</v>
      </c>
      <c r="R3277" s="832">
        <v>5</v>
      </c>
      <c r="S3277" s="837">
        <v>1</v>
      </c>
      <c r="T3277" s="836">
        <v>2</v>
      </c>
      <c r="U3277" s="838">
        <v>1</v>
      </c>
    </row>
    <row r="3278" spans="1:21" ht="14.45" customHeight="1" x14ac:dyDescent="0.2">
      <c r="A3278" s="831">
        <v>21</v>
      </c>
      <c r="B3278" s="832" t="s">
        <v>3242</v>
      </c>
      <c r="C3278" s="832" t="s">
        <v>3248</v>
      </c>
      <c r="D3278" s="833" t="s">
        <v>5567</v>
      </c>
      <c r="E3278" s="834" t="s">
        <v>3260</v>
      </c>
      <c r="F3278" s="832" t="s">
        <v>3243</v>
      </c>
      <c r="G3278" s="832" t="s">
        <v>3570</v>
      </c>
      <c r="H3278" s="832" t="s">
        <v>655</v>
      </c>
      <c r="I3278" s="832" t="s">
        <v>2510</v>
      </c>
      <c r="J3278" s="832" t="s">
        <v>842</v>
      </c>
      <c r="K3278" s="832" t="s">
        <v>2511</v>
      </c>
      <c r="L3278" s="835">
        <v>57.6</v>
      </c>
      <c r="M3278" s="835">
        <v>172.8</v>
      </c>
      <c r="N3278" s="832">
        <v>3</v>
      </c>
      <c r="O3278" s="836">
        <v>2</v>
      </c>
      <c r="P3278" s="835">
        <v>115.2</v>
      </c>
      <c r="Q3278" s="837">
        <v>0.66666666666666663</v>
      </c>
      <c r="R3278" s="832">
        <v>2</v>
      </c>
      <c r="S3278" s="837">
        <v>0.66666666666666663</v>
      </c>
      <c r="T3278" s="836">
        <v>1</v>
      </c>
      <c r="U3278" s="838">
        <v>0.5</v>
      </c>
    </row>
    <row r="3279" spans="1:21" ht="14.45" customHeight="1" x14ac:dyDescent="0.2">
      <c r="A3279" s="831">
        <v>21</v>
      </c>
      <c r="B3279" s="832" t="s">
        <v>3242</v>
      </c>
      <c r="C3279" s="832" t="s">
        <v>3248</v>
      </c>
      <c r="D3279" s="833" t="s">
        <v>5567</v>
      </c>
      <c r="E3279" s="834" t="s">
        <v>3260</v>
      </c>
      <c r="F3279" s="832" t="s">
        <v>3243</v>
      </c>
      <c r="G3279" s="832" t="s">
        <v>3570</v>
      </c>
      <c r="H3279" s="832" t="s">
        <v>655</v>
      </c>
      <c r="I3279" s="832" t="s">
        <v>2508</v>
      </c>
      <c r="J3279" s="832" t="s">
        <v>842</v>
      </c>
      <c r="K3279" s="832" t="s">
        <v>2509</v>
      </c>
      <c r="L3279" s="835">
        <v>16.12</v>
      </c>
      <c r="M3279" s="835">
        <v>32.24</v>
      </c>
      <c r="N3279" s="832">
        <v>2</v>
      </c>
      <c r="O3279" s="836">
        <v>0.5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21</v>
      </c>
      <c r="B3280" s="832" t="s">
        <v>3242</v>
      </c>
      <c r="C3280" s="832" t="s">
        <v>3248</v>
      </c>
      <c r="D3280" s="833" t="s">
        <v>5567</v>
      </c>
      <c r="E3280" s="834" t="s">
        <v>3260</v>
      </c>
      <c r="F3280" s="832" t="s">
        <v>3243</v>
      </c>
      <c r="G3280" s="832" t="s">
        <v>3594</v>
      </c>
      <c r="H3280" s="832" t="s">
        <v>594</v>
      </c>
      <c r="I3280" s="832" t="s">
        <v>3595</v>
      </c>
      <c r="J3280" s="832" t="s">
        <v>668</v>
      </c>
      <c r="K3280" s="832" t="s">
        <v>3596</v>
      </c>
      <c r="L3280" s="835">
        <v>127.91</v>
      </c>
      <c r="M3280" s="835">
        <v>1023.28</v>
      </c>
      <c r="N3280" s="832">
        <v>8</v>
      </c>
      <c r="O3280" s="836">
        <v>6</v>
      </c>
      <c r="P3280" s="835">
        <v>767.45999999999992</v>
      </c>
      <c r="Q3280" s="837">
        <v>0.74999999999999989</v>
      </c>
      <c r="R3280" s="832">
        <v>6</v>
      </c>
      <c r="S3280" s="837">
        <v>0.75</v>
      </c>
      <c r="T3280" s="836">
        <v>4</v>
      </c>
      <c r="U3280" s="838">
        <v>0.66666666666666663</v>
      </c>
    </row>
    <row r="3281" spans="1:21" ht="14.45" customHeight="1" x14ac:dyDescent="0.2">
      <c r="A3281" s="831">
        <v>21</v>
      </c>
      <c r="B3281" s="832" t="s">
        <v>3242</v>
      </c>
      <c r="C3281" s="832" t="s">
        <v>3248</v>
      </c>
      <c r="D3281" s="833" t="s">
        <v>5567</v>
      </c>
      <c r="E3281" s="834" t="s">
        <v>3260</v>
      </c>
      <c r="F3281" s="832" t="s">
        <v>3243</v>
      </c>
      <c r="G3281" s="832" t="s">
        <v>3594</v>
      </c>
      <c r="H3281" s="832" t="s">
        <v>594</v>
      </c>
      <c r="I3281" s="832" t="s">
        <v>4298</v>
      </c>
      <c r="J3281" s="832" t="s">
        <v>4299</v>
      </c>
      <c r="K3281" s="832" t="s">
        <v>4300</v>
      </c>
      <c r="L3281" s="835">
        <v>107.37</v>
      </c>
      <c r="M3281" s="835">
        <v>322.11</v>
      </c>
      <c r="N3281" s="832">
        <v>3</v>
      </c>
      <c r="O3281" s="836">
        <v>3</v>
      </c>
      <c r="P3281" s="835">
        <v>107.37</v>
      </c>
      <c r="Q3281" s="837">
        <v>0.33333333333333331</v>
      </c>
      <c r="R3281" s="832">
        <v>1</v>
      </c>
      <c r="S3281" s="837">
        <v>0.33333333333333331</v>
      </c>
      <c r="T3281" s="836">
        <v>1</v>
      </c>
      <c r="U3281" s="838">
        <v>0.33333333333333331</v>
      </c>
    </row>
    <row r="3282" spans="1:21" ht="14.45" customHeight="1" x14ac:dyDescent="0.2">
      <c r="A3282" s="831">
        <v>21</v>
      </c>
      <c r="B3282" s="832" t="s">
        <v>3242</v>
      </c>
      <c r="C3282" s="832" t="s">
        <v>3248</v>
      </c>
      <c r="D3282" s="833" t="s">
        <v>5567</v>
      </c>
      <c r="E3282" s="834" t="s">
        <v>3260</v>
      </c>
      <c r="F3282" s="832" t="s">
        <v>3243</v>
      </c>
      <c r="G3282" s="832" t="s">
        <v>4929</v>
      </c>
      <c r="H3282" s="832" t="s">
        <v>594</v>
      </c>
      <c r="I3282" s="832" t="s">
        <v>4930</v>
      </c>
      <c r="J3282" s="832" t="s">
        <v>1130</v>
      </c>
      <c r="K3282" s="832" t="s">
        <v>1131</v>
      </c>
      <c r="L3282" s="835">
        <v>79.099999999999994</v>
      </c>
      <c r="M3282" s="835">
        <v>79.099999999999994</v>
      </c>
      <c r="N3282" s="832">
        <v>1</v>
      </c>
      <c r="O3282" s="836">
        <v>0.5</v>
      </c>
      <c r="P3282" s="835">
        <v>79.099999999999994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5" customHeight="1" x14ac:dyDescent="0.2">
      <c r="A3283" s="831">
        <v>21</v>
      </c>
      <c r="B3283" s="832" t="s">
        <v>3242</v>
      </c>
      <c r="C3283" s="832" t="s">
        <v>3248</v>
      </c>
      <c r="D3283" s="833" t="s">
        <v>5567</v>
      </c>
      <c r="E3283" s="834" t="s">
        <v>3260</v>
      </c>
      <c r="F3283" s="832" t="s">
        <v>3243</v>
      </c>
      <c r="G3283" s="832" t="s">
        <v>4929</v>
      </c>
      <c r="H3283" s="832" t="s">
        <v>594</v>
      </c>
      <c r="I3283" s="832" t="s">
        <v>4931</v>
      </c>
      <c r="J3283" s="832" t="s">
        <v>1130</v>
      </c>
      <c r="K3283" s="832" t="s">
        <v>1131</v>
      </c>
      <c r="L3283" s="835">
        <v>79.099999999999994</v>
      </c>
      <c r="M3283" s="835">
        <v>316.39999999999998</v>
      </c>
      <c r="N3283" s="832">
        <v>4</v>
      </c>
      <c r="O3283" s="836">
        <v>2</v>
      </c>
      <c r="P3283" s="835">
        <v>316.39999999999998</v>
      </c>
      <c r="Q3283" s="837">
        <v>1</v>
      </c>
      <c r="R3283" s="832">
        <v>4</v>
      </c>
      <c r="S3283" s="837">
        <v>1</v>
      </c>
      <c r="T3283" s="836">
        <v>2</v>
      </c>
      <c r="U3283" s="838">
        <v>1</v>
      </c>
    </row>
    <row r="3284" spans="1:21" ht="14.45" customHeight="1" x14ac:dyDescent="0.2">
      <c r="A3284" s="831">
        <v>21</v>
      </c>
      <c r="B3284" s="832" t="s">
        <v>3242</v>
      </c>
      <c r="C3284" s="832" t="s">
        <v>3248</v>
      </c>
      <c r="D3284" s="833" t="s">
        <v>5567</v>
      </c>
      <c r="E3284" s="834" t="s">
        <v>3260</v>
      </c>
      <c r="F3284" s="832" t="s">
        <v>3243</v>
      </c>
      <c r="G3284" s="832" t="s">
        <v>3597</v>
      </c>
      <c r="H3284" s="832" t="s">
        <v>594</v>
      </c>
      <c r="I3284" s="832" t="s">
        <v>3598</v>
      </c>
      <c r="J3284" s="832" t="s">
        <v>3599</v>
      </c>
      <c r="K3284" s="832" t="s">
        <v>3600</v>
      </c>
      <c r="L3284" s="835">
        <v>21.92</v>
      </c>
      <c r="M3284" s="835">
        <v>416.48</v>
      </c>
      <c r="N3284" s="832">
        <v>19</v>
      </c>
      <c r="O3284" s="836">
        <v>8</v>
      </c>
      <c r="P3284" s="835">
        <v>241.12</v>
      </c>
      <c r="Q3284" s="837">
        <v>0.57894736842105265</v>
      </c>
      <c r="R3284" s="832">
        <v>11</v>
      </c>
      <c r="S3284" s="837">
        <v>0.57894736842105265</v>
      </c>
      <c r="T3284" s="836">
        <v>5</v>
      </c>
      <c r="U3284" s="838">
        <v>0.625</v>
      </c>
    </row>
    <row r="3285" spans="1:21" ht="14.45" customHeight="1" x14ac:dyDescent="0.2">
      <c r="A3285" s="831">
        <v>21</v>
      </c>
      <c r="B3285" s="832" t="s">
        <v>3242</v>
      </c>
      <c r="C3285" s="832" t="s">
        <v>3248</v>
      </c>
      <c r="D3285" s="833" t="s">
        <v>5567</v>
      </c>
      <c r="E3285" s="834" t="s">
        <v>3260</v>
      </c>
      <c r="F3285" s="832" t="s">
        <v>3243</v>
      </c>
      <c r="G3285" s="832" t="s">
        <v>3597</v>
      </c>
      <c r="H3285" s="832" t="s">
        <v>594</v>
      </c>
      <c r="I3285" s="832" t="s">
        <v>3601</v>
      </c>
      <c r="J3285" s="832" t="s">
        <v>3599</v>
      </c>
      <c r="K3285" s="832" t="s">
        <v>1886</v>
      </c>
      <c r="L3285" s="835">
        <v>87.67</v>
      </c>
      <c r="M3285" s="835">
        <v>526.02</v>
      </c>
      <c r="N3285" s="832">
        <v>6</v>
      </c>
      <c r="O3285" s="836">
        <v>4.5</v>
      </c>
      <c r="P3285" s="835">
        <v>350.68</v>
      </c>
      <c r="Q3285" s="837">
        <v>0.66666666666666674</v>
      </c>
      <c r="R3285" s="832">
        <v>4</v>
      </c>
      <c r="S3285" s="837">
        <v>0.66666666666666663</v>
      </c>
      <c r="T3285" s="836">
        <v>3</v>
      </c>
      <c r="U3285" s="838">
        <v>0.66666666666666663</v>
      </c>
    </row>
    <row r="3286" spans="1:21" ht="14.45" customHeight="1" x14ac:dyDescent="0.2">
      <c r="A3286" s="831">
        <v>21</v>
      </c>
      <c r="B3286" s="832" t="s">
        <v>3242</v>
      </c>
      <c r="C3286" s="832" t="s">
        <v>3248</v>
      </c>
      <c r="D3286" s="833" t="s">
        <v>5567</v>
      </c>
      <c r="E3286" s="834" t="s">
        <v>3260</v>
      </c>
      <c r="F3286" s="832" t="s">
        <v>3243</v>
      </c>
      <c r="G3286" s="832" t="s">
        <v>3602</v>
      </c>
      <c r="H3286" s="832" t="s">
        <v>655</v>
      </c>
      <c r="I3286" s="832" t="s">
        <v>2922</v>
      </c>
      <c r="J3286" s="832" t="s">
        <v>1416</v>
      </c>
      <c r="K3286" s="832" t="s">
        <v>1417</v>
      </c>
      <c r="L3286" s="835">
        <v>2573.2199999999998</v>
      </c>
      <c r="M3286" s="835">
        <v>5146.4399999999996</v>
      </c>
      <c r="N3286" s="832">
        <v>2</v>
      </c>
      <c r="O3286" s="836">
        <v>0.5</v>
      </c>
      <c r="P3286" s="835">
        <v>5146.4399999999996</v>
      </c>
      <c r="Q3286" s="837">
        <v>1</v>
      </c>
      <c r="R3286" s="832">
        <v>2</v>
      </c>
      <c r="S3286" s="837">
        <v>1</v>
      </c>
      <c r="T3286" s="836">
        <v>0.5</v>
      </c>
      <c r="U3286" s="838">
        <v>1</v>
      </c>
    </row>
    <row r="3287" spans="1:21" ht="14.45" customHeight="1" x14ac:dyDescent="0.2">
      <c r="A3287" s="831">
        <v>21</v>
      </c>
      <c r="B3287" s="832" t="s">
        <v>3242</v>
      </c>
      <c r="C3287" s="832" t="s">
        <v>3248</v>
      </c>
      <c r="D3287" s="833" t="s">
        <v>5567</v>
      </c>
      <c r="E3287" s="834" t="s">
        <v>3260</v>
      </c>
      <c r="F3287" s="832" t="s">
        <v>3243</v>
      </c>
      <c r="G3287" s="832" t="s">
        <v>3602</v>
      </c>
      <c r="H3287" s="832" t="s">
        <v>594</v>
      </c>
      <c r="I3287" s="832" t="s">
        <v>5372</v>
      </c>
      <c r="J3287" s="832" t="s">
        <v>5373</v>
      </c>
      <c r="K3287" s="832" t="s">
        <v>2054</v>
      </c>
      <c r="L3287" s="835">
        <v>42.33</v>
      </c>
      <c r="M3287" s="835">
        <v>84.66</v>
      </c>
      <c r="N3287" s="832">
        <v>2</v>
      </c>
      <c r="O3287" s="836">
        <v>1</v>
      </c>
      <c r="P3287" s="835">
        <v>84.66</v>
      </c>
      <c r="Q3287" s="837">
        <v>1</v>
      </c>
      <c r="R3287" s="832">
        <v>2</v>
      </c>
      <c r="S3287" s="837">
        <v>1</v>
      </c>
      <c r="T3287" s="836">
        <v>1</v>
      </c>
      <c r="U3287" s="838">
        <v>1</v>
      </c>
    </row>
    <row r="3288" spans="1:21" ht="14.45" customHeight="1" x14ac:dyDescent="0.2">
      <c r="A3288" s="831">
        <v>21</v>
      </c>
      <c r="B3288" s="832" t="s">
        <v>3242</v>
      </c>
      <c r="C3288" s="832" t="s">
        <v>3248</v>
      </c>
      <c r="D3288" s="833" t="s">
        <v>5567</v>
      </c>
      <c r="E3288" s="834" t="s">
        <v>3260</v>
      </c>
      <c r="F3288" s="832" t="s">
        <v>3243</v>
      </c>
      <c r="G3288" s="832" t="s">
        <v>5107</v>
      </c>
      <c r="H3288" s="832" t="s">
        <v>594</v>
      </c>
      <c r="I3288" s="832" t="s">
        <v>5374</v>
      </c>
      <c r="J3288" s="832" t="s">
        <v>5375</v>
      </c>
      <c r="K3288" s="832" t="s">
        <v>5376</v>
      </c>
      <c r="L3288" s="835">
        <v>64.5</v>
      </c>
      <c r="M3288" s="835">
        <v>129</v>
      </c>
      <c r="N3288" s="832">
        <v>2</v>
      </c>
      <c r="O3288" s="836">
        <v>0.5</v>
      </c>
      <c r="P3288" s="835">
        <v>129</v>
      </c>
      <c r="Q3288" s="837">
        <v>1</v>
      </c>
      <c r="R3288" s="832">
        <v>2</v>
      </c>
      <c r="S3288" s="837">
        <v>1</v>
      </c>
      <c r="T3288" s="836">
        <v>0.5</v>
      </c>
      <c r="U3288" s="838">
        <v>1</v>
      </c>
    </row>
    <row r="3289" spans="1:21" ht="14.45" customHeight="1" x14ac:dyDescent="0.2">
      <c r="A3289" s="831">
        <v>21</v>
      </c>
      <c r="B3289" s="832" t="s">
        <v>3242</v>
      </c>
      <c r="C3289" s="832" t="s">
        <v>3248</v>
      </c>
      <c r="D3289" s="833" t="s">
        <v>5567</v>
      </c>
      <c r="E3289" s="834" t="s">
        <v>3260</v>
      </c>
      <c r="F3289" s="832" t="s">
        <v>3243</v>
      </c>
      <c r="G3289" s="832" t="s">
        <v>4137</v>
      </c>
      <c r="H3289" s="832" t="s">
        <v>594</v>
      </c>
      <c r="I3289" s="832" t="s">
        <v>4936</v>
      </c>
      <c r="J3289" s="832" t="s">
        <v>4937</v>
      </c>
      <c r="K3289" s="832" t="s">
        <v>4140</v>
      </c>
      <c r="L3289" s="835">
        <v>316.33</v>
      </c>
      <c r="M3289" s="835">
        <v>316.33</v>
      </c>
      <c r="N3289" s="832">
        <v>1</v>
      </c>
      <c r="O3289" s="836">
        <v>0.5</v>
      </c>
      <c r="P3289" s="835">
        <v>316.33</v>
      </c>
      <c r="Q3289" s="837">
        <v>1</v>
      </c>
      <c r="R3289" s="832">
        <v>1</v>
      </c>
      <c r="S3289" s="837">
        <v>1</v>
      </c>
      <c r="T3289" s="836">
        <v>0.5</v>
      </c>
      <c r="U3289" s="838">
        <v>1</v>
      </c>
    </row>
    <row r="3290" spans="1:21" ht="14.45" customHeight="1" x14ac:dyDescent="0.2">
      <c r="A3290" s="831">
        <v>21</v>
      </c>
      <c r="B3290" s="832" t="s">
        <v>3242</v>
      </c>
      <c r="C3290" s="832" t="s">
        <v>3248</v>
      </c>
      <c r="D3290" s="833" t="s">
        <v>5567</v>
      </c>
      <c r="E3290" s="834" t="s">
        <v>3260</v>
      </c>
      <c r="F3290" s="832" t="s">
        <v>3243</v>
      </c>
      <c r="G3290" s="832" t="s">
        <v>4141</v>
      </c>
      <c r="H3290" s="832" t="s">
        <v>594</v>
      </c>
      <c r="I3290" s="832" t="s">
        <v>4567</v>
      </c>
      <c r="J3290" s="832" t="s">
        <v>1499</v>
      </c>
      <c r="K3290" s="832" t="s">
        <v>4568</v>
      </c>
      <c r="L3290" s="835">
        <v>181.04</v>
      </c>
      <c r="M3290" s="835">
        <v>362.08</v>
      </c>
      <c r="N3290" s="832">
        <v>2</v>
      </c>
      <c r="O3290" s="836">
        <v>2</v>
      </c>
      <c r="P3290" s="835">
        <v>362.08</v>
      </c>
      <c r="Q3290" s="837">
        <v>1</v>
      </c>
      <c r="R3290" s="832">
        <v>2</v>
      </c>
      <c r="S3290" s="837">
        <v>1</v>
      </c>
      <c r="T3290" s="836">
        <v>2</v>
      </c>
      <c r="U3290" s="838">
        <v>1</v>
      </c>
    </row>
    <row r="3291" spans="1:21" ht="14.45" customHeight="1" x14ac:dyDescent="0.2">
      <c r="A3291" s="831">
        <v>21</v>
      </c>
      <c r="B3291" s="832" t="s">
        <v>3242</v>
      </c>
      <c r="C3291" s="832" t="s">
        <v>3248</v>
      </c>
      <c r="D3291" s="833" t="s">
        <v>5567</v>
      </c>
      <c r="E3291" s="834" t="s">
        <v>3260</v>
      </c>
      <c r="F3291" s="832" t="s">
        <v>3243</v>
      </c>
      <c r="G3291" s="832" t="s">
        <v>4678</v>
      </c>
      <c r="H3291" s="832" t="s">
        <v>655</v>
      </c>
      <c r="I3291" s="832" t="s">
        <v>5377</v>
      </c>
      <c r="J3291" s="832" t="s">
        <v>5378</v>
      </c>
      <c r="K3291" s="832" t="s">
        <v>4680</v>
      </c>
      <c r="L3291" s="835">
        <v>439.98</v>
      </c>
      <c r="M3291" s="835">
        <v>439.98</v>
      </c>
      <c r="N3291" s="832">
        <v>1</v>
      </c>
      <c r="O3291" s="836">
        <v>0.5</v>
      </c>
      <c r="P3291" s="835">
        <v>439.98</v>
      </c>
      <c r="Q3291" s="837">
        <v>1</v>
      </c>
      <c r="R3291" s="832">
        <v>1</v>
      </c>
      <c r="S3291" s="837">
        <v>1</v>
      </c>
      <c r="T3291" s="836">
        <v>0.5</v>
      </c>
      <c r="U3291" s="838">
        <v>1</v>
      </c>
    </row>
    <row r="3292" spans="1:21" ht="14.45" customHeight="1" x14ac:dyDescent="0.2">
      <c r="A3292" s="831">
        <v>21</v>
      </c>
      <c r="B3292" s="832" t="s">
        <v>3242</v>
      </c>
      <c r="C3292" s="832" t="s">
        <v>3248</v>
      </c>
      <c r="D3292" s="833" t="s">
        <v>5567</v>
      </c>
      <c r="E3292" s="834" t="s">
        <v>3260</v>
      </c>
      <c r="F3292" s="832" t="s">
        <v>3243</v>
      </c>
      <c r="G3292" s="832" t="s">
        <v>4678</v>
      </c>
      <c r="H3292" s="832" t="s">
        <v>594</v>
      </c>
      <c r="I3292" s="832" t="s">
        <v>5379</v>
      </c>
      <c r="J3292" s="832" t="s">
        <v>5380</v>
      </c>
      <c r="K3292" s="832" t="s">
        <v>3385</v>
      </c>
      <c r="L3292" s="835">
        <v>132</v>
      </c>
      <c r="M3292" s="835">
        <v>132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5" customHeight="1" x14ac:dyDescent="0.2">
      <c r="A3293" s="831">
        <v>21</v>
      </c>
      <c r="B3293" s="832" t="s">
        <v>3242</v>
      </c>
      <c r="C3293" s="832" t="s">
        <v>3248</v>
      </c>
      <c r="D3293" s="833" t="s">
        <v>5567</v>
      </c>
      <c r="E3293" s="834" t="s">
        <v>3260</v>
      </c>
      <c r="F3293" s="832" t="s">
        <v>3243</v>
      </c>
      <c r="G3293" s="832" t="s">
        <v>3296</v>
      </c>
      <c r="H3293" s="832" t="s">
        <v>655</v>
      </c>
      <c r="I3293" s="832" t="s">
        <v>2886</v>
      </c>
      <c r="J3293" s="832" t="s">
        <v>1345</v>
      </c>
      <c r="K3293" s="832" t="s">
        <v>1346</v>
      </c>
      <c r="L3293" s="835">
        <v>0</v>
      </c>
      <c r="M3293" s="835">
        <v>0</v>
      </c>
      <c r="N3293" s="832">
        <v>37</v>
      </c>
      <c r="O3293" s="836">
        <v>17.5</v>
      </c>
      <c r="P3293" s="835">
        <v>0</v>
      </c>
      <c r="Q3293" s="837"/>
      <c r="R3293" s="832">
        <v>13</v>
      </c>
      <c r="S3293" s="837">
        <v>0.35135135135135137</v>
      </c>
      <c r="T3293" s="836">
        <v>6</v>
      </c>
      <c r="U3293" s="838">
        <v>0.34285714285714286</v>
      </c>
    </row>
    <row r="3294" spans="1:21" ht="14.45" customHeight="1" x14ac:dyDescent="0.2">
      <c r="A3294" s="831">
        <v>21</v>
      </c>
      <c r="B3294" s="832" t="s">
        <v>3242</v>
      </c>
      <c r="C3294" s="832" t="s">
        <v>3248</v>
      </c>
      <c r="D3294" s="833" t="s">
        <v>5567</v>
      </c>
      <c r="E3294" s="834" t="s">
        <v>3260</v>
      </c>
      <c r="F3294" s="832" t="s">
        <v>3243</v>
      </c>
      <c r="G3294" s="832" t="s">
        <v>3614</v>
      </c>
      <c r="H3294" s="832" t="s">
        <v>594</v>
      </c>
      <c r="I3294" s="832" t="s">
        <v>3615</v>
      </c>
      <c r="J3294" s="832" t="s">
        <v>1622</v>
      </c>
      <c r="K3294" s="832" t="s">
        <v>3339</v>
      </c>
      <c r="L3294" s="835">
        <v>210.38</v>
      </c>
      <c r="M3294" s="835">
        <v>631.14</v>
      </c>
      <c r="N3294" s="832">
        <v>3</v>
      </c>
      <c r="O3294" s="836">
        <v>2</v>
      </c>
      <c r="P3294" s="835">
        <v>420.76</v>
      </c>
      <c r="Q3294" s="837">
        <v>0.66666666666666663</v>
      </c>
      <c r="R3294" s="832">
        <v>2</v>
      </c>
      <c r="S3294" s="837">
        <v>0.66666666666666663</v>
      </c>
      <c r="T3294" s="836">
        <v>1.5</v>
      </c>
      <c r="U3294" s="838">
        <v>0.75</v>
      </c>
    </row>
    <row r="3295" spans="1:21" ht="14.45" customHeight="1" x14ac:dyDescent="0.2">
      <c r="A3295" s="831">
        <v>21</v>
      </c>
      <c r="B3295" s="832" t="s">
        <v>3242</v>
      </c>
      <c r="C3295" s="832" t="s">
        <v>3248</v>
      </c>
      <c r="D3295" s="833" t="s">
        <v>5567</v>
      </c>
      <c r="E3295" s="834" t="s">
        <v>3260</v>
      </c>
      <c r="F3295" s="832" t="s">
        <v>3243</v>
      </c>
      <c r="G3295" s="832" t="s">
        <v>3614</v>
      </c>
      <c r="H3295" s="832" t="s">
        <v>594</v>
      </c>
      <c r="I3295" s="832" t="s">
        <v>5381</v>
      </c>
      <c r="J3295" s="832" t="s">
        <v>1622</v>
      </c>
      <c r="K3295" s="832" t="s">
        <v>4073</v>
      </c>
      <c r="L3295" s="835">
        <v>194.19</v>
      </c>
      <c r="M3295" s="835">
        <v>582.56999999999994</v>
      </c>
      <c r="N3295" s="832">
        <v>3</v>
      </c>
      <c r="O3295" s="836">
        <v>0.5</v>
      </c>
      <c r="P3295" s="835">
        <v>582.56999999999994</v>
      </c>
      <c r="Q3295" s="837">
        <v>1</v>
      </c>
      <c r="R3295" s="832">
        <v>3</v>
      </c>
      <c r="S3295" s="837">
        <v>1</v>
      </c>
      <c r="T3295" s="836">
        <v>0.5</v>
      </c>
      <c r="U3295" s="838">
        <v>1</v>
      </c>
    </row>
    <row r="3296" spans="1:21" ht="14.45" customHeight="1" x14ac:dyDescent="0.2">
      <c r="A3296" s="831">
        <v>21</v>
      </c>
      <c r="B3296" s="832" t="s">
        <v>3242</v>
      </c>
      <c r="C3296" s="832" t="s">
        <v>3248</v>
      </c>
      <c r="D3296" s="833" t="s">
        <v>5567</v>
      </c>
      <c r="E3296" s="834" t="s">
        <v>3260</v>
      </c>
      <c r="F3296" s="832" t="s">
        <v>3243</v>
      </c>
      <c r="G3296" s="832" t="s">
        <v>3621</v>
      </c>
      <c r="H3296" s="832" t="s">
        <v>655</v>
      </c>
      <c r="I3296" s="832" t="s">
        <v>3622</v>
      </c>
      <c r="J3296" s="832" t="s">
        <v>3623</v>
      </c>
      <c r="K3296" s="832" t="s">
        <v>3624</v>
      </c>
      <c r="L3296" s="835">
        <v>502.31</v>
      </c>
      <c r="M3296" s="835">
        <v>113522.05999999985</v>
      </c>
      <c r="N3296" s="832">
        <v>226</v>
      </c>
      <c r="O3296" s="836">
        <v>219.5</v>
      </c>
      <c r="P3296" s="835">
        <v>74341.879999999845</v>
      </c>
      <c r="Q3296" s="837">
        <v>0.65486725663716761</v>
      </c>
      <c r="R3296" s="832">
        <v>148</v>
      </c>
      <c r="S3296" s="837">
        <v>0.65486725663716816</v>
      </c>
      <c r="T3296" s="836">
        <v>144.5</v>
      </c>
      <c r="U3296" s="838">
        <v>0.65831435079726652</v>
      </c>
    </row>
    <row r="3297" spans="1:21" ht="14.45" customHeight="1" x14ac:dyDescent="0.2">
      <c r="A3297" s="831">
        <v>21</v>
      </c>
      <c r="B3297" s="832" t="s">
        <v>3242</v>
      </c>
      <c r="C3297" s="832" t="s">
        <v>3248</v>
      </c>
      <c r="D3297" s="833" t="s">
        <v>5567</v>
      </c>
      <c r="E3297" s="834" t="s">
        <v>3260</v>
      </c>
      <c r="F3297" s="832" t="s">
        <v>3243</v>
      </c>
      <c r="G3297" s="832" t="s">
        <v>4942</v>
      </c>
      <c r="H3297" s="832" t="s">
        <v>594</v>
      </c>
      <c r="I3297" s="832" t="s">
        <v>5382</v>
      </c>
      <c r="J3297" s="832" t="s">
        <v>5383</v>
      </c>
      <c r="K3297" s="832" t="s">
        <v>5384</v>
      </c>
      <c r="L3297" s="835">
        <v>96.8</v>
      </c>
      <c r="M3297" s="835">
        <v>290.39999999999998</v>
      </c>
      <c r="N3297" s="832">
        <v>3</v>
      </c>
      <c r="O3297" s="836">
        <v>1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5" customHeight="1" x14ac:dyDescent="0.2">
      <c r="A3298" s="831">
        <v>21</v>
      </c>
      <c r="B3298" s="832" t="s">
        <v>3242</v>
      </c>
      <c r="C3298" s="832" t="s">
        <v>3248</v>
      </c>
      <c r="D3298" s="833" t="s">
        <v>5567</v>
      </c>
      <c r="E3298" s="834" t="s">
        <v>3260</v>
      </c>
      <c r="F3298" s="832" t="s">
        <v>3243</v>
      </c>
      <c r="G3298" s="832" t="s">
        <v>4942</v>
      </c>
      <c r="H3298" s="832" t="s">
        <v>655</v>
      </c>
      <c r="I3298" s="832" t="s">
        <v>3084</v>
      </c>
      <c r="J3298" s="832" t="s">
        <v>2684</v>
      </c>
      <c r="K3298" s="832" t="s">
        <v>3085</v>
      </c>
      <c r="L3298" s="835">
        <v>345.69</v>
      </c>
      <c r="M3298" s="835">
        <v>345.69</v>
      </c>
      <c r="N3298" s="832">
        <v>1</v>
      </c>
      <c r="O3298" s="836">
        <v>1</v>
      </c>
      <c r="P3298" s="835">
        <v>345.69</v>
      </c>
      <c r="Q3298" s="837">
        <v>1</v>
      </c>
      <c r="R3298" s="832">
        <v>1</v>
      </c>
      <c r="S3298" s="837">
        <v>1</v>
      </c>
      <c r="T3298" s="836">
        <v>1</v>
      </c>
      <c r="U3298" s="838">
        <v>1</v>
      </c>
    </row>
    <row r="3299" spans="1:21" ht="14.45" customHeight="1" x14ac:dyDescent="0.2">
      <c r="A3299" s="831">
        <v>21</v>
      </c>
      <c r="B3299" s="832" t="s">
        <v>3242</v>
      </c>
      <c r="C3299" s="832" t="s">
        <v>3248</v>
      </c>
      <c r="D3299" s="833" t="s">
        <v>5567</v>
      </c>
      <c r="E3299" s="834" t="s">
        <v>3260</v>
      </c>
      <c r="F3299" s="832" t="s">
        <v>3243</v>
      </c>
      <c r="G3299" s="832" t="s">
        <v>3637</v>
      </c>
      <c r="H3299" s="832" t="s">
        <v>594</v>
      </c>
      <c r="I3299" s="832" t="s">
        <v>3638</v>
      </c>
      <c r="J3299" s="832" t="s">
        <v>1559</v>
      </c>
      <c r="K3299" s="832" t="s">
        <v>3639</v>
      </c>
      <c r="L3299" s="835">
        <v>98.2</v>
      </c>
      <c r="M3299" s="835">
        <v>392.8</v>
      </c>
      <c r="N3299" s="832">
        <v>4</v>
      </c>
      <c r="O3299" s="836">
        <v>3</v>
      </c>
      <c r="P3299" s="835">
        <v>196.4</v>
      </c>
      <c r="Q3299" s="837">
        <v>0.5</v>
      </c>
      <c r="R3299" s="832">
        <v>2</v>
      </c>
      <c r="S3299" s="837">
        <v>0.5</v>
      </c>
      <c r="T3299" s="836">
        <v>1</v>
      </c>
      <c r="U3299" s="838">
        <v>0.33333333333333331</v>
      </c>
    </row>
    <row r="3300" spans="1:21" ht="14.45" customHeight="1" x14ac:dyDescent="0.2">
      <c r="A3300" s="831">
        <v>21</v>
      </c>
      <c r="B3300" s="832" t="s">
        <v>3242</v>
      </c>
      <c r="C3300" s="832" t="s">
        <v>3248</v>
      </c>
      <c r="D3300" s="833" t="s">
        <v>5567</v>
      </c>
      <c r="E3300" s="834" t="s">
        <v>3260</v>
      </c>
      <c r="F3300" s="832" t="s">
        <v>3243</v>
      </c>
      <c r="G3300" s="832" t="s">
        <v>3637</v>
      </c>
      <c r="H3300" s="832" t="s">
        <v>594</v>
      </c>
      <c r="I3300" s="832" t="s">
        <v>3640</v>
      </c>
      <c r="J3300" s="832" t="s">
        <v>1559</v>
      </c>
      <c r="K3300" s="832" t="s">
        <v>3641</v>
      </c>
      <c r="L3300" s="835">
        <v>55.16</v>
      </c>
      <c r="M3300" s="835">
        <v>55.16</v>
      </c>
      <c r="N3300" s="832">
        <v>1</v>
      </c>
      <c r="O3300" s="836">
        <v>0.5</v>
      </c>
      <c r="P3300" s="835">
        <v>55.16</v>
      </c>
      <c r="Q3300" s="837">
        <v>1</v>
      </c>
      <c r="R3300" s="832">
        <v>1</v>
      </c>
      <c r="S3300" s="837">
        <v>1</v>
      </c>
      <c r="T3300" s="836">
        <v>0.5</v>
      </c>
      <c r="U3300" s="838">
        <v>1</v>
      </c>
    </row>
    <row r="3301" spans="1:21" ht="14.45" customHeight="1" x14ac:dyDescent="0.2">
      <c r="A3301" s="831">
        <v>21</v>
      </c>
      <c r="B3301" s="832" t="s">
        <v>3242</v>
      </c>
      <c r="C3301" s="832" t="s">
        <v>3248</v>
      </c>
      <c r="D3301" s="833" t="s">
        <v>5567</v>
      </c>
      <c r="E3301" s="834" t="s">
        <v>3260</v>
      </c>
      <c r="F3301" s="832" t="s">
        <v>3243</v>
      </c>
      <c r="G3301" s="832" t="s">
        <v>3645</v>
      </c>
      <c r="H3301" s="832" t="s">
        <v>594</v>
      </c>
      <c r="I3301" s="832" t="s">
        <v>4688</v>
      </c>
      <c r="J3301" s="832" t="s">
        <v>4689</v>
      </c>
      <c r="K3301" s="832" t="s">
        <v>4690</v>
      </c>
      <c r="L3301" s="835">
        <v>119.1</v>
      </c>
      <c r="M3301" s="835">
        <v>119.1</v>
      </c>
      <c r="N3301" s="832">
        <v>1</v>
      </c>
      <c r="O3301" s="836">
        <v>0.5</v>
      </c>
      <c r="P3301" s="835">
        <v>119.1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5" customHeight="1" x14ac:dyDescent="0.2">
      <c r="A3302" s="831">
        <v>21</v>
      </c>
      <c r="B3302" s="832" t="s">
        <v>3242</v>
      </c>
      <c r="C3302" s="832" t="s">
        <v>3248</v>
      </c>
      <c r="D3302" s="833" t="s">
        <v>5567</v>
      </c>
      <c r="E3302" s="834" t="s">
        <v>3260</v>
      </c>
      <c r="F3302" s="832" t="s">
        <v>3243</v>
      </c>
      <c r="G3302" s="832" t="s">
        <v>3668</v>
      </c>
      <c r="H3302" s="832" t="s">
        <v>594</v>
      </c>
      <c r="I3302" s="832" t="s">
        <v>3669</v>
      </c>
      <c r="J3302" s="832" t="s">
        <v>801</v>
      </c>
      <c r="K3302" s="832" t="s">
        <v>3670</v>
      </c>
      <c r="L3302" s="835">
        <v>311.02</v>
      </c>
      <c r="M3302" s="835">
        <v>1244.08</v>
      </c>
      <c r="N3302" s="832">
        <v>4</v>
      </c>
      <c r="O3302" s="836">
        <v>2.5</v>
      </c>
      <c r="P3302" s="835">
        <v>1244.08</v>
      </c>
      <c r="Q3302" s="837">
        <v>1</v>
      </c>
      <c r="R3302" s="832">
        <v>4</v>
      </c>
      <c r="S3302" s="837">
        <v>1</v>
      </c>
      <c r="T3302" s="836">
        <v>2.5</v>
      </c>
      <c r="U3302" s="838">
        <v>1</v>
      </c>
    </row>
    <row r="3303" spans="1:21" ht="14.45" customHeight="1" x14ac:dyDescent="0.2">
      <c r="A3303" s="831">
        <v>21</v>
      </c>
      <c r="B3303" s="832" t="s">
        <v>3242</v>
      </c>
      <c r="C3303" s="832" t="s">
        <v>3248</v>
      </c>
      <c r="D3303" s="833" t="s">
        <v>5567</v>
      </c>
      <c r="E3303" s="834" t="s">
        <v>3260</v>
      </c>
      <c r="F3303" s="832" t="s">
        <v>3243</v>
      </c>
      <c r="G3303" s="832" t="s">
        <v>3668</v>
      </c>
      <c r="H3303" s="832" t="s">
        <v>594</v>
      </c>
      <c r="I3303" s="832" t="s">
        <v>3989</v>
      </c>
      <c r="J3303" s="832" t="s">
        <v>3990</v>
      </c>
      <c r="K3303" s="832" t="s">
        <v>3991</v>
      </c>
      <c r="L3303" s="835">
        <v>177.92</v>
      </c>
      <c r="M3303" s="835">
        <v>20638.720000000005</v>
      </c>
      <c r="N3303" s="832">
        <v>116</v>
      </c>
      <c r="O3303" s="836">
        <v>54</v>
      </c>
      <c r="P3303" s="835">
        <v>15479.040000000005</v>
      </c>
      <c r="Q3303" s="837">
        <v>0.75</v>
      </c>
      <c r="R3303" s="832">
        <v>87</v>
      </c>
      <c r="S3303" s="837">
        <v>0.75</v>
      </c>
      <c r="T3303" s="836">
        <v>41</v>
      </c>
      <c r="U3303" s="838">
        <v>0.7592592592592593</v>
      </c>
    </row>
    <row r="3304" spans="1:21" ht="14.45" customHeight="1" x14ac:dyDescent="0.2">
      <c r="A3304" s="831">
        <v>21</v>
      </c>
      <c r="B3304" s="832" t="s">
        <v>3242</v>
      </c>
      <c r="C3304" s="832" t="s">
        <v>3248</v>
      </c>
      <c r="D3304" s="833" t="s">
        <v>5567</v>
      </c>
      <c r="E3304" s="834" t="s">
        <v>3260</v>
      </c>
      <c r="F3304" s="832" t="s">
        <v>3243</v>
      </c>
      <c r="G3304" s="832" t="s">
        <v>3668</v>
      </c>
      <c r="H3304" s="832" t="s">
        <v>594</v>
      </c>
      <c r="I3304" s="832" t="s">
        <v>3671</v>
      </c>
      <c r="J3304" s="832" t="s">
        <v>785</v>
      </c>
      <c r="K3304" s="832" t="s">
        <v>3672</v>
      </c>
      <c r="L3304" s="835">
        <v>0</v>
      </c>
      <c r="M3304" s="835">
        <v>0</v>
      </c>
      <c r="N3304" s="832">
        <v>2</v>
      </c>
      <c r="O3304" s="836">
        <v>0.5</v>
      </c>
      <c r="P3304" s="835"/>
      <c r="Q3304" s="837"/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21</v>
      </c>
      <c r="B3305" s="832" t="s">
        <v>3242</v>
      </c>
      <c r="C3305" s="832" t="s">
        <v>3248</v>
      </c>
      <c r="D3305" s="833" t="s">
        <v>5567</v>
      </c>
      <c r="E3305" s="834" t="s">
        <v>3260</v>
      </c>
      <c r="F3305" s="832" t="s">
        <v>3243</v>
      </c>
      <c r="G3305" s="832" t="s">
        <v>3668</v>
      </c>
      <c r="H3305" s="832" t="s">
        <v>594</v>
      </c>
      <c r="I3305" s="832" t="s">
        <v>5385</v>
      </c>
      <c r="J3305" s="832" t="s">
        <v>785</v>
      </c>
      <c r="K3305" s="832" t="s">
        <v>5386</v>
      </c>
      <c r="L3305" s="835">
        <v>0</v>
      </c>
      <c r="M3305" s="835">
        <v>0</v>
      </c>
      <c r="N3305" s="832">
        <v>2</v>
      </c>
      <c r="O3305" s="836">
        <v>1</v>
      </c>
      <c r="P3305" s="835">
        <v>0</v>
      </c>
      <c r="Q3305" s="837"/>
      <c r="R3305" s="832">
        <v>2</v>
      </c>
      <c r="S3305" s="837">
        <v>1</v>
      </c>
      <c r="T3305" s="836">
        <v>1</v>
      </c>
      <c r="U3305" s="838">
        <v>1</v>
      </c>
    </row>
    <row r="3306" spans="1:21" ht="14.45" customHeight="1" x14ac:dyDescent="0.2">
      <c r="A3306" s="831">
        <v>21</v>
      </c>
      <c r="B3306" s="832" t="s">
        <v>3242</v>
      </c>
      <c r="C3306" s="832" t="s">
        <v>3248</v>
      </c>
      <c r="D3306" s="833" t="s">
        <v>5567</v>
      </c>
      <c r="E3306" s="834" t="s">
        <v>3260</v>
      </c>
      <c r="F3306" s="832" t="s">
        <v>3243</v>
      </c>
      <c r="G3306" s="832" t="s">
        <v>3668</v>
      </c>
      <c r="H3306" s="832" t="s">
        <v>594</v>
      </c>
      <c r="I3306" s="832" t="s">
        <v>4323</v>
      </c>
      <c r="J3306" s="832" t="s">
        <v>4324</v>
      </c>
      <c r="K3306" s="832" t="s">
        <v>3991</v>
      </c>
      <c r="L3306" s="835">
        <v>177.92</v>
      </c>
      <c r="M3306" s="835">
        <v>355.84</v>
      </c>
      <c r="N3306" s="832">
        <v>2</v>
      </c>
      <c r="O3306" s="836">
        <v>0.5</v>
      </c>
      <c r="P3306" s="835">
        <v>355.84</v>
      </c>
      <c r="Q3306" s="837">
        <v>1</v>
      </c>
      <c r="R3306" s="832">
        <v>2</v>
      </c>
      <c r="S3306" s="837">
        <v>1</v>
      </c>
      <c r="T3306" s="836">
        <v>0.5</v>
      </c>
      <c r="U3306" s="838">
        <v>1</v>
      </c>
    </row>
    <row r="3307" spans="1:21" ht="14.45" customHeight="1" x14ac:dyDescent="0.2">
      <c r="A3307" s="831">
        <v>21</v>
      </c>
      <c r="B3307" s="832" t="s">
        <v>3242</v>
      </c>
      <c r="C3307" s="832" t="s">
        <v>3248</v>
      </c>
      <c r="D3307" s="833" t="s">
        <v>5567</v>
      </c>
      <c r="E3307" s="834" t="s">
        <v>3260</v>
      </c>
      <c r="F3307" s="832" t="s">
        <v>3243</v>
      </c>
      <c r="G3307" s="832" t="s">
        <v>3992</v>
      </c>
      <c r="H3307" s="832" t="s">
        <v>655</v>
      </c>
      <c r="I3307" s="832" t="s">
        <v>5387</v>
      </c>
      <c r="J3307" s="832" t="s">
        <v>2964</v>
      </c>
      <c r="K3307" s="832" t="s">
        <v>5388</v>
      </c>
      <c r="L3307" s="835">
        <v>400.17</v>
      </c>
      <c r="M3307" s="835">
        <v>400.17</v>
      </c>
      <c r="N3307" s="832">
        <v>1</v>
      </c>
      <c r="O3307" s="836">
        <v>0.5</v>
      </c>
      <c r="P3307" s="835">
        <v>400.17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5" customHeight="1" x14ac:dyDescent="0.2">
      <c r="A3308" s="831">
        <v>21</v>
      </c>
      <c r="B3308" s="832" t="s">
        <v>3242</v>
      </c>
      <c r="C3308" s="832" t="s">
        <v>3248</v>
      </c>
      <c r="D3308" s="833" t="s">
        <v>5567</v>
      </c>
      <c r="E3308" s="834" t="s">
        <v>3260</v>
      </c>
      <c r="F3308" s="832" t="s">
        <v>3243</v>
      </c>
      <c r="G3308" s="832" t="s">
        <v>3994</v>
      </c>
      <c r="H3308" s="832" t="s">
        <v>594</v>
      </c>
      <c r="I3308" s="832" t="s">
        <v>4147</v>
      </c>
      <c r="J3308" s="832" t="s">
        <v>3996</v>
      </c>
      <c r="K3308" s="832" t="s">
        <v>4148</v>
      </c>
      <c r="L3308" s="835">
        <v>340.27</v>
      </c>
      <c r="M3308" s="835">
        <v>20756.47</v>
      </c>
      <c r="N3308" s="832">
        <v>61</v>
      </c>
      <c r="O3308" s="836">
        <v>7</v>
      </c>
      <c r="P3308" s="835">
        <v>20756.47</v>
      </c>
      <c r="Q3308" s="837">
        <v>1</v>
      </c>
      <c r="R3308" s="832">
        <v>61</v>
      </c>
      <c r="S3308" s="837">
        <v>1</v>
      </c>
      <c r="T3308" s="836">
        <v>7</v>
      </c>
      <c r="U3308" s="838">
        <v>1</v>
      </c>
    </row>
    <row r="3309" spans="1:21" ht="14.45" customHeight="1" x14ac:dyDescent="0.2">
      <c r="A3309" s="831">
        <v>21</v>
      </c>
      <c r="B3309" s="832" t="s">
        <v>3242</v>
      </c>
      <c r="C3309" s="832" t="s">
        <v>3248</v>
      </c>
      <c r="D3309" s="833" t="s">
        <v>5567</v>
      </c>
      <c r="E3309" s="834" t="s">
        <v>3260</v>
      </c>
      <c r="F3309" s="832" t="s">
        <v>3243</v>
      </c>
      <c r="G3309" s="832" t="s">
        <v>4149</v>
      </c>
      <c r="H3309" s="832" t="s">
        <v>655</v>
      </c>
      <c r="I3309" s="832" t="s">
        <v>5389</v>
      </c>
      <c r="J3309" s="832" t="s">
        <v>5390</v>
      </c>
      <c r="K3309" s="832" t="s">
        <v>5391</v>
      </c>
      <c r="L3309" s="835">
        <v>0</v>
      </c>
      <c r="M3309" s="835">
        <v>0</v>
      </c>
      <c r="N3309" s="832">
        <v>6</v>
      </c>
      <c r="O3309" s="836">
        <v>1</v>
      </c>
      <c r="P3309" s="835">
        <v>0</v>
      </c>
      <c r="Q3309" s="837"/>
      <c r="R3309" s="832">
        <v>2</v>
      </c>
      <c r="S3309" s="837">
        <v>0.33333333333333331</v>
      </c>
      <c r="T3309" s="836">
        <v>0.5</v>
      </c>
      <c r="U3309" s="838">
        <v>0.5</v>
      </c>
    </row>
    <row r="3310" spans="1:21" ht="14.45" customHeight="1" x14ac:dyDescent="0.2">
      <c r="A3310" s="831">
        <v>21</v>
      </c>
      <c r="B3310" s="832" t="s">
        <v>3242</v>
      </c>
      <c r="C3310" s="832" t="s">
        <v>3248</v>
      </c>
      <c r="D3310" s="833" t="s">
        <v>5567</v>
      </c>
      <c r="E3310" s="834" t="s">
        <v>3260</v>
      </c>
      <c r="F3310" s="832" t="s">
        <v>3243</v>
      </c>
      <c r="G3310" s="832" t="s">
        <v>3673</v>
      </c>
      <c r="H3310" s="832" t="s">
        <v>594</v>
      </c>
      <c r="I3310" s="832" t="s">
        <v>2949</v>
      </c>
      <c r="J3310" s="832" t="s">
        <v>1662</v>
      </c>
      <c r="K3310" s="832" t="s">
        <v>2950</v>
      </c>
      <c r="L3310" s="835">
        <v>0</v>
      </c>
      <c r="M3310" s="835">
        <v>0</v>
      </c>
      <c r="N3310" s="832">
        <v>8</v>
      </c>
      <c r="O3310" s="836">
        <v>6</v>
      </c>
      <c r="P3310" s="835">
        <v>0</v>
      </c>
      <c r="Q3310" s="837"/>
      <c r="R3310" s="832">
        <v>7</v>
      </c>
      <c r="S3310" s="837">
        <v>0.875</v>
      </c>
      <c r="T3310" s="836">
        <v>5</v>
      </c>
      <c r="U3310" s="838">
        <v>0.83333333333333337</v>
      </c>
    </row>
    <row r="3311" spans="1:21" ht="14.45" customHeight="1" x14ac:dyDescent="0.2">
      <c r="A3311" s="831">
        <v>21</v>
      </c>
      <c r="B3311" s="832" t="s">
        <v>3242</v>
      </c>
      <c r="C3311" s="832" t="s">
        <v>3248</v>
      </c>
      <c r="D3311" s="833" t="s">
        <v>5567</v>
      </c>
      <c r="E3311" s="834" t="s">
        <v>3260</v>
      </c>
      <c r="F3311" s="832" t="s">
        <v>3243</v>
      </c>
      <c r="G3311" s="832" t="s">
        <v>3673</v>
      </c>
      <c r="H3311" s="832" t="s">
        <v>594</v>
      </c>
      <c r="I3311" s="832" t="s">
        <v>3677</v>
      </c>
      <c r="J3311" s="832" t="s">
        <v>3678</v>
      </c>
      <c r="K3311" s="832" t="s">
        <v>771</v>
      </c>
      <c r="L3311" s="835">
        <v>0</v>
      </c>
      <c r="M3311" s="835">
        <v>0</v>
      </c>
      <c r="N3311" s="832">
        <v>1</v>
      </c>
      <c r="O3311" s="836">
        <v>1</v>
      </c>
      <c r="P3311" s="835">
        <v>0</v>
      </c>
      <c r="Q3311" s="837"/>
      <c r="R3311" s="832">
        <v>1</v>
      </c>
      <c r="S3311" s="837">
        <v>1</v>
      </c>
      <c r="T3311" s="836">
        <v>1</v>
      </c>
      <c r="U3311" s="838">
        <v>1</v>
      </c>
    </row>
    <row r="3312" spans="1:21" ht="14.45" customHeight="1" x14ac:dyDescent="0.2">
      <c r="A3312" s="831">
        <v>21</v>
      </c>
      <c r="B3312" s="832" t="s">
        <v>3242</v>
      </c>
      <c r="C3312" s="832" t="s">
        <v>3248</v>
      </c>
      <c r="D3312" s="833" t="s">
        <v>5567</v>
      </c>
      <c r="E3312" s="834" t="s">
        <v>3260</v>
      </c>
      <c r="F3312" s="832" t="s">
        <v>3243</v>
      </c>
      <c r="G3312" s="832" t="s">
        <v>3673</v>
      </c>
      <c r="H3312" s="832" t="s">
        <v>594</v>
      </c>
      <c r="I3312" s="832" t="s">
        <v>4001</v>
      </c>
      <c r="J3312" s="832" t="s">
        <v>3678</v>
      </c>
      <c r="K3312" s="832" t="s">
        <v>2948</v>
      </c>
      <c r="L3312" s="835">
        <v>0</v>
      </c>
      <c r="M3312" s="835">
        <v>0</v>
      </c>
      <c r="N3312" s="832">
        <v>2</v>
      </c>
      <c r="O3312" s="836">
        <v>2</v>
      </c>
      <c r="P3312" s="835">
        <v>0</v>
      </c>
      <c r="Q3312" s="837"/>
      <c r="R3312" s="832">
        <v>2</v>
      </c>
      <c r="S3312" s="837">
        <v>1</v>
      </c>
      <c r="T3312" s="836">
        <v>2</v>
      </c>
      <c r="U3312" s="838">
        <v>1</v>
      </c>
    </row>
    <row r="3313" spans="1:21" ht="14.45" customHeight="1" x14ac:dyDescent="0.2">
      <c r="A3313" s="831">
        <v>21</v>
      </c>
      <c r="B3313" s="832" t="s">
        <v>3242</v>
      </c>
      <c r="C3313" s="832" t="s">
        <v>3248</v>
      </c>
      <c r="D3313" s="833" t="s">
        <v>5567</v>
      </c>
      <c r="E3313" s="834" t="s">
        <v>3260</v>
      </c>
      <c r="F3313" s="832" t="s">
        <v>3243</v>
      </c>
      <c r="G3313" s="832" t="s">
        <v>3673</v>
      </c>
      <c r="H3313" s="832" t="s">
        <v>594</v>
      </c>
      <c r="I3313" s="832" t="s">
        <v>3682</v>
      </c>
      <c r="J3313" s="832" t="s">
        <v>3683</v>
      </c>
      <c r="K3313" s="832" t="s">
        <v>3148</v>
      </c>
      <c r="L3313" s="835">
        <v>0</v>
      </c>
      <c r="M3313" s="835">
        <v>0</v>
      </c>
      <c r="N3313" s="832">
        <v>5</v>
      </c>
      <c r="O3313" s="836">
        <v>5</v>
      </c>
      <c r="P3313" s="835">
        <v>0</v>
      </c>
      <c r="Q3313" s="837"/>
      <c r="R3313" s="832">
        <v>3</v>
      </c>
      <c r="S3313" s="837">
        <v>0.6</v>
      </c>
      <c r="T3313" s="836">
        <v>3</v>
      </c>
      <c r="U3313" s="838">
        <v>0.6</v>
      </c>
    </row>
    <row r="3314" spans="1:21" ht="14.45" customHeight="1" x14ac:dyDescent="0.2">
      <c r="A3314" s="831">
        <v>21</v>
      </c>
      <c r="B3314" s="832" t="s">
        <v>3242</v>
      </c>
      <c r="C3314" s="832" t="s">
        <v>3248</v>
      </c>
      <c r="D3314" s="833" t="s">
        <v>5567</v>
      </c>
      <c r="E3314" s="834" t="s">
        <v>3260</v>
      </c>
      <c r="F3314" s="832" t="s">
        <v>3243</v>
      </c>
      <c r="G3314" s="832" t="s">
        <v>3673</v>
      </c>
      <c r="H3314" s="832" t="s">
        <v>655</v>
      </c>
      <c r="I3314" s="832" t="s">
        <v>3142</v>
      </c>
      <c r="J3314" s="832" t="s">
        <v>1662</v>
      </c>
      <c r="K3314" s="832" t="s">
        <v>2950</v>
      </c>
      <c r="L3314" s="835">
        <v>0</v>
      </c>
      <c r="M3314" s="835">
        <v>0</v>
      </c>
      <c r="N3314" s="832">
        <v>5</v>
      </c>
      <c r="O3314" s="836">
        <v>3.5</v>
      </c>
      <c r="P3314" s="835">
        <v>0</v>
      </c>
      <c r="Q3314" s="837"/>
      <c r="R3314" s="832">
        <v>3</v>
      </c>
      <c r="S3314" s="837">
        <v>0.6</v>
      </c>
      <c r="T3314" s="836">
        <v>2</v>
      </c>
      <c r="U3314" s="838">
        <v>0.5714285714285714</v>
      </c>
    </row>
    <row r="3315" spans="1:21" ht="14.45" customHeight="1" x14ac:dyDescent="0.2">
      <c r="A3315" s="831">
        <v>21</v>
      </c>
      <c r="B3315" s="832" t="s">
        <v>3242</v>
      </c>
      <c r="C3315" s="832" t="s">
        <v>3248</v>
      </c>
      <c r="D3315" s="833" t="s">
        <v>5567</v>
      </c>
      <c r="E3315" s="834" t="s">
        <v>3260</v>
      </c>
      <c r="F3315" s="832" t="s">
        <v>3243</v>
      </c>
      <c r="G3315" s="832" t="s">
        <v>3673</v>
      </c>
      <c r="H3315" s="832" t="s">
        <v>655</v>
      </c>
      <c r="I3315" s="832" t="s">
        <v>2951</v>
      </c>
      <c r="J3315" s="832" t="s">
        <v>1662</v>
      </c>
      <c r="K3315" s="832" t="s">
        <v>2948</v>
      </c>
      <c r="L3315" s="835">
        <v>0</v>
      </c>
      <c r="M3315" s="835">
        <v>0</v>
      </c>
      <c r="N3315" s="832">
        <v>8</v>
      </c>
      <c r="O3315" s="836">
        <v>6.5</v>
      </c>
      <c r="P3315" s="835">
        <v>0</v>
      </c>
      <c r="Q3315" s="837"/>
      <c r="R3315" s="832">
        <v>4</v>
      </c>
      <c r="S3315" s="837">
        <v>0.5</v>
      </c>
      <c r="T3315" s="836">
        <v>2.5</v>
      </c>
      <c r="U3315" s="838">
        <v>0.38461538461538464</v>
      </c>
    </row>
    <row r="3316" spans="1:21" ht="14.45" customHeight="1" x14ac:dyDescent="0.2">
      <c r="A3316" s="831">
        <v>21</v>
      </c>
      <c r="B3316" s="832" t="s">
        <v>3242</v>
      </c>
      <c r="C3316" s="832" t="s">
        <v>3248</v>
      </c>
      <c r="D3316" s="833" t="s">
        <v>5567</v>
      </c>
      <c r="E3316" s="834" t="s">
        <v>3260</v>
      </c>
      <c r="F3316" s="832" t="s">
        <v>3243</v>
      </c>
      <c r="G3316" s="832" t="s">
        <v>4154</v>
      </c>
      <c r="H3316" s="832" t="s">
        <v>594</v>
      </c>
      <c r="I3316" s="832" t="s">
        <v>5392</v>
      </c>
      <c r="J3316" s="832" t="s">
        <v>4156</v>
      </c>
      <c r="K3316" s="832" t="s">
        <v>5393</v>
      </c>
      <c r="L3316" s="835">
        <v>138.86000000000001</v>
      </c>
      <c r="M3316" s="835">
        <v>138.86000000000001</v>
      </c>
      <c r="N3316" s="832">
        <v>1</v>
      </c>
      <c r="O3316" s="836">
        <v>0.5</v>
      </c>
      <c r="P3316" s="835">
        <v>138.86000000000001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5" customHeight="1" x14ac:dyDescent="0.2">
      <c r="A3317" s="831">
        <v>21</v>
      </c>
      <c r="B3317" s="832" t="s">
        <v>3242</v>
      </c>
      <c r="C3317" s="832" t="s">
        <v>3248</v>
      </c>
      <c r="D3317" s="833" t="s">
        <v>5567</v>
      </c>
      <c r="E3317" s="834" t="s">
        <v>3260</v>
      </c>
      <c r="F3317" s="832" t="s">
        <v>3243</v>
      </c>
      <c r="G3317" s="832" t="s">
        <v>4695</v>
      </c>
      <c r="H3317" s="832" t="s">
        <v>594</v>
      </c>
      <c r="I3317" s="832" t="s">
        <v>4696</v>
      </c>
      <c r="J3317" s="832" t="s">
        <v>4697</v>
      </c>
      <c r="K3317" s="832" t="s">
        <v>4698</v>
      </c>
      <c r="L3317" s="835">
        <v>0</v>
      </c>
      <c r="M3317" s="835">
        <v>0</v>
      </c>
      <c r="N3317" s="832">
        <v>1</v>
      </c>
      <c r="O3317" s="836">
        <v>0.5</v>
      </c>
      <c r="P3317" s="835"/>
      <c r="Q3317" s="837"/>
      <c r="R3317" s="832"/>
      <c r="S3317" s="837">
        <v>0</v>
      </c>
      <c r="T3317" s="836"/>
      <c r="U3317" s="838">
        <v>0</v>
      </c>
    </row>
    <row r="3318" spans="1:21" ht="14.45" customHeight="1" x14ac:dyDescent="0.2">
      <c r="A3318" s="831">
        <v>21</v>
      </c>
      <c r="B3318" s="832" t="s">
        <v>3242</v>
      </c>
      <c r="C3318" s="832" t="s">
        <v>3248</v>
      </c>
      <c r="D3318" s="833" t="s">
        <v>5567</v>
      </c>
      <c r="E3318" s="834" t="s">
        <v>3260</v>
      </c>
      <c r="F3318" s="832" t="s">
        <v>3243</v>
      </c>
      <c r="G3318" s="832" t="s">
        <v>3309</v>
      </c>
      <c r="H3318" s="832" t="s">
        <v>594</v>
      </c>
      <c r="I3318" s="832" t="s">
        <v>3695</v>
      </c>
      <c r="J3318" s="832" t="s">
        <v>1648</v>
      </c>
      <c r="K3318" s="832" t="s">
        <v>1649</v>
      </c>
      <c r="L3318" s="835">
        <v>50.32</v>
      </c>
      <c r="M3318" s="835">
        <v>201.28</v>
      </c>
      <c r="N3318" s="832">
        <v>4</v>
      </c>
      <c r="O3318" s="836">
        <v>2</v>
      </c>
      <c r="P3318" s="835">
        <v>201.28</v>
      </c>
      <c r="Q3318" s="837">
        <v>1</v>
      </c>
      <c r="R3318" s="832">
        <v>4</v>
      </c>
      <c r="S3318" s="837">
        <v>1</v>
      </c>
      <c r="T3318" s="836">
        <v>2</v>
      </c>
      <c r="U3318" s="838">
        <v>1</v>
      </c>
    </row>
    <row r="3319" spans="1:21" ht="14.45" customHeight="1" x14ac:dyDescent="0.2">
      <c r="A3319" s="831">
        <v>21</v>
      </c>
      <c r="B3319" s="832" t="s">
        <v>3242</v>
      </c>
      <c r="C3319" s="832" t="s">
        <v>3248</v>
      </c>
      <c r="D3319" s="833" t="s">
        <v>5567</v>
      </c>
      <c r="E3319" s="834" t="s">
        <v>3260</v>
      </c>
      <c r="F3319" s="832" t="s">
        <v>3243</v>
      </c>
      <c r="G3319" s="832" t="s">
        <v>3309</v>
      </c>
      <c r="H3319" s="832" t="s">
        <v>594</v>
      </c>
      <c r="I3319" s="832" t="s">
        <v>4015</v>
      </c>
      <c r="J3319" s="832" t="s">
        <v>4016</v>
      </c>
      <c r="K3319" s="832" t="s">
        <v>4017</v>
      </c>
      <c r="L3319" s="835">
        <v>99.94</v>
      </c>
      <c r="M3319" s="835">
        <v>1599.04</v>
      </c>
      <c r="N3319" s="832">
        <v>16</v>
      </c>
      <c r="O3319" s="836">
        <v>6</v>
      </c>
      <c r="P3319" s="835">
        <v>1599.04</v>
      </c>
      <c r="Q3319" s="837">
        <v>1</v>
      </c>
      <c r="R3319" s="832">
        <v>16</v>
      </c>
      <c r="S3319" s="837">
        <v>1</v>
      </c>
      <c r="T3319" s="836">
        <v>6</v>
      </c>
      <c r="U3319" s="838">
        <v>1</v>
      </c>
    </row>
    <row r="3320" spans="1:21" ht="14.45" customHeight="1" x14ac:dyDescent="0.2">
      <c r="A3320" s="831">
        <v>21</v>
      </c>
      <c r="B3320" s="832" t="s">
        <v>3242</v>
      </c>
      <c r="C3320" s="832" t="s">
        <v>3248</v>
      </c>
      <c r="D3320" s="833" t="s">
        <v>5567</v>
      </c>
      <c r="E3320" s="834" t="s">
        <v>3260</v>
      </c>
      <c r="F3320" s="832" t="s">
        <v>3243</v>
      </c>
      <c r="G3320" s="832" t="s">
        <v>3309</v>
      </c>
      <c r="H3320" s="832" t="s">
        <v>594</v>
      </c>
      <c r="I3320" s="832" t="s">
        <v>3310</v>
      </c>
      <c r="J3320" s="832" t="s">
        <v>1648</v>
      </c>
      <c r="K3320" s="832" t="s">
        <v>3311</v>
      </c>
      <c r="L3320" s="835">
        <v>50.32</v>
      </c>
      <c r="M3320" s="835">
        <v>1207.6799999999998</v>
      </c>
      <c r="N3320" s="832">
        <v>24</v>
      </c>
      <c r="O3320" s="836">
        <v>11.5</v>
      </c>
      <c r="P3320" s="835">
        <v>754.8</v>
      </c>
      <c r="Q3320" s="837">
        <v>0.625</v>
      </c>
      <c r="R3320" s="832">
        <v>15</v>
      </c>
      <c r="S3320" s="837">
        <v>0.625</v>
      </c>
      <c r="T3320" s="836">
        <v>8.5</v>
      </c>
      <c r="U3320" s="838">
        <v>0.73913043478260865</v>
      </c>
    </row>
    <row r="3321" spans="1:21" ht="14.45" customHeight="1" x14ac:dyDescent="0.2">
      <c r="A3321" s="831">
        <v>21</v>
      </c>
      <c r="B3321" s="832" t="s">
        <v>3242</v>
      </c>
      <c r="C3321" s="832" t="s">
        <v>3248</v>
      </c>
      <c r="D3321" s="833" t="s">
        <v>5567</v>
      </c>
      <c r="E3321" s="834" t="s">
        <v>3260</v>
      </c>
      <c r="F3321" s="832" t="s">
        <v>3243</v>
      </c>
      <c r="G3321" s="832" t="s">
        <v>3309</v>
      </c>
      <c r="H3321" s="832" t="s">
        <v>594</v>
      </c>
      <c r="I3321" s="832" t="s">
        <v>4333</v>
      </c>
      <c r="J3321" s="832" t="s">
        <v>1648</v>
      </c>
      <c r="K3321" s="832" t="s">
        <v>4334</v>
      </c>
      <c r="L3321" s="835">
        <v>33.549999999999997</v>
      </c>
      <c r="M3321" s="835">
        <v>33.549999999999997</v>
      </c>
      <c r="N3321" s="832">
        <v>1</v>
      </c>
      <c r="O3321" s="836">
        <v>0.5</v>
      </c>
      <c r="P3321" s="835">
        <v>33.549999999999997</v>
      </c>
      <c r="Q3321" s="837">
        <v>1</v>
      </c>
      <c r="R3321" s="832">
        <v>1</v>
      </c>
      <c r="S3321" s="837">
        <v>1</v>
      </c>
      <c r="T3321" s="836">
        <v>0.5</v>
      </c>
      <c r="U3321" s="838">
        <v>1</v>
      </c>
    </row>
    <row r="3322" spans="1:21" ht="14.45" customHeight="1" x14ac:dyDescent="0.2">
      <c r="A3322" s="831">
        <v>21</v>
      </c>
      <c r="B3322" s="832" t="s">
        <v>3242</v>
      </c>
      <c r="C3322" s="832" t="s">
        <v>3248</v>
      </c>
      <c r="D3322" s="833" t="s">
        <v>5567</v>
      </c>
      <c r="E3322" s="834" t="s">
        <v>3260</v>
      </c>
      <c r="F3322" s="832" t="s">
        <v>3243</v>
      </c>
      <c r="G3322" s="832" t="s">
        <v>4517</v>
      </c>
      <c r="H3322" s="832" t="s">
        <v>594</v>
      </c>
      <c r="I3322" s="832" t="s">
        <v>4518</v>
      </c>
      <c r="J3322" s="832" t="s">
        <v>1247</v>
      </c>
      <c r="K3322" s="832" t="s">
        <v>4519</v>
      </c>
      <c r="L3322" s="835">
        <v>0</v>
      </c>
      <c r="M3322" s="835">
        <v>0</v>
      </c>
      <c r="N3322" s="832">
        <v>1</v>
      </c>
      <c r="O3322" s="836">
        <v>0.5</v>
      </c>
      <c r="P3322" s="835">
        <v>0</v>
      </c>
      <c r="Q3322" s="837"/>
      <c r="R3322" s="832">
        <v>1</v>
      </c>
      <c r="S3322" s="837">
        <v>1</v>
      </c>
      <c r="T3322" s="836">
        <v>0.5</v>
      </c>
      <c r="U3322" s="838">
        <v>1</v>
      </c>
    </row>
    <row r="3323" spans="1:21" ht="14.45" customHeight="1" x14ac:dyDescent="0.2">
      <c r="A3323" s="831">
        <v>21</v>
      </c>
      <c r="B3323" s="832" t="s">
        <v>3242</v>
      </c>
      <c r="C3323" s="832" t="s">
        <v>3248</v>
      </c>
      <c r="D3323" s="833" t="s">
        <v>5567</v>
      </c>
      <c r="E3323" s="834" t="s">
        <v>3260</v>
      </c>
      <c r="F3323" s="832" t="s">
        <v>3243</v>
      </c>
      <c r="G3323" s="832" t="s">
        <v>4463</v>
      </c>
      <c r="H3323" s="832" t="s">
        <v>594</v>
      </c>
      <c r="I3323" s="832" t="s">
        <v>4464</v>
      </c>
      <c r="J3323" s="832" t="s">
        <v>2337</v>
      </c>
      <c r="K3323" s="832" t="s">
        <v>4465</v>
      </c>
      <c r="L3323" s="835">
        <v>12989.11</v>
      </c>
      <c r="M3323" s="835">
        <v>25978.22</v>
      </c>
      <c r="N3323" s="832">
        <v>2</v>
      </c>
      <c r="O3323" s="836">
        <v>1</v>
      </c>
      <c r="P3323" s="835">
        <v>25978.22</v>
      </c>
      <c r="Q3323" s="837">
        <v>1</v>
      </c>
      <c r="R3323" s="832">
        <v>2</v>
      </c>
      <c r="S3323" s="837">
        <v>1</v>
      </c>
      <c r="T3323" s="836">
        <v>1</v>
      </c>
      <c r="U3323" s="838">
        <v>1</v>
      </c>
    </row>
    <row r="3324" spans="1:21" ht="14.45" customHeight="1" x14ac:dyDescent="0.2">
      <c r="A3324" s="831">
        <v>21</v>
      </c>
      <c r="B3324" s="832" t="s">
        <v>3242</v>
      </c>
      <c r="C3324" s="832" t="s">
        <v>3248</v>
      </c>
      <c r="D3324" s="833" t="s">
        <v>5567</v>
      </c>
      <c r="E3324" s="834" t="s">
        <v>3260</v>
      </c>
      <c r="F3324" s="832" t="s">
        <v>3243</v>
      </c>
      <c r="G3324" s="832" t="s">
        <v>3696</v>
      </c>
      <c r="H3324" s="832" t="s">
        <v>594</v>
      </c>
      <c r="I3324" s="832" t="s">
        <v>3697</v>
      </c>
      <c r="J3324" s="832" t="s">
        <v>662</v>
      </c>
      <c r="K3324" s="832" t="s">
        <v>663</v>
      </c>
      <c r="L3324" s="835">
        <v>2086.5500000000002</v>
      </c>
      <c r="M3324" s="835">
        <v>16692.399999999998</v>
      </c>
      <c r="N3324" s="832">
        <v>8</v>
      </c>
      <c r="O3324" s="836">
        <v>8</v>
      </c>
      <c r="P3324" s="835">
        <v>16692.399999999998</v>
      </c>
      <c r="Q3324" s="837">
        <v>1</v>
      </c>
      <c r="R3324" s="832">
        <v>8</v>
      </c>
      <c r="S3324" s="837">
        <v>1</v>
      </c>
      <c r="T3324" s="836">
        <v>8</v>
      </c>
      <c r="U3324" s="838">
        <v>1</v>
      </c>
    </row>
    <row r="3325" spans="1:21" ht="14.45" customHeight="1" x14ac:dyDescent="0.2">
      <c r="A3325" s="831">
        <v>21</v>
      </c>
      <c r="B3325" s="832" t="s">
        <v>3242</v>
      </c>
      <c r="C3325" s="832" t="s">
        <v>3248</v>
      </c>
      <c r="D3325" s="833" t="s">
        <v>5567</v>
      </c>
      <c r="E3325" s="834" t="s">
        <v>3260</v>
      </c>
      <c r="F3325" s="832" t="s">
        <v>3243</v>
      </c>
      <c r="G3325" s="832" t="s">
        <v>3698</v>
      </c>
      <c r="H3325" s="832" t="s">
        <v>655</v>
      </c>
      <c r="I3325" s="832" t="s">
        <v>3111</v>
      </c>
      <c r="J3325" s="832" t="s">
        <v>1735</v>
      </c>
      <c r="K3325" s="832" t="s">
        <v>3112</v>
      </c>
      <c r="L3325" s="835">
        <v>154.36000000000001</v>
      </c>
      <c r="M3325" s="835">
        <v>926.16000000000008</v>
      </c>
      <c r="N3325" s="832">
        <v>6</v>
      </c>
      <c r="O3325" s="836">
        <v>6</v>
      </c>
      <c r="P3325" s="835">
        <v>771.80000000000007</v>
      </c>
      <c r="Q3325" s="837">
        <v>0.83333333333333337</v>
      </c>
      <c r="R3325" s="832">
        <v>5</v>
      </c>
      <c r="S3325" s="837">
        <v>0.83333333333333337</v>
      </c>
      <c r="T3325" s="836">
        <v>5</v>
      </c>
      <c r="U3325" s="838">
        <v>0.83333333333333337</v>
      </c>
    </row>
    <row r="3326" spans="1:21" ht="14.45" customHeight="1" x14ac:dyDescent="0.2">
      <c r="A3326" s="831">
        <v>21</v>
      </c>
      <c r="B3326" s="832" t="s">
        <v>3242</v>
      </c>
      <c r="C3326" s="832" t="s">
        <v>3248</v>
      </c>
      <c r="D3326" s="833" t="s">
        <v>5567</v>
      </c>
      <c r="E3326" s="834" t="s">
        <v>3260</v>
      </c>
      <c r="F3326" s="832" t="s">
        <v>3243</v>
      </c>
      <c r="G3326" s="832" t="s">
        <v>3698</v>
      </c>
      <c r="H3326" s="832" t="s">
        <v>594</v>
      </c>
      <c r="I3326" s="832" t="s">
        <v>4018</v>
      </c>
      <c r="J3326" s="832" t="s">
        <v>1735</v>
      </c>
      <c r="K3326" s="832" t="s">
        <v>3700</v>
      </c>
      <c r="L3326" s="835">
        <v>225.06</v>
      </c>
      <c r="M3326" s="835">
        <v>1125.3</v>
      </c>
      <c r="N3326" s="832">
        <v>5</v>
      </c>
      <c r="O3326" s="836">
        <v>4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5" customHeight="1" x14ac:dyDescent="0.2">
      <c r="A3327" s="831">
        <v>21</v>
      </c>
      <c r="B3327" s="832" t="s">
        <v>3242</v>
      </c>
      <c r="C3327" s="832" t="s">
        <v>3248</v>
      </c>
      <c r="D3327" s="833" t="s">
        <v>5567</v>
      </c>
      <c r="E3327" s="834" t="s">
        <v>3260</v>
      </c>
      <c r="F3327" s="832" t="s">
        <v>3243</v>
      </c>
      <c r="G3327" s="832" t="s">
        <v>3701</v>
      </c>
      <c r="H3327" s="832" t="s">
        <v>594</v>
      </c>
      <c r="I3327" s="832" t="s">
        <v>3702</v>
      </c>
      <c r="J3327" s="832" t="s">
        <v>1192</v>
      </c>
      <c r="K3327" s="832" t="s">
        <v>1193</v>
      </c>
      <c r="L3327" s="835">
        <v>374.79</v>
      </c>
      <c r="M3327" s="835">
        <v>6746.22</v>
      </c>
      <c r="N3327" s="832">
        <v>18</v>
      </c>
      <c r="O3327" s="836">
        <v>1</v>
      </c>
      <c r="P3327" s="835">
        <v>6746.22</v>
      </c>
      <c r="Q3327" s="837">
        <v>1</v>
      </c>
      <c r="R3327" s="832">
        <v>18</v>
      </c>
      <c r="S3327" s="837">
        <v>1</v>
      </c>
      <c r="T3327" s="836">
        <v>1</v>
      </c>
      <c r="U3327" s="838">
        <v>1</v>
      </c>
    </row>
    <row r="3328" spans="1:21" ht="14.45" customHeight="1" x14ac:dyDescent="0.2">
      <c r="A3328" s="831">
        <v>21</v>
      </c>
      <c r="B3328" s="832" t="s">
        <v>3242</v>
      </c>
      <c r="C3328" s="832" t="s">
        <v>3248</v>
      </c>
      <c r="D3328" s="833" t="s">
        <v>5567</v>
      </c>
      <c r="E3328" s="834" t="s">
        <v>3260</v>
      </c>
      <c r="F3328" s="832" t="s">
        <v>3243</v>
      </c>
      <c r="G3328" s="832" t="s">
        <v>3701</v>
      </c>
      <c r="H3328" s="832" t="s">
        <v>594</v>
      </c>
      <c r="I3328" s="832" t="s">
        <v>3703</v>
      </c>
      <c r="J3328" s="832" t="s">
        <v>1192</v>
      </c>
      <c r="K3328" s="832" t="s">
        <v>1193</v>
      </c>
      <c r="L3328" s="835">
        <v>374.79</v>
      </c>
      <c r="M3328" s="835">
        <v>1124.3700000000001</v>
      </c>
      <c r="N3328" s="832">
        <v>3</v>
      </c>
      <c r="O3328" s="836">
        <v>1</v>
      </c>
      <c r="P3328" s="835">
        <v>1124.3700000000001</v>
      </c>
      <c r="Q3328" s="837">
        <v>1</v>
      </c>
      <c r="R3328" s="832">
        <v>3</v>
      </c>
      <c r="S3328" s="837">
        <v>1</v>
      </c>
      <c r="T3328" s="836">
        <v>1</v>
      </c>
      <c r="U3328" s="838">
        <v>1</v>
      </c>
    </row>
    <row r="3329" spans="1:21" ht="14.45" customHeight="1" x14ac:dyDescent="0.2">
      <c r="A3329" s="831">
        <v>21</v>
      </c>
      <c r="B3329" s="832" t="s">
        <v>3242</v>
      </c>
      <c r="C3329" s="832" t="s">
        <v>3248</v>
      </c>
      <c r="D3329" s="833" t="s">
        <v>5567</v>
      </c>
      <c r="E3329" s="834" t="s">
        <v>3260</v>
      </c>
      <c r="F3329" s="832" t="s">
        <v>3243</v>
      </c>
      <c r="G3329" s="832" t="s">
        <v>4341</v>
      </c>
      <c r="H3329" s="832" t="s">
        <v>655</v>
      </c>
      <c r="I3329" s="832" t="s">
        <v>4342</v>
      </c>
      <c r="J3329" s="832" t="s">
        <v>932</v>
      </c>
      <c r="K3329" s="832" t="s">
        <v>4343</v>
      </c>
      <c r="L3329" s="835">
        <v>0</v>
      </c>
      <c r="M3329" s="835">
        <v>0</v>
      </c>
      <c r="N3329" s="832">
        <v>1</v>
      </c>
      <c r="O3329" s="836">
        <v>1</v>
      </c>
      <c r="P3329" s="835"/>
      <c r="Q3329" s="837"/>
      <c r="R3329" s="832"/>
      <c r="S3329" s="837">
        <v>0</v>
      </c>
      <c r="T3329" s="836"/>
      <c r="U3329" s="838">
        <v>0</v>
      </c>
    </row>
    <row r="3330" spans="1:21" ht="14.45" customHeight="1" x14ac:dyDescent="0.2">
      <c r="A3330" s="831">
        <v>21</v>
      </c>
      <c r="B3330" s="832" t="s">
        <v>3242</v>
      </c>
      <c r="C3330" s="832" t="s">
        <v>3248</v>
      </c>
      <c r="D3330" s="833" t="s">
        <v>5567</v>
      </c>
      <c r="E3330" s="834" t="s">
        <v>3260</v>
      </c>
      <c r="F3330" s="832" t="s">
        <v>3243</v>
      </c>
      <c r="G3330" s="832" t="s">
        <v>4022</v>
      </c>
      <c r="H3330" s="832" t="s">
        <v>594</v>
      </c>
      <c r="I3330" s="832" t="s">
        <v>4959</v>
      </c>
      <c r="J3330" s="832" t="s">
        <v>4024</v>
      </c>
      <c r="K3330" s="832" t="s">
        <v>4960</v>
      </c>
      <c r="L3330" s="835">
        <v>775.17</v>
      </c>
      <c r="M3330" s="835">
        <v>775.17</v>
      </c>
      <c r="N3330" s="832">
        <v>1</v>
      </c>
      <c r="O3330" s="836">
        <v>1</v>
      </c>
      <c r="P3330" s="835">
        <v>775.17</v>
      </c>
      <c r="Q3330" s="837">
        <v>1</v>
      </c>
      <c r="R3330" s="832">
        <v>1</v>
      </c>
      <c r="S3330" s="837">
        <v>1</v>
      </c>
      <c r="T3330" s="836">
        <v>1</v>
      </c>
      <c r="U3330" s="838">
        <v>1</v>
      </c>
    </row>
    <row r="3331" spans="1:21" ht="14.45" customHeight="1" x14ac:dyDescent="0.2">
      <c r="A3331" s="831">
        <v>21</v>
      </c>
      <c r="B3331" s="832" t="s">
        <v>3242</v>
      </c>
      <c r="C3331" s="832" t="s">
        <v>3248</v>
      </c>
      <c r="D3331" s="833" t="s">
        <v>5567</v>
      </c>
      <c r="E3331" s="834" t="s">
        <v>3260</v>
      </c>
      <c r="F3331" s="832" t="s">
        <v>3243</v>
      </c>
      <c r="G3331" s="832" t="s">
        <v>4022</v>
      </c>
      <c r="H3331" s="832" t="s">
        <v>594</v>
      </c>
      <c r="I3331" s="832" t="s">
        <v>4023</v>
      </c>
      <c r="J3331" s="832" t="s">
        <v>4024</v>
      </c>
      <c r="K3331" s="832" t="s">
        <v>4025</v>
      </c>
      <c r="L3331" s="835">
        <v>1391.97</v>
      </c>
      <c r="M3331" s="835">
        <v>4175.91</v>
      </c>
      <c r="N3331" s="832">
        <v>3</v>
      </c>
      <c r="O3331" s="836">
        <v>2</v>
      </c>
      <c r="P3331" s="835">
        <v>4175.91</v>
      </c>
      <c r="Q3331" s="837">
        <v>1</v>
      </c>
      <c r="R3331" s="832">
        <v>3</v>
      </c>
      <c r="S3331" s="837">
        <v>1</v>
      </c>
      <c r="T3331" s="836">
        <v>2</v>
      </c>
      <c r="U3331" s="838">
        <v>1</v>
      </c>
    </row>
    <row r="3332" spans="1:21" ht="14.45" customHeight="1" x14ac:dyDescent="0.2">
      <c r="A3332" s="831">
        <v>21</v>
      </c>
      <c r="B3332" s="832" t="s">
        <v>3242</v>
      </c>
      <c r="C3332" s="832" t="s">
        <v>3248</v>
      </c>
      <c r="D3332" s="833" t="s">
        <v>5567</v>
      </c>
      <c r="E3332" s="834" t="s">
        <v>3260</v>
      </c>
      <c r="F3332" s="832" t="s">
        <v>3243</v>
      </c>
      <c r="G3332" s="832" t="s">
        <v>3704</v>
      </c>
      <c r="H3332" s="832" t="s">
        <v>655</v>
      </c>
      <c r="I3332" s="832" t="s">
        <v>3107</v>
      </c>
      <c r="J3332" s="832" t="s">
        <v>2721</v>
      </c>
      <c r="K3332" s="832" t="s">
        <v>3108</v>
      </c>
      <c r="L3332" s="835">
        <v>94.28</v>
      </c>
      <c r="M3332" s="835">
        <v>94.28</v>
      </c>
      <c r="N3332" s="832">
        <v>1</v>
      </c>
      <c r="O3332" s="836">
        <v>0.5</v>
      </c>
      <c r="P3332" s="835">
        <v>94.28</v>
      </c>
      <c r="Q3332" s="837">
        <v>1</v>
      </c>
      <c r="R3332" s="832">
        <v>1</v>
      </c>
      <c r="S3332" s="837">
        <v>1</v>
      </c>
      <c r="T3332" s="836">
        <v>0.5</v>
      </c>
      <c r="U3332" s="838">
        <v>1</v>
      </c>
    </row>
    <row r="3333" spans="1:21" ht="14.45" customHeight="1" x14ac:dyDescent="0.2">
      <c r="A3333" s="831">
        <v>21</v>
      </c>
      <c r="B3333" s="832" t="s">
        <v>3242</v>
      </c>
      <c r="C3333" s="832" t="s">
        <v>3248</v>
      </c>
      <c r="D3333" s="833" t="s">
        <v>5567</v>
      </c>
      <c r="E3333" s="834" t="s">
        <v>3260</v>
      </c>
      <c r="F3333" s="832" t="s">
        <v>3243</v>
      </c>
      <c r="G3333" s="832" t="s">
        <v>3704</v>
      </c>
      <c r="H3333" s="832" t="s">
        <v>655</v>
      </c>
      <c r="I3333" s="832" t="s">
        <v>2714</v>
      </c>
      <c r="J3333" s="832" t="s">
        <v>2712</v>
      </c>
      <c r="K3333" s="832" t="s">
        <v>2715</v>
      </c>
      <c r="L3333" s="835">
        <v>63.14</v>
      </c>
      <c r="M3333" s="835">
        <v>63.14</v>
      </c>
      <c r="N3333" s="832">
        <v>1</v>
      </c>
      <c r="O3333" s="836">
        <v>0.5</v>
      </c>
      <c r="P3333" s="835">
        <v>63.14</v>
      </c>
      <c r="Q3333" s="837">
        <v>1</v>
      </c>
      <c r="R3333" s="832">
        <v>1</v>
      </c>
      <c r="S3333" s="837">
        <v>1</v>
      </c>
      <c r="T3333" s="836">
        <v>0.5</v>
      </c>
      <c r="U3333" s="838">
        <v>1</v>
      </c>
    </row>
    <row r="3334" spans="1:21" ht="14.45" customHeight="1" x14ac:dyDescent="0.2">
      <c r="A3334" s="831">
        <v>21</v>
      </c>
      <c r="B3334" s="832" t="s">
        <v>3242</v>
      </c>
      <c r="C3334" s="832" t="s">
        <v>3248</v>
      </c>
      <c r="D3334" s="833" t="s">
        <v>5567</v>
      </c>
      <c r="E3334" s="834" t="s">
        <v>3260</v>
      </c>
      <c r="F3334" s="832" t="s">
        <v>3243</v>
      </c>
      <c r="G3334" s="832" t="s">
        <v>3704</v>
      </c>
      <c r="H3334" s="832" t="s">
        <v>655</v>
      </c>
      <c r="I3334" s="832" t="s">
        <v>2718</v>
      </c>
      <c r="J3334" s="832" t="s">
        <v>2712</v>
      </c>
      <c r="K3334" s="832" t="s">
        <v>2719</v>
      </c>
      <c r="L3334" s="835">
        <v>84.18</v>
      </c>
      <c r="M3334" s="835">
        <v>84.18</v>
      </c>
      <c r="N3334" s="832">
        <v>1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5" customHeight="1" x14ac:dyDescent="0.2">
      <c r="A3335" s="831">
        <v>21</v>
      </c>
      <c r="B3335" s="832" t="s">
        <v>3242</v>
      </c>
      <c r="C3335" s="832" t="s">
        <v>3248</v>
      </c>
      <c r="D3335" s="833" t="s">
        <v>5567</v>
      </c>
      <c r="E3335" s="834" t="s">
        <v>3260</v>
      </c>
      <c r="F3335" s="832" t="s">
        <v>3243</v>
      </c>
      <c r="G3335" s="832" t="s">
        <v>3704</v>
      </c>
      <c r="H3335" s="832" t="s">
        <v>655</v>
      </c>
      <c r="I3335" s="832" t="s">
        <v>2720</v>
      </c>
      <c r="J3335" s="832" t="s">
        <v>2721</v>
      </c>
      <c r="K3335" s="832" t="s">
        <v>2722</v>
      </c>
      <c r="L3335" s="835">
        <v>49.08</v>
      </c>
      <c r="M3335" s="835">
        <v>49.08</v>
      </c>
      <c r="N3335" s="832">
        <v>1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5" customHeight="1" x14ac:dyDescent="0.2">
      <c r="A3336" s="831">
        <v>21</v>
      </c>
      <c r="B3336" s="832" t="s">
        <v>3242</v>
      </c>
      <c r="C3336" s="832" t="s">
        <v>3248</v>
      </c>
      <c r="D3336" s="833" t="s">
        <v>5567</v>
      </c>
      <c r="E3336" s="834" t="s">
        <v>3260</v>
      </c>
      <c r="F3336" s="832" t="s">
        <v>3243</v>
      </c>
      <c r="G3336" s="832" t="s">
        <v>3704</v>
      </c>
      <c r="H3336" s="832" t="s">
        <v>655</v>
      </c>
      <c r="I3336" s="832" t="s">
        <v>2716</v>
      </c>
      <c r="J3336" s="832" t="s">
        <v>2712</v>
      </c>
      <c r="K3336" s="832" t="s">
        <v>2717</v>
      </c>
      <c r="L3336" s="835">
        <v>49.08</v>
      </c>
      <c r="M3336" s="835">
        <v>49.08</v>
      </c>
      <c r="N3336" s="832">
        <v>1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5" customHeight="1" x14ac:dyDescent="0.2">
      <c r="A3337" s="831">
        <v>21</v>
      </c>
      <c r="B3337" s="832" t="s">
        <v>3242</v>
      </c>
      <c r="C3337" s="832" t="s">
        <v>3248</v>
      </c>
      <c r="D3337" s="833" t="s">
        <v>5567</v>
      </c>
      <c r="E3337" s="834" t="s">
        <v>3260</v>
      </c>
      <c r="F3337" s="832" t="s">
        <v>3243</v>
      </c>
      <c r="G3337" s="832" t="s">
        <v>3705</v>
      </c>
      <c r="H3337" s="832" t="s">
        <v>594</v>
      </c>
      <c r="I3337" s="832" t="s">
        <v>3706</v>
      </c>
      <c r="J3337" s="832" t="s">
        <v>3707</v>
      </c>
      <c r="K3337" s="832" t="s">
        <v>3708</v>
      </c>
      <c r="L3337" s="835">
        <v>0</v>
      </c>
      <c r="M3337" s="835">
        <v>0</v>
      </c>
      <c r="N3337" s="832">
        <v>2</v>
      </c>
      <c r="O3337" s="836">
        <v>0.5</v>
      </c>
      <c r="P3337" s="835">
        <v>0</v>
      </c>
      <c r="Q3337" s="837"/>
      <c r="R3337" s="832">
        <v>2</v>
      </c>
      <c r="S3337" s="837">
        <v>1</v>
      </c>
      <c r="T3337" s="836">
        <v>0.5</v>
      </c>
      <c r="U3337" s="838">
        <v>1</v>
      </c>
    </row>
    <row r="3338" spans="1:21" ht="14.45" customHeight="1" x14ac:dyDescent="0.2">
      <c r="A3338" s="831">
        <v>21</v>
      </c>
      <c r="B3338" s="832" t="s">
        <v>3242</v>
      </c>
      <c r="C3338" s="832" t="s">
        <v>3248</v>
      </c>
      <c r="D3338" s="833" t="s">
        <v>5567</v>
      </c>
      <c r="E3338" s="834" t="s">
        <v>3260</v>
      </c>
      <c r="F3338" s="832" t="s">
        <v>3243</v>
      </c>
      <c r="G3338" s="832" t="s">
        <v>4032</v>
      </c>
      <c r="H3338" s="832" t="s">
        <v>594</v>
      </c>
      <c r="I3338" s="832" t="s">
        <v>4033</v>
      </c>
      <c r="J3338" s="832" t="s">
        <v>4034</v>
      </c>
      <c r="K3338" s="832" t="s">
        <v>4035</v>
      </c>
      <c r="L3338" s="835">
        <v>79.069999999999993</v>
      </c>
      <c r="M3338" s="835">
        <v>79.069999999999993</v>
      </c>
      <c r="N3338" s="832">
        <v>1</v>
      </c>
      <c r="O3338" s="836">
        <v>1</v>
      </c>
      <c r="P3338" s="835">
        <v>79.069999999999993</v>
      </c>
      <c r="Q3338" s="837">
        <v>1</v>
      </c>
      <c r="R3338" s="832">
        <v>1</v>
      </c>
      <c r="S3338" s="837">
        <v>1</v>
      </c>
      <c r="T3338" s="836">
        <v>1</v>
      </c>
      <c r="U3338" s="838">
        <v>1</v>
      </c>
    </row>
    <row r="3339" spans="1:21" ht="14.45" customHeight="1" x14ac:dyDescent="0.2">
      <c r="A3339" s="831">
        <v>21</v>
      </c>
      <c r="B3339" s="832" t="s">
        <v>3242</v>
      </c>
      <c r="C3339" s="832" t="s">
        <v>3248</v>
      </c>
      <c r="D3339" s="833" t="s">
        <v>5567</v>
      </c>
      <c r="E3339" s="834" t="s">
        <v>3260</v>
      </c>
      <c r="F3339" s="832" t="s">
        <v>3243</v>
      </c>
      <c r="G3339" s="832" t="s">
        <v>3312</v>
      </c>
      <c r="H3339" s="832" t="s">
        <v>655</v>
      </c>
      <c r="I3339" s="832" t="s">
        <v>4360</v>
      </c>
      <c r="J3339" s="832" t="s">
        <v>1705</v>
      </c>
      <c r="K3339" s="832" t="s">
        <v>1692</v>
      </c>
      <c r="L3339" s="835">
        <v>59.72</v>
      </c>
      <c r="M3339" s="835">
        <v>895.8</v>
      </c>
      <c r="N3339" s="832">
        <v>15</v>
      </c>
      <c r="O3339" s="836">
        <v>1</v>
      </c>
      <c r="P3339" s="835">
        <v>895.8</v>
      </c>
      <c r="Q3339" s="837">
        <v>1</v>
      </c>
      <c r="R3339" s="832">
        <v>15</v>
      </c>
      <c r="S3339" s="837">
        <v>1</v>
      </c>
      <c r="T3339" s="836">
        <v>1</v>
      </c>
      <c r="U3339" s="838">
        <v>1</v>
      </c>
    </row>
    <row r="3340" spans="1:21" ht="14.45" customHeight="1" x14ac:dyDescent="0.2">
      <c r="A3340" s="831">
        <v>21</v>
      </c>
      <c r="B3340" s="832" t="s">
        <v>3242</v>
      </c>
      <c r="C3340" s="832" t="s">
        <v>3248</v>
      </c>
      <c r="D3340" s="833" t="s">
        <v>5567</v>
      </c>
      <c r="E3340" s="834" t="s">
        <v>3260</v>
      </c>
      <c r="F3340" s="832" t="s">
        <v>3243</v>
      </c>
      <c r="G3340" s="832" t="s">
        <v>3312</v>
      </c>
      <c r="H3340" s="832" t="s">
        <v>655</v>
      </c>
      <c r="I3340" s="832" t="s">
        <v>3161</v>
      </c>
      <c r="J3340" s="832" t="s">
        <v>2159</v>
      </c>
      <c r="K3340" s="832" t="s">
        <v>1695</v>
      </c>
      <c r="L3340" s="835">
        <v>129.51</v>
      </c>
      <c r="M3340" s="835">
        <v>1942.6499999999999</v>
      </c>
      <c r="N3340" s="832">
        <v>15</v>
      </c>
      <c r="O3340" s="836">
        <v>1</v>
      </c>
      <c r="P3340" s="835">
        <v>1942.6499999999999</v>
      </c>
      <c r="Q3340" s="837">
        <v>1</v>
      </c>
      <c r="R3340" s="832">
        <v>15</v>
      </c>
      <c r="S3340" s="837">
        <v>1</v>
      </c>
      <c r="T3340" s="836">
        <v>1</v>
      </c>
      <c r="U3340" s="838">
        <v>1</v>
      </c>
    </row>
    <row r="3341" spans="1:21" ht="14.45" customHeight="1" x14ac:dyDescent="0.2">
      <c r="A3341" s="831">
        <v>21</v>
      </c>
      <c r="B3341" s="832" t="s">
        <v>3242</v>
      </c>
      <c r="C3341" s="832" t="s">
        <v>3248</v>
      </c>
      <c r="D3341" s="833" t="s">
        <v>5567</v>
      </c>
      <c r="E3341" s="834" t="s">
        <v>3260</v>
      </c>
      <c r="F3341" s="832" t="s">
        <v>3243</v>
      </c>
      <c r="G3341" s="832" t="s">
        <v>3312</v>
      </c>
      <c r="H3341" s="832" t="s">
        <v>655</v>
      </c>
      <c r="I3341" s="832" t="s">
        <v>4586</v>
      </c>
      <c r="J3341" s="832" t="s">
        <v>4587</v>
      </c>
      <c r="K3341" s="832" t="s">
        <v>1695</v>
      </c>
      <c r="L3341" s="835">
        <v>127.34</v>
      </c>
      <c r="M3341" s="835">
        <v>9805.18</v>
      </c>
      <c r="N3341" s="832">
        <v>77</v>
      </c>
      <c r="O3341" s="836">
        <v>6</v>
      </c>
      <c r="P3341" s="835">
        <v>5984.9800000000005</v>
      </c>
      <c r="Q3341" s="837">
        <v>0.61038961038961037</v>
      </c>
      <c r="R3341" s="832">
        <v>47</v>
      </c>
      <c r="S3341" s="837">
        <v>0.61038961038961037</v>
      </c>
      <c r="T3341" s="836">
        <v>4</v>
      </c>
      <c r="U3341" s="838">
        <v>0.66666666666666663</v>
      </c>
    </row>
    <row r="3342" spans="1:21" ht="14.45" customHeight="1" x14ac:dyDescent="0.2">
      <c r="A3342" s="831">
        <v>21</v>
      </c>
      <c r="B3342" s="832" t="s">
        <v>3242</v>
      </c>
      <c r="C3342" s="832" t="s">
        <v>3248</v>
      </c>
      <c r="D3342" s="833" t="s">
        <v>5567</v>
      </c>
      <c r="E3342" s="834" t="s">
        <v>3260</v>
      </c>
      <c r="F3342" s="832" t="s">
        <v>3243</v>
      </c>
      <c r="G3342" s="832" t="s">
        <v>3312</v>
      </c>
      <c r="H3342" s="832" t="s">
        <v>655</v>
      </c>
      <c r="I3342" s="832" t="s">
        <v>4362</v>
      </c>
      <c r="J3342" s="832" t="s">
        <v>4363</v>
      </c>
      <c r="K3342" s="832" t="s">
        <v>1695</v>
      </c>
      <c r="L3342" s="835">
        <v>129.51</v>
      </c>
      <c r="M3342" s="835">
        <v>388.53</v>
      </c>
      <c r="N3342" s="832">
        <v>3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5" customHeight="1" x14ac:dyDescent="0.2">
      <c r="A3343" s="831">
        <v>21</v>
      </c>
      <c r="B3343" s="832" t="s">
        <v>3242</v>
      </c>
      <c r="C3343" s="832" t="s">
        <v>3248</v>
      </c>
      <c r="D3343" s="833" t="s">
        <v>5567</v>
      </c>
      <c r="E3343" s="834" t="s">
        <v>3260</v>
      </c>
      <c r="F3343" s="832" t="s">
        <v>3243</v>
      </c>
      <c r="G3343" s="832" t="s">
        <v>3312</v>
      </c>
      <c r="H3343" s="832" t="s">
        <v>655</v>
      </c>
      <c r="I3343" s="832" t="s">
        <v>4595</v>
      </c>
      <c r="J3343" s="832" t="s">
        <v>4596</v>
      </c>
      <c r="K3343" s="832" t="s">
        <v>1695</v>
      </c>
      <c r="L3343" s="835">
        <v>176.47</v>
      </c>
      <c r="M3343" s="835">
        <v>529.41</v>
      </c>
      <c r="N3343" s="832">
        <v>3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5" customHeight="1" x14ac:dyDescent="0.2">
      <c r="A3344" s="831">
        <v>21</v>
      </c>
      <c r="B3344" s="832" t="s">
        <v>3242</v>
      </c>
      <c r="C3344" s="832" t="s">
        <v>3248</v>
      </c>
      <c r="D3344" s="833" t="s">
        <v>5567</v>
      </c>
      <c r="E3344" s="834" t="s">
        <v>3260</v>
      </c>
      <c r="F3344" s="832" t="s">
        <v>3243</v>
      </c>
      <c r="G3344" s="832" t="s">
        <v>3312</v>
      </c>
      <c r="H3344" s="832" t="s">
        <v>594</v>
      </c>
      <c r="I3344" s="832" t="s">
        <v>4607</v>
      </c>
      <c r="J3344" s="832" t="s">
        <v>4608</v>
      </c>
      <c r="K3344" s="832" t="s">
        <v>1695</v>
      </c>
      <c r="L3344" s="835">
        <v>158.61000000000001</v>
      </c>
      <c r="M3344" s="835">
        <v>1903.3200000000002</v>
      </c>
      <c r="N3344" s="832">
        <v>12</v>
      </c>
      <c r="O3344" s="836">
        <v>1</v>
      </c>
      <c r="P3344" s="835">
        <v>1903.3200000000002</v>
      </c>
      <c r="Q3344" s="837">
        <v>1</v>
      </c>
      <c r="R3344" s="832">
        <v>12</v>
      </c>
      <c r="S3344" s="837">
        <v>1</v>
      </c>
      <c r="T3344" s="836">
        <v>1</v>
      </c>
      <c r="U3344" s="838">
        <v>1</v>
      </c>
    </row>
    <row r="3345" spans="1:21" ht="14.45" customHeight="1" x14ac:dyDescent="0.2">
      <c r="A3345" s="831">
        <v>21</v>
      </c>
      <c r="B3345" s="832" t="s">
        <v>3242</v>
      </c>
      <c r="C3345" s="832" t="s">
        <v>3248</v>
      </c>
      <c r="D3345" s="833" t="s">
        <v>5567</v>
      </c>
      <c r="E3345" s="834" t="s">
        <v>3260</v>
      </c>
      <c r="F3345" s="832" t="s">
        <v>3243</v>
      </c>
      <c r="G3345" s="832" t="s">
        <v>3297</v>
      </c>
      <c r="H3345" s="832" t="s">
        <v>594</v>
      </c>
      <c r="I3345" s="832" t="s">
        <v>3298</v>
      </c>
      <c r="J3345" s="832" t="s">
        <v>1256</v>
      </c>
      <c r="K3345" s="832" t="s">
        <v>1257</v>
      </c>
      <c r="L3345" s="835">
        <v>107.27</v>
      </c>
      <c r="M3345" s="835">
        <v>14588.720000000008</v>
      </c>
      <c r="N3345" s="832">
        <v>136</v>
      </c>
      <c r="O3345" s="836">
        <v>46.5</v>
      </c>
      <c r="P3345" s="835">
        <v>7937.980000000005</v>
      </c>
      <c r="Q3345" s="837">
        <v>0.54411764705882359</v>
      </c>
      <c r="R3345" s="832">
        <v>74</v>
      </c>
      <c r="S3345" s="837">
        <v>0.54411764705882348</v>
      </c>
      <c r="T3345" s="836">
        <v>26</v>
      </c>
      <c r="U3345" s="838">
        <v>0.55913978494623651</v>
      </c>
    </row>
    <row r="3346" spans="1:21" ht="14.45" customHeight="1" x14ac:dyDescent="0.2">
      <c r="A3346" s="831">
        <v>21</v>
      </c>
      <c r="B3346" s="832" t="s">
        <v>3242</v>
      </c>
      <c r="C3346" s="832" t="s">
        <v>3248</v>
      </c>
      <c r="D3346" s="833" t="s">
        <v>5567</v>
      </c>
      <c r="E3346" s="834" t="s">
        <v>3260</v>
      </c>
      <c r="F3346" s="832" t="s">
        <v>3244</v>
      </c>
      <c r="G3346" s="832" t="s">
        <v>3315</v>
      </c>
      <c r="H3346" s="832" t="s">
        <v>594</v>
      </c>
      <c r="I3346" s="832" t="s">
        <v>3724</v>
      </c>
      <c r="J3346" s="832" t="s">
        <v>3317</v>
      </c>
      <c r="K3346" s="832"/>
      <c r="L3346" s="835">
        <v>0</v>
      </c>
      <c r="M3346" s="835">
        <v>0</v>
      </c>
      <c r="N3346" s="832">
        <v>12</v>
      </c>
      <c r="O3346" s="836">
        <v>10</v>
      </c>
      <c r="P3346" s="835">
        <v>0</v>
      </c>
      <c r="Q3346" s="837"/>
      <c r="R3346" s="832">
        <v>11</v>
      </c>
      <c r="S3346" s="837">
        <v>0.91666666666666663</v>
      </c>
      <c r="T3346" s="836">
        <v>9</v>
      </c>
      <c r="U3346" s="838">
        <v>0.9</v>
      </c>
    </row>
    <row r="3347" spans="1:21" ht="14.45" customHeight="1" x14ac:dyDescent="0.2">
      <c r="A3347" s="831">
        <v>21</v>
      </c>
      <c r="B3347" s="832" t="s">
        <v>3242</v>
      </c>
      <c r="C3347" s="832" t="s">
        <v>3248</v>
      </c>
      <c r="D3347" s="833" t="s">
        <v>5567</v>
      </c>
      <c r="E3347" s="834" t="s">
        <v>3260</v>
      </c>
      <c r="F3347" s="832" t="s">
        <v>3244</v>
      </c>
      <c r="G3347" s="832" t="s">
        <v>3315</v>
      </c>
      <c r="H3347" s="832" t="s">
        <v>594</v>
      </c>
      <c r="I3347" s="832" t="s">
        <v>3726</v>
      </c>
      <c r="J3347" s="832" t="s">
        <v>3317</v>
      </c>
      <c r="K3347" s="832"/>
      <c r="L3347" s="835">
        <v>0</v>
      </c>
      <c r="M3347" s="835">
        <v>0</v>
      </c>
      <c r="N3347" s="832">
        <v>3</v>
      </c>
      <c r="O3347" s="836">
        <v>3</v>
      </c>
      <c r="P3347" s="835">
        <v>0</v>
      </c>
      <c r="Q3347" s="837"/>
      <c r="R3347" s="832">
        <v>3</v>
      </c>
      <c r="S3347" s="837">
        <v>1</v>
      </c>
      <c r="T3347" s="836">
        <v>3</v>
      </c>
      <c r="U3347" s="838">
        <v>1</v>
      </c>
    </row>
    <row r="3348" spans="1:21" ht="14.45" customHeight="1" x14ac:dyDescent="0.2">
      <c r="A3348" s="831">
        <v>21</v>
      </c>
      <c r="B3348" s="832" t="s">
        <v>3242</v>
      </c>
      <c r="C3348" s="832" t="s">
        <v>3248</v>
      </c>
      <c r="D3348" s="833" t="s">
        <v>5567</v>
      </c>
      <c r="E3348" s="834" t="s">
        <v>3260</v>
      </c>
      <c r="F3348" s="832" t="s">
        <v>3245</v>
      </c>
      <c r="G3348" s="832" t="s">
        <v>3315</v>
      </c>
      <c r="H3348" s="832" t="s">
        <v>594</v>
      </c>
      <c r="I3348" s="832" t="s">
        <v>3735</v>
      </c>
      <c r="J3348" s="832" t="s">
        <v>3736</v>
      </c>
      <c r="K3348" s="832" t="s">
        <v>3737</v>
      </c>
      <c r="L3348" s="835">
        <v>1800</v>
      </c>
      <c r="M3348" s="835">
        <v>1800</v>
      </c>
      <c r="N3348" s="832">
        <v>1</v>
      </c>
      <c r="O3348" s="836">
        <v>1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5" customHeight="1" x14ac:dyDescent="0.2">
      <c r="A3349" s="831">
        <v>21</v>
      </c>
      <c r="B3349" s="832" t="s">
        <v>3242</v>
      </c>
      <c r="C3349" s="832" t="s">
        <v>3248</v>
      </c>
      <c r="D3349" s="833" t="s">
        <v>5567</v>
      </c>
      <c r="E3349" s="834" t="s">
        <v>3260</v>
      </c>
      <c r="F3349" s="832" t="s">
        <v>3245</v>
      </c>
      <c r="G3349" s="832" t="s">
        <v>3315</v>
      </c>
      <c r="H3349" s="832" t="s">
        <v>594</v>
      </c>
      <c r="I3349" s="832" t="s">
        <v>3751</v>
      </c>
      <c r="J3349" s="832" t="s">
        <v>3317</v>
      </c>
      <c r="K3349" s="832"/>
      <c r="L3349" s="835">
        <v>1000</v>
      </c>
      <c r="M3349" s="835">
        <v>6000</v>
      </c>
      <c r="N3349" s="832">
        <v>6</v>
      </c>
      <c r="O3349" s="836">
        <v>6</v>
      </c>
      <c r="P3349" s="835">
        <v>2000</v>
      </c>
      <c r="Q3349" s="837">
        <v>0.33333333333333331</v>
      </c>
      <c r="R3349" s="832">
        <v>2</v>
      </c>
      <c r="S3349" s="837">
        <v>0.33333333333333331</v>
      </c>
      <c r="T3349" s="836">
        <v>2</v>
      </c>
      <c r="U3349" s="838">
        <v>0.33333333333333331</v>
      </c>
    </row>
    <row r="3350" spans="1:21" ht="14.45" customHeight="1" x14ac:dyDescent="0.2">
      <c r="A3350" s="831">
        <v>21</v>
      </c>
      <c r="B3350" s="832" t="s">
        <v>3242</v>
      </c>
      <c r="C3350" s="832" t="s">
        <v>3248</v>
      </c>
      <c r="D3350" s="833" t="s">
        <v>5567</v>
      </c>
      <c r="E3350" s="834" t="s">
        <v>3260</v>
      </c>
      <c r="F3350" s="832" t="s">
        <v>3245</v>
      </c>
      <c r="G3350" s="832" t="s">
        <v>3315</v>
      </c>
      <c r="H3350" s="832" t="s">
        <v>594</v>
      </c>
      <c r="I3350" s="832" t="s">
        <v>5394</v>
      </c>
      <c r="J3350" s="832" t="s">
        <v>5395</v>
      </c>
      <c r="K3350" s="832" t="s">
        <v>5396</v>
      </c>
      <c r="L3350" s="835">
        <v>1800</v>
      </c>
      <c r="M3350" s="835">
        <v>1800</v>
      </c>
      <c r="N3350" s="832">
        <v>1</v>
      </c>
      <c r="O3350" s="836">
        <v>1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5" customHeight="1" x14ac:dyDescent="0.2">
      <c r="A3351" s="831">
        <v>21</v>
      </c>
      <c r="B3351" s="832" t="s">
        <v>3242</v>
      </c>
      <c r="C3351" s="832" t="s">
        <v>3248</v>
      </c>
      <c r="D3351" s="833" t="s">
        <v>5567</v>
      </c>
      <c r="E3351" s="834" t="s">
        <v>3260</v>
      </c>
      <c r="F3351" s="832" t="s">
        <v>3245</v>
      </c>
      <c r="G3351" s="832" t="s">
        <v>3734</v>
      </c>
      <c r="H3351" s="832" t="s">
        <v>594</v>
      </c>
      <c r="I3351" s="832" t="s">
        <v>3735</v>
      </c>
      <c r="J3351" s="832" t="s">
        <v>3736</v>
      </c>
      <c r="K3351" s="832" t="s">
        <v>3737</v>
      </c>
      <c r="L3351" s="835">
        <v>1800</v>
      </c>
      <c r="M3351" s="835">
        <v>10800</v>
      </c>
      <c r="N3351" s="832">
        <v>6</v>
      </c>
      <c r="O3351" s="836">
        <v>6</v>
      </c>
      <c r="P3351" s="835">
        <v>5400</v>
      </c>
      <c r="Q3351" s="837">
        <v>0.5</v>
      </c>
      <c r="R3351" s="832">
        <v>3</v>
      </c>
      <c r="S3351" s="837">
        <v>0.5</v>
      </c>
      <c r="T3351" s="836">
        <v>3</v>
      </c>
      <c r="U3351" s="838">
        <v>0.5</v>
      </c>
    </row>
    <row r="3352" spans="1:21" ht="14.45" customHeight="1" x14ac:dyDescent="0.2">
      <c r="A3352" s="831">
        <v>21</v>
      </c>
      <c r="B3352" s="832" t="s">
        <v>3242</v>
      </c>
      <c r="C3352" s="832" t="s">
        <v>3248</v>
      </c>
      <c r="D3352" s="833" t="s">
        <v>5567</v>
      </c>
      <c r="E3352" s="834" t="s">
        <v>3260</v>
      </c>
      <c r="F3352" s="832" t="s">
        <v>3245</v>
      </c>
      <c r="G3352" s="832" t="s">
        <v>3734</v>
      </c>
      <c r="H3352" s="832" t="s">
        <v>594</v>
      </c>
      <c r="I3352" s="832" t="s">
        <v>4619</v>
      </c>
      <c r="J3352" s="832" t="s">
        <v>4620</v>
      </c>
      <c r="K3352" s="832" t="s">
        <v>4621</v>
      </c>
      <c r="L3352" s="835">
        <v>500</v>
      </c>
      <c r="M3352" s="835">
        <v>500</v>
      </c>
      <c r="N3352" s="832">
        <v>1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21</v>
      </c>
      <c r="B3353" s="832" t="s">
        <v>3242</v>
      </c>
      <c r="C3353" s="832" t="s">
        <v>3248</v>
      </c>
      <c r="D3353" s="833" t="s">
        <v>5567</v>
      </c>
      <c r="E3353" s="834" t="s">
        <v>3260</v>
      </c>
      <c r="F3353" s="832" t="s">
        <v>3245</v>
      </c>
      <c r="G3353" s="832" t="s">
        <v>3734</v>
      </c>
      <c r="H3353" s="832" t="s">
        <v>594</v>
      </c>
      <c r="I3353" s="832" t="s">
        <v>4056</v>
      </c>
      <c r="J3353" s="832" t="s">
        <v>4057</v>
      </c>
      <c r="K3353" s="832" t="s">
        <v>4058</v>
      </c>
      <c r="L3353" s="835">
        <v>1300</v>
      </c>
      <c r="M3353" s="835">
        <v>1300</v>
      </c>
      <c r="N3353" s="832">
        <v>1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5" customHeight="1" x14ac:dyDescent="0.2">
      <c r="A3354" s="831">
        <v>21</v>
      </c>
      <c r="B3354" s="832" t="s">
        <v>3242</v>
      </c>
      <c r="C3354" s="832" t="s">
        <v>3248</v>
      </c>
      <c r="D3354" s="833" t="s">
        <v>5567</v>
      </c>
      <c r="E3354" s="834" t="s">
        <v>3260</v>
      </c>
      <c r="F3354" s="832" t="s">
        <v>3245</v>
      </c>
      <c r="G3354" s="832" t="s">
        <v>3734</v>
      </c>
      <c r="H3354" s="832" t="s">
        <v>594</v>
      </c>
      <c r="I3354" s="832" t="s">
        <v>5397</v>
      </c>
      <c r="J3354" s="832" t="s">
        <v>5398</v>
      </c>
      <c r="K3354" s="832" t="s">
        <v>5399</v>
      </c>
      <c r="L3354" s="835">
        <v>1800</v>
      </c>
      <c r="M3354" s="835">
        <v>1800</v>
      </c>
      <c r="N3354" s="832">
        <v>1</v>
      </c>
      <c r="O3354" s="836">
        <v>1</v>
      </c>
      <c r="P3354" s="835">
        <v>1800</v>
      </c>
      <c r="Q3354" s="837">
        <v>1</v>
      </c>
      <c r="R3354" s="832">
        <v>1</v>
      </c>
      <c r="S3354" s="837">
        <v>1</v>
      </c>
      <c r="T3354" s="836">
        <v>1</v>
      </c>
      <c r="U3354" s="838">
        <v>1</v>
      </c>
    </row>
    <row r="3355" spans="1:21" ht="14.45" customHeight="1" x14ac:dyDescent="0.2">
      <c r="A3355" s="831">
        <v>21</v>
      </c>
      <c r="B3355" s="832" t="s">
        <v>3242</v>
      </c>
      <c r="C3355" s="832" t="s">
        <v>3248</v>
      </c>
      <c r="D3355" s="833" t="s">
        <v>5567</v>
      </c>
      <c r="E3355" s="834" t="s">
        <v>3260</v>
      </c>
      <c r="F3355" s="832" t="s">
        <v>3245</v>
      </c>
      <c r="G3355" s="832" t="s">
        <v>3734</v>
      </c>
      <c r="H3355" s="832" t="s">
        <v>594</v>
      </c>
      <c r="I3355" s="832" t="s">
        <v>5400</v>
      </c>
      <c r="J3355" s="832" t="s">
        <v>5401</v>
      </c>
      <c r="K3355" s="832" t="s">
        <v>5402</v>
      </c>
      <c r="L3355" s="835">
        <v>3000</v>
      </c>
      <c r="M3355" s="835">
        <v>3000</v>
      </c>
      <c r="N3355" s="832">
        <v>1</v>
      </c>
      <c r="O3355" s="836">
        <v>1</v>
      </c>
      <c r="P3355" s="835">
        <v>3000</v>
      </c>
      <c r="Q3355" s="837">
        <v>1</v>
      </c>
      <c r="R3355" s="832">
        <v>1</v>
      </c>
      <c r="S3355" s="837">
        <v>1</v>
      </c>
      <c r="T3355" s="836">
        <v>1</v>
      </c>
      <c r="U3355" s="838">
        <v>1</v>
      </c>
    </row>
    <row r="3356" spans="1:21" ht="14.45" customHeight="1" x14ac:dyDescent="0.2">
      <c r="A3356" s="831">
        <v>21</v>
      </c>
      <c r="B3356" s="832" t="s">
        <v>3242</v>
      </c>
      <c r="C3356" s="832" t="s">
        <v>3248</v>
      </c>
      <c r="D3356" s="833" t="s">
        <v>5567</v>
      </c>
      <c r="E3356" s="834" t="s">
        <v>3260</v>
      </c>
      <c r="F3356" s="832" t="s">
        <v>3245</v>
      </c>
      <c r="G3356" s="832" t="s">
        <v>3734</v>
      </c>
      <c r="H3356" s="832" t="s">
        <v>594</v>
      </c>
      <c r="I3356" s="832" t="s">
        <v>3741</v>
      </c>
      <c r="J3356" s="832" t="s">
        <v>3742</v>
      </c>
      <c r="K3356" s="832" t="s">
        <v>3743</v>
      </c>
      <c r="L3356" s="835">
        <v>1800</v>
      </c>
      <c r="M3356" s="835">
        <v>5400</v>
      </c>
      <c r="N3356" s="832">
        <v>3</v>
      </c>
      <c r="O3356" s="836">
        <v>2</v>
      </c>
      <c r="P3356" s="835">
        <v>1800</v>
      </c>
      <c r="Q3356" s="837">
        <v>0.33333333333333331</v>
      </c>
      <c r="R3356" s="832">
        <v>1</v>
      </c>
      <c r="S3356" s="837">
        <v>0.33333333333333331</v>
      </c>
      <c r="T3356" s="836">
        <v>1</v>
      </c>
      <c r="U3356" s="838">
        <v>0.5</v>
      </c>
    </row>
    <row r="3357" spans="1:21" ht="14.45" customHeight="1" x14ac:dyDescent="0.2">
      <c r="A3357" s="831">
        <v>21</v>
      </c>
      <c r="B3357" s="832" t="s">
        <v>3242</v>
      </c>
      <c r="C3357" s="832" t="s">
        <v>3248</v>
      </c>
      <c r="D3357" s="833" t="s">
        <v>5567</v>
      </c>
      <c r="E3357" s="834" t="s">
        <v>3260</v>
      </c>
      <c r="F3357" s="832" t="s">
        <v>3245</v>
      </c>
      <c r="G3357" s="832" t="s">
        <v>3734</v>
      </c>
      <c r="H3357" s="832" t="s">
        <v>594</v>
      </c>
      <c r="I3357" s="832" t="s">
        <v>5403</v>
      </c>
      <c r="J3357" s="832" t="s">
        <v>5404</v>
      </c>
      <c r="K3357" s="832" t="s">
        <v>5405</v>
      </c>
      <c r="L3357" s="835">
        <v>3000</v>
      </c>
      <c r="M3357" s="835">
        <v>3000</v>
      </c>
      <c r="N3357" s="832">
        <v>1</v>
      </c>
      <c r="O3357" s="836">
        <v>1</v>
      </c>
      <c r="P3357" s="835">
        <v>3000</v>
      </c>
      <c r="Q3357" s="837">
        <v>1</v>
      </c>
      <c r="R3357" s="832">
        <v>1</v>
      </c>
      <c r="S3357" s="837">
        <v>1</v>
      </c>
      <c r="T3357" s="836">
        <v>1</v>
      </c>
      <c r="U3357" s="838">
        <v>1</v>
      </c>
    </row>
    <row r="3358" spans="1:21" ht="14.45" customHeight="1" x14ac:dyDescent="0.2">
      <c r="A3358" s="831">
        <v>21</v>
      </c>
      <c r="B3358" s="832" t="s">
        <v>3242</v>
      </c>
      <c r="C3358" s="832" t="s">
        <v>3248</v>
      </c>
      <c r="D3358" s="833" t="s">
        <v>5567</v>
      </c>
      <c r="E3358" s="834" t="s">
        <v>3260</v>
      </c>
      <c r="F3358" s="832" t="s">
        <v>3245</v>
      </c>
      <c r="G3358" s="832" t="s">
        <v>3734</v>
      </c>
      <c r="H3358" s="832" t="s">
        <v>594</v>
      </c>
      <c r="I3358" s="832" t="s">
        <v>5406</v>
      </c>
      <c r="J3358" s="832" t="s">
        <v>5407</v>
      </c>
      <c r="K3358" s="832" t="s">
        <v>5408</v>
      </c>
      <c r="L3358" s="835">
        <v>1698.8</v>
      </c>
      <c r="M3358" s="835">
        <v>1698.8</v>
      </c>
      <c r="N3358" s="832">
        <v>1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5" customHeight="1" x14ac:dyDescent="0.2">
      <c r="A3359" s="831">
        <v>21</v>
      </c>
      <c r="B3359" s="832" t="s">
        <v>3242</v>
      </c>
      <c r="C3359" s="832" t="s">
        <v>3248</v>
      </c>
      <c r="D3359" s="833" t="s">
        <v>5567</v>
      </c>
      <c r="E3359" s="834" t="s">
        <v>3260</v>
      </c>
      <c r="F3359" s="832" t="s">
        <v>3245</v>
      </c>
      <c r="G3359" s="832" t="s">
        <v>3747</v>
      </c>
      <c r="H3359" s="832" t="s">
        <v>594</v>
      </c>
      <c r="I3359" s="832" t="s">
        <v>3751</v>
      </c>
      <c r="J3359" s="832" t="s">
        <v>3317</v>
      </c>
      <c r="K3359" s="832"/>
      <c r="L3359" s="835">
        <v>1000</v>
      </c>
      <c r="M3359" s="835">
        <v>15000</v>
      </c>
      <c r="N3359" s="832">
        <v>15</v>
      </c>
      <c r="O3359" s="836">
        <v>15</v>
      </c>
      <c r="P3359" s="835">
        <v>4000</v>
      </c>
      <c r="Q3359" s="837">
        <v>0.26666666666666666</v>
      </c>
      <c r="R3359" s="832">
        <v>4</v>
      </c>
      <c r="S3359" s="837">
        <v>0.26666666666666666</v>
      </c>
      <c r="T3359" s="836">
        <v>4</v>
      </c>
      <c r="U3359" s="838">
        <v>0.26666666666666666</v>
      </c>
    </row>
    <row r="3360" spans="1:21" ht="14.45" customHeight="1" x14ac:dyDescent="0.2">
      <c r="A3360" s="831">
        <v>21</v>
      </c>
      <c r="B3360" s="832" t="s">
        <v>3242</v>
      </c>
      <c r="C3360" s="832" t="s">
        <v>3248</v>
      </c>
      <c r="D3360" s="833" t="s">
        <v>5567</v>
      </c>
      <c r="E3360" s="834" t="s">
        <v>3260</v>
      </c>
      <c r="F3360" s="832" t="s">
        <v>3245</v>
      </c>
      <c r="G3360" s="832" t="s">
        <v>3747</v>
      </c>
      <c r="H3360" s="832" t="s">
        <v>594</v>
      </c>
      <c r="I3360" s="832" t="s">
        <v>3751</v>
      </c>
      <c r="J3360" s="832" t="s">
        <v>4062</v>
      </c>
      <c r="K3360" s="832" t="s">
        <v>4063</v>
      </c>
      <c r="L3360" s="835">
        <v>1000</v>
      </c>
      <c r="M3360" s="835">
        <v>5000</v>
      </c>
      <c r="N3360" s="832">
        <v>5</v>
      </c>
      <c r="O3360" s="836">
        <v>5</v>
      </c>
      <c r="P3360" s="835">
        <v>1000</v>
      </c>
      <c r="Q3360" s="837">
        <v>0.2</v>
      </c>
      <c r="R3360" s="832">
        <v>1</v>
      </c>
      <c r="S3360" s="837">
        <v>0.2</v>
      </c>
      <c r="T3360" s="836">
        <v>1</v>
      </c>
      <c r="U3360" s="838">
        <v>0.2</v>
      </c>
    </row>
    <row r="3361" spans="1:21" ht="14.45" customHeight="1" x14ac:dyDescent="0.2">
      <c r="A3361" s="831">
        <v>21</v>
      </c>
      <c r="B3361" s="832" t="s">
        <v>3242</v>
      </c>
      <c r="C3361" s="832" t="s">
        <v>3248</v>
      </c>
      <c r="D3361" s="833" t="s">
        <v>5567</v>
      </c>
      <c r="E3361" s="834" t="s">
        <v>3264</v>
      </c>
      <c r="F3361" s="832" t="s">
        <v>3243</v>
      </c>
      <c r="G3361" s="832" t="s">
        <v>4254</v>
      </c>
      <c r="H3361" s="832" t="s">
        <v>594</v>
      </c>
      <c r="I3361" s="832" t="s">
        <v>4845</v>
      </c>
      <c r="J3361" s="832" t="s">
        <v>4846</v>
      </c>
      <c r="K3361" s="832" t="s">
        <v>4847</v>
      </c>
      <c r="L3361" s="835">
        <v>140.44</v>
      </c>
      <c r="M3361" s="835">
        <v>280.88</v>
      </c>
      <c r="N3361" s="832">
        <v>2</v>
      </c>
      <c r="O3361" s="836">
        <v>1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5" customHeight="1" x14ac:dyDescent="0.2">
      <c r="A3362" s="831">
        <v>21</v>
      </c>
      <c r="B3362" s="832" t="s">
        <v>3242</v>
      </c>
      <c r="C3362" s="832" t="s">
        <v>3248</v>
      </c>
      <c r="D3362" s="833" t="s">
        <v>5567</v>
      </c>
      <c r="E3362" s="834" t="s">
        <v>3272</v>
      </c>
      <c r="F3362" s="832" t="s">
        <v>3243</v>
      </c>
      <c r="G3362" s="832" t="s">
        <v>3365</v>
      </c>
      <c r="H3362" s="832" t="s">
        <v>655</v>
      </c>
      <c r="I3362" s="832" t="s">
        <v>3368</v>
      </c>
      <c r="J3362" s="832" t="s">
        <v>832</v>
      </c>
      <c r="K3362" s="832" t="s">
        <v>830</v>
      </c>
      <c r="L3362" s="835">
        <v>264</v>
      </c>
      <c r="M3362" s="835">
        <v>264</v>
      </c>
      <c r="N3362" s="832">
        <v>1</v>
      </c>
      <c r="O3362" s="836">
        <v>0.5</v>
      </c>
      <c r="P3362" s="835">
        <v>264</v>
      </c>
      <c r="Q3362" s="837">
        <v>1</v>
      </c>
      <c r="R3362" s="832">
        <v>1</v>
      </c>
      <c r="S3362" s="837">
        <v>1</v>
      </c>
      <c r="T3362" s="836">
        <v>0.5</v>
      </c>
      <c r="U3362" s="838">
        <v>1</v>
      </c>
    </row>
    <row r="3363" spans="1:21" ht="14.45" customHeight="1" x14ac:dyDescent="0.2">
      <c r="A3363" s="831">
        <v>21</v>
      </c>
      <c r="B3363" s="832" t="s">
        <v>3242</v>
      </c>
      <c r="C3363" s="832" t="s">
        <v>3248</v>
      </c>
      <c r="D3363" s="833" t="s">
        <v>5567</v>
      </c>
      <c r="E3363" s="834" t="s">
        <v>3272</v>
      </c>
      <c r="F3363" s="832" t="s">
        <v>3243</v>
      </c>
      <c r="G3363" s="832" t="s">
        <v>3375</v>
      </c>
      <c r="H3363" s="832" t="s">
        <v>594</v>
      </c>
      <c r="I3363" s="832" t="s">
        <v>3378</v>
      </c>
      <c r="J3363" s="832" t="s">
        <v>1014</v>
      </c>
      <c r="K3363" s="832" t="s">
        <v>1421</v>
      </c>
      <c r="L3363" s="835">
        <v>516</v>
      </c>
      <c r="M3363" s="835">
        <v>1548</v>
      </c>
      <c r="N3363" s="832">
        <v>3</v>
      </c>
      <c r="O3363" s="836">
        <v>0.5</v>
      </c>
      <c r="P3363" s="835">
        <v>1548</v>
      </c>
      <c r="Q3363" s="837">
        <v>1</v>
      </c>
      <c r="R3363" s="832">
        <v>3</v>
      </c>
      <c r="S3363" s="837">
        <v>1</v>
      </c>
      <c r="T3363" s="836">
        <v>0.5</v>
      </c>
      <c r="U3363" s="838">
        <v>1</v>
      </c>
    </row>
    <row r="3364" spans="1:21" ht="14.45" customHeight="1" x14ac:dyDescent="0.2">
      <c r="A3364" s="831">
        <v>21</v>
      </c>
      <c r="B3364" s="832" t="s">
        <v>3242</v>
      </c>
      <c r="C3364" s="832" t="s">
        <v>3248</v>
      </c>
      <c r="D3364" s="833" t="s">
        <v>5567</v>
      </c>
      <c r="E3364" s="834" t="s">
        <v>3272</v>
      </c>
      <c r="F3364" s="832" t="s">
        <v>3243</v>
      </c>
      <c r="G3364" s="832" t="s">
        <v>3437</v>
      </c>
      <c r="H3364" s="832" t="s">
        <v>655</v>
      </c>
      <c r="I3364" s="832" t="s">
        <v>2594</v>
      </c>
      <c r="J3364" s="832" t="s">
        <v>1030</v>
      </c>
      <c r="K3364" s="832" t="s">
        <v>2595</v>
      </c>
      <c r="L3364" s="835">
        <v>42.51</v>
      </c>
      <c r="M3364" s="835">
        <v>42.51</v>
      </c>
      <c r="N3364" s="832">
        <v>1</v>
      </c>
      <c r="O3364" s="836">
        <v>0.5</v>
      </c>
      <c r="P3364" s="835">
        <v>42.51</v>
      </c>
      <c r="Q3364" s="837">
        <v>1</v>
      </c>
      <c r="R3364" s="832">
        <v>1</v>
      </c>
      <c r="S3364" s="837">
        <v>1</v>
      </c>
      <c r="T3364" s="836">
        <v>0.5</v>
      </c>
      <c r="U3364" s="838">
        <v>1</v>
      </c>
    </row>
    <row r="3365" spans="1:21" ht="14.45" customHeight="1" x14ac:dyDescent="0.2">
      <c r="A3365" s="831">
        <v>21</v>
      </c>
      <c r="B3365" s="832" t="s">
        <v>3242</v>
      </c>
      <c r="C3365" s="832" t="s">
        <v>3248</v>
      </c>
      <c r="D3365" s="833" t="s">
        <v>5567</v>
      </c>
      <c r="E3365" s="834" t="s">
        <v>3272</v>
      </c>
      <c r="F3365" s="832" t="s">
        <v>3243</v>
      </c>
      <c r="G3365" s="832" t="s">
        <v>3487</v>
      </c>
      <c r="H3365" s="832" t="s">
        <v>594</v>
      </c>
      <c r="I3365" s="832" t="s">
        <v>3488</v>
      </c>
      <c r="J3365" s="832" t="s">
        <v>3489</v>
      </c>
      <c r="K3365" s="832" t="s">
        <v>2544</v>
      </c>
      <c r="L3365" s="835">
        <v>38.590000000000003</v>
      </c>
      <c r="M3365" s="835">
        <v>115.77000000000001</v>
      </c>
      <c r="N3365" s="832">
        <v>3</v>
      </c>
      <c r="O3365" s="836">
        <v>0.5</v>
      </c>
      <c r="P3365" s="835">
        <v>115.77000000000001</v>
      </c>
      <c r="Q3365" s="837">
        <v>1</v>
      </c>
      <c r="R3365" s="832">
        <v>3</v>
      </c>
      <c r="S3365" s="837">
        <v>1</v>
      </c>
      <c r="T3365" s="836">
        <v>0.5</v>
      </c>
      <c r="U3365" s="838">
        <v>1</v>
      </c>
    </row>
    <row r="3366" spans="1:21" ht="14.45" customHeight="1" x14ac:dyDescent="0.2">
      <c r="A3366" s="831">
        <v>21</v>
      </c>
      <c r="B3366" s="832" t="s">
        <v>3242</v>
      </c>
      <c r="C3366" s="832" t="s">
        <v>3248</v>
      </c>
      <c r="D3366" s="833" t="s">
        <v>5567</v>
      </c>
      <c r="E3366" s="834" t="s">
        <v>3272</v>
      </c>
      <c r="F3366" s="832" t="s">
        <v>3243</v>
      </c>
      <c r="G3366" s="832" t="s">
        <v>3292</v>
      </c>
      <c r="H3366" s="832" t="s">
        <v>655</v>
      </c>
      <c r="I3366" s="832" t="s">
        <v>2559</v>
      </c>
      <c r="J3366" s="832" t="s">
        <v>1020</v>
      </c>
      <c r="K3366" s="832" t="s">
        <v>2560</v>
      </c>
      <c r="L3366" s="835">
        <v>736.33</v>
      </c>
      <c r="M3366" s="835">
        <v>4417.9800000000005</v>
      </c>
      <c r="N3366" s="832">
        <v>6</v>
      </c>
      <c r="O3366" s="836">
        <v>0.5</v>
      </c>
      <c r="P3366" s="835">
        <v>4417.9800000000005</v>
      </c>
      <c r="Q3366" s="837">
        <v>1</v>
      </c>
      <c r="R3366" s="832">
        <v>6</v>
      </c>
      <c r="S3366" s="837">
        <v>1</v>
      </c>
      <c r="T3366" s="836">
        <v>0.5</v>
      </c>
      <c r="U3366" s="838">
        <v>1</v>
      </c>
    </row>
    <row r="3367" spans="1:21" ht="14.45" customHeight="1" x14ac:dyDescent="0.2">
      <c r="A3367" s="831">
        <v>21</v>
      </c>
      <c r="B3367" s="832" t="s">
        <v>3242</v>
      </c>
      <c r="C3367" s="832" t="s">
        <v>3248</v>
      </c>
      <c r="D3367" s="833" t="s">
        <v>5567</v>
      </c>
      <c r="E3367" s="834" t="s">
        <v>3272</v>
      </c>
      <c r="F3367" s="832" t="s">
        <v>3243</v>
      </c>
      <c r="G3367" s="832" t="s">
        <v>3551</v>
      </c>
      <c r="H3367" s="832" t="s">
        <v>594</v>
      </c>
      <c r="I3367" s="832" t="s">
        <v>3930</v>
      </c>
      <c r="J3367" s="832" t="s">
        <v>1078</v>
      </c>
      <c r="K3367" s="832" t="s">
        <v>3556</v>
      </c>
      <c r="L3367" s="835">
        <v>32.25</v>
      </c>
      <c r="M3367" s="835">
        <v>64.5</v>
      </c>
      <c r="N3367" s="832">
        <v>2</v>
      </c>
      <c r="O3367" s="836">
        <v>0.5</v>
      </c>
      <c r="P3367" s="835">
        <v>64.5</v>
      </c>
      <c r="Q3367" s="837">
        <v>1</v>
      </c>
      <c r="R3367" s="832">
        <v>2</v>
      </c>
      <c r="S3367" s="837">
        <v>1</v>
      </c>
      <c r="T3367" s="836">
        <v>0.5</v>
      </c>
      <c r="U3367" s="838">
        <v>1</v>
      </c>
    </row>
    <row r="3368" spans="1:21" ht="14.45" customHeight="1" x14ac:dyDescent="0.2">
      <c r="A3368" s="831">
        <v>21</v>
      </c>
      <c r="B3368" s="832" t="s">
        <v>3242</v>
      </c>
      <c r="C3368" s="832" t="s">
        <v>3248</v>
      </c>
      <c r="D3368" s="833" t="s">
        <v>5567</v>
      </c>
      <c r="E3368" s="834" t="s">
        <v>3272</v>
      </c>
      <c r="F3368" s="832" t="s">
        <v>3243</v>
      </c>
      <c r="G3368" s="832" t="s">
        <v>3668</v>
      </c>
      <c r="H3368" s="832" t="s">
        <v>594</v>
      </c>
      <c r="I3368" s="832" t="s">
        <v>3989</v>
      </c>
      <c r="J3368" s="832" t="s">
        <v>3990</v>
      </c>
      <c r="K3368" s="832" t="s">
        <v>3991</v>
      </c>
      <c r="L3368" s="835">
        <v>177.92</v>
      </c>
      <c r="M3368" s="835">
        <v>177.92</v>
      </c>
      <c r="N3368" s="832">
        <v>1</v>
      </c>
      <c r="O3368" s="836">
        <v>0.5</v>
      </c>
      <c r="P3368" s="835">
        <v>177.92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5" customHeight="1" x14ac:dyDescent="0.2">
      <c r="A3369" s="831">
        <v>21</v>
      </c>
      <c r="B3369" s="832" t="s">
        <v>3242</v>
      </c>
      <c r="C3369" s="832" t="s">
        <v>3248</v>
      </c>
      <c r="D3369" s="833" t="s">
        <v>5567</v>
      </c>
      <c r="E3369" s="834" t="s">
        <v>3272</v>
      </c>
      <c r="F3369" s="832" t="s">
        <v>3243</v>
      </c>
      <c r="G3369" s="832" t="s">
        <v>3297</v>
      </c>
      <c r="H3369" s="832" t="s">
        <v>594</v>
      </c>
      <c r="I3369" s="832" t="s">
        <v>3298</v>
      </c>
      <c r="J3369" s="832" t="s">
        <v>1256</v>
      </c>
      <c r="K3369" s="832" t="s">
        <v>1257</v>
      </c>
      <c r="L3369" s="835">
        <v>107.27</v>
      </c>
      <c r="M3369" s="835">
        <v>214.54</v>
      </c>
      <c r="N3369" s="832">
        <v>2</v>
      </c>
      <c r="O3369" s="836">
        <v>0.5</v>
      </c>
      <c r="P3369" s="835">
        <v>214.54</v>
      </c>
      <c r="Q3369" s="837">
        <v>1</v>
      </c>
      <c r="R3369" s="832">
        <v>2</v>
      </c>
      <c r="S3369" s="837">
        <v>1</v>
      </c>
      <c r="T3369" s="836">
        <v>0.5</v>
      </c>
      <c r="U3369" s="838">
        <v>1</v>
      </c>
    </row>
    <row r="3370" spans="1:21" ht="14.45" customHeight="1" x14ac:dyDescent="0.2">
      <c r="A3370" s="831">
        <v>21</v>
      </c>
      <c r="B3370" s="832" t="s">
        <v>3242</v>
      </c>
      <c r="C3370" s="832" t="s">
        <v>3248</v>
      </c>
      <c r="D3370" s="833" t="s">
        <v>5567</v>
      </c>
      <c r="E3370" s="834" t="s">
        <v>3268</v>
      </c>
      <c r="F3370" s="832" t="s">
        <v>3243</v>
      </c>
      <c r="G3370" s="832" t="s">
        <v>3752</v>
      </c>
      <c r="H3370" s="832" t="s">
        <v>594</v>
      </c>
      <c r="I3370" s="832" t="s">
        <v>3753</v>
      </c>
      <c r="J3370" s="832" t="s">
        <v>3754</v>
      </c>
      <c r="K3370" s="832" t="s">
        <v>3755</v>
      </c>
      <c r="L3370" s="835">
        <v>70.48</v>
      </c>
      <c r="M3370" s="835">
        <v>140.96</v>
      </c>
      <c r="N3370" s="832">
        <v>2</v>
      </c>
      <c r="O3370" s="836">
        <v>1</v>
      </c>
      <c r="P3370" s="835">
        <v>70.48</v>
      </c>
      <c r="Q3370" s="837">
        <v>0.5</v>
      </c>
      <c r="R3370" s="832">
        <v>1</v>
      </c>
      <c r="S3370" s="837">
        <v>0.5</v>
      </c>
      <c r="T3370" s="836">
        <v>0.5</v>
      </c>
      <c r="U3370" s="838">
        <v>0.5</v>
      </c>
    </row>
    <row r="3371" spans="1:21" ht="14.45" customHeight="1" x14ac:dyDescent="0.2">
      <c r="A3371" s="831">
        <v>21</v>
      </c>
      <c r="B3371" s="832" t="s">
        <v>3242</v>
      </c>
      <c r="C3371" s="832" t="s">
        <v>3248</v>
      </c>
      <c r="D3371" s="833" t="s">
        <v>5567</v>
      </c>
      <c r="E3371" s="834" t="s">
        <v>3268</v>
      </c>
      <c r="F3371" s="832" t="s">
        <v>3243</v>
      </c>
      <c r="G3371" s="832" t="s">
        <v>3318</v>
      </c>
      <c r="H3371" s="832" t="s">
        <v>655</v>
      </c>
      <c r="I3371" s="832" t="s">
        <v>2838</v>
      </c>
      <c r="J3371" s="832" t="s">
        <v>675</v>
      </c>
      <c r="K3371" s="832" t="s">
        <v>671</v>
      </c>
      <c r="L3371" s="835">
        <v>65.28</v>
      </c>
      <c r="M3371" s="835">
        <v>130.56</v>
      </c>
      <c r="N3371" s="832">
        <v>2</v>
      </c>
      <c r="O3371" s="836">
        <v>1</v>
      </c>
      <c r="P3371" s="835">
        <v>65.28</v>
      </c>
      <c r="Q3371" s="837">
        <v>0.5</v>
      </c>
      <c r="R3371" s="832">
        <v>1</v>
      </c>
      <c r="S3371" s="837">
        <v>0.5</v>
      </c>
      <c r="T3371" s="836">
        <v>0.5</v>
      </c>
      <c r="U3371" s="838">
        <v>0.5</v>
      </c>
    </row>
    <row r="3372" spans="1:21" ht="14.45" customHeight="1" x14ac:dyDescent="0.2">
      <c r="A3372" s="831">
        <v>21</v>
      </c>
      <c r="B3372" s="832" t="s">
        <v>3242</v>
      </c>
      <c r="C3372" s="832" t="s">
        <v>3248</v>
      </c>
      <c r="D3372" s="833" t="s">
        <v>5567</v>
      </c>
      <c r="E3372" s="834" t="s">
        <v>3268</v>
      </c>
      <c r="F3372" s="832" t="s">
        <v>3243</v>
      </c>
      <c r="G3372" s="832" t="s">
        <v>3321</v>
      </c>
      <c r="H3372" s="832" t="s">
        <v>655</v>
      </c>
      <c r="I3372" s="832" t="s">
        <v>2931</v>
      </c>
      <c r="J3372" s="832" t="s">
        <v>2932</v>
      </c>
      <c r="K3372" s="832" t="s">
        <v>2933</v>
      </c>
      <c r="L3372" s="835">
        <v>23.4</v>
      </c>
      <c r="M3372" s="835">
        <v>23.4</v>
      </c>
      <c r="N3372" s="832">
        <v>1</v>
      </c>
      <c r="O3372" s="836">
        <v>0.5</v>
      </c>
      <c r="P3372" s="835">
        <v>23.4</v>
      </c>
      <c r="Q3372" s="837">
        <v>1</v>
      </c>
      <c r="R3372" s="832">
        <v>1</v>
      </c>
      <c r="S3372" s="837">
        <v>1</v>
      </c>
      <c r="T3372" s="836">
        <v>0.5</v>
      </c>
      <c r="U3372" s="838">
        <v>1</v>
      </c>
    </row>
    <row r="3373" spans="1:21" ht="14.45" customHeight="1" x14ac:dyDescent="0.2">
      <c r="A3373" s="831">
        <v>21</v>
      </c>
      <c r="B3373" s="832" t="s">
        <v>3242</v>
      </c>
      <c r="C3373" s="832" t="s">
        <v>3248</v>
      </c>
      <c r="D3373" s="833" t="s">
        <v>5567</v>
      </c>
      <c r="E3373" s="834" t="s">
        <v>3268</v>
      </c>
      <c r="F3373" s="832" t="s">
        <v>3243</v>
      </c>
      <c r="G3373" s="832" t="s">
        <v>3325</v>
      </c>
      <c r="H3373" s="832" t="s">
        <v>655</v>
      </c>
      <c r="I3373" s="832" t="s">
        <v>2650</v>
      </c>
      <c r="J3373" s="832" t="s">
        <v>2646</v>
      </c>
      <c r="K3373" s="832" t="s">
        <v>2651</v>
      </c>
      <c r="L3373" s="835">
        <v>31.09</v>
      </c>
      <c r="M3373" s="835">
        <v>31.09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5" customHeight="1" x14ac:dyDescent="0.2">
      <c r="A3374" s="831">
        <v>21</v>
      </c>
      <c r="B3374" s="832" t="s">
        <v>3242</v>
      </c>
      <c r="C3374" s="832" t="s">
        <v>3248</v>
      </c>
      <c r="D3374" s="833" t="s">
        <v>5567</v>
      </c>
      <c r="E3374" s="834" t="s">
        <v>3268</v>
      </c>
      <c r="F3374" s="832" t="s">
        <v>3243</v>
      </c>
      <c r="G3374" s="832" t="s">
        <v>3375</v>
      </c>
      <c r="H3374" s="832" t="s">
        <v>594</v>
      </c>
      <c r="I3374" s="832" t="s">
        <v>3378</v>
      </c>
      <c r="J3374" s="832" t="s">
        <v>1014</v>
      </c>
      <c r="K3374" s="832" t="s">
        <v>1421</v>
      </c>
      <c r="L3374" s="835">
        <v>516</v>
      </c>
      <c r="M3374" s="835">
        <v>1032</v>
      </c>
      <c r="N3374" s="832">
        <v>2</v>
      </c>
      <c r="O3374" s="836">
        <v>1</v>
      </c>
      <c r="P3374" s="835">
        <v>1032</v>
      </c>
      <c r="Q3374" s="837">
        <v>1</v>
      </c>
      <c r="R3374" s="832">
        <v>2</v>
      </c>
      <c r="S3374" s="837">
        <v>1</v>
      </c>
      <c r="T3374" s="836">
        <v>1</v>
      </c>
      <c r="U3374" s="838">
        <v>1</v>
      </c>
    </row>
    <row r="3375" spans="1:21" ht="14.45" customHeight="1" x14ac:dyDescent="0.2">
      <c r="A3375" s="831">
        <v>21</v>
      </c>
      <c r="B3375" s="832" t="s">
        <v>3242</v>
      </c>
      <c r="C3375" s="832" t="s">
        <v>3248</v>
      </c>
      <c r="D3375" s="833" t="s">
        <v>5567</v>
      </c>
      <c r="E3375" s="834" t="s">
        <v>3268</v>
      </c>
      <c r="F3375" s="832" t="s">
        <v>3243</v>
      </c>
      <c r="G3375" s="832" t="s">
        <v>3391</v>
      </c>
      <c r="H3375" s="832" t="s">
        <v>594</v>
      </c>
      <c r="I3375" s="832" t="s">
        <v>3392</v>
      </c>
      <c r="J3375" s="832" t="s">
        <v>877</v>
      </c>
      <c r="K3375" s="832" t="s">
        <v>3393</v>
      </c>
      <c r="L3375" s="835">
        <v>91.11</v>
      </c>
      <c r="M3375" s="835">
        <v>91.11</v>
      </c>
      <c r="N3375" s="832">
        <v>1</v>
      </c>
      <c r="O3375" s="836">
        <v>0.5</v>
      </c>
      <c r="P3375" s="835">
        <v>91.11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5" customHeight="1" x14ac:dyDescent="0.2">
      <c r="A3376" s="831">
        <v>21</v>
      </c>
      <c r="B3376" s="832" t="s">
        <v>3242</v>
      </c>
      <c r="C3376" s="832" t="s">
        <v>3248</v>
      </c>
      <c r="D3376" s="833" t="s">
        <v>5567</v>
      </c>
      <c r="E3376" s="834" t="s">
        <v>3268</v>
      </c>
      <c r="F3376" s="832" t="s">
        <v>3243</v>
      </c>
      <c r="G3376" s="832" t="s">
        <v>5230</v>
      </c>
      <c r="H3376" s="832" t="s">
        <v>594</v>
      </c>
      <c r="I3376" s="832" t="s">
        <v>5231</v>
      </c>
      <c r="J3376" s="832" t="s">
        <v>5232</v>
      </c>
      <c r="K3376" s="832" t="s">
        <v>5233</v>
      </c>
      <c r="L3376" s="835">
        <v>93.98</v>
      </c>
      <c r="M3376" s="835">
        <v>93.98</v>
      </c>
      <c r="N3376" s="832">
        <v>1</v>
      </c>
      <c r="O3376" s="836">
        <v>1</v>
      </c>
      <c r="P3376" s="835">
        <v>93.98</v>
      </c>
      <c r="Q3376" s="837">
        <v>1</v>
      </c>
      <c r="R3376" s="832">
        <v>1</v>
      </c>
      <c r="S3376" s="837">
        <v>1</v>
      </c>
      <c r="T3376" s="836">
        <v>1</v>
      </c>
      <c r="U3376" s="838">
        <v>1</v>
      </c>
    </row>
    <row r="3377" spans="1:21" ht="14.45" customHeight="1" x14ac:dyDescent="0.2">
      <c r="A3377" s="831">
        <v>21</v>
      </c>
      <c r="B3377" s="832" t="s">
        <v>3242</v>
      </c>
      <c r="C3377" s="832" t="s">
        <v>3248</v>
      </c>
      <c r="D3377" s="833" t="s">
        <v>5567</v>
      </c>
      <c r="E3377" s="834" t="s">
        <v>3268</v>
      </c>
      <c r="F3377" s="832" t="s">
        <v>3243</v>
      </c>
      <c r="G3377" s="832" t="s">
        <v>3299</v>
      </c>
      <c r="H3377" s="832" t="s">
        <v>655</v>
      </c>
      <c r="I3377" s="832" t="s">
        <v>2863</v>
      </c>
      <c r="J3377" s="832" t="s">
        <v>2859</v>
      </c>
      <c r="K3377" s="832" t="s">
        <v>2864</v>
      </c>
      <c r="L3377" s="835">
        <v>484.75</v>
      </c>
      <c r="M3377" s="835">
        <v>484.75</v>
      </c>
      <c r="N3377" s="832">
        <v>1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5" customHeight="1" x14ac:dyDescent="0.2">
      <c r="A3378" s="831">
        <v>21</v>
      </c>
      <c r="B3378" s="832" t="s">
        <v>3242</v>
      </c>
      <c r="C3378" s="832" t="s">
        <v>3248</v>
      </c>
      <c r="D3378" s="833" t="s">
        <v>5567</v>
      </c>
      <c r="E3378" s="834" t="s">
        <v>3268</v>
      </c>
      <c r="F3378" s="832" t="s">
        <v>3243</v>
      </c>
      <c r="G3378" s="832" t="s">
        <v>3436</v>
      </c>
      <c r="H3378" s="832" t="s">
        <v>655</v>
      </c>
      <c r="I3378" s="832" t="s">
        <v>5409</v>
      </c>
      <c r="J3378" s="832" t="s">
        <v>2790</v>
      </c>
      <c r="K3378" s="832" t="s">
        <v>5410</v>
      </c>
      <c r="L3378" s="835">
        <v>525.16999999999996</v>
      </c>
      <c r="M3378" s="835">
        <v>525.16999999999996</v>
      </c>
      <c r="N3378" s="832">
        <v>1</v>
      </c>
      <c r="O3378" s="836">
        <v>0.5</v>
      </c>
      <c r="P3378" s="835">
        <v>525.16999999999996</v>
      </c>
      <c r="Q3378" s="837">
        <v>1</v>
      </c>
      <c r="R3378" s="832">
        <v>1</v>
      </c>
      <c r="S3378" s="837">
        <v>1</v>
      </c>
      <c r="T3378" s="836">
        <v>0.5</v>
      </c>
      <c r="U3378" s="838">
        <v>1</v>
      </c>
    </row>
    <row r="3379" spans="1:21" ht="14.45" customHeight="1" x14ac:dyDescent="0.2">
      <c r="A3379" s="831">
        <v>21</v>
      </c>
      <c r="B3379" s="832" t="s">
        <v>3242</v>
      </c>
      <c r="C3379" s="832" t="s">
        <v>3248</v>
      </c>
      <c r="D3379" s="833" t="s">
        <v>5567</v>
      </c>
      <c r="E3379" s="834" t="s">
        <v>3268</v>
      </c>
      <c r="F3379" s="832" t="s">
        <v>3243</v>
      </c>
      <c r="G3379" s="832" t="s">
        <v>3436</v>
      </c>
      <c r="H3379" s="832" t="s">
        <v>655</v>
      </c>
      <c r="I3379" s="832" t="s">
        <v>2789</v>
      </c>
      <c r="J3379" s="832" t="s">
        <v>2790</v>
      </c>
      <c r="K3379" s="832" t="s">
        <v>2791</v>
      </c>
      <c r="L3379" s="835">
        <v>3231.81</v>
      </c>
      <c r="M3379" s="835">
        <v>3231.81</v>
      </c>
      <c r="N3379" s="832">
        <v>1</v>
      </c>
      <c r="O3379" s="836">
        <v>1</v>
      </c>
      <c r="P3379" s="835">
        <v>3231.81</v>
      </c>
      <c r="Q3379" s="837">
        <v>1</v>
      </c>
      <c r="R3379" s="832">
        <v>1</v>
      </c>
      <c r="S3379" s="837">
        <v>1</v>
      </c>
      <c r="T3379" s="836">
        <v>1</v>
      </c>
      <c r="U3379" s="838">
        <v>1</v>
      </c>
    </row>
    <row r="3380" spans="1:21" ht="14.45" customHeight="1" x14ac:dyDescent="0.2">
      <c r="A3380" s="831">
        <v>21</v>
      </c>
      <c r="B3380" s="832" t="s">
        <v>3242</v>
      </c>
      <c r="C3380" s="832" t="s">
        <v>3248</v>
      </c>
      <c r="D3380" s="833" t="s">
        <v>5567</v>
      </c>
      <c r="E3380" s="834" t="s">
        <v>3268</v>
      </c>
      <c r="F3380" s="832" t="s">
        <v>3243</v>
      </c>
      <c r="G3380" s="832" t="s">
        <v>3437</v>
      </c>
      <c r="H3380" s="832" t="s">
        <v>655</v>
      </c>
      <c r="I3380" s="832" t="s">
        <v>2594</v>
      </c>
      <c r="J3380" s="832" t="s">
        <v>1030</v>
      </c>
      <c r="K3380" s="832" t="s">
        <v>2595</v>
      </c>
      <c r="L3380" s="835">
        <v>42.51</v>
      </c>
      <c r="M3380" s="835">
        <v>170.04</v>
      </c>
      <c r="N3380" s="832">
        <v>4</v>
      </c>
      <c r="O3380" s="836">
        <v>2.5</v>
      </c>
      <c r="P3380" s="835">
        <v>85.02</v>
      </c>
      <c r="Q3380" s="837">
        <v>0.5</v>
      </c>
      <c r="R3380" s="832">
        <v>2</v>
      </c>
      <c r="S3380" s="837">
        <v>0.5</v>
      </c>
      <c r="T3380" s="836">
        <v>1</v>
      </c>
      <c r="U3380" s="838">
        <v>0.4</v>
      </c>
    </row>
    <row r="3381" spans="1:21" ht="14.45" customHeight="1" x14ac:dyDescent="0.2">
      <c r="A3381" s="831">
        <v>21</v>
      </c>
      <c r="B3381" s="832" t="s">
        <v>3242</v>
      </c>
      <c r="C3381" s="832" t="s">
        <v>3248</v>
      </c>
      <c r="D3381" s="833" t="s">
        <v>5567</v>
      </c>
      <c r="E3381" s="834" t="s">
        <v>3268</v>
      </c>
      <c r="F3381" s="832" t="s">
        <v>3243</v>
      </c>
      <c r="G3381" s="832" t="s">
        <v>3437</v>
      </c>
      <c r="H3381" s="832" t="s">
        <v>655</v>
      </c>
      <c r="I3381" s="832" t="s">
        <v>2593</v>
      </c>
      <c r="J3381" s="832" t="s">
        <v>1033</v>
      </c>
      <c r="K3381" s="832" t="s">
        <v>1034</v>
      </c>
      <c r="L3381" s="835">
        <v>45.6</v>
      </c>
      <c r="M3381" s="835">
        <v>45.6</v>
      </c>
      <c r="N3381" s="832">
        <v>1</v>
      </c>
      <c r="O3381" s="836">
        <v>0.5</v>
      </c>
      <c r="P3381" s="835">
        <v>45.6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5" customHeight="1" x14ac:dyDescent="0.2">
      <c r="A3382" s="831">
        <v>21</v>
      </c>
      <c r="B3382" s="832" t="s">
        <v>3242</v>
      </c>
      <c r="C3382" s="832" t="s">
        <v>3248</v>
      </c>
      <c r="D3382" s="833" t="s">
        <v>5567</v>
      </c>
      <c r="E3382" s="834" t="s">
        <v>3268</v>
      </c>
      <c r="F3382" s="832" t="s">
        <v>3243</v>
      </c>
      <c r="G3382" s="832" t="s">
        <v>3438</v>
      </c>
      <c r="H3382" s="832" t="s">
        <v>655</v>
      </c>
      <c r="I3382" s="832" t="s">
        <v>2913</v>
      </c>
      <c r="J3382" s="832" t="s">
        <v>2911</v>
      </c>
      <c r="K3382" s="832" t="s">
        <v>2914</v>
      </c>
      <c r="L3382" s="835">
        <v>169.73</v>
      </c>
      <c r="M3382" s="835">
        <v>169.73</v>
      </c>
      <c r="N3382" s="832">
        <v>1</v>
      </c>
      <c r="O3382" s="836">
        <v>0.5</v>
      </c>
      <c r="P3382" s="835">
        <v>169.73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5" customHeight="1" x14ac:dyDescent="0.2">
      <c r="A3383" s="831">
        <v>21</v>
      </c>
      <c r="B3383" s="832" t="s">
        <v>3242</v>
      </c>
      <c r="C3383" s="832" t="s">
        <v>3248</v>
      </c>
      <c r="D3383" s="833" t="s">
        <v>5567</v>
      </c>
      <c r="E3383" s="834" t="s">
        <v>3268</v>
      </c>
      <c r="F3383" s="832" t="s">
        <v>3243</v>
      </c>
      <c r="G3383" s="832" t="s">
        <v>3438</v>
      </c>
      <c r="H3383" s="832" t="s">
        <v>655</v>
      </c>
      <c r="I3383" s="832" t="s">
        <v>2915</v>
      </c>
      <c r="J3383" s="832" t="s">
        <v>2911</v>
      </c>
      <c r="K3383" s="832" t="s">
        <v>2916</v>
      </c>
      <c r="L3383" s="835">
        <v>339.47</v>
      </c>
      <c r="M3383" s="835">
        <v>678.94</v>
      </c>
      <c r="N3383" s="832">
        <v>2</v>
      </c>
      <c r="O3383" s="836">
        <v>1.5</v>
      </c>
      <c r="P3383" s="835">
        <v>339.47</v>
      </c>
      <c r="Q3383" s="837">
        <v>0.5</v>
      </c>
      <c r="R3383" s="832">
        <v>1</v>
      </c>
      <c r="S3383" s="837">
        <v>0.5</v>
      </c>
      <c r="T3383" s="836">
        <v>1</v>
      </c>
      <c r="U3383" s="838">
        <v>0.66666666666666663</v>
      </c>
    </row>
    <row r="3384" spans="1:21" ht="14.45" customHeight="1" x14ac:dyDescent="0.2">
      <c r="A3384" s="831">
        <v>21</v>
      </c>
      <c r="B3384" s="832" t="s">
        <v>3242</v>
      </c>
      <c r="C3384" s="832" t="s">
        <v>3248</v>
      </c>
      <c r="D3384" s="833" t="s">
        <v>5567</v>
      </c>
      <c r="E3384" s="834" t="s">
        <v>3268</v>
      </c>
      <c r="F3384" s="832" t="s">
        <v>3243</v>
      </c>
      <c r="G3384" s="832" t="s">
        <v>4231</v>
      </c>
      <c r="H3384" s="832" t="s">
        <v>594</v>
      </c>
      <c r="I3384" s="832" t="s">
        <v>4232</v>
      </c>
      <c r="J3384" s="832" t="s">
        <v>4233</v>
      </c>
      <c r="K3384" s="832" t="s">
        <v>3799</v>
      </c>
      <c r="L3384" s="835">
        <v>140.72</v>
      </c>
      <c r="M3384" s="835">
        <v>140.72</v>
      </c>
      <c r="N3384" s="832">
        <v>1</v>
      </c>
      <c r="O3384" s="836">
        <v>0.5</v>
      </c>
      <c r="P3384" s="835">
        <v>140.72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5" customHeight="1" x14ac:dyDescent="0.2">
      <c r="A3385" s="831">
        <v>21</v>
      </c>
      <c r="B3385" s="832" t="s">
        <v>3242</v>
      </c>
      <c r="C3385" s="832" t="s">
        <v>3248</v>
      </c>
      <c r="D3385" s="833" t="s">
        <v>5567</v>
      </c>
      <c r="E3385" s="834" t="s">
        <v>3268</v>
      </c>
      <c r="F3385" s="832" t="s">
        <v>3243</v>
      </c>
      <c r="G3385" s="832" t="s">
        <v>3451</v>
      </c>
      <c r="H3385" s="832" t="s">
        <v>594</v>
      </c>
      <c r="I3385" s="832" t="s">
        <v>3454</v>
      </c>
      <c r="J3385" s="832" t="s">
        <v>1163</v>
      </c>
      <c r="K3385" s="832" t="s">
        <v>3455</v>
      </c>
      <c r="L3385" s="835">
        <v>45.03</v>
      </c>
      <c r="M3385" s="835">
        <v>45.03</v>
      </c>
      <c r="N3385" s="832">
        <v>1</v>
      </c>
      <c r="O3385" s="836">
        <v>0.5</v>
      </c>
      <c r="P3385" s="835">
        <v>45.03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5" customHeight="1" x14ac:dyDescent="0.2">
      <c r="A3386" s="831">
        <v>21</v>
      </c>
      <c r="B3386" s="832" t="s">
        <v>3242</v>
      </c>
      <c r="C3386" s="832" t="s">
        <v>3248</v>
      </c>
      <c r="D3386" s="833" t="s">
        <v>5567</v>
      </c>
      <c r="E3386" s="834" t="s">
        <v>3268</v>
      </c>
      <c r="F3386" s="832" t="s">
        <v>3243</v>
      </c>
      <c r="G3386" s="832" t="s">
        <v>5083</v>
      </c>
      <c r="H3386" s="832" t="s">
        <v>594</v>
      </c>
      <c r="I3386" s="832" t="s">
        <v>5411</v>
      </c>
      <c r="J3386" s="832" t="s">
        <v>5085</v>
      </c>
      <c r="K3386" s="832" t="s">
        <v>5412</v>
      </c>
      <c r="L3386" s="835">
        <v>125.61</v>
      </c>
      <c r="M3386" s="835">
        <v>125.61</v>
      </c>
      <c r="N3386" s="832">
        <v>1</v>
      </c>
      <c r="O3386" s="836">
        <v>1</v>
      </c>
      <c r="P3386" s="835">
        <v>125.61</v>
      </c>
      <c r="Q3386" s="837">
        <v>1</v>
      </c>
      <c r="R3386" s="832">
        <v>1</v>
      </c>
      <c r="S3386" s="837">
        <v>1</v>
      </c>
      <c r="T3386" s="836">
        <v>1</v>
      </c>
      <c r="U3386" s="838">
        <v>1</v>
      </c>
    </row>
    <row r="3387" spans="1:21" ht="14.45" customHeight="1" x14ac:dyDescent="0.2">
      <c r="A3387" s="831">
        <v>21</v>
      </c>
      <c r="B3387" s="832" t="s">
        <v>3242</v>
      </c>
      <c r="C3387" s="832" t="s">
        <v>3248</v>
      </c>
      <c r="D3387" s="833" t="s">
        <v>5567</v>
      </c>
      <c r="E3387" s="834" t="s">
        <v>3268</v>
      </c>
      <c r="F3387" s="832" t="s">
        <v>3243</v>
      </c>
      <c r="G3387" s="832" t="s">
        <v>5141</v>
      </c>
      <c r="H3387" s="832" t="s">
        <v>594</v>
      </c>
      <c r="I3387" s="832" t="s">
        <v>5413</v>
      </c>
      <c r="J3387" s="832" t="s">
        <v>5143</v>
      </c>
      <c r="K3387" s="832" t="s">
        <v>5414</v>
      </c>
      <c r="L3387" s="835">
        <v>237.31</v>
      </c>
      <c r="M3387" s="835">
        <v>237.31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5" customHeight="1" x14ac:dyDescent="0.2">
      <c r="A3388" s="831">
        <v>21</v>
      </c>
      <c r="B3388" s="832" t="s">
        <v>3242</v>
      </c>
      <c r="C3388" s="832" t="s">
        <v>3248</v>
      </c>
      <c r="D3388" s="833" t="s">
        <v>5567</v>
      </c>
      <c r="E3388" s="834" t="s">
        <v>3268</v>
      </c>
      <c r="F3388" s="832" t="s">
        <v>3243</v>
      </c>
      <c r="G3388" s="832" t="s">
        <v>3902</v>
      </c>
      <c r="H3388" s="832" t="s">
        <v>594</v>
      </c>
      <c r="I3388" s="832" t="s">
        <v>3903</v>
      </c>
      <c r="J3388" s="832" t="s">
        <v>3904</v>
      </c>
      <c r="K3388" s="832" t="s">
        <v>3905</v>
      </c>
      <c r="L3388" s="835">
        <v>727.03</v>
      </c>
      <c r="M3388" s="835">
        <v>2181.09</v>
      </c>
      <c r="N3388" s="832">
        <v>3</v>
      </c>
      <c r="O3388" s="836">
        <v>0.5</v>
      </c>
      <c r="P3388" s="835">
        <v>2181.09</v>
      </c>
      <c r="Q3388" s="837">
        <v>1</v>
      </c>
      <c r="R3388" s="832">
        <v>3</v>
      </c>
      <c r="S3388" s="837">
        <v>1</v>
      </c>
      <c r="T3388" s="836">
        <v>0.5</v>
      </c>
      <c r="U3388" s="838">
        <v>1</v>
      </c>
    </row>
    <row r="3389" spans="1:21" ht="14.45" customHeight="1" x14ac:dyDescent="0.2">
      <c r="A3389" s="831">
        <v>21</v>
      </c>
      <c r="B3389" s="832" t="s">
        <v>3242</v>
      </c>
      <c r="C3389" s="832" t="s">
        <v>3248</v>
      </c>
      <c r="D3389" s="833" t="s">
        <v>5567</v>
      </c>
      <c r="E3389" s="834" t="s">
        <v>3268</v>
      </c>
      <c r="F3389" s="832" t="s">
        <v>3243</v>
      </c>
      <c r="G3389" s="832" t="s">
        <v>3313</v>
      </c>
      <c r="H3389" s="832" t="s">
        <v>594</v>
      </c>
      <c r="I3389" s="832" t="s">
        <v>3527</v>
      </c>
      <c r="J3389" s="832" t="s">
        <v>870</v>
      </c>
      <c r="K3389" s="832" t="s">
        <v>3528</v>
      </c>
      <c r="L3389" s="835">
        <v>53.57</v>
      </c>
      <c r="M3389" s="835">
        <v>482.13</v>
      </c>
      <c r="N3389" s="832">
        <v>9</v>
      </c>
      <c r="O3389" s="836">
        <v>5.5</v>
      </c>
      <c r="P3389" s="835">
        <v>160.71</v>
      </c>
      <c r="Q3389" s="837">
        <v>0.33333333333333337</v>
      </c>
      <c r="R3389" s="832">
        <v>3</v>
      </c>
      <c r="S3389" s="837">
        <v>0.33333333333333331</v>
      </c>
      <c r="T3389" s="836">
        <v>2</v>
      </c>
      <c r="U3389" s="838">
        <v>0.36363636363636365</v>
      </c>
    </row>
    <row r="3390" spans="1:21" ht="14.45" customHeight="1" x14ac:dyDescent="0.2">
      <c r="A3390" s="831">
        <v>21</v>
      </c>
      <c r="B3390" s="832" t="s">
        <v>3242</v>
      </c>
      <c r="C3390" s="832" t="s">
        <v>3248</v>
      </c>
      <c r="D3390" s="833" t="s">
        <v>5567</v>
      </c>
      <c r="E3390" s="834" t="s">
        <v>3268</v>
      </c>
      <c r="F3390" s="832" t="s">
        <v>3243</v>
      </c>
      <c r="G3390" s="832" t="s">
        <v>3292</v>
      </c>
      <c r="H3390" s="832" t="s">
        <v>655</v>
      </c>
      <c r="I3390" s="832" t="s">
        <v>2553</v>
      </c>
      <c r="J3390" s="832" t="s">
        <v>1023</v>
      </c>
      <c r="K3390" s="832" t="s">
        <v>2554</v>
      </c>
      <c r="L3390" s="835">
        <v>1385.62</v>
      </c>
      <c r="M3390" s="835">
        <v>5542.48</v>
      </c>
      <c r="N3390" s="832">
        <v>4</v>
      </c>
      <c r="O3390" s="836">
        <v>1</v>
      </c>
      <c r="P3390" s="835">
        <v>5542.48</v>
      </c>
      <c r="Q3390" s="837">
        <v>1</v>
      </c>
      <c r="R3390" s="832">
        <v>4</v>
      </c>
      <c r="S3390" s="837">
        <v>1</v>
      </c>
      <c r="T3390" s="836">
        <v>1</v>
      </c>
      <c r="U3390" s="838">
        <v>1</v>
      </c>
    </row>
    <row r="3391" spans="1:21" ht="14.45" customHeight="1" x14ac:dyDescent="0.2">
      <c r="A3391" s="831">
        <v>21</v>
      </c>
      <c r="B3391" s="832" t="s">
        <v>3242</v>
      </c>
      <c r="C3391" s="832" t="s">
        <v>3248</v>
      </c>
      <c r="D3391" s="833" t="s">
        <v>5567</v>
      </c>
      <c r="E3391" s="834" t="s">
        <v>3268</v>
      </c>
      <c r="F3391" s="832" t="s">
        <v>3243</v>
      </c>
      <c r="G3391" s="832" t="s">
        <v>3292</v>
      </c>
      <c r="H3391" s="832" t="s">
        <v>655</v>
      </c>
      <c r="I3391" s="832" t="s">
        <v>2559</v>
      </c>
      <c r="J3391" s="832" t="s">
        <v>1020</v>
      </c>
      <c r="K3391" s="832" t="s">
        <v>2560</v>
      </c>
      <c r="L3391" s="835">
        <v>736.33</v>
      </c>
      <c r="M3391" s="835">
        <v>736.33</v>
      </c>
      <c r="N3391" s="832">
        <v>1</v>
      </c>
      <c r="O3391" s="836">
        <v>0.5</v>
      </c>
      <c r="P3391" s="835">
        <v>736.33</v>
      </c>
      <c r="Q3391" s="837">
        <v>1</v>
      </c>
      <c r="R3391" s="832">
        <v>1</v>
      </c>
      <c r="S3391" s="837">
        <v>1</v>
      </c>
      <c r="T3391" s="836">
        <v>0.5</v>
      </c>
      <c r="U3391" s="838">
        <v>1</v>
      </c>
    </row>
    <row r="3392" spans="1:21" ht="14.45" customHeight="1" x14ac:dyDescent="0.2">
      <c r="A3392" s="831">
        <v>21</v>
      </c>
      <c r="B3392" s="832" t="s">
        <v>3242</v>
      </c>
      <c r="C3392" s="832" t="s">
        <v>3248</v>
      </c>
      <c r="D3392" s="833" t="s">
        <v>5567</v>
      </c>
      <c r="E3392" s="834" t="s">
        <v>3268</v>
      </c>
      <c r="F3392" s="832" t="s">
        <v>3243</v>
      </c>
      <c r="G3392" s="832" t="s">
        <v>3292</v>
      </c>
      <c r="H3392" s="832" t="s">
        <v>655</v>
      </c>
      <c r="I3392" s="832" t="s">
        <v>3039</v>
      </c>
      <c r="J3392" s="832" t="s">
        <v>1020</v>
      </c>
      <c r="K3392" s="832" t="s">
        <v>3040</v>
      </c>
      <c r="L3392" s="835">
        <v>923.74</v>
      </c>
      <c r="M3392" s="835">
        <v>923.74</v>
      </c>
      <c r="N3392" s="832">
        <v>1</v>
      </c>
      <c r="O3392" s="836">
        <v>0.5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5" customHeight="1" x14ac:dyDescent="0.2">
      <c r="A3393" s="831">
        <v>21</v>
      </c>
      <c r="B3393" s="832" t="s">
        <v>3242</v>
      </c>
      <c r="C3393" s="832" t="s">
        <v>3248</v>
      </c>
      <c r="D3393" s="833" t="s">
        <v>5567</v>
      </c>
      <c r="E3393" s="834" t="s">
        <v>3268</v>
      </c>
      <c r="F3393" s="832" t="s">
        <v>3243</v>
      </c>
      <c r="G3393" s="832" t="s">
        <v>3551</v>
      </c>
      <c r="H3393" s="832" t="s">
        <v>594</v>
      </c>
      <c r="I3393" s="832" t="s">
        <v>3930</v>
      </c>
      <c r="J3393" s="832" t="s">
        <v>1078</v>
      </c>
      <c r="K3393" s="832" t="s">
        <v>3556</v>
      </c>
      <c r="L3393" s="835">
        <v>32.25</v>
      </c>
      <c r="M3393" s="835">
        <v>32.25</v>
      </c>
      <c r="N3393" s="832">
        <v>1</v>
      </c>
      <c r="O3393" s="836">
        <v>1</v>
      </c>
      <c r="P3393" s="835">
        <v>32.25</v>
      </c>
      <c r="Q3393" s="837">
        <v>1</v>
      </c>
      <c r="R3393" s="832">
        <v>1</v>
      </c>
      <c r="S3393" s="837">
        <v>1</v>
      </c>
      <c r="T3393" s="836">
        <v>1</v>
      </c>
      <c r="U3393" s="838">
        <v>1</v>
      </c>
    </row>
    <row r="3394" spans="1:21" ht="14.45" customHeight="1" x14ac:dyDescent="0.2">
      <c r="A3394" s="831">
        <v>21</v>
      </c>
      <c r="B3394" s="832" t="s">
        <v>3242</v>
      </c>
      <c r="C3394" s="832" t="s">
        <v>3248</v>
      </c>
      <c r="D3394" s="833" t="s">
        <v>5567</v>
      </c>
      <c r="E3394" s="834" t="s">
        <v>3268</v>
      </c>
      <c r="F3394" s="832" t="s">
        <v>3243</v>
      </c>
      <c r="G3394" s="832" t="s">
        <v>3551</v>
      </c>
      <c r="H3394" s="832" t="s">
        <v>594</v>
      </c>
      <c r="I3394" s="832" t="s">
        <v>3553</v>
      </c>
      <c r="J3394" s="832" t="s">
        <v>1078</v>
      </c>
      <c r="K3394" s="832" t="s">
        <v>3554</v>
      </c>
      <c r="L3394" s="835">
        <v>103.67</v>
      </c>
      <c r="M3394" s="835">
        <v>103.67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5" customHeight="1" x14ac:dyDescent="0.2">
      <c r="A3395" s="831">
        <v>21</v>
      </c>
      <c r="B3395" s="832" t="s">
        <v>3242</v>
      </c>
      <c r="C3395" s="832" t="s">
        <v>3248</v>
      </c>
      <c r="D3395" s="833" t="s">
        <v>5567</v>
      </c>
      <c r="E3395" s="834" t="s">
        <v>3268</v>
      </c>
      <c r="F3395" s="832" t="s">
        <v>3243</v>
      </c>
      <c r="G3395" s="832" t="s">
        <v>3293</v>
      </c>
      <c r="H3395" s="832" t="s">
        <v>594</v>
      </c>
      <c r="I3395" s="832" t="s">
        <v>3295</v>
      </c>
      <c r="J3395" s="832" t="s">
        <v>1349</v>
      </c>
      <c r="K3395" s="832" t="s">
        <v>2522</v>
      </c>
      <c r="L3395" s="835">
        <v>453.18</v>
      </c>
      <c r="M3395" s="835">
        <v>1812.72</v>
      </c>
      <c r="N3395" s="832">
        <v>4</v>
      </c>
      <c r="O3395" s="836">
        <v>2.5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5" customHeight="1" x14ac:dyDescent="0.2">
      <c r="A3396" s="831">
        <v>21</v>
      </c>
      <c r="B3396" s="832" t="s">
        <v>3242</v>
      </c>
      <c r="C3396" s="832" t="s">
        <v>3248</v>
      </c>
      <c r="D3396" s="833" t="s">
        <v>5567</v>
      </c>
      <c r="E3396" s="834" t="s">
        <v>3268</v>
      </c>
      <c r="F3396" s="832" t="s">
        <v>3243</v>
      </c>
      <c r="G3396" s="832" t="s">
        <v>3305</v>
      </c>
      <c r="H3396" s="832" t="s">
        <v>655</v>
      </c>
      <c r="I3396" s="832" t="s">
        <v>2850</v>
      </c>
      <c r="J3396" s="832" t="s">
        <v>2851</v>
      </c>
      <c r="K3396" s="832" t="s">
        <v>2852</v>
      </c>
      <c r="L3396" s="835">
        <v>355.79</v>
      </c>
      <c r="M3396" s="835">
        <v>355.79</v>
      </c>
      <c r="N3396" s="832">
        <v>1</v>
      </c>
      <c r="O3396" s="836">
        <v>1</v>
      </c>
      <c r="P3396" s="835">
        <v>355.79</v>
      </c>
      <c r="Q3396" s="837">
        <v>1</v>
      </c>
      <c r="R3396" s="832">
        <v>1</v>
      </c>
      <c r="S3396" s="837">
        <v>1</v>
      </c>
      <c r="T3396" s="836">
        <v>1</v>
      </c>
      <c r="U3396" s="838">
        <v>1</v>
      </c>
    </row>
    <row r="3397" spans="1:21" ht="14.45" customHeight="1" x14ac:dyDescent="0.2">
      <c r="A3397" s="831">
        <v>21</v>
      </c>
      <c r="B3397" s="832" t="s">
        <v>3242</v>
      </c>
      <c r="C3397" s="832" t="s">
        <v>3248</v>
      </c>
      <c r="D3397" s="833" t="s">
        <v>5567</v>
      </c>
      <c r="E3397" s="834" t="s">
        <v>3268</v>
      </c>
      <c r="F3397" s="832" t="s">
        <v>3243</v>
      </c>
      <c r="G3397" s="832" t="s">
        <v>3305</v>
      </c>
      <c r="H3397" s="832" t="s">
        <v>655</v>
      </c>
      <c r="I3397" s="832" t="s">
        <v>2853</v>
      </c>
      <c r="J3397" s="832" t="s">
        <v>2851</v>
      </c>
      <c r="K3397" s="832" t="s">
        <v>2854</v>
      </c>
      <c r="L3397" s="835">
        <v>552.64</v>
      </c>
      <c r="M3397" s="835">
        <v>552.64</v>
      </c>
      <c r="N3397" s="832">
        <v>1</v>
      </c>
      <c r="O3397" s="836">
        <v>1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5" customHeight="1" x14ac:dyDescent="0.2">
      <c r="A3398" s="831">
        <v>21</v>
      </c>
      <c r="B3398" s="832" t="s">
        <v>3242</v>
      </c>
      <c r="C3398" s="832" t="s">
        <v>3248</v>
      </c>
      <c r="D3398" s="833" t="s">
        <v>5567</v>
      </c>
      <c r="E3398" s="834" t="s">
        <v>3268</v>
      </c>
      <c r="F3398" s="832" t="s">
        <v>3243</v>
      </c>
      <c r="G3398" s="832" t="s">
        <v>3570</v>
      </c>
      <c r="H3398" s="832" t="s">
        <v>655</v>
      </c>
      <c r="I3398" s="832" t="s">
        <v>2508</v>
      </c>
      <c r="J3398" s="832" t="s">
        <v>842</v>
      </c>
      <c r="K3398" s="832" t="s">
        <v>2509</v>
      </c>
      <c r="L3398" s="835">
        <v>16.12</v>
      </c>
      <c r="M3398" s="835">
        <v>16.12</v>
      </c>
      <c r="N3398" s="832">
        <v>1</v>
      </c>
      <c r="O3398" s="836">
        <v>0.5</v>
      </c>
      <c r="P3398" s="835">
        <v>16.12</v>
      </c>
      <c r="Q3398" s="837">
        <v>1</v>
      </c>
      <c r="R3398" s="832">
        <v>1</v>
      </c>
      <c r="S3398" s="837">
        <v>1</v>
      </c>
      <c r="T3398" s="836">
        <v>0.5</v>
      </c>
      <c r="U3398" s="838">
        <v>1</v>
      </c>
    </row>
    <row r="3399" spans="1:21" ht="14.45" customHeight="1" x14ac:dyDescent="0.2">
      <c r="A3399" s="831">
        <v>21</v>
      </c>
      <c r="B3399" s="832" t="s">
        <v>3242</v>
      </c>
      <c r="C3399" s="832" t="s">
        <v>3248</v>
      </c>
      <c r="D3399" s="833" t="s">
        <v>5567</v>
      </c>
      <c r="E3399" s="834" t="s">
        <v>3268</v>
      </c>
      <c r="F3399" s="832" t="s">
        <v>3243</v>
      </c>
      <c r="G3399" s="832" t="s">
        <v>3582</v>
      </c>
      <c r="H3399" s="832" t="s">
        <v>655</v>
      </c>
      <c r="I3399" s="832" t="s">
        <v>2660</v>
      </c>
      <c r="J3399" s="832" t="s">
        <v>1427</v>
      </c>
      <c r="K3399" s="832" t="s">
        <v>2661</v>
      </c>
      <c r="L3399" s="835">
        <v>143.09</v>
      </c>
      <c r="M3399" s="835">
        <v>143.09</v>
      </c>
      <c r="N3399" s="832">
        <v>1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21</v>
      </c>
      <c r="B3400" s="832" t="s">
        <v>3242</v>
      </c>
      <c r="C3400" s="832" t="s">
        <v>3248</v>
      </c>
      <c r="D3400" s="833" t="s">
        <v>5567</v>
      </c>
      <c r="E3400" s="834" t="s">
        <v>3268</v>
      </c>
      <c r="F3400" s="832" t="s">
        <v>3243</v>
      </c>
      <c r="G3400" s="832" t="s">
        <v>3594</v>
      </c>
      <c r="H3400" s="832" t="s">
        <v>594</v>
      </c>
      <c r="I3400" s="832" t="s">
        <v>3595</v>
      </c>
      <c r="J3400" s="832" t="s">
        <v>668</v>
      </c>
      <c r="K3400" s="832" t="s">
        <v>3596</v>
      </c>
      <c r="L3400" s="835">
        <v>127.91</v>
      </c>
      <c r="M3400" s="835">
        <v>511.64</v>
      </c>
      <c r="N3400" s="832">
        <v>4</v>
      </c>
      <c r="O3400" s="836">
        <v>3</v>
      </c>
      <c r="P3400" s="835">
        <v>255.82</v>
      </c>
      <c r="Q3400" s="837">
        <v>0.5</v>
      </c>
      <c r="R3400" s="832">
        <v>2</v>
      </c>
      <c r="S3400" s="837">
        <v>0.5</v>
      </c>
      <c r="T3400" s="836">
        <v>1.5</v>
      </c>
      <c r="U3400" s="838">
        <v>0.5</v>
      </c>
    </row>
    <row r="3401" spans="1:21" ht="14.45" customHeight="1" x14ac:dyDescent="0.2">
      <c r="A3401" s="831">
        <v>21</v>
      </c>
      <c r="B3401" s="832" t="s">
        <v>3242</v>
      </c>
      <c r="C3401" s="832" t="s">
        <v>3248</v>
      </c>
      <c r="D3401" s="833" t="s">
        <v>5567</v>
      </c>
      <c r="E3401" s="834" t="s">
        <v>3268</v>
      </c>
      <c r="F3401" s="832" t="s">
        <v>3243</v>
      </c>
      <c r="G3401" s="832" t="s">
        <v>5415</v>
      </c>
      <c r="H3401" s="832" t="s">
        <v>594</v>
      </c>
      <c r="I3401" s="832" t="s">
        <v>5416</v>
      </c>
      <c r="J3401" s="832" t="s">
        <v>5417</v>
      </c>
      <c r="K3401" s="832" t="s">
        <v>5418</v>
      </c>
      <c r="L3401" s="835">
        <v>87.01</v>
      </c>
      <c r="M3401" s="835">
        <v>435.05</v>
      </c>
      <c r="N3401" s="832">
        <v>5</v>
      </c>
      <c r="O3401" s="836">
        <v>2.5</v>
      </c>
      <c r="P3401" s="835">
        <v>435.05</v>
      </c>
      <c r="Q3401" s="837">
        <v>1</v>
      </c>
      <c r="R3401" s="832">
        <v>5</v>
      </c>
      <c r="S3401" s="837">
        <v>1</v>
      </c>
      <c r="T3401" s="836">
        <v>2.5</v>
      </c>
      <c r="U3401" s="838">
        <v>1</v>
      </c>
    </row>
    <row r="3402" spans="1:21" ht="14.45" customHeight="1" x14ac:dyDescent="0.2">
      <c r="A3402" s="831">
        <v>21</v>
      </c>
      <c r="B3402" s="832" t="s">
        <v>3242</v>
      </c>
      <c r="C3402" s="832" t="s">
        <v>3248</v>
      </c>
      <c r="D3402" s="833" t="s">
        <v>5567</v>
      </c>
      <c r="E3402" s="834" t="s">
        <v>3268</v>
      </c>
      <c r="F3402" s="832" t="s">
        <v>3243</v>
      </c>
      <c r="G3402" s="832" t="s">
        <v>4572</v>
      </c>
      <c r="H3402" s="832" t="s">
        <v>594</v>
      </c>
      <c r="I3402" s="832" t="s">
        <v>4573</v>
      </c>
      <c r="J3402" s="832" t="s">
        <v>2132</v>
      </c>
      <c r="K3402" s="832" t="s">
        <v>4574</v>
      </c>
      <c r="L3402" s="835">
        <v>140.97</v>
      </c>
      <c r="M3402" s="835">
        <v>140.97</v>
      </c>
      <c r="N3402" s="832">
        <v>1</v>
      </c>
      <c r="O3402" s="836">
        <v>1</v>
      </c>
      <c r="P3402" s="835">
        <v>140.97</v>
      </c>
      <c r="Q3402" s="837">
        <v>1</v>
      </c>
      <c r="R3402" s="832">
        <v>1</v>
      </c>
      <c r="S3402" s="837">
        <v>1</v>
      </c>
      <c r="T3402" s="836">
        <v>1</v>
      </c>
      <c r="U3402" s="838">
        <v>1</v>
      </c>
    </row>
    <row r="3403" spans="1:21" ht="14.45" customHeight="1" x14ac:dyDescent="0.2">
      <c r="A3403" s="831">
        <v>21</v>
      </c>
      <c r="B3403" s="832" t="s">
        <v>3242</v>
      </c>
      <c r="C3403" s="832" t="s">
        <v>3248</v>
      </c>
      <c r="D3403" s="833" t="s">
        <v>5567</v>
      </c>
      <c r="E3403" s="834" t="s">
        <v>3268</v>
      </c>
      <c r="F3403" s="832" t="s">
        <v>3243</v>
      </c>
      <c r="G3403" s="832" t="s">
        <v>3296</v>
      </c>
      <c r="H3403" s="832" t="s">
        <v>655</v>
      </c>
      <c r="I3403" s="832" t="s">
        <v>2886</v>
      </c>
      <c r="J3403" s="832" t="s">
        <v>1345</v>
      </c>
      <c r="K3403" s="832" t="s">
        <v>1346</v>
      </c>
      <c r="L3403" s="835">
        <v>0</v>
      </c>
      <c r="M3403" s="835">
        <v>0</v>
      </c>
      <c r="N3403" s="832">
        <v>1</v>
      </c>
      <c r="O3403" s="836">
        <v>0.5</v>
      </c>
      <c r="P3403" s="835">
        <v>0</v>
      </c>
      <c r="Q3403" s="837"/>
      <c r="R3403" s="832">
        <v>1</v>
      </c>
      <c r="S3403" s="837">
        <v>1</v>
      </c>
      <c r="T3403" s="836">
        <v>0.5</v>
      </c>
      <c r="U3403" s="838">
        <v>1</v>
      </c>
    </row>
    <row r="3404" spans="1:21" ht="14.45" customHeight="1" x14ac:dyDescent="0.2">
      <c r="A3404" s="831">
        <v>21</v>
      </c>
      <c r="B3404" s="832" t="s">
        <v>3242</v>
      </c>
      <c r="C3404" s="832" t="s">
        <v>3248</v>
      </c>
      <c r="D3404" s="833" t="s">
        <v>5567</v>
      </c>
      <c r="E3404" s="834" t="s">
        <v>3268</v>
      </c>
      <c r="F3404" s="832" t="s">
        <v>3243</v>
      </c>
      <c r="G3404" s="832" t="s">
        <v>3614</v>
      </c>
      <c r="H3404" s="832" t="s">
        <v>594</v>
      </c>
      <c r="I3404" s="832" t="s">
        <v>3616</v>
      </c>
      <c r="J3404" s="832" t="s">
        <v>1622</v>
      </c>
      <c r="K3404" s="832" t="s">
        <v>1952</v>
      </c>
      <c r="L3404" s="835">
        <v>42.08</v>
      </c>
      <c r="M3404" s="835">
        <v>42.08</v>
      </c>
      <c r="N3404" s="832">
        <v>1</v>
      </c>
      <c r="O3404" s="836">
        <v>0.5</v>
      </c>
      <c r="P3404" s="835">
        <v>42.08</v>
      </c>
      <c r="Q3404" s="837">
        <v>1</v>
      </c>
      <c r="R3404" s="832">
        <v>1</v>
      </c>
      <c r="S3404" s="837">
        <v>1</v>
      </c>
      <c r="T3404" s="836">
        <v>0.5</v>
      </c>
      <c r="U3404" s="838">
        <v>1</v>
      </c>
    </row>
    <row r="3405" spans="1:21" ht="14.45" customHeight="1" x14ac:dyDescent="0.2">
      <c r="A3405" s="831">
        <v>21</v>
      </c>
      <c r="B3405" s="832" t="s">
        <v>3242</v>
      </c>
      <c r="C3405" s="832" t="s">
        <v>3248</v>
      </c>
      <c r="D3405" s="833" t="s">
        <v>5567</v>
      </c>
      <c r="E3405" s="834" t="s">
        <v>3268</v>
      </c>
      <c r="F3405" s="832" t="s">
        <v>3243</v>
      </c>
      <c r="G3405" s="832" t="s">
        <v>3617</v>
      </c>
      <c r="H3405" s="832" t="s">
        <v>594</v>
      </c>
      <c r="I3405" s="832" t="s">
        <v>4489</v>
      </c>
      <c r="J3405" s="832" t="s">
        <v>766</v>
      </c>
      <c r="K3405" s="832" t="s">
        <v>4490</v>
      </c>
      <c r="L3405" s="835">
        <v>42.54</v>
      </c>
      <c r="M3405" s="835">
        <v>85.08</v>
      </c>
      <c r="N3405" s="832">
        <v>2</v>
      </c>
      <c r="O3405" s="836">
        <v>2</v>
      </c>
      <c r="P3405" s="835">
        <v>42.54</v>
      </c>
      <c r="Q3405" s="837">
        <v>0.5</v>
      </c>
      <c r="R3405" s="832">
        <v>1</v>
      </c>
      <c r="S3405" s="837">
        <v>0.5</v>
      </c>
      <c r="T3405" s="836">
        <v>1</v>
      </c>
      <c r="U3405" s="838">
        <v>0.5</v>
      </c>
    </row>
    <row r="3406" spans="1:21" ht="14.45" customHeight="1" x14ac:dyDescent="0.2">
      <c r="A3406" s="831">
        <v>21</v>
      </c>
      <c r="B3406" s="832" t="s">
        <v>3242</v>
      </c>
      <c r="C3406" s="832" t="s">
        <v>3248</v>
      </c>
      <c r="D3406" s="833" t="s">
        <v>5567</v>
      </c>
      <c r="E3406" s="834" t="s">
        <v>3268</v>
      </c>
      <c r="F3406" s="832" t="s">
        <v>3243</v>
      </c>
      <c r="G3406" s="832" t="s">
        <v>3626</v>
      </c>
      <c r="H3406" s="832" t="s">
        <v>655</v>
      </c>
      <c r="I3406" s="832" t="s">
        <v>2698</v>
      </c>
      <c r="J3406" s="832" t="s">
        <v>1011</v>
      </c>
      <c r="K3406" s="832" t="s">
        <v>2699</v>
      </c>
      <c r="L3406" s="835">
        <v>100.1</v>
      </c>
      <c r="M3406" s="835">
        <v>100.1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21</v>
      </c>
      <c r="B3407" s="832" t="s">
        <v>3242</v>
      </c>
      <c r="C3407" s="832" t="s">
        <v>3248</v>
      </c>
      <c r="D3407" s="833" t="s">
        <v>5567</v>
      </c>
      <c r="E3407" s="834" t="s">
        <v>3268</v>
      </c>
      <c r="F3407" s="832" t="s">
        <v>3243</v>
      </c>
      <c r="G3407" s="832" t="s">
        <v>3976</v>
      </c>
      <c r="H3407" s="832" t="s">
        <v>594</v>
      </c>
      <c r="I3407" s="832" t="s">
        <v>3977</v>
      </c>
      <c r="J3407" s="832" t="s">
        <v>1554</v>
      </c>
      <c r="K3407" s="832" t="s">
        <v>2844</v>
      </c>
      <c r="L3407" s="835">
        <v>137.88</v>
      </c>
      <c r="M3407" s="835">
        <v>137.88</v>
      </c>
      <c r="N3407" s="832">
        <v>1</v>
      </c>
      <c r="O3407" s="836">
        <v>1</v>
      </c>
      <c r="P3407" s="835">
        <v>137.88</v>
      </c>
      <c r="Q3407" s="837">
        <v>1</v>
      </c>
      <c r="R3407" s="832">
        <v>1</v>
      </c>
      <c r="S3407" s="837">
        <v>1</v>
      </c>
      <c r="T3407" s="836">
        <v>1</v>
      </c>
      <c r="U3407" s="838">
        <v>1</v>
      </c>
    </row>
    <row r="3408" spans="1:21" ht="14.45" customHeight="1" x14ac:dyDescent="0.2">
      <c r="A3408" s="831">
        <v>21</v>
      </c>
      <c r="B3408" s="832" t="s">
        <v>3242</v>
      </c>
      <c r="C3408" s="832" t="s">
        <v>3248</v>
      </c>
      <c r="D3408" s="833" t="s">
        <v>5567</v>
      </c>
      <c r="E3408" s="834" t="s">
        <v>3268</v>
      </c>
      <c r="F3408" s="832" t="s">
        <v>3243</v>
      </c>
      <c r="G3408" s="832" t="s">
        <v>5419</v>
      </c>
      <c r="H3408" s="832" t="s">
        <v>594</v>
      </c>
      <c r="I3408" s="832" t="s">
        <v>5420</v>
      </c>
      <c r="J3408" s="832" t="s">
        <v>5421</v>
      </c>
      <c r="K3408" s="832" t="s">
        <v>2544</v>
      </c>
      <c r="L3408" s="835">
        <v>38.56</v>
      </c>
      <c r="M3408" s="835">
        <v>38.56</v>
      </c>
      <c r="N3408" s="832">
        <v>1</v>
      </c>
      <c r="O3408" s="836">
        <v>1</v>
      </c>
      <c r="P3408" s="835">
        <v>38.56</v>
      </c>
      <c r="Q3408" s="837">
        <v>1</v>
      </c>
      <c r="R3408" s="832">
        <v>1</v>
      </c>
      <c r="S3408" s="837">
        <v>1</v>
      </c>
      <c r="T3408" s="836">
        <v>1</v>
      </c>
      <c r="U3408" s="838">
        <v>1</v>
      </c>
    </row>
    <row r="3409" spans="1:21" ht="14.45" customHeight="1" x14ac:dyDescent="0.2">
      <c r="A3409" s="831">
        <v>21</v>
      </c>
      <c r="B3409" s="832" t="s">
        <v>3242</v>
      </c>
      <c r="C3409" s="832" t="s">
        <v>3248</v>
      </c>
      <c r="D3409" s="833" t="s">
        <v>5567</v>
      </c>
      <c r="E3409" s="834" t="s">
        <v>3268</v>
      </c>
      <c r="F3409" s="832" t="s">
        <v>3243</v>
      </c>
      <c r="G3409" s="832" t="s">
        <v>3645</v>
      </c>
      <c r="H3409" s="832" t="s">
        <v>594</v>
      </c>
      <c r="I3409" s="832" t="s">
        <v>3655</v>
      </c>
      <c r="J3409" s="832" t="s">
        <v>1572</v>
      </c>
      <c r="K3409" s="832" t="s">
        <v>3654</v>
      </c>
      <c r="L3409" s="835">
        <v>300.68</v>
      </c>
      <c r="M3409" s="835">
        <v>300.68</v>
      </c>
      <c r="N3409" s="832">
        <v>1</v>
      </c>
      <c r="O3409" s="836">
        <v>0.5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5" customHeight="1" x14ac:dyDescent="0.2">
      <c r="A3410" s="831">
        <v>21</v>
      </c>
      <c r="B3410" s="832" t="s">
        <v>3242</v>
      </c>
      <c r="C3410" s="832" t="s">
        <v>3248</v>
      </c>
      <c r="D3410" s="833" t="s">
        <v>5567</v>
      </c>
      <c r="E3410" s="834" t="s">
        <v>3268</v>
      </c>
      <c r="F3410" s="832" t="s">
        <v>3243</v>
      </c>
      <c r="G3410" s="832" t="s">
        <v>3645</v>
      </c>
      <c r="H3410" s="832" t="s">
        <v>594</v>
      </c>
      <c r="I3410" s="832" t="s">
        <v>4575</v>
      </c>
      <c r="J3410" s="832" t="s">
        <v>1572</v>
      </c>
      <c r="K3410" s="832" t="s">
        <v>3647</v>
      </c>
      <c r="L3410" s="835">
        <v>31.32</v>
      </c>
      <c r="M3410" s="835">
        <v>31.32</v>
      </c>
      <c r="N3410" s="832">
        <v>1</v>
      </c>
      <c r="O3410" s="836">
        <v>1</v>
      </c>
      <c r="P3410" s="835">
        <v>31.32</v>
      </c>
      <c r="Q3410" s="837">
        <v>1</v>
      </c>
      <c r="R3410" s="832">
        <v>1</v>
      </c>
      <c r="S3410" s="837">
        <v>1</v>
      </c>
      <c r="T3410" s="836">
        <v>1</v>
      </c>
      <c r="U3410" s="838">
        <v>1</v>
      </c>
    </row>
    <row r="3411" spans="1:21" ht="14.45" customHeight="1" x14ac:dyDescent="0.2">
      <c r="A3411" s="831">
        <v>21</v>
      </c>
      <c r="B3411" s="832" t="s">
        <v>3242</v>
      </c>
      <c r="C3411" s="832" t="s">
        <v>3248</v>
      </c>
      <c r="D3411" s="833" t="s">
        <v>5567</v>
      </c>
      <c r="E3411" s="834" t="s">
        <v>3268</v>
      </c>
      <c r="F3411" s="832" t="s">
        <v>3243</v>
      </c>
      <c r="G3411" s="832" t="s">
        <v>3645</v>
      </c>
      <c r="H3411" s="832" t="s">
        <v>594</v>
      </c>
      <c r="I3411" s="832" t="s">
        <v>4850</v>
      </c>
      <c r="J3411" s="832" t="s">
        <v>1574</v>
      </c>
      <c r="K3411" s="832" t="s">
        <v>4851</v>
      </c>
      <c r="L3411" s="835">
        <v>300.68</v>
      </c>
      <c r="M3411" s="835">
        <v>300.68</v>
      </c>
      <c r="N3411" s="832">
        <v>1</v>
      </c>
      <c r="O3411" s="836">
        <v>0.5</v>
      </c>
      <c r="P3411" s="835">
        <v>300.68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5" customHeight="1" x14ac:dyDescent="0.2">
      <c r="A3412" s="831">
        <v>21</v>
      </c>
      <c r="B3412" s="832" t="s">
        <v>3242</v>
      </c>
      <c r="C3412" s="832" t="s">
        <v>3248</v>
      </c>
      <c r="D3412" s="833" t="s">
        <v>5567</v>
      </c>
      <c r="E3412" s="834" t="s">
        <v>3268</v>
      </c>
      <c r="F3412" s="832" t="s">
        <v>3243</v>
      </c>
      <c r="G3412" s="832" t="s">
        <v>3668</v>
      </c>
      <c r="H3412" s="832" t="s">
        <v>594</v>
      </c>
      <c r="I3412" s="832" t="s">
        <v>3669</v>
      </c>
      <c r="J3412" s="832" t="s">
        <v>801</v>
      </c>
      <c r="K3412" s="832" t="s">
        <v>3670</v>
      </c>
      <c r="L3412" s="835">
        <v>311.02</v>
      </c>
      <c r="M3412" s="835">
        <v>622.04</v>
      </c>
      <c r="N3412" s="832">
        <v>2</v>
      </c>
      <c r="O3412" s="836">
        <v>1.5</v>
      </c>
      <c r="P3412" s="835">
        <v>311.02</v>
      </c>
      <c r="Q3412" s="837">
        <v>0.5</v>
      </c>
      <c r="R3412" s="832">
        <v>1</v>
      </c>
      <c r="S3412" s="837">
        <v>0.5</v>
      </c>
      <c r="T3412" s="836">
        <v>1</v>
      </c>
      <c r="U3412" s="838">
        <v>0.66666666666666663</v>
      </c>
    </row>
    <row r="3413" spans="1:21" ht="14.45" customHeight="1" x14ac:dyDescent="0.2">
      <c r="A3413" s="831">
        <v>21</v>
      </c>
      <c r="B3413" s="832" t="s">
        <v>3242</v>
      </c>
      <c r="C3413" s="832" t="s">
        <v>3248</v>
      </c>
      <c r="D3413" s="833" t="s">
        <v>5567</v>
      </c>
      <c r="E3413" s="834" t="s">
        <v>3268</v>
      </c>
      <c r="F3413" s="832" t="s">
        <v>3243</v>
      </c>
      <c r="G3413" s="832" t="s">
        <v>3673</v>
      </c>
      <c r="H3413" s="832" t="s">
        <v>655</v>
      </c>
      <c r="I3413" s="832" t="s">
        <v>2951</v>
      </c>
      <c r="J3413" s="832" t="s">
        <v>1662</v>
      </c>
      <c r="K3413" s="832" t="s">
        <v>2948</v>
      </c>
      <c r="L3413" s="835">
        <v>0</v>
      </c>
      <c r="M3413" s="835">
        <v>0</v>
      </c>
      <c r="N3413" s="832">
        <v>1</v>
      </c>
      <c r="O3413" s="836">
        <v>0.5</v>
      </c>
      <c r="P3413" s="835"/>
      <c r="Q3413" s="837"/>
      <c r="R3413" s="832"/>
      <c r="S3413" s="837">
        <v>0</v>
      </c>
      <c r="T3413" s="836"/>
      <c r="U3413" s="838">
        <v>0</v>
      </c>
    </row>
    <row r="3414" spans="1:21" ht="14.45" customHeight="1" x14ac:dyDescent="0.2">
      <c r="A3414" s="831">
        <v>21</v>
      </c>
      <c r="B3414" s="832" t="s">
        <v>3242</v>
      </c>
      <c r="C3414" s="832" t="s">
        <v>3248</v>
      </c>
      <c r="D3414" s="833" t="s">
        <v>5567</v>
      </c>
      <c r="E3414" s="834" t="s">
        <v>3268</v>
      </c>
      <c r="F3414" s="832" t="s">
        <v>3243</v>
      </c>
      <c r="G3414" s="832" t="s">
        <v>3309</v>
      </c>
      <c r="H3414" s="832" t="s">
        <v>594</v>
      </c>
      <c r="I3414" s="832" t="s">
        <v>2880</v>
      </c>
      <c r="J3414" s="832" t="s">
        <v>2881</v>
      </c>
      <c r="K3414" s="832" t="s">
        <v>2882</v>
      </c>
      <c r="L3414" s="835">
        <v>50.32</v>
      </c>
      <c r="M3414" s="835">
        <v>50.32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5" customHeight="1" x14ac:dyDescent="0.2">
      <c r="A3415" s="831">
        <v>21</v>
      </c>
      <c r="B3415" s="832" t="s">
        <v>3242</v>
      </c>
      <c r="C3415" s="832" t="s">
        <v>3248</v>
      </c>
      <c r="D3415" s="833" t="s">
        <v>5567</v>
      </c>
      <c r="E3415" s="834" t="s">
        <v>3268</v>
      </c>
      <c r="F3415" s="832" t="s">
        <v>3243</v>
      </c>
      <c r="G3415" s="832" t="s">
        <v>3309</v>
      </c>
      <c r="H3415" s="832" t="s">
        <v>594</v>
      </c>
      <c r="I3415" s="832" t="s">
        <v>3310</v>
      </c>
      <c r="J3415" s="832" t="s">
        <v>1648</v>
      </c>
      <c r="K3415" s="832" t="s">
        <v>3311</v>
      </c>
      <c r="L3415" s="835">
        <v>50.32</v>
      </c>
      <c r="M3415" s="835">
        <v>251.60000000000002</v>
      </c>
      <c r="N3415" s="832">
        <v>5</v>
      </c>
      <c r="O3415" s="836">
        <v>2</v>
      </c>
      <c r="P3415" s="835">
        <v>150.96</v>
      </c>
      <c r="Q3415" s="837">
        <v>0.6</v>
      </c>
      <c r="R3415" s="832">
        <v>3</v>
      </c>
      <c r="S3415" s="837">
        <v>0.6</v>
      </c>
      <c r="T3415" s="836">
        <v>1.5</v>
      </c>
      <c r="U3415" s="838">
        <v>0.75</v>
      </c>
    </row>
    <row r="3416" spans="1:21" ht="14.45" customHeight="1" x14ac:dyDescent="0.2">
      <c r="A3416" s="831">
        <v>21</v>
      </c>
      <c r="B3416" s="832" t="s">
        <v>3242</v>
      </c>
      <c r="C3416" s="832" t="s">
        <v>3248</v>
      </c>
      <c r="D3416" s="833" t="s">
        <v>5567</v>
      </c>
      <c r="E3416" s="834" t="s">
        <v>3268</v>
      </c>
      <c r="F3416" s="832" t="s">
        <v>3243</v>
      </c>
      <c r="G3416" s="832" t="s">
        <v>3696</v>
      </c>
      <c r="H3416" s="832" t="s">
        <v>594</v>
      </c>
      <c r="I3416" s="832" t="s">
        <v>3697</v>
      </c>
      <c r="J3416" s="832" t="s">
        <v>662</v>
      </c>
      <c r="K3416" s="832" t="s">
        <v>663</v>
      </c>
      <c r="L3416" s="835">
        <v>2086.5500000000002</v>
      </c>
      <c r="M3416" s="835">
        <v>6259.6500000000005</v>
      </c>
      <c r="N3416" s="832">
        <v>3</v>
      </c>
      <c r="O3416" s="836">
        <v>3</v>
      </c>
      <c r="P3416" s="835">
        <v>4173.1000000000004</v>
      </c>
      <c r="Q3416" s="837">
        <v>0.66666666666666663</v>
      </c>
      <c r="R3416" s="832">
        <v>2</v>
      </c>
      <c r="S3416" s="837">
        <v>0.66666666666666663</v>
      </c>
      <c r="T3416" s="836">
        <v>2</v>
      </c>
      <c r="U3416" s="838">
        <v>0.66666666666666663</v>
      </c>
    </row>
    <row r="3417" spans="1:21" ht="14.45" customHeight="1" x14ac:dyDescent="0.2">
      <c r="A3417" s="831">
        <v>21</v>
      </c>
      <c r="B3417" s="832" t="s">
        <v>3242</v>
      </c>
      <c r="C3417" s="832" t="s">
        <v>3248</v>
      </c>
      <c r="D3417" s="833" t="s">
        <v>5567</v>
      </c>
      <c r="E3417" s="834" t="s">
        <v>3268</v>
      </c>
      <c r="F3417" s="832" t="s">
        <v>3243</v>
      </c>
      <c r="G3417" s="832" t="s">
        <v>3698</v>
      </c>
      <c r="H3417" s="832" t="s">
        <v>655</v>
      </c>
      <c r="I3417" s="832" t="s">
        <v>3111</v>
      </c>
      <c r="J3417" s="832" t="s">
        <v>1735</v>
      </c>
      <c r="K3417" s="832" t="s">
        <v>3112</v>
      </c>
      <c r="L3417" s="835">
        <v>154.36000000000001</v>
      </c>
      <c r="M3417" s="835">
        <v>308.72000000000003</v>
      </c>
      <c r="N3417" s="832">
        <v>2</v>
      </c>
      <c r="O3417" s="836">
        <v>1.5</v>
      </c>
      <c r="P3417" s="835">
        <v>154.36000000000001</v>
      </c>
      <c r="Q3417" s="837">
        <v>0.5</v>
      </c>
      <c r="R3417" s="832">
        <v>1</v>
      </c>
      <c r="S3417" s="837">
        <v>0.5</v>
      </c>
      <c r="T3417" s="836">
        <v>0.5</v>
      </c>
      <c r="U3417" s="838">
        <v>0.33333333333333331</v>
      </c>
    </row>
    <row r="3418" spans="1:21" ht="14.45" customHeight="1" x14ac:dyDescent="0.2">
      <c r="A3418" s="831">
        <v>21</v>
      </c>
      <c r="B3418" s="832" t="s">
        <v>3242</v>
      </c>
      <c r="C3418" s="832" t="s">
        <v>3248</v>
      </c>
      <c r="D3418" s="833" t="s">
        <v>5567</v>
      </c>
      <c r="E3418" s="834" t="s">
        <v>3268</v>
      </c>
      <c r="F3418" s="832" t="s">
        <v>3243</v>
      </c>
      <c r="G3418" s="832" t="s">
        <v>4022</v>
      </c>
      <c r="H3418" s="832" t="s">
        <v>594</v>
      </c>
      <c r="I3418" s="832" t="s">
        <v>4959</v>
      </c>
      <c r="J3418" s="832" t="s">
        <v>4024</v>
      </c>
      <c r="K3418" s="832" t="s">
        <v>4960</v>
      </c>
      <c r="L3418" s="835">
        <v>775.17</v>
      </c>
      <c r="M3418" s="835">
        <v>775.17</v>
      </c>
      <c r="N3418" s="832">
        <v>1</v>
      </c>
      <c r="O3418" s="836">
        <v>1</v>
      </c>
      <c r="P3418" s="835">
        <v>775.17</v>
      </c>
      <c r="Q3418" s="837">
        <v>1</v>
      </c>
      <c r="R3418" s="832">
        <v>1</v>
      </c>
      <c r="S3418" s="837">
        <v>1</v>
      </c>
      <c r="T3418" s="836">
        <v>1</v>
      </c>
      <c r="U3418" s="838">
        <v>1</v>
      </c>
    </row>
    <row r="3419" spans="1:21" ht="14.45" customHeight="1" x14ac:dyDescent="0.2">
      <c r="A3419" s="831">
        <v>21</v>
      </c>
      <c r="B3419" s="832" t="s">
        <v>3242</v>
      </c>
      <c r="C3419" s="832" t="s">
        <v>3248</v>
      </c>
      <c r="D3419" s="833" t="s">
        <v>5567</v>
      </c>
      <c r="E3419" s="834" t="s">
        <v>3268</v>
      </c>
      <c r="F3419" s="832" t="s">
        <v>3243</v>
      </c>
      <c r="G3419" s="832" t="s">
        <v>3297</v>
      </c>
      <c r="H3419" s="832" t="s">
        <v>594</v>
      </c>
      <c r="I3419" s="832" t="s">
        <v>3298</v>
      </c>
      <c r="J3419" s="832" t="s">
        <v>1256</v>
      </c>
      <c r="K3419" s="832" t="s">
        <v>1257</v>
      </c>
      <c r="L3419" s="835">
        <v>107.27</v>
      </c>
      <c r="M3419" s="835">
        <v>429.08</v>
      </c>
      <c r="N3419" s="832">
        <v>4</v>
      </c>
      <c r="O3419" s="836">
        <v>2.5</v>
      </c>
      <c r="P3419" s="835">
        <v>429.08</v>
      </c>
      <c r="Q3419" s="837">
        <v>1</v>
      </c>
      <c r="R3419" s="832">
        <v>4</v>
      </c>
      <c r="S3419" s="837">
        <v>1</v>
      </c>
      <c r="T3419" s="836">
        <v>2.5</v>
      </c>
      <c r="U3419" s="838">
        <v>1</v>
      </c>
    </row>
    <row r="3420" spans="1:21" ht="14.45" customHeight="1" x14ac:dyDescent="0.2">
      <c r="A3420" s="831">
        <v>21</v>
      </c>
      <c r="B3420" s="832" t="s">
        <v>3242</v>
      </c>
      <c r="C3420" s="832" t="s">
        <v>3250</v>
      </c>
      <c r="D3420" s="833" t="s">
        <v>5568</v>
      </c>
      <c r="E3420" s="834" t="s">
        <v>3257</v>
      </c>
      <c r="F3420" s="832" t="s">
        <v>3243</v>
      </c>
      <c r="G3420" s="832" t="s">
        <v>5422</v>
      </c>
      <c r="H3420" s="832" t="s">
        <v>594</v>
      </c>
      <c r="I3420" s="832" t="s">
        <v>5423</v>
      </c>
      <c r="J3420" s="832" t="s">
        <v>1511</v>
      </c>
      <c r="K3420" s="832" t="s">
        <v>5424</v>
      </c>
      <c r="L3420" s="835">
        <v>0</v>
      </c>
      <c r="M3420" s="835">
        <v>0</v>
      </c>
      <c r="N3420" s="832">
        <v>1</v>
      </c>
      <c r="O3420" s="836">
        <v>0.5</v>
      </c>
      <c r="P3420" s="835"/>
      <c r="Q3420" s="837"/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21</v>
      </c>
      <c r="B3421" s="832" t="s">
        <v>3242</v>
      </c>
      <c r="C3421" s="832" t="s">
        <v>3250</v>
      </c>
      <c r="D3421" s="833" t="s">
        <v>5568</v>
      </c>
      <c r="E3421" s="834" t="s">
        <v>3257</v>
      </c>
      <c r="F3421" s="832" t="s">
        <v>3243</v>
      </c>
      <c r="G3421" s="832" t="s">
        <v>5220</v>
      </c>
      <c r="H3421" s="832" t="s">
        <v>594</v>
      </c>
      <c r="I3421" s="832" t="s">
        <v>5425</v>
      </c>
      <c r="J3421" s="832" t="s">
        <v>1824</v>
      </c>
      <c r="K3421" s="832" t="s">
        <v>1825</v>
      </c>
      <c r="L3421" s="835">
        <v>58.86</v>
      </c>
      <c r="M3421" s="835">
        <v>58.86</v>
      </c>
      <c r="N3421" s="832">
        <v>1</v>
      </c>
      <c r="O3421" s="836">
        <v>1</v>
      </c>
      <c r="P3421" s="835">
        <v>58.86</v>
      </c>
      <c r="Q3421" s="837">
        <v>1</v>
      </c>
      <c r="R3421" s="832">
        <v>1</v>
      </c>
      <c r="S3421" s="837">
        <v>1</v>
      </c>
      <c r="T3421" s="836">
        <v>1</v>
      </c>
      <c r="U3421" s="838">
        <v>1</v>
      </c>
    </row>
    <row r="3422" spans="1:21" ht="14.45" customHeight="1" x14ac:dyDescent="0.2">
      <c r="A3422" s="831">
        <v>21</v>
      </c>
      <c r="B3422" s="832" t="s">
        <v>3242</v>
      </c>
      <c r="C3422" s="832" t="s">
        <v>3250</v>
      </c>
      <c r="D3422" s="833" t="s">
        <v>5568</v>
      </c>
      <c r="E3422" s="834" t="s">
        <v>3257</v>
      </c>
      <c r="F3422" s="832" t="s">
        <v>3243</v>
      </c>
      <c r="G3422" s="832" t="s">
        <v>4076</v>
      </c>
      <c r="H3422" s="832" t="s">
        <v>594</v>
      </c>
      <c r="I3422" s="832" t="s">
        <v>4077</v>
      </c>
      <c r="J3422" s="832" t="s">
        <v>4078</v>
      </c>
      <c r="K3422" s="832" t="s">
        <v>4079</v>
      </c>
      <c r="L3422" s="835">
        <v>29.39</v>
      </c>
      <c r="M3422" s="835">
        <v>29.39</v>
      </c>
      <c r="N3422" s="832">
        <v>1</v>
      </c>
      <c r="O3422" s="836">
        <v>1</v>
      </c>
      <c r="P3422" s="835">
        <v>29.39</v>
      </c>
      <c r="Q3422" s="837">
        <v>1</v>
      </c>
      <c r="R3422" s="832">
        <v>1</v>
      </c>
      <c r="S3422" s="837">
        <v>1</v>
      </c>
      <c r="T3422" s="836">
        <v>1</v>
      </c>
      <c r="U3422" s="838">
        <v>1</v>
      </c>
    </row>
    <row r="3423" spans="1:21" ht="14.45" customHeight="1" x14ac:dyDescent="0.2">
      <c r="A3423" s="831">
        <v>21</v>
      </c>
      <c r="B3423" s="832" t="s">
        <v>3242</v>
      </c>
      <c r="C3423" s="832" t="s">
        <v>3250</v>
      </c>
      <c r="D3423" s="833" t="s">
        <v>5568</v>
      </c>
      <c r="E3423" s="834" t="s">
        <v>3257</v>
      </c>
      <c r="F3423" s="832" t="s">
        <v>3243</v>
      </c>
      <c r="G3423" s="832" t="s">
        <v>3414</v>
      </c>
      <c r="H3423" s="832" t="s">
        <v>594</v>
      </c>
      <c r="I3423" s="832" t="s">
        <v>3415</v>
      </c>
      <c r="J3423" s="832" t="s">
        <v>3416</v>
      </c>
      <c r="K3423" s="832" t="s">
        <v>3417</v>
      </c>
      <c r="L3423" s="835">
        <v>550.39</v>
      </c>
      <c r="M3423" s="835">
        <v>550.39</v>
      </c>
      <c r="N3423" s="832">
        <v>1</v>
      </c>
      <c r="O3423" s="836">
        <v>1</v>
      </c>
      <c r="P3423" s="835">
        <v>550.39</v>
      </c>
      <c r="Q3423" s="837">
        <v>1</v>
      </c>
      <c r="R3423" s="832">
        <v>1</v>
      </c>
      <c r="S3423" s="837">
        <v>1</v>
      </c>
      <c r="T3423" s="836">
        <v>1</v>
      </c>
      <c r="U3423" s="838">
        <v>1</v>
      </c>
    </row>
    <row r="3424" spans="1:21" ht="14.45" customHeight="1" x14ac:dyDescent="0.2">
      <c r="A3424" s="831">
        <v>21</v>
      </c>
      <c r="B3424" s="832" t="s">
        <v>3242</v>
      </c>
      <c r="C3424" s="832" t="s">
        <v>3250</v>
      </c>
      <c r="D3424" s="833" t="s">
        <v>5568</v>
      </c>
      <c r="E3424" s="834" t="s">
        <v>3257</v>
      </c>
      <c r="F3424" s="832" t="s">
        <v>3243</v>
      </c>
      <c r="G3424" s="832" t="s">
        <v>3299</v>
      </c>
      <c r="H3424" s="832" t="s">
        <v>655</v>
      </c>
      <c r="I3424" s="832" t="s">
        <v>2865</v>
      </c>
      <c r="J3424" s="832" t="s">
        <v>2859</v>
      </c>
      <c r="K3424" s="832" t="s">
        <v>2866</v>
      </c>
      <c r="L3424" s="835">
        <v>969.48</v>
      </c>
      <c r="M3424" s="835">
        <v>3877.92</v>
      </c>
      <c r="N3424" s="832">
        <v>4</v>
      </c>
      <c r="O3424" s="836">
        <v>1</v>
      </c>
      <c r="P3424" s="835">
        <v>969.48</v>
      </c>
      <c r="Q3424" s="837">
        <v>0.25</v>
      </c>
      <c r="R3424" s="832">
        <v>1</v>
      </c>
      <c r="S3424" s="837">
        <v>0.25</v>
      </c>
      <c r="T3424" s="836">
        <v>1</v>
      </c>
      <c r="U3424" s="838">
        <v>1</v>
      </c>
    </row>
    <row r="3425" spans="1:21" ht="14.45" customHeight="1" x14ac:dyDescent="0.2">
      <c r="A3425" s="831">
        <v>21</v>
      </c>
      <c r="B3425" s="832" t="s">
        <v>3242</v>
      </c>
      <c r="C3425" s="832" t="s">
        <v>3250</v>
      </c>
      <c r="D3425" s="833" t="s">
        <v>5568</v>
      </c>
      <c r="E3425" s="834" t="s">
        <v>3257</v>
      </c>
      <c r="F3425" s="832" t="s">
        <v>3243</v>
      </c>
      <c r="G3425" s="832" t="s">
        <v>3436</v>
      </c>
      <c r="H3425" s="832" t="s">
        <v>655</v>
      </c>
      <c r="I3425" s="832" t="s">
        <v>2789</v>
      </c>
      <c r="J3425" s="832" t="s">
        <v>2790</v>
      </c>
      <c r="K3425" s="832" t="s">
        <v>2791</v>
      </c>
      <c r="L3425" s="835">
        <v>3231.81</v>
      </c>
      <c r="M3425" s="835">
        <v>6463.62</v>
      </c>
      <c r="N3425" s="832">
        <v>2</v>
      </c>
      <c r="O3425" s="836">
        <v>2</v>
      </c>
      <c r="P3425" s="835">
        <v>6463.62</v>
      </c>
      <c r="Q3425" s="837">
        <v>1</v>
      </c>
      <c r="R3425" s="832">
        <v>2</v>
      </c>
      <c r="S3425" s="837">
        <v>1</v>
      </c>
      <c r="T3425" s="836">
        <v>2</v>
      </c>
      <c r="U3425" s="838">
        <v>1</v>
      </c>
    </row>
    <row r="3426" spans="1:21" ht="14.45" customHeight="1" x14ac:dyDescent="0.2">
      <c r="A3426" s="831">
        <v>21</v>
      </c>
      <c r="B3426" s="832" t="s">
        <v>3242</v>
      </c>
      <c r="C3426" s="832" t="s">
        <v>3250</v>
      </c>
      <c r="D3426" s="833" t="s">
        <v>5568</v>
      </c>
      <c r="E3426" s="834" t="s">
        <v>3257</v>
      </c>
      <c r="F3426" s="832" t="s">
        <v>3243</v>
      </c>
      <c r="G3426" s="832" t="s">
        <v>3451</v>
      </c>
      <c r="H3426" s="832" t="s">
        <v>594</v>
      </c>
      <c r="I3426" s="832" t="s">
        <v>3454</v>
      </c>
      <c r="J3426" s="832" t="s">
        <v>1163</v>
      </c>
      <c r="K3426" s="832" t="s">
        <v>3455</v>
      </c>
      <c r="L3426" s="835">
        <v>45.03</v>
      </c>
      <c r="M3426" s="835">
        <v>45.03</v>
      </c>
      <c r="N3426" s="832">
        <v>1</v>
      </c>
      <c r="O3426" s="836">
        <v>1</v>
      </c>
      <c r="P3426" s="835">
        <v>45.03</v>
      </c>
      <c r="Q3426" s="837">
        <v>1</v>
      </c>
      <c r="R3426" s="832">
        <v>1</v>
      </c>
      <c r="S3426" s="837">
        <v>1</v>
      </c>
      <c r="T3426" s="836">
        <v>1</v>
      </c>
      <c r="U3426" s="838">
        <v>1</v>
      </c>
    </row>
    <row r="3427" spans="1:21" ht="14.45" customHeight="1" x14ac:dyDescent="0.2">
      <c r="A3427" s="831">
        <v>21</v>
      </c>
      <c r="B3427" s="832" t="s">
        <v>3242</v>
      </c>
      <c r="C3427" s="832" t="s">
        <v>3250</v>
      </c>
      <c r="D3427" s="833" t="s">
        <v>5568</v>
      </c>
      <c r="E3427" s="834" t="s">
        <v>3257</v>
      </c>
      <c r="F3427" s="832" t="s">
        <v>3243</v>
      </c>
      <c r="G3427" s="832" t="s">
        <v>3466</v>
      </c>
      <c r="H3427" s="832" t="s">
        <v>594</v>
      </c>
      <c r="I3427" s="832" t="s">
        <v>3467</v>
      </c>
      <c r="J3427" s="832" t="s">
        <v>1770</v>
      </c>
      <c r="K3427" s="832" t="s">
        <v>3468</v>
      </c>
      <c r="L3427" s="835">
        <v>42.14</v>
      </c>
      <c r="M3427" s="835">
        <v>42.14</v>
      </c>
      <c r="N3427" s="832">
        <v>1</v>
      </c>
      <c r="O3427" s="836">
        <v>1</v>
      </c>
      <c r="P3427" s="835">
        <v>42.14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5" customHeight="1" x14ac:dyDescent="0.2">
      <c r="A3428" s="831">
        <v>21</v>
      </c>
      <c r="B3428" s="832" t="s">
        <v>3242</v>
      </c>
      <c r="C3428" s="832" t="s">
        <v>3250</v>
      </c>
      <c r="D3428" s="833" t="s">
        <v>5568</v>
      </c>
      <c r="E3428" s="834" t="s">
        <v>3257</v>
      </c>
      <c r="F3428" s="832" t="s">
        <v>3243</v>
      </c>
      <c r="G3428" s="832" t="s">
        <v>3477</v>
      </c>
      <c r="H3428" s="832" t="s">
        <v>655</v>
      </c>
      <c r="I3428" s="832" t="s">
        <v>3478</v>
      </c>
      <c r="J3428" s="832" t="s">
        <v>3479</v>
      </c>
      <c r="K3428" s="832" t="s">
        <v>3480</v>
      </c>
      <c r="L3428" s="835">
        <v>1651.16</v>
      </c>
      <c r="M3428" s="835">
        <v>8255.8000000000011</v>
      </c>
      <c r="N3428" s="832">
        <v>5</v>
      </c>
      <c r="O3428" s="836">
        <v>4.5</v>
      </c>
      <c r="P3428" s="835">
        <v>8255.8000000000011</v>
      </c>
      <c r="Q3428" s="837">
        <v>1</v>
      </c>
      <c r="R3428" s="832">
        <v>5</v>
      </c>
      <c r="S3428" s="837">
        <v>1</v>
      </c>
      <c r="T3428" s="836">
        <v>4.5</v>
      </c>
      <c r="U3428" s="838">
        <v>1</v>
      </c>
    </row>
    <row r="3429" spans="1:21" ht="14.45" customHeight="1" x14ac:dyDescent="0.2">
      <c r="A3429" s="831">
        <v>21</v>
      </c>
      <c r="B3429" s="832" t="s">
        <v>3242</v>
      </c>
      <c r="C3429" s="832" t="s">
        <v>3250</v>
      </c>
      <c r="D3429" s="833" t="s">
        <v>5568</v>
      </c>
      <c r="E3429" s="834" t="s">
        <v>3257</v>
      </c>
      <c r="F3429" s="832" t="s">
        <v>3243</v>
      </c>
      <c r="G3429" s="832" t="s">
        <v>3490</v>
      </c>
      <c r="H3429" s="832" t="s">
        <v>594</v>
      </c>
      <c r="I3429" s="832" t="s">
        <v>3867</v>
      </c>
      <c r="J3429" s="832" t="s">
        <v>836</v>
      </c>
      <c r="K3429" s="832" t="s">
        <v>837</v>
      </c>
      <c r="L3429" s="835">
        <v>38.5</v>
      </c>
      <c r="M3429" s="835">
        <v>38.5</v>
      </c>
      <c r="N3429" s="832">
        <v>1</v>
      </c>
      <c r="O3429" s="836">
        <v>1</v>
      </c>
      <c r="P3429" s="835">
        <v>38.5</v>
      </c>
      <c r="Q3429" s="837">
        <v>1</v>
      </c>
      <c r="R3429" s="832">
        <v>1</v>
      </c>
      <c r="S3429" s="837">
        <v>1</v>
      </c>
      <c r="T3429" s="836">
        <v>1</v>
      </c>
      <c r="U3429" s="838">
        <v>1</v>
      </c>
    </row>
    <row r="3430" spans="1:21" ht="14.45" customHeight="1" x14ac:dyDescent="0.2">
      <c r="A3430" s="831">
        <v>21</v>
      </c>
      <c r="B3430" s="832" t="s">
        <v>3242</v>
      </c>
      <c r="C3430" s="832" t="s">
        <v>3250</v>
      </c>
      <c r="D3430" s="833" t="s">
        <v>5568</v>
      </c>
      <c r="E3430" s="834" t="s">
        <v>3257</v>
      </c>
      <c r="F3430" s="832" t="s">
        <v>3243</v>
      </c>
      <c r="G3430" s="832" t="s">
        <v>3497</v>
      </c>
      <c r="H3430" s="832" t="s">
        <v>594</v>
      </c>
      <c r="I3430" s="832" t="s">
        <v>3876</v>
      </c>
      <c r="J3430" s="832" t="s">
        <v>1385</v>
      </c>
      <c r="K3430" s="832" t="s">
        <v>3499</v>
      </c>
      <c r="L3430" s="835">
        <v>163.54</v>
      </c>
      <c r="M3430" s="835">
        <v>163.54</v>
      </c>
      <c r="N3430" s="832">
        <v>1</v>
      </c>
      <c r="O3430" s="836">
        <v>1</v>
      </c>
      <c r="P3430" s="835">
        <v>163.54</v>
      </c>
      <c r="Q3430" s="837">
        <v>1</v>
      </c>
      <c r="R3430" s="832">
        <v>1</v>
      </c>
      <c r="S3430" s="837">
        <v>1</v>
      </c>
      <c r="T3430" s="836">
        <v>1</v>
      </c>
      <c r="U3430" s="838">
        <v>1</v>
      </c>
    </row>
    <row r="3431" spans="1:21" ht="14.45" customHeight="1" x14ac:dyDescent="0.2">
      <c r="A3431" s="831">
        <v>21</v>
      </c>
      <c r="B3431" s="832" t="s">
        <v>3242</v>
      </c>
      <c r="C3431" s="832" t="s">
        <v>3250</v>
      </c>
      <c r="D3431" s="833" t="s">
        <v>5568</v>
      </c>
      <c r="E3431" s="834" t="s">
        <v>3257</v>
      </c>
      <c r="F3431" s="832" t="s">
        <v>3243</v>
      </c>
      <c r="G3431" s="832" t="s">
        <v>3508</v>
      </c>
      <c r="H3431" s="832" t="s">
        <v>655</v>
      </c>
      <c r="I3431" s="832" t="s">
        <v>2827</v>
      </c>
      <c r="J3431" s="832" t="s">
        <v>2828</v>
      </c>
      <c r="K3431" s="832" t="s">
        <v>773</v>
      </c>
      <c r="L3431" s="835">
        <v>550.39</v>
      </c>
      <c r="M3431" s="835">
        <v>5503.9</v>
      </c>
      <c r="N3431" s="832">
        <v>10</v>
      </c>
      <c r="O3431" s="836">
        <v>8</v>
      </c>
      <c r="P3431" s="835">
        <v>3852.7299999999996</v>
      </c>
      <c r="Q3431" s="837">
        <v>0.7</v>
      </c>
      <c r="R3431" s="832">
        <v>7</v>
      </c>
      <c r="S3431" s="837">
        <v>0.7</v>
      </c>
      <c r="T3431" s="836">
        <v>5</v>
      </c>
      <c r="U3431" s="838">
        <v>0.625</v>
      </c>
    </row>
    <row r="3432" spans="1:21" ht="14.45" customHeight="1" x14ac:dyDescent="0.2">
      <c r="A3432" s="831">
        <v>21</v>
      </c>
      <c r="B3432" s="832" t="s">
        <v>3242</v>
      </c>
      <c r="C3432" s="832" t="s">
        <v>3250</v>
      </c>
      <c r="D3432" s="833" t="s">
        <v>5568</v>
      </c>
      <c r="E3432" s="834" t="s">
        <v>3257</v>
      </c>
      <c r="F3432" s="832" t="s">
        <v>3243</v>
      </c>
      <c r="G3432" s="832" t="s">
        <v>3313</v>
      </c>
      <c r="H3432" s="832" t="s">
        <v>594</v>
      </c>
      <c r="I3432" s="832" t="s">
        <v>3527</v>
      </c>
      <c r="J3432" s="832" t="s">
        <v>870</v>
      </c>
      <c r="K3432" s="832" t="s">
        <v>3528</v>
      </c>
      <c r="L3432" s="835">
        <v>53.57</v>
      </c>
      <c r="M3432" s="835">
        <v>160.71</v>
      </c>
      <c r="N3432" s="832">
        <v>3</v>
      </c>
      <c r="O3432" s="836">
        <v>3</v>
      </c>
      <c r="P3432" s="835">
        <v>160.71</v>
      </c>
      <c r="Q3432" s="837">
        <v>1</v>
      </c>
      <c r="R3432" s="832">
        <v>3</v>
      </c>
      <c r="S3432" s="837">
        <v>1</v>
      </c>
      <c r="T3432" s="836">
        <v>3</v>
      </c>
      <c r="U3432" s="838">
        <v>1</v>
      </c>
    </row>
    <row r="3433" spans="1:21" ht="14.45" customHeight="1" x14ac:dyDescent="0.2">
      <c r="A3433" s="831">
        <v>21</v>
      </c>
      <c r="B3433" s="832" t="s">
        <v>3242</v>
      </c>
      <c r="C3433" s="832" t="s">
        <v>3250</v>
      </c>
      <c r="D3433" s="833" t="s">
        <v>5568</v>
      </c>
      <c r="E3433" s="834" t="s">
        <v>3257</v>
      </c>
      <c r="F3433" s="832" t="s">
        <v>3243</v>
      </c>
      <c r="G3433" s="832" t="s">
        <v>3546</v>
      </c>
      <c r="H3433" s="832" t="s">
        <v>594</v>
      </c>
      <c r="I3433" s="832" t="s">
        <v>3916</v>
      </c>
      <c r="J3433" s="832" t="s">
        <v>732</v>
      </c>
      <c r="K3433" s="832" t="s">
        <v>3917</v>
      </c>
      <c r="L3433" s="835">
        <v>17.62</v>
      </c>
      <c r="M3433" s="835">
        <v>17.62</v>
      </c>
      <c r="N3433" s="832">
        <v>1</v>
      </c>
      <c r="O3433" s="836">
        <v>1</v>
      </c>
      <c r="P3433" s="835">
        <v>17.62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5" customHeight="1" x14ac:dyDescent="0.2">
      <c r="A3434" s="831">
        <v>21</v>
      </c>
      <c r="B3434" s="832" t="s">
        <v>3242</v>
      </c>
      <c r="C3434" s="832" t="s">
        <v>3250</v>
      </c>
      <c r="D3434" s="833" t="s">
        <v>5568</v>
      </c>
      <c r="E3434" s="834" t="s">
        <v>3257</v>
      </c>
      <c r="F3434" s="832" t="s">
        <v>3243</v>
      </c>
      <c r="G3434" s="832" t="s">
        <v>3551</v>
      </c>
      <c r="H3434" s="832" t="s">
        <v>594</v>
      </c>
      <c r="I3434" s="832" t="s">
        <v>3552</v>
      </c>
      <c r="J3434" s="832" t="s">
        <v>696</v>
      </c>
      <c r="K3434" s="832" t="s">
        <v>3027</v>
      </c>
      <c r="L3434" s="835">
        <v>32.25</v>
      </c>
      <c r="M3434" s="835">
        <v>32.25</v>
      </c>
      <c r="N3434" s="832">
        <v>1</v>
      </c>
      <c r="O3434" s="836">
        <v>0.5</v>
      </c>
      <c r="P3434" s="835">
        <v>32.25</v>
      </c>
      <c r="Q3434" s="837">
        <v>1</v>
      </c>
      <c r="R3434" s="832">
        <v>1</v>
      </c>
      <c r="S3434" s="837">
        <v>1</v>
      </c>
      <c r="T3434" s="836">
        <v>0.5</v>
      </c>
      <c r="U3434" s="838">
        <v>1</v>
      </c>
    </row>
    <row r="3435" spans="1:21" ht="14.45" customHeight="1" x14ac:dyDescent="0.2">
      <c r="A3435" s="831">
        <v>21</v>
      </c>
      <c r="B3435" s="832" t="s">
        <v>3242</v>
      </c>
      <c r="C3435" s="832" t="s">
        <v>3250</v>
      </c>
      <c r="D3435" s="833" t="s">
        <v>5568</v>
      </c>
      <c r="E3435" s="834" t="s">
        <v>3257</v>
      </c>
      <c r="F3435" s="832" t="s">
        <v>3243</v>
      </c>
      <c r="G3435" s="832" t="s">
        <v>3293</v>
      </c>
      <c r="H3435" s="832" t="s">
        <v>594</v>
      </c>
      <c r="I3435" s="832" t="s">
        <v>3295</v>
      </c>
      <c r="J3435" s="832" t="s">
        <v>1349</v>
      </c>
      <c r="K3435" s="832" t="s">
        <v>2522</v>
      </c>
      <c r="L3435" s="835">
        <v>453.18</v>
      </c>
      <c r="M3435" s="835">
        <v>453.18</v>
      </c>
      <c r="N3435" s="832">
        <v>1</v>
      </c>
      <c r="O3435" s="836">
        <v>1</v>
      </c>
      <c r="P3435" s="835">
        <v>453.18</v>
      </c>
      <c r="Q3435" s="837">
        <v>1</v>
      </c>
      <c r="R3435" s="832">
        <v>1</v>
      </c>
      <c r="S3435" s="837">
        <v>1</v>
      </c>
      <c r="T3435" s="836">
        <v>1</v>
      </c>
      <c r="U3435" s="838">
        <v>1</v>
      </c>
    </row>
    <row r="3436" spans="1:21" ht="14.45" customHeight="1" x14ac:dyDescent="0.2">
      <c r="A3436" s="831">
        <v>21</v>
      </c>
      <c r="B3436" s="832" t="s">
        <v>3242</v>
      </c>
      <c r="C3436" s="832" t="s">
        <v>3250</v>
      </c>
      <c r="D3436" s="833" t="s">
        <v>5568</v>
      </c>
      <c r="E3436" s="834" t="s">
        <v>3257</v>
      </c>
      <c r="F3436" s="832" t="s">
        <v>3243</v>
      </c>
      <c r="G3436" s="832" t="s">
        <v>3594</v>
      </c>
      <c r="H3436" s="832" t="s">
        <v>594</v>
      </c>
      <c r="I3436" s="832" t="s">
        <v>3595</v>
      </c>
      <c r="J3436" s="832" t="s">
        <v>668</v>
      </c>
      <c r="K3436" s="832" t="s">
        <v>3596</v>
      </c>
      <c r="L3436" s="835">
        <v>127.91</v>
      </c>
      <c r="M3436" s="835">
        <v>127.91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5" customHeight="1" x14ac:dyDescent="0.2">
      <c r="A3437" s="831">
        <v>21</v>
      </c>
      <c r="B3437" s="832" t="s">
        <v>3242</v>
      </c>
      <c r="C3437" s="832" t="s">
        <v>3250</v>
      </c>
      <c r="D3437" s="833" t="s">
        <v>5568</v>
      </c>
      <c r="E3437" s="834" t="s">
        <v>3257</v>
      </c>
      <c r="F3437" s="832" t="s">
        <v>3243</v>
      </c>
      <c r="G3437" s="832" t="s">
        <v>3966</v>
      </c>
      <c r="H3437" s="832" t="s">
        <v>594</v>
      </c>
      <c r="I3437" s="832" t="s">
        <v>4676</v>
      </c>
      <c r="J3437" s="832" t="s">
        <v>3968</v>
      </c>
      <c r="K3437" s="832" t="s">
        <v>4677</v>
      </c>
      <c r="L3437" s="835">
        <v>0</v>
      </c>
      <c r="M3437" s="835">
        <v>0</v>
      </c>
      <c r="N3437" s="832">
        <v>1</v>
      </c>
      <c r="O3437" s="836">
        <v>1</v>
      </c>
      <c r="P3437" s="835">
        <v>0</v>
      </c>
      <c r="Q3437" s="837"/>
      <c r="R3437" s="832">
        <v>1</v>
      </c>
      <c r="S3437" s="837">
        <v>1</v>
      </c>
      <c r="T3437" s="836">
        <v>1</v>
      </c>
      <c r="U3437" s="838">
        <v>1</v>
      </c>
    </row>
    <row r="3438" spans="1:21" ht="14.45" customHeight="1" x14ac:dyDescent="0.2">
      <c r="A3438" s="831">
        <v>21</v>
      </c>
      <c r="B3438" s="832" t="s">
        <v>3242</v>
      </c>
      <c r="C3438" s="832" t="s">
        <v>3250</v>
      </c>
      <c r="D3438" s="833" t="s">
        <v>5568</v>
      </c>
      <c r="E3438" s="834" t="s">
        <v>3257</v>
      </c>
      <c r="F3438" s="832" t="s">
        <v>3243</v>
      </c>
      <c r="G3438" s="832" t="s">
        <v>5107</v>
      </c>
      <c r="H3438" s="832" t="s">
        <v>594</v>
      </c>
      <c r="I3438" s="832" t="s">
        <v>5374</v>
      </c>
      <c r="J3438" s="832" t="s">
        <v>5375</v>
      </c>
      <c r="K3438" s="832" t="s">
        <v>5376</v>
      </c>
      <c r="L3438" s="835">
        <v>64.5</v>
      </c>
      <c r="M3438" s="835">
        <v>64.5</v>
      </c>
      <c r="N3438" s="832">
        <v>1</v>
      </c>
      <c r="O3438" s="836">
        <v>1</v>
      </c>
      <c r="P3438" s="835">
        <v>64.5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5" customHeight="1" x14ac:dyDescent="0.2">
      <c r="A3439" s="831">
        <v>21</v>
      </c>
      <c r="B3439" s="832" t="s">
        <v>3242</v>
      </c>
      <c r="C3439" s="832" t="s">
        <v>3250</v>
      </c>
      <c r="D3439" s="833" t="s">
        <v>5568</v>
      </c>
      <c r="E3439" s="834" t="s">
        <v>3257</v>
      </c>
      <c r="F3439" s="832" t="s">
        <v>3243</v>
      </c>
      <c r="G3439" s="832" t="s">
        <v>3296</v>
      </c>
      <c r="H3439" s="832" t="s">
        <v>655</v>
      </c>
      <c r="I3439" s="832" t="s">
        <v>2886</v>
      </c>
      <c r="J3439" s="832" t="s">
        <v>1345</v>
      </c>
      <c r="K3439" s="832" t="s">
        <v>1346</v>
      </c>
      <c r="L3439" s="835">
        <v>0</v>
      </c>
      <c r="M3439" s="835">
        <v>0</v>
      </c>
      <c r="N3439" s="832">
        <v>3</v>
      </c>
      <c r="O3439" s="836">
        <v>2</v>
      </c>
      <c r="P3439" s="835">
        <v>0</v>
      </c>
      <c r="Q3439" s="837"/>
      <c r="R3439" s="832">
        <v>1</v>
      </c>
      <c r="S3439" s="837">
        <v>0.33333333333333331</v>
      </c>
      <c r="T3439" s="836">
        <v>1</v>
      </c>
      <c r="U3439" s="838">
        <v>0.5</v>
      </c>
    </row>
    <row r="3440" spans="1:21" ht="14.45" customHeight="1" x14ac:dyDescent="0.2">
      <c r="A3440" s="831">
        <v>21</v>
      </c>
      <c r="B3440" s="832" t="s">
        <v>3242</v>
      </c>
      <c r="C3440" s="832" t="s">
        <v>3250</v>
      </c>
      <c r="D3440" s="833" t="s">
        <v>5568</v>
      </c>
      <c r="E3440" s="834" t="s">
        <v>3257</v>
      </c>
      <c r="F3440" s="832" t="s">
        <v>3243</v>
      </c>
      <c r="G3440" s="832" t="s">
        <v>3296</v>
      </c>
      <c r="H3440" s="832" t="s">
        <v>594</v>
      </c>
      <c r="I3440" s="832" t="s">
        <v>2884</v>
      </c>
      <c r="J3440" s="832" t="s">
        <v>1273</v>
      </c>
      <c r="K3440" s="832" t="s">
        <v>1276</v>
      </c>
      <c r="L3440" s="835">
        <v>0</v>
      </c>
      <c r="M3440" s="835">
        <v>0</v>
      </c>
      <c r="N3440" s="832">
        <v>1</v>
      </c>
      <c r="O3440" s="836">
        <v>1</v>
      </c>
      <c r="P3440" s="835">
        <v>0</v>
      </c>
      <c r="Q3440" s="837"/>
      <c r="R3440" s="832">
        <v>1</v>
      </c>
      <c r="S3440" s="837">
        <v>1</v>
      </c>
      <c r="T3440" s="836">
        <v>1</v>
      </c>
      <c r="U3440" s="838">
        <v>1</v>
      </c>
    </row>
    <row r="3441" spans="1:21" ht="14.45" customHeight="1" x14ac:dyDescent="0.2">
      <c r="A3441" s="831">
        <v>21</v>
      </c>
      <c r="B3441" s="832" t="s">
        <v>3242</v>
      </c>
      <c r="C3441" s="832" t="s">
        <v>3250</v>
      </c>
      <c r="D3441" s="833" t="s">
        <v>5568</v>
      </c>
      <c r="E3441" s="834" t="s">
        <v>3257</v>
      </c>
      <c r="F3441" s="832" t="s">
        <v>3243</v>
      </c>
      <c r="G3441" s="832" t="s">
        <v>3621</v>
      </c>
      <c r="H3441" s="832" t="s">
        <v>655</v>
      </c>
      <c r="I3441" s="832" t="s">
        <v>3622</v>
      </c>
      <c r="J3441" s="832" t="s">
        <v>3623</v>
      </c>
      <c r="K3441" s="832" t="s">
        <v>3624</v>
      </c>
      <c r="L3441" s="835">
        <v>502.31</v>
      </c>
      <c r="M3441" s="835">
        <v>6027.72</v>
      </c>
      <c r="N3441" s="832">
        <v>12</v>
      </c>
      <c r="O3441" s="836">
        <v>12</v>
      </c>
      <c r="P3441" s="835">
        <v>3013.86</v>
      </c>
      <c r="Q3441" s="837">
        <v>0.5</v>
      </c>
      <c r="R3441" s="832">
        <v>6</v>
      </c>
      <c r="S3441" s="837">
        <v>0.5</v>
      </c>
      <c r="T3441" s="836">
        <v>6</v>
      </c>
      <c r="U3441" s="838">
        <v>0.5</v>
      </c>
    </row>
    <row r="3442" spans="1:21" ht="14.45" customHeight="1" x14ac:dyDescent="0.2">
      <c r="A3442" s="831">
        <v>21</v>
      </c>
      <c r="B3442" s="832" t="s">
        <v>3242</v>
      </c>
      <c r="C3442" s="832" t="s">
        <v>3250</v>
      </c>
      <c r="D3442" s="833" t="s">
        <v>5568</v>
      </c>
      <c r="E3442" s="834" t="s">
        <v>3257</v>
      </c>
      <c r="F3442" s="832" t="s">
        <v>3243</v>
      </c>
      <c r="G3442" s="832" t="s">
        <v>3627</v>
      </c>
      <c r="H3442" s="832" t="s">
        <v>594</v>
      </c>
      <c r="I3442" s="832" t="s">
        <v>3632</v>
      </c>
      <c r="J3442" s="832" t="s">
        <v>3633</v>
      </c>
      <c r="K3442" s="832" t="s">
        <v>3629</v>
      </c>
      <c r="L3442" s="835">
        <v>2001.6</v>
      </c>
      <c r="M3442" s="835">
        <v>12009.599999999999</v>
      </c>
      <c r="N3442" s="832">
        <v>6</v>
      </c>
      <c r="O3442" s="836">
        <v>1</v>
      </c>
      <c r="P3442" s="835">
        <v>12009.599999999999</v>
      </c>
      <c r="Q3442" s="837">
        <v>1</v>
      </c>
      <c r="R3442" s="832">
        <v>6</v>
      </c>
      <c r="S3442" s="837">
        <v>1</v>
      </c>
      <c r="T3442" s="836">
        <v>1</v>
      </c>
      <c r="U3442" s="838">
        <v>1</v>
      </c>
    </row>
    <row r="3443" spans="1:21" ht="14.45" customHeight="1" x14ac:dyDescent="0.2">
      <c r="A3443" s="831">
        <v>21</v>
      </c>
      <c r="B3443" s="832" t="s">
        <v>3242</v>
      </c>
      <c r="C3443" s="832" t="s">
        <v>3250</v>
      </c>
      <c r="D3443" s="833" t="s">
        <v>5568</v>
      </c>
      <c r="E3443" s="834" t="s">
        <v>3257</v>
      </c>
      <c r="F3443" s="832" t="s">
        <v>3243</v>
      </c>
      <c r="G3443" s="832" t="s">
        <v>3627</v>
      </c>
      <c r="H3443" s="832" t="s">
        <v>594</v>
      </c>
      <c r="I3443" s="832" t="s">
        <v>3634</v>
      </c>
      <c r="J3443" s="832" t="s">
        <v>3633</v>
      </c>
      <c r="K3443" s="832" t="s">
        <v>1537</v>
      </c>
      <c r="L3443" s="835">
        <v>14011.21</v>
      </c>
      <c r="M3443" s="835">
        <v>84067.26</v>
      </c>
      <c r="N3443" s="832">
        <v>6</v>
      </c>
      <c r="O3443" s="836">
        <v>1</v>
      </c>
      <c r="P3443" s="835">
        <v>84067.26</v>
      </c>
      <c r="Q3443" s="837">
        <v>1</v>
      </c>
      <c r="R3443" s="832">
        <v>6</v>
      </c>
      <c r="S3443" s="837">
        <v>1</v>
      </c>
      <c r="T3443" s="836">
        <v>1</v>
      </c>
      <c r="U3443" s="838">
        <v>1</v>
      </c>
    </row>
    <row r="3444" spans="1:21" ht="14.45" customHeight="1" x14ac:dyDescent="0.2">
      <c r="A3444" s="831">
        <v>21</v>
      </c>
      <c r="B3444" s="832" t="s">
        <v>3242</v>
      </c>
      <c r="C3444" s="832" t="s">
        <v>3250</v>
      </c>
      <c r="D3444" s="833" t="s">
        <v>5568</v>
      </c>
      <c r="E3444" s="834" t="s">
        <v>3257</v>
      </c>
      <c r="F3444" s="832" t="s">
        <v>3243</v>
      </c>
      <c r="G3444" s="832" t="s">
        <v>3627</v>
      </c>
      <c r="H3444" s="832" t="s">
        <v>594</v>
      </c>
      <c r="I3444" s="832" t="s">
        <v>3636</v>
      </c>
      <c r="J3444" s="832" t="s">
        <v>3633</v>
      </c>
      <c r="K3444" s="832" t="s">
        <v>3631</v>
      </c>
      <c r="L3444" s="835">
        <v>18014.41</v>
      </c>
      <c r="M3444" s="835">
        <v>126100.87</v>
      </c>
      <c r="N3444" s="832">
        <v>7</v>
      </c>
      <c r="O3444" s="836">
        <v>3</v>
      </c>
      <c r="P3444" s="835">
        <v>36028.82</v>
      </c>
      <c r="Q3444" s="837">
        <v>0.2857142857142857</v>
      </c>
      <c r="R3444" s="832">
        <v>2</v>
      </c>
      <c r="S3444" s="837">
        <v>0.2857142857142857</v>
      </c>
      <c r="T3444" s="836">
        <v>1</v>
      </c>
      <c r="U3444" s="838">
        <v>0.33333333333333331</v>
      </c>
    </row>
    <row r="3445" spans="1:21" ht="14.45" customHeight="1" x14ac:dyDescent="0.2">
      <c r="A3445" s="831">
        <v>21</v>
      </c>
      <c r="B3445" s="832" t="s">
        <v>3242</v>
      </c>
      <c r="C3445" s="832" t="s">
        <v>3250</v>
      </c>
      <c r="D3445" s="833" t="s">
        <v>5568</v>
      </c>
      <c r="E3445" s="834" t="s">
        <v>3257</v>
      </c>
      <c r="F3445" s="832" t="s">
        <v>3243</v>
      </c>
      <c r="G3445" s="832" t="s">
        <v>3645</v>
      </c>
      <c r="H3445" s="832" t="s">
        <v>594</v>
      </c>
      <c r="I3445" s="832" t="s">
        <v>4946</v>
      </c>
      <c r="J3445" s="832" t="s">
        <v>4947</v>
      </c>
      <c r="K3445" s="832" t="s">
        <v>2623</v>
      </c>
      <c r="L3445" s="835">
        <v>93.96</v>
      </c>
      <c r="M3445" s="835">
        <v>93.96</v>
      </c>
      <c r="N3445" s="832">
        <v>1</v>
      </c>
      <c r="O3445" s="836">
        <v>1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5" customHeight="1" x14ac:dyDescent="0.2">
      <c r="A3446" s="831">
        <v>21</v>
      </c>
      <c r="B3446" s="832" t="s">
        <v>3242</v>
      </c>
      <c r="C3446" s="832" t="s">
        <v>3250</v>
      </c>
      <c r="D3446" s="833" t="s">
        <v>5568</v>
      </c>
      <c r="E3446" s="834" t="s">
        <v>3257</v>
      </c>
      <c r="F3446" s="832" t="s">
        <v>3243</v>
      </c>
      <c r="G3446" s="832" t="s">
        <v>3645</v>
      </c>
      <c r="H3446" s="832" t="s">
        <v>594</v>
      </c>
      <c r="I3446" s="832" t="s">
        <v>4575</v>
      </c>
      <c r="J3446" s="832" t="s">
        <v>1572</v>
      </c>
      <c r="K3446" s="832" t="s">
        <v>3647</v>
      </c>
      <c r="L3446" s="835">
        <v>31.32</v>
      </c>
      <c r="M3446" s="835">
        <v>250.56</v>
      </c>
      <c r="N3446" s="832">
        <v>8</v>
      </c>
      <c r="O3446" s="836">
        <v>5</v>
      </c>
      <c r="P3446" s="835">
        <v>219.24</v>
      </c>
      <c r="Q3446" s="837">
        <v>0.875</v>
      </c>
      <c r="R3446" s="832">
        <v>7</v>
      </c>
      <c r="S3446" s="837">
        <v>0.875</v>
      </c>
      <c r="T3446" s="836">
        <v>4</v>
      </c>
      <c r="U3446" s="838">
        <v>0.8</v>
      </c>
    </row>
    <row r="3447" spans="1:21" ht="14.45" customHeight="1" x14ac:dyDescent="0.2">
      <c r="A3447" s="831">
        <v>21</v>
      </c>
      <c r="B3447" s="832" t="s">
        <v>3242</v>
      </c>
      <c r="C3447" s="832" t="s">
        <v>3250</v>
      </c>
      <c r="D3447" s="833" t="s">
        <v>5568</v>
      </c>
      <c r="E3447" s="834" t="s">
        <v>3257</v>
      </c>
      <c r="F3447" s="832" t="s">
        <v>3243</v>
      </c>
      <c r="G3447" s="832" t="s">
        <v>3645</v>
      </c>
      <c r="H3447" s="832" t="s">
        <v>594</v>
      </c>
      <c r="I3447" s="832" t="s">
        <v>4850</v>
      </c>
      <c r="J3447" s="832" t="s">
        <v>1574</v>
      </c>
      <c r="K3447" s="832" t="s">
        <v>4851</v>
      </c>
      <c r="L3447" s="835">
        <v>300.68</v>
      </c>
      <c r="M3447" s="835">
        <v>300.68</v>
      </c>
      <c r="N3447" s="832">
        <v>1</v>
      </c>
      <c r="O3447" s="836">
        <v>1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21</v>
      </c>
      <c r="B3448" s="832" t="s">
        <v>3242</v>
      </c>
      <c r="C3448" s="832" t="s">
        <v>3250</v>
      </c>
      <c r="D3448" s="833" t="s">
        <v>5568</v>
      </c>
      <c r="E3448" s="834" t="s">
        <v>3257</v>
      </c>
      <c r="F3448" s="832" t="s">
        <v>3243</v>
      </c>
      <c r="G3448" s="832" t="s">
        <v>3673</v>
      </c>
      <c r="H3448" s="832" t="s">
        <v>594</v>
      </c>
      <c r="I3448" s="832" t="s">
        <v>3682</v>
      </c>
      <c r="J3448" s="832" t="s">
        <v>3683</v>
      </c>
      <c r="K3448" s="832" t="s">
        <v>3148</v>
      </c>
      <c r="L3448" s="835">
        <v>0</v>
      </c>
      <c r="M3448" s="835">
        <v>0</v>
      </c>
      <c r="N3448" s="832">
        <v>2</v>
      </c>
      <c r="O3448" s="836">
        <v>2</v>
      </c>
      <c r="P3448" s="835">
        <v>0</v>
      </c>
      <c r="Q3448" s="837"/>
      <c r="R3448" s="832">
        <v>1</v>
      </c>
      <c r="S3448" s="837">
        <v>0.5</v>
      </c>
      <c r="T3448" s="836">
        <v>1</v>
      </c>
      <c r="U3448" s="838">
        <v>0.5</v>
      </c>
    </row>
    <row r="3449" spans="1:21" ht="14.45" customHeight="1" x14ac:dyDescent="0.2">
      <c r="A3449" s="831">
        <v>21</v>
      </c>
      <c r="B3449" s="832" t="s">
        <v>3242</v>
      </c>
      <c r="C3449" s="832" t="s">
        <v>3250</v>
      </c>
      <c r="D3449" s="833" t="s">
        <v>5568</v>
      </c>
      <c r="E3449" s="834" t="s">
        <v>3257</v>
      </c>
      <c r="F3449" s="832" t="s">
        <v>3243</v>
      </c>
      <c r="G3449" s="832" t="s">
        <v>3309</v>
      </c>
      <c r="H3449" s="832" t="s">
        <v>594</v>
      </c>
      <c r="I3449" s="832" t="s">
        <v>3695</v>
      </c>
      <c r="J3449" s="832" t="s">
        <v>1648</v>
      </c>
      <c r="K3449" s="832" t="s">
        <v>1649</v>
      </c>
      <c r="L3449" s="835">
        <v>50.32</v>
      </c>
      <c r="M3449" s="835">
        <v>150.96</v>
      </c>
      <c r="N3449" s="832">
        <v>3</v>
      </c>
      <c r="O3449" s="836">
        <v>0.5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5" customHeight="1" x14ac:dyDescent="0.2">
      <c r="A3450" s="831">
        <v>21</v>
      </c>
      <c r="B3450" s="832" t="s">
        <v>3242</v>
      </c>
      <c r="C3450" s="832" t="s">
        <v>3250</v>
      </c>
      <c r="D3450" s="833" t="s">
        <v>5568</v>
      </c>
      <c r="E3450" s="834" t="s">
        <v>3257</v>
      </c>
      <c r="F3450" s="832" t="s">
        <v>3243</v>
      </c>
      <c r="G3450" s="832" t="s">
        <v>3309</v>
      </c>
      <c r="H3450" s="832" t="s">
        <v>594</v>
      </c>
      <c r="I3450" s="832" t="s">
        <v>3310</v>
      </c>
      <c r="J3450" s="832" t="s">
        <v>1648</v>
      </c>
      <c r="K3450" s="832" t="s">
        <v>3311</v>
      </c>
      <c r="L3450" s="835">
        <v>50.32</v>
      </c>
      <c r="M3450" s="835">
        <v>251.6</v>
      </c>
      <c r="N3450" s="832">
        <v>5</v>
      </c>
      <c r="O3450" s="836">
        <v>3.5</v>
      </c>
      <c r="P3450" s="835">
        <v>201.28</v>
      </c>
      <c r="Q3450" s="837">
        <v>0.8</v>
      </c>
      <c r="R3450" s="832">
        <v>4</v>
      </c>
      <c r="S3450" s="837">
        <v>0.8</v>
      </c>
      <c r="T3450" s="836">
        <v>2.5</v>
      </c>
      <c r="U3450" s="838">
        <v>0.7142857142857143</v>
      </c>
    </row>
    <row r="3451" spans="1:21" ht="14.45" customHeight="1" x14ac:dyDescent="0.2">
      <c r="A3451" s="831">
        <v>21</v>
      </c>
      <c r="B3451" s="832" t="s">
        <v>3242</v>
      </c>
      <c r="C3451" s="832" t="s">
        <v>3250</v>
      </c>
      <c r="D3451" s="833" t="s">
        <v>5568</v>
      </c>
      <c r="E3451" s="834" t="s">
        <v>3257</v>
      </c>
      <c r="F3451" s="832" t="s">
        <v>3243</v>
      </c>
      <c r="G3451" s="832" t="s">
        <v>3309</v>
      </c>
      <c r="H3451" s="832" t="s">
        <v>594</v>
      </c>
      <c r="I3451" s="832" t="s">
        <v>5426</v>
      </c>
      <c r="J3451" s="832" t="s">
        <v>5427</v>
      </c>
      <c r="K3451" s="832" t="s">
        <v>5428</v>
      </c>
      <c r="L3451" s="835">
        <v>16.77</v>
      </c>
      <c r="M3451" s="835">
        <v>67.08</v>
      </c>
      <c r="N3451" s="832">
        <v>4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5" customHeight="1" x14ac:dyDescent="0.2">
      <c r="A3452" s="831">
        <v>21</v>
      </c>
      <c r="B3452" s="832" t="s">
        <v>3242</v>
      </c>
      <c r="C3452" s="832" t="s">
        <v>3250</v>
      </c>
      <c r="D3452" s="833" t="s">
        <v>5568</v>
      </c>
      <c r="E3452" s="834" t="s">
        <v>3257</v>
      </c>
      <c r="F3452" s="832" t="s">
        <v>3243</v>
      </c>
      <c r="G3452" s="832" t="s">
        <v>3705</v>
      </c>
      <c r="H3452" s="832" t="s">
        <v>594</v>
      </c>
      <c r="I3452" s="832" t="s">
        <v>3706</v>
      </c>
      <c r="J3452" s="832" t="s">
        <v>3707</v>
      </c>
      <c r="K3452" s="832" t="s">
        <v>3708</v>
      </c>
      <c r="L3452" s="835">
        <v>0</v>
      </c>
      <c r="M3452" s="835">
        <v>0</v>
      </c>
      <c r="N3452" s="832">
        <v>1</v>
      </c>
      <c r="O3452" s="836">
        <v>0.5</v>
      </c>
      <c r="P3452" s="835">
        <v>0</v>
      </c>
      <c r="Q3452" s="837"/>
      <c r="R3452" s="832">
        <v>1</v>
      </c>
      <c r="S3452" s="837">
        <v>1</v>
      </c>
      <c r="T3452" s="836">
        <v>0.5</v>
      </c>
      <c r="U3452" s="838">
        <v>1</v>
      </c>
    </row>
    <row r="3453" spans="1:21" ht="14.45" customHeight="1" x14ac:dyDescent="0.2">
      <c r="A3453" s="831">
        <v>21</v>
      </c>
      <c r="B3453" s="832" t="s">
        <v>3242</v>
      </c>
      <c r="C3453" s="832" t="s">
        <v>3250</v>
      </c>
      <c r="D3453" s="833" t="s">
        <v>5568</v>
      </c>
      <c r="E3453" s="834" t="s">
        <v>3257</v>
      </c>
      <c r="F3453" s="832" t="s">
        <v>3243</v>
      </c>
      <c r="G3453" s="832" t="s">
        <v>3312</v>
      </c>
      <c r="H3453" s="832" t="s">
        <v>655</v>
      </c>
      <c r="I3453" s="832" t="s">
        <v>4359</v>
      </c>
      <c r="J3453" s="832" t="s">
        <v>2156</v>
      </c>
      <c r="K3453" s="832" t="s">
        <v>2157</v>
      </c>
      <c r="L3453" s="835">
        <v>194.26</v>
      </c>
      <c r="M3453" s="835">
        <v>777.04</v>
      </c>
      <c r="N3453" s="832">
        <v>4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5" customHeight="1" x14ac:dyDescent="0.2">
      <c r="A3454" s="831">
        <v>21</v>
      </c>
      <c r="B3454" s="832" t="s">
        <v>3242</v>
      </c>
      <c r="C3454" s="832" t="s">
        <v>3250</v>
      </c>
      <c r="D3454" s="833" t="s">
        <v>5568</v>
      </c>
      <c r="E3454" s="834" t="s">
        <v>3257</v>
      </c>
      <c r="F3454" s="832" t="s">
        <v>3243</v>
      </c>
      <c r="G3454" s="832" t="s">
        <v>3312</v>
      </c>
      <c r="H3454" s="832" t="s">
        <v>655</v>
      </c>
      <c r="I3454" s="832" t="s">
        <v>3165</v>
      </c>
      <c r="J3454" s="832" t="s">
        <v>3166</v>
      </c>
      <c r="K3454" s="832" t="s">
        <v>2157</v>
      </c>
      <c r="L3454" s="835">
        <v>194.26</v>
      </c>
      <c r="M3454" s="835">
        <v>582.78</v>
      </c>
      <c r="N3454" s="832">
        <v>3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21</v>
      </c>
      <c r="B3455" s="832" t="s">
        <v>3242</v>
      </c>
      <c r="C3455" s="832" t="s">
        <v>3250</v>
      </c>
      <c r="D3455" s="833" t="s">
        <v>5568</v>
      </c>
      <c r="E3455" s="834" t="s">
        <v>3257</v>
      </c>
      <c r="F3455" s="832" t="s">
        <v>3245</v>
      </c>
      <c r="G3455" s="832" t="s">
        <v>3315</v>
      </c>
      <c r="H3455" s="832" t="s">
        <v>594</v>
      </c>
      <c r="I3455" s="832" t="s">
        <v>3748</v>
      </c>
      <c r="J3455" s="832" t="s">
        <v>3317</v>
      </c>
      <c r="K3455" s="832"/>
      <c r="L3455" s="835">
        <v>1267.1199999999999</v>
      </c>
      <c r="M3455" s="835">
        <v>2534.2399999999998</v>
      </c>
      <c r="N3455" s="832">
        <v>2</v>
      </c>
      <c r="O3455" s="836">
        <v>1</v>
      </c>
      <c r="P3455" s="835">
        <v>2534.2399999999998</v>
      </c>
      <c r="Q3455" s="837">
        <v>1</v>
      </c>
      <c r="R3455" s="832">
        <v>2</v>
      </c>
      <c r="S3455" s="837">
        <v>1</v>
      </c>
      <c r="T3455" s="836">
        <v>1</v>
      </c>
      <c r="U3455" s="838">
        <v>1</v>
      </c>
    </row>
    <row r="3456" spans="1:21" ht="14.45" customHeight="1" x14ac:dyDescent="0.2">
      <c r="A3456" s="831">
        <v>21</v>
      </c>
      <c r="B3456" s="832" t="s">
        <v>3242</v>
      </c>
      <c r="C3456" s="832" t="s">
        <v>3250</v>
      </c>
      <c r="D3456" s="833" t="s">
        <v>5568</v>
      </c>
      <c r="E3456" s="834" t="s">
        <v>3257</v>
      </c>
      <c r="F3456" s="832" t="s">
        <v>3245</v>
      </c>
      <c r="G3456" s="832" t="s">
        <v>3315</v>
      </c>
      <c r="H3456" s="832" t="s">
        <v>594</v>
      </c>
      <c r="I3456" s="832" t="s">
        <v>4871</v>
      </c>
      <c r="J3456" s="832" t="s">
        <v>4872</v>
      </c>
      <c r="K3456" s="832" t="s">
        <v>4873</v>
      </c>
      <c r="L3456" s="835">
        <v>741</v>
      </c>
      <c r="M3456" s="835">
        <v>5187</v>
      </c>
      <c r="N3456" s="832">
        <v>7</v>
      </c>
      <c r="O3456" s="836">
        <v>4</v>
      </c>
      <c r="P3456" s="835">
        <v>1482</v>
      </c>
      <c r="Q3456" s="837">
        <v>0.2857142857142857</v>
      </c>
      <c r="R3456" s="832">
        <v>2</v>
      </c>
      <c r="S3456" s="837">
        <v>0.2857142857142857</v>
      </c>
      <c r="T3456" s="836">
        <v>1</v>
      </c>
      <c r="U3456" s="838">
        <v>0.25</v>
      </c>
    </row>
    <row r="3457" spans="1:21" ht="14.45" customHeight="1" x14ac:dyDescent="0.2">
      <c r="A3457" s="831">
        <v>21</v>
      </c>
      <c r="B3457" s="832" t="s">
        <v>3242</v>
      </c>
      <c r="C3457" s="832" t="s">
        <v>3250</v>
      </c>
      <c r="D3457" s="833" t="s">
        <v>5568</v>
      </c>
      <c r="E3457" s="834" t="s">
        <v>3257</v>
      </c>
      <c r="F3457" s="832" t="s">
        <v>3245</v>
      </c>
      <c r="G3457" s="832" t="s">
        <v>3315</v>
      </c>
      <c r="H3457" s="832" t="s">
        <v>594</v>
      </c>
      <c r="I3457" s="832" t="s">
        <v>4874</v>
      </c>
      <c r="J3457" s="832" t="s">
        <v>4875</v>
      </c>
      <c r="K3457" s="832" t="s">
        <v>4876</v>
      </c>
      <c r="L3457" s="835">
        <v>800</v>
      </c>
      <c r="M3457" s="835">
        <v>1600</v>
      </c>
      <c r="N3457" s="832">
        <v>2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5" customHeight="1" x14ac:dyDescent="0.2">
      <c r="A3458" s="831">
        <v>21</v>
      </c>
      <c r="B3458" s="832" t="s">
        <v>3242</v>
      </c>
      <c r="C3458" s="832" t="s">
        <v>3250</v>
      </c>
      <c r="D3458" s="833" t="s">
        <v>5568</v>
      </c>
      <c r="E3458" s="834" t="s">
        <v>3257</v>
      </c>
      <c r="F3458" s="832" t="s">
        <v>3245</v>
      </c>
      <c r="G3458" s="832" t="s">
        <v>3728</v>
      </c>
      <c r="H3458" s="832" t="s">
        <v>594</v>
      </c>
      <c r="I3458" s="832" t="s">
        <v>4871</v>
      </c>
      <c r="J3458" s="832" t="s">
        <v>4872</v>
      </c>
      <c r="K3458" s="832" t="s">
        <v>4873</v>
      </c>
      <c r="L3458" s="835">
        <v>741</v>
      </c>
      <c r="M3458" s="835">
        <v>15561</v>
      </c>
      <c r="N3458" s="832">
        <v>21</v>
      </c>
      <c r="O3458" s="836">
        <v>7</v>
      </c>
      <c r="P3458" s="835">
        <v>13338</v>
      </c>
      <c r="Q3458" s="837">
        <v>0.8571428571428571</v>
      </c>
      <c r="R3458" s="832">
        <v>18</v>
      </c>
      <c r="S3458" s="837">
        <v>0.8571428571428571</v>
      </c>
      <c r="T3458" s="836">
        <v>6</v>
      </c>
      <c r="U3458" s="838">
        <v>0.8571428571428571</v>
      </c>
    </row>
    <row r="3459" spans="1:21" ht="14.45" customHeight="1" x14ac:dyDescent="0.2">
      <c r="A3459" s="831">
        <v>21</v>
      </c>
      <c r="B3459" s="832" t="s">
        <v>3242</v>
      </c>
      <c r="C3459" s="832" t="s">
        <v>3250</v>
      </c>
      <c r="D3459" s="833" t="s">
        <v>5568</v>
      </c>
      <c r="E3459" s="834" t="s">
        <v>3257</v>
      </c>
      <c r="F3459" s="832" t="s">
        <v>3245</v>
      </c>
      <c r="G3459" s="832" t="s">
        <v>3728</v>
      </c>
      <c r="H3459" s="832" t="s">
        <v>594</v>
      </c>
      <c r="I3459" s="832" t="s">
        <v>5429</v>
      </c>
      <c r="J3459" s="832" t="s">
        <v>5430</v>
      </c>
      <c r="K3459" s="832" t="s">
        <v>5431</v>
      </c>
      <c r="L3459" s="835">
        <v>1512.05</v>
      </c>
      <c r="M3459" s="835">
        <v>6048.2</v>
      </c>
      <c r="N3459" s="832">
        <v>4</v>
      </c>
      <c r="O3459" s="836">
        <v>2</v>
      </c>
      <c r="P3459" s="835">
        <v>3024.1</v>
      </c>
      <c r="Q3459" s="837">
        <v>0.5</v>
      </c>
      <c r="R3459" s="832">
        <v>2</v>
      </c>
      <c r="S3459" s="837">
        <v>0.5</v>
      </c>
      <c r="T3459" s="836">
        <v>1</v>
      </c>
      <c r="U3459" s="838">
        <v>0.5</v>
      </c>
    </row>
    <row r="3460" spans="1:21" ht="14.45" customHeight="1" x14ac:dyDescent="0.2">
      <c r="A3460" s="831">
        <v>21</v>
      </c>
      <c r="B3460" s="832" t="s">
        <v>3242</v>
      </c>
      <c r="C3460" s="832" t="s">
        <v>3250</v>
      </c>
      <c r="D3460" s="833" t="s">
        <v>5568</v>
      </c>
      <c r="E3460" s="834" t="s">
        <v>3257</v>
      </c>
      <c r="F3460" s="832" t="s">
        <v>3245</v>
      </c>
      <c r="G3460" s="832" t="s">
        <v>3728</v>
      </c>
      <c r="H3460" s="832" t="s">
        <v>594</v>
      </c>
      <c r="I3460" s="832" t="s">
        <v>4050</v>
      </c>
      <c r="J3460" s="832" t="s">
        <v>4051</v>
      </c>
      <c r="K3460" s="832" t="s">
        <v>4052</v>
      </c>
      <c r="L3460" s="835">
        <v>1600</v>
      </c>
      <c r="M3460" s="835">
        <v>3200</v>
      </c>
      <c r="N3460" s="832">
        <v>2</v>
      </c>
      <c r="O3460" s="836">
        <v>2</v>
      </c>
      <c r="P3460" s="835">
        <v>1600</v>
      </c>
      <c r="Q3460" s="837">
        <v>0.5</v>
      </c>
      <c r="R3460" s="832">
        <v>1</v>
      </c>
      <c r="S3460" s="837">
        <v>0.5</v>
      </c>
      <c r="T3460" s="836">
        <v>1</v>
      </c>
      <c r="U3460" s="838">
        <v>0.5</v>
      </c>
    </row>
    <row r="3461" spans="1:21" ht="14.45" customHeight="1" x14ac:dyDescent="0.2">
      <c r="A3461" s="831">
        <v>21</v>
      </c>
      <c r="B3461" s="832" t="s">
        <v>3242</v>
      </c>
      <c r="C3461" s="832" t="s">
        <v>3250</v>
      </c>
      <c r="D3461" s="833" t="s">
        <v>5568</v>
      </c>
      <c r="E3461" s="834" t="s">
        <v>3257</v>
      </c>
      <c r="F3461" s="832" t="s">
        <v>3245</v>
      </c>
      <c r="G3461" s="832" t="s">
        <v>3728</v>
      </c>
      <c r="H3461" s="832" t="s">
        <v>594</v>
      </c>
      <c r="I3461" s="832" t="s">
        <v>4874</v>
      </c>
      <c r="J3461" s="832" t="s">
        <v>4875</v>
      </c>
      <c r="K3461" s="832" t="s">
        <v>4876</v>
      </c>
      <c r="L3461" s="835">
        <v>800</v>
      </c>
      <c r="M3461" s="835">
        <v>16000</v>
      </c>
      <c r="N3461" s="832">
        <v>20</v>
      </c>
      <c r="O3461" s="836">
        <v>7</v>
      </c>
      <c r="P3461" s="835">
        <v>13600</v>
      </c>
      <c r="Q3461" s="837">
        <v>0.85</v>
      </c>
      <c r="R3461" s="832">
        <v>17</v>
      </c>
      <c r="S3461" s="837">
        <v>0.85</v>
      </c>
      <c r="T3461" s="836">
        <v>6</v>
      </c>
      <c r="U3461" s="838">
        <v>0.8571428571428571</v>
      </c>
    </row>
    <row r="3462" spans="1:21" ht="14.45" customHeight="1" x14ac:dyDescent="0.2">
      <c r="A3462" s="831">
        <v>21</v>
      </c>
      <c r="B3462" s="832" t="s">
        <v>3242</v>
      </c>
      <c r="C3462" s="832" t="s">
        <v>3250</v>
      </c>
      <c r="D3462" s="833" t="s">
        <v>5568</v>
      </c>
      <c r="E3462" s="834" t="s">
        <v>3257</v>
      </c>
      <c r="F3462" s="832" t="s">
        <v>3245</v>
      </c>
      <c r="G3462" s="832" t="s">
        <v>3747</v>
      </c>
      <c r="H3462" s="832" t="s">
        <v>594</v>
      </c>
      <c r="I3462" s="832" t="s">
        <v>3748</v>
      </c>
      <c r="J3462" s="832" t="s">
        <v>3317</v>
      </c>
      <c r="K3462" s="832"/>
      <c r="L3462" s="835">
        <v>1267.1199999999999</v>
      </c>
      <c r="M3462" s="835">
        <v>3801.3599999999997</v>
      </c>
      <c r="N3462" s="832">
        <v>3</v>
      </c>
      <c r="O3462" s="836">
        <v>3</v>
      </c>
      <c r="P3462" s="835">
        <v>3801.3599999999997</v>
      </c>
      <c r="Q3462" s="837">
        <v>1</v>
      </c>
      <c r="R3462" s="832">
        <v>3</v>
      </c>
      <c r="S3462" s="837">
        <v>1</v>
      </c>
      <c r="T3462" s="836">
        <v>3</v>
      </c>
      <c r="U3462" s="838">
        <v>1</v>
      </c>
    </row>
    <row r="3463" spans="1:21" ht="14.45" customHeight="1" x14ac:dyDescent="0.2">
      <c r="A3463" s="831">
        <v>21</v>
      </c>
      <c r="B3463" s="832" t="s">
        <v>3242</v>
      </c>
      <c r="C3463" s="832" t="s">
        <v>3250</v>
      </c>
      <c r="D3463" s="833" t="s">
        <v>5568</v>
      </c>
      <c r="E3463" s="834" t="s">
        <v>3257</v>
      </c>
      <c r="F3463" s="832" t="s">
        <v>3245</v>
      </c>
      <c r="G3463" s="832" t="s">
        <v>3747</v>
      </c>
      <c r="H3463" s="832" t="s">
        <v>594</v>
      </c>
      <c r="I3463" s="832" t="s">
        <v>3748</v>
      </c>
      <c r="J3463" s="832" t="s">
        <v>3749</v>
      </c>
      <c r="K3463" s="832" t="s">
        <v>3750</v>
      </c>
      <c r="L3463" s="835">
        <v>1267.1199999999999</v>
      </c>
      <c r="M3463" s="835">
        <v>21541.03999999999</v>
      </c>
      <c r="N3463" s="832">
        <v>17</v>
      </c>
      <c r="O3463" s="836">
        <v>17</v>
      </c>
      <c r="P3463" s="835">
        <v>20273.919999999991</v>
      </c>
      <c r="Q3463" s="837">
        <v>0.94117647058823528</v>
      </c>
      <c r="R3463" s="832">
        <v>16</v>
      </c>
      <c r="S3463" s="837">
        <v>0.94117647058823528</v>
      </c>
      <c r="T3463" s="836">
        <v>16</v>
      </c>
      <c r="U3463" s="838">
        <v>0.94117647058823528</v>
      </c>
    </row>
    <row r="3464" spans="1:21" ht="14.45" customHeight="1" x14ac:dyDescent="0.2">
      <c r="A3464" s="831">
        <v>21</v>
      </c>
      <c r="B3464" s="832" t="s">
        <v>3242</v>
      </c>
      <c r="C3464" s="832" t="s">
        <v>3250</v>
      </c>
      <c r="D3464" s="833" t="s">
        <v>5568</v>
      </c>
      <c r="E3464" s="834" t="s">
        <v>3257</v>
      </c>
      <c r="F3464" s="832" t="s">
        <v>3245</v>
      </c>
      <c r="G3464" s="832" t="s">
        <v>3747</v>
      </c>
      <c r="H3464" s="832" t="s">
        <v>594</v>
      </c>
      <c r="I3464" s="832" t="s">
        <v>5432</v>
      </c>
      <c r="J3464" s="832" t="s">
        <v>5433</v>
      </c>
      <c r="K3464" s="832" t="s">
        <v>5434</v>
      </c>
      <c r="L3464" s="835">
        <v>1317.39</v>
      </c>
      <c r="M3464" s="835">
        <v>1317.39</v>
      </c>
      <c r="N3464" s="832">
        <v>1</v>
      </c>
      <c r="O3464" s="836">
        <v>1</v>
      </c>
      <c r="P3464" s="835">
        <v>1317.39</v>
      </c>
      <c r="Q3464" s="837">
        <v>1</v>
      </c>
      <c r="R3464" s="832">
        <v>1</v>
      </c>
      <c r="S3464" s="837">
        <v>1</v>
      </c>
      <c r="T3464" s="836">
        <v>1</v>
      </c>
      <c r="U3464" s="838">
        <v>1</v>
      </c>
    </row>
    <row r="3465" spans="1:21" ht="14.45" customHeight="1" x14ac:dyDescent="0.2">
      <c r="A3465" s="831">
        <v>21</v>
      </c>
      <c r="B3465" s="832" t="s">
        <v>3242</v>
      </c>
      <c r="C3465" s="832" t="s">
        <v>3250</v>
      </c>
      <c r="D3465" s="833" t="s">
        <v>5568</v>
      </c>
      <c r="E3465" s="834" t="s">
        <v>3258</v>
      </c>
      <c r="F3465" s="832" t="s">
        <v>3243</v>
      </c>
      <c r="G3465" s="832" t="s">
        <v>3318</v>
      </c>
      <c r="H3465" s="832" t="s">
        <v>655</v>
      </c>
      <c r="I3465" s="832" t="s">
        <v>2837</v>
      </c>
      <c r="J3465" s="832" t="s">
        <v>675</v>
      </c>
      <c r="K3465" s="832" t="s">
        <v>672</v>
      </c>
      <c r="L3465" s="835">
        <v>72.55</v>
      </c>
      <c r="M3465" s="835">
        <v>72.55</v>
      </c>
      <c r="N3465" s="832">
        <v>1</v>
      </c>
      <c r="O3465" s="836">
        <v>1</v>
      </c>
      <c r="P3465" s="835">
        <v>72.55</v>
      </c>
      <c r="Q3465" s="837">
        <v>1</v>
      </c>
      <c r="R3465" s="832">
        <v>1</v>
      </c>
      <c r="S3465" s="837">
        <v>1</v>
      </c>
      <c r="T3465" s="836">
        <v>1</v>
      </c>
      <c r="U3465" s="838">
        <v>1</v>
      </c>
    </row>
    <row r="3466" spans="1:21" ht="14.45" customHeight="1" x14ac:dyDescent="0.2">
      <c r="A3466" s="831">
        <v>21</v>
      </c>
      <c r="B3466" s="832" t="s">
        <v>3242</v>
      </c>
      <c r="C3466" s="832" t="s">
        <v>3250</v>
      </c>
      <c r="D3466" s="833" t="s">
        <v>5568</v>
      </c>
      <c r="E3466" s="834" t="s">
        <v>3258</v>
      </c>
      <c r="F3466" s="832" t="s">
        <v>3243</v>
      </c>
      <c r="G3466" s="832" t="s">
        <v>3321</v>
      </c>
      <c r="H3466" s="832" t="s">
        <v>655</v>
      </c>
      <c r="I3466" s="832" t="s">
        <v>2931</v>
      </c>
      <c r="J3466" s="832" t="s">
        <v>2932</v>
      </c>
      <c r="K3466" s="832" t="s">
        <v>2933</v>
      </c>
      <c r="L3466" s="835">
        <v>9.4</v>
      </c>
      <c r="M3466" s="835">
        <v>18.8</v>
      </c>
      <c r="N3466" s="832">
        <v>2</v>
      </c>
      <c r="O3466" s="836">
        <v>1</v>
      </c>
      <c r="P3466" s="835">
        <v>18.8</v>
      </c>
      <c r="Q3466" s="837">
        <v>1</v>
      </c>
      <c r="R3466" s="832">
        <v>2</v>
      </c>
      <c r="S3466" s="837">
        <v>1</v>
      </c>
      <c r="T3466" s="836">
        <v>1</v>
      </c>
      <c r="U3466" s="838">
        <v>1</v>
      </c>
    </row>
    <row r="3467" spans="1:21" ht="14.45" customHeight="1" x14ac:dyDescent="0.2">
      <c r="A3467" s="831">
        <v>21</v>
      </c>
      <c r="B3467" s="832" t="s">
        <v>3242</v>
      </c>
      <c r="C3467" s="832" t="s">
        <v>3250</v>
      </c>
      <c r="D3467" s="833" t="s">
        <v>5568</v>
      </c>
      <c r="E3467" s="834" t="s">
        <v>3258</v>
      </c>
      <c r="F3467" s="832" t="s">
        <v>3243</v>
      </c>
      <c r="G3467" s="832" t="s">
        <v>3361</v>
      </c>
      <c r="H3467" s="832" t="s">
        <v>655</v>
      </c>
      <c r="I3467" s="832" t="s">
        <v>2988</v>
      </c>
      <c r="J3467" s="832" t="s">
        <v>1653</v>
      </c>
      <c r="K3467" s="832" t="s">
        <v>769</v>
      </c>
      <c r="L3467" s="835">
        <v>58.77</v>
      </c>
      <c r="M3467" s="835">
        <v>58.77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5" customHeight="1" x14ac:dyDescent="0.2">
      <c r="A3468" s="831">
        <v>21</v>
      </c>
      <c r="B3468" s="832" t="s">
        <v>3242</v>
      </c>
      <c r="C3468" s="832" t="s">
        <v>3250</v>
      </c>
      <c r="D3468" s="833" t="s">
        <v>5568</v>
      </c>
      <c r="E3468" s="834" t="s">
        <v>3258</v>
      </c>
      <c r="F3468" s="832" t="s">
        <v>3243</v>
      </c>
      <c r="G3468" s="832" t="s">
        <v>3362</v>
      </c>
      <c r="H3468" s="832" t="s">
        <v>594</v>
      </c>
      <c r="I3468" s="832" t="s">
        <v>3363</v>
      </c>
      <c r="J3468" s="832" t="s">
        <v>3364</v>
      </c>
      <c r="K3468" s="832" t="s">
        <v>1760</v>
      </c>
      <c r="L3468" s="835">
        <v>78.33</v>
      </c>
      <c r="M3468" s="835">
        <v>313.32</v>
      </c>
      <c r="N3468" s="832">
        <v>4</v>
      </c>
      <c r="O3468" s="836">
        <v>1.5</v>
      </c>
      <c r="P3468" s="835">
        <v>313.32</v>
      </c>
      <c r="Q3468" s="837">
        <v>1</v>
      </c>
      <c r="R3468" s="832">
        <v>4</v>
      </c>
      <c r="S3468" s="837">
        <v>1</v>
      </c>
      <c r="T3468" s="836">
        <v>1.5</v>
      </c>
      <c r="U3468" s="838">
        <v>1</v>
      </c>
    </row>
    <row r="3469" spans="1:21" ht="14.45" customHeight="1" x14ac:dyDescent="0.2">
      <c r="A3469" s="831">
        <v>21</v>
      </c>
      <c r="B3469" s="832" t="s">
        <v>3242</v>
      </c>
      <c r="C3469" s="832" t="s">
        <v>3250</v>
      </c>
      <c r="D3469" s="833" t="s">
        <v>5568</v>
      </c>
      <c r="E3469" s="834" t="s">
        <v>3258</v>
      </c>
      <c r="F3469" s="832" t="s">
        <v>3243</v>
      </c>
      <c r="G3469" s="832" t="s">
        <v>3375</v>
      </c>
      <c r="H3469" s="832" t="s">
        <v>594</v>
      </c>
      <c r="I3469" s="832" t="s">
        <v>3376</v>
      </c>
      <c r="J3469" s="832" t="s">
        <v>1014</v>
      </c>
      <c r="K3469" s="832" t="s">
        <v>3377</v>
      </c>
      <c r="L3469" s="835">
        <v>236.03</v>
      </c>
      <c r="M3469" s="835">
        <v>236.03</v>
      </c>
      <c r="N3469" s="832">
        <v>1</v>
      </c>
      <c r="O3469" s="836">
        <v>1</v>
      </c>
      <c r="P3469" s="835">
        <v>236.03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5" customHeight="1" x14ac:dyDescent="0.2">
      <c r="A3470" s="831">
        <v>21</v>
      </c>
      <c r="B3470" s="832" t="s">
        <v>3242</v>
      </c>
      <c r="C3470" s="832" t="s">
        <v>3250</v>
      </c>
      <c r="D3470" s="833" t="s">
        <v>5568</v>
      </c>
      <c r="E3470" s="834" t="s">
        <v>3258</v>
      </c>
      <c r="F3470" s="832" t="s">
        <v>3243</v>
      </c>
      <c r="G3470" s="832" t="s">
        <v>3375</v>
      </c>
      <c r="H3470" s="832" t="s">
        <v>594</v>
      </c>
      <c r="I3470" s="832" t="s">
        <v>3378</v>
      </c>
      <c r="J3470" s="832" t="s">
        <v>1014</v>
      </c>
      <c r="K3470" s="832" t="s">
        <v>1421</v>
      </c>
      <c r="L3470" s="835">
        <v>516</v>
      </c>
      <c r="M3470" s="835">
        <v>11352</v>
      </c>
      <c r="N3470" s="832">
        <v>22</v>
      </c>
      <c r="O3470" s="836">
        <v>7.5</v>
      </c>
      <c r="P3470" s="835">
        <v>7740</v>
      </c>
      <c r="Q3470" s="837">
        <v>0.68181818181818177</v>
      </c>
      <c r="R3470" s="832">
        <v>15</v>
      </c>
      <c r="S3470" s="837">
        <v>0.68181818181818177</v>
      </c>
      <c r="T3470" s="836">
        <v>5.5</v>
      </c>
      <c r="U3470" s="838">
        <v>0.73333333333333328</v>
      </c>
    </row>
    <row r="3471" spans="1:21" ht="14.45" customHeight="1" x14ac:dyDescent="0.2">
      <c r="A3471" s="831">
        <v>21</v>
      </c>
      <c r="B3471" s="832" t="s">
        <v>3242</v>
      </c>
      <c r="C3471" s="832" t="s">
        <v>3250</v>
      </c>
      <c r="D3471" s="833" t="s">
        <v>5568</v>
      </c>
      <c r="E3471" s="834" t="s">
        <v>3258</v>
      </c>
      <c r="F3471" s="832" t="s">
        <v>3243</v>
      </c>
      <c r="G3471" s="832" t="s">
        <v>3795</v>
      </c>
      <c r="H3471" s="832" t="s">
        <v>594</v>
      </c>
      <c r="I3471" s="832" t="s">
        <v>5435</v>
      </c>
      <c r="J3471" s="832" t="s">
        <v>891</v>
      </c>
      <c r="K3471" s="832" t="s">
        <v>5436</v>
      </c>
      <c r="L3471" s="835">
        <v>80.760000000000005</v>
      </c>
      <c r="M3471" s="835">
        <v>161.52000000000001</v>
      </c>
      <c r="N3471" s="832">
        <v>2</v>
      </c>
      <c r="O3471" s="836">
        <v>0.5</v>
      </c>
      <c r="P3471" s="835">
        <v>161.52000000000001</v>
      </c>
      <c r="Q3471" s="837">
        <v>1</v>
      </c>
      <c r="R3471" s="832">
        <v>2</v>
      </c>
      <c r="S3471" s="837">
        <v>1</v>
      </c>
      <c r="T3471" s="836">
        <v>0.5</v>
      </c>
      <c r="U3471" s="838">
        <v>1</v>
      </c>
    </row>
    <row r="3472" spans="1:21" ht="14.45" customHeight="1" x14ac:dyDescent="0.2">
      <c r="A3472" s="831">
        <v>21</v>
      </c>
      <c r="B3472" s="832" t="s">
        <v>3242</v>
      </c>
      <c r="C3472" s="832" t="s">
        <v>3250</v>
      </c>
      <c r="D3472" s="833" t="s">
        <v>5568</v>
      </c>
      <c r="E3472" s="834" t="s">
        <v>3258</v>
      </c>
      <c r="F3472" s="832" t="s">
        <v>3243</v>
      </c>
      <c r="G3472" s="832" t="s">
        <v>3299</v>
      </c>
      <c r="H3472" s="832" t="s">
        <v>655</v>
      </c>
      <c r="I3472" s="832" t="s">
        <v>3423</v>
      </c>
      <c r="J3472" s="832" t="s">
        <v>2871</v>
      </c>
      <c r="K3472" s="832" t="s">
        <v>3424</v>
      </c>
      <c r="L3472" s="835">
        <v>1938.97</v>
      </c>
      <c r="M3472" s="835">
        <v>3877.94</v>
      </c>
      <c r="N3472" s="832">
        <v>2</v>
      </c>
      <c r="O3472" s="836">
        <v>1</v>
      </c>
      <c r="P3472" s="835">
        <v>3877.94</v>
      </c>
      <c r="Q3472" s="837">
        <v>1</v>
      </c>
      <c r="R3472" s="832">
        <v>2</v>
      </c>
      <c r="S3472" s="837">
        <v>1</v>
      </c>
      <c r="T3472" s="836">
        <v>1</v>
      </c>
      <c r="U3472" s="838">
        <v>1</v>
      </c>
    </row>
    <row r="3473" spans="1:21" ht="14.45" customHeight="1" x14ac:dyDescent="0.2">
      <c r="A3473" s="831">
        <v>21</v>
      </c>
      <c r="B3473" s="832" t="s">
        <v>3242</v>
      </c>
      <c r="C3473" s="832" t="s">
        <v>3250</v>
      </c>
      <c r="D3473" s="833" t="s">
        <v>5568</v>
      </c>
      <c r="E3473" s="834" t="s">
        <v>3258</v>
      </c>
      <c r="F3473" s="832" t="s">
        <v>3243</v>
      </c>
      <c r="G3473" s="832" t="s">
        <v>3299</v>
      </c>
      <c r="H3473" s="832" t="s">
        <v>655</v>
      </c>
      <c r="I3473" s="832" t="s">
        <v>2865</v>
      </c>
      <c r="J3473" s="832" t="s">
        <v>2859</v>
      </c>
      <c r="K3473" s="832" t="s">
        <v>2866</v>
      </c>
      <c r="L3473" s="835">
        <v>969.48</v>
      </c>
      <c r="M3473" s="835">
        <v>1938.96</v>
      </c>
      <c r="N3473" s="832">
        <v>2</v>
      </c>
      <c r="O3473" s="836">
        <v>1</v>
      </c>
      <c r="P3473" s="835">
        <v>1938.96</v>
      </c>
      <c r="Q3473" s="837">
        <v>1</v>
      </c>
      <c r="R3473" s="832">
        <v>2</v>
      </c>
      <c r="S3473" s="837">
        <v>1</v>
      </c>
      <c r="T3473" s="836">
        <v>1</v>
      </c>
      <c r="U3473" s="838">
        <v>1</v>
      </c>
    </row>
    <row r="3474" spans="1:21" ht="14.45" customHeight="1" x14ac:dyDescent="0.2">
      <c r="A3474" s="831">
        <v>21</v>
      </c>
      <c r="B3474" s="832" t="s">
        <v>3242</v>
      </c>
      <c r="C3474" s="832" t="s">
        <v>3250</v>
      </c>
      <c r="D3474" s="833" t="s">
        <v>5568</v>
      </c>
      <c r="E3474" s="834" t="s">
        <v>3258</v>
      </c>
      <c r="F3474" s="832" t="s">
        <v>3243</v>
      </c>
      <c r="G3474" s="832" t="s">
        <v>3299</v>
      </c>
      <c r="H3474" s="832" t="s">
        <v>655</v>
      </c>
      <c r="I3474" s="832" t="s">
        <v>2861</v>
      </c>
      <c r="J3474" s="832" t="s">
        <v>2859</v>
      </c>
      <c r="K3474" s="832" t="s">
        <v>2862</v>
      </c>
      <c r="L3474" s="835">
        <v>1454.23</v>
      </c>
      <c r="M3474" s="835">
        <v>2908.46</v>
      </c>
      <c r="N3474" s="832">
        <v>2</v>
      </c>
      <c r="O3474" s="836">
        <v>1</v>
      </c>
      <c r="P3474" s="835">
        <v>2908.46</v>
      </c>
      <c r="Q3474" s="837">
        <v>1</v>
      </c>
      <c r="R3474" s="832">
        <v>2</v>
      </c>
      <c r="S3474" s="837">
        <v>1</v>
      </c>
      <c r="T3474" s="836">
        <v>1</v>
      </c>
      <c r="U3474" s="838">
        <v>1</v>
      </c>
    </row>
    <row r="3475" spans="1:21" ht="14.45" customHeight="1" x14ac:dyDescent="0.2">
      <c r="A3475" s="831">
        <v>21</v>
      </c>
      <c r="B3475" s="832" t="s">
        <v>3242</v>
      </c>
      <c r="C3475" s="832" t="s">
        <v>3250</v>
      </c>
      <c r="D3475" s="833" t="s">
        <v>5568</v>
      </c>
      <c r="E3475" s="834" t="s">
        <v>3258</v>
      </c>
      <c r="F3475" s="832" t="s">
        <v>3243</v>
      </c>
      <c r="G3475" s="832" t="s">
        <v>3438</v>
      </c>
      <c r="H3475" s="832" t="s">
        <v>655</v>
      </c>
      <c r="I3475" s="832" t="s">
        <v>2910</v>
      </c>
      <c r="J3475" s="832" t="s">
        <v>2911</v>
      </c>
      <c r="K3475" s="832" t="s">
        <v>2912</v>
      </c>
      <c r="L3475" s="835">
        <v>113.16</v>
      </c>
      <c r="M3475" s="835">
        <v>113.16</v>
      </c>
      <c r="N3475" s="832">
        <v>1</v>
      </c>
      <c r="O3475" s="836">
        <v>1</v>
      </c>
      <c r="P3475" s="835">
        <v>113.16</v>
      </c>
      <c r="Q3475" s="837">
        <v>1</v>
      </c>
      <c r="R3475" s="832">
        <v>1</v>
      </c>
      <c r="S3475" s="837">
        <v>1</v>
      </c>
      <c r="T3475" s="836">
        <v>1</v>
      </c>
      <c r="U3475" s="838">
        <v>1</v>
      </c>
    </row>
    <row r="3476" spans="1:21" ht="14.45" customHeight="1" x14ac:dyDescent="0.2">
      <c r="A3476" s="831">
        <v>21</v>
      </c>
      <c r="B3476" s="832" t="s">
        <v>3242</v>
      </c>
      <c r="C3476" s="832" t="s">
        <v>3250</v>
      </c>
      <c r="D3476" s="833" t="s">
        <v>5568</v>
      </c>
      <c r="E3476" s="834" t="s">
        <v>3258</v>
      </c>
      <c r="F3476" s="832" t="s">
        <v>3243</v>
      </c>
      <c r="G3476" s="832" t="s">
        <v>3477</v>
      </c>
      <c r="H3476" s="832" t="s">
        <v>655</v>
      </c>
      <c r="I3476" s="832" t="s">
        <v>3478</v>
      </c>
      <c r="J3476" s="832" t="s">
        <v>3479</v>
      </c>
      <c r="K3476" s="832" t="s">
        <v>3480</v>
      </c>
      <c r="L3476" s="835">
        <v>1651.16</v>
      </c>
      <c r="M3476" s="835">
        <v>1651.16</v>
      </c>
      <c r="N3476" s="832">
        <v>1</v>
      </c>
      <c r="O3476" s="836">
        <v>0.5</v>
      </c>
      <c r="P3476" s="835">
        <v>1651.16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5" customHeight="1" x14ac:dyDescent="0.2">
      <c r="A3477" s="831">
        <v>21</v>
      </c>
      <c r="B3477" s="832" t="s">
        <v>3242</v>
      </c>
      <c r="C3477" s="832" t="s">
        <v>3250</v>
      </c>
      <c r="D3477" s="833" t="s">
        <v>5568</v>
      </c>
      <c r="E3477" s="834" t="s">
        <v>3258</v>
      </c>
      <c r="F3477" s="832" t="s">
        <v>3243</v>
      </c>
      <c r="G3477" s="832" t="s">
        <v>3490</v>
      </c>
      <c r="H3477" s="832" t="s">
        <v>594</v>
      </c>
      <c r="I3477" s="832" t="s">
        <v>3868</v>
      </c>
      <c r="J3477" s="832" t="s">
        <v>836</v>
      </c>
      <c r="K3477" s="832" t="s">
        <v>3492</v>
      </c>
      <c r="L3477" s="835">
        <v>73.989999999999995</v>
      </c>
      <c r="M3477" s="835">
        <v>221.96999999999997</v>
      </c>
      <c r="N3477" s="832">
        <v>3</v>
      </c>
      <c r="O3477" s="836">
        <v>1</v>
      </c>
      <c r="P3477" s="835">
        <v>221.96999999999997</v>
      </c>
      <c r="Q3477" s="837">
        <v>1</v>
      </c>
      <c r="R3477" s="832">
        <v>3</v>
      </c>
      <c r="S3477" s="837">
        <v>1</v>
      </c>
      <c r="T3477" s="836">
        <v>1</v>
      </c>
      <c r="U3477" s="838">
        <v>1</v>
      </c>
    </row>
    <row r="3478" spans="1:21" ht="14.45" customHeight="1" x14ac:dyDescent="0.2">
      <c r="A3478" s="831">
        <v>21</v>
      </c>
      <c r="B3478" s="832" t="s">
        <v>3242</v>
      </c>
      <c r="C3478" s="832" t="s">
        <v>3250</v>
      </c>
      <c r="D3478" s="833" t="s">
        <v>5568</v>
      </c>
      <c r="E3478" s="834" t="s">
        <v>3258</v>
      </c>
      <c r="F3478" s="832" t="s">
        <v>3243</v>
      </c>
      <c r="G3478" s="832" t="s">
        <v>4419</v>
      </c>
      <c r="H3478" s="832" t="s">
        <v>594</v>
      </c>
      <c r="I3478" s="832" t="s">
        <v>4420</v>
      </c>
      <c r="J3478" s="832" t="s">
        <v>4421</v>
      </c>
      <c r="K3478" s="832" t="s">
        <v>4422</v>
      </c>
      <c r="L3478" s="835">
        <v>73.09</v>
      </c>
      <c r="M3478" s="835">
        <v>146.18</v>
      </c>
      <c r="N3478" s="832">
        <v>2</v>
      </c>
      <c r="O3478" s="836">
        <v>0.5</v>
      </c>
      <c r="P3478" s="835">
        <v>146.18</v>
      </c>
      <c r="Q3478" s="837">
        <v>1</v>
      </c>
      <c r="R3478" s="832">
        <v>2</v>
      </c>
      <c r="S3478" s="837">
        <v>1</v>
      </c>
      <c r="T3478" s="836">
        <v>0.5</v>
      </c>
      <c r="U3478" s="838">
        <v>1</v>
      </c>
    </row>
    <row r="3479" spans="1:21" ht="14.45" customHeight="1" x14ac:dyDescent="0.2">
      <c r="A3479" s="831">
        <v>21</v>
      </c>
      <c r="B3479" s="832" t="s">
        <v>3242</v>
      </c>
      <c r="C3479" s="832" t="s">
        <v>3250</v>
      </c>
      <c r="D3479" s="833" t="s">
        <v>5568</v>
      </c>
      <c r="E3479" s="834" t="s">
        <v>3258</v>
      </c>
      <c r="F3479" s="832" t="s">
        <v>3243</v>
      </c>
      <c r="G3479" s="832" t="s">
        <v>3508</v>
      </c>
      <c r="H3479" s="832" t="s">
        <v>655</v>
      </c>
      <c r="I3479" s="832" t="s">
        <v>2827</v>
      </c>
      <c r="J3479" s="832" t="s">
        <v>2828</v>
      </c>
      <c r="K3479" s="832" t="s">
        <v>773</v>
      </c>
      <c r="L3479" s="835">
        <v>550.39</v>
      </c>
      <c r="M3479" s="835">
        <v>2751.95</v>
      </c>
      <c r="N3479" s="832">
        <v>5</v>
      </c>
      <c r="O3479" s="836">
        <v>2</v>
      </c>
      <c r="P3479" s="835">
        <v>2751.95</v>
      </c>
      <c r="Q3479" s="837">
        <v>1</v>
      </c>
      <c r="R3479" s="832">
        <v>5</v>
      </c>
      <c r="S3479" s="837">
        <v>1</v>
      </c>
      <c r="T3479" s="836">
        <v>2</v>
      </c>
      <c r="U3479" s="838">
        <v>1</v>
      </c>
    </row>
    <row r="3480" spans="1:21" ht="14.45" customHeight="1" x14ac:dyDescent="0.2">
      <c r="A3480" s="831">
        <v>21</v>
      </c>
      <c r="B3480" s="832" t="s">
        <v>3242</v>
      </c>
      <c r="C3480" s="832" t="s">
        <v>3250</v>
      </c>
      <c r="D3480" s="833" t="s">
        <v>5568</v>
      </c>
      <c r="E3480" s="834" t="s">
        <v>3258</v>
      </c>
      <c r="F3480" s="832" t="s">
        <v>3243</v>
      </c>
      <c r="G3480" s="832" t="s">
        <v>3902</v>
      </c>
      <c r="H3480" s="832" t="s">
        <v>594</v>
      </c>
      <c r="I3480" s="832" t="s">
        <v>3903</v>
      </c>
      <c r="J3480" s="832" t="s">
        <v>3904</v>
      </c>
      <c r="K3480" s="832" t="s">
        <v>3905</v>
      </c>
      <c r="L3480" s="835">
        <v>727.03</v>
      </c>
      <c r="M3480" s="835">
        <v>2181.09</v>
      </c>
      <c r="N3480" s="832">
        <v>3</v>
      </c>
      <c r="O3480" s="836">
        <v>1</v>
      </c>
      <c r="P3480" s="835">
        <v>2181.09</v>
      </c>
      <c r="Q3480" s="837">
        <v>1</v>
      </c>
      <c r="R3480" s="832">
        <v>3</v>
      </c>
      <c r="S3480" s="837">
        <v>1</v>
      </c>
      <c r="T3480" s="836">
        <v>1</v>
      </c>
      <c r="U3480" s="838">
        <v>1</v>
      </c>
    </row>
    <row r="3481" spans="1:21" ht="14.45" customHeight="1" x14ac:dyDescent="0.2">
      <c r="A3481" s="831">
        <v>21</v>
      </c>
      <c r="B3481" s="832" t="s">
        <v>3242</v>
      </c>
      <c r="C3481" s="832" t="s">
        <v>3250</v>
      </c>
      <c r="D3481" s="833" t="s">
        <v>5568</v>
      </c>
      <c r="E3481" s="834" t="s">
        <v>3258</v>
      </c>
      <c r="F3481" s="832" t="s">
        <v>3243</v>
      </c>
      <c r="G3481" s="832" t="s">
        <v>3313</v>
      </c>
      <c r="H3481" s="832" t="s">
        <v>594</v>
      </c>
      <c r="I3481" s="832" t="s">
        <v>3527</v>
      </c>
      <c r="J3481" s="832" t="s">
        <v>870</v>
      </c>
      <c r="K3481" s="832" t="s">
        <v>3528</v>
      </c>
      <c r="L3481" s="835">
        <v>53.57</v>
      </c>
      <c r="M3481" s="835">
        <v>535.70000000000005</v>
      </c>
      <c r="N3481" s="832">
        <v>10</v>
      </c>
      <c r="O3481" s="836">
        <v>7</v>
      </c>
      <c r="P3481" s="835">
        <v>535.70000000000005</v>
      </c>
      <c r="Q3481" s="837">
        <v>1</v>
      </c>
      <c r="R3481" s="832">
        <v>10</v>
      </c>
      <c r="S3481" s="837">
        <v>1</v>
      </c>
      <c r="T3481" s="836">
        <v>7</v>
      </c>
      <c r="U3481" s="838">
        <v>1</v>
      </c>
    </row>
    <row r="3482" spans="1:21" ht="14.45" customHeight="1" x14ac:dyDescent="0.2">
      <c r="A3482" s="831">
        <v>21</v>
      </c>
      <c r="B3482" s="832" t="s">
        <v>3242</v>
      </c>
      <c r="C3482" s="832" t="s">
        <v>3250</v>
      </c>
      <c r="D3482" s="833" t="s">
        <v>5568</v>
      </c>
      <c r="E3482" s="834" t="s">
        <v>3258</v>
      </c>
      <c r="F3482" s="832" t="s">
        <v>3243</v>
      </c>
      <c r="G3482" s="832" t="s">
        <v>3292</v>
      </c>
      <c r="H3482" s="832" t="s">
        <v>655</v>
      </c>
      <c r="I3482" s="832" t="s">
        <v>2553</v>
      </c>
      <c r="J3482" s="832" t="s">
        <v>1023</v>
      </c>
      <c r="K3482" s="832" t="s">
        <v>2554</v>
      </c>
      <c r="L3482" s="835">
        <v>1385.62</v>
      </c>
      <c r="M3482" s="835">
        <v>2771.24</v>
      </c>
      <c r="N3482" s="832">
        <v>2</v>
      </c>
      <c r="O3482" s="836">
        <v>0.5</v>
      </c>
      <c r="P3482" s="835">
        <v>2771.24</v>
      </c>
      <c r="Q3482" s="837">
        <v>1</v>
      </c>
      <c r="R3482" s="832">
        <v>2</v>
      </c>
      <c r="S3482" s="837">
        <v>1</v>
      </c>
      <c r="T3482" s="836">
        <v>0.5</v>
      </c>
      <c r="U3482" s="838">
        <v>1</v>
      </c>
    </row>
    <row r="3483" spans="1:21" ht="14.45" customHeight="1" x14ac:dyDescent="0.2">
      <c r="A3483" s="831">
        <v>21</v>
      </c>
      <c r="B3483" s="832" t="s">
        <v>3242</v>
      </c>
      <c r="C3483" s="832" t="s">
        <v>3250</v>
      </c>
      <c r="D3483" s="833" t="s">
        <v>5568</v>
      </c>
      <c r="E3483" s="834" t="s">
        <v>3258</v>
      </c>
      <c r="F3483" s="832" t="s">
        <v>3243</v>
      </c>
      <c r="G3483" s="832" t="s">
        <v>3292</v>
      </c>
      <c r="H3483" s="832" t="s">
        <v>655</v>
      </c>
      <c r="I3483" s="832" t="s">
        <v>3538</v>
      </c>
      <c r="J3483" s="832" t="s">
        <v>1020</v>
      </c>
      <c r="K3483" s="832" t="s">
        <v>3539</v>
      </c>
      <c r="L3483" s="835">
        <v>490.89</v>
      </c>
      <c r="M3483" s="835">
        <v>1472.67</v>
      </c>
      <c r="N3483" s="832">
        <v>3</v>
      </c>
      <c r="O3483" s="836">
        <v>1</v>
      </c>
      <c r="P3483" s="835">
        <v>1472.67</v>
      </c>
      <c r="Q3483" s="837">
        <v>1</v>
      </c>
      <c r="R3483" s="832">
        <v>3</v>
      </c>
      <c r="S3483" s="837">
        <v>1</v>
      </c>
      <c r="T3483" s="836">
        <v>1</v>
      </c>
      <c r="U3483" s="838">
        <v>1</v>
      </c>
    </row>
    <row r="3484" spans="1:21" ht="14.45" customHeight="1" x14ac:dyDescent="0.2">
      <c r="A3484" s="831">
        <v>21</v>
      </c>
      <c r="B3484" s="832" t="s">
        <v>3242</v>
      </c>
      <c r="C3484" s="832" t="s">
        <v>3250</v>
      </c>
      <c r="D3484" s="833" t="s">
        <v>5568</v>
      </c>
      <c r="E3484" s="834" t="s">
        <v>3258</v>
      </c>
      <c r="F3484" s="832" t="s">
        <v>3243</v>
      </c>
      <c r="G3484" s="832" t="s">
        <v>3546</v>
      </c>
      <c r="H3484" s="832" t="s">
        <v>594</v>
      </c>
      <c r="I3484" s="832" t="s">
        <v>3912</v>
      </c>
      <c r="J3484" s="832" t="s">
        <v>732</v>
      </c>
      <c r="K3484" s="832" t="s">
        <v>3913</v>
      </c>
      <c r="L3484" s="835">
        <v>35.25</v>
      </c>
      <c r="M3484" s="835">
        <v>70.5</v>
      </c>
      <c r="N3484" s="832">
        <v>2</v>
      </c>
      <c r="O3484" s="836">
        <v>1</v>
      </c>
      <c r="P3484" s="835">
        <v>70.5</v>
      </c>
      <c r="Q3484" s="837">
        <v>1</v>
      </c>
      <c r="R3484" s="832">
        <v>2</v>
      </c>
      <c r="S3484" s="837">
        <v>1</v>
      </c>
      <c r="T3484" s="836">
        <v>1</v>
      </c>
      <c r="U3484" s="838">
        <v>1</v>
      </c>
    </row>
    <row r="3485" spans="1:21" ht="14.45" customHeight="1" x14ac:dyDescent="0.2">
      <c r="A3485" s="831">
        <v>21</v>
      </c>
      <c r="B3485" s="832" t="s">
        <v>3242</v>
      </c>
      <c r="C3485" s="832" t="s">
        <v>3250</v>
      </c>
      <c r="D3485" s="833" t="s">
        <v>5568</v>
      </c>
      <c r="E3485" s="834" t="s">
        <v>3258</v>
      </c>
      <c r="F3485" s="832" t="s">
        <v>3243</v>
      </c>
      <c r="G3485" s="832" t="s">
        <v>3548</v>
      </c>
      <c r="H3485" s="832" t="s">
        <v>594</v>
      </c>
      <c r="I3485" s="832" t="s">
        <v>3549</v>
      </c>
      <c r="J3485" s="832" t="s">
        <v>3550</v>
      </c>
      <c r="K3485" s="832" t="s">
        <v>676</v>
      </c>
      <c r="L3485" s="835">
        <v>174.59</v>
      </c>
      <c r="M3485" s="835">
        <v>174.59</v>
      </c>
      <c r="N3485" s="832">
        <v>1</v>
      </c>
      <c r="O3485" s="836">
        <v>1</v>
      </c>
      <c r="P3485" s="835">
        <v>174.59</v>
      </c>
      <c r="Q3485" s="837">
        <v>1</v>
      </c>
      <c r="R3485" s="832">
        <v>1</v>
      </c>
      <c r="S3485" s="837">
        <v>1</v>
      </c>
      <c r="T3485" s="836">
        <v>1</v>
      </c>
      <c r="U3485" s="838">
        <v>1</v>
      </c>
    </row>
    <row r="3486" spans="1:21" ht="14.45" customHeight="1" x14ac:dyDescent="0.2">
      <c r="A3486" s="831">
        <v>21</v>
      </c>
      <c r="B3486" s="832" t="s">
        <v>3242</v>
      </c>
      <c r="C3486" s="832" t="s">
        <v>3250</v>
      </c>
      <c r="D3486" s="833" t="s">
        <v>5568</v>
      </c>
      <c r="E3486" s="834" t="s">
        <v>3258</v>
      </c>
      <c r="F3486" s="832" t="s">
        <v>3243</v>
      </c>
      <c r="G3486" s="832" t="s">
        <v>3551</v>
      </c>
      <c r="H3486" s="832" t="s">
        <v>594</v>
      </c>
      <c r="I3486" s="832" t="s">
        <v>3555</v>
      </c>
      <c r="J3486" s="832" t="s">
        <v>1078</v>
      </c>
      <c r="K3486" s="832" t="s">
        <v>3556</v>
      </c>
      <c r="L3486" s="835">
        <v>32.25</v>
      </c>
      <c r="M3486" s="835">
        <v>32.25</v>
      </c>
      <c r="N3486" s="832">
        <v>1</v>
      </c>
      <c r="O3486" s="836">
        <v>0.5</v>
      </c>
      <c r="P3486" s="835">
        <v>32.25</v>
      </c>
      <c r="Q3486" s="837">
        <v>1</v>
      </c>
      <c r="R3486" s="832">
        <v>1</v>
      </c>
      <c r="S3486" s="837">
        <v>1</v>
      </c>
      <c r="T3486" s="836">
        <v>0.5</v>
      </c>
      <c r="U3486" s="838">
        <v>1</v>
      </c>
    </row>
    <row r="3487" spans="1:21" ht="14.45" customHeight="1" x14ac:dyDescent="0.2">
      <c r="A3487" s="831">
        <v>21</v>
      </c>
      <c r="B3487" s="832" t="s">
        <v>3242</v>
      </c>
      <c r="C3487" s="832" t="s">
        <v>3250</v>
      </c>
      <c r="D3487" s="833" t="s">
        <v>5568</v>
      </c>
      <c r="E3487" s="834" t="s">
        <v>3258</v>
      </c>
      <c r="F3487" s="832" t="s">
        <v>3243</v>
      </c>
      <c r="G3487" s="832" t="s">
        <v>3293</v>
      </c>
      <c r="H3487" s="832" t="s">
        <v>655</v>
      </c>
      <c r="I3487" s="832" t="s">
        <v>2521</v>
      </c>
      <c r="J3487" s="832" t="s">
        <v>1349</v>
      </c>
      <c r="K3487" s="832" t="s">
        <v>2522</v>
      </c>
      <c r="L3487" s="835">
        <v>453.18</v>
      </c>
      <c r="M3487" s="835">
        <v>4078.62</v>
      </c>
      <c r="N3487" s="832">
        <v>9</v>
      </c>
      <c r="O3487" s="836">
        <v>4</v>
      </c>
      <c r="P3487" s="835">
        <v>3625.44</v>
      </c>
      <c r="Q3487" s="837">
        <v>0.88888888888888895</v>
      </c>
      <c r="R3487" s="832">
        <v>8</v>
      </c>
      <c r="S3487" s="837">
        <v>0.88888888888888884</v>
      </c>
      <c r="T3487" s="836">
        <v>3</v>
      </c>
      <c r="U3487" s="838">
        <v>0.75</v>
      </c>
    </row>
    <row r="3488" spans="1:21" ht="14.45" customHeight="1" x14ac:dyDescent="0.2">
      <c r="A3488" s="831">
        <v>21</v>
      </c>
      <c r="B3488" s="832" t="s">
        <v>3242</v>
      </c>
      <c r="C3488" s="832" t="s">
        <v>3250</v>
      </c>
      <c r="D3488" s="833" t="s">
        <v>5568</v>
      </c>
      <c r="E3488" s="834" t="s">
        <v>3258</v>
      </c>
      <c r="F3488" s="832" t="s">
        <v>3243</v>
      </c>
      <c r="G3488" s="832" t="s">
        <v>3305</v>
      </c>
      <c r="H3488" s="832" t="s">
        <v>655</v>
      </c>
      <c r="I3488" s="832" t="s">
        <v>2855</v>
      </c>
      <c r="J3488" s="832" t="s">
        <v>2851</v>
      </c>
      <c r="K3488" s="832" t="s">
        <v>2856</v>
      </c>
      <c r="L3488" s="835">
        <v>1019.46</v>
      </c>
      <c r="M3488" s="835">
        <v>1019.46</v>
      </c>
      <c r="N3488" s="832">
        <v>1</v>
      </c>
      <c r="O3488" s="836">
        <v>1</v>
      </c>
      <c r="P3488" s="835">
        <v>1019.46</v>
      </c>
      <c r="Q3488" s="837">
        <v>1</v>
      </c>
      <c r="R3488" s="832">
        <v>1</v>
      </c>
      <c r="S3488" s="837">
        <v>1</v>
      </c>
      <c r="T3488" s="836">
        <v>1</v>
      </c>
      <c r="U3488" s="838">
        <v>1</v>
      </c>
    </row>
    <row r="3489" spans="1:21" ht="14.45" customHeight="1" x14ac:dyDescent="0.2">
      <c r="A3489" s="831">
        <v>21</v>
      </c>
      <c r="B3489" s="832" t="s">
        <v>3242</v>
      </c>
      <c r="C3489" s="832" t="s">
        <v>3250</v>
      </c>
      <c r="D3489" s="833" t="s">
        <v>5568</v>
      </c>
      <c r="E3489" s="834" t="s">
        <v>3258</v>
      </c>
      <c r="F3489" s="832" t="s">
        <v>3243</v>
      </c>
      <c r="G3489" s="832" t="s">
        <v>3570</v>
      </c>
      <c r="H3489" s="832" t="s">
        <v>655</v>
      </c>
      <c r="I3489" s="832" t="s">
        <v>2508</v>
      </c>
      <c r="J3489" s="832" t="s">
        <v>842</v>
      </c>
      <c r="K3489" s="832" t="s">
        <v>2509</v>
      </c>
      <c r="L3489" s="835">
        <v>16.12</v>
      </c>
      <c r="M3489" s="835">
        <v>32.24</v>
      </c>
      <c r="N3489" s="832">
        <v>2</v>
      </c>
      <c r="O3489" s="836">
        <v>0.5</v>
      </c>
      <c r="P3489" s="835">
        <v>32.24</v>
      </c>
      <c r="Q3489" s="837">
        <v>1</v>
      </c>
      <c r="R3489" s="832">
        <v>2</v>
      </c>
      <c r="S3489" s="837">
        <v>1</v>
      </c>
      <c r="T3489" s="836">
        <v>0.5</v>
      </c>
      <c r="U3489" s="838">
        <v>1</v>
      </c>
    </row>
    <row r="3490" spans="1:21" ht="14.45" customHeight="1" x14ac:dyDescent="0.2">
      <c r="A3490" s="831">
        <v>21</v>
      </c>
      <c r="B3490" s="832" t="s">
        <v>3242</v>
      </c>
      <c r="C3490" s="832" t="s">
        <v>3250</v>
      </c>
      <c r="D3490" s="833" t="s">
        <v>5568</v>
      </c>
      <c r="E3490" s="834" t="s">
        <v>3258</v>
      </c>
      <c r="F3490" s="832" t="s">
        <v>3243</v>
      </c>
      <c r="G3490" s="832" t="s">
        <v>3594</v>
      </c>
      <c r="H3490" s="832" t="s">
        <v>594</v>
      </c>
      <c r="I3490" s="832" t="s">
        <v>3595</v>
      </c>
      <c r="J3490" s="832" t="s">
        <v>668</v>
      </c>
      <c r="K3490" s="832" t="s">
        <v>3596</v>
      </c>
      <c r="L3490" s="835">
        <v>127.91</v>
      </c>
      <c r="M3490" s="835">
        <v>127.91</v>
      </c>
      <c r="N3490" s="832">
        <v>1</v>
      </c>
      <c r="O3490" s="836">
        <v>1</v>
      </c>
      <c r="P3490" s="835">
        <v>127.91</v>
      </c>
      <c r="Q3490" s="837">
        <v>1</v>
      </c>
      <c r="R3490" s="832">
        <v>1</v>
      </c>
      <c r="S3490" s="837">
        <v>1</v>
      </c>
      <c r="T3490" s="836">
        <v>1</v>
      </c>
      <c r="U3490" s="838">
        <v>1</v>
      </c>
    </row>
    <row r="3491" spans="1:21" ht="14.45" customHeight="1" x14ac:dyDescent="0.2">
      <c r="A3491" s="831">
        <v>21</v>
      </c>
      <c r="B3491" s="832" t="s">
        <v>3242</v>
      </c>
      <c r="C3491" s="832" t="s">
        <v>3250</v>
      </c>
      <c r="D3491" s="833" t="s">
        <v>5568</v>
      </c>
      <c r="E3491" s="834" t="s">
        <v>3258</v>
      </c>
      <c r="F3491" s="832" t="s">
        <v>3243</v>
      </c>
      <c r="G3491" s="832" t="s">
        <v>3597</v>
      </c>
      <c r="H3491" s="832" t="s">
        <v>594</v>
      </c>
      <c r="I3491" s="832" t="s">
        <v>3601</v>
      </c>
      <c r="J3491" s="832" t="s">
        <v>3599</v>
      </c>
      <c r="K3491" s="832" t="s">
        <v>1886</v>
      </c>
      <c r="L3491" s="835">
        <v>87.67</v>
      </c>
      <c r="M3491" s="835">
        <v>87.67</v>
      </c>
      <c r="N3491" s="832">
        <v>1</v>
      </c>
      <c r="O3491" s="836">
        <v>0.5</v>
      </c>
      <c r="P3491" s="835">
        <v>87.67</v>
      </c>
      <c r="Q3491" s="837">
        <v>1</v>
      </c>
      <c r="R3491" s="832">
        <v>1</v>
      </c>
      <c r="S3491" s="837">
        <v>1</v>
      </c>
      <c r="T3491" s="836">
        <v>0.5</v>
      </c>
      <c r="U3491" s="838">
        <v>1</v>
      </c>
    </row>
    <row r="3492" spans="1:21" ht="14.45" customHeight="1" x14ac:dyDescent="0.2">
      <c r="A3492" s="831">
        <v>21</v>
      </c>
      <c r="B3492" s="832" t="s">
        <v>3242</v>
      </c>
      <c r="C3492" s="832" t="s">
        <v>3250</v>
      </c>
      <c r="D3492" s="833" t="s">
        <v>5568</v>
      </c>
      <c r="E3492" s="834" t="s">
        <v>3258</v>
      </c>
      <c r="F3492" s="832" t="s">
        <v>3243</v>
      </c>
      <c r="G3492" s="832" t="s">
        <v>3602</v>
      </c>
      <c r="H3492" s="832" t="s">
        <v>655</v>
      </c>
      <c r="I3492" s="832" t="s">
        <v>2922</v>
      </c>
      <c r="J3492" s="832" t="s">
        <v>1416</v>
      </c>
      <c r="K3492" s="832" t="s">
        <v>1417</v>
      </c>
      <c r="L3492" s="835">
        <v>2573.2199999999998</v>
      </c>
      <c r="M3492" s="835">
        <v>2573.2199999999998</v>
      </c>
      <c r="N3492" s="832">
        <v>1</v>
      </c>
      <c r="O3492" s="836">
        <v>0.5</v>
      </c>
      <c r="P3492" s="835">
        <v>2573.2199999999998</v>
      </c>
      <c r="Q3492" s="837">
        <v>1</v>
      </c>
      <c r="R3492" s="832">
        <v>1</v>
      </c>
      <c r="S3492" s="837">
        <v>1</v>
      </c>
      <c r="T3492" s="836">
        <v>0.5</v>
      </c>
      <c r="U3492" s="838">
        <v>1</v>
      </c>
    </row>
    <row r="3493" spans="1:21" ht="14.45" customHeight="1" x14ac:dyDescent="0.2">
      <c r="A3493" s="831">
        <v>21</v>
      </c>
      <c r="B3493" s="832" t="s">
        <v>3242</v>
      </c>
      <c r="C3493" s="832" t="s">
        <v>3250</v>
      </c>
      <c r="D3493" s="833" t="s">
        <v>5568</v>
      </c>
      <c r="E3493" s="834" t="s">
        <v>3258</v>
      </c>
      <c r="F3493" s="832" t="s">
        <v>3243</v>
      </c>
      <c r="G3493" s="832" t="s">
        <v>3296</v>
      </c>
      <c r="H3493" s="832" t="s">
        <v>655</v>
      </c>
      <c r="I3493" s="832" t="s">
        <v>2886</v>
      </c>
      <c r="J3493" s="832" t="s">
        <v>1345</v>
      </c>
      <c r="K3493" s="832" t="s">
        <v>1346</v>
      </c>
      <c r="L3493" s="835">
        <v>0</v>
      </c>
      <c r="M3493" s="835">
        <v>0</v>
      </c>
      <c r="N3493" s="832">
        <v>11</v>
      </c>
      <c r="O3493" s="836">
        <v>2</v>
      </c>
      <c r="P3493" s="835">
        <v>0</v>
      </c>
      <c r="Q3493" s="837"/>
      <c r="R3493" s="832">
        <v>11</v>
      </c>
      <c r="S3493" s="837">
        <v>1</v>
      </c>
      <c r="T3493" s="836">
        <v>2</v>
      </c>
      <c r="U3493" s="838">
        <v>1</v>
      </c>
    </row>
    <row r="3494" spans="1:21" ht="14.45" customHeight="1" x14ac:dyDescent="0.2">
      <c r="A3494" s="831">
        <v>21</v>
      </c>
      <c r="B3494" s="832" t="s">
        <v>3242</v>
      </c>
      <c r="C3494" s="832" t="s">
        <v>3250</v>
      </c>
      <c r="D3494" s="833" t="s">
        <v>5568</v>
      </c>
      <c r="E3494" s="834" t="s">
        <v>3258</v>
      </c>
      <c r="F3494" s="832" t="s">
        <v>3243</v>
      </c>
      <c r="G3494" s="832" t="s">
        <v>3296</v>
      </c>
      <c r="H3494" s="832" t="s">
        <v>594</v>
      </c>
      <c r="I3494" s="832" t="s">
        <v>3608</v>
      </c>
      <c r="J3494" s="832" t="s">
        <v>1273</v>
      </c>
      <c r="K3494" s="832" t="s">
        <v>3609</v>
      </c>
      <c r="L3494" s="835">
        <v>227.69</v>
      </c>
      <c r="M3494" s="835">
        <v>227.69</v>
      </c>
      <c r="N3494" s="832">
        <v>1</v>
      </c>
      <c r="O3494" s="836">
        <v>1</v>
      </c>
      <c r="P3494" s="835">
        <v>227.69</v>
      </c>
      <c r="Q3494" s="837">
        <v>1</v>
      </c>
      <c r="R3494" s="832">
        <v>1</v>
      </c>
      <c r="S3494" s="837">
        <v>1</v>
      </c>
      <c r="T3494" s="836">
        <v>1</v>
      </c>
      <c r="U3494" s="838">
        <v>1</v>
      </c>
    </row>
    <row r="3495" spans="1:21" ht="14.45" customHeight="1" x14ac:dyDescent="0.2">
      <c r="A3495" s="831">
        <v>21</v>
      </c>
      <c r="B3495" s="832" t="s">
        <v>3242</v>
      </c>
      <c r="C3495" s="832" t="s">
        <v>3250</v>
      </c>
      <c r="D3495" s="833" t="s">
        <v>5568</v>
      </c>
      <c r="E3495" s="834" t="s">
        <v>3258</v>
      </c>
      <c r="F3495" s="832" t="s">
        <v>3243</v>
      </c>
      <c r="G3495" s="832" t="s">
        <v>3627</v>
      </c>
      <c r="H3495" s="832" t="s">
        <v>655</v>
      </c>
      <c r="I3495" s="832" t="s">
        <v>2793</v>
      </c>
      <c r="J3495" s="832" t="s">
        <v>1536</v>
      </c>
      <c r="K3495" s="832" t="s">
        <v>1538</v>
      </c>
      <c r="L3495" s="835">
        <v>4017.02</v>
      </c>
      <c r="M3495" s="835">
        <v>12051.06</v>
      </c>
      <c r="N3495" s="832">
        <v>3</v>
      </c>
      <c r="O3495" s="836">
        <v>0.5</v>
      </c>
      <c r="P3495" s="835">
        <v>12051.06</v>
      </c>
      <c r="Q3495" s="837">
        <v>1</v>
      </c>
      <c r="R3495" s="832">
        <v>3</v>
      </c>
      <c r="S3495" s="837">
        <v>1</v>
      </c>
      <c r="T3495" s="836">
        <v>0.5</v>
      </c>
      <c r="U3495" s="838">
        <v>1</v>
      </c>
    </row>
    <row r="3496" spans="1:21" ht="14.45" customHeight="1" x14ac:dyDescent="0.2">
      <c r="A3496" s="831">
        <v>21</v>
      </c>
      <c r="B3496" s="832" t="s">
        <v>3242</v>
      </c>
      <c r="C3496" s="832" t="s">
        <v>3250</v>
      </c>
      <c r="D3496" s="833" t="s">
        <v>5568</v>
      </c>
      <c r="E3496" s="834" t="s">
        <v>3258</v>
      </c>
      <c r="F3496" s="832" t="s">
        <v>3243</v>
      </c>
      <c r="G3496" s="832" t="s">
        <v>3627</v>
      </c>
      <c r="H3496" s="832" t="s">
        <v>655</v>
      </c>
      <c r="I3496" s="832" t="s">
        <v>2794</v>
      </c>
      <c r="J3496" s="832" t="s">
        <v>1536</v>
      </c>
      <c r="K3496" s="832" t="s">
        <v>1537</v>
      </c>
      <c r="L3496" s="835">
        <v>5623.83</v>
      </c>
      <c r="M3496" s="835">
        <v>73109.789999999994</v>
      </c>
      <c r="N3496" s="832">
        <v>13</v>
      </c>
      <c r="O3496" s="836">
        <v>5</v>
      </c>
      <c r="P3496" s="835">
        <v>61862.12999999999</v>
      </c>
      <c r="Q3496" s="837">
        <v>0.84615384615384615</v>
      </c>
      <c r="R3496" s="832">
        <v>11</v>
      </c>
      <c r="S3496" s="837">
        <v>0.84615384615384615</v>
      </c>
      <c r="T3496" s="836">
        <v>4</v>
      </c>
      <c r="U3496" s="838">
        <v>0.8</v>
      </c>
    </row>
    <row r="3497" spans="1:21" ht="14.45" customHeight="1" x14ac:dyDescent="0.2">
      <c r="A3497" s="831">
        <v>21</v>
      </c>
      <c r="B3497" s="832" t="s">
        <v>3242</v>
      </c>
      <c r="C3497" s="832" t="s">
        <v>3250</v>
      </c>
      <c r="D3497" s="833" t="s">
        <v>5568</v>
      </c>
      <c r="E3497" s="834" t="s">
        <v>3258</v>
      </c>
      <c r="F3497" s="832" t="s">
        <v>3243</v>
      </c>
      <c r="G3497" s="832" t="s">
        <v>3627</v>
      </c>
      <c r="H3497" s="832" t="s">
        <v>655</v>
      </c>
      <c r="I3497" s="832" t="s">
        <v>3628</v>
      </c>
      <c r="J3497" s="832" t="s">
        <v>1536</v>
      </c>
      <c r="K3497" s="832" t="s">
        <v>3629</v>
      </c>
      <c r="L3497" s="835">
        <v>803.4</v>
      </c>
      <c r="M3497" s="835">
        <v>2410.1999999999998</v>
      </c>
      <c r="N3497" s="832">
        <v>3</v>
      </c>
      <c r="O3497" s="836">
        <v>0.5</v>
      </c>
      <c r="P3497" s="835">
        <v>2410.1999999999998</v>
      </c>
      <c r="Q3497" s="837">
        <v>1</v>
      </c>
      <c r="R3497" s="832">
        <v>3</v>
      </c>
      <c r="S3497" s="837">
        <v>1</v>
      </c>
      <c r="T3497" s="836">
        <v>0.5</v>
      </c>
      <c r="U3497" s="838">
        <v>1</v>
      </c>
    </row>
    <row r="3498" spans="1:21" ht="14.45" customHeight="1" x14ac:dyDescent="0.2">
      <c r="A3498" s="831">
        <v>21</v>
      </c>
      <c r="B3498" s="832" t="s">
        <v>3242</v>
      </c>
      <c r="C3498" s="832" t="s">
        <v>3250</v>
      </c>
      <c r="D3498" s="833" t="s">
        <v>5568</v>
      </c>
      <c r="E3498" s="834" t="s">
        <v>3258</v>
      </c>
      <c r="F3498" s="832" t="s">
        <v>3243</v>
      </c>
      <c r="G3498" s="832" t="s">
        <v>3627</v>
      </c>
      <c r="H3498" s="832" t="s">
        <v>655</v>
      </c>
      <c r="I3498" s="832" t="s">
        <v>3630</v>
      </c>
      <c r="J3498" s="832" t="s">
        <v>1536</v>
      </c>
      <c r="K3498" s="832" t="s">
        <v>3631</v>
      </c>
      <c r="L3498" s="835">
        <v>7230.63</v>
      </c>
      <c r="M3498" s="835">
        <v>65075.670000000006</v>
      </c>
      <c r="N3498" s="832">
        <v>9</v>
      </c>
      <c r="O3498" s="836">
        <v>3.5</v>
      </c>
      <c r="P3498" s="835">
        <v>65075.670000000006</v>
      </c>
      <c r="Q3498" s="837">
        <v>1</v>
      </c>
      <c r="R3498" s="832">
        <v>9</v>
      </c>
      <c r="S3498" s="837">
        <v>1</v>
      </c>
      <c r="T3498" s="836">
        <v>3.5</v>
      </c>
      <c r="U3498" s="838">
        <v>1</v>
      </c>
    </row>
    <row r="3499" spans="1:21" ht="14.45" customHeight="1" x14ac:dyDescent="0.2">
      <c r="A3499" s="831">
        <v>21</v>
      </c>
      <c r="B3499" s="832" t="s">
        <v>3242</v>
      </c>
      <c r="C3499" s="832" t="s">
        <v>3250</v>
      </c>
      <c r="D3499" s="833" t="s">
        <v>5568</v>
      </c>
      <c r="E3499" s="834" t="s">
        <v>3258</v>
      </c>
      <c r="F3499" s="832" t="s">
        <v>3243</v>
      </c>
      <c r="G3499" s="832" t="s">
        <v>3627</v>
      </c>
      <c r="H3499" s="832" t="s">
        <v>594</v>
      </c>
      <c r="I3499" s="832" t="s">
        <v>3636</v>
      </c>
      <c r="J3499" s="832" t="s">
        <v>3633</v>
      </c>
      <c r="K3499" s="832" t="s">
        <v>3631</v>
      </c>
      <c r="L3499" s="835">
        <v>18014.41</v>
      </c>
      <c r="M3499" s="835">
        <v>36028.82</v>
      </c>
      <c r="N3499" s="832">
        <v>2</v>
      </c>
      <c r="O3499" s="836">
        <v>0.5</v>
      </c>
      <c r="P3499" s="835">
        <v>36028.82</v>
      </c>
      <c r="Q3499" s="837">
        <v>1</v>
      </c>
      <c r="R3499" s="832">
        <v>2</v>
      </c>
      <c r="S3499" s="837">
        <v>1</v>
      </c>
      <c r="T3499" s="836">
        <v>0.5</v>
      </c>
      <c r="U3499" s="838">
        <v>1</v>
      </c>
    </row>
    <row r="3500" spans="1:21" ht="14.45" customHeight="1" x14ac:dyDescent="0.2">
      <c r="A3500" s="831">
        <v>21</v>
      </c>
      <c r="B3500" s="832" t="s">
        <v>3242</v>
      </c>
      <c r="C3500" s="832" t="s">
        <v>3250</v>
      </c>
      <c r="D3500" s="833" t="s">
        <v>5568</v>
      </c>
      <c r="E3500" s="834" t="s">
        <v>3258</v>
      </c>
      <c r="F3500" s="832" t="s">
        <v>3243</v>
      </c>
      <c r="G3500" s="832" t="s">
        <v>3645</v>
      </c>
      <c r="H3500" s="832" t="s">
        <v>594</v>
      </c>
      <c r="I3500" s="832" t="s">
        <v>3659</v>
      </c>
      <c r="J3500" s="832" t="s">
        <v>1572</v>
      </c>
      <c r="K3500" s="832" t="s">
        <v>3660</v>
      </c>
      <c r="L3500" s="835">
        <v>31.32</v>
      </c>
      <c r="M3500" s="835">
        <v>62.64</v>
      </c>
      <c r="N3500" s="832">
        <v>2</v>
      </c>
      <c r="O3500" s="836">
        <v>0.5</v>
      </c>
      <c r="P3500" s="835">
        <v>62.64</v>
      </c>
      <c r="Q3500" s="837">
        <v>1</v>
      </c>
      <c r="R3500" s="832">
        <v>2</v>
      </c>
      <c r="S3500" s="837">
        <v>1</v>
      </c>
      <c r="T3500" s="836">
        <v>0.5</v>
      </c>
      <c r="U3500" s="838">
        <v>1</v>
      </c>
    </row>
    <row r="3501" spans="1:21" ht="14.45" customHeight="1" x14ac:dyDescent="0.2">
      <c r="A3501" s="831">
        <v>21</v>
      </c>
      <c r="B3501" s="832" t="s">
        <v>3242</v>
      </c>
      <c r="C3501" s="832" t="s">
        <v>3250</v>
      </c>
      <c r="D3501" s="833" t="s">
        <v>5568</v>
      </c>
      <c r="E3501" s="834" t="s">
        <v>3258</v>
      </c>
      <c r="F3501" s="832" t="s">
        <v>3243</v>
      </c>
      <c r="G3501" s="832" t="s">
        <v>3645</v>
      </c>
      <c r="H3501" s="832" t="s">
        <v>594</v>
      </c>
      <c r="I3501" s="832" t="s">
        <v>4951</v>
      </c>
      <c r="J3501" s="832" t="s">
        <v>1245</v>
      </c>
      <c r="K3501" s="832" t="s">
        <v>2106</v>
      </c>
      <c r="L3501" s="835">
        <v>54.46</v>
      </c>
      <c r="M3501" s="835">
        <v>108.92</v>
      </c>
      <c r="N3501" s="832">
        <v>2</v>
      </c>
      <c r="O3501" s="836">
        <v>0.5</v>
      </c>
      <c r="P3501" s="835">
        <v>108.92</v>
      </c>
      <c r="Q3501" s="837">
        <v>1</v>
      </c>
      <c r="R3501" s="832">
        <v>2</v>
      </c>
      <c r="S3501" s="837">
        <v>1</v>
      </c>
      <c r="T3501" s="836">
        <v>0.5</v>
      </c>
      <c r="U3501" s="838">
        <v>1</v>
      </c>
    </row>
    <row r="3502" spans="1:21" ht="14.45" customHeight="1" x14ac:dyDescent="0.2">
      <c r="A3502" s="831">
        <v>21</v>
      </c>
      <c r="B3502" s="832" t="s">
        <v>3242</v>
      </c>
      <c r="C3502" s="832" t="s">
        <v>3250</v>
      </c>
      <c r="D3502" s="833" t="s">
        <v>5568</v>
      </c>
      <c r="E3502" s="834" t="s">
        <v>3258</v>
      </c>
      <c r="F3502" s="832" t="s">
        <v>3243</v>
      </c>
      <c r="G3502" s="832" t="s">
        <v>3673</v>
      </c>
      <c r="H3502" s="832" t="s">
        <v>594</v>
      </c>
      <c r="I3502" s="832" t="s">
        <v>2949</v>
      </c>
      <c r="J3502" s="832" t="s">
        <v>1662</v>
      </c>
      <c r="K3502" s="832" t="s">
        <v>2950</v>
      </c>
      <c r="L3502" s="835">
        <v>0</v>
      </c>
      <c r="M3502" s="835">
        <v>0</v>
      </c>
      <c r="N3502" s="832">
        <v>1</v>
      </c>
      <c r="O3502" s="836">
        <v>0.5</v>
      </c>
      <c r="P3502" s="835">
        <v>0</v>
      </c>
      <c r="Q3502" s="837"/>
      <c r="R3502" s="832">
        <v>1</v>
      </c>
      <c r="S3502" s="837">
        <v>1</v>
      </c>
      <c r="T3502" s="836">
        <v>0.5</v>
      </c>
      <c r="U3502" s="838">
        <v>1</v>
      </c>
    </row>
    <row r="3503" spans="1:21" ht="14.45" customHeight="1" x14ac:dyDescent="0.2">
      <c r="A3503" s="831">
        <v>21</v>
      </c>
      <c r="B3503" s="832" t="s">
        <v>3242</v>
      </c>
      <c r="C3503" s="832" t="s">
        <v>3250</v>
      </c>
      <c r="D3503" s="833" t="s">
        <v>5568</v>
      </c>
      <c r="E3503" s="834" t="s">
        <v>3258</v>
      </c>
      <c r="F3503" s="832" t="s">
        <v>3243</v>
      </c>
      <c r="G3503" s="832" t="s">
        <v>3673</v>
      </c>
      <c r="H3503" s="832" t="s">
        <v>594</v>
      </c>
      <c r="I3503" s="832" t="s">
        <v>3682</v>
      </c>
      <c r="J3503" s="832" t="s">
        <v>3683</v>
      </c>
      <c r="K3503" s="832" t="s">
        <v>3148</v>
      </c>
      <c r="L3503" s="835">
        <v>0</v>
      </c>
      <c r="M3503" s="835">
        <v>0</v>
      </c>
      <c r="N3503" s="832">
        <v>1</v>
      </c>
      <c r="O3503" s="836">
        <v>1</v>
      </c>
      <c r="P3503" s="835">
        <v>0</v>
      </c>
      <c r="Q3503" s="837"/>
      <c r="R3503" s="832">
        <v>1</v>
      </c>
      <c r="S3503" s="837">
        <v>1</v>
      </c>
      <c r="T3503" s="836">
        <v>1</v>
      </c>
      <c r="U3503" s="838">
        <v>1</v>
      </c>
    </row>
    <row r="3504" spans="1:21" ht="14.45" customHeight="1" x14ac:dyDescent="0.2">
      <c r="A3504" s="831">
        <v>21</v>
      </c>
      <c r="B3504" s="832" t="s">
        <v>3242</v>
      </c>
      <c r="C3504" s="832" t="s">
        <v>3250</v>
      </c>
      <c r="D3504" s="833" t="s">
        <v>5568</v>
      </c>
      <c r="E3504" s="834" t="s">
        <v>3258</v>
      </c>
      <c r="F3504" s="832" t="s">
        <v>3243</v>
      </c>
      <c r="G3504" s="832" t="s">
        <v>3673</v>
      </c>
      <c r="H3504" s="832" t="s">
        <v>655</v>
      </c>
      <c r="I3504" s="832" t="s">
        <v>3142</v>
      </c>
      <c r="J3504" s="832" t="s">
        <v>1662</v>
      </c>
      <c r="K3504" s="832" t="s">
        <v>2950</v>
      </c>
      <c r="L3504" s="835">
        <v>0</v>
      </c>
      <c r="M3504" s="835">
        <v>0</v>
      </c>
      <c r="N3504" s="832">
        <v>1</v>
      </c>
      <c r="O3504" s="836">
        <v>1</v>
      </c>
      <c r="P3504" s="835"/>
      <c r="Q3504" s="837"/>
      <c r="R3504" s="832"/>
      <c r="S3504" s="837">
        <v>0</v>
      </c>
      <c r="T3504" s="836"/>
      <c r="U3504" s="838">
        <v>0</v>
      </c>
    </row>
    <row r="3505" spans="1:21" ht="14.45" customHeight="1" x14ac:dyDescent="0.2">
      <c r="A3505" s="831">
        <v>21</v>
      </c>
      <c r="B3505" s="832" t="s">
        <v>3242</v>
      </c>
      <c r="C3505" s="832" t="s">
        <v>3250</v>
      </c>
      <c r="D3505" s="833" t="s">
        <v>5568</v>
      </c>
      <c r="E3505" s="834" t="s">
        <v>3258</v>
      </c>
      <c r="F3505" s="832" t="s">
        <v>3243</v>
      </c>
      <c r="G3505" s="832" t="s">
        <v>4513</v>
      </c>
      <c r="H3505" s="832" t="s">
        <v>594</v>
      </c>
      <c r="I3505" s="832" t="s">
        <v>4707</v>
      </c>
      <c r="J3505" s="832" t="s">
        <v>4515</v>
      </c>
      <c r="K3505" s="832" t="s">
        <v>4708</v>
      </c>
      <c r="L3505" s="835">
        <v>327.49</v>
      </c>
      <c r="M3505" s="835">
        <v>327.49</v>
      </c>
      <c r="N3505" s="832">
        <v>1</v>
      </c>
      <c r="O3505" s="836">
        <v>0.5</v>
      </c>
      <c r="P3505" s="835">
        <v>327.49</v>
      </c>
      <c r="Q3505" s="837">
        <v>1</v>
      </c>
      <c r="R3505" s="832">
        <v>1</v>
      </c>
      <c r="S3505" s="837">
        <v>1</v>
      </c>
      <c r="T3505" s="836">
        <v>0.5</v>
      </c>
      <c r="U3505" s="838">
        <v>1</v>
      </c>
    </row>
    <row r="3506" spans="1:21" ht="14.45" customHeight="1" x14ac:dyDescent="0.2">
      <c r="A3506" s="831">
        <v>21</v>
      </c>
      <c r="B3506" s="832" t="s">
        <v>3242</v>
      </c>
      <c r="C3506" s="832" t="s">
        <v>3250</v>
      </c>
      <c r="D3506" s="833" t="s">
        <v>5568</v>
      </c>
      <c r="E3506" s="834" t="s">
        <v>3258</v>
      </c>
      <c r="F3506" s="832" t="s">
        <v>3243</v>
      </c>
      <c r="G3506" s="832" t="s">
        <v>3309</v>
      </c>
      <c r="H3506" s="832" t="s">
        <v>594</v>
      </c>
      <c r="I3506" s="832" t="s">
        <v>3695</v>
      </c>
      <c r="J3506" s="832" t="s">
        <v>1648</v>
      </c>
      <c r="K3506" s="832" t="s">
        <v>1649</v>
      </c>
      <c r="L3506" s="835">
        <v>50.32</v>
      </c>
      <c r="M3506" s="835">
        <v>301.92</v>
      </c>
      <c r="N3506" s="832">
        <v>6</v>
      </c>
      <c r="O3506" s="836">
        <v>2</v>
      </c>
      <c r="P3506" s="835">
        <v>301.92</v>
      </c>
      <c r="Q3506" s="837">
        <v>1</v>
      </c>
      <c r="R3506" s="832">
        <v>6</v>
      </c>
      <c r="S3506" s="837">
        <v>1</v>
      </c>
      <c r="T3506" s="836">
        <v>2</v>
      </c>
      <c r="U3506" s="838">
        <v>1</v>
      </c>
    </row>
    <row r="3507" spans="1:21" ht="14.45" customHeight="1" x14ac:dyDescent="0.2">
      <c r="A3507" s="831">
        <v>21</v>
      </c>
      <c r="B3507" s="832" t="s">
        <v>3242</v>
      </c>
      <c r="C3507" s="832" t="s">
        <v>3250</v>
      </c>
      <c r="D3507" s="833" t="s">
        <v>5568</v>
      </c>
      <c r="E3507" s="834" t="s">
        <v>3258</v>
      </c>
      <c r="F3507" s="832" t="s">
        <v>3243</v>
      </c>
      <c r="G3507" s="832" t="s">
        <v>3309</v>
      </c>
      <c r="H3507" s="832" t="s">
        <v>594</v>
      </c>
      <c r="I3507" s="832" t="s">
        <v>2880</v>
      </c>
      <c r="J3507" s="832" t="s">
        <v>2881</v>
      </c>
      <c r="K3507" s="832" t="s">
        <v>2882</v>
      </c>
      <c r="L3507" s="835">
        <v>50.32</v>
      </c>
      <c r="M3507" s="835">
        <v>50.32</v>
      </c>
      <c r="N3507" s="832">
        <v>1</v>
      </c>
      <c r="O3507" s="836">
        <v>0.5</v>
      </c>
      <c r="P3507" s="835">
        <v>50.32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5" customHeight="1" x14ac:dyDescent="0.2">
      <c r="A3508" s="831">
        <v>21</v>
      </c>
      <c r="B3508" s="832" t="s">
        <v>3242</v>
      </c>
      <c r="C3508" s="832" t="s">
        <v>3250</v>
      </c>
      <c r="D3508" s="833" t="s">
        <v>5568</v>
      </c>
      <c r="E3508" s="834" t="s">
        <v>3258</v>
      </c>
      <c r="F3508" s="832" t="s">
        <v>3243</v>
      </c>
      <c r="G3508" s="832" t="s">
        <v>3696</v>
      </c>
      <c r="H3508" s="832" t="s">
        <v>594</v>
      </c>
      <c r="I3508" s="832" t="s">
        <v>3697</v>
      </c>
      <c r="J3508" s="832" t="s">
        <v>662</v>
      </c>
      <c r="K3508" s="832" t="s">
        <v>663</v>
      </c>
      <c r="L3508" s="835">
        <v>2086.5500000000002</v>
      </c>
      <c r="M3508" s="835">
        <v>2086.5500000000002</v>
      </c>
      <c r="N3508" s="832">
        <v>1</v>
      </c>
      <c r="O3508" s="836">
        <v>1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5" customHeight="1" x14ac:dyDescent="0.2">
      <c r="A3509" s="831">
        <v>21</v>
      </c>
      <c r="B3509" s="832" t="s">
        <v>3242</v>
      </c>
      <c r="C3509" s="832" t="s">
        <v>3250</v>
      </c>
      <c r="D3509" s="833" t="s">
        <v>5568</v>
      </c>
      <c r="E3509" s="834" t="s">
        <v>3258</v>
      </c>
      <c r="F3509" s="832" t="s">
        <v>3243</v>
      </c>
      <c r="G3509" s="832" t="s">
        <v>3698</v>
      </c>
      <c r="H3509" s="832" t="s">
        <v>594</v>
      </c>
      <c r="I3509" s="832" t="s">
        <v>4018</v>
      </c>
      <c r="J3509" s="832" t="s">
        <v>1735</v>
      </c>
      <c r="K3509" s="832" t="s">
        <v>3700</v>
      </c>
      <c r="L3509" s="835">
        <v>225.06</v>
      </c>
      <c r="M3509" s="835">
        <v>225.06</v>
      </c>
      <c r="N3509" s="832">
        <v>1</v>
      </c>
      <c r="O3509" s="836">
        <v>0.5</v>
      </c>
      <c r="P3509" s="835">
        <v>225.06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5" customHeight="1" x14ac:dyDescent="0.2">
      <c r="A3510" s="831">
        <v>21</v>
      </c>
      <c r="B3510" s="832" t="s">
        <v>3242</v>
      </c>
      <c r="C3510" s="832" t="s">
        <v>3250</v>
      </c>
      <c r="D3510" s="833" t="s">
        <v>5568</v>
      </c>
      <c r="E3510" s="834" t="s">
        <v>3258</v>
      </c>
      <c r="F3510" s="832" t="s">
        <v>3243</v>
      </c>
      <c r="G3510" s="832" t="s">
        <v>3312</v>
      </c>
      <c r="H3510" s="832" t="s">
        <v>655</v>
      </c>
      <c r="I3510" s="832" t="s">
        <v>3006</v>
      </c>
      <c r="J3510" s="832" t="s">
        <v>1715</v>
      </c>
      <c r="K3510" s="832" t="s">
        <v>1717</v>
      </c>
      <c r="L3510" s="835">
        <v>242.63</v>
      </c>
      <c r="M3510" s="835">
        <v>242.63</v>
      </c>
      <c r="N3510" s="832">
        <v>1</v>
      </c>
      <c r="O3510" s="836">
        <v>1</v>
      </c>
      <c r="P3510" s="835">
        <v>242.63</v>
      </c>
      <c r="Q3510" s="837">
        <v>1</v>
      </c>
      <c r="R3510" s="832">
        <v>1</v>
      </c>
      <c r="S3510" s="837">
        <v>1</v>
      </c>
      <c r="T3510" s="836">
        <v>1</v>
      </c>
      <c r="U3510" s="838">
        <v>1</v>
      </c>
    </row>
    <row r="3511" spans="1:21" ht="14.45" customHeight="1" x14ac:dyDescent="0.2">
      <c r="A3511" s="831">
        <v>21</v>
      </c>
      <c r="B3511" s="832" t="s">
        <v>3242</v>
      </c>
      <c r="C3511" s="832" t="s">
        <v>3250</v>
      </c>
      <c r="D3511" s="833" t="s">
        <v>5568</v>
      </c>
      <c r="E3511" s="834" t="s">
        <v>3258</v>
      </c>
      <c r="F3511" s="832" t="s">
        <v>3243</v>
      </c>
      <c r="G3511" s="832" t="s">
        <v>3312</v>
      </c>
      <c r="H3511" s="832" t="s">
        <v>655</v>
      </c>
      <c r="I3511" s="832" t="s">
        <v>4036</v>
      </c>
      <c r="J3511" s="832" t="s">
        <v>1715</v>
      </c>
      <c r="K3511" s="832" t="s">
        <v>4037</v>
      </c>
      <c r="L3511" s="835">
        <v>1451.04</v>
      </c>
      <c r="M3511" s="835">
        <v>1451.04</v>
      </c>
      <c r="N3511" s="832">
        <v>1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5" customHeight="1" x14ac:dyDescent="0.2">
      <c r="A3512" s="831">
        <v>21</v>
      </c>
      <c r="B3512" s="832" t="s">
        <v>3242</v>
      </c>
      <c r="C3512" s="832" t="s">
        <v>3250</v>
      </c>
      <c r="D3512" s="833" t="s">
        <v>5568</v>
      </c>
      <c r="E3512" s="834" t="s">
        <v>3258</v>
      </c>
      <c r="F3512" s="832" t="s">
        <v>3244</v>
      </c>
      <c r="G3512" s="832" t="s">
        <v>3315</v>
      </c>
      <c r="H3512" s="832" t="s">
        <v>594</v>
      </c>
      <c r="I3512" s="832" t="s">
        <v>3724</v>
      </c>
      <c r="J3512" s="832" t="s">
        <v>3317</v>
      </c>
      <c r="K3512" s="832"/>
      <c r="L3512" s="835">
        <v>0</v>
      </c>
      <c r="M3512" s="835">
        <v>0</v>
      </c>
      <c r="N3512" s="832">
        <v>1</v>
      </c>
      <c r="O3512" s="836">
        <v>1</v>
      </c>
      <c r="P3512" s="835">
        <v>0</v>
      </c>
      <c r="Q3512" s="837"/>
      <c r="R3512" s="832">
        <v>1</v>
      </c>
      <c r="S3512" s="837">
        <v>1</v>
      </c>
      <c r="T3512" s="836">
        <v>1</v>
      </c>
      <c r="U3512" s="838">
        <v>1</v>
      </c>
    </row>
    <row r="3513" spans="1:21" ht="14.45" customHeight="1" x14ac:dyDescent="0.2">
      <c r="A3513" s="831">
        <v>21</v>
      </c>
      <c r="B3513" s="832" t="s">
        <v>3242</v>
      </c>
      <c r="C3513" s="832" t="s">
        <v>3250</v>
      </c>
      <c r="D3513" s="833" t="s">
        <v>5568</v>
      </c>
      <c r="E3513" s="834" t="s">
        <v>3258</v>
      </c>
      <c r="F3513" s="832" t="s">
        <v>3245</v>
      </c>
      <c r="G3513" s="832" t="s">
        <v>3728</v>
      </c>
      <c r="H3513" s="832" t="s">
        <v>594</v>
      </c>
      <c r="I3513" s="832" t="s">
        <v>5437</v>
      </c>
      <c r="J3513" s="832" t="s">
        <v>4051</v>
      </c>
      <c r="K3513" s="832" t="s">
        <v>5438</v>
      </c>
      <c r="L3513" s="835">
        <v>800</v>
      </c>
      <c r="M3513" s="835">
        <v>1600</v>
      </c>
      <c r="N3513" s="832">
        <v>2</v>
      </c>
      <c r="O3513" s="836">
        <v>1</v>
      </c>
      <c r="P3513" s="835">
        <v>1600</v>
      </c>
      <c r="Q3513" s="837">
        <v>1</v>
      </c>
      <c r="R3513" s="832">
        <v>2</v>
      </c>
      <c r="S3513" s="837">
        <v>1</v>
      </c>
      <c r="T3513" s="836">
        <v>1</v>
      </c>
      <c r="U3513" s="838">
        <v>1</v>
      </c>
    </row>
    <row r="3514" spans="1:21" ht="14.45" customHeight="1" x14ac:dyDescent="0.2">
      <c r="A3514" s="831">
        <v>21</v>
      </c>
      <c r="B3514" s="832" t="s">
        <v>3242</v>
      </c>
      <c r="C3514" s="832" t="s">
        <v>3250</v>
      </c>
      <c r="D3514" s="833" t="s">
        <v>5568</v>
      </c>
      <c r="E3514" s="834" t="s">
        <v>3258</v>
      </c>
      <c r="F3514" s="832" t="s">
        <v>3245</v>
      </c>
      <c r="G3514" s="832" t="s">
        <v>3747</v>
      </c>
      <c r="H3514" s="832" t="s">
        <v>594</v>
      </c>
      <c r="I3514" s="832" t="s">
        <v>3748</v>
      </c>
      <c r="J3514" s="832" t="s">
        <v>3749</v>
      </c>
      <c r="K3514" s="832" t="s">
        <v>3750</v>
      </c>
      <c r="L3514" s="835">
        <v>1267.1199999999999</v>
      </c>
      <c r="M3514" s="835">
        <v>1267.1199999999999</v>
      </c>
      <c r="N3514" s="832">
        <v>1</v>
      </c>
      <c r="O3514" s="836">
        <v>1</v>
      </c>
      <c r="P3514" s="835">
        <v>1267.1199999999999</v>
      </c>
      <c r="Q3514" s="837">
        <v>1</v>
      </c>
      <c r="R3514" s="832">
        <v>1</v>
      </c>
      <c r="S3514" s="837">
        <v>1</v>
      </c>
      <c r="T3514" s="836">
        <v>1</v>
      </c>
      <c r="U3514" s="838">
        <v>1</v>
      </c>
    </row>
    <row r="3515" spans="1:21" ht="14.45" customHeight="1" x14ac:dyDescent="0.2">
      <c r="A3515" s="831">
        <v>21</v>
      </c>
      <c r="B3515" s="832" t="s">
        <v>3242</v>
      </c>
      <c r="C3515" s="832" t="s">
        <v>3250</v>
      </c>
      <c r="D3515" s="833" t="s">
        <v>5568</v>
      </c>
      <c r="E3515" s="834" t="s">
        <v>3259</v>
      </c>
      <c r="F3515" s="832" t="s">
        <v>3243</v>
      </c>
      <c r="G3515" s="832" t="s">
        <v>3321</v>
      </c>
      <c r="H3515" s="832" t="s">
        <v>655</v>
      </c>
      <c r="I3515" s="832" t="s">
        <v>2931</v>
      </c>
      <c r="J3515" s="832" t="s">
        <v>2932</v>
      </c>
      <c r="K3515" s="832" t="s">
        <v>2933</v>
      </c>
      <c r="L3515" s="835">
        <v>23.4</v>
      </c>
      <c r="M3515" s="835">
        <v>23.4</v>
      </c>
      <c r="N3515" s="832">
        <v>1</v>
      </c>
      <c r="O3515" s="836">
        <v>0.5</v>
      </c>
      <c r="P3515" s="835">
        <v>23.4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5" customHeight="1" x14ac:dyDescent="0.2">
      <c r="A3516" s="831">
        <v>21</v>
      </c>
      <c r="B3516" s="832" t="s">
        <v>3242</v>
      </c>
      <c r="C3516" s="832" t="s">
        <v>3250</v>
      </c>
      <c r="D3516" s="833" t="s">
        <v>5568</v>
      </c>
      <c r="E3516" s="834" t="s">
        <v>3259</v>
      </c>
      <c r="F3516" s="832" t="s">
        <v>3243</v>
      </c>
      <c r="G3516" s="832" t="s">
        <v>4190</v>
      </c>
      <c r="H3516" s="832" t="s">
        <v>594</v>
      </c>
      <c r="I3516" s="832" t="s">
        <v>4191</v>
      </c>
      <c r="J3516" s="832" t="s">
        <v>4192</v>
      </c>
      <c r="K3516" s="832" t="s">
        <v>4193</v>
      </c>
      <c r="L3516" s="835">
        <v>86.02</v>
      </c>
      <c r="M3516" s="835">
        <v>172.04</v>
      </c>
      <c r="N3516" s="832">
        <v>2</v>
      </c>
      <c r="O3516" s="836">
        <v>1.5</v>
      </c>
      <c r="P3516" s="835">
        <v>172.04</v>
      </c>
      <c r="Q3516" s="837">
        <v>1</v>
      </c>
      <c r="R3516" s="832">
        <v>2</v>
      </c>
      <c r="S3516" s="837">
        <v>1</v>
      </c>
      <c r="T3516" s="836">
        <v>1.5</v>
      </c>
      <c r="U3516" s="838">
        <v>1</v>
      </c>
    </row>
    <row r="3517" spans="1:21" ht="14.45" customHeight="1" x14ac:dyDescent="0.2">
      <c r="A3517" s="831">
        <v>21</v>
      </c>
      <c r="B3517" s="832" t="s">
        <v>3242</v>
      </c>
      <c r="C3517" s="832" t="s">
        <v>3250</v>
      </c>
      <c r="D3517" s="833" t="s">
        <v>5568</v>
      </c>
      <c r="E3517" s="834" t="s">
        <v>3259</v>
      </c>
      <c r="F3517" s="832" t="s">
        <v>3243</v>
      </c>
      <c r="G3517" s="832" t="s">
        <v>3361</v>
      </c>
      <c r="H3517" s="832" t="s">
        <v>655</v>
      </c>
      <c r="I3517" s="832" t="s">
        <v>2986</v>
      </c>
      <c r="J3517" s="832" t="s">
        <v>1653</v>
      </c>
      <c r="K3517" s="832" t="s">
        <v>2987</v>
      </c>
      <c r="L3517" s="835">
        <v>117.55</v>
      </c>
      <c r="M3517" s="835">
        <v>352.65</v>
      </c>
      <c r="N3517" s="832">
        <v>3</v>
      </c>
      <c r="O3517" s="836">
        <v>2</v>
      </c>
      <c r="P3517" s="835">
        <v>235.1</v>
      </c>
      <c r="Q3517" s="837">
        <v>0.66666666666666674</v>
      </c>
      <c r="R3517" s="832">
        <v>2</v>
      </c>
      <c r="S3517" s="837">
        <v>0.66666666666666663</v>
      </c>
      <c r="T3517" s="836">
        <v>1.5</v>
      </c>
      <c r="U3517" s="838">
        <v>0.75</v>
      </c>
    </row>
    <row r="3518" spans="1:21" ht="14.45" customHeight="1" x14ac:dyDescent="0.2">
      <c r="A3518" s="831">
        <v>21</v>
      </c>
      <c r="B3518" s="832" t="s">
        <v>3242</v>
      </c>
      <c r="C3518" s="832" t="s">
        <v>3250</v>
      </c>
      <c r="D3518" s="833" t="s">
        <v>5568</v>
      </c>
      <c r="E3518" s="834" t="s">
        <v>3259</v>
      </c>
      <c r="F3518" s="832" t="s">
        <v>3243</v>
      </c>
      <c r="G3518" s="832" t="s">
        <v>3361</v>
      </c>
      <c r="H3518" s="832" t="s">
        <v>655</v>
      </c>
      <c r="I3518" s="832" t="s">
        <v>2988</v>
      </c>
      <c r="J3518" s="832" t="s">
        <v>1653</v>
      </c>
      <c r="K3518" s="832" t="s">
        <v>769</v>
      </c>
      <c r="L3518" s="835">
        <v>58.77</v>
      </c>
      <c r="M3518" s="835">
        <v>58.77</v>
      </c>
      <c r="N3518" s="832">
        <v>1</v>
      </c>
      <c r="O3518" s="836">
        <v>0.5</v>
      </c>
      <c r="P3518" s="835">
        <v>58.77</v>
      </c>
      <c r="Q3518" s="837">
        <v>1</v>
      </c>
      <c r="R3518" s="832">
        <v>1</v>
      </c>
      <c r="S3518" s="837">
        <v>1</v>
      </c>
      <c r="T3518" s="836">
        <v>0.5</v>
      </c>
      <c r="U3518" s="838">
        <v>1</v>
      </c>
    </row>
    <row r="3519" spans="1:21" ht="14.45" customHeight="1" x14ac:dyDescent="0.2">
      <c r="A3519" s="831">
        <v>21</v>
      </c>
      <c r="B3519" s="832" t="s">
        <v>3242</v>
      </c>
      <c r="C3519" s="832" t="s">
        <v>3250</v>
      </c>
      <c r="D3519" s="833" t="s">
        <v>5568</v>
      </c>
      <c r="E3519" s="834" t="s">
        <v>3259</v>
      </c>
      <c r="F3519" s="832" t="s">
        <v>3243</v>
      </c>
      <c r="G3519" s="832" t="s">
        <v>3375</v>
      </c>
      <c r="H3519" s="832" t="s">
        <v>594</v>
      </c>
      <c r="I3519" s="832" t="s">
        <v>3378</v>
      </c>
      <c r="J3519" s="832" t="s">
        <v>1014</v>
      </c>
      <c r="K3519" s="832" t="s">
        <v>1421</v>
      </c>
      <c r="L3519" s="835">
        <v>516</v>
      </c>
      <c r="M3519" s="835">
        <v>1548</v>
      </c>
      <c r="N3519" s="832">
        <v>3</v>
      </c>
      <c r="O3519" s="836">
        <v>1.5</v>
      </c>
      <c r="P3519" s="835">
        <v>1548</v>
      </c>
      <c r="Q3519" s="837">
        <v>1</v>
      </c>
      <c r="R3519" s="832">
        <v>3</v>
      </c>
      <c r="S3519" s="837">
        <v>1</v>
      </c>
      <c r="T3519" s="836">
        <v>1.5</v>
      </c>
      <c r="U3519" s="838">
        <v>1</v>
      </c>
    </row>
    <row r="3520" spans="1:21" ht="14.45" customHeight="1" x14ac:dyDescent="0.2">
      <c r="A3520" s="831">
        <v>21</v>
      </c>
      <c r="B3520" s="832" t="s">
        <v>3242</v>
      </c>
      <c r="C3520" s="832" t="s">
        <v>3250</v>
      </c>
      <c r="D3520" s="833" t="s">
        <v>5568</v>
      </c>
      <c r="E3520" s="834" t="s">
        <v>3259</v>
      </c>
      <c r="F3520" s="832" t="s">
        <v>3243</v>
      </c>
      <c r="G3520" s="832" t="s">
        <v>4632</v>
      </c>
      <c r="H3520" s="832" t="s">
        <v>594</v>
      </c>
      <c r="I3520" s="832" t="s">
        <v>4754</v>
      </c>
      <c r="J3520" s="832" t="s">
        <v>2000</v>
      </c>
      <c r="K3520" s="832" t="s">
        <v>738</v>
      </c>
      <c r="L3520" s="835">
        <v>42.05</v>
      </c>
      <c r="M3520" s="835">
        <v>168.2</v>
      </c>
      <c r="N3520" s="832">
        <v>4</v>
      </c>
      <c r="O3520" s="836">
        <v>2</v>
      </c>
      <c r="P3520" s="835">
        <v>126.14999999999999</v>
      </c>
      <c r="Q3520" s="837">
        <v>0.75</v>
      </c>
      <c r="R3520" s="832">
        <v>3</v>
      </c>
      <c r="S3520" s="837">
        <v>0.75</v>
      </c>
      <c r="T3520" s="836">
        <v>1.5</v>
      </c>
      <c r="U3520" s="838">
        <v>0.75</v>
      </c>
    </row>
    <row r="3521" spans="1:21" ht="14.45" customHeight="1" x14ac:dyDescent="0.2">
      <c r="A3521" s="831">
        <v>21</v>
      </c>
      <c r="B3521" s="832" t="s">
        <v>3242</v>
      </c>
      <c r="C3521" s="832" t="s">
        <v>3250</v>
      </c>
      <c r="D3521" s="833" t="s">
        <v>5568</v>
      </c>
      <c r="E3521" s="834" t="s">
        <v>3259</v>
      </c>
      <c r="F3521" s="832" t="s">
        <v>3243</v>
      </c>
      <c r="G3521" s="832" t="s">
        <v>4632</v>
      </c>
      <c r="H3521" s="832" t="s">
        <v>594</v>
      </c>
      <c r="I3521" s="832" t="s">
        <v>5177</v>
      </c>
      <c r="J3521" s="832" t="s">
        <v>2000</v>
      </c>
      <c r="K3521" s="832" t="s">
        <v>2001</v>
      </c>
      <c r="L3521" s="835">
        <v>42.05</v>
      </c>
      <c r="M3521" s="835">
        <v>42.05</v>
      </c>
      <c r="N3521" s="832">
        <v>1</v>
      </c>
      <c r="O3521" s="836">
        <v>0.5</v>
      </c>
      <c r="P3521" s="835">
        <v>42.05</v>
      </c>
      <c r="Q3521" s="837">
        <v>1</v>
      </c>
      <c r="R3521" s="832">
        <v>1</v>
      </c>
      <c r="S3521" s="837">
        <v>1</v>
      </c>
      <c r="T3521" s="836">
        <v>0.5</v>
      </c>
      <c r="U3521" s="838">
        <v>1</v>
      </c>
    </row>
    <row r="3522" spans="1:21" ht="14.45" customHeight="1" x14ac:dyDescent="0.2">
      <c r="A3522" s="831">
        <v>21</v>
      </c>
      <c r="B3522" s="832" t="s">
        <v>3242</v>
      </c>
      <c r="C3522" s="832" t="s">
        <v>3250</v>
      </c>
      <c r="D3522" s="833" t="s">
        <v>5568</v>
      </c>
      <c r="E3522" s="834" t="s">
        <v>3259</v>
      </c>
      <c r="F3522" s="832" t="s">
        <v>3243</v>
      </c>
      <c r="G3522" s="832" t="s">
        <v>3438</v>
      </c>
      <c r="H3522" s="832" t="s">
        <v>655</v>
      </c>
      <c r="I3522" s="832" t="s">
        <v>3439</v>
      </c>
      <c r="J3522" s="832" t="s">
        <v>2911</v>
      </c>
      <c r="K3522" s="832" t="s">
        <v>3440</v>
      </c>
      <c r="L3522" s="835">
        <v>339.47</v>
      </c>
      <c r="M3522" s="835">
        <v>678.94</v>
      </c>
      <c r="N3522" s="832">
        <v>2</v>
      </c>
      <c r="O3522" s="836">
        <v>1.5</v>
      </c>
      <c r="P3522" s="835">
        <v>339.47</v>
      </c>
      <c r="Q3522" s="837">
        <v>0.5</v>
      </c>
      <c r="R3522" s="832">
        <v>1</v>
      </c>
      <c r="S3522" s="837">
        <v>0.5</v>
      </c>
      <c r="T3522" s="836">
        <v>0.5</v>
      </c>
      <c r="U3522" s="838">
        <v>0.33333333333333331</v>
      </c>
    </row>
    <row r="3523" spans="1:21" ht="14.45" customHeight="1" x14ac:dyDescent="0.2">
      <c r="A3523" s="831">
        <v>21</v>
      </c>
      <c r="B3523" s="832" t="s">
        <v>3242</v>
      </c>
      <c r="C3523" s="832" t="s">
        <v>3250</v>
      </c>
      <c r="D3523" s="833" t="s">
        <v>5568</v>
      </c>
      <c r="E3523" s="834" t="s">
        <v>3259</v>
      </c>
      <c r="F3523" s="832" t="s">
        <v>3243</v>
      </c>
      <c r="G3523" s="832" t="s">
        <v>4239</v>
      </c>
      <c r="H3523" s="832" t="s">
        <v>594</v>
      </c>
      <c r="I3523" s="832" t="s">
        <v>4240</v>
      </c>
      <c r="J3523" s="832" t="s">
        <v>730</v>
      </c>
      <c r="K3523" s="832" t="s">
        <v>4241</v>
      </c>
      <c r="L3523" s="835">
        <v>144.19</v>
      </c>
      <c r="M3523" s="835">
        <v>144.19</v>
      </c>
      <c r="N3523" s="832">
        <v>1</v>
      </c>
      <c r="O3523" s="836">
        <v>1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5" customHeight="1" x14ac:dyDescent="0.2">
      <c r="A3524" s="831">
        <v>21</v>
      </c>
      <c r="B3524" s="832" t="s">
        <v>3242</v>
      </c>
      <c r="C3524" s="832" t="s">
        <v>3250</v>
      </c>
      <c r="D3524" s="833" t="s">
        <v>5568</v>
      </c>
      <c r="E3524" s="834" t="s">
        <v>3259</v>
      </c>
      <c r="F3524" s="832" t="s">
        <v>3243</v>
      </c>
      <c r="G3524" s="832" t="s">
        <v>3490</v>
      </c>
      <c r="H3524" s="832" t="s">
        <v>594</v>
      </c>
      <c r="I3524" s="832" t="s">
        <v>3868</v>
      </c>
      <c r="J3524" s="832" t="s">
        <v>836</v>
      </c>
      <c r="K3524" s="832" t="s">
        <v>3492</v>
      </c>
      <c r="L3524" s="835">
        <v>73.989999999999995</v>
      </c>
      <c r="M3524" s="835">
        <v>147.97999999999999</v>
      </c>
      <c r="N3524" s="832">
        <v>2</v>
      </c>
      <c r="O3524" s="836">
        <v>0.5</v>
      </c>
      <c r="P3524" s="835">
        <v>147.97999999999999</v>
      </c>
      <c r="Q3524" s="837">
        <v>1</v>
      </c>
      <c r="R3524" s="832">
        <v>2</v>
      </c>
      <c r="S3524" s="837">
        <v>1</v>
      </c>
      <c r="T3524" s="836">
        <v>0.5</v>
      </c>
      <c r="U3524" s="838">
        <v>1</v>
      </c>
    </row>
    <row r="3525" spans="1:21" ht="14.45" customHeight="1" x14ac:dyDescent="0.2">
      <c r="A3525" s="831">
        <v>21</v>
      </c>
      <c r="B3525" s="832" t="s">
        <v>3242</v>
      </c>
      <c r="C3525" s="832" t="s">
        <v>3250</v>
      </c>
      <c r="D3525" s="833" t="s">
        <v>5568</v>
      </c>
      <c r="E3525" s="834" t="s">
        <v>3259</v>
      </c>
      <c r="F3525" s="832" t="s">
        <v>3243</v>
      </c>
      <c r="G3525" s="832" t="s">
        <v>3551</v>
      </c>
      <c r="H3525" s="832" t="s">
        <v>594</v>
      </c>
      <c r="I3525" s="832" t="s">
        <v>4282</v>
      </c>
      <c r="J3525" s="832" t="s">
        <v>4283</v>
      </c>
      <c r="K3525" s="832" t="s">
        <v>4284</v>
      </c>
      <c r="L3525" s="835">
        <v>64.5</v>
      </c>
      <c r="M3525" s="835">
        <v>64.5</v>
      </c>
      <c r="N3525" s="832">
        <v>1</v>
      </c>
      <c r="O3525" s="836">
        <v>0.5</v>
      </c>
      <c r="P3525" s="835">
        <v>64.5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5" customHeight="1" x14ac:dyDescent="0.2">
      <c r="A3526" s="831">
        <v>21</v>
      </c>
      <c r="B3526" s="832" t="s">
        <v>3242</v>
      </c>
      <c r="C3526" s="832" t="s">
        <v>3250</v>
      </c>
      <c r="D3526" s="833" t="s">
        <v>5568</v>
      </c>
      <c r="E3526" s="834" t="s">
        <v>3259</v>
      </c>
      <c r="F3526" s="832" t="s">
        <v>3243</v>
      </c>
      <c r="G3526" s="832" t="s">
        <v>3570</v>
      </c>
      <c r="H3526" s="832" t="s">
        <v>655</v>
      </c>
      <c r="I3526" s="832" t="s">
        <v>2510</v>
      </c>
      <c r="J3526" s="832" t="s">
        <v>842</v>
      </c>
      <c r="K3526" s="832" t="s">
        <v>2511</v>
      </c>
      <c r="L3526" s="835">
        <v>57.6</v>
      </c>
      <c r="M3526" s="835">
        <v>115.2</v>
      </c>
      <c r="N3526" s="832">
        <v>2</v>
      </c>
      <c r="O3526" s="836">
        <v>1</v>
      </c>
      <c r="P3526" s="835">
        <v>115.2</v>
      </c>
      <c r="Q3526" s="837">
        <v>1</v>
      </c>
      <c r="R3526" s="832">
        <v>2</v>
      </c>
      <c r="S3526" s="837">
        <v>1</v>
      </c>
      <c r="T3526" s="836">
        <v>1</v>
      </c>
      <c r="U3526" s="838">
        <v>1</v>
      </c>
    </row>
    <row r="3527" spans="1:21" ht="14.45" customHeight="1" x14ac:dyDescent="0.2">
      <c r="A3527" s="831">
        <v>21</v>
      </c>
      <c r="B3527" s="832" t="s">
        <v>3242</v>
      </c>
      <c r="C3527" s="832" t="s">
        <v>3250</v>
      </c>
      <c r="D3527" s="833" t="s">
        <v>5568</v>
      </c>
      <c r="E3527" s="834" t="s">
        <v>3259</v>
      </c>
      <c r="F3527" s="832" t="s">
        <v>3243</v>
      </c>
      <c r="G3527" s="832" t="s">
        <v>3570</v>
      </c>
      <c r="H3527" s="832" t="s">
        <v>655</v>
      </c>
      <c r="I3527" s="832" t="s">
        <v>2508</v>
      </c>
      <c r="J3527" s="832" t="s">
        <v>842</v>
      </c>
      <c r="K3527" s="832" t="s">
        <v>2509</v>
      </c>
      <c r="L3527" s="835">
        <v>16.12</v>
      </c>
      <c r="M3527" s="835">
        <v>32.24</v>
      </c>
      <c r="N3527" s="832">
        <v>2</v>
      </c>
      <c r="O3527" s="836">
        <v>1.5</v>
      </c>
      <c r="P3527" s="835">
        <v>16.12</v>
      </c>
      <c r="Q3527" s="837">
        <v>0.5</v>
      </c>
      <c r="R3527" s="832">
        <v>1</v>
      </c>
      <c r="S3527" s="837">
        <v>0.5</v>
      </c>
      <c r="T3527" s="836">
        <v>1</v>
      </c>
      <c r="U3527" s="838">
        <v>0.66666666666666663</v>
      </c>
    </row>
    <row r="3528" spans="1:21" ht="14.45" customHeight="1" x14ac:dyDescent="0.2">
      <c r="A3528" s="831">
        <v>21</v>
      </c>
      <c r="B3528" s="832" t="s">
        <v>3242</v>
      </c>
      <c r="C3528" s="832" t="s">
        <v>3250</v>
      </c>
      <c r="D3528" s="833" t="s">
        <v>5568</v>
      </c>
      <c r="E3528" s="834" t="s">
        <v>3259</v>
      </c>
      <c r="F3528" s="832" t="s">
        <v>3243</v>
      </c>
      <c r="G3528" s="832" t="s">
        <v>3626</v>
      </c>
      <c r="H3528" s="832" t="s">
        <v>655</v>
      </c>
      <c r="I3528" s="832" t="s">
        <v>2698</v>
      </c>
      <c r="J3528" s="832" t="s">
        <v>1011</v>
      </c>
      <c r="K3528" s="832" t="s">
        <v>2699</v>
      </c>
      <c r="L3528" s="835">
        <v>100.1</v>
      </c>
      <c r="M3528" s="835">
        <v>300.29999999999995</v>
      </c>
      <c r="N3528" s="832">
        <v>3</v>
      </c>
      <c r="O3528" s="836">
        <v>2</v>
      </c>
      <c r="P3528" s="835">
        <v>300.29999999999995</v>
      </c>
      <c r="Q3528" s="837">
        <v>1</v>
      </c>
      <c r="R3528" s="832">
        <v>3</v>
      </c>
      <c r="S3528" s="837">
        <v>1</v>
      </c>
      <c r="T3528" s="836">
        <v>2</v>
      </c>
      <c r="U3528" s="838">
        <v>1</v>
      </c>
    </row>
    <row r="3529" spans="1:21" ht="14.45" customHeight="1" x14ac:dyDescent="0.2">
      <c r="A3529" s="831">
        <v>21</v>
      </c>
      <c r="B3529" s="832" t="s">
        <v>3242</v>
      </c>
      <c r="C3529" s="832" t="s">
        <v>3250</v>
      </c>
      <c r="D3529" s="833" t="s">
        <v>5568</v>
      </c>
      <c r="E3529" s="834" t="s">
        <v>3259</v>
      </c>
      <c r="F3529" s="832" t="s">
        <v>3243</v>
      </c>
      <c r="G3529" s="832" t="s">
        <v>3673</v>
      </c>
      <c r="H3529" s="832" t="s">
        <v>594</v>
      </c>
      <c r="I3529" s="832" t="s">
        <v>2949</v>
      </c>
      <c r="J3529" s="832" t="s">
        <v>1662</v>
      </c>
      <c r="K3529" s="832" t="s">
        <v>2950</v>
      </c>
      <c r="L3529" s="835">
        <v>0</v>
      </c>
      <c r="M3529" s="835">
        <v>0</v>
      </c>
      <c r="N3529" s="832">
        <v>1</v>
      </c>
      <c r="O3529" s="836">
        <v>1</v>
      </c>
      <c r="P3529" s="835">
        <v>0</v>
      </c>
      <c r="Q3529" s="837"/>
      <c r="R3529" s="832">
        <v>1</v>
      </c>
      <c r="S3529" s="837">
        <v>1</v>
      </c>
      <c r="T3529" s="836">
        <v>1</v>
      </c>
      <c r="U3529" s="838">
        <v>1</v>
      </c>
    </row>
    <row r="3530" spans="1:21" ht="14.45" customHeight="1" x14ac:dyDescent="0.2">
      <c r="A3530" s="831">
        <v>21</v>
      </c>
      <c r="B3530" s="832" t="s">
        <v>3242</v>
      </c>
      <c r="C3530" s="832" t="s">
        <v>3250</v>
      </c>
      <c r="D3530" s="833" t="s">
        <v>5568</v>
      </c>
      <c r="E3530" s="834" t="s">
        <v>3259</v>
      </c>
      <c r="F3530" s="832" t="s">
        <v>3243</v>
      </c>
      <c r="G3530" s="832" t="s">
        <v>3673</v>
      </c>
      <c r="H3530" s="832" t="s">
        <v>655</v>
      </c>
      <c r="I3530" s="832" t="s">
        <v>2951</v>
      </c>
      <c r="J3530" s="832" t="s">
        <v>1662</v>
      </c>
      <c r="K3530" s="832" t="s">
        <v>2948</v>
      </c>
      <c r="L3530" s="835">
        <v>0</v>
      </c>
      <c r="M3530" s="835">
        <v>0</v>
      </c>
      <c r="N3530" s="832">
        <v>1</v>
      </c>
      <c r="O3530" s="836">
        <v>0.5</v>
      </c>
      <c r="P3530" s="835">
        <v>0</v>
      </c>
      <c r="Q3530" s="837"/>
      <c r="R3530" s="832">
        <v>1</v>
      </c>
      <c r="S3530" s="837">
        <v>1</v>
      </c>
      <c r="T3530" s="836">
        <v>0.5</v>
      </c>
      <c r="U3530" s="838">
        <v>1</v>
      </c>
    </row>
    <row r="3531" spans="1:21" ht="14.45" customHeight="1" x14ac:dyDescent="0.2">
      <c r="A3531" s="831">
        <v>21</v>
      </c>
      <c r="B3531" s="832" t="s">
        <v>3242</v>
      </c>
      <c r="C3531" s="832" t="s">
        <v>3250</v>
      </c>
      <c r="D3531" s="833" t="s">
        <v>5568</v>
      </c>
      <c r="E3531" s="834" t="s">
        <v>3259</v>
      </c>
      <c r="F3531" s="832" t="s">
        <v>3243</v>
      </c>
      <c r="G3531" s="832" t="s">
        <v>3684</v>
      </c>
      <c r="H3531" s="832" t="s">
        <v>594</v>
      </c>
      <c r="I3531" s="832" t="s">
        <v>3685</v>
      </c>
      <c r="J3531" s="832" t="s">
        <v>2211</v>
      </c>
      <c r="K3531" s="832" t="s">
        <v>3686</v>
      </c>
      <c r="L3531" s="835">
        <v>193.98</v>
      </c>
      <c r="M3531" s="835">
        <v>193.98</v>
      </c>
      <c r="N3531" s="832">
        <v>1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5" customHeight="1" x14ac:dyDescent="0.2">
      <c r="A3532" s="831">
        <v>21</v>
      </c>
      <c r="B3532" s="832" t="s">
        <v>3242</v>
      </c>
      <c r="C3532" s="832" t="s">
        <v>3250</v>
      </c>
      <c r="D3532" s="833" t="s">
        <v>5568</v>
      </c>
      <c r="E3532" s="834" t="s">
        <v>3259</v>
      </c>
      <c r="F3532" s="832" t="s">
        <v>3243</v>
      </c>
      <c r="G3532" s="832" t="s">
        <v>3684</v>
      </c>
      <c r="H3532" s="832" t="s">
        <v>594</v>
      </c>
      <c r="I3532" s="832" t="s">
        <v>3685</v>
      </c>
      <c r="J3532" s="832" t="s">
        <v>2211</v>
      </c>
      <c r="K3532" s="832" t="s">
        <v>3686</v>
      </c>
      <c r="L3532" s="835">
        <v>203.9</v>
      </c>
      <c r="M3532" s="835">
        <v>203.9</v>
      </c>
      <c r="N3532" s="832">
        <v>1</v>
      </c>
      <c r="O3532" s="836">
        <v>0.5</v>
      </c>
      <c r="P3532" s="835">
        <v>203.9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5" customHeight="1" x14ac:dyDescent="0.2">
      <c r="A3533" s="831">
        <v>21</v>
      </c>
      <c r="B3533" s="832" t="s">
        <v>3242</v>
      </c>
      <c r="C3533" s="832" t="s">
        <v>3250</v>
      </c>
      <c r="D3533" s="833" t="s">
        <v>5568</v>
      </c>
      <c r="E3533" s="834" t="s">
        <v>3259</v>
      </c>
      <c r="F3533" s="832" t="s">
        <v>3243</v>
      </c>
      <c r="G3533" s="832" t="s">
        <v>5439</v>
      </c>
      <c r="H3533" s="832" t="s">
        <v>594</v>
      </c>
      <c r="I3533" s="832" t="s">
        <v>5440</v>
      </c>
      <c r="J3533" s="832" t="s">
        <v>5441</v>
      </c>
      <c r="K3533" s="832" t="s">
        <v>5442</v>
      </c>
      <c r="L3533" s="835">
        <v>569.54</v>
      </c>
      <c r="M3533" s="835">
        <v>569.54</v>
      </c>
      <c r="N3533" s="832">
        <v>1</v>
      </c>
      <c r="O3533" s="836">
        <v>1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5" customHeight="1" x14ac:dyDescent="0.2">
      <c r="A3534" s="831">
        <v>21</v>
      </c>
      <c r="B3534" s="832" t="s">
        <v>3242</v>
      </c>
      <c r="C3534" s="832" t="s">
        <v>3250</v>
      </c>
      <c r="D3534" s="833" t="s">
        <v>5568</v>
      </c>
      <c r="E3534" s="834" t="s">
        <v>3259</v>
      </c>
      <c r="F3534" s="832" t="s">
        <v>3243</v>
      </c>
      <c r="G3534" s="832" t="s">
        <v>5439</v>
      </c>
      <c r="H3534" s="832" t="s">
        <v>594</v>
      </c>
      <c r="I3534" s="832" t="s">
        <v>5443</v>
      </c>
      <c r="J3534" s="832" t="s">
        <v>5444</v>
      </c>
      <c r="K3534" s="832" t="s">
        <v>5445</v>
      </c>
      <c r="L3534" s="835">
        <v>522.53</v>
      </c>
      <c r="M3534" s="835">
        <v>522.53</v>
      </c>
      <c r="N3534" s="832">
        <v>1</v>
      </c>
      <c r="O3534" s="836">
        <v>0.5</v>
      </c>
      <c r="P3534" s="835">
        <v>522.53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5" customHeight="1" x14ac:dyDescent="0.2">
      <c r="A3535" s="831">
        <v>21</v>
      </c>
      <c r="B3535" s="832" t="s">
        <v>3242</v>
      </c>
      <c r="C3535" s="832" t="s">
        <v>3250</v>
      </c>
      <c r="D3535" s="833" t="s">
        <v>5568</v>
      </c>
      <c r="E3535" s="834" t="s">
        <v>3259</v>
      </c>
      <c r="F3535" s="832" t="s">
        <v>3243</v>
      </c>
      <c r="G3535" s="832" t="s">
        <v>3297</v>
      </c>
      <c r="H3535" s="832" t="s">
        <v>594</v>
      </c>
      <c r="I3535" s="832" t="s">
        <v>3298</v>
      </c>
      <c r="J3535" s="832" t="s">
        <v>1256</v>
      </c>
      <c r="K3535" s="832" t="s">
        <v>1257</v>
      </c>
      <c r="L3535" s="835">
        <v>107.27</v>
      </c>
      <c r="M3535" s="835">
        <v>107.27</v>
      </c>
      <c r="N3535" s="832">
        <v>1</v>
      </c>
      <c r="O3535" s="836">
        <v>0.5</v>
      </c>
      <c r="P3535" s="835">
        <v>107.27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5" customHeight="1" x14ac:dyDescent="0.2">
      <c r="A3536" s="831">
        <v>21</v>
      </c>
      <c r="B3536" s="832" t="s">
        <v>3242</v>
      </c>
      <c r="C3536" s="832" t="s">
        <v>3250</v>
      </c>
      <c r="D3536" s="833" t="s">
        <v>5568</v>
      </c>
      <c r="E3536" s="834" t="s">
        <v>3266</v>
      </c>
      <c r="F3536" s="832" t="s">
        <v>3243</v>
      </c>
      <c r="G3536" s="832" t="s">
        <v>3321</v>
      </c>
      <c r="H3536" s="832" t="s">
        <v>655</v>
      </c>
      <c r="I3536" s="832" t="s">
        <v>2931</v>
      </c>
      <c r="J3536" s="832" t="s">
        <v>2932</v>
      </c>
      <c r="K3536" s="832" t="s">
        <v>2933</v>
      </c>
      <c r="L3536" s="835">
        <v>9.4</v>
      </c>
      <c r="M3536" s="835">
        <v>9.4</v>
      </c>
      <c r="N3536" s="832">
        <v>1</v>
      </c>
      <c r="O3536" s="836">
        <v>1</v>
      </c>
      <c r="P3536" s="835">
        <v>9.4</v>
      </c>
      <c r="Q3536" s="837">
        <v>1</v>
      </c>
      <c r="R3536" s="832">
        <v>1</v>
      </c>
      <c r="S3536" s="837">
        <v>1</v>
      </c>
      <c r="T3536" s="836">
        <v>1</v>
      </c>
      <c r="U3536" s="838">
        <v>1</v>
      </c>
    </row>
    <row r="3537" spans="1:21" ht="14.45" customHeight="1" x14ac:dyDescent="0.2">
      <c r="A3537" s="831">
        <v>21</v>
      </c>
      <c r="B3537" s="832" t="s">
        <v>3242</v>
      </c>
      <c r="C3537" s="832" t="s">
        <v>3250</v>
      </c>
      <c r="D3537" s="833" t="s">
        <v>5568</v>
      </c>
      <c r="E3537" s="834" t="s">
        <v>3266</v>
      </c>
      <c r="F3537" s="832" t="s">
        <v>3243</v>
      </c>
      <c r="G3537" s="832" t="s">
        <v>3321</v>
      </c>
      <c r="H3537" s="832" t="s">
        <v>655</v>
      </c>
      <c r="I3537" s="832" t="s">
        <v>2934</v>
      </c>
      <c r="J3537" s="832" t="s">
        <v>2932</v>
      </c>
      <c r="K3537" s="832" t="s">
        <v>2935</v>
      </c>
      <c r="L3537" s="835">
        <v>4.7</v>
      </c>
      <c r="M3537" s="835">
        <v>4.7</v>
      </c>
      <c r="N3537" s="832">
        <v>1</v>
      </c>
      <c r="O3537" s="836">
        <v>0.5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5" customHeight="1" x14ac:dyDescent="0.2">
      <c r="A3538" s="831">
        <v>21</v>
      </c>
      <c r="B3538" s="832" t="s">
        <v>3242</v>
      </c>
      <c r="C3538" s="832" t="s">
        <v>3250</v>
      </c>
      <c r="D3538" s="833" t="s">
        <v>5568</v>
      </c>
      <c r="E3538" s="834" t="s">
        <v>3266</v>
      </c>
      <c r="F3538" s="832" t="s">
        <v>3243</v>
      </c>
      <c r="G3538" s="832" t="s">
        <v>3321</v>
      </c>
      <c r="H3538" s="832" t="s">
        <v>655</v>
      </c>
      <c r="I3538" s="832" t="s">
        <v>2934</v>
      </c>
      <c r="J3538" s="832" t="s">
        <v>2932</v>
      </c>
      <c r="K3538" s="832" t="s">
        <v>2935</v>
      </c>
      <c r="L3538" s="835">
        <v>11.71</v>
      </c>
      <c r="M3538" s="835">
        <v>11.71</v>
      </c>
      <c r="N3538" s="832">
        <v>1</v>
      </c>
      <c r="O3538" s="836">
        <v>1</v>
      </c>
      <c r="P3538" s="835">
        <v>11.71</v>
      </c>
      <c r="Q3538" s="837">
        <v>1</v>
      </c>
      <c r="R3538" s="832">
        <v>1</v>
      </c>
      <c r="S3538" s="837">
        <v>1</v>
      </c>
      <c r="T3538" s="836">
        <v>1</v>
      </c>
      <c r="U3538" s="838">
        <v>1</v>
      </c>
    </row>
    <row r="3539" spans="1:21" ht="14.45" customHeight="1" x14ac:dyDescent="0.2">
      <c r="A3539" s="831">
        <v>21</v>
      </c>
      <c r="B3539" s="832" t="s">
        <v>3242</v>
      </c>
      <c r="C3539" s="832" t="s">
        <v>3250</v>
      </c>
      <c r="D3539" s="833" t="s">
        <v>5568</v>
      </c>
      <c r="E3539" s="834" t="s">
        <v>3266</v>
      </c>
      <c r="F3539" s="832" t="s">
        <v>3243</v>
      </c>
      <c r="G3539" s="832" t="s">
        <v>3353</v>
      </c>
      <c r="H3539" s="832" t="s">
        <v>594</v>
      </c>
      <c r="I3539" s="832" t="s">
        <v>3354</v>
      </c>
      <c r="J3539" s="832" t="s">
        <v>3355</v>
      </c>
      <c r="K3539" s="832" t="s">
        <v>3356</v>
      </c>
      <c r="L3539" s="835">
        <v>0</v>
      </c>
      <c r="M3539" s="835">
        <v>0</v>
      </c>
      <c r="N3539" s="832">
        <v>1</v>
      </c>
      <c r="O3539" s="836">
        <v>1</v>
      </c>
      <c r="P3539" s="835">
        <v>0</v>
      </c>
      <c r="Q3539" s="837"/>
      <c r="R3539" s="832">
        <v>1</v>
      </c>
      <c r="S3539" s="837">
        <v>1</v>
      </c>
      <c r="T3539" s="836">
        <v>1</v>
      </c>
      <c r="U3539" s="838">
        <v>1</v>
      </c>
    </row>
    <row r="3540" spans="1:21" ht="14.45" customHeight="1" x14ac:dyDescent="0.2">
      <c r="A3540" s="831">
        <v>21</v>
      </c>
      <c r="B3540" s="832" t="s">
        <v>3242</v>
      </c>
      <c r="C3540" s="832" t="s">
        <v>3250</v>
      </c>
      <c r="D3540" s="833" t="s">
        <v>5568</v>
      </c>
      <c r="E3540" s="834" t="s">
        <v>3266</v>
      </c>
      <c r="F3540" s="832" t="s">
        <v>3243</v>
      </c>
      <c r="G3540" s="832" t="s">
        <v>3353</v>
      </c>
      <c r="H3540" s="832" t="s">
        <v>594</v>
      </c>
      <c r="I3540" s="832" t="s">
        <v>3357</v>
      </c>
      <c r="J3540" s="832" t="s">
        <v>3355</v>
      </c>
      <c r="K3540" s="832" t="s">
        <v>1220</v>
      </c>
      <c r="L3540" s="835">
        <v>0</v>
      </c>
      <c r="M3540" s="835">
        <v>0</v>
      </c>
      <c r="N3540" s="832">
        <v>2</v>
      </c>
      <c r="O3540" s="836">
        <v>1.5</v>
      </c>
      <c r="P3540" s="835">
        <v>0</v>
      </c>
      <c r="Q3540" s="837"/>
      <c r="R3540" s="832">
        <v>1</v>
      </c>
      <c r="S3540" s="837">
        <v>0.5</v>
      </c>
      <c r="T3540" s="836">
        <v>1</v>
      </c>
      <c r="U3540" s="838">
        <v>0.66666666666666663</v>
      </c>
    </row>
    <row r="3541" spans="1:21" ht="14.45" customHeight="1" x14ac:dyDescent="0.2">
      <c r="A3541" s="831">
        <v>21</v>
      </c>
      <c r="B3541" s="832" t="s">
        <v>3242</v>
      </c>
      <c r="C3541" s="832" t="s">
        <v>3250</v>
      </c>
      <c r="D3541" s="833" t="s">
        <v>5568</v>
      </c>
      <c r="E3541" s="834" t="s">
        <v>3266</v>
      </c>
      <c r="F3541" s="832" t="s">
        <v>3243</v>
      </c>
      <c r="G3541" s="832" t="s">
        <v>3375</v>
      </c>
      <c r="H3541" s="832" t="s">
        <v>594</v>
      </c>
      <c r="I3541" s="832" t="s">
        <v>3376</v>
      </c>
      <c r="J3541" s="832" t="s">
        <v>1014</v>
      </c>
      <c r="K3541" s="832" t="s">
        <v>3377</v>
      </c>
      <c r="L3541" s="835">
        <v>236.03</v>
      </c>
      <c r="M3541" s="835">
        <v>1180.1500000000001</v>
      </c>
      <c r="N3541" s="832">
        <v>5</v>
      </c>
      <c r="O3541" s="836">
        <v>3.5</v>
      </c>
      <c r="P3541" s="835">
        <v>472.06</v>
      </c>
      <c r="Q3541" s="837">
        <v>0.39999999999999997</v>
      </c>
      <c r="R3541" s="832">
        <v>2</v>
      </c>
      <c r="S3541" s="837">
        <v>0.4</v>
      </c>
      <c r="T3541" s="836">
        <v>1.5</v>
      </c>
      <c r="U3541" s="838">
        <v>0.42857142857142855</v>
      </c>
    </row>
    <row r="3542" spans="1:21" ht="14.45" customHeight="1" x14ac:dyDescent="0.2">
      <c r="A3542" s="831">
        <v>21</v>
      </c>
      <c r="B3542" s="832" t="s">
        <v>3242</v>
      </c>
      <c r="C3542" s="832" t="s">
        <v>3250</v>
      </c>
      <c r="D3542" s="833" t="s">
        <v>5568</v>
      </c>
      <c r="E3542" s="834" t="s">
        <v>3266</v>
      </c>
      <c r="F3542" s="832" t="s">
        <v>3243</v>
      </c>
      <c r="G3542" s="832" t="s">
        <v>3375</v>
      </c>
      <c r="H3542" s="832" t="s">
        <v>594</v>
      </c>
      <c r="I3542" s="832" t="s">
        <v>3378</v>
      </c>
      <c r="J3542" s="832" t="s">
        <v>1014</v>
      </c>
      <c r="K3542" s="832" t="s">
        <v>1421</v>
      </c>
      <c r="L3542" s="835">
        <v>516</v>
      </c>
      <c r="M3542" s="835">
        <v>2064</v>
      </c>
      <c r="N3542" s="832">
        <v>4</v>
      </c>
      <c r="O3542" s="836">
        <v>2</v>
      </c>
      <c r="P3542" s="835">
        <v>1032</v>
      </c>
      <c r="Q3542" s="837">
        <v>0.5</v>
      </c>
      <c r="R3542" s="832">
        <v>2</v>
      </c>
      <c r="S3542" s="837">
        <v>0.5</v>
      </c>
      <c r="T3542" s="836">
        <v>1</v>
      </c>
      <c r="U3542" s="838">
        <v>0.5</v>
      </c>
    </row>
    <row r="3543" spans="1:21" ht="14.45" customHeight="1" x14ac:dyDescent="0.2">
      <c r="A3543" s="831">
        <v>21</v>
      </c>
      <c r="B3543" s="832" t="s">
        <v>3242</v>
      </c>
      <c r="C3543" s="832" t="s">
        <v>3250</v>
      </c>
      <c r="D3543" s="833" t="s">
        <v>5568</v>
      </c>
      <c r="E3543" s="834" t="s">
        <v>3266</v>
      </c>
      <c r="F3543" s="832" t="s">
        <v>3243</v>
      </c>
      <c r="G3543" s="832" t="s">
        <v>4632</v>
      </c>
      <c r="H3543" s="832" t="s">
        <v>594</v>
      </c>
      <c r="I3543" s="832" t="s">
        <v>4633</v>
      </c>
      <c r="J3543" s="832" t="s">
        <v>4634</v>
      </c>
      <c r="K3543" s="832" t="s">
        <v>4635</v>
      </c>
      <c r="L3543" s="835">
        <v>0</v>
      </c>
      <c r="M3543" s="835">
        <v>0</v>
      </c>
      <c r="N3543" s="832">
        <v>1</v>
      </c>
      <c r="O3543" s="836">
        <v>0.5</v>
      </c>
      <c r="P3543" s="835">
        <v>0</v>
      </c>
      <c r="Q3543" s="837"/>
      <c r="R3543" s="832">
        <v>1</v>
      </c>
      <c r="S3543" s="837">
        <v>1</v>
      </c>
      <c r="T3543" s="836">
        <v>0.5</v>
      </c>
      <c r="U3543" s="838">
        <v>1</v>
      </c>
    </row>
    <row r="3544" spans="1:21" ht="14.45" customHeight="1" x14ac:dyDescent="0.2">
      <c r="A3544" s="831">
        <v>21</v>
      </c>
      <c r="B3544" s="832" t="s">
        <v>3242</v>
      </c>
      <c r="C3544" s="832" t="s">
        <v>3250</v>
      </c>
      <c r="D3544" s="833" t="s">
        <v>5568</v>
      </c>
      <c r="E3544" s="834" t="s">
        <v>3266</v>
      </c>
      <c r="F3544" s="832" t="s">
        <v>3243</v>
      </c>
      <c r="G3544" s="832" t="s">
        <v>3379</v>
      </c>
      <c r="H3544" s="832" t="s">
        <v>594</v>
      </c>
      <c r="I3544" s="832" t="s">
        <v>5446</v>
      </c>
      <c r="J3544" s="832" t="s">
        <v>5447</v>
      </c>
      <c r="K3544" s="832" t="s">
        <v>5448</v>
      </c>
      <c r="L3544" s="835">
        <v>234.94</v>
      </c>
      <c r="M3544" s="835">
        <v>234.94</v>
      </c>
      <c r="N3544" s="832">
        <v>1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5" customHeight="1" x14ac:dyDescent="0.2">
      <c r="A3545" s="831">
        <v>21</v>
      </c>
      <c r="B3545" s="832" t="s">
        <v>3242</v>
      </c>
      <c r="C3545" s="832" t="s">
        <v>3250</v>
      </c>
      <c r="D3545" s="833" t="s">
        <v>5568</v>
      </c>
      <c r="E3545" s="834" t="s">
        <v>3266</v>
      </c>
      <c r="F3545" s="832" t="s">
        <v>3243</v>
      </c>
      <c r="G3545" s="832" t="s">
        <v>3379</v>
      </c>
      <c r="H3545" s="832" t="s">
        <v>594</v>
      </c>
      <c r="I3545" s="832" t="s">
        <v>3383</v>
      </c>
      <c r="J3545" s="832" t="s">
        <v>3384</v>
      </c>
      <c r="K3545" s="832" t="s">
        <v>3385</v>
      </c>
      <c r="L3545" s="835">
        <v>35.25</v>
      </c>
      <c r="M3545" s="835">
        <v>35.25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5" customHeight="1" x14ac:dyDescent="0.2">
      <c r="A3546" s="831">
        <v>21</v>
      </c>
      <c r="B3546" s="832" t="s">
        <v>3242</v>
      </c>
      <c r="C3546" s="832" t="s">
        <v>3250</v>
      </c>
      <c r="D3546" s="833" t="s">
        <v>5568</v>
      </c>
      <c r="E3546" s="834" t="s">
        <v>3266</v>
      </c>
      <c r="F3546" s="832" t="s">
        <v>3243</v>
      </c>
      <c r="G3546" s="832" t="s">
        <v>3299</v>
      </c>
      <c r="H3546" s="832" t="s">
        <v>655</v>
      </c>
      <c r="I3546" s="832" t="s">
        <v>2863</v>
      </c>
      <c r="J3546" s="832" t="s">
        <v>2859</v>
      </c>
      <c r="K3546" s="832" t="s">
        <v>2864</v>
      </c>
      <c r="L3546" s="835">
        <v>484.75</v>
      </c>
      <c r="M3546" s="835">
        <v>4362.75</v>
      </c>
      <c r="N3546" s="832">
        <v>9</v>
      </c>
      <c r="O3546" s="836">
        <v>6</v>
      </c>
      <c r="P3546" s="835">
        <v>4362.75</v>
      </c>
      <c r="Q3546" s="837">
        <v>1</v>
      </c>
      <c r="R3546" s="832">
        <v>9</v>
      </c>
      <c r="S3546" s="837">
        <v>1</v>
      </c>
      <c r="T3546" s="836">
        <v>6</v>
      </c>
      <c r="U3546" s="838">
        <v>1</v>
      </c>
    </row>
    <row r="3547" spans="1:21" ht="14.45" customHeight="1" x14ac:dyDescent="0.2">
      <c r="A3547" s="831">
        <v>21</v>
      </c>
      <c r="B3547" s="832" t="s">
        <v>3242</v>
      </c>
      <c r="C3547" s="832" t="s">
        <v>3250</v>
      </c>
      <c r="D3547" s="833" t="s">
        <v>5568</v>
      </c>
      <c r="E3547" s="834" t="s">
        <v>3266</v>
      </c>
      <c r="F3547" s="832" t="s">
        <v>3243</v>
      </c>
      <c r="G3547" s="832" t="s">
        <v>3299</v>
      </c>
      <c r="H3547" s="832" t="s">
        <v>655</v>
      </c>
      <c r="I3547" s="832" t="s">
        <v>2865</v>
      </c>
      <c r="J3547" s="832" t="s">
        <v>2859</v>
      </c>
      <c r="K3547" s="832" t="s">
        <v>2866</v>
      </c>
      <c r="L3547" s="835">
        <v>969.48</v>
      </c>
      <c r="M3547" s="835">
        <v>1938.96</v>
      </c>
      <c r="N3547" s="832">
        <v>2</v>
      </c>
      <c r="O3547" s="836">
        <v>2</v>
      </c>
      <c r="P3547" s="835">
        <v>1938.96</v>
      </c>
      <c r="Q3547" s="837">
        <v>1</v>
      </c>
      <c r="R3547" s="832">
        <v>2</v>
      </c>
      <c r="S3547" s="837">
        <v>1</v>
      </c>
      <c r="T3547" s="836">
        <v>2</v>
      </c>
      <c r="U3547" s="838">
        <v>1</v>
      </c>
    </row>
    <row r="3548" spans="1:21" ht="14.45" customHeight="1" x14ac:dyDescent="0.2">
      <c r="A3548" s="831">
        <v>21</v>
      </c>
      <c r="B3548" s="832" t="s">
        <v>3242</v>
      </c>
      <c r="C3548" s="832" t="s">
        <v>3250</v>
      </c>
      <c r="D3548" s="833" t="s">
        <v>5568</v>
      </c>
      <c r="E3548" s="834" t="s">
        <v>3266</v>
      </c>
      <c r="F3548" s="832" t="s">
        <v>3243</v>
      </c>
      <c r="G3548" s="832" t="s">
        <v>3299</v>
      </c>
      <c r="H3548" s="832" t="s">
        <v>655</v>
      </c>
      <c r="I3548" s="832" t="s">
        <v>3432</v>
      </c>
      <c r="J3548" s="832" t="s">
        <v>2859</v>
      </c>
      <c r="K3548" s="832" t="s">
        <v>3433</v>
      </c>
      <c r="L3548" s="835">
        <v>242.37</v>
      </c>
      <c r="M3548" s="835">
        <v>969.48</v>
      </c>
      <c r="N3548" s="832">
        <v>4</v>
      </c>
      <c r="O3548" s="836">
        <v>3</v>
      </c>
      <c r="P3548" s="835">
        <v>969.48</v>
      </c>
      <c r="Q3548" s="837">
        <v>1</v>
      </c>
      <c r="R3548" s="832">
        <v>4</v>
      </c>
      <c r="S3548" s="837">
        <v>1</v>
      </c>
      <c r="T3548" s="836">
        <v>3</v>
      </c>
      <c r="U3548" s="838">
        <v>1</v>
      </c>
    </row>
    <row r="3549" spans="1:21" ht="14.45" customHeight="1" x14ac:dyDescent="0.2">
      <c r="A3549" s="831">
        <v>21</v>
      </c>
      <c r="B3549" s="832" t="s">
        <v>3242</v>
      </c>
      <c r="C3549" s="832" t="s">
        <v>3250</v>
      </c>
      <c r="D3549" s="833" t="s">
        <v>5568</v>
      </c>
      <c r="E3549" s="834" t="s">
        <v>3266</v>
      </c>
      <c r="F3549" s="832" t="s">
        <v>3243</v>
      </c>
      <c r="G3549" s="832" t="s">
        <v>3299</v>
      </c>
      <c r="H3549" s="832" t="s">
        <v>655</v>
      </c>
      <c r="I3549" s="832" t="s">
        <v>2861</v>
      </c>
      <c r="J3549" s="832" t="s">
        <v>2859</v>
      </c>
      <c r="K3549" s="832" t="s">
        <v>2862</v>
      </c>
      <c r="L3549" s="835">
        <v>1454.23</v>
      </c>
      <c r="M3549" s="835">
        <v>1454.23</v>
      </c>
      <c r="N3549" s="832">
        <v>1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5" customHeight="1" x14ac:dyDescent="0.2">
      <c r="A3550" s="831">
        <v>21</v>
      </c>
      <c r="B3550" s="832" t="s">
        <v>3242</v>
      </c>
      <c r="C3550" s="832" t="s">
        <v>3250</v>
      </c>
      <c r="D3550" s="833" t="s">
        <v>5568</v>
      </c>
      <c r="E3550" s="834" t="s">
        <v>3266</v>
      </c>
      <c r="F3550" s="832" t="s">
        <v>3243</v>
      </c>
      <c r="G3550" s="832" t="s">
        <v>3451</v>
      </c>
      <c r="H3550" s="832" t="s">
        <v>594</v>
      </c>
      <c r="I3550" s="832" t="s">
        <v>3454</v>
      </c>
      <c r="J3550" s="832" t="s">
        <v>1163</v>
      </c>
      <c r="K3550" s="832" t="s">
        <v>3455</v>
      </c>
      <c r="L3550" s="835">
        <v>45.03</v>
      </c>
      <c r="M3550" s="835">
        <v>45.03</v>
      </c>
      <c r="N3550" s="832">
        <v>1</v>
      </c>
      <c r="O3550" s="836">
        <v>1</v>
      </c>
      <c r="P3550" s="835">
        <v>45.03</v>
      </c>
      <c r="Q3550" s="837">
        <v>1</v>
      </c>
      <c r="R3550" s="832">
        <v>1</v>
      </c>
      <c r="S3550" s="837">
        <v>1</v>
      </c>
      <c r="T3550" s="836">
        <v>1</v>
      </c>
      <c r="U3550" s="838">
        <v>1</v>
      </c>
    </row>
    <row r="3551" spans="1:21" ht="14.45" customHeight="1" x14ac:dyDescent="0.2">
      <c r="A3551" s="831">
        <v>21</v>
      </c>
      <c r="B3551" s="832" t="s">
        <v>3242</v>
      </c>
      <c r="C3551" s="832" t="s">
        <v>3250</v>
      </c>
      <c r="D3551" s="833" t="s">
        <v>5568</v>
      </c>
      <c r="E3551" s="834" t="s">
        <v>3266</v>
      </c>
      <c r="F3551" s="832" t="s">
        <v>3243</v>
      </c>
      <c r="G3551" s="832" t="s">
        <v>3456</v>
      </c>
      <c r="H3551" s="832" t="s">
        <v>594</v>
      </c>
      <c r="I3551" s="832" t="s">
        <v>4097</v>
      </c>
      <c r="J3551" s="832" t="s">
        <v>3459</v>
      </c>
      <c r="K3551" s="832" t="s">
        <v>3460</v>
      </c>
      <c r="L3551" s="835">
        <v>35.25</v>
      </c>
      <c r="M3551" s="835">
        <v>35.25</v>
      </c>
      <c r="N3551" s="832">
        <v>1</v>
      </c>
      <c r="O3551" s="836">
        <v>0.5</v>
      </c>
      <c r="P3551" s="835">
        <v>35.25</v>
      </c>
      <c r="Q3551" s="837">
        <v>1</v>
      </c>
      <c r="R3551" s="832">
        <v>1</v>
      </c>
      <c r="S3551" s="837">
        <v>1</v>
      </c>
      <c r="T3551" s="836">
        <v>0.5</v>
      </c>
      <c r="U3551" s="838">
        <v>1</v>
      </c>
    </row>
    <row r="3552" spans="1:21" ht="14.45" customHeight="1" x14ac:dyDescent="0.2">
      <c r="A3552" s="831">
        <v>21</v>
      </c>
      <c r="B3552" s="832" t="s">
        <v>3242</v>
      </c>
      <c r="C3552" s="832" t="s">
        <v>3250</v>
      </c>
      <c r="D3552" s="833" t="s">
        <v>5568</v>
      </c>
      <c r="E3552" s="834" t="s">
        <v>3266</v>
      </c>
      <c r="F3552" s="832" t="s">
        <v>3243</v>
      </c>
      <c r="G3552" s="832" t="s">
        <v>4101</v>
      </c>
      <c r="H3552" s="832" t="s">
        <v>594</v>
      </c>
      <c r="I3552" s="832" t="s">
        <v>4102</v>
      </c>
      <c r="J3552" s="832" t="s">
        <v>4103</v>
      </c>
      <c r="K3552" s="832" t="s">
        <v>4104</v>
      </c>
      <c r="L3552" s="835">
        <v>45.89</v>
      </c>
      <c r="M3552" s="835">
        <v>45.89</v>
      </c>
      <c r="N3552" s="832">
        <v>1</v>
      </c>
      <c r="O3552" s="836">
        <v>1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5" customHeight="1" x14ac:dyDescent="0.2">
      <c r="A3553" s="831">
        <v>21</v>
      </c>
      <c r="B3553" s="832" t="s">
        <v>3242</v>
      </c>
      <c r="C3553" s="832" t="s">
        <v>3250</v>
      </c>
      <c r="D3553" s="833" t="s">
        <v>5568</v>
      </c>
      <c r="E3553" s="834" t="s">
        <v>3266</v>
      </c>
      <c r="F3553" s="832" t="s">
        <v>3243</v>
      </c>
      <c r="G3553" s="832" t="s">
        <v>3466</v>
      </c>
      <c r="H3553" s="832" t="s">
        <v>594</v>
      </c>
      <c r="I3553" s="832" t="s">
        <v>3853</v>
      </c>
      <c r="J3553" s="832" t="s">
        <v>3854</v>
      </c>
      <c r="K3553" s="832" t="s">
        <v>3855</v>
      </c>
      <c r="L3553" s="835">
        <v>89.91</v>
      </c>
      <c r="M3553" s="835">
        <v>89.91</v>
      </c>
      <c r="N3553" s="832">
        <v>1</v>
      </c>
      <c r="O3553" s="836">
        <v>1</v>
      </c>
      <c r="P3553" s="835">
        <v>89.91</v>
      </c>
      <c r="Q3553" s="837">
        <v>1</v>
      </c>
      <c r="R3553" s="832">
        <v>1</v>
      </c>
      <c r="S3553" s="837">
        <v>1</v>
      </c>
      <c r="T3553" s="836">
        <v>1</v>
      </c>
      <c r="U3553" s="838">
        <v>1</v>
      </c>
    </row>
    <row r="3554" spans="1:21" ht="14.45" customHeight="1" x14ac:dyDescent="0.2">
      <c r="A3554" s="831">
        <v>21</v>
      </c>
      <c r="B3554" s="832" t="s">
        <v>3242</v>
      </c>
      <c r="C3554" s="832" t="s">
        <v>3250</v>
      </c>
      <c r="D3554" s="833" t="s">
        <v>5568</v>
      </c>
      <c r="E3554" s="834" t="s">
        <v>3266</v>
      </c>
      <c r="F3554" s="832" t="s">
        <v>3243</v>
      </c>
      <c r="G3554" s="832" t="s">
        <v>3477</v>
      </c>
      <c r="H3554" s="832" t="s">
        <v>655</v>
      </c>
      <c r="I3554" s="832" t="s">
        <v>3478</v>
      </c>
      <c r="J3554" s="832" t="s">
        <v>3479</v>
      </c>
      <c r="K3554" s="832" t="s">
        <v>3480</v>
      </c>
      <c r="L3554" s="835">
        <v>1651.16</v>
      </c>
      <c r="M3554" s="835">
        <v>3302.32</v>
      </c>
      <c r="N3554" s="832">
        <v>2</v>
      </c>
      <c r="O3554" s="836">
        <v>1.5</v>
      </c>
      <c r="P3554" s="835">
        <v>1651.16</v>
      </c>
      <c r="Q3554" s="837">
        <v>0.5</v>
      </c>
      <c r="R3554" s="832">
        <v>1</v>
      </c>
      <c r="S3554" s="837">
        <v>0.5</v>
      </c>
      <c r="T3554" s="836">
        <v>0.5</v>
      </c>
      <c r="U3554" s="838">
        <v>0.33333333333333331</v>
      </c>
    </row>
    <row r="3555" spans="1:21" ht="14.45" customHeight="1" x14ac:dyDescent="0.2">
      <c r="A3555" s="831">
        <v>21</v>
      </c>
      <c r="B3555" s="832" t="s">
        <v>3242</v>
      </c>
      <c r="C3555" s="832" t="s">
        <v>3250</v>
      </c>
      <c r="D3555" s="833" t="s">
        <v>5568</v>
      </c>
      <c r="E3555" s="834" t="s">
        <v>3266</v>
      </c>
      <c r="F3555" s="832" t="s">
        <v>3243</v>
      </c>
      <c r="G3555" s="832" t="s">
        <v>3490</v>
      </c>
      <c r="H3555" s="832" t="s">
        <v>594</v>
      </c>
      <c r="I3555" s="832" t="s">
        <v>3867</v>
      </c>
      <c r="J3555" s="832" t="s">
        <v>836</v>
      </c>
      <c r="K3555" s="832" t="s">
        <v>837</v>
      </c>
      <c r="L3555" s="835">
        <v>38.5</v>
      </c>
      <c r="M3555" s="835">
        <v>38.5</v>
      </c>
      <c r="N3555" s="832">
        <v>1</v>
      </c>
      <c r="O3555" s="836">
        <v>1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5" customHeight="1" x14ac:dyDescent="0.2">
      <c r="A3556" s="831">
        <v>21</v>
      </c>
      <c r="B3556" s="832" t="s">
        <v>3242</v>
      </c>
      <c r="C3556" s="832" t="s">
        <v>3250</v>
      </c>
      <c r="D3556" s="833" t="s">
        <v>5568</v>
      </c>
      <c r="E3556" s="834" t="s">
        <v>3266</v>
      </c>
      <c r="F3556" s="832" t="s">
        <v>3243</v>
      </c>
      <c r="G3556" s="832" t="s">
        <v>3508</v>
      </c>
      <c r="H3556" s="832" t="s">
        <v>655</v>
      </c>
      <c r="I3556" s="832" t="s">
        <v>2827</v>
      </c>
      <c r="J3556" s="832" t="s">
        <v>2828</v>
      </c>
      <c r="K3556" s="832" t="s">
        <v>773</v>
      </c>
      <c r="L3556" s="835">
        <v>550.39</v>
      </c>
      <c r="M3556" s="835">
        <v>4953.5099999999993</v>
      </c>
      <c r="N3556" s="832">
        <v>9</v>
      </c>
      <c r="O3556" s="836">
        <v>4.5</v>
      </c>
      <c r="P3556" s="835">
        <v>3852.7299999999996</v>
      </c>
      <c r="Q3556" s="837">
        <v>0.77777777777777779</v>
      </c>
      <c r="R3556" s="832">
        <v>7</v>
      </c>
      <c r="S3556" s="837">
        <v>0.77777777777777779</v>
      </c>
      <c r="T3556" s="836">
        <v>3.5</v>
      </c>
      <c r="U3556" s="838">
        <v>0.77777777777777779</v>
      </c>
    </row>
    <row r="3557" spans="1:21" ht="14.45" customHeight="1" x14ac:dyDescent="0.2">
      <c r="A3557" s="831">
        <v>21</v>
      </c>
      <c r="B3557" s="832" t="s">
        <v>3242</v>
      </c>
      <c r="C3557" s="832" t="s">
        <v>3250</v>
      </c>
      <c r="D3557" s="833" t="s">
        <v>5568</v>
      </c>
      <c r="E3557" s="834" t="s">
        <v>3266</v>
      </c>
      <c r="F3557" s="832" t="s">
        <v>3243</v>
      </c>
      <c r="G3557" s="832" t="s">
        <v>3902</v>
      </c>
      <c r="H3557" s="832" t="s">
        <v>594</v>
      </c>
      <c r="I3557" s="832" t="s">
        <v>3903</v>
      </c>
      <c r="J3557" s="832" t="s">
        <v>3904</v>
      </c>
      <c r="K3557" s="832" t="s">
        <v>3905</v>
      </c>
      <c r="L3557" s="835">
        <v>727.03</v>
      </c>
      <c r="M3557" s="835">
        <v>727.03</v>
      </c>
      <c r="N3557" s="832">
        <v>1</v>
      </c>
      <c r="O3557" s="836">
        <v>1</v>
      </c>
      <c r="P3557" s="835">
        <v>727.03</v>
      </c>
      <c r="Q3557" s="837">
        <v>1</v>
      </c>
      <c r="R3557" s="832">
        <v>1</v>
      </c>
      <c r="S3557" s="837">
        <v>1</v>
      </c>
      <c r="T3557" s="836">
        <v>1</v>
      </c>
      <c r="U3557" s="838">
        <v>1</v>
      </c>
    </row>
    <row r="3558" spans="1:21" ht="14.45" customHeight="1" x14ac:dyDescent="0.2">
      <c r="A3558" s="831">
        <v>21</v>
      </c>
      <c r="B3558" s="832" t="s">
        <v>3242</v>
      </c>
      <c r="C3558" s="832" t="s">
        <v>3250</v>
      </c>
      <c r="D3558" s="833" t="s">
        <v>5568</v>
      </c>
      <c r="E3558" s="834" t="s">
        <v>3266</v>
      </c>
      <c r="F3558" s="832" t="s">
        <v>3243</v>
      </c>
      <c r="G3558" s="832" t="s">
        <v>4254</v>
      </c>
      <c r="H3558" s="832" t="s">
        <v>594</v>
      </c>
      <c r="I3558" s="832" t="s">
        <v>5449</v>
      </c>
      <c r="J3558" s="832" t="s">
        <v>1223</v>
      </c>
      <c r="K3558" s="832" t="s">
        <v>1224</v>
      </c>
      <c r="L3558" s="835">
        <v>54.18</v>
      </c>
      <c r="M3558" s="835">
        <v>108.36</v>
      </c>
      <c r="N3558" s="832">
        <v>2</v>
      </c>
      <c r="O3558" s="836">
        <v>1</v>
      </c>
      <c r="P3558" s="835">
        <v>108.36</v>
      </c>
      <c r="Q3558" s="837">
        <v>1</v>
      </c>
      <c r="R3558" s="832">
        <v>2</v>
      </c>
      <c r="S3558" s="837">
        <v>1</v>
      </c>
      <c r="T3558" s="836">
        <v>1</v>
      </c>
      <c r="U3558" s="838">
        <v>1</v>
      </c>
    </row>
    <row r="3559" spans="1:21" ht="14.45" customHeight="1" x14ac:dyDescent="0.2">
      <c r="A3559" s="831">
        <v>21</v>
      </c>
      <c r="B3559" s="832" t="s">
        <v>3242</v>
      </c>
      <c r="C3559" s="832" t="s">
        <v>3250</v>
      </c>
      <c r="D3559" s="833" t="s">
        <v>5568</v>
      </c>
      <c r="E3559" s="834" t="s">
        <v>3266</v>
      </c>
      <c r="F3559" s="832" t="s">
        <v>3243</v>
      </c>
      <c r="G3559" s="832" t="s">
        <v>3313</v>
      </c>
      <c r="H3559" s="832" t="s">
        <v>594</v>
      </c>
      <c r="I3559" s="832" t="s">
        <v>3527</v>
      </c>
      <c r="J3559" s="832" t="s">
        <v>870</v>
      </c>
      <c r="K3559" s="832" t="s">
        <v>3528</v>
      </c>
      <c r="L3559" s="835">
        <v>53.57</v>
      </c>
      <c r="M3559" s="835">
        <v>53.57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5" customHeight="1" x14ac:dyDescent="0.2">
      <c r="A3560" s="831">
        <v>21</v>
      </c>
      <c r="B3560" s="832" t="s">
        <v>3242</v>
      </c>
      <c r="C3560" s="832" t="s">
        <v>3250</v>
      </c>
      <c r="D3560" s="833" t="s">
        <v>5568</v>
      </c>
      <c r="E3560" s="834" t="s">
        <v>3266</v>
      </c>
      <c r="F3560" s="832" t="s">
        <v>3243</v>
      </c>
      <c r="G3560" s="832" t="s">
        <v>4127</v>
      </c>
      <c r="H3560" s="832" t="s">
        <v>594</v>
      </c>
      <c r="I3560" s="832" t="s">
        <v>4128</v>
      </c>
      <c r="J3560" s="832" t="s">
        <v>4129</v>
      </c>
      <c r="K3560" s="832" t="s">
        <v>4130</v>
      </c>
      <c r="L3560" s="835">
        <v>78.33</v>
      </c>
      <c r="M3560" s="835">
        <v>313.32</v>
      </c>
      <c r="N3560" s="832">
        <v>4</v>
      </c>
      <c r="O3560" s="836">
        <v>1.5</v>
      </c>
      <c r="P3560" s="835">
        <v>156.66</v>
      </c>
      <c r="Q3560" s="837">
        <v>0.5</v>
      </c>
      <c r="R3560" s="832">
        <v>2</v>
      </c>
      <c r="S3560" s="837">
        <v>0.5</v>
      </c>
      <c r="T3560" s="836">
        <v>1</v>
      </c>
      <c r="U3560" s="838">
        <v>0.66666666666666663</v>
      </c>
    </row>
    <row r="3561" spans="1:21" ht="14.45" customHeight="1" x14ac:dyDescent="0.2">
      <c r="A3561" s="831">
        <v>21</v>
      </c>
      <c r="B3561" s="832" t="s">
        <v>3242</v>
      </c>
      <c r="C3561" s="832" t="s">
        <v>3250</v>
      </c>
      <c r="D3561" s="833" t="s">
        <v>5568</v>
      </c>
      <c r="E3561" s="834" t="s">
        <v>3266</v>
      </c>
      <c r="F3561" s="832" t="s">
        <v>3243</v>
      </c>
      <c r="G3561" s="832" t="s">
        <v>3551</v>
      </c>
      <c r="H3561" s="832" t="s">
        <v>594</v>
      </c>
      <c r="I3561" s="832" t="s">
        <v>4565</v>
      </c>
      <c r="J3561" s="832" t="s">
        <v>1078</v>
      </c>
      <c r="K3561" s="832" t="s">
        <v>4566</v>
      </c>
      <c r="L3561" s="835">
        <v>16.12</v>
      </c>
      <c r="M3561" s="835">
        <v>16.12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5" customHeight="1" x14ac:dyDescent="0.2">
      <c r="A3562" s="831">
        <v>21</v>
      </c>
      <c r="B3562" s="832" t="s">
        <v>3242</v>
      </c>
      <c r="C3562" s="832" t="s">
        <v>3250</v>
      </c>
      <c r="D3562" s="833" t="s">
        <v>5568</v>
      </c>
      <c r="E3562" s="834" t="s">
        <v>3266</v>
      </c>
      <c r="F3562" s="832" t="s">
        <v>3243</v>
      </c>
      <c r="G3562" s="832" t="s">
        <v>3551</v>
      </c>
      <c r="H3562" s="832" t="s">
        <v>594</v>
      </c>
      <c r="I3562" s="832" t="s">
        <v>3930</v>
      </c>
      <c r="J3562" s="832" t="s">
        <v>1078</v>
      </c>
      <c r="K3562" s="832" t="s">
        <v>3556</v>
      </c>
      <c r="L3562" s="835">
        <v>32.25</v>
      </c>
      <c r="M3562" s="835">
        <v>129</v>
      </c>
      <c r="N3562" s="832">
        <v>4</v>
      </c>
      <c r="O3562" s="836">
        <v>3.5</v>
      </c>
      <c r="P3562" s="835">
        <v>96.75</v>
      </c>
      <c r="Q3562" s="837">
        <v>0.75</v>
      </c>
      <c r="R3562" s="832">
        <v>3</v>
      </c>
      <c r="S3562" s="837">
        <v>0.75</v>
      </c>
      <c r="T3562" s="836">
        <v>3</v>
      </c>
      <c r="U3562" s="838">
        <v>0.8571428571428571</v>
      </c>
    </row>
    <row r="3563" spans="1:21" ht="14.45" customHeight="1" x14ac:dyDescent="0.2">
      <c r="A3563" s="831">
        <v>21</v>
      </c>
      <c r="B3563" s="832" t="s">
        <v>3242</v>
      </c>
      <c r="C3563" s="832" t="s">
        <v>3250</v>
      </c>
      <c r="D3563" s="833" t="s">
        <v>5568</v>
      </c>
      <c r="E3563" s="834" t="s">
        <v>3266</v>
      </c>
      <c r="F3563" s="832" t="s">
        <v>3243</v>
      </c>
      <c r="G3563" s="832" t="s">
        <v>3293</v>
      </c>
      <c r="H3563" s="832" t="s">
        <v>594</v>
      </c>
      <c r="I3563" s="832" t="s">
        <v>3295</v>
      </c>
      <c r="J3563" s="832" t="s">
        <v>1349</v>
      </c>
      <c r="K3563" s="832" t="s">
        <v>2522</v>
      </c>
      <c r="L3563" s="835">
        <v>453.18</v>
      </c>
      <c r="M3563" s="835">
        <v>4078.62</v>
      </c>
      <c r="N3563" s="832">
        <v>9</v>
      </c>
      <c r="O3563" s="836">
        <v>5</v>
      </c>
      <c r="P3563" s="835">
        <v>3172.2599999999998</v>
      </c>
      <c r="Q3563" s="837">
        <v>0.77777777777777779</v>
      </c>
      <c r="R3563" s="832">
        <v>7</v>
      </c>
      <c r="S3563" s="837">
        <v>0.77777777777777779</v>
      </c>
      <c r="T3563" s="836">
        <v>4.5</v>
      </c>
      <c r="U3563" s="838">
        <v>0.9</v>
      </c>
    </row>
    <row r="3564" spans="1:21" ht="14.45" customHeight="1" x14ac:dyDescent="0.2">
      <c r="A3564" s="831">
        <v>21</v>
      </c>
      <c r="B3564" s="832" t="s">
        <v>3242</v>
      </c>
      <c r="C3564" s="832" t="s">
        <v>3250</v>
      </c>
      <c r="D3564" s="833" t="s">
        <v>5568</v>
      </c>
      <c r="E3564" s="834" t="s">
        <v>3266</v>
      </c>
      <c r="F3564" s="832" t="s">
        <v>3243</v>
      </c>
      <c r="G3564" s="832" t="s">
        <v>3570</v>
      </c>
      <c r="H3564" s="832" t="s">
        <v>594</v>
      </c>
      <c r="I3564" s="832" t="s">
        <v>3571</v>
      </c>
      <c r="J3564" s="832" t="s">
        <v>842</v>
      </c>
      <c r="K3564" s="832" t="s">
        <v>3572</v>
      </c>
      <c r="L3564" s="835">
        <v>32.25</v>
      </c>
      <c r="M3564" s="835">
        <v>32.25</v>
      </c>
      <c r="N3564" s="832">
        <v>1</v>
      </c>
      <c r="O3564" s="836">
        <v>0.5</v>
      </c>
      <c r="P3564" s="835">
        <v>32.25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5" customHeight="1" x14ac:dyDescent="0.2">
      <c r="A3565" s="831">
        <v>21</v>
      </c>
      <c r="B3565" s="832" t="s">
        <v>3242</v>
      </c>
      <c r="C3565" s="832" t="s">
        <v>3250</v>
      </c>
      <c r="D3565" s="833" t="s">
        <v>5568</v>
      </c>
      <c r="E3565" s="834" t="s">
        <v>3266</v>
      </c>
      <c r="F3565" s="832" t="s">
        <v>3243</v>
      </c>
      <c r="G3565" s="832" t="s">
        <v>3570</v>
      </c>
      <c r="H3565" s="832" t="s">
        <v>594</v>
      </c>
      <c r="I3565" s="832" t="s">
        <v>3573</v>
      </c>
      <c r="J3565" s="832" t="s">
        <v>842</v>
      </c>
      <c r="K3565" s="832" t="s">
        <v>843</v>
      </c>
      <c r="L3565" s="835">
        <v>115.18</v>
      </c>
      <c r="M3565" s="835">
        <v>115.18</v>
      </c>
      <c r="N3565" s="832">
        <v>1</v>
      </c>
      <c r="O3565" s="836">
        <v>1</v>
      </c>
      <c r="P3565" s="835">
        <v>115.18</v>
      </c>
      <c r="Q3565" s="837">
        <v>1</v>
      </c>
      <c r="R3565" s="832">
        <v>1</v>
      </c>
      <c r="S3565" s="837">
        <v>1</v>
      </c>
      <c r="T3565" s="836">
        <v>1</v>
      </c>
      <c r="U3565" s="838">
        <v>1</v>
      </c>
    </row>
    <row r="3566" spans="1:21" ht="14.45" customHeight="1" x14ac:dyDescent="0.2">
      <c r="A3566" s="831">
        <v>21</v>
      </c>
      <c r="B3566" s="832" t="s">
        <v>3242</v>
      </c>
      <c r="C3566" s="832" t="s">
        <v>3250</v>
      </c>
      <c r="D3566" s="833" t="s">
        <v>5568</v>
      </c>
      <c r="E3566" s="834" t="s">
        <v>3266</v>
      </c>
      <c r="F3566" s="832" t="s">
        <v>3243</v>
      </c>
      <c r="G3566" s="832" t="s">
        <v>3570</v>
      </c>
      <c r="H3566" s="832" t="s">
        <v>655</v>
      </c>
      <c r="I3566" s="832" t="s">
        <v>2508</v>
      </c>
      <c r="J3566" s="832" t="s">
        <v>842</v>
      </c>
      <c r="K3566" s="832" t="s">
        <v>2509</v>
      </c>
      <c r="L3566" s="835">
        <v>16.12</v>
      </c>
      <c r="M3566" s="835">
        <v>32.24</v>
      </c>
      <c r="N3566" s="832">
        <v>2</v>
      </c>
      <c r="O3566" s="836">
        <v>1</v>
      </c>
      <c r="P3566" s="835">
        <v>32.24</v>
      </c>
      <c r="Q3566" s="837">
        <v>1</v>
      </c>
      <c r="R3566" s="832">
        <v>2</v>
      </c>
      <c r="S3566" s="837">
        <v>1</v>
      </c>
      <c r="T3566" s="836">
        <v>1</v>
      </c>
      <c r="U3566" s="838">
        <v>1</v>
      </c>
    </row>
    <row r="3567" spans="1:21" ht="14.45" customHeight="1" x14ac:dyDescent="0.2">
      <c r="A3567" s="831">
        <v>21</v>
      </c>
      <c r="B3567" s="832" t="s">
        <v>3242</v>
      </c>
      <c r="C3567" s="832" t="s">
        <v>3250</v>
      </c>
      <c r="D3567" s="833" t="s">
        <v>5568</v>
      </c>
      <c r="E3567" s="834" t="s">
        <v>3266</v>
      </c>
      <c r="F3567" s="832" t="s">
        <v>3243</v>
      </c>
      <c r="G3567" s="832" t="s">
        <v>5450</v>
      </c>
      <c r="H3567" s="832" t="s">
        <v>655</v>
      </c>
      <c r="I3567" s="832" t="s">
        <v>2953</v>
      </c>
      <c r="J3567" s="832" t="s">
        <v>698</v>
      </c>
      <c r="K3567" s="832" t="s">
        <v>833</v>
      </c>
      <c r="L3567" s="835">
        <v>132</v>
      </c>
      <c r="M3567" s="835">
        <v>396</v>
      </c>
      <c r="N3567" s="832">
        <v>3</v>
      </c>
      <c r="O3567" s="836">
        <v>1</v>
      </c>
      <c r="P3567" s="835">
        <v>396</v>
      </c>
      <c r="Q3567" s="837">
        <v>1</v>
      </c>
      <c r="R3567" s="832">
        <v>3</v>
      </c>
      <c r="S3567" s="837">
        <v>1</v>
      </c>
      <c r="T3567" s="836">
        <v>1</v>
      </c>
      <c r="U3567" s="838">
        <v>1</v>
      </c>
    </row>
    <row r="3568" spans="1:21" ht="14.45" customHeight="1" x14ac:dyDescent="0.2">
      <c r="A3568" s="831">
        <v>21</v>
      </c>
      <c r="B3568" s="832" t="s">
        <v>3242</v>
      </c>
      <c r="C3568" s="832" t="s">
        <v>3250</v>
      </c>
      <c r="D3568" s="833" t="s">
        <v>5568</v>
      </c>
      <c r="E3568" s="834" t="s">
        <v>3266</v>
      </c>
      <c r="F3568" s="832" t="s">
        <v>3243</v>
      </c>
      <c r="G3568" s="832" t="s">
        <v>3582</v>
      </c>
      <c r="H3568" s="832" t="s">
        <v>655</v>
      </c>
      <c r="I3568" s="832" t="s">
        <v>2660</v>
      </c>
      <c r="J3568" s="832" t="s">
        <v>1427</v>
      </c>
      <c r="K3568" s="832" t="s">
        <v>2661</v>
      </c>
      <c r="L3568" s="835">
        <v>143.09</v>
      </c>
      <c r="M3568" s="835">
        <v>143.09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5" customHeight="1" x14ac:dyDescent="0.2">
      <c r="A3569" s="831">
        <v>21</v>
      </c>
      <c r="B3569" s="832" t="s">
        <v>3242</v>
      </c>
      <c r="C3569" s="832" t="s">
        <v>3250</v>
      </c>
      <c r="D3569" s="833" t="s">
        <v>5568</v>
      </c>
      <c r="E3569" s="834" t="s">
        <v>3266</v>
      </c>
      <c r="F3569" s="832" t="s">
        <v>3243</v>
      </c>
      <c r="G3569" s="832" t="s">
        <v>3594</v>
      </c>
      <c r="H3569" s="832" t="s">
        <v>594</v>
      </c>
      <c r="I3569" s="832" t="s">
        <v>3595</v>
      </c>
      <c r="J3569" s="832" t="s">
        <v>668</v>
      </c>
      <c r="K3569" s="832" t="s">
        <v>3596</v>
      </c>
      <c r="L3569" s="835">
        <v>127.91</v>
      </c>
      <c r="M3569" s="835">
        <v>639.54999999999995</v>
      </c>
      <c r="N3569" s="832">
        <v>5</v>
      </c>
      <c r="O3569" s="836">
        <v>4</v>
      </c>
      <c r="P3569" s="835">
        <v>383.73</v>
      </c>
      <c r="Q3569" s="837">
        <v>0.60000000000000009</v>
      </c>
      <c r="R3569" s="832">
        <v>3</v>
      </c>
      <c r="S3569" s="837">
        <v>0.6</v>
      </c>
      <c r="T3569" s="836">
        <v>3</v>
      </c>
      <c r="U3569" s="838">
        <v>0.75</v>
      </c>
    </row>
    <row r="3570" spans="1:21" ht="14.45" customHeight="1" x14ac:dyDescent="0.2">
      <c r="A3570" s="831">
        <v>21</v>
      </c>
      <c r="B3570" s="832" t="s">
        <v>3242</v>
      </c>
      <c r="C3570" s="832" t="s">
        <v>3250</v>
      </c>
      <c r="D3570" s="833" t="s">
        <v>5568</v>
      </c>
      <c r="E3570" s="834" t="s">
        <v>3266</v>
      </c>
      <c r="F3570" s="832" t="s">
        <v>3243</v>
      </c>
      <c r="G3570" s="832" t="s">
        <v>4304</v>
      </c>
      <c r="H3570" s="832" t="s">
        <v>594</v>
      </c>
      <c r="I3570" s="832" t="s">
        <v>4305</v>
      </c>
      <c r="J3570" s="832" t="s">
        <v>1798</v>
      </c>
      <c r="K3570" s="832" t="s">
        <v>4306</v>
      </c>
      <c r="L3570" s="835">
        <v>453.79</v>
      </c>
      <c r="M3570" s="835">
        <v>453.79</v>
      </c>
      <c r="N3570" s="832">
        <v>1</v>
      </c>
      <c r="O3570" s="836">
        <v>0.5</v>
      </c>
      <c r="P3570" s="835">
        <v>453.79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5" customHeight="1" x14ac:dyDescent="0.2">
      <c r="A3571" s="831">
        <v>21</v>
      </c>
      <c r="B3571" s="832" t="s">
        <v>3242</v>
      </c>
      <c r="C3571" s="832" t="s">
        <v>3250</v>
      </c>
      <c r="D3571" s="833" t="s">
        <v>5568</v>
      </c>
      <c r="E3571" s="834" t="s">
        <v>3266</v>
      </c>
      <c r="F3571" s="832" t="s">
        <v>3243</v>
      </c>
      <c r="G3571" s="832" t="s">
        <v>3296</v>
      </c>
      <c r="H3571" s="832" t="s">
        <v>655</v>
      </c>
      <c r="I3571" s="832" t="s">
        <v>2886</v>
      </c>
      <c r="J3571" s="832" t="s">
        <v>1345</v>
      </c>
      <c r="K3571" s="832" t="s">
        <v>1346</v>
      </c>
      <c r="L3571" s="835">
        <v>0</v>
      </c>
      <c r="M3571" s="835">
        <v>0</v>
      </c>
      <c r="N3571" s="832">
        <v>11</v>
      </c>
      <c r="O3571" s="836">
        <v>8</v>
      </c>
      <c r="P3571" s="835">
        <v>0</v>
      </c>
      <c r="Q3571" s="837"/>
      <c r="R3571" s="832">
        <v>7</v>
      </c>
      <c r="S3571" s="837">
        <v>0.63636363636363635</v>
      </c>
      <c r="T3571" s="836">
        <v>5</v>
      </c>
      <c r="U3571" s="838">
        <v>0.625</v>
      </c>
    </row>
    <row r="3572" spans="1:21" ht="14.45" customHeight="1" x14ac:dyDescent="0.2">
      <c r="A3572" s="831">
        <v>21</v>
      </c>
      <c r="B3572" s="832" t="s">
        <v>3242</v>
      </c>
      <c r="C3572" s="832" t="s">
        <v>3250</v>
      </c>
      <c r="D3572" s="833" t="s">
        <v>5568</v>
      </c>
      <c r="E3572" s="834" t="s">
        <v>3266</v>
      </c>
      <c r="F3572" s="832" t="s">
        <v>3243</v>
      </c>
      <c r="G3572" s="832" t="s">
        <v>3621</v>
      </c>
      <c r="H3572" s="832" t="s">
        <v>655</v>
      </c>
      <c r="I3572" s="832" t="s">
        <v>3622</v>
      </c>
      <c r="J3572" s="832" t="s">
        <v>3623</v>
      </c>
      <c r="K3572" s="832" t="s">
        <v>3624</v>
      </c>
      <c r="L3572" s="835">
        <v>502.31</v>
      </c>
      <c r="M3572" s="835">
        <v>3516.17</v>
      </c>
      <c r="N3572" s="832">
        <v>7</v>
      </c>
      <c r="O3572" s="836">
        <v>7</v>
      </c>
      <c r="P3572" s="835">
        <v>1506.93</v>
      </c>
      <c r="Q3572" s="837">
        <v>0.4285714285714286</v>
      </c>
      <c r="R3572" s="832">
        <v>3</v>
      </c>
      <c r="S3572" s="837">
        <v>0.42857142857142855</v>
      </c>
      <c r="T3572" s="836">
        <v>3</v>
      </c>
      <c r="U3572" s="838">
        <v>0.42857142857142855</v>
      </c>
    </row>
    <row r="3573" spans="1:21" ht="14.45" customHeight="1" x14ac:dyDescent="0.2">
      <c r="A3573" s="831">
        <v>21</v>
      </c>
      <c r="B3573" s="832" t="s">
        <v>3242</v>
      </c>
      <c r="C3573" s="832" t="s">
        <v>3250</v>
      </c>
      <c r="D3573" s="833" t="s">
        <v>5568</v>
      </c>
      <c r="E3573" s="834" t="s">
        <v>3266</v>
      </c>
      <c r="F3573" s="832" t="s">
        <v>3243</v>
      </c>
      <c r="G3573" s="832" t="s">
        <v>3627</v>
      </c>
      <c r="H3573" s="832" t="s">
        <v>594</v>
      </c>
      <c r="I3573" s="832" t="s">
        <v>5451</v>
      </c>
      <c r="J3573" s="832" t="s">
        <v>1536</v>
      </c>
      <c r="K3573" s="832" t="s">
        <v>1537</v>
      </c>
      <c r="L3573" s="835">
        <v>5623.83</v>
      </c>
      <c r="M3573" s="835">
        <v>5623.83</v>
      </c>
      <c r="N3573" s="832">
        <v>1</v>
      </c>
      <c r="O3573" s="836">
        <v>0.5</v>
      </c>
      <c r="P3573" s="835">
        <v>5623.83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5" customHeight="1" x14ac:dyDescent="0.2">
      <c r="A3574" s="831">
        <v>21</v>
      </c>
      <c r="B3574" s="832" t="s">
        <v>3242</v>
      </c>
      <c r="C3574" s="832" t="s">
        <v>3250</v>
      </c>
      <c r="D3574" s="833" t="s">
        <v>5568</v>
      </c>
      <c r="E3574" s="834" t="s">
        <v>3266</v>
      </c>
      <c r="F3574" s="832" t="s">
        <v>3243</v>
      </c>
      <c r="G3574" s="832" t="s">
        <v>3627</v>
      </c>
      <c r="H3574" s="832" t="s">
        <v>594</v>
      </c>
      <c r="I3574" s="832" t="s">
        <v>5452</v>
      </c>
      <c r="J3574" s="832" t="s">
        <v>1536</v>
      </c>
      <c r="K3574" s="832" t="s">
        <v>1538</v>
      </c>
      <c r="L3574" s="835">
        <v>4017.02</v>
      </c>
      <c r="M3574" s="835">
        <v>16068.08</v>
      </c>
      <c r="N3574" s="832">
        <v>4</v>
      </c>
      <c r="O3574" s="836">
        <v>1</v>
      </c>
      <c r="P3574" s="835">
        <v>16068.08</v>
      </c>
      <c r="Q3574" s="837">
        <v>1</v>
      </c>
      <c r="R3574" s="832">
        <v>4</v>
      </c>
      <c r="S3574" s="837">
        <v>1</v>
      </c>
      <c r="T3574" s="836">
        <v>1</v>
      </c>
      <c r="U3574" s="838">
        <v>1</v>
      </c>
    </row>
    <row r="3575" spans="1:21" ht="14.45" customHeight="1" x14ac:dyDescent="0.2">
      <c r="A3575" s="831">
        <v>21</v>
      </c>
      <c r="B3575" s="832" t="s">
        <v>3242</v>
      </c>
      <c r="C3575" s="832" t="s">
        <v>3250</v>
      </c>
      <c r="D3575" s="833" t="s">
        <v>5568</v>
      </c>
      <c r="E3575" s="834" t="s">
        <v>3266</v>
      </c>
      <c r="F3575" s="832" t="s">
        <v>3243</v>
      </c>
      <c r="G3575" s="832" t="s">
        <v>3627</v>
      </c>
      <c r="H3575" s="832" t="s">
        <v>594</v>
      </c>
      <c r="I3575" s="832" t="s">
        <v>5453</v>
      </c>
      <c r="J3575" s="832" t="s">
        <v>1536</v>
      </c>
      <c r="K3575" s="832" t="s">
        <v>3629</v>
      </c>
      <c r="L3575" s="835">
        <v>803.4</v>
      </c>
      <c r="M3575" s="835">
        <v>2410.1999999999998</v>
      </c>
      <c r="N3575" s="832">
        <v>3</v>
      </c>
      <c r="O3575" s="836">
        <v>1</v>
      </c>
      <c r="P3575" s="835">
        <v>2410.1999999999998</v>
      </c>
      <c r="Q3575" s="837">
        <v>1</v>
      </c>
      <c r="R3575" s="832">
        <v>3</v>
      </c>
      <c r="S3575" s="837">
        <v>1</v>
      </c>
      <c r="T3575" s="836">
        <v>1</v>
      </c>
      <c r="U3575" s="838">
        <v>1</v>
      </c>
    </row>
    <row r="3576" spans="1:21" ht="14.45" customHeight="1" x14ac:dyDescent="0.2">
      <c r="A3576" s="831">
        <v>21</v>
      </c>
      <c r="B3576" s="832" t="s">
        <v>3242</v>
      </c>
      <c r="C3576" s="832" t="s">
        <v>3250</v>
      </c>
      <c r="D3576" s="833" t="s">
        <v>5568</v>
      </c>
      <c r="E3576" s="834" t="s">
        <v>3266</v>
      </c>
      <c r="F3576" s="832" t="s">
        <v>3243</v>
      </c>
      <c r="G3576" s="832" t="s">
        <v>3627</v>
      </c>
      <c r="H3576" s="832" t="s">
        <v>655</v>
      </c>
      <c r="I3576" s="832" t="s">
        <v>2793</v>
      </c>
      <c r="J3576" s="832" t="s">
        <v>1536</v>
      </c>
      <c r="K3576" s="832" t="s">
        <v>1538</v>
      </c>
      <c r="L3576" s="835">
        <v>4017.02</v>
      </c>
      <c r="M3576" s="835">
        <v>20085.099999999999</v>
      </c>
      <c r="N3576" s="832">
        <v>5</v>
      </c>
      <c r="O3576" s="836">
        <v>1</v>
      </c>
      <c r="P3576" s="835">
        <v>20085.099999999999</v>
      </c>
      <c r="Q3576" s="837">
        <v>1</v>
      </c>
      <c r="R3576" s="832">
        <v>5</v>
      </c>
      <c r="S3576" s="837">
        <v>1</v>
      </c>
      <c r="T3576" s="836">
        <v>1</v>
      </c>
      <c r="U3576" s="838">
        <v>1</v>
      </c>
    </row>
    <row r="3577" spans="1:21" ht="14.45" customHeight="1" x14ac:dyDescent="0.2">
      <c r="A3577" s="831">
        <v>21</v>
      </c>
      <c r="B3577" s="832" t="s">
        <v>3242</v>
      </c>
      <c r="C3577" s="832" t="s">
        <v>3250</v>
      </c>
      <c r="D3577" s="833" t="s">
        <v>5568</v>
      </c>
      <c r="E3577" s="834" t="s">
        <v>3266</v>
      </c>
      <c r="F3577" s="832" t="s">
        <v>3243</v>
      </c>
      <c r="G3577" s="832" t="s">
        <v>3627</v>
      </c>
      <c r="H3577" s="832" t="s">
        <v>655</v>
      </c>
      <c r="I3577" s="832" t="s">
        <v>3628</v>
      </c>
      <c r="J3577" s="832" t="s">
        <v>1536</v>
      </c>
      <c r="K3577" s="832" t="s">
        <v>3629</v>
      </c>
      <c r="L3577" s="835">
        <v>803.4</v>
      </c>
      <c r="M3577" s="835">
        <v>5623.7999999999993</v>
      </c>
      <c r="N3577" s="832">
        <v>7</v>
      </c>
      <c r="O3577" s="836">
        <v>1.5</v>
      </c>
      <c r="P3577" s="835">
        <v>5623.7999999999993</v>
      </c>
      <c r="Q3577" s="837">
        <v>1</v>
      </c>
      <c r="R3577" s="832">
        <v>7</v>
      </c>
      <c r="S3577" s="837">
        <v>1</v>
      </c>
      <c r="T3577" s="836">
        <v>1.5</v>
      </c>
      <c r="U3577" s="838">
        <v>1</v>
      </c>
    </row>
    <row r="3578" spans="1:21" ht="14.45" customHeight="1" x14ac:dyDescent="0.2">
      <c r="A3578" s="831">
        <v>21</v>
      </c>
      <c r="B3578" s="832" t="s">
        <v>3242</v>
      </c>
      <c r="C3578" s="832" t="s">
        <v>3250</v>
      </c>
      <c r="D3578" s="833" t="s">
        <v>5568</v>
      </c>
      <c r="E3578" s="834" t="s">
        <v>3266</v>
      </c>
      <c r="F3578" s="832" t="s">
        <v>3243</v>
      </c>
      <c r="G3578" s="832" t="s">
        <v>3627</v>
      </c>
      <c r="H3578" s="832" t="s">
        <v>594</v>
      </c>
      <c r="I3578" s="832" t="s">
        <v>3632</v>
      </c>
      <c r="J3578" s="832" t="s">
        <v>3633</v>
      </c>
      <c r="K3578" s="832" t="s">
        <v>3629</v>
      </c>
      <c r="L3578" s="835">
        <v>2001.6</v>
      </c>
      <c r="M3578" s="835">
        <v>20016</v>
      </c>
      <c r="N3578" s="832">
        <v>10</v>
      </c>
      <c r="O3578" s="836">
        <v>4</v>
      </c>
      <c r="P3578" s="835">
        <v>20016</v>
      </c>
      <c r="Q3578" s="837">
        <v>1</v>
      </c>
      <c r="R3578" s="832">
        <v>10</v>
      </c>
      <c r="S3578" s="837">
        <v>1</v>
      </c>
      <c r="T3578" s="836">
        <v>4</v>
      </c>
      <c r="U3578" s="838">
        <v>1</v>
      </c>
    </row>
    <row r="3579" spans="1:21" ht="14.45" customHeight="1" x14ac:dyDescent="0.2">
      <c r="A3579" s="831">
        <v>21</v>
      </c>
      <c r="B3579" s="832" t="s">
        <v>3242</v>
      </c>
      <c r="C3579" s="832" t="s">
        <v>3250</v>
      </c>
      <c r="D3579" s="833" t="s">
        <v>5568</v>
      </c>
      <c r="E3579" s="834" t="s">
        <v>3266</v>
      </c>
      <c r="F3579" s="832" t="s">
        <v>3243</v>
      </c>
      <c r="G3579" s="832" t="s">
        <v>3627</v>
      </c>
      <c r="H3579" s="832" t="s">
        <v>594</v>
      </c>
      <c r="I3579" s="832" t="s">
        <v>3634</v>
      </c>
      <c r="J3579" s="832" t="s">
        <v>3633</v>
      </c>
      <c r="K3579" s="832" t="s">
        <v>1537</v>
      </c>
      <c r="L3579" s="835">
        <v>14011.21</v>
      </c>
      <c r="M3579" s="835">
        <v>182145.72999999998</v>
      </c>
      <c r="N3579" s="832">
        <v>13</v>
      </c>
      <c r="O3579" s="836">
        <v>6</v>
      </c>
      <c r="P3579" s="835">
        <v>98078.469999999987</v>
      </c>
      <c r="Q3579" s="837">
        <v>0.53846153846153844</v>
      </c>
      <c r="R3579" s="832">
        <v>7</v>
      </c>
      <c r="S3579" s="837">
        <v>0.53846153846153844</v>
      </c>
      <c r="T3579" s="836">
        <v>3.5</v>
      </c>
      <c r="U3579" s="838">
        <v>0.58333333333333337</v>
      </c>
    </row>
    <row r="3580" spans="1:21" ht="14.45" customHeight="1" x14ac:dyDescent="0.2">
      <c r="A3580" s="831">
        <v>21</v>
      </c>
      <c r="B3580" s="832" t="s">
        <v>3242</v>
      </c>
      <c r="C3580" s="832" t="s">
        <v>3250</v>
      </c>
      <c r="D3580" s="833" t="s">
        <v>5568</v>
      </c>
      <c r="E3580" s="834" t="s">
        <v>3266</v>
      </c>
      <c r="F3580" s="832" t="s">
        <v>3243</v>
      </c>
      <c r="G3580" s="832" t="s">
        <v>3627</v>
      </c>
      <c r="H3580" s="832" t="s">
        <v>594</v>
      </c>
      <c r="I3580" s="832" t="s">
        <v>3635</v>
      </c>
      <c r="J3580" s="832" t="s">
        <v>3633</v>
      </c>
      <c r="K3580" s="832" t="s">
        <v>1538</v>
      </c>
      <c r="L3580" s="835">
        <v>10008.01</v>
      </c>
      <c r="M3580" s="835">
        <v>60048.06</v>
      </c>
      <c r="N3580" s="832">
        <v>6</v>
      </c>
      <c r="O3580" s="836">
        <v>1.5</v>
      </c>
      <c r="P3580" s="835">
        <v>60048.06</v>
      </c>
      <c r="Q3580" s="837">
        <v>1</v>
      </c>
      <c r="R3580" s="832">
        <v>6</v>
      </c>
      <c r="S3580" s="837">
        <v>1</v>
      </c>
      <c r="T3580" s="836">
        <v>1.5</v>
      </c>
      <c r="U3580" s="838">
        <v>1</v>
      </c>
    </row>
    <row r="3581" spans="1:21" ht="14.45" customHeight="1" x14ac:dyDescent="0.2">
      <c r="A3581" s="831">
        <v>21</v>
      </c>
      <c r="B3581" s="832" t="s">
        <v>3242</v>
      </c>
      <c r="C3581" s="832" t="s">
        <v>3250</v>
      </c>
      <c r="D3581" s="833" t="s">
        <v>5568</v>
      </c>
      <c r="E3581" s="834" t="s">
        <v>3266</v>
      </c>
      <c r="F3581" s="832" t="s">
        <v>3243</v>
      </c>
      <c r="G3581" s="832" t="s">
        <v>3637</v>
      </c>
      <c r="H3581" s="832" t="s">
        <v>594</v>
      </c>
      <c r="I3581" s="832" t="s">
        <v>3640</v>
      </c>
      <c r="J3581" s="832" t="s">
        <v>1559</v>
      </c>
      <c r="K3581" s="832" t="s">
        <v>3641</v>
      </c>
      <c r="L3581" s="835">
        <v>55.16</v>
      </c>
      <c r="M3581" s="835">
        <v>55.16</v>
      </c>
      <c r="N3581" s="832">
        <v>1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5" customHeight="1" x14ac:dyDescent="0.2">
      <c r="A3582" s="831">
        <v>21</v>
      </c>
      <c r="B3582" s="832" t="s">
        <v>3242</v>
      </c>
      <c r="C3582" s="832" t="s">
        <v>3250</v>
      </c>
      <c r="D3582" s="833" t="s">
        <v>5568</v>
      </c>
      <c r="E3582" s="834" t="s">
        <v>3266</v>
      </c>
      <c r="F3582" s="832" t="s">
        <v>3243</v>
      </c>
      <c r="G3582" s="832" t="s">
        <v>4316</v>
      </c>
      <c r="H3582" s="832" t="s">
        <v>594</v>
      </c>
      <c r="I3582" s="832" t="s">
        <v>5454</v>
      </c>
      <c r="J3582" s="832" t="s">
        <v>4318</v>
      </c>
      <c r="K3582" s="832" t="s">
        <v>5455</v>
      </c>
      <c r="L3582" s="835">
        <v>61.97</v>
      </c>
      <c r="M3582" s="835">
        <v>123.94</v>
      </c>
      <c r="N3582" s="832">
        <v>2</v>
      </c>
      <c r="O3582" s="836">
        <v>1</v>
      </c>
      <c r="P3582" s="835">
        <v>123.94</v>
      </c>
      <c r="Q3582" s="837">
        <v>1</v>
      </c>
      <c r="R3582" s="832">
        <v>2</v>
      </c>
      <c r="S3582" s="837">
        <v>1</v>
      </c>
      <c r="T3582" s="836">
        <v>1</v>
      </c>
      <c r="U3582" s="838">
        <v>1</v>
      </c>
    </row>
    <row r="3583" spans="1:21" ht="14.45" customHeight="1" x14ac:dyDescent="0.2">
      <c r="A3583" s="831">
        <v>21</v>
      </c>
      <c r="B3583" s="832" t="s">
        <v>3242</v>
      </c>
      <c r="C3583" s="832" t="s">
        <v>3250</v>
      </c>
      <c r="D3583" s="833" t="s">
        <v>5568</v>
      </c>
      <c r="E3583" s="834" t="s">
        <v>3266</v>
      </c>
      <c r="F3583" s="832" t="s">
        <v>3243</v>
      </c>
      <c r="G3583" s="832" t="s">
        <v>4316</v>
      </c>
      <c r="H3583" s="832" t="s">
        <v>594</v>
      </c>
      <c r="I3583" s="832" t="s">
        <v>5456</v>
      </c>
      <c r="J3583" s="832" t="s">
        <v>4318</v>
      </c>
      <c r="K3583" s="832" t="s">
        <v>5455</v>
      </c>
      <c r="L3583" s="835">
        <v>61.97</v>
      </c>
      <c r="M3583" s="835">
        <v>61.97</v>
      </c>
      <c r="N3583" s="832">
        <v>1</v>
      </c>
      <c r="O3583" s="836">
        <v>0.5</v>
      </c>
      <c r="P3583" s="835">
        <v>61.97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5" customHeight="1" x14ac:dyDescent="0.2">
      <c r="A3584" s="831">
        <v>21</v>
      </c>
      <c r="B3584" s="832" t="s">
        <v>3242</v>
      </c>
      <c r="C3584" s="832" t="s">
        <v>3250</v>
      </c>
      <c r="D3584" s="833" t="s">
        <v>5568</v>
      </c>
      <c r="E3584" s="834" t="s">
        <v>3266</v>
      </c>
      <c r="F3584" s="832" t="s">
        <v>3243</v>
      </c>
      <c r="G3584" s="832" t="s">
        <v>3981</v>
      </c>
      <c r="H3584" s="832" t="s">
        <v>594</v>
      </c>
      <c r="I3584" s="832" t="s">
        <v>5054</v>
      </c>
      <c r="J3584" s="832" t="s">
        <v>3983</v>
      </c>
      <c r="K3584" s="832" t="s">
        <v>5055</v>
      </c>
      <c r="L3584" s="835">
        <v>264</v>
      </c>
      <c r="M3584" s="835">
        <v>792</v>
      </c>
      <c r="N3584" s="832">
        <v>3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5" customHeight="1" x14ac:dyDescent="0.2">
      <c r="A3585" s="831">
        <v>21</v>
      </c>
      <c r="B3585" s="832" t="s">
        <v>3242</v>
      </c>
      <c r="C3585" s="832" t="s">
        <v>3250</v>
      </c>
      <c r="D3585" s="833" t="s">
        <v>5568</v>
      </c>
      <c r="E3585" s="834" t="s">
        <v>3266</v>
      </c>
      <c r="F3585" s="832" t="s">
        <v>3243</v>
      </c>
      <c r="G3585" s="832" t="s">
        <v>3668</v>
      </c>
      <c r="H3585" s="832" t="s">
        <v>594</v>
      </c>
      <c r="I3585" s="832" t="s">
        <v>3989</v>
      </c>
      <c r="J3585" s="832" t="s">
        <v>3990</v>
      </c>
      <c r="K3585" s="832" t="s">
        <v>3991</v>
      </c>
      <c r="L3585" s="835">
        <v>177.92</v>
      </c>
      <c r="M3585" s="835">
        <v>177.92</v>
      </c>
      <c r="N3585" s="832">
        <v>1</v>
      </c>
      <c r="O3585" s="836">
        <v>0.5</v>
      </c>
      <c r="P3585" s="835">
        <v>177.92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5" customHeight="1" x14ac:dyDescent="0.2">
      <c r="A3586" s="831">
        <v>21</v>
      </c>
      <c r="B3586" s="832" t="s">
        <v>3242</v>
      </c>
      <c r="C3586" s="832" t="s">
        <v>3250</v>
      </c>
      <c r="D3586" s="833" t="s">
        <v>5568</v>
      </c>
      <c r="E3586" s="834" t="s">
        <v>3266</v>
      </c>
      <c r="F3586" s="832" t="s">
        <v>3243</v>
      </c>
      <c r="G3586" s="832" t="s">
        <v>3992</v>
      </c>
      <c r="H3586" s="832" t="s">
        <v>594</v>
      </c>
      <c r="I3586" s="832" t="s">
        <v>5457</v>
      </c>
      <c r="J3586" s="832" t="s">
        <v>5458</v>
      </c>
      <c r="K3586" s="832" t="s">
        <v>5459</v>
      </c>
      <c r="L3586" s="835">
        <v>80.53</v>
      </c>
      <c r="M3586" s="835">
        <v>241.59</v>
      </c>
      <c r="N3586" s="832">
        <v>3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21</v>
      </c>
      <c r="B3587" s="832" t="s">
        <v>3242</v>
      </c>
      <c r="C3587" s="832" t="s">
        <v>3250</v>
      </c>
      <c r="D3587" s="833" t="s">
        <v>5568</v>
      </c>
      <c r="E3587" s="834" t="s">
        <v>3266</v>
      </c>
      <c r="F3587" s="832" t="s">
        <v>3243</v>
      </c>
      <c r="G3587" s="832" t="s">
        <v>3673</v>
      </c>
      <c r="H3587" s="832" t="s">
        <v>594</v>
      </c>
      <c r="I3587" s="832" t="s">
        <v>2947</v>
      </c>
      <c r="J3587" s="832" t="s">
        <v>1662</v>
      </c>
      <c r="K3587" s="832" t="s">
        <v>2948</v>
      </c>
      <c r="L3587" s="835">
        <v>0</v>
      </c>
      <c r="M3587" s="835">
        <v>0</v>
      </c>
      <c r="N3587" s="832">
        <v>2</v>
      </c>
      <c r="O3587" s="836">
        <v>1</v>
      </c>
      <c r="P3587" s="835"/>
      <c r="Q3587" s="837"/>
      <c r="R3587" s="832"/>
      <c r="S3587" s="837">
        <v>0</v>
      </c>
      <c r="T3587" s="836"/>
      <c r="U3587" s="838">
        <v>0</v>
      </c>
    </row>
    <row r="3588" spans="1:21" ht="14.45" customHeight="1" x14ac:dyDescent="0.2">
      <c r="A3588" s="831">
        <v>21</v>
      </c>
      <c r="B3588" s="832" t="s">
        <v>3242</v>
      </c>
      <c r="C3588" s="832" t="s">
        <v>3250</v>
      </c>
      <c r="D3588" s="833" t="s">
        <v>5568</v>
      </c>
      <c r="E3588" s="834" t="s">
        <v>3266</v>
      </c>
      <c r="F3588" s="832" t="s">
        <v>3243</v>
      </c>
      <c r="G3588" s="832" t="s">
        <v>3673</v>
      </c>
      <c r="H3588" s="832" t="s">
        <v>594</v>
      </c>
      <c r="I3588" s="832" t="s">
        <v>2949</v>
      </c>
      <c r="J3588" s="832" t="s">
        <v>1662</v>
      </c>
      <c r="K3588" s="832" t="s">
        <v>2950</v>
      </c>
      <c r="L3588" s="835">
        <v>0</v>
      </c>
      <c r="M3588" s="835">
        <v>0</v>
      </c>
      <c r="N3588" s="832">
        <v>3</v>
      </c>
      <c r="O3588" s="836">
        <v>1.5</v>
      </c>
      <c r="P3588" s="835">
        <v>0</v>
      </c>
      <c r="Q3588" s="837"/>
      <c r="R3588" s="832">
        <v>1</v>
      </c>
      <c r="S3588" s="837">
        <v>0.33333333333333331</v>
      </c>
      <c r="T3588" s="836">
        <v>0.5</v>
      </c>
      <c r="U3588" s="838">
        <v>0.33333333333333331</v>
      </c>
    </row>
    <row r="3589" spans="1:21" ht="14.45" customHeight="1" x14ac:dyDescent="0.2">
      <c r="A3589" s="831">
        <v>21</v>
      </c>
      <c r="B3589" s="832" t="s">
        <v>3242</v>
      </c>
      <c r="C3589" s="832" t="s">
        <v>3250</v>
      </c>
      <c r="D3589" s="833" t="s">
        <v>5568</v>
      </c>
      <c r="E3589" s="834" t="s">
        <v>3266</v>
      </c>
      <c r="F3589" s="832" t="s">
        <v>3243</v>
      </c>
      <c r="G3589" s="832" t="s">
        <v>3673</v>
      </c>
      <c r="H3589" s="832" t="s">
        <v>655</v>
      </c>
      <c r="I3589" s="832" t="s">
        <v>3142</v>
      </c>
      <c r="J3589" s="832" t="s">
        <v>1662</v>
      </c>
      <c r="K3589" s="832" t="s">
        <v>2950</v>
      </c>
      <c r="L3589" s="835">
        <v>0</v>
      </c>
      <c r="M3589" s="835">
        <v>0</v>
      </c>
      <c r="N3589" s="832">
        <v>1</v>
      </c>
      <c r="O3589" s="836">
        <v>1</v>
      </c>
      <c r="P3589" s="835"/>
      <c r="Q3589" s="837"/>
      <c r="R3589" s="832"/>
      <c r="S3589" s="837">
        <v>0</v>
      </c>
      <c r="T3589" s="836"/>
      <c r="U3589" s="838">
        <v>0</v>
      </c>
    </row>
    <row r="3590" spans="1:21" ht="14.45" customHeight="1" x14ac:dyDescent="0.2">
      <c r="A3590" s="831">
        <v>21</v>
      </c>
      <c r="B3590" s="832" t="s">
        <v>3242</v>
      </c>
      <c r="C3590" s="832" t="s">
        <v>3250</v>
      </c>
      <c r="D3590" s="833" t="s">
        <v>5568</v>
      </c>
      <c r="E3590" s="834" t="s">
        <v>3266</v>
      </c>
      <c r="F3590" s="832" t="s">
        <v>3243</v>
      </c>
      <c r="G3590" s="832" t="s">
        <v>3309</v>
      </c>
      <c r="H3590" s="832" t="s">
        <v>594</v>
      </c>
      <c r="I3590" s="832" t="s">
        <v>4496</v>
      </c>
      <c r="J3590" s="832" t="s">
        <v>3693</v>
      </c>
      <c r="K3590" s="832" t="s">
        <v>4497</v>
      </c>
      <c r="L3590" s="835">
        <v>33.31</v>
      </c>
      <c r="M3590" s="835">
        <v>99.93</v>
      </c>
      <c r="N3590" s="832">
        <v>3</v>
      </c>
      <c r="O3590" s="836">
        <v>2</v>
      </c>
      <c r="P3590" s="835">
        <v>99.93</v>
      </c>
      <c r="Q3590" s="837">
        <v>1</v>
      </c>
      <c r="R3590" s="832">
        <v>3</v>
      </c>
      <c r="S3590" s="837">
        <v>1</v>
      </c>
      <c r="T3590" s="836">
        <v>2</v>
      </c>
      <c r="U3590" s="838">
        <v>1</v>
      </c>
    </row>
    <row r="3591" spans="1:21" ht="14.45" customHeight="1" x14ac:dyDescent="0.2">
      <c r="A3591" s="831">
        <v>21</v>
      </c>
      <c r="B3591" s="832" t="s">
        <v>3242</v>
      </c>
      <c r="C3591" s="832" t="s">
        <v>3250</v>
      </c>
      <c r="D3591" s="833" t="s">
        <v>5568</v>
      </c>
      <c r="E3591" s="834" t="s">
        <v>3266</v>
      </c>
      <c r="F3591" s="832" t="s">
        <v>3243</v>
      </c>
      <c r="G3591" s="832" t="s">
        <v>3309</v>
      </c>
      <c r="H3591" s="832" t="s">
        <v>594</v>
      </c>
      <c r="I3591" s="832" t="s">
        <v>2880</v>
      </c>
      <c r="J3591" s="832" t="s">
        <v>2881</v>
      </c>
      <c r="K3591" s="832" t="s">
        <v>2882</v>
      </c>
      <c r="L3591" s="835">
        <v>50.32</v>
      </c>
      <c r="M3591" s="835">
        <v>50.32</v>
      </c>
      <c r="N3591" s="832">
        <v>1</v>
      </c>
      <c r="O3591" s="836">
        <v>1</v>
      </c>
      <c r="P3591" s="835">
        <v>50.32</v>
      </c>
      <c r="Q3591" s="837">
        <v>1</v>
      </c>
      <c r="R3591" s="832">
        <v>1</v>
      </c>
      <c r="S3591" s="837">
        <v>1</v>
      </c>
      <c r="T3591" s="836">
        <v>1</v>
      </c>
      <c r="U3591" s="838">
        <v>1</v>
      </c>
    </row>
    <row r="3592" spans="1:21" ht="14.45" customHeight="1" x14ac:dyDescent="0.2">
      <c r="A3592" s="831">
        <v>21</v>
      </c>
      <c r="B3592" s="832" t="s">
        <v>3242</v>
      </c>
      <c r="C3592" s="832" t="s">
        <v>3250</v>
      </c>
      <c r="D3592" s="833" t="s">
        <v>5568</v>
      </c>
      <c r="E3592" s="834" t="s">
        <v>3266</v>
      </c>
      <c r="F3592" s="832" t="s">
        <v>3243</v>
      </c>
      <c r="G3592" s="832" t="s">
        <v>3309</v>
      </c>
      <c r="H3592" s="832" t="s">
        <v>594</v>
      </c>
      <c r="I3592" s="832" t="s">
        <v>3310</v>
      </c>
      <c r="J3592" s="832" t="s">
        <v>1648</v>
      </c>
      <c r="K3592" s="832" t="s">
        <v>3311</v>
      </c>
      <c r="L3592" s="835">
        <v>50.32</v>
      </c>
      <c r="M3592" s="835">
        <v>301.92</v>
      </c>
      <c r="N3592" s="832">
        <v>6</v>
      </c>
      <c r="O3592" s="836">
        <v>5</v>
      </c>
      <c r="P3592" s="835">
        <v>251.6</v>
      </c>
      <c r="Q3592" s="837">
        <v>0.83333333333333326</v>
      </c>
      <c r="R3592" s="832">
        <v>5</v>
      </c>
      <c r="S3592" s="837">
        <v>0.83333333333333337</v>
      </c>
      <c r="T3592" s="836">
        <v>4</v>
      </c>
      <c r="U3592" s="838">
        <v>0.8</v>
      </c>
    </row>
    <row r="3593" spans="1:21" ht="14.45" customHeight="1" x14ac:dyDescent="0.2">
      <c r="A3593" s="831">
        <v>21</v>
      </c>
      <c r="B3593" s="832" t="s">
        <v>3242</v>
      </c>
      <c r="C3593" s="832" t="s">
        <v>3250</v>
      </c>
      <c r="D3593" s="833" t="s">
        <v>5568</v>
      </c>
      <c r="E3593" s="834" t="s">
        <v>3266</v>
      </c>
      <c r="F3593" s="832" t="s">
        <v>3243</v>
      </c>
      <c r="G3593" s="832" t="s">
        <v>3309</v>
      </c>
      <c r="H3593" s="832" t="s">
        <v>594</v>
      </c>
      <c r="I3593" s="832" t="s">
        <v>4335</v>
      </c>
      <c r="J3593" s="832" t="s">
        <v>1648</v>
      </c>
      <c r="K3593" s="832" t="s">
        <v>4336</v>
      </c>
      <c r="L3593" s="835">
        <v>16.77</v>
      </c>
      <c r="M3593" s="835">
        <v>50.31</v>
      </c>
      <c r="N3593" s="832">
        <v>3</v>
      </c>
      <c r="O3593" s="836">
        <v>3</v>
      </c>
      <c r="P3593" s="835">
        <v>50.31</v>
      </c>
      <c r="Q3593" s="837">
        <v>1</v>
      </c>
      <c r="R3593" s="832">
        <v>3</v>
      </c>
      <c r="S3593" s="837">
        <v>1</v>
      </c>
      <c r="T3593" s="836">
        <v>3</v>
      </c>
      <c r="U3593" s="838">
        <v>1</v>
      </c>
    </row>
    <row r="3594" spans="1:21" ht="14.45" customHeight="1" x14ac:dyDescent="0.2">
      <c r="A3594" s="831">
        <v>21</v>
      </c>
      <c r="B3594" s="832" t="s">
        <v>3242</v>
      </c>
      <c r="C3594" s="832" t="s">
        <v>3250</v>
      </c>
      <c r="D3594" s="833" t="s">
        <v>5568</v>
      </c>
      <c r="E3594" s="834" t="s">
        <v>3266</v>
      </c>
      <c r="F3594" s="832" t="s">
        <v>3243</v>
      </c>
      <c r="G3594" s="832" t="s">
        <v>3698</v>
      </c>
      <c r="H3594" s="832" t="s">
        <v>655</v>
      </c>
      <c r="I3594" s="832" t="s">
        <v>3111</v>
      </c>
      <c r="J3594" s="832" t="s">
        <v>1735</v>
      </c>
      <c r="K3594" s="832" t="s">
        <v>3112</v>
      </c>
      <c r="L3594" s="835">
        <v>154.36000000000001</v>
      </c>
      <c r="M3594" s="835">
        <v>154.36000000000001</v>
      </c>
      <c r="N3594" s="832">
        <v>1</v>
      </c>
      <c r="O3594" s="836">
        <v>1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21</v>
      </c>
      <c r="B3595" s="832" t="s">
        <v>3242</v>
      </c>
      <c r="C3595" s="832" t="s">
        <v>3250</v>
      </c>
      <c r="D3595" s="833" t="s">
        <v>5568</v>
      </c>
      <c r="E3595" s="834" t="s">
        <v>3266</v>
      </c>
      <c r="F3595" s="832" t="s">
        <v>3243</v>
      </c>
      <c r="G3595" s="832" t="s">
        <v>3698</v>
      </c>
      <c r="H3595" s="832" t="s">
        <v>594</v>
      </c>
      <c r="I3595" s="832" t="s">
        <v>4018</v>
      </c>
      <c r="J3595" s="832" t="s">
        <v>1735</v>
      </c>
      <c r="K3595" s="832" t="s">
        <v>3700</v>
      </c>
      <c r="L3595" s="835">
        <v>225.06</v>
      </c>
      <c r="M3595" s="835">
        <v>225.06</v>
      </c>
      <c r="N3595" s="832">
        <v>1</v>
      </c>
      <c r="O3595" s="836">
        <v>1</v>
      </c>
      <c r="P3595" s="835">
        <v>225.06</v>
      </c>
      <c r="Q3595" s="837">
        <v>1</v>
      </c>
      <c r="R3595" s="832">
        <v>1</v>
      </c>
      <c r="S3595" s="837">
        <v>1</v>
      </c>
      <c r="T3595" s="836">
        <v>1</v>
      </c>
      <c r="U3595" s="838">
        <v>1</v>
      </c>
    </row>
    <row r="3596" spans="1:21" ht="14.45" customHeight="1" x14ac:dyDescent="0.2">
      <c r="A3596" s="831">
        <v>21</v>
      </c>
      <c r="B3596" s="832" t="s">
        <v>3242</v>
      </c>
      <c r="C3596" s="832" t="s">
        <v>3250</v>
      </c>
      <c r="D3596" s="833" t="s">
        <v>5568</v>
      </c>
      <c r="E3596" s="834" t="s">
        <v>3266</v>
      </c>
      <c r="F3596" s="832" t="s">
        <v>3243</v>
      </c>
      <c r="G3596" s="832" t="s">
        <v>4341</v>
      </c>
      <c r="H3596" s="832" t="s">
        <v>655</v>
      </c>
      <c r="I3596" s="832" t="s">
        <v>4342</v>
      </c>
      <c r="J3596" s="832" t="s">
        <v>932</v>
      </c>
      <c r="K3596" s="832" t="s">
        <v>4343</v>
      </c>
      <c r="L3596" s="835">
        <v>0</v>
      </c>
      <c r="M3596" s="835">
        <v>0</v>
      </c>
      <c r="N3596" s="832">
        <v>1</v>
      </c>
      <c r="O3596" s="836">
        <v>0.5</v>
      </c>
      <c r="P3596" s="835">
        <v>0</v>
      </c>
      <c r="Q3596" s="837"/>
      <c r="R3596" s="832">
        <v>1</v>
      </c>
      <c r="S3596" s="837">
        <v>1</v>
      </c>
      <c r="T3596" s="836">
        <v>0.5</v>
      </c>
      <c r="U3596" s="838">
        <v>1</v>
      </c>
    </row>
    <row r="3597" spans="1:21" ht="14.45" customHeight="1" x14ac:dyDescent="0.2">
      <c r="A3597" s="831">
        <v>21</v>
      </c>
      <c r="B3597" s="832" t="s">
        <v>3242</v>
      </c>
      <c r="C3597" s="832" t="s">
        <v>3250</v>
      </c>
      <c r="D3597" s="833" t="s">
        <v>5568</v>
      </c>
      <c r="E3597" s="834" t="s">
        <v>3266</v>
      </c>
      <c r="F3597" s="832" t="s">
        <v>3243</v>
      </c>
      <c r="G3597" s="832" t="s">
        <v>3705</v>
      </c>
      <c r="H3597" s="832" t="s">
        <v>594</v>
      </c>
      <c r="I3597" s="832" t="s">
        <v>3706</v>
      </c>
      <c r="J3597" s="832" t="s">
        <v>3707</v>
      </c>
      <c r="K3597" s="832" t="s">
        <v>3708</v>
      </c>
      <c r="L3597" s="835">
        <v>0</v>
      </c>
      <c r="M3597" s="835">
        <v>0</v>
      </c>
      <c r="N3597" s="832">
        <v>2</v>
      </c>
      <c r="O3597" s="836">
        <v>2</v>
      </c>
      <c r="P3597" s="835">
        <v>0</v>
      </c>
      <c r="Q3597" s="837"/>
      <c r="R3597" s="832">
        <v>1</v>
      </c>
      <c r="S3597" s="837">
        <v>0.5</v>
      </c>
      <c r="T3597" s="836">
        <v>1</v>
      </c>
      <c r="U3597" s="838">
        <v>0.5</v>
      </c>
    </row>
    <row r="3598" spans="1:21" ht="14.45" customHeight="1" x14ac:dyDescent="0.2">
      <c r="A3598" s="831">
        <v>21</v>
      </c>
      <c r="B3598" s="832" t="s">
        <v>3242</v>
      </c>
      <c r="C3598" s="832" t="s">
        <v>3250</v>
      </c>
      <c r="D3598" s="833" t="s">
        <v>5568</v>
      </c>
      <c r="E3598" s="834" t="s">
        <v>3266</v>
      </c>
      <c r="F3598" s="832" t="s">
        <v>3243</v>
      </c>
      <c r="G3598" s="832" t="s">
        <v>3312</v>
      </c>
      <c r="H3598" s="832" t="s">
        <v>594</v>
      </c>
      <c r="I3598" s="832" t="s">
        <v>4601</v>
      </c>
      <c r="J3598" s="832" t="s">
        <v>4602</v>
      </c>
      <c r="K3598" s="832" t="s">
        <v>1689</v>
      </c>
      <c r="L3598" s="835">
        <v>172.67</v>
      </c>
      <c r="M3598" s="835">
        <v>863.34999999999991</v>
      </c>
      <c r="N3598" s="832">
        <v>5</v>
      </c>
      <c r="O3598" s="836">
        <v>0.5</v>
      </c>
      <c r="P3598" s="835">
        <v>863.34999999999991</v>
      </c>
      <c r="Q3598" s="837">
        <v>1</v>
      </c>
      <c r="R3598" s="832">
        <v>5</v>
      </c>
      <c r="S3598" s="837">
        <v>1</v>
      </c>
      <c r="T3598" s="836">
        <v>0.5</v>
      </c>
      <c r="U3598" s="838">
        <v>1</v>
      </c>
    </row>
    <row r="3599" spans="1:21" ht="14.45" customHeight="1" x14ac:dyDescent="0.2">
      <c r="A3599" s="831">
        <v>21</v>
      </c>
      <c r="B3599" s="832" t="s">
        <v>3242</v>
      </c>
      <c r="C3599" s="832" t="s">
        <v>3250</v>
      </c>
      <c r="D3599" s="833" t="s">
        <v>5568</v>
      </c>
      <c r="E3599" s="834" t="s">
        <v>3266</v>
      </c>
      <c r="F3599" s="832" t="s">
        <v>3243</v>
      </c>
      <c r="G3599" s="832" t="s">
        <v>3312</v>
      </c>
      <c r="H3599" s="832" t="s">
        <v>594</v>
      </c>
      <c r="I3599" s="832" t="s">
        <v>4603</v>
      </c>
      <c r="J3599" s="832" t="s">
        <v>4604</v>
      </c>
      <c r="K3599" s="832" t="s">
        <v>3010</v>
      </c>
      <c r="L3599" s="835">
        <v>143.59</v>
      </c>
      <c r="M3599" s="835">
        <v>717.95</v>
      </c>
      <c r="N3599" s="832">
        <v>5</v>
      </c>
      <c r="O3599" s="836">
        <v>0.5</v>
      </c>
      <c r="P3599" s="835">
        <v>717.95</v>
      </c>
      <c r="Q3599" s="837">
        <v>1</v>
      </c>
      <c r="R3599" s="832">
        <v>5</v>
      </c>
      <c r="S3599" s="837">
        <v>1</v>
      </c>
      <c r="T3599" s="836">
        <v>0.5</v>
      </c>
      <c r="U3599" s="838">
        <v>1</v>
      </c>
    </row>
    <row r="3600" spans="1:21" ht="14.45" customHeight="1" x14ac:dyDescent="0.2">
      <c r="A3600" s="831">
        <v>21</v>
      </c>
      <c r="B3600" s="832" t="s">
        <v>3242</v>
      </c>
      <c r="C3600" s="832" t="s">
        <v>3250</v>
      </c>
      <c r="D3600" s="833" t="s">
        <v>5568</v>
      </c>
      <c r="E3600" s="834" t="s">
        <v>3266</v>
      </c>
      <c r="F3600" s="832" t="s">
        <v>3243</v>
      </c>
      <c r="G3600" s="832" t="s">
        <v>3297</v>
      </c>
      <c r="H3600" s="832" t="s">
        <v>594</v>
      </c>
      <c r="I3600" s="832" t="s">
        <v>3298</v>
      </c>
      <c r="J3600" s="832" t="s">
        <v>1256</v>
      </c>
      <c r="K3600" s="832" t="s">
        <v>1257</v>
      </c>
      <c r="L3600" s="835">
        <v>107.27</v>
      </c>
      <c r="M3600" s="835">
        <v>536.35</v>
      </c>
      <c r="N3600" s="832">
        <v>5</v>
      </c>
      <c r="O3600" s="836">
        <v>2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21</v>
      </c>
      <c r="B3601" s="832" t="s">
        <v>3242</v>
      </c>
      <c r="C3601" s="832" t="s">
        <v>3250</v>
      </c>
      <c r="D3601" s="833" t="s">
        <v>5568</v>
      </c>
      <c r="E3601" s="834" t="s">
        <v>3266</v>
      </c>
      <c r="F3601" s="832" t="s">
        <v>3244</v>
      </c>
      <c r="G3601" s="832" t="s">
        <v>3315</v>
      </c>
      <c r="H3601" s="832" t="s">
        <v>594</v>
      </c>
      <c r="I3601" s="832" t="s">
        <v>3724</v>
      </c>
      <c r="J3601" s="832" t="s">
        <v>3317</v>
      </c>
      <c r="K3601" s="832"/>
      <c r="L3601" s="835">
        <v>0</v>
      </c>
      <c r="M3601" s="835">
        <v>0</v>
      </c>
      <c r="N3601" s="832">
        <v>1</v>
      </c>
      <c r="O3601" s="836">
        <v>1</v>
      </c>
      <c r="P3601" s="835">
        <v>0</v>
      </c>
      <c r="Q3601" s="837"/>
      <c r="R3601" s="832">
        <v>1</v>
      </c>
      <c r="S3601" s="837">
        <v>1</v>
      </c>
      <c r="T3601" s="836">
        <v>1</v>
      </c>
      <c r="U3601" s="838">
        <v>1</v>
      </c>
    </row>
    <row r="3602" spans="1:21" ht="14.45" customHeight="1" x14ac:dyDescent="0.2">
      <c r="A3602" s="831">
        <v>21</v>
      </c>
      <c r="B3602" s="832" t="s">
        <v>3242</v>
      </c>
      <c r="C3602" s="832" t="s">
        <v>3250</v>
      </c>
      <c r="D3602" s="833" t="s">
        <v>5568</v>
      </c>
      <c r="E3602" s="834" t="s">
        <v>3266</v>
      </c>
      <c r="F3602" s="832" t="s">
        <v>3245</v>
      </c>
      <c r="G3602" s="832" t="s">
        <v>3315</v>
      </c>
      <c r="H3602" s="832" t="s">
        <v>594</v>
      </c>
      <c r="I3602" s="832" t="s">
        <v>3748</v>
      </c>
      <c r="J3602" s="832" t="s">
        <v>3317</v>
      </c>
      <c r="K3602" s="832"/>
      <c r="L3602" s="835">
        <v>1267.1199999999999</v>
      </c>
      <c r="M3602" s="835">
        <v>5068.4799999999996</v>
      </c>
      <c r="N3602" s="832">
        <v>4</v>
      </c>
      <c r="O3602" s="836">
        <v>2</v>
      </c>
      <c r="P3602" s="835">
        <v>5068.4799999999996</v>
      </c>
      <c r="Q3602" s="837">
        <v>1</v>
      </c>
      <c r="R3602" s="832">
        <v>4</v>
      </c>
      <c r="S3602" s="837">
        <v>1</v>
      </c>
      <c r="T3602" s="836">
        <v>2</v>
      </c>
      <c r="U3602" s="838">
        <v>1</v>
      </c>
    </row>
    <row r="3603" spans="1:21" ht="14.45" customHeight="1" x14ac:dyDescent="0.2">
      <c r="A3603" s="831">
        <v>21</v>
      </c>
      <c r="B3603" s="832" t="s">
        <v>3242</v>
      </c>
      <c r="C3603" s="832" t="s">
        <v>3250</v>
      </c>
      <c r="D3603" s="833" t="s">
        <v>5568</v>
      </c>
      <c r="E3603" s="834" t="s">
        <v>3266</v>
      </c>
      <c r="F3603" s="832" t="s">
        <v>3245</v>
      </c>
      <c r="G3603" s="832" t="s">
        <v>3315</v>
      </c>
      <c r="H3603" s="832" t="s">
        <v>594</v>
      </c>
      <c r="I3603" s="832" t="s">
        <v>4871</v>
      </c>
      <c r="J3603" s="832" t="s">
        <v>4872</v>
      </c>
      <c r="K3603" s="832" t="s">
        <v>4873</v>
      </c>
      <c r="L3603" s="835">
        <v>741</v>
      </c>
      <c r="M3603" s="835">
        <v>2964</v>
      </c>
      <c r="N3603" s="832">
        <v>4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21</v>
      </c>
      <c r="B3604" s="832" t="s">
        <v>3242</v>
      </c>
      <c r="C3604" s="832" t="s">
        <v>3250</v>
      </c>
      <c r="D3604" s="833" t="s">
        <v>5568</v>
      </c>
      <c r="E3604" s="834" t="s">
        <v>3266</v>
      </c>
      <c r="F3604" s="832" t="s">
        <v>3245</v>
      </c>
      <c r="G3604" s="832" t="s">
        <v>3728</v>
      </c>
      <c r="H3604" s="832" t="s">
        <v>594</v>
      </c>
      <c r="I3604" s="832" t="s">
        <v>4871</v>
      </c>
      <c r="J3604" s="832" t="s">
        <v>4872</v>
      </c>
      <c r="K3604" s="832" t="s">
        <v>4873</v>
      </c>
      <c r="L3604" s="835">
        <v>741</v>
      </c>
      <c r="M3604" s="835">
        <v>6669</v>
      </c>
      <c r="N3604" s="832">
        <v>9</v>
      </c>
      <c r="O3604" s="836">
        <v>3</v>
      </c>
      <c r="P3604" s="835">
        <v>2223</v>
      </c>
      <c r="Q3604" s="837">
        <v>0.33333333333333331</v>
      </c>
      <c r="R3604" s="832">
        <v>3</v>
      </c>
      <c r="S3604" s="837">
        <v>0.33333333333333331</v>
      </c>
      <c r="T3604" s="836">
        <v>1</v>
      </c>
      <c r="U3604" s="838">
        <v>0.33333333333333331</v>
      </c>
    </row>
    <row r="3605" spans="1:21" ht="14.45" customHeight="1" x14ac:dyDescent="0.2">
      <c r="A3605" s="831">
        <v>21</v>
      </c>
      <c r="B3605" s="832" t="s">
        <v>3242</v>
      </c>
      <c r="C3605" s="832" t="s">
        <v>3250</v>
      </c>
      <c r="D3605" s="833" t="s">
        <v>5568</v>
      </c>
      <c r="E3605" s="834" t="s">
        <v>3266</v>
      </c>
      <c r="F3605" s="832" t="s">
        <v>3245</v>
      </c>
      <c r="G3605" s="832" t="s">
        <v>3728</v>
      </c>
      <c r="H3605" s="832" t="s">
        <v>594</v>
      </c>
      <c r="I3605" s="832" t="s">
        <v>4874</v>
      </c>
      <c r="J3605" s="832" t="s">
        <v>4875</v>
      </c>
      <c r="K3605" s="832" t="s">
        <v>4876</v>
      </c>
      <c r="L3605" s="835">
        <v>800</v>
      </c>
      <c r="M3605" s="835">
        <v>4000</v>
      </c>
      <c r="N3605" s="832">
        <v>5</v>
      </c>
      <c r="O3605" s="836">
        <v>2</v>
      </c>
      <c r="P3605" s="835">
        <v>2400</v>
      </c>
      <c r="Q3605" s="837">
        <v>0.6</v>
      </c>
      <c r="R3605" s="832">
        <v>3</v>
      </c>
      <c r="S3605" s="837">
        <v>0.6</v>
      </c>
      <c r="T3605" s="836">
        <v>1</v>
      </c>
      <c r="U3605" s="838">
        <v>0.5</v>
      </c>
    </row>
    <row r="3606" spans="1:21" ht="14.45" customHeight="1" x14ac:dyDescent="0.2">
      <c r="A3606" s="831">
        <v>21</v>
      </c>
      <c r="B3606" s="832" t="s">
        <v>3242</v>
      </c>
      <c r="C3606" s="832" t="s">
        <v>3250</v>
      </c>
      <c r="D3606" s="833" t="s">
        <v>5568</v>
      </c>
      <c r="E3606" s="834" t="s">
        <v>3266</v>
      </c>
      <c r="F3606" s="832" t="s">
        <v>3245</v>
      </c>
      <c r="G3606" s="832" t="s">
        <v>3728</v>
      </c>
      <c r="H3606" s="832" t="s">
        <v>594</v>
      </c>
      <c r="I3606" s="832" t="s">
        <v>5460</v>
      </c>
      <c r="J3606" s="832" t="s">
        <v>5461</v>
      </c>
      <c r="K3606" s="832" t="s">
        <v>4046</v>
      </c>
      <c r="L3606" s="835">
        <v>1495</v>
      </c>
      <c r="M3606" s="835">
        <v>2990</v>
      </c>
      <c r="N3606" s="832">
        <v>2</v>
      </c>
      <c r="O3606" s="836">
        <v>1</v>
      </c>
      <c r="P3606" s="835">
        <v>2990</v>
      </c>
      <c r="Q3606" s="837">
        <v>1</v>
      </c>
      <c r="R3606" s="832">
        <v>2</v>
      </c>
      <c r="S3606" s="837">
        <v>1</v>
      </c>
      <c r="T3606" s="836">
        <v>1</v>
      </c>
      <c r="U3606" s="838">
        <v>1</v>
      </c>
    </row>
    <row r="3607" spans="1:21" ht="14.45" customHeight="1" x14ac:dyDescent="0.2">
      <c r="A3607" s="831">
        <v>21</v>
      </c>
      <c r="B3607" s="832" t="s">
        <v>3242</v>
      </c>
      <c r="C3607" s="832" t="s">
        <v>3250</v>
      </c>
      <c r="D3607" s="833" t="s">
        <v>5568</v>
      </c>
      <c r="E3607" s="834" t="s">
        <v>3266</v>
      </c>
      <c r="F3607" s="832" t="s">
        <v>3245</v>
      </c>
      <c r="G3607" s="832" t="s">
        <v>3747</v>
      </c>
      <c r="H3607" s="832" t="s">
        <v>594</v>
      </c>
      <c r="I3607" s="832" t="s">
        <v>3748</v>
      </c>
      <c r="J3607" s="832" t="s">
        <v>3749</v>
      </c>
      <c r="K3607" s="832" t="s">
        <v>3750</v>
      </c>
      <c r="L3607" s="835">
        <v>1267.1199999999999</v>
      </c>
      <c r="M3607" s="835">
        <v>5068.4799999999996</v>
      </c>
      <c r="N3607" s="832">
        <v>4</v>
      </c>
      <c r="O3607" s="836">
        <v>4</v>
      </c>
      <c r="P3607" s="835">
        <v>5068.4799999999996</v>
      </c>
      <c r="Q3607" s="837">
        <v>1</v>
      </c>
      <c r="R3607" s="832">
        <v>4</v>
      </c>
      <c r="S3607" s="837">
        <v>1</v>
      </c>
      <c r="T3607" s="836">
        <v>4</v>
      </c>
      <c r="U3607" s="838">
        <v>1</v>
      </c>
    </row>
    <row r="3608" spans="1:21" ht="14.45" customHeight="1" x14ac:dyDescent="0.2">
      <c r="A3608" s="831">
        <v>21</v>
      </c>
      <c r="B3608" s="832" t="s">
        <v>3242</v>
      </c>
      <c r="C3608" s="832" t="s">
        <v>3250</v>
      </c>
      <c r="D3608" s="833" t="s">
        <v>5568</v>
      </c>
      <c r="E3608" s="834" t="s">
        <v>3266</v>
      </c>
      <c r="F3608" s="832" t="s">
        <v>3245</v>
      </c>
      <c r="G3608" s="832" t="s">
        <v>3747</v>
      </c>
      <c r="H3608" s="832" t="s">
        <v>594</v>
      </c>
      <c r="I3608" s="832" t="s">
        <v>3751</v>
      </c>
      <c r="J3608" s="832" t="s">
        <v>4062</v>
      </c>
      <c r="K3608" s="832" t="s">
        <v>4063</v>
      </c>
      <c r="L3608" s="835">
        <v>1000</v>
      </c>
      <c r="M3608" s="835">
        <v>1000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5" customHeight="1" x14ac:dyDescent="0.2">
      <c r="A3609" s="831">
        <v>21</v>
      </c>
      <c r="B3609" s="832" t="s">
        <v>3242</v>
      </c>
      <c r="C3609" s="832" t="s">
        <v>3250</v>
      </c>
      <c r="D3609" s="833" t="s">
        <v>5568</v>
      </c>
      <c r="E3609" s="834" t="s">
        <v>3270</v>
      </c>
      <c r="F3609" s="832" t="s">
        <v>3243</v>
      </c>
      <c r="G3609" s="832" t="s">
        <v>3321</v>
      </c>
      <c r="H3609" s="832" t="s">
        <v>655</v>
      </c>
      <c r="I3609" s="832" t="s">
        <v>2934</v>
      </c>
      <c r="J3609" s="832" t="s">
        <v>2932</v>
      </c>
      <c r="K3609" s="832" t="s">
        <v>2935</v>
      </c>
      <c r="L3609" s="835">
        <v>4.7</v>
      </c>
      <c r="M3609" s="835">
        <v>28.2</v>
      </c>
      <c r="N3609" s="832">
        <v>6</v>
      </c>
      <c r="O3609" s="836">
        <v>1.5</v>
      </c>
      <c r="P3609" s="835">
        <v>23.5</v>
      </c>
      <c r="Q3609" s="837">
        <v>0.83333333333333337</v>
      </c>
      <c r="R3609" s="832">
        <v>5</v>
      </c>
      <c r="S3609" s="837">
        <v>0.83333333333333337</v>
      </c>
      <c r="T3609" s="836">
        <v>1</v>
      </c>
      <c r="U3609" s="838">
        <v>0.66666666666666663</v>
      </c>
    </row>
    <row r="3610" spans="1:21" ht="14.45" customHeight="1" x14ac:dyDescent="0.2">
      <c r="A3610" s="831">
        <v>21</v>
      </c>
      <c r="B3610" s="832" t="s">
        <v>3242</v>
      </c>
      <c r="C3610" s="832" t="s">
        <v>3250</v>
      </c>
      <c r="D3610" s="833" t="s">
        <v>5568</v>
      </c>
      <c r="E3610" s="834" t="s">
        <v>3270</v>
      </c>
      <c r="F3610" s="832" t="s">
        <v>3243</v>
      </c>
      <c r="G3610" s="832" t="s">
        <v>3321</v>
      </c>
      <c r="H3610" s="832" t="s">
        <v>655</v>
      </c>
      <c r="I3610" s="832" t="s">
        <v>2934</v>
      </c>
      <c r="J3610" s="832" t="s">
        <v>2932</v>
      </c>
      <c r="K3610" s="832" t="s">
        <v>2935</v>
      </c>
      <c r="L3610" s="835">
        <v>11.71</v>
      </c>
      <c r="M3610" s="835">
        <v>11.71</v>
      </c>
      <c r="N3610" s="832">
        <v>1</v>
      </c>
      <c r="O3610" s="836">
        <v>1</v>
      </c>
      <c r="P3610" s="835">
        <v>11.71</v>
      </c>
      <c r="Q3610" s="837">
        <v>1</v>
      </c>
      <c r="R3610" s="832">
        <v>1</v>
      </c>
      <c r="S3610" s="837">
        <v>1</v>
      </c>
      <c r="T3610" s="836">
        <v>1</v>
      </c>
      <c r="U3610" s="838">
        <v>1</v>
      </c>
    </row>
    <row r="3611" spans="1:21" ht="14.45" customHeight="1" x14ac:dyDescent="0.2">
      <c r="A3611" s="831">
        <v>21</v>
      </c>
      <c r="B3611" s="832" t="s">
        <v>3242</v>
      </c>
      <c r="C3611" s="832" t="s">
        <v>3250</v>
      </c>
      <c r="D3611" s="833" t="s">
        <v>5568</v>
      </c>
      <c r="E3611" s="834" t="s">
        <v>3270</v>
      </c>
      <c r="F3611" s="832" t="s">
        <v>3243</v>
      </c>
      <c r="G3611" s="832" t="s">
        <v>3770</v>
      </c>
      <c r="H3611" s="832" t="s">
        <v>655</v>
      </c>
      <c r="I3611" s="832" t="s">
        <v>2531</v>
      </c>
      <c r="J3611" s="832" t="s">
        <v>1454</v>
      </c>
      <c r="K3611" s="832" t="s">
        <v>2532</v>
      </c>
      <c r="L3611" s="835">
        <v>0</v>
      </c>
      <c r="M3611" s="835">
        <v>0</v>
      </c>
      <c r="N3611" s="832">
        <v>1</v>
      </c>
      <c r="O3611" s="836">
        <v>1</v>
      </c>
      <c r="P3611" s="835">
        <v>0</v>
      </c>
      <c r="Q3611" s="837"/>
      <c r="R3611" s="832">
        <v>1</v>
      </c>
      <c r="S3611" s="837">
        <v>1</v>
      </c>
      <c r="T3611" s="836">
        <v>1</v>
      </c>
      <c r="U3611" s="838">
        <v>1</v>
      </c>
    </row>
    <row r="3612" spans="1:21" ht="14.45" customHeight="1" x14ac:dyDescent="0.2">
      <c r="A3612" s="831">
        <v>21</v>
      </c>
      <c r="B3612" s="832" t="s">
        <v>3242</v>
      </c>
      <c r="C3612" s="832" t="s">
        <v>3250</v>
      </c>
      <c r="D3612" s="833" t="s">
        <v>5568</v>
      </c>
      <c r="E3612" s="834" t="s">
        <v>3270</v>
      </c>
      <c r="F3612" s="832" t="s">
        <v>3243</v>
      </c>
      <c r="G3612" s="832" t="s">
        <v>3336</v>
      </c>
      <c r="H3612" s="832" t="s">
        <v>655</v>
      </c>
      <c r="I3612" s="832" t="s">
        <v>5462</v>
      </c>
      <c r="J3612" s="832" t="s">
        <v>5463</v>
      </c>
      <c r="K3612" s="832" t="s">
        <v>672</v>
      </c>
      <c r="L3612" s="835">
        <v>330.51</v>
      </c>
      <c r="M3612" s="835">
        <v>661.02</v>
      </c>
      <c r="N3612" s="832">
        <v>2</v>
      </c>
      <c r="O3612" s="836">
        <v>1.5</v>
      </c>
      <c r="P3612" s="835">
        <v>330.51</v>
      </c>
      <c r="Q3612" s="837">
        <v>0.5</v>
      </c>
      <c r="R3612" s="832">
        <v>1</v>
      </c>
      <c r="S3612" s="837">
        <v>0.5</v>
      </c>
      <c r="T3612" s="836">
        <v>0.5</v>
      </c>
      <c r="U3612" s="838">
        <v>0.33333333333333331</v>
      </c>
    </row>
    <row r="3613" spans="1:21" ht="14.45" customHeight="1" x14ac:dyDescent="0.2">
      <c r="A3613" s="831">
        <v>21</v>
      </c>
      <c r="B3613" s="832" t="s">
        <v>3242</v>
      </c>
      <c r="C3613" s="832" t="s">
        <v>3250</v>
      </c>
      <c r="D3613" s="833" t="s">
        <v>5568</v>
      </c>
      <c r="E3613" s="834" t="s">
        <v>3270</v>
      </c>
      <c r="F3613" s="832" t="s">
        <v>3243</v>
      </c>
      <c r="G3613" s="832" t="s">
        <v>3336</v>
      </c>
      <c r="H3613" s="832" t="s">
        <v>655</v>
      </c>
      <c r="I3613" s="832" t="s">
        <v>5462</v>
      </c>
      <c r="J3613" s="832" t="s">
        <v>5463</v>
      </c>
      <c r="K3613" s="832" t="s">
        <v>672</v>
      </c>
      <c r="L3613" s="835">
        <v>219.9</v>
      </c>
      <c r="M3613" s="835">
        <v>219.9</v>
      </c>
      <c r="N3613" s="832">
        <v>1</v>
      </c>
      <c r="O3613" s="836">
        <v>1</v>
      </c>
      <c r="P3613" s="835">
        <v>219.9</v>
      </c>
      <c r="Q3613" s="837">
        <v>1</v>
      </c>
      <c r="R3613" s="832">
        <v>1</v>
      </c>
      <c r="S3613" s="837">
        <v>1</v>
      </c>
      <c r="T3613" s="836">
        <v>1</v>
      </c>
      <c r="U3613" s="838">
        <v>1</v>
      </c>
    </row>
    <row r="3614" spans="1:21" ht="14.45" customHeight="1" x14ac:dyDescent="0.2">
      <c r="A3614" s="831">
        <v>21</v>
      </c>
      <c r="B3614" s="832" t="s">
        <v>3242</v>
      </c>
      <c r="C3614" s="832" t="s">
        <v>3250</v>
      </c>
      <c r="D3614" s="833" t="s">
        <v>5568</v>
      </c>
      <c r="E3614" s="834" t="s">
        <v>3270</v>
      </c>
      <c r="F3614" s="832" t="s">
        <v>3243</v>
      </c>
      <c r="G3614" s="832" t="s">
        <v>5464</v>
      </c>
      <c r="H3614" s="832" t="s">
        <v>594</v>
      </c>
      <c r="I3614" s="832" t="s">
        <v>5465</v>
      </c>
      <c r="J3614" s="832" t="s">
        <v>5466</v>
      </c>
      <c r="K3614" s="832" t="s">
        <v>5467</v>
      </c>
      <c r="L3614" s="835">
        <v>150.1</v>
      </c>
      <c r="M3614" s="835">
        <v>900.59999999999991</v>
      </c>
      <c r="N3614" s="832">
        <v>6</v>
      </c>
      <c r="O3614" s="836">
        <v>1</v>
      </c>
      <c r="P3614" s="835">
        <v>450.29999999999995</v>
      </c>
      <c r="Q3614" s="837">
        <v>0.5</v>
      </c>
      <c r="R3614" s="832">
        <v>3</v>
      </c>
      <c r="S3614" s="837">
        <v>0.5</v>
      </c>
      <c r="T3614" s="836">
        <v>0.5</v>
      </c>
      <c r="U3614" s="838">
        <v>0.5</v>
      </c>
    </row>
    <row r="3615" spans="1:21" ht="14.45" customHeight="1" x14ac:dyDescent="0.2">
      <c r="A3615" s="831">
        <v>21</v>
      </c>
      <c r="B3615" s="832" t="s">
        <v>3242</v>
      </c>
      <c r="C3615" s="832" t="s">
        <v>3250</v>
      </c>
      <c r="D3615" s="833" t="s">
        <v>5568</v>
      </c>
      <c r="E3615" s="834" t="s">
        <v>3270</v>
      </c>
      <c r="F3615" s="832" t="s">
        <v>3243</v>
      </c>
      <c r="G3615" s="832" t="s">
        <v>4623</v>
      </c>
      <c r="H3615" s="832" t="s">
        <v>655</v>
      </c>
      <c r="I3615" s="832" t="s">
        <v>3119</v>
      </c>
      <c r="J3615" s="832" t="s">
        <v>3120</v>
      </c>
      <c r="K3615" s="832" t="s">
        <v>3121</v>
      </c>
      <c r="L3615" s="835">
        <v>119.7</v>
      </c>
      <c r="M3615" s="835">
        <v>239.4</v>
      </c>
      <c r="N3615" s="832">
        <v>2</v>
      </c>
      <c r="O3615" s="836">
        <v>1.5</v>
      </c>
      <c r="P3615" s="835">
        <v>239.4</v>
      </c>
      <c r="Q3615" s="837">
        <v>1</v>
      </c>
      <c r="R3615" s="832">
        <v>2</v>
      </c>
      <c r="S3615" s="837">
        <v>1</v>
      </c>
      <c r="T3615" s="836">
        <v>1.5</v>
      </c>
      <c r="U3615" s="838">
        <v>1</v>
      </c>
    </row>
    <row r="3616" spans="1:21" ht="14.45" customHeight="1" x14ac:dyDescent="0.2">
      <c r="A3616" s="831">
        <v>21</v>
      </c>
      <c r="B3616" s="832" t="s">
        <v>3242</v>
      </c>
      <c r="C3616" s="832" t="s">
        <v>3250</v>
      </c>
      <c r="D3616" s="833" t="s">
        <v>5568</v>
      </c>
      <c r="E3616" s="834" t="s">
        <v>3270</v>
      </c>
      <c r="F3616" s="832" t="s">
        <v>3243</v>
      </c>
      <c r="G3616" s="832" t="s">
        <v>3344</v>
      </c>
      <c r="H3616" s="832" t="s">
        <v>655</v>
      </c>
      <c r="I3616" s="832" t="s">
        <v>3780</v>
      </c>
      <c r="J3616" s="832" t="s">
        <v>3346</v>
      </c>
      <c r="K3616" s="832" t="s">
        <v>2957</v>
      </c>
      <c r="L3616" s="835">
        <v>206.88</v>
      </c>
      <c r="M3616" s="835">
        <v>1241.28</v>
      </c>
      <c r="N3616" s="832">
        <v>6</v>
      </c>
      <c r="O3616" s="836">
        <v>2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5" customHeight="1" x14ac:dyDescent="0.2">
      <c r="A3617" s="831">
        <v>21</v>
      </c>
      <c r="B3617" s="832" t="s">
        <v>3242</v>
      </c>
      <c r="C3617" s="832" t="s">
        <v>3250</v>
      </c>
      <c r="D3617" s="833" t="s">
        <v>5568</v>
      </c>
      <c r="E3617" s="834" t="s">
        <v>3270</v>
      </c>
      <c r="F3617" s="832" t="s">
        <v>3243</v>
      </c>
      <c r="G3617" s="832" t="s">
        <v>3344</v>
      </c>
      <c r="H3617" s="832" t="s">
        <v>655</v>
      </c>
      <c r="I3617" s="832" t="s">
        <v>3781</v>
      </c>
      <c r="J3617" s="832" t="s">
        <v>3346</v>
      </c>
      <c r="K3617" s="832" t="s">
        <v>3782</v>
      </c>
      <c r="L3617" s="835">
        <v>3818.86</v>
      </c>
      <c r="M3617" s="835">
        <v>3818.86</v>
      </c>
      <c r="N3617" s="832">
        <v>1</v>
      </c>
      <c r="O3617" s="836">
        <v>1</v>
      </c>
      <c r="P3617" s="835">
        <v>3818.86</v>
      </c>
      <c r="Q3617" s="837">
        <v>1</v>
      </c>
      <c r="R3617" s="832">
        <v>1</v>
      </c>
      <c r="S3617" s="837">
        <v>1</v>
      </c>
      <c r="T3617" s="836">
        <v>1</v>
      </c>
      <c r="U3617" s="838">
        <v>1</v>
      </c>
    </row>
    <row r="3618" spans="1:21" ht="14.45" customHeight="1" x14ac:dyDescent="0.2">
      <c r="A3618" s="831">
        <v>21</v>
      </c>
      <c r="B3618" s="832" t="s">
        <v>3242</v>
      </c>
      <c r="C3618" s="832" t="s">
        <v>3250</v>
      </c>
      <c r="D3618" s="833" t="s">
        <v>5568</v>
      </c>
      <c r="E3618" s="834" t="s">
        <v>3270</v>
      </c>
      <c r="F3618" s="832" t="s">
        <v>3243</v>
      </c>
      <c r="G3618" s="832" t="s">
        <v>3353</v>
      </c>
      <c r="H3618" s="832" t="s">
        <v>594</v>
      </c>
      <c r="I3618" s="832" t="s">
        <v>3354</v>
      </c>
      <c r="J3618" s="832" t="s">
        <v>3355</v>
      </c>
      <c r="K3618" s="832" t="s">
        <v>3356</v>
      </c>
      <c r="L3618" s="835">
        <v>0</v>
      </c>
      <c r="M3618" s="835">
        <v>0</v>
      </c>
      <c r="N3618" s="832">
        <v>3</v>
      </c>
      <c r="O3618" s="836">
        <v>3</v>
      </c>
      <c r="P3618" s="835">
        <v>0</v>
      </c>
      <c r="Q3618" s="837"/>
      <c r="R3618" s="832">
        <v>1</v>
      </c>
      <c r="S3618" s="837">
        <v>0.33333333333333331</v>
      </c>
      <c r="T3618" s="836">
        <v>1</v>
      </c>
      <c r="U3618" s="838">
        <v>0.33333333333333331</v>
      </c>
    </row>
    <row r="3619" spans="1:21" ht="14.45" customHeight="1" x14ac:dyDescent="0.2">
      <c r="A3619" s="831">
        <v>21</v>
      </c>
      <c r="B3619" s="832" t="s">
        <v>3242</v>
      </c>
      <c r="C3619" s="832" t="s">
        <v>3250</v>
      </c>
      <c r="D3619" s="833" t="s">
        <v>5568</v>
      </c>
      <c r="E3619" s="834" t="s">
        <v>3270</v>
      </c>
      <c r="F3619" s="832" t="s">
        <v>3243</v>
      </c>
      <c r="G3619" s="832" t="s">
        <v>3353</v>
      </c>
      <c r="H3619" s="832" t="s">
        <v>594</v>
      </c>
      <c r="I3619" s="832" t="s">
        <v>3357</v>
      </c>
      <c r="J3619" s="832" t="s">
        <v>3355</v>
      </c>
      <c r="K3619" s="832" t="s">
        <v>1220</v>
      </c>
      <c r="L3619" s="835">
        <v>0</v>
      </c>
      <c r="M3619" s="835">
        <v>0</v>
      </c>
      <c r="N3619" s="832">
        <v>5</v>
      </c>
      <c r="O3619" s="836">
        <v>1</v>
      </c>
      <c r="P3619" s="835">
        <v>0</v>
      </c>
      <c r="Q3619" s="837"/>
      <c r="R3619" s="832">
        <v>3</v>
      </c>
      <c r="S3619" s="837">
        <v>0.6</v>
      </c>
      <c r="T3619" s="836">
        <v>0.5</v>
      </c>
      <c r="U3619" s="838">
        <v>0.5</v>
      </c>
    </row>
    <row r="3620" spans="1:21" ht="14.45" customHeight="1" x14ac:dyDescent="0.2">
      <c r="A3620" s="831">
        <v>21</v>
      </c>
      <c r="B3620" s="832" t="s">
        <v>3242</v>
      </c>
      <c r="C3620" s="832" t="s">
        <v>3250</v>
      </c>
      <c r="D3620" s="833" t="s">
        <v>5568</v>
      </c>
      <c r="E3620" s="834" t="s">
        <v>3270</v>
      </c>
      <c r="F3620" s="832" t="s">
        <v>3243</v>
      </c>
      <c r="G3620" s="832" t="s">
        <v>3353</v>
      </c>
      <c r="H3620" s="832" t="s">
        <v>594</v>
      </c>
      <c r="I3620" s="832" t="s">
        <v>4814</v>
      </c>
      <c r="J3620" s="832" t="s">
        <v>3355</v>
      </c>
      <c r="K3620" s="832" t="s">
        <v>1219</v>
      </c>
      <c r="L3620" s="835">
        <v>0</v>
      </c>
      <c r="M3620" s="835">
        <v>0</v>
      </c>
      <c r="N3620" s="832">
        <v>1</v>
      </c>
      <c r="O3620" s="836">
        <v>1</v>
      </c>
      <c r="P3620" s="835">
        <v>0</v>
      </c>
      <c r="Q3620" s="837"/>
      <c r="R3620" s="832">
        <v>1</v>
      </c>
      <c r="S3620" s="837">
        <v>1</v>
      </c>
      <c r="T3620" s="836">
        <v>1</v>
      </c>
      <c r="U3620" s="838">
        <v>1</v>
      </c>
    </row>
    <row r="3621" spans="1:21" ht="14.45" customHeight="1" x14ac:dyDescent="0.2">
      <c r="A3621" s="831">
        <v>21</v>
      </c>
      <c r="B3621" s="832" t="s">
        <v>3242</v>
      </c>
      <c r="C3621" s="832" t="s">
        <v>3250</v>
      </c>
      <c r="D3621" s="833" t="s">
        <v>5568</v>
      </c>
      <c r="E3621" s="834" t="s">
        <v>3270</v>
      </c>
      <c r="F3621" s="832" t="s">
        <v>3243</v>
      </c>
      <c r="G3621" s="832" t="s">
        <v>3361</v>
      </c>
      <c r="H3621" s="832" t="s">
        <v>655</v>
      </c>
      <c r="I3621" s="832" t="s">
        <v>4196</v>
      </c>
      <c r="J3621" s="832" t="s">
        <v>1653</v>
      </c>
      <c r="K3621" s="832" t="s">
        <v>4197</v>
      </c>
      <c r="L3621" s="835">
        <v>176.32</v>
      </c>
      <c r="M3621" s="835">
        <v>352.64</v>
      </c>
      <c r="N3621" s="832">
        <v>2</v>
      </c>
      <c r="O3621" s="836">
        <v>1.5</v>
      </c>
      <c r="P3621" s="835">
        <v>176.32</v>
      </c>
      <c r="Q3621" s="837">
        <v>0.5</v>
      </c>
      <c r="R3621" s="832">
        <v>1</v>
      </c>
      <c r="S3621" s="837">
        <v>0.5</v>
      </c>
      <c r="T3621" s="836">
        <v>0.5</v>
      </c>
      <c r="U3621" s="838">
        <v>0.33333333333333331</v>
      </c>
    </row>
    <row r="3622" spans="1:21" ht="14.45" customHeight="1" x14ac:dyDescent="0.2">
      <c r="A3622" s="831">
        <v>21</v>
      </c>
      <c r="B3622" s="832" t="s">
        <v>3242</v>
      </c>
      <c r="C3622" s="832" t="s">
        <v>3250</v>
      </c>
      <c r="D3622" s="833" t="s">
        <v>5568</v>
      </c>
      <c r="E3622" s="834" t="s">
        <v>3270</v>
      </c>
      <c r="F3622" s="832" t="s">
        <v>3243</v>
      </c>
      <c r="G3622" s="832" t="s">
        <v>3365</v>
      </c>
      <c r="H3622" s="832" t="s">
        <v>655</v>
      </c>
      <c r="I3622" s="832" t="s">
        <v>3367</v>
      </c>
      <c r="J3622" s="832" t="s">
        <v>832</v>
      </c>
      <c r="K3622" s="832" t="s">
        <v>833</v>
      </c>
      <c r="L3622" s="835">
        <v>132</v>
      </c>
      <c r="M3622" s="835">
        <v>396</v>
      </c>
      <c r="N3622" s="832">
        <v>3</v>
      </c>
      <c r="O3622" s="836">
        <v>0.5</v>
      </c>
      <c r="P3622" s="835">
        <v>396</v>
      </c>
      <c r="Q3622" s="837">
        <v>1</v>
      </c>
      <c r="R3622" s="832">
        <v>3</v>
      </c>
      <c r="S3622" s="837">
        <v>1</v>
      </c>
      <c r="T3622" s="836">
        <v>0.5</v>
      </c>
      <c r="U3622" s="838">
        <v>1</v>
      </c>
    </row>
    <row r="3623" spans="1:21" ht="14.45" customHeight="1" x14ac:dyDescent="0.2">
      <c r="A3623" s="831">
        <v>21</v>
      </c>
      <c r="B3623" s="832" t="s">
        <v>3242</v>
      </c>
      <c r="C3623" s="832" t="s">
        <v>3250</v>
      </c>
      <c r="D3623" s="833" t="s">
        <v>5568</v>
      </c>
      <c r="E3623" s="834" t="s">
        <v>3270</v>
      </c>
      <c r="F3623" s="832" t="s">
        <v>3243</v>
      </c>
      <c r="G3623" s="832" t="s">
        <v>3365</v>
      </c>
      <c r="H3623" s="832" t="s">
        <v>655</v>
      </c>
      <c r="I3623" s="832" t="s">
        <v>3368</v>
      </c>
      <c r="J3623" s="832" t="s">
        <v>832</v>
      </c>
      <c r="K3623" s="832" t="s">
        <v>830</v>
      </c>
      <c r="L3623" s="835">
        <v>264</v>
      </c>
      <c r="M3623" s="835">
        <v>264</v>
      </c>
      <c r="N3623" s="832">
        <v>1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5" customHeight="1" x14ac:dyDescent="0.2">
      <c r="A3624" s="831">
        <v>21</v>
      </c>
      <c r="B3624" s="832" t="s">
        <v>3242</v>
      </c>
      <c r="C3624" s="832" t="s">
        <v>3250</v>
      </c>
      <c r="D3624" s="833" t="s">
        <v>5568</v>
      </c>
      <c r="E3624" s="834" t="s">
        <v>3270</v>
      </c>
      <c r="F3624" s="832" t="s">
        <v>3243</v>
      </c>
      <c r="G3624" s="832" t="s">
        <v>3375</v>
      </c>
      <c r="H3624" s="832" t="s">
        <v>594</v>
      </c>
      <c r="I3624" s="832" t="s">
        <v>3376</v>
      </c>
      <c r="J3624" s="832" t="s">
        <v>1014</v>
      </c>
      <c r="K3624" s="832" t="s">
        <v>3377</v>
      </c>
      <c r="L3624" s="835">
        <v>236.03</v>
      </c>
      <c r="M3624" s="835">
        <v>944.12</v>
      </c>
      <c r="N3624" s="832">
        <v>4</v>
      </c>
      <c r="O3624" s="836">
        <v>3.5</v>
      </c>
      <c r="P3624" s="835">
        <v>708.09</v>
      </c>
      <c r="Q3624" s="837">
        <v>0.75</v>
      </c>
      <c r="R3624" s="832">
        <v>3</v>
      </c>
      <c r="S3624" s="837">
        <v>0.75</v>
      </c>
      <c r="T3624" s="836">
        <v>2.5</v>
      </c>
      <c r="U3624" s="838">
        <v>0.7142857142857143</v>
      </c>
    </row>
    <row r="3625" spans="1:21" ht="14.45" customHeight="1" x14ac:dyDescent="0.2">
      <c r="A3625" s="831">
        <v>21</v>
      </c>
      <c r="B3625" s="832" t="s">
        <v>3242</v>
      </c>
      <c r="C3625" s="832" t="s">
        <v>3250</v>
      </c>
      <c r="D3625" s="833" t="s">
        <v>5568</v>
      </c>
      <c r="E3625" s="834" t="s">
        <v>3270</v>
      </c>
      <c r="F3625" s="832" t="s">
        <v>3243</v>
      </c>
      <c r="G3625" s="832" t="s">
        <v>3375</v>
      </c>
      <c r="H3625" s="832" t="s">
        <v>594</v>
      </c>
      <c r="I3625" s="832" t="s">
        <v>3378</v>
      </c>
      <c r="J3625" s="832" t="s">
        <v>1014</v>
      </c>
      <c r="K3625" s="832" t="s">
        <v>1421</v>
      </c>
      <c r="L3625" s="835">
        <v>516</v>
      </c>
      <c r="M3625" s="835">
        <v>6708</v>
      </c>
      <c r="N3625" s="832">
        <v>13</v>
      </c>
      <c r="O3625" s="836">
        <v>4.5</v>
      </c>
      <c r="P3625" s="835">
        <v>5676</v>
      </c>
      <c r="Q3625" s="837">
        <v>0.84615384615384615</v>
      </c>
      <c r="R3625" s="832">
        <v>11</v>
      </c>
      <c r="S3625" s="837">
        <v>0.84615384615384615</v>
      </c>
      <c r="T3625" s="836">
        <v>4</v>
      </c>
      <c r="U3625" s="838">
        <v>0.88888888888888884</v>
      </c>
    </row>
    <row r="3626" spans="1:21" ht="14.45" customHeight="1" x14ac:dyDescent="0.2">
      <c r="A3626" s="831">
        <v>21</v>
      </c>
      <c r="B3626" s="832" t="s">
        <v>3242</v>
      </c>
      <c r="C3626" s="832" t="s">
        <v>3250</v>
      </c>
      <c r="D3626" s="833" t="s">
        <v>5568</v>
      </c>
      <c r="E3626" s="834" t="s">
        <v>3270</v>
      </c>
      <c r="F3626" s="832" t="s">
        <v>3243</v>
      </c>
      <c r="G3626" s="832" t="s">
        <v>3375</v>
      </c>
      <c r="H3626" s="832" t="s">
        <v>594</v>
      </c>
      <c r="I3626" s="832" t="s">
        <v>4084</v>
      </c>
      <c r="J3626" s="832" t="s">
        <v>1014</v>
      </c>
      <c r="K3626" s="832" t="s">
        <v>4085</v>
      </c>
      <c r="L3626" s="835">
        <v>1719.99</v>
      </c>
      <c r="M3626" s="835">
        <v>3439.98</v>
      </c>
      <c r="N3626" s="832">
        <v>2</v>
      </c>
      <c r="O3626" s="836">
        <v>1.5</v>
      </c>
      <c r="P3626" s="835">
        <v>3439.98</v>
      </c>
      <c r="Q3626" s="837">
        <v>1</v>
      </c>
      <c r="R3626" s="832">
        <v>2</v>
      </c>
      <c r="S3626" s="837">
        <v>1</v>
      </c>
      <c r="T3626" s="836">
        <v>1.5</v>
      </c>
      <c r="U3626" s="838">
        <v>1</v>
      </c>
    </row>
    <row r="3627" spans="1:21" ht="14.45" customHeight="1" x14ac:dyDescent="0.2">
      <c r="A3627" s="831">
        <v>21</v>
      </c>
      <c r="B3627" s="832" t="s">
        <v>3242</v>
      </c>
      <c r="C3627" s="832" t="s">
        <v>3250</v>
      </c>
      <c r="D3627" s="833" t="s">
        <v>5568</v>
      </c>
      <c r="E3627" s="834" t="s">
        <v>3270</v>
      </c>
      <c r="F3627" s="832" t="s">
        <v>3243</v>
      </c>
      <c r="G3627" s="832" t="s">
        <v>4632</v>
      </c>
      <c r="H3627" s="832" t="s">
        <v>594</v>
      </c>
      <c r="I3627" s="832" t="s">
        <v>4633</v>
      </c>
      <c r="J3627" s="832" t="s">
        <v>4634</v>
      </c>
      <c r="K3627" s="832" t="s">
        <v>4635</v>
      </c>
      <c r="L3627" s="835">
        <v>0</v>
      </c>
      <c r="M3627" s="835">
        <v>0</v>
      </c>
      <c r="N3627" s="832">
        <v>2</v>
      </c>
      <c r="O3627" s="836">
        <v>2</v>
      </c>
      <c r="P3627" s="835">
        <v>0</v>
      </c>
      <c r="Q3627" s="837"/>
      <c r="R3627" s="832">
        <v>1</v>
      </c>
      <c r="S3627" s="837">
        <v>0.5</v>
      </c>
      <c r="T3627" s="836">
        <v>1</v>
      </c>
      <c r="U3627" s="838">
        <v>0.5</v>
      </c>
    </row>
    <row r="3628" spans="1:21" ht="14.45" customHeight="1" x14ac:dyDescent="0.2">
      <c r="A3628" s="831">
        <v>21</v>
      </c>
      <c r="B3628" s="832" t="s">
        <v>3242</v>
      </c>
      <c r="C3628" s="832" t="s">
        <v>3250</v>
      </c>
      <c r="D3628" s="833" t="s">
        <v>5568</v>
      </c>
      <c r="E3628" s="834" t="s">
        <v>3270</v>
      </c>
      <c r="F3628" s="832" t="s">
        <v>3243</v>
      </c>
      <c r="G3628" s="832" t="s">
        <v>3795</v>
      </c>
      <c r="H3628" s="832" t="s">
        <v>594</v>
      </c>
      <c r="I3628" s="832" t="s">
        <v>3798</v>
      </c>
      <c r="J3628" s="832" t="s">
        <v>893</v>
      </c>
      <c r="K3628" s="832" t="s">
        <v>3799</v>
      </c>
      <c r="L3628" s="835">
        <v>37.61</v>
      </c>
      <c r="M3628" s="835">
        <v>37.61</v>
      </c>
      <c r="N3628" s="832">
        <v>1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5" customHeight="1" x14ac:dyDescent="0.2">
      <c r="A3629" s="831">
        <v>21</v>
      </c>
      <c r="B3629" s="832" t="s">
        <v>3242</v>
      </c>
      <c r="C3629" s="832" t="s">
        <v>3250</v>
      </c>
      <c r="D3629" s="833" t="s">
        <v>5568</v>
      </c>
      <c r="E3629" s="834" t="s">
        <v>3270</v>
      </c>
      <c r="F3629" s="832" t="s">
        <v>3243</v>
      </c>
      <c r="G3629" s="832" t="s">
        <v>3379</v>
      </c>
      <c r="H3629" s="832" t="s">
        <v>594</v>
      </c>
      <c r="I3629" s="832" t="s">
        <v>3383</v>
      </c>
      <c r="J3629" s="832" t="s">
        <v>3384</v>
      </c>
      <c r="K3629" s="832" t="s">
        <v>3385</v>
      </c>
      <c r="L3629" s="835">
        <v>35.25</v>
      </c>
      <c r="M3629" s="835">
        <v>70.5</v>
      </c>
      <c r="N3629" s="832">
        <v>2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5" customHeight="1" x14ac:dyDescent="0.2">
      <c r="A3630" s="831">
        <v>21</v>
      </c>
      <c r="B3630" s="832" t="s">
        <v>3242</v>
      </c>
      <c r="C3630" s="832" t="s">
        <v>3250</v>
      </c>
      <c r="D3630" s="833" t="s">
        <v>5568</v>
      </c>
      <c r="E3630" s="834" t="s">
        <v>3270</v>
      </c>
      <c r="F3630" s="832" t="s">
        <v>3243</v>
      </c>
      <c r="G3630" s="832" t="s">
        <v>3379</v>
      </c>
      <c r="H3630" s="832" t="s">
        <v>594</v>
      </c>
      <c r="I3630" s="832" t="s">
        <v>4086</v>
      </c>
      <c r="J3630" s="832" t="s">
        <v>916</v>
      </c>
      <c r="K3630" s="832" t="s">
        <v>4087</v>
      </c>
      <c r="L3630" s="835">
        <v>46.99</v>
      </c>
      <c r="M3630" s="835">
        <v>46.99</v>
      </c>
      <c r="N3630" s="832">
        <v>1</v>
      </c>
      <c r="O3630" s="836">
        <v>1</v>
      </c>
      <c r="P3630" s="835">
        <v>46.99</v>
      </c>
      <c r="Q3630" s="837">
        <v>1</v>
      </c>
      <c r="R3630" s="832">
        <v>1</v>
      </c>
      <c r="S3630" s="837">
        <v>1</v>
      </c>
      <c r="T3630" s="836">
        <v>1</v>
      </c>
      <c r="U3630" s="838">
        <v>1</v>
      </c>
    </row>
    <row r="3631" spans="1:21" ht="14.45" customHeight="1" x14ac:dyDescent="0.2">
      <c r="A3631" s="831">
        <v>21</v>
      </c>
      <c r="B3631" s="832" t="s">
        <v>3242</v>
      </c>
      <c r="C3631" s="832" t="s">
        <v>3250</v>
      </c>
      <c r="D3631" s="833" t="s">
        <v>5568</v>
      </c>
      <c r="E3631" s="834" t="s">
        <v>3270</v>
      </c>
      <c r="F3631" s="832" t="s">
        <v>3243</v>
      </c>
      <c r="G3631" s="832" t="s">
        <v>4216</v>
      </c>
      <c r="H3631" s="832" t="s">
        <v>594</v>
      </c>
      <c r="I3631" s="832" t="s">
        <v>4217</v>
      </c>
      <c r="J3631" s="832" t="s">
        <v>1343</v>
      </c>
      <c r="K3631" s="832" t="s">
        <v>4218</v>
      </c>
      <c r="L3631" s="835">
        <v>34.93</v>
      </c>
      <c r="M3631" s="835">
        <v>34.93</v>
      </c>
      <c r="N3631" s="832">
        <v>1</v>
      </c>
      <c r="O3631" s="836">
        <v>0.5</v>
      </c>
      <c r="P3631" s="835">
        <v>34.93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5" customHeight="1" x14ac:dyDescent="0.2">
      <c r="A3632" s="831">
        <v>21</v>
      </c>
      <c r="B3632" s="832" t="s">
        <v>3242</v>
      </c>
      <c r="C3632" s="832" t="s">
        <v>3250</v>
      </c>
      <c r="D3632" s="833" t="s">
        <v>5568</v>
      </c>
      <c r="E3632" s="834" t="s">
        <v>3270</v>
      </c>
      <c r="F3632" s="832" t="s">
        <v>3243</v>
      </c>
      <c r="G3632" s="832" t="s">
        <v>4760</v>
      </c>
      <c r="H3632" s="832" t="s">
        <v>594</v>
      </c>
      <c r="I3632" s="832" t="s">
        <v>4761</v>
      </c>
      <c r="J3632" s="832" t="s">
        <v>4762</v>
      </c>
      <c r="K3632" s="832" t="s">
        <v>4763</v>
      </c>
      <c r="L3632" s="835">
        <v>0</v>
      </c>
      <c r="M3632" s="835">
        <v>0</v>
      </c>
      <c r="N3632" s="832">
        <v>1</v>
      </c>
      <c r="O3632" s="836">
        <v>1</v>
      </c>
      <c r="P3632" s="835"/>
      <c r="Q3632" s="837"/>
      <c r="R3632" s="832"/>
      <c r="S3632" s="837">
        <v>0</v>
      </c>
      <c r="T3632" s="836"/>
      <c r="U3632" s="838">
        <v>0</v>
      </c>
    </row>
    <row r="3633" spans="1:21" ht="14.45" customHeight="1" x14ac:dyDescent="0.2">
      <c r="A3633" s="831">
        <v>21</v>
      </c>
      <c r="B3633" s="832" t="s">
        <v>3242</v>
      </c>
      <c r="C3633" s="832" t="s">
        <v>3250</v>
      </c>
      <c r="D3633" s="833" t="s">
        <v>5568</v>
      </c>
      <c r="E3633" s="834" t="s">
        <v>3270</v>
      </c>
      <c r="F3633" s="832" t="s">
        <v>3243</v>
      </c>
      <c r="G3633" s="832" t="s">
        <v>3299</v>
      </c>
      <c r="H3633" s="832" t="s">
        <v>655</v>
      </c>
      <c r="I3633" s="832" t="s">
        <v>3300</v>
      </c>
      <c r="J3633" s="832" t="s">
        <v>2868</v>
      </c>
      <c r="K3633" s="832" t="s">
        <v>3301</v>
      </c>
      <c r="L3633" s="835">
        <v>5322.08</v>
      </c>
      <c r="M3633" s="835">
        <v>5322.08</v>
      </c>
      <c r="N3633" s="832">
        <v>1</v>
      </c>
      <c r="O3633" s="836">
        <v>1</v>
      </c>
      <c r="P3633" s="835">
        <v>5322.08</v>
      </c>
      <c r="Q3633" s="837">
        <v>1</v>
      </c>
      <c r="R3633" s="832">
        <v>1</v>
      </c>
      <c r="S3633" s="837">
        <v>1</v>
      </c>
      <c r="T3633" s="836">
        <v>1</v>
      </c>
      <c r="U3633" s="838">
        <v>1</v>
      </c>
    </row>
    <row r="3634" spans="1:21" ht="14.45" customHeight="1" x14ac:dyDescent="0.2">
      <c r="A3634" s="831">
        <v>21</v>
      </c>
      <c r="B3634" s="832" t="s">
        <v>3242</v>
      </c>
      <c r="C3634" s="832" t="s">
        <v>3250</v>
      </c>
      <c r="D3634" s="833" t="s">
        <v>5568</v>
      </c>
      <c r="E3634" s="834" t="s">
        <v>3270</v>
      </c>
      <c r="F3634" s="832" t="s">
        <v>3243</v>
      </c>
      <c r="G3634" s="832" t="s">
        <v>3299</v>
      </c>
      <c r="H3634" s="832" t="s">
        <v>655</v>
      </c>
      <c r="I3634" s="832" t="s">
        <v>2863</v>
      </c>
      <c r="J3634" s="832" t="s">
        <v>2859</v>
      </c>
      <c r="K3634" s="832" t="s">
        <v>2864</v>
      </c>
      <c r="L3634" s="835">
        <v>484.75</v>
      </c>
      <c r="M3634" s="835">
        <v>969.5</v>
      </c>
      <c r="N3634" s="832">
        <v>2</v>
      </c>
      <c r="O3634" s="836">
        <v>1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5" customHeight="1" x14ac:dyDescent="0.2">
      <c r="A3635" s="831">
        <v>21</v>
      </c>
      <c r="B3635" s="832" t="s">
        <v>3242</v>
      </c>
      <c r="C3635" s="832" t="s">
        <v>3250</v>
      </c>
      <c r="D3635" s="833" t="s">
        <v>5568</v>
      </c>
      <c r="E3635" s="834" t="s">
        <v>3270</v>
      </c>
      <c r="F3635" s="832" t="s">
        <v>3243</v>
      </c>
      <c r="G3635" s="832" t="s">
        <v>3299</v>
      </c>
      <c r="H3635" s="832" t="s">
        <v>655</v>
      </c>
      <c r="I3635" s="832" t="s">
        <v>3829</v>
      </c>
      <c r="J3635" s="832" t="s">
        <v>2868</v>
      </c>
      <c r="K3635" s="832" t="s">
        <v>3830</v>
      </c>
      <c r="L3635" s="835">
        <v>5322.08</v>
      </c>
      <c r="M3635" s="835">
        <v>5322.08</v>
      </c>
      <c r="N3635" s="832">
        <v>1</v>
      </c>
      <c r="O3635" s="836">
        <v>1</v>
      </c>
      <c r="P3635" s="835">
        <v>5322.08</v>
      </c>
      <c r="Q3635" s="837">
        <v>1</v>
      </c>
      <c r="R3635" s="832">
        <v>1</v>
      </c>
      <c r="S3635" s="837">
        <v>1</v>
      </c>
      <c r="T3635" s="836">
        <v>1</v>
      </c>
      <c r="U3635" s="838">
        <v>1</v>
      </c>
    </row>
    <row r="3636" spans="1:21" ht="14.45" customHeight="1" x14ac:dyDescent="0.2">
      <c r="A3636" s="831">
        <v>21</v>
      </c>
      <c r="B3636" s="832" t="s">
        <v>3242</v>
      </c>
      <c r="C3636" s="832" t="s">
        <v>3250</v>
      </c>
      <c r="D3636" s="833" t="s">
        <v>5568</v>
      </c>
      <c r="E3636" s="834" t="s">
        <v>3270</v>
      </c>
      <c r="F3636" s="832" t="s">
        <v>3243</v>
      </c>
      <c r="G3636" s="832" t="s">
        <v>3299</v>
      </c>
      <c r="H3636" s="832" t="s">
        <v>655</v>
      </c>
      <c r="I3636" s="832" t="s">
        <v>2865</v>
      </c>
      <c r="J3636" s="832" t="s">
        <v>2859</v>
      </c>
      <c r="K3636" s="832" t="s">
        <v>2866</v>
      </c>
      <c r="L3636" s="835">
        <v>969.48</v>
      </c>
      <c r="M3636" s="835">
        <v>4847.3999999999996</v>
      </c>
      <c r="N3636" s="832">
        <v>5</v>
      </c>
      <c r="O3636" s="836">
        <v>2</v>
      </c>
      <c r="P3636" s="835">
        <v>1938.96</v>
      </c>
      <c r="Q3636" s="837">
        <v>0.4</v>
      </c>
      <c r="R3636" s="832">
        <v>2</v>
      </c>
      <c r="S3636" s="837">
        <v>0.4</v>
      </c>
      <c r="T3636" s="836">
        <v>1</v>
      </c>
      <c r="U3636" s="838">
        <v>0.5</v>
      </c>
    </row>
    <row r="3637" spans="1:21" ht="14.45" customHeight="1" x14ac:dyDescent="0.2">
      <c r="A3637" s="831">
        <v>21</v>
      </c>
      <c r="B3637" s="832" t="s">
        <v>3242</v>
      </c>
      <c r="C3637" s="832" t="s">
        <v>3250</v>
      </c>
      <c r="D3637" s="833" t="s">
        <v>5568</v>
      </c>
      <c r="E3637" s="834" t="s">
        <v>3270</v>
      </c>
      <c r="F3637" s="832" t="s">
        <v>3243</v>
      </c>
      <c r="G3637" s="832" t="s">
        <v>3437</v>
      </c>
      <c r="H3637" s="832" t="s">
        <v>655</v>
      </c>
      <c r="I3637" s="832" t="s">
        <v>2594</v>
      </c>
      <c r="J3637" s="832" t="s">
        <v>1030</v>
      </c>
      <c r="K3637" s="832" t="s">
        <v>2595</v>
      </c>
      <c r="L3637" s="835">
        <v>42.51</v>
      </c>
      <c r="M3637" s="835">
        <v>42.51</v>
      </c>
      <c r="N3637" s="832">
        <v>1</v>
      </c>
      <c r="O3637" s="836">
        <v>1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5" customHeight="1" x14ac:dyDescent="0.2">
      <c r="A3638" s="831">
        <v>21</v>
      </c>
      <c r="B3638" s="832" t="s">
        <v>3242</v>
      </c>
      <c r="C3638" s="832" t="s">
        <v>3250</v>
      </c>
      <c r="D3638" s="833" t="s">
        <v>5568</v>
      </c>
      <c r="E3638" s="834" t="s">
        <v>3270</v>
      </c>
      <c r="F3638" s="832" t="s">
        <v>3243</v>
      </c>
      <c r="G3638" s="832" t="s">
        <v>3437</v>
      </c>
      <c r="H3638" s="832" t="s">
        <v>594</v>
      </c>
      <c r="I3638" s="832" t="s">
        <v>3836</v>
      </c>
      <c r="J3638" s="832" t="s">
        <v>3837</v>
      </c>
      <c r="K3638" s="832" t="s">
        <v>2595</v>
      </c>
      <c r="L3638" s="835">
        <v>42.51</v>
      </c>
      <c r="M3638" s="835">
        <v>127.53</v>
      </c>
      <c r="N3638" s="832">
        <v>3</v>
      </c>
      <c r="O3638" s="836">
        <v>1.5</v>
      </c>
      <c r="P3638" s="835">
        <v>127.53</v>
      </c>
      <c r="Q3638" s="837">
        <v>1</v>
      </c>
      <c r="R3638" s="832">
        <v>3</v>
      </c>
      <c r="S3638" s="837">
        <v>1</v>
      </c>
      <c r="T3638" s="836">
        <v>1.5</v>
      </c>
      <c r="U3638" s="838">
        <v>1</v>
      </c>
    </row>
    <row r="3639" spans="1:21" ht="14.45" customHeight="1" x14ac:dyDescent="0.2">
      <c r="A3639" s="831">
        <v>21</v>
      </c>
      <c r="B3639" s="832" t="s">
        <v>3242</v>
      </c>
      <c r="C3639" s="832" t="s">
        <v>3250</v>
      </c>
      <c r="D3639" s="833" t="s">
        <v>5568</v>
      </c>
      <c r="E3639" s="834" t="s">
        <v>3270</v>
      </c>
      <c r="F3639" s="832" t="s">
        <v>3243</v>
      </c>
      <c r="G3639" s="832" t="s">
        <v>3438</v>
      </c>
      <c r="H3639" s="832" t="s">
        <v>655</v>
      </c>
      <c r="I3639" s="832" t="s">
        <v>2915</v>
      </c>
      <c r="J3639" s="832" t="s">
        <v>2911</v>
      </c>
      <c r="K3639" s="832" t="s">
        <v>2916</v>
      </c>
      <c r="L3639" s="835">
        <v>339.47</v>
      </c>
      <c r="M3639" s="835">
        <v>339.47</v>
      </c>
      <c r="N3639" s="832">
        <v>1</v>
      </c>
      <c r="O3639" s="836">
        <v>1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5" customHeight="1" x14ac:dyDescent="0.2">
      <c r="A3640" s="831">
        <v>21</v>
      </c>
      <c r="B3640" s="832" t="s">
        <v>3242</v>
      </c>
      <c r="C3640" s="832" t="s">
        <v>3250</v>
      </c>
      <c r="D3640" s="833" t="s">
        <v>5568</v>
      </c>
      <c r="E3640" s="834" t="s">
        <v>3270</v>
      </c>
      <c r="F3640" s="832" t="s">
        <v>3243</v>
      </c>
      <c r="G3640" s="832" t="s">
        <v>4231</v>
      </c>
      <c r="H3640" s="832" t="s">
        <v>594</v>
      </c>
      <c r="I3640" s="832" t="s">
        <v>4234</v>
      </c>
      <c r="J3640" s="832" t="s">
        <v>4235</v>
      </c>
      <c r="K3640" s="832" t="s">
        <v>4236</v>
      </c>
      <c r="L3640" s="835">
        <v>0</v>
      </c>
      <c r="M3640" s="835">
        <v>0</v>
      </c>
      <c r="N3640" s="832">
        <v>4</v>
      </c>
      <c r="O3640" s="836">
        <v>3.5</v>
      </c>
      <c r="P3640" s="835">
        <v>0</v>
      </c>
      <c r="Q3640" s="837"/>
      <c r="R3640" s="832">
        <v>2</v>
      </c>
      <c r="S3640" s="837">
        <v>0.5</v>
      </c>
      <c r="T3640" s="836">
        <v>2</v>
      </c>
      <c r="U3640" s="838">
        <v>0.5714285714285714</v>
      </c>
    </row>
    <row r="3641" spans="1:21" ht="14.45" customHeight="1" x14ac:dyDescent="0.2">
      <c r="A3641" s="831">
        <v>21</v>
      </c>
      <c r="B3641" s="832" t="s">
        <v>3242</v>
      </c>
      <c r="C3641" s="832" t="s">
        <v>3250</v>
      </c>
      <c r="D3641" s="833" t="s">
        <v>5568</v>
      </c>
      <c r="E3641" s="834" t="s">
        <v>3270</v>
      </c>
      <c r="F3641" s="832" t="s">
        <v>3243</v>
      </c>
      <c r="G3641" s="832" t="s">
        <v>3843</v>
      </c>
      <c r="H3641" s="832" t="s">
        <v>594</v>
      </c>
      <c r="I3641" s="832" t="s">
        <v>3844</v>
      </c>
      <c r="J3641" s="832" t="s">
        <v>3845</v>
      </c>
      <c r="K3641" s="832" t="s">
        <v>3846</v>
      </c>
      <c r="L3641" s="835">
        <v>0</v>
      </c>
      <c r="M3641" s="835">
        <v>0</v>
      </c>
      <c r="N3641" s="832">
        <v>1</v>
      </c>
      <c r="O3641" s="836">
        <v>1</v>
      </c>
      <c r="P3641" s="835">
        <v>0</v>
      </c>
      <c r="Q3641" s="837"/>
      <c r="R3641" s="832">
        <v>1</v>
      </c>
      <c r="S3641" s="837">
        <v>1</v>
      </c>
      <c r="T3641" s="836">
        <v>1</v>
      </c>
      <c r="U3641" s="838">
        <v>1</v>
      </c>
    </row>
    <row r="3642" spans="1:21" ht="14.45" customHeight="1" x14ac:dyDescent="0.2">
      <c r="A3642" s="831">
        <v>21</v>
      </c>
      <c r="B3642" s="832" t="s">
        <v>3242</v>
      </c>
      <c r="C3642" s="832" t="s">
        <v>3250</v>
      </c>
      <c r="D3642" s="833" t="s">
        <v>5568</v>
      </c>
      <c r="E3642" s="834" t="s">
        <v>3270</v>
      </c>
      <c r="F3642" s="832" t="s">
        <v>3243</v>
      </c>
      <c r="G3642" s="832" t="s">
        <v>3847</v>
      </c>
      <c r="H3642" s="832" t="s">
        <v>594</v>
      </c>
      <c r="I3642" s="832" t="s">
        <v>4095</v>
      </c>
      <c r="J3642" s="832" t="s">
        <v>1631</v>
      </c>
      <c r="K3642" s="832" t="s">
        <v>4096</v>
      </c>
      <c r="L3642" s="835">
        <v>94.7</v>
      </c>
      <c r="M3642" s="835">
        <v>189.4</v>
      </c>
      <c r="N3642" s="832">
        <v>2</v>
      </c>
      <c r="O3642" s="836">
        <v>0.5</v>
      </c>
      <c r="P3642" s="835">
        <v>189.4</v>
      </c>
      <c r="Q3642" s="837">
        <v>1</v>
      </c>
      <c r="R3642" s="832">
        <v>2</v>
      </c>
      <c r="S3642" s="837">
        <v>1</v>
      </c>
      <c r="T3642" s="836">
        <v>0.5</v>
      </c>
      <c r="U3642" s="838">
        <v>1</v>
      </c>
    </row>
    <row r="3643" spans="1:21" ht="14.45" customHeight="1" x14ac:dyDescent="0.2">
      <c r="A3643" s="831">
        <v>21</v>
      </c>
      <c r="B3643" s="832" t="s">
        <v>3242</v>
      </c>
      <c r="C3643" s="832" t="s">
        <v>3250</v>
      </c>
      <c r="D3643" s="833" t="s">
        <v>5568</v>
      </c>
      <c r="E3643" s="834" t="s">
        <v>3270</v>
      </c>
      <c r="F3643" s="832" t="s">
        <v>3243</v>
      </c>
      <c r="G3643" s="832" t="s">
        <v>3456</v>
      </c>
      <c r="H3643" s="832" t="s">
        <v>594</v>
      </c>
      <c r="I3643" s="832" t="s">
        <v>4097</v>
      </c>
      <c r="J3643" s="832" t="s">
        <v>3459</v>
      </c>
      <c r="K3643" s="832" t="s">
        <v>3460</v>
      </c>
      <c r="L3643" s="835">
        <v>35.25</v>
      </c>
      <c r="M3643" s="835">
        <v>70.5</v>
      </c>
      <c r="N3643" s="832">
        <v>2</v>
      </c>
      <c r="O3643" s="836">
        <v>1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5" customHeight="1" x14ac:dyDescent="0.2">
      <c r="A3644" s="831">
        <v>21</v>
      </c>
      <c r="B3644" s="832" t="s">
        <v>3242</v>
      </c>
      <c r="C3644" s="832" t="s">
        <v>3250</v>
      </c>
      <c r="D3644" s="833" t="s">
        <v>5568</v>
      </c>
      <c r="E3644" s="834" t="s">
        <v>3270</v>
      </c>
      <c r="F3644" s="832" t="s">
        <v>3243</v>
      </c>
      <c r="G3644" s="832" t="s">
        <v>3466</v>
      </c>
      <c r="H3644" s="832" t="s">
        <v>594</v>
      </c>
      <c r="I3644" s="832" t="s">
        <v>3467</v>
      </c>
      <c r="J3644" s="832" t="s">
        <v>1770</v>
      </c>
      <c r="K3644" s="832" t="s">
        <v>3468</v>
      </c>
      <c r="L3644" s="835">
        <v>42.14</v>
      </c>
      <c r="M3644" s="835">
        <v>126.42</v>
      </c>
      <c r="N3644" s="832">
        <v>3</v>
      </c>
      <c r="O3644" s="836">
        <v>2</v>
      </c>
      <c r="P3644" s="835">
        <v>84.28</v>
      </c>
      <c r="Q3644" s="837">
        <v>0.66666666666666663</v>
      </c>
      <c r="R3644" s="832">
        <v>2</v>
      </c>
      <c r="S3644" s="837">
        <v>0.66666666666666663</v>
      </c>
      <c r="T3644" s="836">
        <v>1.5</v>
      </c>
      <c r="U3644" s="838">
        <v>0.75</v>
      </c>
    </row>
    <row r="3645" spans="1:21" ht="14.45" customHeight="1" x14ac:dyDescent="0.2">
      <c r="A3645" s="831">
        <v>21</v>
      </c>
      <c r="B3645" s="832" t="s">
        <v>3242</v>
      </c>
      <c r="C3645" s="832" t="s">
        <v>3250</v>
      </c>
      <c r="D3645" s="833" t="s">
        <v>5568</v>
      </c>
      <c r="E3645" s="834" t="s">
        <v>3270</v>
      </c>
      <c r="F3645" s="832" t="s">
        <v>3243</v>
      </c>
      <c r="G3645" s="832" t="s">
        <v>3477</v>
      </c>
      <c r="H3645" s="832" t="s">
        <v>655</v>
      </c>
      <c r="I3645" s="832" t="s">
        <v>3478</v>
      </c>
      <c r="J3645" s="832" t="s">
        <v>3479</v>
      </c>
      <c r="K3645" s="832" t="s">
        <v>3480</v>
      </c>
      <c r="L3645" s="835">
        <v>1651.16</v>
      </c>
      <c r="M3645" s="835">
        <v>6604.64</v>
      </c>
      <c r="N3645" s="832">
        <v>4</v>
      </c>
      <c r="O3645" s="836">
        <v>4</v>
      </c>
      <c r="P3645" s="835">
        <v>4953.4800000000005</v>
      </c>
      <c r="Q3645" s="837">
        <v>0.75</v>
      </c>
      <c r="R3645" s="832">
        <v>3</v>
      </c>
      <c r="S3645" s="837">
        <v>0.75</v>
      </c>
      <c r="T3645" s="836">
        <v>3</v>
      </c>
      <c r="U3645" s="838">
        <v>0.75</v>
      </c>
    </row>
    <row r="3646" spans="1:21" ht="14.45" customHeight="1" x14ac:dyDescent="0.2">
      <c r="A3646" s="831">
        <v>21</v>
      </c>
      <c r="B3646" s="832" t="s">
        <v>3242</v>
      </c>
      <c r="C3646" s="832" t="s">
        <v>3250</v>
      </c>
      <c r="D3646" s="833" t="s">
        <v>5568</v>
      </c>
      <c r="E3646" s="834" t="s">
        <v>3270</v>
      </c>
      <c r="F3646" s="832" t="s">
        <v>3243</v>
      </c>
      <c r="G3646" s="832" t="s">
        <v>3477</v>
      </c>
      <c r="H3646" s="832" t="s">
        <v>655</v>
      </c>
      <c r="I3646" s="832" t="s">
        <v>3481</v>
      </c>
      <c r="J3646" s="832" t="s">
        <v>3479</v>
      </c>
      <c r="K3646" s="832" t="s">
        <v>3482</v>
      </c>
      <c r="L3646" s="835">
        <v>247.67</v>
      </c>
      <c r="M3646" s="835">
        <v>495.34</v>
      </c>
      <c r="N3646" s="832">
        <v>2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5" customHeight="1" x14ac:dyDescent="0.2">
      <c r="A3647" s="831">
        <v>21</v>
      </c>
      <c r="B3647" s="832" t="s">
        <v>3242</v>
      </c>
      <c r="C3647" s="832" t="s">
        <v>3250</v>
      </c>
      <c r="D3647" s="833" t="s">
        <v>5568</v>
      </c>
      <c r="E3647" s="834" t="s">
        <v>3270</v>
      </c>
      <c r="F3647" s="832" t="s">
        <v>3243</v>
      </c>
      <c r="G3647" s="832" t="s">
        <v>3487</v>
      </c>
      <c r="H3647" s="832" t="s">
        <v>594</v>
      </c>
      <c r="I3647" s="832" t="s">
        <v>3861</v>
      </c>
      <c r="J3647" s="832" t="s">
        <v>3489</v>
      </c>
      <c r="K3647" s="832" t="s">
        <v>3862</v>
      </c>
      <c r="L3647" s="835">
        <v>24.37</v>
      </c>
      <c r="M3647" s="835">
        <v>73.11</v>
      </c>
      <c r="N3647" s="832">
        <v>3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5" customHeight="1" x14ac:dyDescent="0.2">
      <c r="A3648" s="831">
        <v>21</v>
      </c>
      <c r="B3648" s="832" t="s">
        <v>3242</v>
      </c>
      <c r="C3648" s="832" t="s">
        <v>3250</v>
      </c>
      <c r="D3648" s="833" t="s">
        <v>5568</v>
      </c>
      <c r="E3648" s="834" t="s">
        <v>3270</v>
      </c>
      <c r="F3648" s="832" t="s">
        <v>3243</v>
      </c>
      <c r="G3648" s="832" t="s">
        <v>3490</v>
      </c>
      <c r="H3648" s="832" t="s">
        <v>594</v>
      </c>
      <c r="I3648" s="832" t="s">
        <v>3868</v>
      </c>
      <c r="J3648" s="832" t="s">
        <v>836</v>
      </c>
      <c r="K3648" s="832" t="s">
        <v>3492</v>
      </c>
      <c r="L3648" s="835">
        <v>73.989999999999995</v>
      </c>
      <c r="M3648" s="835">
        <v>443.93999999999994</v>
      </c>
      <c r="N3648" s="832">
        <v>6</v>
      </c>
      <c r="O3648" s="836">
        <v>4</v>
      </c>
      <c r="P3648" s="835">
        <v>295.95999999999998</v>
      </c>
      <c r="Q3648" s="837">
        <v>0.66666666666666674</v>
      </c>
      <c r="R3648" s="832">
        <v>4</v>
      </c>
      <c r="S3648" s="837">
        <v>0.66666666666666663</v>
      </c>
      <c r="T3648" s="836">
        <v>3</v>
      </c>
      <c r="U3648" s="838">
        <v>0.75</v>
      </c>
    </row>
    <row r="3649" spans="1:21" ht="14.45" customHeight="1" x14ac:dyDescent="0.2">
      <c r="A3649" s="831">
        <v>21</v>
      </c>
      <c r="B3649" s="832" t="s">
        <v>3242</v>
      </c>
      <c r="C3649" s="832" t="s">
        <v>3250</v>
      </c>
      <c r="D3649" s="833" t="s">
        <v>5568</v>
      </c>
      <c r="E3649" s="834" t="s">
        <v>3270</v>
      </c>
      <c r="F3649" s="832" t="s">
        <v>3243</v>
      </c>
      <c r="G3649" s="832" t="s">
        <v>3870</v>
      </c>
      <c r="H3649" s="832" t="s">
        <v>594</v>
      </c>
      <c r="I3649" s="832" t="s">
        <v>3871</v>
      </c>
      <c r="J3649" s="832" t="s">
        <v>1802</v>
      </c>
      <c r="K3649" s="832" t="s">
        <v>3872</v>
      </c>
      <c r="L3649" s="835">
        <v>61.97</v>
      </c>
      <c r="M3649" s="835">
        <v>61.97</v>
      </c>
      <c r="N3649" s="832">
        <v>1</v>
      </c>
      <c r="O3649" s="836">
        <v>1</v>
      </c>
      <c r="P3649" s="835">
        <v>61.97</v>
      </c>
      <c r="Q3649" s="837">
        <v>1</v>
      </c>
      <c r="R3649" s="832">
        <v>1</v>
      </c>
      <c r="S3649" s="837">
        <v>1</v>
      </c>
      <c r="T3649" s="836">
        <v>1</v>
      </c>
      <c r="U3649" s="838">
        <v>1</v>
      </c>
    </row>
    <row r="3650" spans="1:21" ht="14.45" customHeight="1" x14ac:dyDescent="0.2">
      <c r="A3650" s="831">
        <v>21</v>
      </c>
      <c r="B3650" s="832" t="s">
        <v>3242</v>
      </c>
      <c r="C3650" s="832" t="s">
        <v>3250</v>
      </c>
      <c r="D3650" s="833" t="s">
        <v>5568</v>
      </c>
      <c r="E3650" s="834" t="s">
        <v>3270</v>
      </c>
      <c r="F3650" s="832" t="s">
        <v>3243</v>
      </c>
      <c r="G3650" s="832" t="s">
        <v>3508</v>
      </c>
      <c r="H3650" s="832" t="s">
        <v>655</v>
      </c>
      <c r="I3650" s="832" t="s">
        <v>2827</v>
      </c>
      <c r="J3650" s="832" t="s">
        <v>2828</v>
      </c>
      <c r="K3650" s="832" t="s">
        <v>773</v>
      </c>
      <c r="L3650" s="835">
        <v>550.39</v>
      </c>
      <c r="M3650" s="835">
        <v>9907.02</v>
      </c>
      <c r="N3650" s="832">
        <v>18</v>
      </c>
      <c r="O3650" s="836">
        <v>6</v>
      </c>
      <c r="P3650" s="835">
        <v>8255.85</v>
      </c>
      <c r="Q3650" s="837">
        <v>0.83333333333333337</v>
      </c>
      <c r="R3650" s="832">
        <v>15</v>
      </c>
      <c r="S3650" s="837">
        <v>0.83333333333333337</v>
      </c>
      <c r="T3650" s="836">
        <v>5.5</v>
      </c>
      <c r="U3650" s="838">
        <v>0.91666666666666663</v>
      </c>
    </row>
    <row r="3651" spans="1:21" ht="14.45" customHeight="1" x14ac:dyDescent="0.2">
      <c r="A3651" s="831">
        <v>21</v>
      </c>
      <c r="B3651" s="832" t="s">
        <v>3242</v>
      </c>
      <c r="C3651" s="832" t="s">
        <v>3250</v>
      </c>
      <c r="D3651" s="833" t="s">
        <v>5568</v>
      </c>
      <c r="E3651" s="834" t="s">
        <v>3270</v>
      </c>
      <c r="F3651" s="832" t="s">
        <v>3243</v>
      </c>
      <c r="G3651" s="832" t="s">
        <v>5468</v>
      </c>
      <c r="H3651" s="832" t="s">
        <v>594</v>
      </c>
      <c r="I3651" s="832" t="s">
        <v>5469</v>
      </c>
      <c r="J3651" s="832" t="s">
        <v>5470</v>
      </c>
      <c r="K3651" s="832" t="s">
        <v>3839</v>
      </c>
      <c r="L3651" s="835">
        <v>8507.6</v>
      </c>
      <c r="M3651" s="835">
        <v>8507.6</v>
      </c>
      <c r="N3651" s="832">
        <v>1</v>
      </c>
      <c r="O3651" s="836">
        <v>0.5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5" customHeight="1" x14ac:dyDescent="0.2">
      <c r="A3652" s="831">
        <v>21</v>
      </c>
      <c r="B3652" s="832" t="s">
        <v>3242</v>
      </c>
      <c r="C3652" s="832" t="s">
        <v>3250</v>
      </c>
      <c r="D3652" s="833" t="s">
        <v>5568</v>
      </c>
      <c r="E3652" s="834" t="s">
        <v>3270</v>
      </c>
      <c r="F3652" s="832" t="s">
        <v>3243</v>
      </c>
      <c r="G3652" s="832" t="s">
        <v>5468</v>
      </c>
      <c r="H3652" s="832" t="s">
        <v>594</v>
      </c>
      <c r="I3652" s="832" t="s">
        <v>5471</v>
      </c>
      <c r="J3652" s="832" t="s">
        <v>5470</v>
      </c>
      <c r="K3652" s="832" t="s">
        <v>5472</v>
      </c>
      <c r="L3652" s="835">
        <v>3403.04</v>
      </c>
      <c r="M3652" s="835">
        <v>10209.119999999999</v>
      </c>
      <c r="N3652" s="832">
        <v>3</v>
      </c>
      <c r="O3652" s="836">
        <v>1.5</v>
      </c>
      <c r="P3652" s="835">
        <v>3403.04</v>
      </c>
      <c r="Q3652" s="837">
        <v>0.33333333333333337</v>
      </c>
      <c r="R3652" s="832">
        <v>1</v>
      </c>
      <c r="S3652" s="837">
        <v>0.33333333333333331</v>
      </c>
      <c r="T3652" s="836">
        <v>1</v>
      </c>
      <c r="U3652" s="838">
        <v>0.66666666666666663</v>
      </c>
    </row>
    <row r="3653" spans="1:21" ht="14.45" customHeight="1" x14ac:dyDescent="0.2">
      <c r="A3653" s="831">
        <v>21</v>
      </c>
      <c r="B3653" s="832" t="s">
        <v>3242</v>
      </c>
      <c r="C3653" s="832" t="s">
        <v>3250</v>
      </c>
      <c r="D3653" s="833" t="s">
        <v>5568</v>
      </c>
      <c r="E3653" s="834" t="s">
        <v>3270</v>
      </c>
      <c r="F3653" s="832" t="s">
        <v>3243</v>
      </c>
      <c r="G3653" s="832" t="s">
        <v>4249</v>
      </c>
      <c r="H3653" s="832" t="s">
        <v>594</v>
      </c>
      <c r="I3653" s="832" t="s">
        <v>4250</v>
      </c>
      <c r="J3653" s="832" t="s">
        <v>4251</v>
      </c>
      <c r="K3653" s="832" t="s">
        <v>3050</v>
      </c>
      <c r="L3653" s="835">
        <v>38.56</v>
      </c>
      <c r="M3653" s="835">
        <v>38.56</v>
      </c>
      <c r="N3653" s="832">
        <v>1</v>
      </c>
      <c r="O3653" s="836">
        <v>1</v>
      </c>
      <c r="P3653" s="835">
        <v>38.56</v>
      </c>
      <c r="Q3653" s="837">
        <v>1</v>
      </c>
      <c r="R3653" s="832">
        <v>1</v>
      </c>
      <c r="S3653" s="837">
        <v>1</v>
      </c>
      <c r="T3653" s="836">
        <v>1</v>
      </c>
      <c r="U3653" s="838">
        <v>1</v>
      </c>
    </row>
    <row r="3654" spans="1:21" ht="14.45" customHeight="1" x14ac:dyDescent="0.2">
      <c r="A3654" s="831">
        <v>21</v>
      </c>
      <c r="B3654" s="832" t="s">
        <v>3242</v>
      </c>
      <c r="C3654" s="832" t="s">
        <v>3250</v>
      </c>
      <c r="D3654" s="833" t="s">
        <v>5568</v>
      </c>
      <c r="E3654" s="834" t="s">
        <v>3270</v>
      </c>
      <c r="F3654" s="832" t="s">
        <v>3243</v>
      </c>
      <c r="G3654" s="832" t="s">
        <v>3313</v>
      </c>
      <c r="H3654" s="832" t="s">
        <v>594</v>
      </c>
      <c r="I3654" s="832" t="s">
        <v>3527</v>
      </c>
      <c r="J3654" s="832" t="s">
        <v>870</v>
      </c>
      <c r="K3654" s="832" t="s">
        <v>3528</v>
      </c>
      <c r="L3654" s="835">
        <v>53.57</v>
      </c>
      <c r="M3654" s="835">
        <v>160.71</v>
      </c>
      <c r="N3654" s="832">
        <v>3</v>
      </c>
      <c r="O3654" s="836">
        <v>2.5</v>
      </c>
      <c r="P3654" s="835">
        <v>107.14</v>
      </c>
      <c r="Q3654" s="837">
        <v>0.66666666666666663</v>
      </c>
      <c r="R3654" s="832">
        <v>2</v>
      </c>
      <c r="S3654" s="837">
        <v>0.66666666666666663</v>
      </c>
      <c r="T3654" s="836">
        <v>1.5</v>
      </c>
      <c r="U3654" s="838">
        <v>0.6</v>
      </c>
    </row>
    <row r="3655" spans="1:21" ht="14.45" customHeight="1" x14ac:dyDescent="0.2">
      <c r="A3655" s="831">
        <v>21</v>
      </c>
      <c r="B3655" s="832" t="s">
        <v>3242</v>
      </c>
      <c r="C3655" s="832" t="s">
        <v>3250</v>
      </c>
      <c r="D3655" s="833" t="s">
        <v>5568</v>
      </c>
      <c r="E3655" s="834" t="s">
        <v>3270</v>
      </c>
      <c r="F3655" s="832" t="s">
        <v>3243</v>
      </c>
      <c r="G3655" s="832" t="s">
        <v>3292</v>
      </c>
      <c r="H3655" s="832" t="s">
        <v>655</v>
      </c>
      <c r="I3655" s="832" t="s">
        <v>3039</v>
      </c>
      <c r="J3655" s="832" t="s">
        <v>1020</v>
      </c>
      <c r="K3655" s="832" t="s">
        <v>3040</v>
      </c>
      <c r="L3655" s="835">
        <v>923.74</v>
      </c>
      <c r="M3655" s="835">
        <v>923.74</v>
      </c>
      <c r="N3655" s="832">
        <v>1</v>
      </c>
      <c r="O3655" s="836">
        <v>1</v>
      </c>
      <c r="P3655" s="835">
        <v>923.74</v>
      </c>
      <c r="Q3655" s="837">
        <v>1</v>
      </c>
      <c r="R3655" s="832">
        <v>1</v>
      </c>
      <c r="S3655" s="837">
        <v>1</v>
      </c>
      <c r="T3655" s="836">
        <v>1</v>
      </c>
      <c r="U3655" s="838">
        <v>1</v>
      </c>
    </row>
    <row r="3656" spans="1:21" ht="14.45" customHeight="1" x14ac:dyDescent="0.2">
      <c r="A3656" s="831">
        <v>21</v>
      </c>
      <c r="B3656" s="832" t="s">
        <v>3242</v>
      </c>
      <c r="C3656" s="832" t="s">
        <v>3250</v>
      </c>
      <c r="D3656" s="833" t="s">
        <v>5568</v>
      </c>
      <c r="E3656" s="834" t="s">
        <v>3270</v>
      </c>
      <c r="F3656" s="832" t="s">
        <v>3243</v>
      </c>
      <c r="G3656" s="832" t="s">
        <v>4276</v>
      </c>
      <c r="H3656" s="832" t="s">
        <v>594</v>
      </c>
      <c r="I3656" s="832" t="s">
        <v>4277</v>
      </c>
      <c r="J3656" s="832" t="s">
        <v>961</v>
      </c>
      <c r="K3656" s="832" t="s">
        <v>4278</v>
      </c>
      <c r="L3656" s="835">
        <v>0</v>
      </c>
      <c r="M3656" s="835">
        <v>0</v>
      </c>
      <c r="N3656" s="832">
        <v>1</v>
      </c>
      <c r="O3656" s="836">
        <v>1</v>
      </c>
      <c r="P3656" s="835">
        <v>0</v>
      </c>
      <c r="Q3656" s="837"/>
      <c r="R3656" s="832">
        <v>1</v>
      </c>
      <c r="S3656" s="837">
        <v>1</v>
      </c>
      <c r="T3656" s="836">
        <v>1</v>
      </c>
      <c r="U3656" s="838">
        <v>1</v>
      </c>
    </row>
    <row r="3657" spans="1:21" ht="14.45" customHeight="1" x14ac:dyDescent="0.2">
      <c r="A3657" s="831">
        <v>21</v>
      </c>
      <c r="B3657" s="832" t="s">
        <v>3242</v>
      </c>
      <c r="C3657" s="832" t="s">
        <v>3250</v>
      </c>
      <c r="D3657" s="833" t="s">
        <v>5568</v>
      </c>
      <c r="E3657" s="834" t="s">
        <v>3270</v>
      </c>
      <c r="F3657" s="832" t="s">
        <v>3243</v>
      </c>
      <c r="G3657" s="832" t="s">
        <v>3546</v>
      </c>
      <c r="H3657" s="832" t="s">
        <v>594</v>
      </c>
      <c r="I3657" s="832" t="s">
        <v>3912</v>
      </c>
      <c r="J3657" s="832" t="s">
        <v>732</v>
      </c>
      <c r="K3657" s="832" t="s">
        <v>3913</v>
      </c>
      <c r="L3657" s="835">
        <v>35.25</v>
      </c>
      <c r="M3657" s="835">
        <v>105.75</v>
      </c>
      <c r="N3657" s="832">
        <v>3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5" customHeight="1" x14ac:dyDescent="0.2">
      <c r="A3658" s="831">
        <v>21</v>
      </c>
      <c r="B3658" s="832" t="s">
        <v>3242</v>
      </c>
      <c r="C3658" s="832" t="s">
        <v>3250</v>
      </c>
      <c r="D3658" s="833" t="s">
        <v>5568</v>
      </c>
      <c r="E3658" s="834" t="s">
        <v>3270</v>
      </c>
      <c r="F3658" s="832" t="s">
        <v>3243</v>
      </c>
      <c r="G3658" s="832" t="s">
        <v>3548</v>
      </c>
      <c r="H3658" s="832" t="s">
        <v>594</v>
      </c>
      <c r="I3658" s="832" t="s">
        <v>3549</v>
      </c>
      <c r="J3658" s="832" t="s">
        <v>3550</v>
      </c>
      <c r="K3658" s="832" t="s">
        <v>676</v>
      </c>
      <c r="L3658" s="835">
        <v>174.59</v>
      </c>
      <c r="M3658" s="835">
        <v>174.59</v>
      </c>
      <c r="N3658" s="832">
        <v>1</v>
      </c>
      <c r="O3658" s="836">
        <v>1</v>
      </c>
      <c r="P3658" s="835">
        <v>174.59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5" customHeight="1" x14ac:dyDescent="0.2">
      <c r="A3659" s="831">
        <v>21</v>
      </c>
      <c r="B3659" s="832" t="s">
        <v>3242</v>
      </c>
      <c r="C3659" s="832" t="s">
        <v>3250</v>
      </c>
      <c r="D3659" s="833" t="s">
        <v>5568</v>
      </c>
      <c r="E3659" s="834" t="s">
        <v>3270</v>
      </c>
      <c r="F3659" s="832" t="s">
        <v>3243</v>
      </c>
      <c r="G3659" s="832" t="s">
        <v>3551</v>
      </c>
      <c r="H3659" s="832" t="s">
        <v>594</v>
      </c>
      <c r="I3659" s="832" t="s">
        <v>3926</v>
      </c>
      <c r="J3659" s="832" t="s">
        <v>1078</v>
      </c>
      <c r="K3659" s="832" t="s">
        <v>3927</v>
      </c>
      <c r="L3659" s="835">
        <v>32.25</v>
      </c>
      <c r="M3659" s="835">
        <v>64.5</v>
      </c>
      <c r="N3659" s="832">
        <v>2</v>
      </c>
      <c r="O3659" s="836">
        <v>1</v>
      </c>
      <c r="P3659" s="835">
        <v>64.5</v>
      </c>
      <c r="Q3659" s="837">
        <v>1</v>
      </c>
      <c r="R3659" s="832">
        <v>2</v>
      </c>
      <c r="S3659" s="837">
        <v>1</v>
      </c>
      <c r="T3659" s="836">
        <v>1</v>
      </c>
      <c r="U3659" s="838">
        <v>1</v>
      </c>
    </row>
    <row r="3660" spans="1:21" ht="14.45" customHeight="1" x14ac:dyDescent="0.2">
      <c r="A3660" s="831">
        <v>21</v>
      </c>
      <c r="B3660" s="832" t="s">
        <v>3242</v>
      </c>
      <c r="C3660" s="832" t="s">
        <v>3250</v>
      </c>
      <c r="D3660" s="833" t="s">
        <v>5568</v>
      </c>
      <c r="E3660" s="834" t="s">
        <v>3270</v>
      </c>
      <c r="F3660" s="832" t="s">
        <v>3243</v>
      </c>
      <c r="G3660" s="832" t="s">
        <v>3551</v>
      </c>
      <c r="H3660" s="832" t="s">
        <v>594</v>
      </c>
      <c r="I3660" s="832" t="s">
        <v>4565</v>
      </c>
      <c r="J3660" s="832" t="s">
        <v>1078</v>
      </c>
      <c r="K3660" s="832" t="s">
        <v>4566</v>
      </c>
      <c r="L3660" s="835">
        <v>16.12</v>
      </c>
      <c r="M3660" s="835">
        <v>48.36</v>
      </c>
      <c r="N3660" s="832">
        <v>3</v>
      </c>
      <c r="O3660" s="836">
        <v>1.5</v>
      </c>
      <c r="P3660" s="835">
        <v>16.12</v>
      </c>
      <c r="Q3660" s="837">
        <v>0.33333333333333337</v>
      </c>
      <c r="R3660" s="832">
        <v>1</v>
      </c>
      <c r="S3660" s="837">
        <v>0.33333333333333331</v>
      </c>
      <c r="T3660" s="836">
        <v>0.5</v>
      </c>
      <c r="U3660" s="838">
        <v>0.33333333333333331</v>
      </c>
    </row>
    <row r="3661" spans="1:21" ht="14.45" customHeight="1" x14ac:dyDescent="0.2">
      <c r="A3661" s="831">
        <v>21</v>
      </c>
      <c r="B3661" s="832" t="s">
        <v>3242</v>
      </c>
      <c r="C3661" s="832" t="s">
        <v>3250</v>
      </c>
      <c r="D3661" s="833" t="s">
        <v>5568</v>
      </c>
      <c r="E3661" s="834" t="s">
        <v>3270</v>
      </c>
      <c r="F3661" s="832" t="s">
        <v>3243</v>
      </c>
      <c r="G3661" s="832" t="s">
        <v>3551</v>
      </c>
      <c r="H3661" s="832" t="s">
        <v>594</v>
      </c>
      <c r="I3661" s="832" t="s">
        <v>3930</v>
      </c>
      <c r="J3661" s="832" t="s">
        <v>1078</v>
      </c>
      <c r="K3661" s="832" t="s">
        <v>3556</v>
      </c>
      <c r="L3661" s="835">
        <v>32.25</v>
      </c>
      <c r="M3661" s="835">
        <v>96.75</v>
      </c>
      <c r="N3661" s="832">
        <v>3</v>
      </c>
      <c r="O3661" s="836">
        <v>1.5</v>
      </c>
      <c r="P3661" s="835">
        <v>96.75</v>
      </c>
      <c r="Q3661" s="837">
        <v>1</v>
      </c>
      <c r="R3661" s="832">
        <v>3</v>
      </c>
      <c r="S3661" s="837">
        <v>1</v>
      </c>
      <c r="T3661" s="836">
        <v>1.5</v>
      </c>
      <c r="U3661" s="838">
        <v>1</v>
      </c>
    </row>
    <row r="3662" spans="1:21" ht="14.45" customHeight="1" x14ac:dyDescent="0.2">
      <c r="A3662" s="831">
        <v>21</v>
      </c>
      <c r="B3662" s="832" t="s">
        <v>3242</v>
      </c>
      <c r="C3662" s="832" t="s">
        <v>3250</v>
      </c>
      <c r="D3662" s="833" t="s">
        <v>5568</v>
      </c>
      <c r="E3662" s="834" t="s">
        <v>3270</v>
      </c>
      <c r="F3662" s="832" t="s">
        <v>3243</v>
      </c>
      <c r="G3662" s="832" t="s">
        <v>3293</v>
      </c>
      <c r="H3662" s="832" t="s">
        <v>594</v>
      </c>
      <c r="I3662" s="832" t="s">
        <v>4481</v>
      </c>
      <c r="J3662" s="832" t="s">
        <v>3566</v>
      </c>
      <c r="K3662" s="832" t="s">
        <v>4482</v>
      </c>
      <c r="L3662" s="835">
        <v>226.6</v>
      </c>
      <c r="M3662" s="835">
        <v>226.6</v>
      </c>
      <c r="N3662" s="832">
        <v>1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5" customHeight="1" x14ac:dyDescent="0.2">
      <c r="A3663" s="831">
        <v>21</v>
      </c>
      <c r="B3663" s="832" t="s">
        <v>3242</v>
      </c>
      <c r="C3663" s="832" t="s">
        <v>3250</v>
      </c>
      <c r="D3663" s="833" t="s">
        <v>5568</v>
      </c>
      <c r="E3663" s="834" t="s">
        <v>3270</v>
      </c>
      <c r="F3663" s="832" t="s">
        <v>3243</v>
      </c>
      <c r="G3663" s="832" t="s">
        <v>3293</v>
      </c>
      <c r="H3663" s="832" t="s">
        <v>594</v>
      </c>
      <c r="I3663" s="832" t="s">
        <v>3294</v>
      </c>
      <c r="J3663" s="832" t="s">
        <v>1357</v>
      </c>
      <c r="K3663" s="832" t="s">
        <v>1358</v>
      </c>
      <c r="L3663" s="835">
        <v>453.18</v>
      </c>
      <c r="M3663" s="835">
        <v>1812.72</v>
      </c>
      <c r="N3663" s="832">
        <v>4</v>
      </c>
      <c r="O3663" s="836">
        <v>2.5</v>
      </c>
      <c r="P3663" s="835">
        <v>1812.72</v>
      </c>
      <c r="Q3663" s="837">
        <v>1</v>
      </c>
      <c r="R3663" s="832">
        <v>4</v>
      </c>
      <c r="S3663" s="837">
        <v>1</v>
      </c>
      <c r="T3663" s="836">
        <v>2.5</v>
      </c>
      <c r="U3663" s="838">
        <v>1</v>
      </c>
    </row>
    <row r="3664" spans="1:21" ht="14.45" customHeight="1" x14ac:dyDescent="0.2">
      <c r="A3664" s="831">
        <v>21</v>
      </c>
      <c r="B3664" s="832" t="s">
        <v>3242</v>
      </c>
      <c r="C3664" s="832" t="s">
        <v>3250</v>
      </c>
      <c r="D3664" s="833" t="s">
        <v>5568</v>
      </c>
      <c r="E3664" s="834" t="s">
        <v>3270</v>
      </c>
      <c r="F3664" s="832" t="s">
        <v>3243</v>
      </c>
      <c r="G3664" s="832" t="s">
        <v>3293</v>
      </c>
      <c r="H3664" s="832" t="s">
        <v>594</v>
      </c>
      <c r="I3664" s="832" t="s">
        <v>3295</v>
      </c>
      <c r="J3664" s="832" t="s">
        <v>1349</v>
      </c>
      <c r="K3664" s="832" t="s">
        <v>2522</v>
      </c>
      <c r="L3664" s="835">
        <v>453.18</v>
      </c>
      <c r="M3664" s="835">
        <v>16767.660000000003</v>
      </c>
      <c r="N3664" s="832">
        <v>37</v>
      </c>
      <c r="O3664" s="836">
        <v>17.5</v>
      </c>
      <c r="P3664" s="835">
        <v>15861.300000000003</v>
      </c>
      <c r="Q3664" s="837">
        <v>0.94594594594594594</v>
      </c>
      <c r="R3664" s="832">
        <v>35</v>
      </c>
      <c r="S3664" s="837">
        <v>0.94594594594594594</v>
      </c>
      <c r="T3664" s="836">
        <v>16.5</v>
      </c>
      <c r="U3664" s="838">
        <v>0.94285714285714284</v>
      </c>
    </row>
    <row r="3665" spans="1:21" ht="14.45" customHeight="1" x14ac:dyDescent="0.2">
      <c r="A3665" s="831">
        <v>21</v>
      </c>
      <c r="B3665" s="832" t="s">
        <v>3242</v>
      </c>
      <c r="C3665" s="832" t="s">
        <v>3250</v>
      </c>
      <c r="D3665" s="833" t="s">
        <v>5568</v>
      </c>
      <c r="E3665" s="834" t="s">
        <v>3270</v>
      </c>
      <c r="F3665" s="832" t="s">
        <v>3243</v>
      </c>
      <c r="G3665" s="832" t="s">
        <v>3293</v>
      </c>
      <c r="H3665" s="832" t="s">
        <v>594</v>
      </c>
      <c r="I3665" s="832" t="s">
        <v>4483</v>
      </c>
      <c r="J3665" s="832" t="s">
        <v>4484</v>
      </c>
      <c r="K3665" s="832" t="s">
        <v>1358</v>
      </c>
      <c r="L3665" s="835">
        <v>453.18</v>
      </c>
      <c r="M3665" s="835">
        <v>2265.9</v>
      </c>
      <c r="N3665" s="832">
        <v>5</v>
      </c>
      <c r="O3665" s="836">
        <v>1.5</v>
      </c>
      <c r="P3665" s="835">
        <v>2265.9</v>
      </c>
      <c r="Q3665" s="837">
        <v>1</v>
      </c>
      <c r="R3665" s="832">
        <v>5</v>
      </c>
      <c r="S3665" s="837">
        <v>1</v>
      </c>
      <c r="T3665" s="836">
        <v>1.5</v>
      </c>
      <c r="U3665" s="838">
        <v>1</v>
      </c>
    </row>
    <row r="3666" spans="1:21" ht="14.45" customHeight="1" x14ac:dyDescent="0.2">
      <c r="A3666" s="831">
        <v>21</v>
      </c>
      <c r="B3666" s="832" t="s">
        <v>3242</v>
      </c>
      <c r="C3666" s="832" t="s">
        <v>3250</v>
      </c>
      <c r="D3666" s="833" t="s">
        <v>5568</v>
      </c>
      <c r="E3666" s="834" t="s">
        <v>3270</v>
      </c>
      <c r="F3666" s="832" t="s">
        <v>3243</v>
      </c>
      <c r="G3666" s="832" t="s">
        <v>3570</v>
      </c>
      <c r="H3666" s="832" t="s">
        <v>594</v>
      </c>
      <c r="I3666" s="832" t="s">
        <v>3573</v>
      </c>
      <c r="J3666" s="832" t="s">
        <v>842</v>
      </c>
      <c r="K3666" s="832" t="s">
        <v>843</v>
      </c>
      <c r="L3666" s="835">
        <v>115.18</v>
      </c>
      <c r="M3666" s="835">
        <v>115.18</v>
      </c>
      <c r="N3666" s="832">
        <v>1</v>
      </c>
      <c r="O3666" s="836">
        <v>1</v>
      </c>
      <c r="P3666" s="835">
        <v>115.18</v>
      </c>
      <c r="Q3666" s="837">
        <v>1</v>
      </c>
      <c r="R3666" s="832">
        <v>1</v>
      </c>
      <c r="S3666" s="837">
        <v>1</v>
      </c>
      <c r="T3666" s="836">
        <v>1</v>
      </c>
      <c r="U3666" s="838">
        <v>1</v>
      </c>
    </row>
    <row r="3667" spans="1:21" ht="14.45" customHeight="1" x14ac:dyDescent="0.2">
      <c r="A3667" s="831">
        <v>21</v>
      </c>
      <c r="B3667" s="832" t="s">
        <v>3242</v>
      </c>
      <c r="C3667" s="832" t="s">
        <v>3250</v>
      </c>
      <c r="D3667" s="833" t="s">
        <v>5568</v>
      </c>
      <c r="E3667" s="834" t="s">
        <v>3270</v>
      </c>
      <c r="F3667" s="832" t="s">
        <v>3243</v>
      </c>
      <c r="G3667" s="832" t="s">
        <v>3570</v>
      </c>
      <c r="H3667" s="832" t="s">
        <v>655</v>
      </c>
      <c r="I3667" s="832" t="s">
        <v>2508</v>
      </c>
      <c r="J3667" s="832" t="s">
        <v>842</v>
      </c>
      <c r="K3667" s="832" t="s">
        <v>2509</v>
      </c>
      <c r="L3667" s="835">
        <v>16.12</v>
      </c>
      <c r="M3667" s="835">
        <v>96.72</v>
      </c>
      <c r="N3667" s="832">
        <v>6</v>
      </c>
      <c r="O3667" s="836">
        <v>3</v>
      </c>
      <c r="P3667" s="835">
        <v>96.72</v>
      </c>
      <c r="Q3667" s="837">
        <v>1</v>
      </c>
      <c r="R3667" s="832">
        <v>6</v>
      </c>
      <c r="S3667" s="837">
        <v>1</v>
      </c>
      <c r="T3667" s="836">
        <v>3</v>
      </c>
      <c r="U3667" s="838">
        <v>1</v>
      </c>
    </row>
    <row r="3668" spans="1:21" ht="14.45" customHeight="1" x14ac:dyDescent="0.2">
      <c r="A3668" s="831">
        <v>21</v>
      </c>
      <c r="B3668" s="832" t="s">
        <v>3242</v>
      </c>
      <c r="C3668" s="832" t="s">
        <v>3250</v>
      </c>
      <c r="D3668" s="833" t="s">
        <v>5568</v>
      </c>
      <c r="E3668" s="834" t="s">
        <v>3270</v>
      </c>
      <c r="F3668" s="832" t="s">
        <v>3243</v>
      </c>
      <c r="G3668" s="832" t="s">
        <v>3594</v>
      </c>
      <c r="H3668" s="832" t="s">
        <v>594</v>
      </c>
      <c r="I3668" s="832" t="s">
        <v>3595</v>
      </c>
      <c r="J3668" s="832" t="s">
        <v>668</v>
      </c>
      <c r="K3668" s="832" t="s">
        <v>3596</v>
      </c>
      <c r="L3668" s="835">
        <v>127.91</v>
      </c>
      <c r="M3668" s="835">
        <v>1662.83</v>
      </c>
      <c r="N3668" s="832">
        <v>13</v>
      </c>
      <c r="O3668" s="836">
        <v>13</v>
      </c>
      <c r="P3668" s="835">
        <v>767.45999999999992</v>
      </c>
      <c r="Q3668" s="837">
        <v>0.46153846153846151</v>
      </c>
      <c r="R3668" s="832">
        <v>6</v>
      </c>
      <c r="S3668" s="837">
        <v>0.46153846153846156</v>
      </c>
      <c r="T3668" s="836">
        <v>6</v>
      </c>
      <c r="U3668" s="838">
        <v>0.46153846153846156</v>
      </c>
    </row>
    <row r="3669" spans="1:21" ht="14.45" customHeight="1" x14ac:dyDescent="0.2">
      <c r="A3669" s="831">
        <v>21</v>
      </c>
      <c r="B3669" s="832" t="s">
        <v>3242</v>
      </c>
      <c r="C3669" s="832" t="s">
        <v>3250</v>
      </c>
      <c r="D3669" s="833" t="s">
        <v>5568</v>
      </c>
      <c r="E3669" s="834" t="s">
        <v>3270</v>
      </c>
      <c r="F3669" s="832" t="s">
        <v>3243</v>
      </c>
      <c r="G3669" s="832" t="s">
        <v>3594</v>
      </c>
      <c r="H3669" s="832" t="s">
        <v>594</v>
      </c>
      <c r="I3669" s="832" t="s">
        <v>4296</v>
      </c>
      <c r="J3669" s="832" t="s">
        <v>668</v>
      </c>
      <c r="K3669" s="832" t="s">
        <v>4297</v>
      </c>
      <c r="L3669" s="835">
        <v>52.61</v>
      </c>
      <c r="M3669" s="835">
        <v>105.22</v>
      </c>
      <c r="N3669" s="832">
        <v>2</v>
      </c>
      <c r="O3669" s="836">
        <v>2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21</v>
      </c>
      <c r="B3670" s="832" t="s">
        <v>3242</v>
      </c>
      <c r="C3670" s="832" t="s">
        <v>3250</v>
      </c>
      <c r="D3670" s="833" t="s">
        <v>5568</v>
      </c>
      <c r="E3670" s="834" t="s">
        <v>3270</v>
      </c>
      <c r="F3670" s="832" t="s">
        <v>3243</v>
      </c>
      <c r="G3670" s="832" t="s">
        <v>4929</v>
      </c>
      <c r="H3670" s="832" t="s">
        <v>594</v>
      </c>
      <c r="I3670" s="832" t="s">
        <v>4930</v>
      </c>
      <c r="J3670" s="832" t="s">
        <v>1130</v>
      </c>
      <c r="K3670" s="832" t="s">
        <v>1131</v>
      </c>
      <c r="L3670" s="835">
        <v>79.099999999999994</v>
      </c>
      <c r="M3670" s="835">
        <v>79.099999999999994</v>
      </c>
      <c r="N3670" s="832">
        <v>1</v>
      </c>
      <c r="O3670" s="836">
        <v>0.5</v>
      </c>
      <c r="P3670" s="835">
        <v>79.099999999999994</v>
      </c>
      <c r="Q3670" s="837">
        <v>1</v>
      </c>
      <c r="R3670" s="832">
        <v>1</v>
      </c>
      <c r="S3670" s="837">
        <v>1</v>
      </c>
      <c r="T3670" s="836">
        <v>0.5</v>
      </c>
      <c r="U3670" s="838">
        <v>1</v>
      </c>
    </row>
    <row r="3671" spans="1:21" ht="14.45" customHeight="1" x14ac:dyDescent="0.2">
      <c r="A3671" s="831">
        <v>21</v>
      </c>
      <c r="B3671" s="832" t="s">
        <v>3242</v>
      </c>
      <c r="C3671" s="832" t="s">
        <v>3250</v>
      </c>
      <c r="D3671" s="833" t="s">
        <v>5568</v>
      </c>
      <c r="E3671" s="834" t="s">
        <v>3270</v>
      </c>
      <c r="F3671" s="832" t="s">
        <v>3243</v>
      </c>
      <c r="G3671" s="832" t="s">
        <v>3597</v>
      </c>
      <c r="H3671" s="832" t="s">
        <v>594</v>
      </c>
      <c r="I3671" s="832" t="s">
        <v>3598</v>
      </c>
      <c r="J3671" s="832" t="s">
        <v>3599</v>
      </c>
      <c r="K3671" s="832" t="s">
        <v>3600</v>
      </c>
      <c r="L3671" s="835">
        <v>21.92</v>
      </c>
      <c r="M3671" s="835">
        <v>43.84</v>
      </c>
      <c r="N3671" s="832">
        <v>2</v>
      </c>
      <c r="O3671" s="836">
        <v>1</v>
      </c>
      <c r="P3671" s="835">
        <v>43.84</v>
      </c>
      <c r="Q3671" s="837">
        <v>1</v>
      </c>
      <c r="R3671" s="832">
        <v>2</v>
      </c>
      <c r="S3671" s="837">
        <v>1</v>
      </c>
      <c r="T3671" s="836">
        <v>1</v>
      </c>
      <c r="U3671" s="838">
        <v>1</v>
      </c>
    </row>
    <row r="3672" spans="1:21" ht="14.45" customHeight="1" x14ac:dyDescent="0.2">
      <c r="A3672" s="831">
        <v>21</v>
      </c>
      <c r="B3672" s="832" t="s">
        <v>3242</v>
      </c>
      <c r="C3672" s="832" t="s">
        <v>3250</v>
      </c>
      <c r="D3672" s="833" t="s">
        <v>5568</v>
      </c>
      <c r="E3672" s="834" t="s">
        <v>3270</v>
      </c>
      <c r="F3672" s="832" t="s">
        <v>3243</v>
      </c>
      <c r="G3672" s="832" t="s">
        <v>4137</v>
      </c>
      <c r="H3672" s="832" t="s">
        <v>594</v>
      </c>
      <c r="I3672" s="832" t="s">
        <v>4138</v>
      </c>
      <c r="J3672" s="832" t="s">
        <v>4139</v>
      </c>
      <c r="K3672" s="832" t="s">
        <v>4140</v>
      </c>
      <c r="L3672" s="835">
        <v>316.33</v>
      </c>
      <c r="M3672" s="835">
        <v>632.66</v>
      </c>
      <c r="N3672" s="832">
        <v>2</v>
      </c>
      <c r="O3672" s="836">
        <v>2</v>
      </c>
      <c r="P3672" s="835">
        <v>316.33</v>
      </c>
      <c r="Q3672" s="837">
        <v>0.5</v>
      </c>
      <c r="R3672" s="832">
        <v>1</v>
      </c>
      <c r="S3672" s="837">
        <v>0.5</v>
      </c>
      <c r="T3672" s="836">
        <v>1</v>
      </c>
      <c r="U3672" s="838">
        <v>0.5</v>
      </c>
    </row>
    <row r="3673" spans="1:21" ht="14.45" customHeight="1" x14ac:dyDescent="0.2">
      <c r="A3673" s="831">
        <v>21</v>
      </c>
      <c r="B3673" s="832" t="s">
        <v>3242</v>
      </c>
      <c r="C3673" s="832" t="s">
        <v>3250</v>
      </c>
      <c r="D3673" s="833" t="s">
        <v>5568</v>
      </c>
      <c r="E3673" s="834" t="s">
        <v>3270</v>
      </c>
      <c r="F3673" s="832" t="s">
        <v>3243</v>
      </c>
      <c r="G3673" s="832" t="s">
        <v>3607</v>
      </c>
      <c r="H3673" s="832" t="s">
        <v>655</v>
      </c>
      <c r="I3673" s="832" t="s">
        <v>5473</v>
      </c>
      <c r="J3673" s="832" t="s">
        <v>2976</v>
      </c>
      <c r="K3673" s="832" t="s">
        <v>5474</v>
      </c>
      <c r="L3673" s="835">
        <v>30.5</v>
      </c>
      <c r="M3673" s="835">
        <v>30.5</v>
      </c>
      <c r="N3673" s="832">
        <v>1</v>
      </c>
      <c r="O3673" s="836">
        <v>1</v>
      </c>
      <c r="P3673" s="835">
        <v>30.5</v>
      </c>
      <c r="Q3673" s="837">
        <v>1</v>
      </c>
      <c r="R3673" s="832">
        <v>1</v>
      </c>
      <c r="S3673" s="837">
        <v>1</v>
      </c>
      <c r="T3673" s="836">
        <v>1</v>
      </c>
      <c r="U3673" s="838">
        <v>1</v>
      </c>
    </row>
    <row r="3674" spans="1:21" ht="14.45" customHeight="1" x14ac:dyDescent="0.2">
      <c r="A3674" s="831">
        <v>21</v>
      </c>
      <c r="B3674" s="832" t="s">
        <v>3242</v>
      </c>
      <c r="C3674" s="832" t="s">
        <v>3250</v>
      </c>
      <c r="D3674" s="833" t="s">
        <v>5568</v>
      </c>
      <c r="E3674" s="834" t="s">
        <v>3270</v>
      </c>
      <c r="F3674" s="832" t="s">
        <v>3243</v>
      </c>
      <c r="G3674" s="832" t="s">
        <v>3607</v>
      </c>
      <c r="H3674" s="832" t="s">
        <v>655</v>
      </c>
      <c r="I3674" s="832" t="s">
        <v>2974</v>
      </c>
      <c r="J3674" s="832" t="s">
        <v>1618</v>
      </c>
      <c r="K3674" s="832" t="s">
        <v>1619</v>
      </c>
      <c r="L3674" s="835">
        <v>63.75</v>
      </c>
      <c r="M3674" s="835">
        <v>63.75</v>
      </c>
      <c r="N3674" s="832">
        <v>1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5" customHeight="1" x14ac:dyDescent="0.2">
      <c r="A3675" s="831">
        <v>21</v>
      </c>
      <c r="B3675" s="832" t="s">
        <v>3242</v>
      </c>
      <c r="C3675" s="832" t="s">
        <v>3250</v>
      </c>
      <c r="D3675" s="833" t="s">
        <v>5568</v>
      </c>
      <c r="E3675" s="834" t="s">
        <v>3270</v>
      </c>
      <c r="F3675" s="832" t="s">
        <v>3243</v>
      </c>
      <c r="G3675" s="832" t="s">
        <v>3296</v>
      </c>
      <c r="H3675" s="832" t="s">
        <v>655</v>
      </c>
      <c r="I3675" s="832" t="s">
        <v>2886</v>
      </c>
      <c r="J3675" s="832" t="s">
        <v>1345</v>
      </c>
      <c r="K3675" s="832" t="s">
        <v>1346</v>
      </c>
      <c r="L3675" s="835">
        <v>0</v>
      </c>
      <c r="M3675" s="835">
        <v>0</v>
      </c>
      <c r="N3675" s="832">
        <v>9</v>
      </c>
      <c r="O3675" s="836">
        <v>4</v>
      </c>
      <c r="P3675" s="835">
        <v>0</v>
      </c>
      <c r="Q3675" s="837"/>
      <c r="R3675" s="832">
        <v>4</v>
      </c>
      <c r="S3675" s="837">
        <v>0.44444444444444442</v>
      </c>
      <c r="T3675" s="836">
        <v>1</v>
      </c>
      <c r="U3675" s="838">
        <v>0.25</v>
      </c>
    </row>
    <row r="3676" spans="1:21" ht="14.45" customHeight="1" x14ac:dyDescent="0.2">
      <c r="A3676" s="831">
        <v>21</v>
      </c>
      <c r="B3676" s="832" t="s">
        <v>3242</v>
      </c>
      <c r="C3676" s="832" t="s">
        <v>3250</v>
      </c>
      <c r="D3676" s="833" t="s">
        <v>5568</v>
      </c>
      <c r="E3676" s="834" t="s">
        <v>3270</v>
      </c>
      <c r="F3676" s="832" t="s">
        <v>3243</v>
      </c>
      <c r="G3676" s="832" t="s">
        <v>3617</v>
      </c>
      <c r="H3676" s="832" t="s">
        <v>594</v>
      </c>
      <c r="I3676" s="832" t="s">
        <v>4489</v>
      </c>
      <c r="J3676" s="832" t="s">
        <v>766</v>
      </c>
      <c r="K3676" s="832" t="s">
        <v>4490</v>
      </c>
      <c r="L3676" s="835">
        <v>42.54</v>
      </c>
      <c r="M3676" s="835">
        <v>85.08</v>
      </c>
      <c r="N3676" s="832">
        <v>2</v>
      </c>
      <c r="O3676" s="836">
        <v>1</v>
      </c>
      <c r="P3676" s="835">
        <v>85.08</v>
      </c>
      <c r="Q3676" s="837">
        <v>1</v>
      </c>
      <c r="R3676" s="832">
        <v>2</v>
      </c>
      <c r="S3676" s="837">
        <v>1</v>
      </c>
      <c r="T3676" s="836">
        <v>1</v>
      </c>
      <c r="U3676" s="838">
        <v>1</v>
      </c>
    </row>
    <row r="3677" spans="1:21" ht="14.45" customHeight="1" x14ac:dyDescent="0.2">
      <c r="A3677" s="831">
        <v>21</v>
      </c>
      <c r="B3677" s="832" t="s">
        <v>3242</v>
      </c>
      <c r="C3677" s="832" t="s">
        <v>3250</v>
      </c>
      <c r="D3677" s="833" t="s">
        <v>5568</v>
      </c>
      <c r="E3677" s="834" t="s">
        <v>3270</v>
      </c>
      <c r="F3677" s="832" t="s">
        <v>3243</v>
      </c>
      <c r="G3677" s="832" t="s">
        <v>3617</v>
      </c>
      <c r="H3677" s="832" t="s">
        <v>594</v>
      </c>
      <c r="I3677" s="832" t="s">
        <v>3620</v>
      </c>
      <c r="J3677" s="832" t="s">
        <v>766</v>
      </c>
      <c r="K3677" s="832" t="s">
        <v>767</v>
      </c>
      <c r="L3677" s="835">
        <v>59.56</v>
      </c>
      <c r="M3677" s="835">
        <v>59.56</v>
      </c>
      <c r="N3677" s="832">
        <v>1</v>
      </c>
      <c r="O3677" s="836">
        <v>0.5</v>
      </c>
      <c r="P3677" s="835">
        <v>59.56</v>
      </c>
      <c r="Q3677" s="837">
        <v>1</v>
      </c>
      <c r="R3677" s="832">
        <v>1</v>
      </c>
      <c r="S3677" s="837">
        <v>1</v>
      </c>
      <c r="T3677" s="836">
        <v>0.5</v>
      </c>
      <c r="U3677" s="838">
        <v>1</v>
      </c>
    </row>
    <row r="3678" spans="1:21" ht="14.45" customHeight="1" x14ac:dyDescent="0.2">
      <c r="A3678" s="831">
        <v>21</v>
      </c>
      <c r="B3678" s="832" t="s">
        <v>3242</v>
      </c>
      <c r="C3678" s="832" t="s">
        <v>3250</v>
      </c>
      <c r="D3678" s="833" t="s">
        <v>5568</v>
      </c>
      <c r="E3678" s="834" t="s">
        <v>3270</v>
      </c>
      <c r="F3678" s="832" t="s">
        <v>3243</v>
      </c>
      <c r="G3678" s="832" t="s">
        <v>3621</v>
      </c>
      <c r="H3678" s="832" t="s">
        <v>655</v>
      </c>
      <c r="I3678" s="832" t="s">
        <v>3622</v>
      </c>
      <c r="J3678" s="832" t="s">
        <v>3623</v>
      </c>
      <c r="K3678" s="832" t="s">
        <v>3624</v>
      </c>
      <c r="L3678" s="835">
        <v>502.31</v>
      </c>
      <c r="M3678" s="835">
        <v>4520.79</v>
      </c>
      <c r="N3678" s="832">
        <v>9</v>
      </c>
      <c r="O3678" s="836">
        <v>8.5</v>
      </c>
      <c r="P3678" s="835">
        <v>3516.17</v>
      </c>
      <c r="Q3678" s="837">
        <v>0.77777777777777779</v>
      </c>
      <c r="R3678" s="832">
        <v>7</v>
      </c>
      <c r="S3678" s="837">
        <v>0.77777777777777779</v>
      </c>
      <c r="T3678" s="836">
        <v>7</v>
      </c>
      <c r="U3678" s="838">
        <v>0.82352941176470584</v>
      </c>
    </row>
    <row r="3679" spans="1:21" ht="14.45" customHeight="1" x14ac:dyDescent="0.2">
      <c r="A3679" s="831">
        <v>21</v>
      </c>
      <c r="B3679" s="832" t="s">
        <v>3242</v>
      </c>
      <c r="C3679" s="832" t="s">
        <v>3250</v>
      </c>
      <c r="D3679" s="833" t="s">
        <v>5568</v>
      </c>
      <c r="E3679" s="834" t="s">
        <v>3270</v>
      </c>
      <c r="F3679" s="832" t="s">
        <v>3243</v>
      </c>
      <c r="G3679" s="832" t="s">
        <v>3626</v>
      </c>
      <c r="H3679" s="832" t="s">
        <v>655</v>
      </c>
      <c r="I3679" s="832" t="s">
        <v>2698</v>
      </c>
      <c r="J3679" s="832" t="s">
        <v>1011</v>
      </c>
      <c r="K3679" s="832" t="s">
        <v>2699</v>
      </c>
      <c r="L3679" s="835">
        <v>100.1</v>
      </c>
      <c r="M3679" s="835">
        <v>100.1</v>
      </c>
      <c r="N3679" s="832">
        <v>1</v>
      </c>
      <c r="O3679" s="836">
        <v>1</v>
      </c>
      <c r="P3679" s="835">
        <v>100.1</v>
      </c>
      <c r="Q3679" s="837">
        <v>1</v>
      </c>
      <c r="R3679" s="832">
        <v>1</v>
      </c>
      <c r="S3679" s="837">
        <v>1</v>
      </c>
      <c r="T3679" s="836">
        <v>1</v>
      </c>
      <c r="U3679" s="838">
        <v>1</v>
      </c>
    </row>
    <row r="3680" spans="1:21" ht="14.45" customHeight="1" x14ac:dyDescent="0.2">
      <c r="A3680" s="831">
        <v>21</v>
      </c>
      <c r="B3680" s="832" t="s">
        <v>3242</v>
      </c>
      <c r="C3680" s="832" t="s">
        <v>3250</v>
      </c>
      <c r="D3680" s="833" t="s">
        <v>5568</v>
      </c>
      <c r="E3680" s="834" t="s">
        <v>3270</v>
      </c>
      <c r="F3680" s="832" t="s">
        <v>3243</v>
      </c>
      <c r="G3680" s="832" t="s">
        <v>3972</v>
      </c>
      <c r="H3680" s="832" t="s">
        <v>594</v>
      </c>
      <c r="I3680" s="832" t="s">
        <v>5475</v>
      </c>
      <c r="J3680" s="832" t="s">
        <v>3974</v>
      </c>
      <c r="K3680" s="832" t="s">
        <v>5476</v>
      </c>
      <c r="L3680" s="835">
        <v>237.31</v>
      </c>
      <c r="M3680" s="835">
        <v>237.31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5" customHeight="1" x14ac:dyDescent="0.2">
      <c r="A3681" s="831">
        <v>21</v>
      </c>
      <c r="B3681" s="832" t="s">
        <v>3242</v>
      </c>
      <c r="C3681" s="832" t="s">
        <v>3250</v>
      </c>
      <c r="D3681" s="833" t="s">
        <v>5568</v>
      </c>
      <c r="E3681" s="834" t="s">
        <v>3270</v>
      </c>
      <c r="F3681" s="832" t="s">
        <v>3243</v>
      </c>
      <c r="G3681" s="832" t="s">
        <v>3972</v>
      </c>
      <c r="H3681" s="832" t="s">
        <v>594</v>
      </c>
      <c r="I3681" s="832" t="s">
        <v>5051</v>
      </c>
      <c r="J3681" s="832" t="s">
        <v>5052</v>
      </c>
      <c r="K3681" s="832" t="s">
        <v>5053</v>
      </c>
      <c r="L3681" s="835">
        <v>263.68</v>
      </c>
      <c r="M3681" s="835">
        <v>263.68</v>
      </c>
      <c r="N3681" s="832">
        <v>1</v>
      </c>
      <c r="O3681" s="836">
        <v>1</v>
      </c>
      <c r="P3681" s="835">
        <v>263.68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5" customHeight="1" x14ac:dyDescent="0.2">
      <c r="A3682" s="831">
        <v>21</v>
      </c>
      <c r="B3682" s="832" t="s">
        <v>3242</v>
      </c>
      <c r="C3682" s="832" t="s">
        <v>3250</v>
      </c>
      <c r="D3682" s="833" t="s">
        <v>5568</v>
      </c>
      <c r="E3682" s="834" t="s">
        <v>3270</v>
      </c>
      <c r="F3682" s="832" t="s">
        <v>3243</v>
      </c>
      <c r="G3682" s="832" t="s">
        <v>3972</v>
      </c>
      <c r="H3682" s="832" t="s">
        <v>594</v>
      </c>
      <c r="I3682" s="832" t="s">
        <v>5477</v>
      </c>
      <c r="J3682" s="832" t="s">
        <v>3974</v>
      </c>
      <c r="K3682" s="832" t="s">
        <v>5478</v>
      </c>
      <c r="L3682" s="835">
        <v>36.909999999999997</v>
      </c>
      <c r="M3682" s="835">
        <v>36.909999999999997</v>
      </c>
      <c r="N3682" s="832">
        <v>1</v>
      </c>
      <c r="O3682" s="836">
        <v>1</v>
      </c>
      <c r="P3682" s="835">
        <v>36.909999999999997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5" customHeight="1" x14ac:dyDescent="0.2">
      <c r="A3683" s="831">
        <v>21</v>
      </c>
      <c r="B3683" s="832" t="s">
        <v>3242</v>
      </c>
      <c r="C3683" s="832" t="s">
        <v>3250</v>
      </c>
      <c r="D3683" s="833" t="s">
        <v>5568</v>
      </c>
      <c r="E3683" s="834" t="s">
        <v>3270</v>
      </c>
      <c r="F3683" s="832" t="s">
        <v>3243</v>
      </c>
      <c r="G3683" s="832" t="s">
        <v>4942</v>
      </c>
      <c r="H3683" s="832" t="s">
        <v>594</v>
      </c>
      <c r="I3683" s="832" t="s">
        <v>5479</v>
      </c>
      <c r="J3683" s="832" t="s">
        <v>5480</v>
      </c>
      <c r="K3683" s="832" t="s">
        <v>5481</v>
      </c>
      <c r="L3683" s="835">
        <v>80.94</v>
      </c>
      <c r="M3683" s="835">
        <v>485.64</v>
      </c>
      <c r="N3683" s="832">
        <v>6</v>
      </c>
      <c r="O3683" s="836">
        <v>2</v>
      </c>
      <c r="P3683" s="835">
        <v>242.82</v>
      </c>
      <c r="Q3683" s="837">
        <v>0.5</v>
      </c>
      <c r="R3683" s="832">
        <v>3</v>
      </c>
      <c r="S3683" s="837">
        <v>0.5</v>
      </c>
      <c r="T3683" s="836">
        <v>1</v>
      </c>
      <c r="U3683" s="838">
        <v>0.5</v>
      </c>
    </row>
    <row r="3684" spans="1:21" ht="14.45" customHeight="1" x14ac:dyDescent="0.2">
      <c r="A3684" s="831">
        <v>21</v>
      </c>
      <c r="B3684" s="832" t="s">
        <v>3242</v>
      </c>
      <c r="C3684" s="832" t="s">
        <v>3250</v>
      </c>
      <c r="D3684" s="833" t="s">
        <v>5568</v>
      </c>
      <c r="E3684" s="834" t="s">
        <v>3270</v>
      </c>
      <c r="F3684" s="832" t="s">
        <v>3243</v>
      </c>
      <c r="G3684" s="832" t="s">
        <v>3627</v>
      </c>
      <c r="H3684" s="832" t="s">
        <v>594</v>
      </c>
      <c r="I3684" s="832" t="s">
        <v>5451</v>
      </c>
      <c r="J3684" s="832" t="s">
        <v>1536</v>
      </c>
      <c r="K3684" s="832" t="s">
        <v>1537</v>
      </c>
      <c r="L3684" s="835">
        <v>5623.83</v>
      </c>
      <c r="M3684" s="835">
        <v>28119.149999999998</v>
      </c>
      <c r="N3684" s="832">
        <v>5</v>
      </c>
      <c r="O3684" s="836">
        <v>1</v>
      </c>
      <c r="P3684" s="835">
        <v>28119.149999999998</v>
      </c>
      <c r="Q3684" s="837">
        <v>1</v>
      </c>
      <c r="R3684" s="832">
        <v>5</v>
      </c>
      <c r="S3684" s="837">
        <v>1</v>
      </c>
      <c r="T3684" s="836">
        <v>1</v>
      </c>
      <c r="U3684" s="838">
        <v>1</v>
      </c>
    </row>
    <row r="3685" spans="1:21" ht="14.45" customHeight="1" x14ac:dyDescent="0.2">
      <c r="A3685" s="831">
        <v>21</v>
      </c>
      <c r="B3685" s="832" t="s">
        <v>3242</v>
      </c>
      <c r="C3685" s="832" t="s">
        <v>3250</v>
      </c>
      <c r="D3685" s="833" t="s">
        <v>5568</v>
      </c>
      <c r="E3685" s="834" t="s">
        <v>3270</v>
      </c>
      <c r="F3685" s="832" t="s">
        <v>3243</v>
      </c>
      <c r="G3685" s="832" t="s">
        <v>3627</v>
      </c>
      <c r="H3685" s="832" t="s">
        <v>594</v>
      </c>
      <c r="I3685" s="832" t="s">
        <v>5453</v>
      </c>
      <c r="J3685" s="832" t="s">
        <v>1536</v>
      </c>
      <c r="K3685" s="832" t="s">
        <v>3629</v>
      </c>
      <c r="L3685" s="835">
        <v>803.4</v>
      </c>
      <c r="M3685" s="835">
        <v>2410.1999999999998</v>
      </c>
      <c r="N3685" s="832">
        <v>3</v>
      </c>
      <c r="O3685" s="836">
        <v>0.5</v>
      </c>
      <c r="P3685" s="835">
        <v>2410.1999999999998</v>
      </c>
      <c r="Q3685" s="837">
        <v>1</v>
      </c>
      <c r="R3685" s="832">
        <v>3</v>
      </c>
      <c r="S3685" s="837">
        <v>1</v>
      </c>
      <c r="T3685" s="836">
        <v>0.5</v>
      </c>
      <c r="U3685" s="838">
        <v>1</v>
      </c>
    </row>
    <row r="3686" spans="1:21" ht="14.45" customHeight="1" x14ac:dyDescent="0.2">
      <c r="A3686" s="831">
        <v>21</v>
      </c>
      <c r="B3686" s="832" t="s">
        <v>3242</v>
      </c>
      <c r="C3686" s="832" t="s">
        <v>3250</v>
      </c>
      <c r="D3686" s="833" t="s">
        <v>5568</v>
      </c>
      <c r="E3686" s="834" t="s">
        <v>3270</v>
      </c>
      <c r="F3686" s="832" t="s">
        <v>3243</v>
      </c>
      <c r="G3686" s="832" t="s">
        <v>3627</v>
      </c>
      <c r="H3686" s="832" t="s">
        <v>655</v>
      </c>
      <c r="I3686" s="832" t="s">
        <v>2793</v>
      </c>
      <c r="J3686" s="832" t="s">
        <v>1536</v>
      </c>
      <c r="K3686" s="832" t="s">
        <v>1538</v>
      </c>
      <c r="L3686" s="835">
        <v>4017.02</v>
      </c>
      <c r="M3686" s="835">
        <v>12051.06</v>
      </c>
      <c r="N3686" s="832">
        <v>3</v>
      </c>
      <c r="O3686" s="836">
        <v>0.5</v>
      </c>
      <c r="P3686" s="835">
        <v>12051.06</v>
      </c>
      <c r="Q3686" s="837">
        <v>1</v>
      </c>
      <c r="R3686" s="832">
        <v>3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21</v>
      </c>
      <c r="B3687" s="832" t="s">
        <v>3242</v>
      </c>
      <c r="C3687" s="832" t="s">
        <v>3250</v>
      </c>
      <c r="D3687" s="833" t="s">
        <v>5568</v>
      </c>
      <c r="E3687" s="834" t="s">
        <v>3270</v>
      </c>
      <c r="F3687" s="832" t="s">
        <v>3243</v>
      </c>
      <c r="G3687" s="832" t="s">
        <v>3627</v>
      </c>
      <c r="H3687" s="832" t="s">
        <v>655</v>
      </c>
      <c r="I3687" s="832" t="s">
        <v>2794</v>
      </c>
      <c r="J3687" s="832" t="s">
        <v>1536</v>
      </c>
      <c r="K3687" s="832" t="s">
        <v>1537</v>
      </c>
      <c r="L3687" s="835">
        <v>5623.83</v>
      </c>
      <c r="M3687" s="835">
        <v>61862.13</v>
      </c>
      <c r="N3687" s="832">
        <v>11</v>
      </c>
      <c r="O3687" s="836">
        <v>2</v>
      </c>
      <c r="P3687" s="835">
        <v>61862.13</v>
      </c>
      <c r="Q3687" s="837">
        <v>1</v>
      </c>
      <c r="R3687" s="832">
        <v>11</v>
      </c>
      <c r="S3687" s="837">
        <v>1</v>
      </c>
      <c r="T3687" s="836">
        <v>2</v>
      </c>
      <c r="U3687" s="838">
        <v>1</v>
      </c>
    </row>
    <row r="3688" spans="1:21" ht="14.45" customHeight="1" x14ac:dyDescent="0.2">
      <c r="A3688" s="831">
        <v>21</v>
      </c>
      <c r="B3688" s="832" t="s">
        <v>3242</v>
      </c>
      <c r="C3688" s="832" t="s">
        <v>3250</v>
      </c>
      <c r="D3688" s="833" t="s">
        <v>5568</v>
      </c>
      <c r="E3688" s="834" t="s">
        <v>3270</v>
      </c>
      <c r="F3688" s="832" t="s">
        <v>3243</v>
      </c>
      <c r="G3688" s="832" t="s">
        <v>3627</v>
      </c>
      <c r="H3688" s="832" t="s">
        <v>655</v>
      </c>
      <c r="I3688" s="832" t="s">
        <v>3628</v>
      </c>
      <c r="J3688" s="832" t="s">
        <v>1536</v>
      </c>
      <c r="K3688" s="832" t="s">
        <v>3629</v>
      </c>
      <c r="L3688" s="835">
        <v>803.4</v>
      </c>
      <c r="M3688" s="835">
        <v>8033.9999999999991</v>
      </c>
      <c r="N3688" s="832">
        <v>10</v>
      </c>
      <c r="O3688" s="836">
        <v>3.5</v>
      </c>
      <c r="P3688" s="835">
        <v>8033.9999999999991</v>
      </c>
      <c r="Q3688" s="837">
        <v>1</v>
      </c>
      <c r="R3688" s="832">
        <v>10</v>
      </c>
      <c r="S3688" s="837">
        <v>1</v>
      </c>
      <c r="T3688" s="836">
        <v>3.5</v>
      </c>
      <c r="U3688" s="838">
        <v>1</v>
      </c>
    </row>
    <row r="3689" spans="1:21" ht="14.45" customHeight="1" x14ac:dyDescent="0.2">
      <c r="A3689" s="831">
        <v>21</v>
      </c>
      <c r="B3689" s="832" t="s">
        <v>3242</v>
      </c>
      <c r="C3689" s="832" t="s">
        <v>3250</v>
      </c>
      <c r="D3689" s="833" t="s">
        <v>5568</v>
      </c>
      <c r="E3689" s="834" t="s">
        <v>3270</v>
      </c>
      <c r="F3689" s="832" t="s">
        <v>3243</v>
      </c>
      <c r="G3689" s="832" t="s">
        <v>3627</v>
      </c>
      <c r="H3689" s="832" t="s">
        <v>594</v>
      </c>
      <c r="I3689" s="832" t="s">
        <v>3632</v>
      </c>
      <c r="J3689" s="832" t="s">
        <v>3633</v>
      </c>
      <c r="K3689" s="832" t="s">
        <v>3629</v>
      </c>
      <c r="L3689" s="835">
        <v>2001.6</v>
      </c>
      <c r="M3689" s="835">
        <v>54043.199999999997</v>
      </c>
      <c r="N3689" s="832">
        <v>27</v>
      </c>
      <c r="O3689" s="836">
        <v>6</v>
      </c>
      <c r="P3689" s="835">
        <v>48038.399999999994</v>
      </c>
      <c r="Q3689" s="837">
        <v>0.88888888888888884</v>
      </c>
      <c r="R3689" s="832">
        <v>24</v>
      </c>
      <c r="S3689" s="837">
        <v>0.88888888888888884</v>
      </c>
      <c r="T3689" s="836">
        <v>5.5</v>
      </c>
      <c r="U3689" s="838">
        <v>0.91666666666666663</v>
      </c>
    </row>
    <row r="3690" spans="1:21" ht="14.45" customHeight="1" x14ac:dyDescent="0.2">
      <c r="A3690" s="831">
        <v>21</v>
      </c>
      <c r="B3690" s="832" t="s">
        <v>3242</v>
      </c>
      <c r="C3690" s="832" t="s">
        <v>3250</v>
      </c>
      <c r="D3690" s="833" t="s">
        <v>5568</v>
      </c>
      <c r="E3690" s="834" t="s">
        <v>3270</v>
      </c>
      <c r="F3690" s="832" t="s">
        <v>3243</v>
      </c>
      <c r="G3690" s="832" t="s">
        <v>3627</v>
      </c>
      <c r="H3690" s="832" t="s">
        <v>594</v>
      </c>
      <c r="I3690" s="832" t="s">
        <v>3634</v>
      </c>
      <c r="J3690" s="832" t="s">
        <v>3633</v>
      </c>
      <c r="K3690" s="832" t="s">
        <v>1537</v>
      </c>
      <c r="L3690" s="835">
        <v>14011.21</v>
      </c>
      <c r="M3690" s="835">
        <v>868695.0199999999</v>
      </c>
      <c r="N3690" s="832">
        <v>62</v>
      </c>
      <c r="O3690" s="836">
        <v>15.5</v>
      </c>
      <c r="P3690" s="835">
        <v>728582.91999999993</v>
      </c>
      <c r="Q3690" s="837">
        <v>0.83870967741935487</v>
      </c>
      <c r="R3690" s="832">
        <v>52</v>
      </c>
      <c r="S3690" s="837">
        <v>0.83870967741935487</v>
      </c>
      <c r="T3690" s="836">
        <v>12</v>
      </c>
      <c r="U3690" s="838">
        <v>0.77419354838709675</v>
      </c>
    </row>
    <row r="3691" spans="1:21" ht="14.45" customHeight="1" x14ac:dyDescent="0.2">
      <c r="A3691" s="831">
        <v>21</v>
      </c>
      <c r="B3691" s="832" t="s">
        <v>3242</v>
      </c>
      <c r="C3691" s="832" t="s">
        <v>3250</v>
      </c>
      <c r="D3691" s="833" t="s">
        <v>5568</v>
      </c>
      <c r="E3691" s="834" t="s">
        <v>3270</v>
      </c>
      <c r="F3691" s="832" t="s">
        <v>3243</v>
      </c>
      <c r="G3691" s="832" t="s">
        <v>3627</v>
      </c>
      <c r="H3691" s="832" t="s">
        <v>594</v>
      </c>
      <c r="I3691" s="832" t="s">
        <v>3635</v>
      </c>
      <c r="J3691" s="832" t="s">
        <v>3633</v>
      </c>
      <c r="K3691" s="832" t="s">
        <v>1538</v>
      </c>
      <c r="L3691" s="835">
        <v>10008.01</v>
      </c>
      <c r="M3691" s="835">
        <v>290232.28999999998</v>
      </c>
      <c r="N3691" s="832">
        <v>29</v>
      </c>
      <c r="O3691" s="836">
        <v>7.5</v>
      </c>
      <c r="P3691" s="835">
        <v>290232.28999999998</v>
      </c>
      <c r="Q3691" s="837">
        <v>1</v>
      </c>
      <c r="R3691" s="832">
        <v>29</v>
      </c>
      <c r="S3691" s="837">
        <v>1</v>
      </c>
      <c r="T3691" s="836">
        <v>7.5</v>
      </c>
      <c r="U3691" s="838">
        <v>1</v>
      </c>
    </row>
    <row r="3692" spans="1:21" ht="14.45" customHeight="1" x14ac:dyDescent="0.2">
      <c r="A3692" s="831">
        <v>21</v>
      </c>
      <c r="B3692" s="832" t="s">
        <v>3242</v>
      </c>
      <c r="C3692" s="832" t="s">
        <v>3250</v>
      </c>
      <c r="D3692" s="833" t="s">
        <v>5568</v>
      </c>
      <c r="E3692" s="834" t="s">
        <v>3270</v>
      </c>
      <c r="F3692" s="832" t="s">
        <v>3243</v>
      </c>
      <c r="G3692" s="832" t="s">
        <v>3627</v>
      </c>
      <c r="H3692" s="832" t="s">
        <v>594</v>
      </c>
      <c r="I3692" s="832" t="s">
        <v>3636</v>
      </c>
      <c r="J3692" s="832" t="s">
        <v>3633</v>
      </c>
      <c r="K3692" s="832" t="s">
        <v>3631</v>
      </c>
      <c r="L3692" s="835">
        <v>18014.41</v>
      </c>
      <c r="M3692" s="835">
        <v>144115.27999999997</v>
      </c>
      <c r="N3692" s="832">
        <v>8</v>
      </c>
      <c r="O3692" s="836">
        <v>2.5</v>
      </c>
      <c r="P3692" s="835">
        <v>144115.27999999997</v>
      </c>
      <c r="Q3692" s="837">
        <v>1</v>
      </c>
      <c r="R3692" s="832">
        <v>8</v>
      </c>
      <c r="S3692" s="837">
        <v>1</v>
      </c>
      <c r="T3692" s="836">
        <v>2.5</v>
      </c>
      <c r="U3692" s="838">
        <v>1</v>
      </c>
    </row>
    <row r="3693" spans="1:21" ht="14.45" customHeight="1" x14ac:dyDescent="0.2">
      <c r="A3693" s="831">
        <v>21</v>
      </c>
      <c r="B3693" s="832" t="s">
        <v>3242</v>
      </c>
      <c r="C3693" s="832" t="s">
        <v>3250</v>
      </c>
      <c r="D3693" s="833" t="s">
        <v>5568</v>
      </c>
      <c r="E3693" s="834" t="s">
        <v>3270</v>
      </c>
      <c r="F3693" s="832" t="s">
        <v>3243</v>
      </c>
      <c r="G3693" s="832" t="s">
        <v>3627</v>
      </c>
      <c r="H3693" s="832" t="s">
        <v>594</v>
      </c>
      <c r="I3693" s="832" t="s">
        <v>4869</v>
      </c>
      <c r="J3693" s="832" t="s">
        <v>3633</v>
      </c>
      <c r="K3693" s="832" t="s">
        <v>4870</v>
      </c>
      <c r="L3693" s="835">
        <v>25020.01</v>
      </c>
      <c r="M3693" s="835">
        <v>25020.01</v>
      </c>
      <c r="N3693" s="832">
        <v>1</v>
      </c>
      <c r="O3693" s="836">
        <v>0.5</v>
      </c>
      <c r="P3693" s="835">
        <v>25020.01</v>
      </c>
      <c r="Q3693" s="837">
        <v>1</v>
      </c>
      <c r="R3693" s="832">
        <v>1</v>
      </c>
      <c r="S3693" s="837">
        <v>1</v>
      </c>
      <c r="T3693" s="836">
        <v>0.5</v>
      </c>
      <c r="U3693" s="838">
        <v>1</v>
      </c>
    </row>
    <row r="3694" spans="1:21" ht="14.45" customHeight="1" x14ac:dyDescent="0.2">
      <c r="A3694" s="831">
        <v>21</v>
      </c>
      <c r="B3694" s="832" t="s">
        <v>3242</v>
      </c>
      <c r="C3694" s="832" t="s">
        <v>3250</v>
      </c>
      <c r="D3694" s="833" t="s">
        <v>5568</v>
      </c>
      <c r="E3694" s="834" t="s">
        <v>3270</v>
      </c>
      <c r="F3694" s="832" t="s">
        <v>3243</v>
      </c>
      <c r="G3694" s="832" t="s">
        <v>3627</v>
      </c>
      <c r="H3694" s="832" t="s">
        <v>594</v>
      </c>
      <c r="I3694" s="832" t="s">
        <v>5482</v>
      </c>
      <c r="J3694" s="832" t="s">
        <v>3633</v>
      </c>
      <c r="K3694" s="832" t="s">
        <v>5483</v>
      </c>
      <c r="L3694" s="835">
        <v>451.26</v>
      </c>
      <c r="M3694" s="835">
        <v>1353.78</v>
      </c>
      <c r="N3694" s="832">
        <v>3</v>
      </c>
      <c r="O3694" s="836">
        <v>0.5</v>
      </c>
      <c r="P3694" s="835">
        <v>1353.78</v>
      </c>
      <c r="Q3694" s="837">
        <v>1</v>
      </c>
      <c r="R3694" s="832">
        <v>3</v>
      </c>
      <c r="S3694" s="837">
        <v>1</v>
      </c>
      <c r="T3694" s="836">
        <v>0.5</v>
      </c>
      <c r="U3694" s="838">
        <v>1</v>
      </c>
    </row>
    <row r="3695" spans="1:21" ht="14.45" customHeight="1" x14ac:dyDescent="0.2">
      <c r="A3695" s="831">
        <v>21</v>
      </c>
      <c r="B3695" s="832" t="s">
        <v>3242</v>
      </c>
      <c r="C3695" s="832" t="s">
        <v>3250</v>
      </c>
      <c r="D3695" s="833" t="s">
        <v>5568</v>
      </c>
      <c r="E3695" s="834" t="s">
        <v>3270</v>
      </c>
      <c r="F3695" s="832" t="s">
        <v>3243</v>
      </c>
      <c r="G3695" s="832" t="s">
        <v>5484</v>
      </c>
      <c r="H3695" s="832" t="s">
        <v>594</v>
      </c>
      <c r="I3695" s="832" t="s">
        <v>5485</v>
      </c>
      <c r="J3695" s="832" t="s">
        <v>5486</v>
      </c>
      <c r="K3695" s="832" t="s">
        <v>2623</v>
      </c>
      <c r="L3695" s="835">
        <v>17.8</v>
      </c>
      <c r="M3695" s="835">
        <v>17.8</v>
      </c>
      <c r="N3695" s="832">
        <v>1</v>
      </c>
      <c r="O3695" s="836">
        <v>0.5</v>
      </c>
      <c r="P3695" s="835">
        <v>17.8</v>
      </c>
      <c r="Q3695" s="837">
        <v>1</v>
      </c>
      <c r="R3695" s="832">
        <v>1</v>
      </c>
      <c r="S3695" s="837">
        <v>1</v>
      </c>
      <c r="T3695" s="836">
        <v>0.5</v>
      </c>
      <c r="U3695" s="838">
        <v>1</v>
      </c>
    </row>
    <row r="3696" spans="1:21" ht="14.45" customHeight="1" x14ac:dyDescent="0.2">
      <c r="A3696" s="831">
        <v>21</v>
      </c>
      <c r="B3696" s="832" t="s">
        <v>3242</v>
      </c>
      <c r="C3696" s="832" t="s">
        <v>3250</v>
      </c>
      <c r="D3696" s="833" t="s">
        <v>5568</v>
      </c>
      <c r="E3696" s="834" t="s">
        <v>3270</v>
      </c>
      <c r="F3696" s="832" t="s">
        <v>3243</v>
      </c>
      <c r="G3696" s="832" t="s">
        <v>3976</v>
      </c>
      <c r="H3696" s="832" t="s">
        <v>594</v>
      </c>
      <c r="I3696" s="832" t="s">
        <v>3977</v>
      </c>
      <c r="J3696" s="832" t="s">
        <v>1554</v>
      </c>
      <c r="K3696" s="832" t="s">
        <v>2844</v>
      </c>
      <c r="L3696" s="835">
        <v>122.73</v>
      </c>
      <c r="M3696" s="835">
        <v>122.73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5" customHeight="1" x14ac:dyDescent="0.2">
      <c r="A3697" s="831">
        <v>21</v>
      </c>
      <c r="B3697" s="832" t="s">
        <v>3242</v>
      </c>
      <c r="C3697" s="832" t="s">
        <v>3250</v>
      </c>
      <c r="D3697" s="833" t="s">
        <v>5568</v>
      </c>
      <c r="E3697" s="834" t="s">
        <v>3270</v>
      </c>
      <c r="F3697" s="832" t="s">
        <v>3243</v>
      </c>
      <c r="G3697" s="832" t="s">
        <v>4316</v>
      </c>
      <c r="H3697" s="832" t="s">
        <v>594</v>
      </c>
      <c r="I3697" s="832" t="s">
        <v>5456</v>
      </c>
      <c r="J3697" s="832" t="s">
        <v>4318</v>
      </c>
      <c r="K3697" s="832" t="s">
        <v>5455</v>
      </c>
      <c r="L3697" s="835">
        <v>61.97</v>
      </c>
      <c r="M3697" s="835">
        <v>123.94</v>
      </c>
      <c r="N3697" s="832">
        <v>2</v>
      </c>
      <c r="O3697" s="836">
        <v>1</v>
      </c>
      <c r="P3697" s="835">
        <v>123.94</v>
      </c>
      <c r="Q3697" s="837">
        <v>1</v>
      </c>
      <c r="R3697" s="832">
        <v>2</v>
      </c>
      <c r="S3697" s="837">
        <v>1</v>
      </c>
      <c r="T3697" s="836">
        <v>1</v>
      </c>
      <c r="U3697" s="838">
        <v>1</v>
      </c>
    </row>
    <row r="3698" spans="1:21" ht="14.45" customHeight="1" x14ac:dyDescent="0.2">
      <c r="A3698" s="831">
        <v>21</v>
      </c>
      <c r="B3698" s="832" t="s">
        <v>3242</v>
      </c>
      <c r="C3698" s="832" t="s">
        <v>3250</v>
      </c>
      <c r="D3698" s="833" t="s">
        <v>5568</v>
      </c>
      <c r="E3698" s="834" t="s">
        <v>3270</v>
      </c>
      <c r="F3698" s="832" t="s">
        <v>3243</v>
      </c>
      <c r="G3698" s="832" t="s">
        <v>3642</v>
      </c>
      <c r="H3698" s="832" t="s">
        <v>594</v>
      </c>
      <c r="I3698" s="832" t="s">
        <v>3643</v>
      </c>
      <c r="J3698" s="832" t="s">
        <v>3644</v>
      </c>
      <c r="K3698" s="832" t="s">
        <v>2502</v>
      </c>
      <c r="L3698" s="835">
        <v>77.13</v>
      </c>
      <c r="M3698" s="835">
        <v>231.39</v>
      </c>
      <c r="N3698" s="832">
        <v>3</v>
      </c>
      <c r="O3698" s="836">
        <v>0.5</v>
      </c>
      <c r="P3698" s="835">
        <v>231.39</v>
      </c>
      <c r="Q3698" s="837">
        <v>1</v>
      </c>
      <c r="R3698" s="832">
        <v>3</v>
      </c>
      <c r="S3698" s="837">
        <v>1</v>
      </c>
      <c r="T3698" s="836">
        <v>0.5</v>
      </c>
      <c r="U3698" s="838">
        <v>1</v>
      </c>
    </row>
    <row r="3699" spans="1:21" ht="14.45" customHeight="1" x14ac:dyDescent="0.2">
      <c r="A3699" s="831">
        <v>21</v>
      </c>
      <c r="B3699" s="832" t="s">
        <v>3242</v>
      </c>
      <c r="C3699" s="832" t="s">
        <v>3250</v>
      </c>
      <c r="D3699" s="833" t="s">
        <v>5568</v>
      </c>
      <c r="E3699" s="834" t="s">
        <v>3270</v>
      </c>
      <c r="F3699" s="832" t="s">
        <v>3243</v>
      </c>
      <c r="G3699" s="832" t="s">
        <v>3645</v>
      </c>
      <c r="H3699" s="832" t="s">
        <v>594</v>
      </c>
      <c r="I3699" s="832" t="s">
        <v>3646</v>
      </c>
      <c r="J3699" s="832" t="s">
        <v>1564</v>
      </c>
      <c r="K3699" s="832" t="s">
        <v>3647</v>
      </c>
      <c r="L3699" s="835">
        <v>31.32</v>
      </c>
      <c r="M3699" s="835">
        <v>31.32</v>
      </c>
      <c r="N3699" s="832">
        <v>1</v>
      </c>
      <c r="O3699" s="836">
        <v>1</v>
      </c>
      <c r="P3699" s="835">
        <v>31.32</v>
      </c>
      <c r="Q3699" s="837">
        <v>1</v>
      </c>
      <c r="R3699" s="832">
        <v>1</v>
      </c>
      <c r="S3699" s="837">
        <v>1</v>
      </c>
      <c r="T3699" s="836">
        <v>1</v>
      </c>
      <c r="U3699" s="838">
        <v>1</v>
      </c>
    </row>
    <row r="3700" spans="1:21" ht="14.45" customHeight="1" x14ac:dyDescent="0.2">
      <c r="A3700" s="831">
        <v>21</v>
      </c>
      <c r="B3700" s="832" t="s">
        <v>3242</v>
      </c>
      <c r="C3700" s="832" t="s">
        <v>3250</v>
      </c>
      <c r="D3700" s="833" t="s">
        <v>5568</v>
      </c>
      <c r="E3700" s="834" t="s">
        <v>3270</v>
      </c>
      <c r="F3700" s="832" t="s">
        <v>3243</v>
      </c>
      <c r="G3700" s="832" t="s">
        <v>3645</v>
      </c>
      <c r="H3700" s="832" t="s">
        <v>594</v>
      </c>
      <c r="I3700" s="832" t="s">
        <v>3655</v>
      </c>
      <c r="J3700" s="832" t="s">
        <v>1572</v>
      </c>
      <c r="K3700" s="832" t="s">
        <v>3654</v>
      </c>
      <c r="L3700" s="835">
        <v>300.68</v>
      </c>
      <c r="M3700" s="835">
        <v>300.68</v>
      </c>
      <c r="N3700" s="832">
        <v>1</v>
      </c>
      <c r="O3700" s="836">
        <v>1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5" customHeight="1" x14ac:dyDescent="0.2">
      <c r="A3701" s="831">
        <v>21</v>
      </c>
      <c r="B3701" s="832" t="s">
        <v>3242</v>
      </c>
      <c r="C3701" s="832" t="s">
        <v>3250</v>
      </c>
      <c r="D3701" s="833" t="s">
        <v>5568</v>
      </c>
      <c r="E3701" s="834" t="s">
        <v>3270</v>
      </c>
      <c r="F3701" s="832" t="s">
        <v>3243</v>
      </c>
      <c r="G3701" s="832" t="s">
        <v>3645</v>
      </c>
      <c r="H3701" s="832" t="s">
        <v>594</v>
      </c>
      <c r="I3701" s="832" t="s">
        <v>4575</v>
      </c>
      <c r="J3701" s="832" t="s">
        <v>1572</v>
      </c>
      <c r="K3701" s="832" t="s">
        <v>3647</v>
      </c>
      <c r="L3701" s="835">
        <v>31.32</v>
      </c>
      <c r="M3701" s="835">
        <v>31.32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21</v>
      </c>
      <c r="B3702" s="832" t="s">
        <v>3242</v>
      </c>
      <c r="C3702" s="832" t="s">
        <v>3250</v>
      </c>
      <c r="D3702" s="833" t="s">
        <v>5568</v>
      </c>
      <c r="E3702" s="834" t="s">
        <v>3270</v>
      </c>
      <c r="F3702" s="832" t="s">
        <v>3243</v>
      </c>
      <c r="G3702" s="832" t="s">
        <v>3645</v>
      </c>
      <c r="H3702" s="832" t="s">
        <v>594</v>
      </c>
      <c r="I3702" s="832" t="s">
        <v>4850</v>
      </c>
      <c r="J3702" s="832" t="s">
        <v>1574</v>
      </c>
      <c r="K3702" s="832" t="s">
        <v>4851</v>
      </c>
      <c r="L3702" s="835">
        <v>300.68</v>
      </c>
      <c r="M3702" s="835">
        <v>601.36</v>
      </c>
      <c r="N3702" s="832">
        <v>2</v>
      </c>
      <c r="O3702" s="836">
        <v>2</v>
      </c>
      <c r="P3702" s="835">
        <v>300.68</v>
      </c>
      <c r="Q3702" s="837">
        <v>0.5</v>
      </c>
      <c r="R3702" s="832">
        <v>1</v>
      </c>
      <c r="S3702" s="837">
        <v>0.5</v>
      </c>
      <c r="T3702" s="836">
        <v>1</v>
      </c>
      <c r="U3702" s="838">
        <v>0.5</v>
      </c>
    </row>
    <row r="3703" spans="1:21" ht="14.45" customHeight="1" x14ac:dyDescent="0.2">
      <c r="A3703" s="831">
        <v>21</v>
      </c>
      <c r="B3703" s="832" t="s">
        <v>3242</v>
      </c>
      <c r="C3703" s="832" t="s">
        <v>3250</v>
      </c>
      <c r="D3703" s="833" t="s">
        <v>5568</v>
      </c>
      <c r="E3703" s="834" t="s">
        <v>3270</v>
      </c>
      <c r="F3703" s="832" t="s">
        <v>3243</v>
      </c>
      <c r="G3703" s="832" t="s">
        <v>3668</v>
      </c>
      <c r="H3703" s="832" t="s">
        <v>594</v>
      </c>
      <c r="I3703" s="832" t="s">
        <v>3989</v>
      </c>
      <c r="J3703" s="832" t="s">
        <v>3990</v>
      </c>
      <c r="K3703" s="832" t="s">
        <v>3991</v>
      </c>
      <c r="L3703" s="835">
        <v>177.92</v>
      </c>
      <c r="M3703" s="835">
        <v>533.76</v>
      </c>
      <c r="N3703" s="832">
        <v>3</v>
      </c>
      <c r="O3703" s="836">
        <v>2</v>
      </c>
      <c r="P3703" s="835">
        <v>355.84</v>
      </c>
      <c r="Q3703" s="837">
        <v>0.66666666666666663</v>
      </c>
      <c r="R3703" s="832">
        <v>2</v>
      </c>
      <c r="S3703" s="837">
        <v>0.66666666666666663</v>
      </c>
      <c r="T3703" s="836">
        <v>1</v>
      </c>
      <c r="U3703" s="838">
        <v>0.5</v>
      </c>
    </row>
    <row r="3704" spans="1:21" ht="14.45" customHeight="1" x14ac:dyDescent="0.2">
      <c r="A3704" s="831">
        <v>21</v>
      </c>
      <c r="B3704" s="832" t="s">
        <v>3242</v>
      </c>
      <c r="C3704" s="832" t="s">
        <v>3250</v>
      </c>
      <c r="D3704" s="833" t="s">
        <v>5568</v>
      </c>
      <c r="E3704" s="834" t="s">
        <v>3270</v>
      </c>
      <c r="F3704" s="832" t="s">
        <v>3243</v>
      </c>
      <c r="G3704" s="832" t="s">
        <v>3668</v>
      </c>
      <c r="H3704" s="832" t="s">
        <v>594</v>
      </c>
      <c r="I3704" s="832" t="s">
        <v>4325</v>
      </c>
      <c r="J3704" s="832" t="s">
        <v>4326</v>
      </c>
      <c r="K3704" s="832" t="s">
        <v>4327</v>
      </c>
      <c r="L3704" s="835">
        <v>477.11</v>
      </c>
      <c r="M3704" s="835">
        <v>477.11</v>
      </c>
      <c r="N3704" s="832">
        <v>1</v>
      </c>
      <c r="O3704" s="836">
        <v>1</v>
      </c>
      <c r="P3704" s="835">
        <v>477.11</v>
      </c>
      <c r="Q3704" s="837">
        <v>1</v>
      </c>
      <c r="R3704" s="832">
        <v>1</v>
      </c>
      <c r="S3704" s="837">
        <v>1</v>
      </c>
      <c r="T3704" s="836">
        <v>1</v>
      </c>
      <c r="U3704" s="838">
        <v>1</v>
      </c>
    </row>
    <row r="3705" spans="1:21" ht="14.45" customHeight="1" x14ac:dyDescent="0.2">
      <c r="A3705" s="831">
        <v>21</v>
      </c>
      <c r="B3705" s="832" t="s">
        <v>3242</v>
      </c>
      <c r="C3705" s="832" t="s">
        <v>3250</v>
      </c>
      <c r="D3705" s="833" t="s">
        <v>5568</v>
      </c>
      <c r="E3705" s="834" t="s">
        <v>3270</v>
      </c>
      <c r="F3705" s="832" t="s">
        <v>3243</v>
      </c>
      <c r="G3705" s="832" t="s">
        <v>3673</v>
      </c>
      <c r="H3705" s="832" t="s">
        <v>594</v>
      </c>
      <c r="I3705" s="832" t="s">
        <v>2949</v>
      </c>
      <c r="J3705" s="832" t="s">
        <v>1662</v>
      </c>
      <c r="K3705" s="832" t="s">
        <v>2950</v>
      </c>
      <c r="L3705" s="835">
        <v>0</v>
      </c>
      <c r="M3705" s="835">
        <v>0</v>
      </c>
      <c r="N3705" s="832">
        <v>1</v>
      </c>
      <c r="O3705" s="836">
        <v>1</v>
      </c>
      <c r="P3705" s="835"/>
      <c r="Q3705" s="837"/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21</v>
      </c>
      <c r="B3706" s="832" t="s">
        <v>3242</v>
      </c>
      <c r="C3706" s="832" t="s">
        <v>3250</v>
      </c>
      <c r="D3706" s="833" t="s">
        <v>5568</v>
      </c>
      <c r="E3706" s="834" t="s">
        <v>3270</v>
      </c>
      <c r="F3706" s="832" t="s">
        <v>3243</v>
      </c>
      <c r="G3706" s="832" t="s">
        <v>3673</v>
      </c>
      <c r="H3706" s="832" t="s">
        <v>594</v>
      </c>
      <c r="I3706" s="832" t="s">
        <v>3677</v>
      </c>
      <c r="J3706" s="832" t="s">
        <v>3678</v>
      </c>
      <c r="K3706" s="832" t="s">
        <v>771</v>
      </c>
      <c r="L3706" s="835">
        <v>0</v>
      </c>
      <c r="M3706" s="835">
        <v>0</v>
      </c>
      <c r="N3706" s="832">
        <v>1</v>
      </c>
      <c r="O3706" s="836">
        <v>1</v>
      </c>
      <c r="P3706" s="835">
        <v>0</v>
      </c>
      <c r="Q3706" s="837"/>
      <c r="R3706" s="832">
        <v>1</v>
      </c>
      <c r="S3706" s="837">
        <v>1</v>
      </c>
      <c r="T3706" s="836">
        <v>1</v>
      </c>
      <c r="U3706" s="838">
        <v>1</v>
      </c>
    </row>
    <row r="3707" spans="1:21" ht="14.45" customHeight="1" x14ac:dyDescent="0.2">
      <c r="A3707" s="831">
        <v>21</v>
      </c>
      <c r="B3707" s="832" t="s">
        <v>3242</v>
      </c>
      <c r="C3707" s="832" t="s">
        <v>3250</v>
      </c>
      <c r="D3707" s="833" t="s">
        <v>5568</v>
      </c>
      <c r="E3707" s="834" t="s">
        <v>3270</v>
      </c>
      <c r="F3707" s="832" t="s">
        <v>3243</v>
      </c>
      <c r="G3707" s="832" t="s">
        <v>3673</v>
      </c>
      <c r="H3707" s="832" t="s">
        <v>594</v>
      </c>
      <c r="I3707" s="832" t="s">
        <v>3682</v>
      </c>
      <c r="J3707" s="832" t="s">
        <v>3683</v>
      </c>
      <c r="K3707" s="832" t="s">
        <v>3148</v>
      </c>
      <c r="L3707" s="835">
        <v>0</v>
      </c>
      <c r="M3707" s="835">
        <v>0</v>
      </c>
      <c r="N3707" s="832">
        <v>4</v>
      </c>
      <c r="O3707" s="836">
        <v>1.5</v>
      </c>
      <c r="P3707" s="835">
        <v>0</v>
      </c>
      <c r="Q3707" s="837"/>
      <c r="R3707" s="832">
        <v>3</v>
      </c>
      <c r="S3707" s="837">
        <v>0.75</v>
      </c>
      <c r="T3707" s="836">
        <v>0.5</v>
      </c>
      <c r="U3707" s="838">
        <v>0.33333333333333331</v>
      </c>
    </row>
    <row r="3708" spans="1:21" ht="14.45" customHeight="1" x14ac:dyDescent="0.2">
      <c r="A3708" s="831">
        <v>21</v>
      </c>
      <c r="B3708" s="832" t="s">
        <v>3242</v>
      </c>
      <c r="C3708" s="832" t="s">
        <v>3250</v>
      </c>
      <c r="D3708" s="833" t="s">
        <v>5568</v>
      </c>
      <c r="E3708" s="834" t="s">
        <v>3270</v>
      </c>
      <c r="F3708" s="832" t="s">
        <v>3243</v>
      </c>
      <c r="G3708" s="832" t="s">
        <v>3673</v>
      </c>
      <c r="H3708" s="832" t="s">
        <v>655</v>
      </c>
      <c r="I3708" s="832" t="s">
        <v>3142</v>
      </c>
      <c r="J3708" s="832" t="s">
        <v>1662</v>
      </c>
      <c r="K3708" s="832" t="s">
        <v>2950</v>
      </c>
      <c r="L3708" s="835">
        <v>0</v>
      </c>
      <c r="M3708" s="835">
        <v>0</v>
      </c>
      <c r="N3708" s="832">
        <v>1</v>
      </c>
      <c r="O3708" s="836">
        <v>1</v>
      </c>
      <c r="P3708" s="835"/>
      <c r="Q3708" s="837"/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21</v>
      </c>
      <c r="B3709" s="832" t="s">
        <v>3242</v>
      </c>
      <c r="C3709" s="832" t="s">
        <v>3250</v>
      </c>
      <c r="D3709" s="833" t="s">
        <v>5568</v>
      </c>
      <c r="E3709" s="834" t="s">
        <v>3270</v>
      </c>
      <c r="F3709" s="832" t="s">
        <v>3243</v>
      </c>
      <c r="G3709" s="832" t="s">
        <v>3673</v>
      </c>
      <c r="H3709" s="832" t="s">
        <v>655</v>
      </c>
      <c r="I3709" s="832" t="s">
        <v>2951</v>
      </c>
      <c r="J3709" s="832" t="s">
        <v>1662</v>
      </c>
      <c r="K3709" s="832" t="s">
        <v>2948</v>
      </c>
      <c r="L3709" s="835">
        <v>0</v>
      </c>
      <c r="M3709" s="835">
        <v>0</v>
      </c>
      <c r="N3709" s="832">
        <v>1</v>
      </c>
      <c r="O3709" s="836">
        <v>1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5" customHeight="1" x14ac:dyDescent="0.2">
      <c r="A3710" s="831">
        <v>21</v>
      </c>
      <c r="B3710" s="832" t="s">
        <v>3242</v>
      </c>
      <c r="C3710" s="832" t="s">
        <v>3250</v>
      </c>
      <c r="D3710" s="833" t="s">
        <v>5568</v>
      </c>
      <c r="E3710" s="834" t="s">
        <v>3270</v>
      </c>
      <c r="F3710" s="832" t="s">
        <v>3243</v>
      </c>
      <c r="G3710" s="832" t="s">
        <v>3309</v>
      </c>
      <c r="H3710" s="832" t="s">
        <v>594</v>
      </c>
      <c r="I3710" s="832" t="s">
        <v>4162</v>
      </c>
      <c r="J3710" s="832" t="s">
        <v>3693</v>
      </c>
      <c r="K3710" s="832" t="s">
        <v>4163</v>
      </c>
      <c r="L3710" s="835">
        <v>299.83999999999997</v>
      </c>
      <c r="M3710" s="835">
        <v>299.83999999999997</v>
      </c>
      <c r="N3710" s="832">
        <v>1</v>
      </c>
      <c r="O3710" s="836">
        <v>1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5" customHeight="1" x14ac:dyDescent="0.2">
      <c r="A3711" s="831">
        <v>21</v>
      </c>
      <c r="B3711" s="832" t="s">
        <v>3242</v>
      </c>
      <c r="C3711" s="832" t="s">
        <v>3250</v>
      </c>
      <c r="D3711" s="833" t="s">
        <v>5568</v>
      </c>
      <c r="E3711" s="834" t="s">
        <v>3270</v>
      </c>
      <c r="F3711" s="832" t="s">
        <v>3243</v>
      </c>
      <c r="G3711" s="832" t="s">
        <v>3309</v>
      </c>
      <c r="H3711" s="832" t="s">
        <v>594</v>
      </c>
      <c r="I3711" s="832" t="s">
        <v>3310</v>
      </c>
      <c r="J3711" s="832" t="s">
        <v>1648</v>
      </c>
      <c r="K3711" s="832" t="s">
        <v>3311</v>
      </c>
      <c r="L3711" s="835">
        <v>50.32</v>
      </c>
      <c r="M3711" s="835">
        <v>150.96</v>
      </c>
      <c r="N3711" s="832">
        <v>3</v>
      </c>
      <c r="O3711" s="836">
        <v>2</v>
      </c>
      <c r="P3711" s="835">
        <v>50.32</v>
      </c>
      <c r="Q3711" s="837">
        <v>0.33333333333333331</v>
      </c>
      <c r="R3711" s="832">
        <v>1</v>
      </c>
      <c r="S3711" s="837">
        <v>0.33333333333333331</v>
      </c>
      <c r="T3711" s="836">
        <v>1</v>
      </c>
      <c r="U3711" s="838">
        <v>0.5</v>
      </c>
    </row>
    <row r="3712" spans="1:21" ht="14.45" customHeight="1" x14ac:dyDescent="0.2">
      <c r="A3712" s="831">
        <v>21</v>
      </c>
      <c r="B3712" s="832" t="s">
        <v>3242</v>
      </c>
      <c r="C3712" s="832" t="s">
        <v>3250</v>
      </c>
      <c r="D3712" s="833" t="s">
        <v>5568</v>
      </c>
      <c r="E3712" s="834" t="s">
        <v>3270</v>
      </c>
      <c r="F3712" s="832" t="s">
        <v>3243</v>
      </c>
      <c r="G3712" s="832" t="s">
        <v>5487</v>
      </c>
      <c r="H3712" s="832" t="s">
        <v>594</v>
      </c>
      <c r="I3712" s="832" t="s">
        <v>5488</v>
      </c>
      <c r="J3712" s="832" t="s">
        <v>1606</v>
      </c>
      <c r="K3712" s="832" t="s">
        <v>5489</v>
      </c>
      <c r="L3712" s="835">
        <v>65.36</v>
      </c>
      <c r="M3712" s="835">
        <v>130.72</v>
      </c>
      <c r="N3712" s="832">
        <v>2</v>
      </c>
      <c r="O3712" s="836">
        <v>2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5" customHeight="1" x14ac:dyDescent="0.2">
      <c r="A3713" s="831">
        <v>21</v>
      </c>
      <c r="B3713" s="832" t="s">
        <v>3242</v>
      </c>
      <c r="C3713" s="832" t="s">
        <v>3250</v>
      </c>
      <c r="D3713" s="833" t="s">
        <v>5568</v>
      </c>
      <c r="E3713" s="834" t="s">
        <v>3270</v>
      </c>
      <c r="F3713" s="832" t="s">
        <v>3243</v>
      </c>
      <c r="G3713" s="832" t="s">
        <v>3696</v>
      </c>
      <c r="H3713" s="832" t="s">
        <v>594</v>
      </c>
      <c r="I3713" s="832" t="s">
        <v>3697</v>
      </c>
      <c r="J3713" s="832" t="s">
        <v>662</v>
      </c>
      <c r="K3713" s="832" t="s">
        <v>663</v>
      </c>
      <c r="L3713" s="835">
        <v>2086.5500000000002</v>
      </c>
      <c r="M3713" s="835">
        <v>2086.5500000000002</v>
      </c>
      <c r="N3713" s="832">
        <v>1</v>
      </c>
      <c r="O3713" s="836">
        <v>1</v>
      </c>
      <c r="P3713" s="835">
        <v>2086.5500000000002</v>
      </c>
      <c r="Q3713" s="837">
        <v>1</v>
      </c>
      <c r="R3713" s="832">
        <v>1</v>
      </c>
      <c r="S3713" s="837">
        <v>1</v>
      </c>
      <c r="T3713" s="836">
        <v>1</v>
      </c>
      <c r="U3713" s="838">
        <v>1</v>
      </c>
    </row>
    <row r="3714" spans="1:21" ht="14.45" customHeight="1" x14ac:dyDescent="0.2">
      <c r="A3714" s="831">
        <v>21</v>
      </c>
      <c r="B3714" s="832" t="s">
        <v>3242</v>
      </c>
      <c r="C3714" s="832" t="s">
        <v>3250</v>
      </c>
      <c r="D3714" s="833" t="s">
        <v>5568</v>
      </c>
      <c r="E3714" s="834" t="s">
        <v>3270</v>
      </c>
      <c r="F3714" s="832" t="s">
        <v>3243</v>
      </c>
      <c r="G3714" s="832" t="s">
        <v>3698</v>
      </c>
      <c r="H3714" s="832" t="s">
        <v>655</v>
      </c>
      <c r="I3714" s="832" t="s">
        <v>3111</v>
      </c>
      <c r="J3714" s="832" t="s">
        <v>1735</v>
      </c>
      <c r="K3714" s="832" t="s">
        <v>3112</v>
      </c>
      <c r="L3714" s="835">
        <v>154.36000000000001</v>
      </c>
      <c r="M3714" s="835">
        <v>154.36000000000001</v>
      </c>
      <c r="N3714" s="832">
        <v>1</v>
      </c>
      <c r="O3714" s="836">
        <v>1</v>
      </c>
      <c r="P3714" s="835">
        <v>154.36000000000001</v>
      </c>
      <c r="Q3714" s="837">
        <v>1</v>
      </c>
      <c r="R3714" s="832">
        <v>1</v>
      </c>
      <c r="S3714" s="837">
        <v>1</v>
      </c>
      <c r="T3714" s="836">
        <v>1</v>
      </c>
      <c r="U3714" s="838">
        <v>1</v>
      </c>
    </row>
    <row r="3715" spans="1:21" ht="14.45" customHeight="1" x14ac:dyDescent="0.2">
      <c r="A3715" s="831">
        <v>21</v>
      </c>
      <c r="B3715" s="832" t="s">
        <v>3242</v>
      </c>
      <c r="C3715" s="832" t="s">
        <v>3250</v>
      </c>
      <c r="D3715" s="833" t="s">
        <v>5568</v>
      </c>
      <c r="E3715" s="834" t="s">
        <v>3270</v>
      </c>
      <c r="F3715" s="832" t="s">
        <v>3243</v>
      </c>
      <c r="G3715" s="832" t="s">
        <v>3698</v>
      </c>
      <c r="H3715" s="832" t="s">
        <v>594</v>
      </c>
      <c r="I3715" s="832" t="s">
        <v>4018</v>
      </c>
      <c r="J3715" s="832" t="s">
        <v>1735</v>
      </c>
      <c r="K3715" s="832" t="s">
        <v>3700</v>
      </c>
      <c r="L3715" s="835">
        <v>225.06</v>
      </c>
      <c r="M3715" s="835">
        <v>225.06</v>
      </c>
      <c r="N3715" s="832">
        <v>1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21</v>
      </c>
      <c r="B3716" s="832" t="s">
        <v>3242</v>
      </c>
      <c r="C3716" s="832" t="s">
        <v>3250</v>
      </c>
      <c r="D3716" s="833" t="s">
        <v>5568</v>
      </c>
      <c r="E3716" s="834" t="s">
        <v>3270</v>
      </c>
      <c r="F3716" s="832" t="s">
        <v>3243</v>
      </c>
      <c r="G3716" s="832" t="s">
        <v>3704</v>
      </c>
      <c r="H3716" s="832" t="s">
        <v>655</v>
      </c>
      <c r="I3716" s="832" t="s">
        <v>2711</v>
      </c>
      <c r="J3716" s="832" t="s">
        <v>2712</v>
      </c>
      <c r="K3716" s="832" t="s">
        <v>2713</v>
      </c>
      <c r="L3716" s="835">
        <v>105.23</v>
      </c>
      <c r="M3716" s="835">
        <v>105.23</v>
      </c>
      <c r="N3716" s="832">
        <v>1</v>
      </c>
      <c r="O3716" s="836">
        <v>1</v>
      </c>
      <c r="P3716" s="835">
        <v>105.23</v>
      </c>
      <c r="Q3716" s="837">
        <v>1</v>
      </c>
      <c r="R3716" s="832">
        <v>1</v>
      </c>
      <c r="S3716" s="837">
        <v>1</v>
      </c>
      <c r="T3716" s="836">
        <v>1</v>
      </c>
      <c r="U3716" s="838">
        <v>1</v>
      </c>
    </row>
    <row r="3717" spans="1:21" ht="14.45" customHeight="1" x14ac:dyDescent="0.2">
      <c r="A3717" s="831">
        <v>21</v>
      </c>
      <c r="B3717" s="832" t="s">
        <v>3242</v>
      </c>
      <c r="C3717" s="832" t="s">
        <v>3250</v>
      </c>
      <c r="D3717" s="833" t="s">
        <v>5568</v>
      </c>
      <c r="E3717" s="834" t="s">
        <v>3270</v>
      </c>
      <c r="F3717" s="832" t="s">
        <v>3243</v>
      </c>
      <c r="G3717" s="832" t="s">
        <v>3705</v>
      </c>
      <c r="H3717" s="832" t="s">
        <v>594</v>
      </c>
      <c r="I3717" s="832" t="s">
        <v>3706</v>
      </c>
      <c r="J3717" s="832" t="s">
        <v>3707</v>
      </c>
      <c r="K3717" s="832" t="s">
        <v>3708</v>
      </c>
      <c r="L3717" s="835">
        <v>0</v>
      </c>
      <c r="M3717" s="835">
        <v>0</v>
      </c>
      <c r="N3717" s="832">
        <v>2</v>
      </c>
      <c r="O3717" s="836">
        <v>1</v>
      </c>
      <c r="P3717" s="835">
        <v>0</v>
      </c>
      <c r="Q3717" s="837"/>
      <c r="R3717" s="832">
        <v>2</v>
      </c>
      <c r="S3717" s="837">
        <v>1</v>
      </c>
      <c r="T3717" s="836">
        <v>1</v>
      </c>
      <c r="U3717" s="838">
        <v>1</v>
      </c>
    </row>
    <row r="3718" spans="1:21" ht="14.45" customHeight="1" x14ac:dyDescent="0.2">
      <c r="A3718" s="831">
        <v>21</v>
      </c>
      <c r="B3718" s="832" t="s">
        <v>3242</v>
      </c>
      <c r="C3718" s="832" t="s">
        <v>3250</v>
      </c>
      <c r="D3718" s="833" t="s">
        <v>5568</v>
      </c>
      <c r="E3718" s="834" t="s">
        <v>3270</v>
      </c>
      <c r="F3718" s="832" t="s">
        <v>3243</v>
      </c>
      <c r="G3718" s="832" t="s">
        <v>3297</v>
      </c>
      <c r="H3718" s="832" t="s">
        <v>594</v>
      </c>
      <c r="I3718" s="832" t="s">
        <v>3298</v>
      </c>
      <c r="J3718" s="832" t="s">
        <v>1256</v>
      </c>
      <c r="K3718" s="832" t="s">
        <v>1257</v>
      </c>
      <c r="L3718" s="835">
        <v>107.27</v>
      </c>
      <c r="M3718" s="835">
        <v>965.43</v>
      </c>
      <c r="N3718" s="832">
        <v>9</v>
      </c>
      <c r="O3718" s="836">
        <v>4</v>
      </c>
      <c r="P3718" s="835">
        <v>858.16</v>
      </c>
      <c r="Q3718" s="837">
        <v>0.88888888888888895</v>
      </c>
      <c r="R3718" s="832">
        <v>8</v>
      </c>
      <c r="S3718" s="837">
        <v>0.88888888888888884</v>
      </c>
      <c r="T3718" s="836">
        <v>3</v>
      </c>
      <c r="U3718" s="838">
        <v>0.75</v>
      </c>
    </row>
    <row r="3719" spans="1:21" ht="14.45" customHeight="1" x14ac:dyDescent="0.2">
      <c r="A3719" s="831">
        <v>21</v>
      </c>
      <c r="B3719" s="832" t="s">
        <v>3242</v>
      </c>
      <c r="C3719" s="832" t="s">
        <v>3250</v>
      </c>
      <c r="D3719" s="833" t="s">
        <v>5568</v>
      </c>
      <c r="E3719" s="834" t="s">
        <v>3270</v>
      </c>
      <c r="F3719" s="832" t="s">
        <v>3244</v>
      </c>
      <c r="G3719" s="832" t="s">
        <v>3315</v>
      </c>
      <c r="H3719" s="832" t="s">
        <v>594</v>
      </c>
      <c r="I3719" s="832" t="s">
        <v>3724</v>
      </c>
      <c r="J3719" s="832" t="s">
        <v>3317</v>
      </c>
      <c r="K3719" s="832"/>
      <c r="L3719" s="835">
        <v>0</v>
      </c>
      <c r="M3719" s="835">
        <v>0</v>
      </c>
      <c r="N3719" s="832">
        <v>4</v>
      </c>
      <c r="O3719" s="836">
        <v>4</v>
      </c>
      <c r="P3719" s="835">
        <v>0</v>
      </c>
      <c r="Q3719" s="837"/>
      <c r="R3719" s="832">
        <v>4</v>
      </c>
      <c r="S3719" s="837">
        <v>1</v>
      </c>
      <c r="T3719" s="836">
        <v>4</v>
      </c>
      <c r="U3719" s="838">
        <v>1</v>
      </c>
    </row>
    <row r="3720" spans="1:21" ht="14.45" customHeight="1" x14ac:dyDescent="0.2">
      <c r="A3720" s="831">
        <v>21</v>
      </c>
      <c r="B3720" s="832" t="s">
        <v>3242</v>
      </c>
      <c r="C3720" s="832" t="s">
        <v>3250</v>
      </c>
      <c r="D3720" s="833" t="s">
        <v>5568</v>
      </c>
      <c r="E3720" s="834" t="s">
        <v>3270</v>
      </c>
      <c r="F3720" s="832" t="s">
        <v>3245</v>
      </c>
      <c r="G3720" s="832" t="s">
        <v>3315</v>
      </c>
      <c r="H3720" s="832" t="s">
        <v>594</v>
      </c>
      <c r="I3720" s="832" t="s">
        <v>5490</v>
      </c>
      <c r="J3720" s="832" t="s">
        <v>5491</v>
      </c>
      <c r="K3720" s="832" t="s">
        <v>5492</v>
      </c>
      <c r="L3720" s="835">
        <v>1438.95</v>
      </c>
      <c r="M3720" s="835">
        <v>4316.8500000000004</v>
      </c>
      <c r="N3720" s="832">
        <v>3</v>
      </c>
      <c r="O3720" s="836">
        <v>1</v>
      </c>
      <c r="P3720" s="835">
        <v>4316.8500000000004</v>
      </c>
      <c r="Q3720" s="837">
        <v>1</v>
      </c>
      <c r="R3720" s="832">
        <v>3</v>
      </c>
      <c r="S3720" s="837">
        <v>1</v>
      </c>
      <c r="T3720" s="836">
        <v>1</v>
      </c>
      <c r="U3720" s="838">
        <v>1</v>
      </c>
    </row>
    <row r="3721" spans="1:21" ht="14.45" customHeight="1" x14ac:dyDescent="0.2">
      <c r="A3721" s="831">
        <v>21</v>
      </c>
      <c r="B3721" s="832" t="s">
        <v>3242</v>
      </c>
      <c r="C3721" s="832" t="s">
        <v>3250</v>
      </c>
      <c r="D3721" s="833" t="s">
        <v>5568</v>
      </c>
      <c r="E3721" s="834" t="s">
        <v>3270</v>
      </c>
      <c r="F3721" s="832" t="s">
        <v>3245</v>
      </c>
      <c r="G3721" s="832" t="s">
        <v>3728</v>
      </c>
      <c r="H3721" s="832" t="s">
        <v>594</v>
      </c>
      <c r="I3721" s="832" t="s">
        <v>4871</v>
      </c>
      <c r="J3721" s="832" t="s">
        <v>4872</v>
      </c>
      <c r="K3721" s="832" t="s">
        <v>4873</v>
      </c>
      <c r="L3721" s="835">
        <v>741</v>
      </c>
      <c r="M3721" s="835">
        <v>14079</v>
      </c>
      <c r="N3721" s="832">
        <v>19</v>
      </c>
      <c r="O3721" s="836">
        <v>8</v>
      </c>
      <c r="P3721" s="835">
        <v>11856</v>
      </c>
      <c r="Q3721" s="837">
        <v>0.84210526315789469</v>
      </c>
      <c r="R3721" s="832">
        <v>16</v>
      </c>
      <c r="S3721" s="837">
        <v>0.84210526315789469</v>
      </c>
      <c r="T3721" s="836">
        <v>7</v>
      </c>
      <c r="U3721" s="838">
        <v>0.875</v>
      </c>
    </row>
    <row r="3722" spans="1:21" ht="14.45" customHeight="1" x14ac:dyDescent="0.2">
      <c r="A3722" s="831">
        <v>21</v>
      </c>
      <c r="B3722" s="832" t="s">
        <v>3242</v>
      </c>
      <c r="C3722" s="832" t="s">
        <v>3250</v>
      </c>
      <c r="D3722" s="833" t="s">
        <v>5568</v>
      </c>
      <c r="E3722" s="834" t="s">
        <v>3270</v>
      </c>
      <c r="F3722" s="832" t="s">
        <v>3245</v>
      </c>
      <c r="G3722" s="832" t="s">
        <v>3728</v>
      </c>
      <c r="H3722" s="832" t="s">
        <v>594</v>
      </c>
      <c r="I3722" s="832" t="s">
        <v>4050</v>
      </c>
      <c r="J3722" s="832" t="s">
        <v>4051</v>
      </c>
      <c r="K3722" s="832" t="s">
        <v>4052</v>
      </c>
      <c r="L3722" s="835">
        <v>1600</v>
      </c>
      <c r="M3722" s="835">
        <v>4800</v>
      </c>
      <c r="N3722" s="832">
        <v>3</v>
      </c>
      <c r="O3722" s="836">
        <v>1</v>
      </c>
      <c r="P3722" s="835">
        <v>4800</v>
      </c>
      <c r="Q3722" s="837">
        <v>1</v>
      </c>
      <c r="R3722" s="832">
        <v>3</v>
      </c>
      <c r="S3722" s="837">
        <v>1</v>
      </c>
      <c r="T3722" s="836">
        <v>1</v>
      </c>
      <c r="U3722" s="838">
        <v>1</v>
      </c>
    </row>
    <row r="3723" spans="1:21" ht="14.45" customHeight="1" x14ac:dyDescent="0.2">
      <c r="A3723" s="831">
        <v>21</v>
      </c>
      <c r="B3723" s="832" t="s">
        <v>3242</v>
      </c>
      <c r="C3723" s="832" t="s">
        <v>3250</v>
      </c>
      <c r="D3723" s="833" t="s">
        <v>5568</v>
      </c>
      <c r="E3723" s="834" t="s">
        <v>3270</v>
      </c>
      <c r="F3723" s="832" t="s">
        <v>3245</v>
      </c>
      <c r="G3723" s="832" t="s">
        <v>3728</v>
      </c>
      <c r="H3723" s="832" t="s">
        <v>594</v>
      </c>
      <c r="I3723" s="832" t="s">
        <v>4874</v>
      </c>
      <c r="J3723" s="832" t="s">
        <v>4875</v>
      </c>
      <c r="K3723" s="832" t="s">
        <v>4876</v>
      </c>
      <c r="L3723" s="835">
        <v>800</v>
      </c>
      <c r="M3723" s="835">
        <v>10400</v>
      </c>
      <c r="N3723" s="832">
        <v>13</v>
      </c>
      <c r="O3723" s="836">
        <v>5</v>
      </c>
      <c r="P3723" s="835">
        <v>10400</v>
      </c>
      <c r="Q3723" s="837">
        <v>1</v>
      </c>
      <c r="R3723" s="832">
        <v>13</v>
      </c>
      <c r="S3723" s="837">
        <v>1</v>
      </c>
      <c r="T3723" s="836">
        <v>5</v>
      </c>
      <c r="U3723" s="838">
        <v>1</v>
      </c>
    </row>
    <row r="3724" spans="1:21" ht="14.45" customHeight="1" x14ac:dyDescent="0.2">
      <c r="A3724" s="831">
        <v>21</v>
      </c>
      <c r="B3724" s="832" t="s">
        <v>3242</v>
      </c>
      <c r="C3724" s="832" t="s">
        <v>3250</v>
      </c>
      <c r="D3724" s="833" t="s">
        <v>5568</v>
      </c>
      <c r="E3724" s="834" t="s">
        <v>3270</v>
      </c>
      <c r="F3724" s="832" t="s">
        <v>3245</v>
      </c>
      <c r="G3724" s="832" t="s">
        <v>3747</v>
      </c>
      <c r="H3724" s="832" t="s">
        <v>594</v>
      </c>
      <c r="I3724" s="832" t="s">
        <v>3748</v>
      </c>
      <c r="J3724" s="832" t="s">
        <v>3317</v>
      </c>
      <c r="K3724" s="832"/>
      <c r="L3724" s="835">
        <v>1267.1199999999999</v>
      </c>
      <c r="M3724" s="835">
        <v>3801.3599999999997</v>
      </c>
      <c r="N3724" s="832">
        <v>3</v>
      </c>
      <c r="O3724" s="836">
        <v>1</v>
      </c>
      <c r="P3724" s="835">
        <v>3801.3599999999997</v>
      </c>
      <c r="Q3724" s="837">
        <v>1</v>
      </c>
      <c r="R3724" s="832">
        <v>3</v>
      </c>
      <c r="S3724" s="837">
        <v>1</v>
      </c>
      <c r="T3724" s="836">
        <v>1</v>
      </c>
      <c r="U3724" s="838">
        <v>1</v>
      </c>
    </row>
    <row r="3725" spans="1:21" ht="14.45" customHeight="1" x14ac:dyDescent="0.2">
      <c r="A3725" s="831">
        <v>21</v>
      </c>
      <c r="B3725" s="832" t="s">
        <v>3242</v>
      </c>
      <c r="C3725" s="832" t="s">
        <v>3250</v>
      </c>
      <c r="D3725" s="833" t="s">
        <v>5568</v>
      </c>
      <c r="E3725" s="834" t="s">
        <v>3270</v>
      </c>
      <c r="F3725" s="832" t="s">
        <v>3245</v>
      </c>
      <c r="G3725" s="832" t="s">
        <v>3747</v>
      </c>
      <c r="H3725" s="832" t="s">
        <v>594</v>
      </c>
      <c r="I3725" s="832" t="s">
        <v>3748</v>
      </c>
      <c r="J3725" s="832" t="s">
        <v>3749</v>
      </c>
      <c r="K3725" s="832" t="s">
        <v>3750</v>
      </c>
      <c r="L3725" s="835">
        <v>1267.1199999999999</v>
      </c>
      <c r="M3725" s="835">
        <v>6335.5999999999995</v>
      </c>
      <c r="N3725" s="832">
        <v>5</v>
      </c>
      <c r="O3725" s="836">
        <v>2</v>
      </c>
      <c r="P3725" s="835">
        <v>6335.5999999999995</v>
      </c>
      <c r="Q3725" s="837">
        <v>1</v>
      </c>
      <c r="R3725" s="832">
        <v>5</v>
      </c>
      <c r="S3725" s="837">
        <v>1</v>
      </c>
      <c r="T3725" s="836">
        <v>2</v>
      </c>
      <c r="U3725" s="838">
        <v>1</v>
      </c>
    </row>
    <row r="3726" spans="1:21" ht="14.45" customHeight="1" x14ac:dyDescent="0.2">
      <c r="A3726" s="831">
        <v>21</v>
      </c>
      <c r="B3726" s="832" t="s">
        <v>3242</v>
      </c>
      <c r="C3726" s="832" t="s">
        <v>3250</v>
      </c>
      <c r="D3726" s="833" t="s">
        <v>5568</v>
      </c>
      <c r="E3726" s="834" t="s">
        <v>3270</v>
      </c>
      <c r="F3726" s="832" t="s">
        <v>3245</v>
      </c>
      <c r="G3726" s="832" t="s">
        <v>3747</v>
      </c>
      <c r="H3726" s="832" t="s">
        <v>594</v>
      </c>
      <c r="I3726" s="832" t="s">
        <v>3751</v>
      </c>
      <c r="J3726" s="832" t="s">
        <v>4062</v>
      </c>
      <c r="K3726" s="832" t="s">
        <v>4063</v>
      </c>
      <c r="L3726" s="835">
        <v>1000</v>
      </c>
      <c r="M3726" s="835">
        <v>2000</v>
      </c>
      <c r="N3726" s="832">
        <v>2</v>
      </c>
      <c r="O3726" s="836">
        <v>2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5" customHeight="1" x14ac:dyDescent="0.2">
      <c r="A3727" s="831">
        <v>21</v>
      </c>
      <c r="B3727" s="832" t="s">
        <v>3242</v>
      </c>
      <c r="C3727" s="832" t="s">
        <v>3250</v>
      </c>
      <c r="D3727" s="833" t="s">
        <v>5568</v>
      </c>
      <c r="E3727" s="834" t="s">
        <v>3270</v>
      </c>
      <c r="F3727" s="832" t="s">
        <v>3245</v>
      </c>
      <c r="G3727" s="832" t="s">
        <v>3747</v>
      </c>
      <c r="H3727" s="832" t="s">
        <v>594</v>
      </c>
      <c r="I3727" s="832" t="s">
        <v>5432</v>
      </c>
      <c r="J3727" s="832" t="s">
        <v>5433</v>
      </c>
      <c r="K3727" s="832" t="s">
        <v>5434</v>
      </c>
      <c r="L3727" s="835">
        <v>1317.39</v>
      </c>
      <c r="M3727" s="835">
        <v>1317.39</v>
      </c>
      <c r="N3727" s="832">
        <v>1</v>
      </c>
      <c r="O3727" s="836">
        <v>1</v>
      </c>
      <c r="P3727" s="835">
        <v>1317.39</v>
      </c>
      <c r="Q3727" s="837">
        <v>1</v>
      </c>
      <c r="R3727" s="832">
        <v>1</v>
      </c>
      <c r="S3727" s="837">
        <v>1</v>
      </c>
      <c r="T3727" s="836">
        <v>1</v>
      </c>
      <c r="U3727" s="838">
        <v>1</v>
      </c>
    </row>
    <row r="3728" spans="1:21" ht="14.45" customHeight="1" x14ac:dyDescent="0.2">
      <c r="A3728" s="831">
        <v>21</v>
      </c>
      <c r="B3728" s="832" t="s">
        <v>3242</v>
      </c>
      <c r="C3728" s="832" t="s">
        <v>3250</v>
      </c>
      <c r="D3728" s="833" t="s">
        <v>5568</v>
      </c>
      <c r="E3728" s="834" t="s">
        <v>3283</v>
      </c>
      <c r="F3728" s="832" t="s">
        <v>3243</v>
      </c>
      <c r="G3728" s="832" t="s">
        <v>3375</v>
      </c>
      <c r="H3728" s="832" t="s">
        <v>594</v>
      </c>
      <c r="I3728" s="832" t="s">
        <v>3378</v>
      </c>
      <c r="J3728" s="832" t="s">
        <v>1014</v>
      </c>
      <c r="K3728" s="832" t="s">
        <v>1421</v>
      </c>
      <c r="L3728" s="835">
        <v>516</v>
      </c>
      <c r="M3728" s="835">
        <v>3096</v>
      </c>
      <c r="N3728" s="832">
        <v>6</v>
      </c>
      <c r="O3728" s="836">
        <v>3</v>
      </c>
      <c r="P3728" s="835">
        <v>3096</v>
      </c>
      <c r="Q3728" s="837">
        <v>1</v>
      </c>
      <c r="R3728" s="832">
        <v>6</v>
      </c>
      <c r="S3728" s="837">
        <v>1</v>
      </c>
      <c r="T3728" s="836">
        <v>3</v>
      </c>
      <c r="U3728" s="838">
        <v>1</v>
      </c>
    </row>
    <row r="3729" spans="1:21" ht="14.45" customHeight="1" x14ac:dyDescent="0.2">
      <c r="A3729" s="831">
        <v>21</v>
      </c>
      <c r="B3729" s="832" t="s">
        <v>3242</v>
      </c>
      <c r="C3729" s="832" t="s">
        <v>3250</v>
      </c>
      <c r="D3729" s="833" t="s">
        <v>5568</v>
      </c>
      <c r="E3729" s="834" t="s">
        <v>3283</v>
      </c>
      <c r="F3729" s="832" t="s">
        <v>3243</v>
      </c>
      <c r="G3729" s="832" t="s">
        <v>3375</v>
      </c>
      <c r="H3729" s="832" t="s">
        <v>594</v>
      </c>
      <c r="I3729" s="832" t="s">
        <v>4084</v>
      </c>
      <c r="J3729" s="832" t="s">
        <v>1014</v>
      </c>
      <c r="K3729" s="832" t="s">
        <v>4085</v>
      </c>
      <c r="L3729" s="835">
        <v>1719.99</v>
      </c>
      <c r="M3729" s="835">
        <v>3439.98</v>
      </c>
      <c r="N3729" s="832">
        <v>2</v>
      </c>
      <c r="O3729" s="836">
        <v>2</v>
      </c>
      <c r="P3729" s="835">
        <v>3439.98</v>
      </c>
      <c r="Q3729" s="837">
        <v>1</v>
      </c>
      <c r="R3729" s="832">
        <v>2</v>
      </c>
      <c r="S3729" s="837">
        <v>1</v>
      </c>
      <c r="T3729" s="836">
        <v>2</v>
      </c>
      <c r="U3729" s="838">
        <v>1</v>
      </c>
    </row>
    <row r="3730" spans="1:21" ht="14.45" customHeight="1" x14ac:dyDescent="0.2">
      <c r="A3730" s="831">
        <v>21</v>
      </c>
      <c r="B3730" s="832" t="s">
        <v>3242</v>
      </c>
      <c r="C3730" s="832" t="s">
        <v>3250</v>
      </c>
      <c r="D3730" s="833" t="s">
        <v>5568</v>
      </c>
      <c r="E3730" s="834" t="s">
        <v>3283</v>
      </c>
      <c r="F3730" s="832" t="s">
        <v>3243</v>
      </c>
      <c r="G3730" s="832" t="s">
        <v>3313</v>
      </c>
      <c r="H3730" s="832" t="s">
        <v>594</v>
      </c>
      <c r="I3730" s="832" t="s">
        <v>3314</v>
      </c>
      <c r="J3730" s="832" t="s">
        <v>822</v>
      </c>
      <c r="K3730" s="832" t="s">
        <v>823</v>
      </c>
      <c r="L3730" s="835">
        <v>66.97</v>
      </c>
      <c r="M3730" s="835">
        <v>66.97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5" customHeight="1" x14ac:dyDescent="0.2">
      <c r="A3731" s="831">
        <v>21</v>
      </c>
      <c r="B3731" s="832" t="s">
        <v>3242</v>
      </c>
      <c r="C3731" s="832" t="s">
        <v>3250</v>
      </c>
      <c r="D3731" s="833" t="s">
        <v>5568</v>
      </c>
      <c r="E3731" s="834" t="s">
        <v>3283</v>
      </c>
      <c r="F3731" s="832" t="s">
        <v>3243</v>
      </c>
      <c r="G3731" s="832" t="s">
        <v>3637</v>
      </c>
      <c r="H3731" s="832" t="s">
        <v>594</v>
      </c>
      <c r="I3731" s="832" t="s">
        <v>3638</v>
      </c>
      <c r="J3731" s="832" t="s">
        <v>1559</v>
      </c>
      <c r="K3731" s="832" t="s">
        <v>3639</v>
      </c>
      <c r="L3731" s="835">
        <v>98.2</v>
      </c>
      <c r="M3731" s="835">
        <v>98.2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21</v>
      </c>
      <c r="B3732" s="832" t="s">
        <v>3242</v>
      </c>
      <c r="C3732" s="832" t="s">
        <v>3250</v>
      </c>
      <c r="D3732" s="833" t="s">
        <v>5568</v>
      </c>
      <c r="E3732" s="834" t="s">
        <v>3287</v>
      </c>
      <c r="F3732" s="832" t="s">
        <v>3243</v>
      </c>
      <c r="G3732" s="832" t="s">
        <v>3318</v>
      </c>
      <c r="H3732" s="832" t="s">
        <v>655</v>
      </c>
      <c r="I3732" s="832" t="s">
        <v>2836</v>
      </c>
      <c r="J3732" s="832" t="s">
        <v>675</v>
      </c>
      <c r="K3732" s="832" t="s">
        <v>676</v>
      </c>
      <c r="L3732" s="835">
        <v>21.76</v>
      </c>
      <c r="M3732" s="835">
        <v>21.76</v>
      </c>
      <c r="N3732" s="832">
        <v>1</v>
      </c>
      <c r="O3732" s="836">
        <v>1</v>
      </c>
      <c r="P3732" s="835">
        <v>21.76</v>
      </c>
      <c r="Q3732" s="837">
        <v>1</v>
      </c>
      <c r="R3732" s="832">
        <v>1</v>
      </c>
      <c r="S3732" s="837">
        <v>1</v>
      </c>
      <c r="T3732" s="836">
        <v>1</v>
      </c>
      <c r="U3732" s="838">
        <v>1</v>
      </c>
    </row>
    <row r="3733" spans="1:21" ht="14.45" customHeight="1" x14ac:dyDescent="0.2">
      <c r="A3733" s="831">
        <v>21</v>
      </c>
      <c r="B3733" s="832" t="s">
        <v>3242</v>
      </c>
      <c r="C3733" s="832" t="s">
        <v>3250</v>
      </c>
      <c r="D3733" s="833" t="s">
        <v>5568</v>
      </c>
      <c r="E3733" s="834" t="s">
        <v>3287</v>
      </c>
      <c r="F3733" s="832" t="s">
        <v>3243</v>
      </c>
      <c r="G3733" s="832" t="s">
        <v>3318</v>
      </c>
      <c r="H3733" s="832" t="s">
        <v>655</v>
      </c>
      <c r="I3733" s="832" t="s">
        <v>2838</v>
      </c>
      <c r="J3733" s="832" t="s">
        <v>675</v>
      </c>
      <c r="K3733" s="832" t="s">
        <v>671</v>
      </c>
      <c r="L3733" s="835">
        <v>65.28</v>
      </c>
      <c r="M3733" s="835">
        <v>65.28</v>
      </c>
      <c r="N3733" s="832">
        <v>1</v>
      </c>
      <c r="O3733" s="836">
        <v>0.5</v>
      </c>
      <c r="P3733" s="835">
        <v>65.28</v>
      </c>
      <c r="Q3733" s="837">
        <v>1</v>
      </c>
      <c r="R3733" s="832">
        <v>1</v>
      </c>
      <c r="S3733" s="837">
        <v>1</v>
      </c>
      <c r="T3733" s="836">
        <v>0.5</v>
      </c>
      <c r="U3733" s="838">
        <v>1</v>
      </c>
    </row>
    <row r="3734" spans="1:21" ht="14.45" customHeight="1" x14ac:dyDescent="0.2">
      <c r="A3734" s="831">
        <v>21</v>
      </c>
      <c r="B3734" s="832" t="s">
        <v>3242</v>
      </c>
      <c r="C3734" s="832" t="s">
        <v>3250</v>
      </c>
      <c r="D3734" s="833" t="s">
        <v>5568</v>
      </c>
      <c r="E3734" s="834" t="s">
        <v>3287</v>
      </c>
      <c r="F3734" s="832" t="s">
        <v>3243</v>
      </c>
      <c r="G3734" s="832" t="s">
        <v>3321</v>
      </c>
      <c r="H3734" s="832" t="s">
        <v>655</v>
      </c>
      <c r="I3734" s="832" t="s">
        <v>2931</v>
      </c>
      <c r="J3734" s="832" t="s">
        <v>2932</v>
      </c>
      <c r="K3734" s="832" t="s">
        <v>2933</v>
      </c>
      <c r="L3734" s="835">
        <v>9.4</v>
      </c>
      <c r="M3734" s="835">
        <v>65.800000000000011</v>
      </c>
      <c r="N3734" s="832">
        <v>7</v>
      </c>
      <c r="O3734" s="836">
        <v>3.5</v>
      </c>
      <c r="P3734" s="835">
        <v>65.800000000000011</v>
      </c>
      <c r="Q3734" s="837">
        <v>1</v>
      </c>
      <c r="R3734" s="832">
        <v>7</v>
      </c>
      <c r="S3734" s="837">
        <v>1</v>
      </c>
      <c r="T3734" s="836">
        <v>3.5</v>
      </c>
      <c r="U3734" s="838">
        <v>1</v>
      </c>
    </row>
    <row r="3735" spans="1:21" ht="14.45" customHeight="1" x14ac:dyDescent="0.2">
      <c r="A3735" s="831">
        <v>21</v>
      </c>
      <c r="B3735" s="832" t="s">
        <v>3242</v>
      </c>
      <c r="C3735" s="832" t="s">
        <v>3250</v>
      </c>
      <c r="D3735" s="833" t="s">
        <v>5568</v>
      </c>
      <c r="E3735" s="834" t="s">
        <v>3287</v>
      </c>
      <c r="F3735" s="832" t="s">
        <v>3243</v>
      </c>
      <c r="G3735" s="832" t="s">
        <v>3321</v>
      </c>
      <c r="H3735" s="832" t="s">
        <v>655</v>
      </c>
      <c r="I3735" s="832" t="s">
        <v>2934</v>
      </c>
      <c r="J3735" s="832" t="s">
        <v>2932</v>
      </c>
      <c r="K3735" s="832" t="s">
        <v>2935</v>
      </c>
      <c r="L3735" s="835">
        <v>11.71</v>
      </c>
      <c r="M3735" s="835">
        <v>11.71</v>
      </c>
      <c r="N3735" s="832">
        <v>1</v>
      </c>
      <c r="O3735" s="836">
        <v>0.5</v>
      </c>
      <c r="P3735" s="835">
        <v>11.71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5" customHeight="1" x14ac:dyDescent="0.2">
      <c r="A3736" s="831">
        <v>21</v>
      </c>
      <c r="B3736" s="832" t="s">
        <v>3242</v>
      </c>
      <c r="C3736" s="832" t="s">
        <v>3250</v>
      </c>
      <c r="D3736" s="833" t="s">
        <v>5568</v>
      </c>
      <c r="E3736" s="834" t="s">
        <v>3287</v>
      </c>
      <c r="F3736" s="832" t="s">
        <v>3243</v>
      </c>
      <c r="G3736" s="832" t="s">
        <v>3353</v>
      </c>
      <c r="H3736" s="832" t="s">
        <v>594</v>
      </c>
      <c r="I3736" s="832" t="s">
        <v>3354</v>
      </c>
      <c r="J3736" s="832" t="s">
        <v>3355</v>
      </c>
      <c r="K3736" s="832" t="s">
        <v>3356</v>
      </c>
      <c r="L3736" s="835">
        <v>0</v>
      </c>
      <c r="M3736" s="835">
        <v>0</v>
      </c>
      <c r="N3736" s="832">
        <v>1</v>
      </c>
      <c r="O3736" s="836">
        <v>1</v>
      </c>
      <c r="P3736" s="835"/>
      <c r="Q3736" s="837"/>
      <c r="R3736" s="832"/>
      <c r="S3736" s="837">
        <v>0</v>
      </c>
      <c r="T3736" s="836"/>
      <c r="U3736" s="838">
        <v>0</v>
      </c>
    </row>
    <row r="3737" spans="1:21" ht="14.45" customHeight="1" x14ac:dyDescent="0.2">
      <c r="A3737" s="831">
        <v>21</v>
      </c>
      <c r="B3737" s="832" t="s">
        <v>3242</v>
      </c>
      <c r="C3737" s="832" t="s">
        <v>3250</v>
      </c>
      <c r="D3737" s="833" t="s">
        <v>5568</v>
      </c>
      <c r="E3737" s="834" t="s">
        <v>3287</v>
      </c>
      <c r="F3737" s="832" t="s">
        <v>3243</v>
      </c>
      <c r="G3737" s="832" t="s">
        <v>3353</v>
      </c>
      <c r="H3737" s="832" t="s">
        <v>594</v>
      </c>
      <c r="I3737" s="832" t="s">
        <v>3357</v>
      </c>
      <c r="J3737" s="832" t="s">
        <v>3355</v>
      </c>
      <c r="K3737" s="832" t="s">
        <v>1220</v>
      </c>
      <c r="L3737" s="835">
        <v>0</v>
      </c>
      <c r="M3737" s="835">
        <v>0</v>
      </c>
      <c r="N3737" s="832">
        <v>4</v>
      </c>
      <c r="O3737" s="836">
        <v>3.5</v>
      </c>
      <c r="P3737" s="835">
        <v>0</v>
      </c>
      <c r="Q3737" s="837"/>
      <c r="R3737" s="832">
        <v>4</v>
      </c>
      <c r="S3737" s="837">
        <v>1</v>
      </c>
      <c r="T3737" s="836">
        <v>3.5</v>
      </c>
      <c r="U3737" s="838">
        <v>1</v>
      </c>
    </row>
    <row r="3738" spans="1:21" ht="14.45" customHeight="1" x14ac:dyDescent="0.2">
      <c r="A3738" s="831">
        <v>21</v>
      </c>
      <c r="B3738" s="832" t="s">
        <v>3242</v>
      </c>
      <c r="C3738" s="832" t="s">
        <v>3250</v>
      </c>
      <c r="D3738" s="833" t="s">
        <v>5568</v>
      </c>
      <c r="E3738" s="834" t="s">
        <v>3287</v>
      </c>
      <c r="F3738" s="832" t="s">
        <v>3243</v>
      </c>
      <c r="G3738" s="832" t="s">
        <v>3353</v>
      </c>
      <c r="H3738" s="832" t="s">
        <v>594</v>
      </c>
      <c r="I3738" s="832" t="s">
        <v>4814</v>
      </c>
      <c r="J3738" s="832" t="s">
        <v>3355</v>
      </c>
      <c r="K3738" s="832" t="s">
        <v>1219</v>
      </c>
      <c r="L3738" s="835">
        <v>0</v>
      </c>
      <c r="M3738" s="835">
        <v>0</v>
      </c>
      <c r="N3738" s="832">
        <v>1</v>
      </c>
      <c r="O3738" s="836">
        <v>1</v>
      </c>
      <c r="P3738" s="835">
        <v>0</v>
      </c>
      <c r="Q3738" s="837"/>
      <c r="R3738" s="832">
        <v>1</v>
      </c>
      <c r="S3738" s="837">
        <v>1</v>
      </c>
      <c r="T3738" s="836">
        <v>1</v>
      </c>
      <c r="U3738" s="838">
        <v>1</v>
      </c>
    </row>
    <row r="3739" spans="1:21" ht="14.45" customHeight="1" x14ac:dyDescent="0.2">
      <c r="A3739" s="831">
        <v>21</v>
      </c>
      <c r="B3739" s="832" t="s">
        <v>3242</v>
      </c>
      <c r="C3739" s="832" t="s">
        <v>3250</v>
      </c>
      <c r="D3739" s="833" t="s">
        <v>5568</v>
      </c>
      <c r="E3739" s="834" t="s">
        <v>3287</v>
      </c>
      <c r="F3739" s="832" t="s">
        <v>3243</v>
      </c>
      <c r="G3739" s="832" t="s">
        <v>3353</v>
      </c>
      <c r="H3739" s="832" t="s">
        <v>594</v>
      </c>
      <c r="I3739" s="832" t="s">
        <v>4815</v>
      </c>
      <c r="J3739" s="832" t="s">
        <v>3355</v>
      </c>
      <c r="K3739" s="832" t="s">
        <v>1219</v>
      </c>
      <c r="L3739" s="835">
        <v>0</v>
      </c>
      <c r="M3739" s="835">
        <v>0</v>
      </c>
      <c r="N3739" s="832">
        <v>1</v>
      </c>
      <c r="O3739" s="836">
        <v>1</v>
      </c>
      <c r="P3739" s="835"/>
      <c r="Q3739" s="837"/>
      <c r="R3739" s="832"/>
      <c r="S3739" s="837">
        <v>0</v>
      </c>
      <c r="T3739" s="836"/>
      <c r="U3739" s="838">
        <v>0</v>
      </c>
    </row>
    <row r="3740" spans="1:21" ht="14.45" customHeight="1" x14ac:dyDescent="0.2">
      <c r="A3740" s="831">
        <v>21</v>
      </c>
      <c r="B3740" s="832" t="s">
        <v>3242</v>
      </c>
      <c r="C3740" s="832" t="s">
        <v>3250</v>
      </c>
      <c r="D3740" s="833" t="s">
        <v>5568</v>
      </c>
      <c r="E3740" s="834" t="s">
        <v>3287</v>
      </c>
      <c r="F3740" s="832" t="s">
        <v>3243</v>
      </c>
      <c r="G3740" s="832" t="s">
        <v>3358</v>
      </c>
      <c r="H3740" s="832" t="s">
        <v>594</v>
      </c>
      <c r="I3740" s="832" t="s">
        <v>3359</v>
      </c>
      <c r="J3740" s="832" t="s">
        <v>3360</v>
      </c>
      <c r="K3740" s="832" t="s">
        <v>2876</v>
      </c>
      <c r="L3740" s="835">
        <v>754.04</v>
      </c>
      <c r="M3740" s="835">
        <v>2262.12</v>
      </c>
      <c r="N3740" s="832">
        <v>3</v>
      </c>
      <c r="O3740" s="836">
        <v>1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5" customHeight="1" x14ac:dyDescent="0.2">
      <c r="A3741" s="831">
        <v>21</v>
      </c>
      <c r="B3741" s="832" t="s">
        <v>3242</v>
      </c>
      <c r="C3741" s="832" t="s">
        <v>3250</v>
      </c>
      <c r="D3741" s="833" t="s">
        <v>5568</v>
      </c>
      <c r="E3741" s="834" t="s">
        <v>3287</v>
      </c>
      <c r="F3741" s="832" t="s">
        <v>3243</v>
      </c>
      <c r="G3741" s="832" t="s">
        <v>3361</v>
      </c>
      <c r="H3741" s="832" t="s">
        <v>655</v>
      </c>
      <c r="I3741" s="832" t="s">
        <v>2986</v>
      </c>
      <c r="J3741" s="832" t="s">
        <v>1653</v>
      </c>
      <c r="K3741" s="832" t="s">
        <v>2987</v>
      </c>
      <c r="L3741" s="835">
        <v>117.55</v>
      </c>
      <c r="M3741" s="835">
        <v>117.55</v>
      </c>
      <c r="N3741" s="832">
        <v>1</v>
      </c>
      <c r="O3741" s="836">
        <v>0.5</v>
      </c>
      <c r="P3741" s="835">
        <v>117.55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5" customHeight="1" x14ac:dyDescent="0.2">
      <c r="A3742" s="831">
        <v>21</v>
      </c>
      <c r="B3742" s="832" t="s">
        <v>3242</v>
      </c>
      <c r="C3742" s="832" t="s">
        <v>3250</v>
      </c>
      <c r="D3742" s="833" t="s">
        <v>5568</v>
      </c>
      <c r="E3742" s="834" t="s">
        <v>3287</v>
      </c>
      <c r="F3742" s="832" t="s">
        <v>3243</v>
      </c>
      <c r="G3742" s="832" t="s">
        <v>3361</v>
      </c>
      <c r="H3742" s="832" t="s">
        <v>655</v>
      </c>
      <c r="I3742" s="832" t="s">
        <v>3201</v>
      </c>
      <c r="J3742" s="832" t="s">
        <v>1653</v>
      </c>
      <c r="K3742" s="832" t="s">
        <v>3202</v>
      </c>
      <c r="L3742" s="835">
        <v>0</v>
      </c>
      <c r="M3742" s="835">
        <v>0</v>
      </c>
      <c r="N3742" s="832">
        <v>1</v>
      </c>
      <c r="O3742" s="836">
        <v>1</v>
      </c>
      <c r="P3742" s="835">
        <v>0</v>
      </c>
      <c r="Q3742" s="837"/>
      <c r="R3742" s="832">
        <v>1</v>
      </c>
      <c r="S3742" s="837">
        <v>1</v>
      </c>
      <c r="T3742" s="836">
        <v>1</v>
      </c>
      <c r="U3742" s="838">
        <v>1</v>
      </c>
    </row>
    <row r="3743" spans="1:21" ht="14.45" customHeight="1" x14ac:dyDescent="0.2">
      <c r="A3743" s="831">
        <v>21</v>
      </c>
      <c r="B3743" s="832" t="s">
        <v>3242</v>
      </c>
      <c r="C3743" s="832" t="s">
        <v>3250</v>
      </c>
      <c r="D3743" s="833" t="s">
        <v>5568</v>
      </c>
      <c r="E3743" s="834" t="s">
        <v>3287</v>
      </c>
      <c r="F3743" s="832" t="s">
        <v>3243</v>
      </c>
      <c r="G3743" s="832" t="s">
        <v>3365</v>
      </c>
      <c r="H3743" s="832" t="s">
        <v>655</v>
      </c>
      <c r="I3743" s="832" t="s">
        <v>3367</v>
      </c>
      <c r="J3743" s="832" t="s">
        <v>832</v>
      </c>
      <c r="K3743" s="832" t="s">
        <v>833</v>
      </c>
      <c r="L3743" s="835">
        <v>132</v>
      </c>
      <c r="M3743" s="835">
        <v>264</v>
      </c>
      <c r="N3743" s="832">
        <v>2</v>
      </c>
      <c r="O3743" s="836">
        <v>1</v>
      </c>
      <c r="P3743" s="835">
        <v>264</v>
      </c>
      <c r="Q3743" s="837">
        <v>1</v>
      </c>
      <c r="R3743" s="832">
        <v>2</v>
      </c>
      <c r="S3743" s="837">
        <v>1</v>
      </c>
      <c r="T3743" s="836">
        <v>1</v>
      </c>
      <c r="U3743" s="838">
        <v>1</v>
      </c>
    </row>
    <row r="3744" spans="1:21" ht="14.45" customHeight="1" x14ac:dyDescent="0.2">
      <c r="A3744" s="831">
        <v>21</v>
      </c>
      <c r="B3744" s="832" t="s">
        <v>3242</v>
      </c>
      <c r="C3744" s="832" t="s">
        <v>3250</v>
      </c>
      <c r="D3744" s="833" t="s">
        <v>5568</v>
      </c>
      <c r="E3744" s="834" t="s">
        <v>3287</v>
      </c>
      <c r="F3744" s="832" t="s">
        <v>3243</v>
      </c>
      <c r="G3744" s="832" t="s">
        <v>3365</v>
      </c>
      <c r="H3744" s="832" t="s">
        <v>655</v>
      </c>
      <c r="I3744" s="832" t="s">
        <v>3368</v>
      </c>
      <c r="J3744" s="832" t="s">
        <v>832</v>
      </c>
      <c r="K3744" s="832" t="s">
        <v>830</v>
      </c>
      <c r="L3744" s="835">
        <v>264</v>
      </c>
      <c r="M3744" s="835">
        <v>528</v>
      </c>
      <c r="N3744" s="832">
        <v>2</v>
      </c>
      <c r="O3744" s="836">
        <v>1</v>
      </c>
      <c r="P3744" s="835">
        <v>264</v>
      </c>
      <c r="Q3744" s="837">
        <v>0.5</v>
      </c>
      <c r="R3744" s="832">
        <v>1</v>
      </c>
      <c r="S3744" s="837">
        <v>0.5</v>
      </c>
      <c r="T3744" s="836">
        <v>0.5</v>
      </c>
      <c r="U3744" s="838">
        <v>0.5</v>
      </c>
    </row>
    <row r="3745" spans="1:21" ht="14.45" customHeight="1" x14ac:dyDescent="0.2">
      <c r="A3745" s="831">
        <v>21</v>
      </c>
      <c r="B3745" s="832" t="s">
        <v>3242</v>
      </c>
      <c r="C3745" s="832" t="s">
        <v>3250</v>
      </c>
      <c r="D3745" s="833" t="s">
        <v>5568</v>
      </c>
      <c r="E3745" s="834" t="s">
        <v>3287</v>
      </c>
      <c r="F3745" s="832" t="s">
        <v>3243</v>
      </c>
      <c r="G3745" s="832" t="s">
        <v>3375</v>
      </c>
      <c r="H3745" s="832" t="s">
        <v>594</v>
      </c>
      <c r="I3745" s="832" t="s">
        <v>3376</v>
      </c>
      <c r="J3745" s="832" t="s">
        <v>1014</v>
      </c>
      <c r="K3745" s="832" t="s">
        <v>3377</v>
      </c>
      <c r="L3745" s="835">
        <v>236.03</v>
      </c>
      <c r="M3745" s="835">
        <v>2596.33</v>
      </c>
      <c r="N3745" s="832">
        <v>11</v>
      </c>
      <c r="O3745" s="836">
        <v>9.5</v>
      </c>
      <c r="P3745" s="835">
        <v>2124.27</v>
      </c>
      <c r="Q3745" s="837">
        <v>0.81818181818181823</v>
      </c>
      <c r="R3745" s="832">
        <v>9</v>
      </c>
      <c r="S3745" s="837">
        <v>0.81818181818181823</v>
      </c>
      <c r="T3745" s="836">
        <v>7.5</v>
      </c>
      <c r="U3745" s="838">
        <v>0.78947368421052633</v>
      </c>
    </row>
    <row r="3746" spans="1:21" ht="14.45" customHeight="1" x14ac:dyDescent="0.2">
      <c r="A3746" s="831">
        <v>21</v>
      </c>
      <c r="B3746" s="832" t="s">
        <v>3242</v>
      </c>
      <c r="C3746" s="832" t="s">
        <v>3250</v>
      </c>
      <c r="D3746" s="833" t="s">
        <v>5568</v>
      </c>
      <c r="E3746" s="834" t="s">
        <v>3287</v>
      </c>
      <c r="F3746" s="832" t="s">
        <v>3243</v>
      </c>
      <c r="G3746" s="832" t="s">
        <v>3375</v>
      </c>
      <c r="H3746" s="832" t="s">
        <v>594</v>
      </c>
      <c r="I3746" s="832" t="s">
        <v>3378</v>
      </c>
      <c r="J3746" s="832" t="s">
        <v>1014</v>
      </c>
      <c r="K3746" s="832" t="s">
        <v>1421</v>
      </c>
      <c r="L3746" s="835">
        <v>516</v>
      </c>
      <c r="M3746" s="835">
        <v>2064</v>
      </c>
      <c r="N3746" s="832">
        <v>4</v>
      </c>
      <c r="O3746" s="836">
        <v>3</v>
      </c>
      <c r="P3746" s="835">
        <v>516</v>
      </c>
      <c r="Q3746" s="837">
        <v>0.25</v>
      </c>
      <c r="R3746" s="832">
        <v>1</v>
      </c>
      <c r="S3746" s="837">
        <v>0.25</v>
      </c>
      <c r="T3746" s="836">
        <v>1</v>
      </c>
      <c r="U3746" s="838">
        <v>0.33333333333333331</v>
      </c>
    </row>
    <row r="3747" spans="1:21" ht="14.45" customHeight="1" x14ac:dyDescent="0.2">
      <c r="A3747" s="831">
        <v>21</v>
      </c>
      <c r="B3747" s="832" t="s">
        <v>3242</v>
      </c>
      <c r="C3747" s="832" t="s">
        <v>3250</v>
      </c>
      <c r="D3747" s="833" t="s">
        <v>5568</v>
      </c>
      <c r="E3747" s="834" t="s">
        <v>3287</v>
      </c>
      <c r="F3747" s="832" t="s">
        <v>3243</v>
      </c>
      <c r="G3747" s="832" t="s">
        <v>3795</v>
      </c>
      <c r="H3747" s="832" t="s">
        <v>594</v>
      </c>
      <c r="I3747" s="832" t="s">
        <v>5077</v>
      </c>
      <c r="J3747" s="832" t="s">
        <v>893</v>
      </c>
      <c r="K3747" s="832" t="s">
        <v>4215</v>
      </c>
      <c r="L3747" s="835">
        <v>18.809999999999999</v>
      </c>
      <c r="M3747" s="835">
        <v>56.429999999999993</v>
      </c>
      <c r="N3747" s="832">
        <v>3</v>
      </c>
      <c r="O3747" s="836">
        <v>2</v>
      </c>
      <c r="P3747" s="835">
        <v>37.619999999999997</v>
      </c>
      <c r="Q3747" s="837">
        <v>0.66666666666666674</v>
      </c>
      <c r="R3747" s="832">
        <v>2</v>
      </c>
      <c r="S3747" s="837">
        <v>0.66666666666666663</v>
      </c>
      <c r="T3747" s="836">
        <v>1</v>
      </c>
      <c r="U3747" s="838">
        <v>0.5</v>
      </c>
    </row>
    <row r="3748" spans="1:21" ht="14.45" customHeight="1" x14ac:dyDescent="0.2">
      <c r="A3748" s="831">
        <v>21</v>
      </c>
      <c r="B3748" s="832" t="s">
        <v>3242</v>
      </c>
      <c r="C3748" s="832" t="s">
        <v>3250</v>
      </c>
      <c r="D3748" s="833" t="s">
        <v>5568</v>
      </c>
      <c r="E3748" s="834" t="s">
        <v>3287</v>
      </c>
      <c r="F3748" s="832" t="s">
        <v>3243</v>
      </c>
      <c r="G3748" s="832" t="s">
        <v>3379</v>
      </c>
      <c r="H3748" s="832" t="s">
        <v>594</v>
      </c>
      <c r="I3748" s="832" t="s">
        <v>3383</v>
      </c>
      <c r="J3748" s="832" t="s">
        <v>3384</v>
      </c>
      <c r="K3748" s="832" t="s">
        <v>3385</v>
      </c>
      <c r="L3748" s="835">
        <v>35.25</v>
      </c>
      <c r="M3748" s="835">
        <v>211.5</v>
      </c>
      <c r="N3748" s="832">
        <v>6</v>
      </c>
      <c r="O3748" s="836">
        <v>4</v>
      </c>
      <c r="P3748" s="835">
        <v>141</v>
      </c>
      <c r="Q3748" s="837">
        <v>0.66666666666666663</v>
      </c>
      <c r="R3748" s="832">
        <v>4</v>
      </c>
      <c r="S3748" s="837">
        <v>0.66666666666666663</v>
      </c>
      <c r="T3748" s="836">
        <v>2</v>
      </c>
      <c r="U3748" s="838">
        <v>0.5</v>
      </c>
    </row>
    <row r="3749" spans="1:21" ht="14.45" customHeight="1" x14ac:dyDescent="0.2">
      <c r="A3749" s="831">
        <v>21</v>
      </c>
      <c r="B3749" s="832" t="s">
        <v>3242</v>
      </c>
      <c r="C3749" s="832" t="s">
        <v>3250</v>
      </c>
      <c r="D3749" s="833" t="s">
        <v>5568</v>
      </c>
      <c r="E3749" s="834" t="s">
        <v>3287</v>
      </c>
      <c r="F3749" s="832" t="s">
        <v>3243</v>
      </c>
      <c r="G3749" s="832" t="s">
        <v>3379</v>
      </c>
      <c r="H3749" s="832" t="s">
        <v>594</v>
      </c>
      <c r="I3749" s="832" t="s">
        <v>4086</v>
      </c>
      <c r="J3749" s="832" t="s">
        <v>916</v>
      </c>
      <c r="K3749" s="832" t="s">
        <v>4087</v>
      </c>
      <c r="L3749" s="835">
        <v>46.99</v>
      </c>
      <c r="M3749" s="835">
        <v>234.95000000000002</v>
      </c>
      <c r="N3749" s="832">
        <v>5</v>
      </c>
      <c r="O3749" s="836">
        <v>1</v>
      </c>
      <c r="P3749" s="835">
        <v>46.99</v>
      </c>
      <c r="Q3749" s="837">
        <v>0.19999999999999998</v>
      </c>
      <c r="R3749" s="832">
        <v>1</v>
      </c>
      <c r="S3749" s="837">
        <v>0.2</v>
      </c>
      <c r="T3749" s="836">
        <v>0.5</v>
      </c>
      <c r="U3749" s="838">
        <v>0.5</v>
      </c>
    </row>
    <row r="3750" spans="1:21" ht="14.45" customHeight="1" x14ac:dyDescent="0.2">
      <c r="A3750" s="831">
        <v>21</v>
      </c>
      <c r="B3750" s="832" t="s">
        <v>3242</v>
      </c>
      <c r="C3750" s="832" t="s">
        <v>3250</v>
      </c>
      <c r="D3750" s="833" t="s">
        <v>5568</v>
      </c>
      <c r="E3750" s="834" t="s">
        <v>3287</v>
      </c>
      <c r="F3750" s="832" t="s">
        <v>3243</v>
      </c>
      <c r="G3750" s="832" t="s">
        <v>3379</v>
      </c>
      <c r="H3750" s="832" t="s">
        <v>594</v>
      </c>
      <c r="I3750" s="832" t="s">
        <v>3807</v>
      </c>
      <c r="J3750" s="832" t="s">
        <v>896</v>
      </c>
      <c r="K3750" s="832" t="s">
        <v>3808</v>
      </c>
      <c r="L3750" s="835">
        <v>117.47</v>
      </c>
      <c r="M3750" s="835">
        <v>352.40999999999997</v>
      </c>
      <c r="N3750" s="832">
        <v>3</v>
      </c>
      <c r="O3750" s="836">
        <v>3</v>
      </c>
      <c r="P3750" s="835">
        <v>117.47</v>
      </c>
      <c r="Q3750" s="837">
        <v>0.33333333333333337</v>
      </c>
      <c r="R3750" s="832">
        <v>1</v>
      </c>
      <c r="S3750" s="837">
        <v>0.33333333333333331</v>
      </c>
      <c r="T3750" s="836">
        <v>1</v>
      </c>
      <c r="U3750" s="838">
        <v>0.33333333333333331</v>
      </c>
    </row>
    <row r="3751" spans="1:21" ht="14.45" customHeight="1" x14ac:dyDescent="0.2">
      <c r="A3751" s="831">
        <v>21</v>
      </c>
      <c r="B3751" s="832" t="s">
        <v>3242</v>
      </c>
      <c r="C3751" s="832" t="s">
        <v>3250</v>
      </c>
      <c r="D3751" s="833" t="s">
        <v>5568</v>
      </c>
      <c r="E3751" s="834" t="s">
        <v>3287</v>
      </c>
      <c r="F3751" s="832" t="s">
        <v>3243</v>
      </c>
      <c r="G3751" s="832" t="s">
        <v>3379</v>
      </c>
      <c r="H3751" s="832" t="s">
        <v>594</v>
      </c>
      <c r="I3751" s="832" t="s">
        <v>3386</v>
      </c>
      <c r="J3751" s="832" t="s">
        <v>3387</v>
      </c>
      <c r="K3751" s="832" t="s">
        <v>3388</v>
      </c>
      <c r="L3751" s="835">
        <v>58.74</v>
      </c>
      <c r="M3751" s="835">
        <v>176.22</v>
      </c>
      <c r="N3751" s="832">
        <v>3</v>
      </c>
      <c r="O3751" s="836">
        <v>2</v>
      </c>
      <c r="P3751" s="835">
        <v>117.48</v>
      </c>
      <c r="Q3751" s="837">
        <v>0.66666666666666674</v>
      </c>
      <c r="R3751" s="832">
        <v>2</v>
      </c>
      <c r="S3751" s="837">
        <v>0.66666666666666663</v>
      </c>
      <c r="T3751" s="836">
        <v>1.5</v>
      </c>
      <c r="U3751" s="838">
        <v>0.75</v>
      </c>
    </row>
    <row r="3752" spans="1:21" ht="14.45" customHeight="1" x14ac:dyDescent="0.2">
      <c r="A3752" s="831">
        <v>21</v>
      </c>
      <c r="B3752" s="832" t="s">
        <v>3242</v>
      </c>
      <c r="C3752" s="832" t="s">
        <v>3250</v>
      </c>
      <c r="D3752" s="833" t="s">
        <v>5568</v>
      </c>
      <c r="E3752" s="834" t="s">
        <v>3287</v>
      </c>
      <c r="F3752" s="832" t="s">
        <v>3243</v>
      </c>
      <c r="G3752" s="832" t="s">
        <v>3391</v>
      </c>
      <c r="H3752" s="832" t="s">
        <v>594</v>
      </c>
      <c r="I3752" s="832" t="s">
        <v>3392</v>
      </c>
      <c r="J3752" s="832" t="s">
        <v>877</v>
      </c>
      <c r="K3752" s="832" t="s">
        <v>3393</v>
      </c>
      <c r="L3752" s="835">
        <v>91.11</v>
      </c>
      <c r="M3752" s="835">
        <v>91.11</v>
      </c>
      <c r="N3752" s="832">
        <v>1</v>
      </c>
      <c r="O3752" s="836">
        <v>1</v>
      </c>
      <c r="P3752" s="835">
        <v>91.11</v>
      </c>
      <c r="Q3752" s="837">
        <v>1</v>
      </c>
      <c r="R3752" s="832">
        <v>1</v>
      </c>
      <c r="S3752" s="837">
        <v>1</v>
      </c>
      <c r="T3752" s="836">
        <v>1</v>
      </c>
      <c r="U3752" s="838">
        <v>1</v>
      </c>
    </row>
    <row r="3753" spans="1:21" ht="14.45" customHeight="1" x14ac:dyDescent="0.2">
      <c r="A3753" s="831">
        <v>21</v>
      </c>
      <c r="B3753" s="832" t="s">
        <v>3242</v>
      </c>
      <c r="C3753" s="832" t="s">
        <v>3250</v>
      </c>
      <c r="D3753" s="833" t="s">
        <v>5568</v>
      </c>
      <c r="E3753" s="834" t="s">
        <v>3287</v>
      </c>
      <c r="F3753" s="832" t="s">
        <v>3243</v>
      </c>
      <c r="G3753" s="832" t="s">
        <v>3394</v>
      </c>
      <c r="H3753" s="832" t="s">
        <v>594</v>
      </c>
      <c r="I3753" s="832" t="s">
        <v>3395</v>
      </c>
      <c r="J3753" s="832" t="s">
        <v>1432</v>
      </c>
      <c r="K3753" s="832" t="s">
        <v>3396</v>
      </c>
      <c r="L3753" s="835">
        <v>24.68</v>
      </c>
      <c r="M3753" s="835">
        <v>74.039999999999992</v>
      </c>
      <c r="N3753" s="832">
        <v>3</v>
      </c>
      <c r="O3753" s="836">
        <v>1</v>
      </c>
      <c r="P3753" s="835">
        <v>49.36</v>
      </c>
      <c r="Q3753" s="837">
        <v>0.66666666666666674</v>
      </c>
      <c r="R3753" s="832">
        <v>2</v>
      </c>
      <c r="S3753" s="837">
        <v>0.66666666666666663</v>
      </c>
      <c r="T3753" s="836">
        <v>0.5</v>
      </c>
      <c r="U3753" s="838">
        <v>0.5</v>
      </c>
    </row>
    <row r="3754" spans="1:21" ht="14.45" customHeight="1" x14ac:dyDescent="0.2">
      <c r="A3754" s="831">
        <v>21</v>
      </c>
      <c r="B3754" s="832" t="s">
        <v>3242</v>
      </c>
      <c r="C3754" s="832" t="s">
        <v>3250</v>
      </c>
      <c r="D3754" s="833" t="s">
        <v>5568</v>
      </c>
      <c r="E3754" s="834" t="s">
        <v>3287</v>
      </c>
      <c r="F3754" s="832" t="s">
        <v>3243</v>
      </c>
      <c r="G3754" s="832" t="s">
        <v>4760</v>
      </c>
      <c r="H3754" s="832" t="s">
        <v>594</v>
      </c>
      <c r="I3754" s="832" t="s">
        <v>4761</v>
      </c>
      <c r="J3754" s="832" t="s">
        <v>4762</v>
      </c>
      <c r="K3754" s="832" t="s">
        <v>4763</v>
      </c>
      <c r="L3754" s="835">
        <v>0</v>
      </c>
      <c r="M3754" s="835">
        <v>0</v>
      </c>
      <c r="N3754" s="832">
        <v>2</v>
      </c>
      <c r="O3754" s="836">
        <v>1</v>
      </c>
      <c r="P3754" s="835">
        <v>0</v>
      </c>
      <c r="Q3754" s="837"/>
      <c r="R3754" s="832">
        <v>2</v>
      </c>
      <c r="S3754" s="837">
        <v>1</v>
      </c>
      <c r="T3754" s="836">
        <v>1</v>
      </c>
      <c r="U3754" s="838">
        <v>1</v>
      </c>
    </row>
    <row r="3755" spans="1:21" ht="14.45" customHeight="1" x14ac:dyDescent="0.2">
      <c r="A3755" s="831">
        <v>21</v>
      </c>
      <c r="B3755" s="832" t="s">
        <v>3242</v>
      </c>
      <c r="C3755" s="832" t="s">
        <v>3250</v>
      </c>
      <c r="D3755" s="833" t="s">
        <v>5568</v>
      </c>
      <c r="E3755" s="834" t="s">
        <v>3287</v>
      </c>
      <c r="F3755" s="832" t="s">
        <v>3243</v>
      </c>
      <c r="G3755" s="832" t="s">
        <v>3414</v>
      </c>
      <c r="H3755" s="832" t="s">
        <v>655</v>
      </c>
      <c r="I3755" s="832" t="s">
        <v>3825</v>
      </c>
      <c r="J3755" s="832" t="s">
        <v>3826</v>
      </c>
      <c r="K3755" s="832" t="s">
        <v>3417</v>
      </c>
      <c r="L3755" s="835">
        <v>550.39</v>
      </c>
      <c r="M3755" s="835">
        <v>3302.34</v>
      </c>
      <c r="N3755" s="832">
        <v>6</v>
      </c>
      <c r="O3755" s="836">
        <v>1.5</v>
      </c>
      <c r="P3755" s="835">
        <v>3302.34</v>
      </c>
      <c r="Q3755" s="837">
        <v>1</v>
      </c>
      <c r="R3755" s="832">
        <v>6</v>
      </c>
      <c r="S3755" s="837">
        <v>1</v>
      </c>
      <c r="T3755" s="836">
        <v>1.5</v>
      </c>
      <c r="U3755" s="838">
        <v>1</v>
      </c>
    </row>
    <row r="3756" spans="1:21" ht="14.45" customHeight="1" x14ac:dyDescent="0.2">
      <c r="A3756" s="831">
        <v>21</v>
      </c>
      <c r="B3756" s="832" t="s">
        <v>3242</v>
      </c>
      <c r="C3756" s="832" t="s">
        <v>3250</v>
      </c>
      <c r="D3756" s="833" t="s">
        <v>5568</v>
      </c>
      <c r="E3756" s="834" t="s">
        <v>3287</v>
      </c>
      <c r="F3756" s="832" t="s">
        <v>3243</v>
      </c>
      <c r="G3756" s="832" t="s">
        <v>3299</v>
      </c>
      <c r="H3756" s="832" t="s">
        <v>655</v>
      </c>
      <c r="I3756" s="832" t="s">
        <v>2867</v>
      </c>
      <c r="J3756" s="832" t="s">
        <v>2868</v>
      </c>
      <c r="K3756" s="832" t="s">
        <v>2869</v>
      </c>
      <c r="L3756" s="835">
        <v>5322.08</v>
      </c>
      <c r="M3756" s="835">
        <v>47898.720000000001</v>
      </c>
      <c r="N3756" s="832">
        <v>9</v>
      </c>
      <c r="O3756" s="836">
        <v>5.5</v>
      </c>
      <c r="P3756" s="835">
        <v>37254.560000000005</v>
      </c>
      <c r="Q3756" s="837">
        <v>0.7777777777777779</v>
      </c>
      <c r="R3756" s="832">
        <v>7</v>
      </c>
      <c r="S3756" s="837">
        <v>0.77777777777777779</v>
      </c>
      <c r="T3756" s="836">
        <v>4</v>
      </c>
      <c r="U3756" s="838">
        <v>0.72727272727272729</v>
      </c>
    </row>
    <row r="3757" spans="1:21" ht="14.45" customHeight="1" x14ac:dyDescent="0.2">
      <c r="A3757" s="831">
        <v>21</v>
      </c>
      <c r="B3757" s="832" t="s">
        <v>3242</v>
      </c>
      <c r="C3757" s="832" t="s">
        <v>3250</v>
      </c>
      <c r="D3757" s="833" t="s">
        <v>5568</v>
      </c>
      <c r="E3757" s="834" t="s">
        <v>3287</v>
      </c>
      <c r="F3757" s="832" t="s">
        <v>3243</v>
      </c>
      <c r="G3757" s="832" t="s">
        <v>3299</v>
      </c>
      <c r="H3757" s="832" t="s">
        <v>655</v>
      </c>
      <c r="I3757" s="832" t="s">
        <v>3300</v>
      </c>
      <c r="J3757" s="832" t="s">
        <v>2868</v>
      </c>
      <c r="K3757" s="832" t="s">
        <v>3301</v>
      </c>
      <c r="L3757" s="835">
        <v>5322.08</v>
      </c>
      <c r="M3757" s="835">
        <v>10644.16</v>
      </c>
      <c r="N3757" s="832">
        <v>2</v>
      </c>
      <c r="O3757" s="836">
        <v>0.5</v>
      </c>
      <c r="P3757" s="835">
        <v>10644.16</v>
      </c>
      <c r="Q3757" s="837">
        <v>1</v>
      </c>
      <c r="R3757" s="832">
        <v>2</v>
      </c>
      <c r="S3757" s="837">
        <v>1</v>
      </c>
      <c r="T3757" s="836">
        <v>0.5</v>
      </c>
      <c r="U3757" s="838">
        <v>1</v>
      </c>
    </row>
    <row r="3758" spans="1:21" ht="14.45" customHeight="1" x14ac:dyDescent="0.2">
      <c r="A3758" s="831">
        <v>21</v>
      </c>
      <c r="B3758" s="832" t="s">
        <v>3242</v>
      </c>
      <c r="C3758" s="832" t="s">
        <v>3250</v>
      </c>
      <c r="D3758" s="833" t="s">
        <v>5568</v>
      </c>
      <c r="E3758" s="834" t="s">
        <v>3287</v>
      </c>
      <c r="F3758" s="832" t="s">
        <v>3243</v>
      </c>
      <c r="G3758" s="832" t="s">
        <v>3299</v>
      </c>
      <c r="H3758" s="832" t="s">
        <v>655</v>
      </c>
      <c r="I3758" s="832" t="s">
        <v>5493</v>
      </c>
      <c r="J3758" s="832" t="s">
        <v>2868</v>
      </c>
      <c r="K3758" s="832" t="s">
        <v>5494</v>
      </c>
      <c r="L3758" s="835">
        <v>5322.08</v>
      </c>
      <c r="M3758" s="835">
        <v>15966.24</v>
      </c>
      <c r="N3758" s="832">
        <v>3</v>
      </c>
      <c r="O3758" s="836">
        <v>1</v>
      </c>
      <c r="P3758" s="835">
        <v>15966.24</v>
      </c>
      <c r="Q3758" s="837">
        <v>1</v>
      </c>
      <c r="R3758" s="832">
        <v>3</v>
      </c>
      <c r="S3758" s="837">
        <v>1</v>
      </c>
      <c r="T3758" s="836">
        <v>1</v>
      </c>
      <c r="U3758" s="838">
        <v>1</v>
      </c>
    </row>
    <row r="3759" spans="1:21" ht="14.45" customHeight="1" x14ac:dyDescent="0.2">
      <c r="A3759" s="831">
        <v>21</v>
      </c>
      <c r="B3759" s="832" t="s">
        <v>3242</v>
      </c>
      <c r="C3759" s="832" t="s">
        <v>3250</v>
      </c>
      <c r="D3759" s="833" t="s">
        <v>5568</v>
      </c>
      <c r="E3759" s="834" t="s">
        <v>3287</v>
      </c>
      <c r="F3759" s="832" t="s">
        <v>3243</v>
      </c>
      <c r="G3759" s="832" t="s">
        <v>3299</v>
      </c>
      <c r="H3759" s="832" t="s">
        <v>655</v>
      </c>
      <c r="I3759" s="832" t="s">
        <v>2863</v>
      </c>
      <c r="J3759" s="832" t="s">
        <v>2859</v>
      </c>
      <c r="K3759" s="832" t="s">
        <v>2864</v>
      </c>
      <c r="L3759" s="835">
        <v>484.75</v>
      </c>
      <c r="M3759" s="835">
        <v>3393.25</v>
      </c>
      <c r="N3759" s="832">
        <v>7</v>
      </c>
      <c r="O3759" s="836">
        <v>2.5</v>
      </c>
      <c r="P3759" s="835">
        <v>3393.25</v>
      </c>
      <c r="Q3759" s="837">
        <v>1</v>
      </c>
      <c r="R3759" s="832">
        <v>7</v>
      </c>
      <c r="S3759" s="837">
        <v>1</v>
      </c>
      <c r="T3759" s="836">
        <v>2.5</v>
      </c>
      <c r="U3759" s="838">
        <v>1</v>
      </c>
    </row>
    <row r="3760" spans="1:21" ht="14.45" customHeight="1" x14ac:dyDescent="0.2">
      <c r="A3760" s="831">
        <v>21</v>
      </c>
      <c r="B3760" s="832" t="s">
        <v>3242</v>
      </c>
      <c r="C3760" s="832" t="s">
        <v>3250</v>
      </c>
      <c r="D3760" s="833" t="s">
        <v>5568</v>
      </c>
      <c r="E3760" s="834" t="s">
        <v>3287</v>
      </c>
      <c r="F3760" s="832" t="s">
        <v>3243</v>
      </c>
      <c r="G3760" s="832" t="s">
        <v>3299</v>
      </c>
      <c r="H3760" s="832" t="s">
        <v>655</v>
      </c>
      <c r="I3760" s="832" t="s">
        <v>2865</v>
      </c>
      <c r="J3760" s="832" t="s">
        <v>2859</v>
      </c>
      <c r="K3760" s="832" t="s">
        <v>2866</v>
      </c>
      <c r="L3760" s="835">
        <v>969.48</v>
      </c>
      <c r="M3760" s="835">
        <v>21328.560000000001</v>
      </c>
      <c r="N3760" s="832">
        <v>22</v>
      </c>
      <c r="O3760" s="836">
        <v>7</v>
      </c>
      <c r="P3760" s="835">
        <v>14542.2</v>
      </c>
      <c r="Q3760" s="837">
        <v>0.68181818181818177</v>
      </c>
      <c r="R3760" s="832">
        <v>15</v>
      </c>
      <c r="S3760" s="837">
        <v>0.68181818181818177</v>
      </c>
      <c r="T3760" s="836">
        <v>4.5</v>
      </c>
      <c r="U3760" s="838">
        <v>0.6428571428571429</v>
      </c>
    </row>
    <row r="3761" spans="1:21" ht="14.45" customHeight="1" x14ac:dyDescent="0.2">
      <c r="A3761" s="831">
        <v>21</v>
      </c>
      <c r="B3761" s="832" t="s">
        <v>3242</v>
      </c>
      <c r="C3761" s="832" t="s">
        <v>3250</v>
      </c>
      <c r="D3761" s="833" t="s">
        <v>5568</v>
      </c>
      <c r="E3761" s="834" t="s">
        <v>3287</v>
      </c>
      <c r="F3761" s="832" t="s">
        <v>3243</v>
      </c>
      <c r="G3761" s="832" t="s">
        <v>3299</v>
      </c>
      <c r="H3761" s="832" t="s">
        <v>655</v>
      </c>
      <c r="I3761" s="832" t="s">
        <v>2858</v>
      </c>
      <c r="J3761" s="832" t="s">
        <v>2859</v>
      </c>
      <c r="K3761" s="832" t="s">
        <v>2860</v>
      </c>
      <c r="L3761" s="835">
        <v>1938.97</v>
      </c>
      <c r="M3761" s="835">
        <v>34901.46</v>
      </c>
      <c r="N3761" s="832">
        <v>18</v>
      </c>
      <c r="O3761" s="836">
        <v>5</v>
      </c>
      <c r="P3761" s="835">
        <v>34901.46</v>
      </c>
      <c r="Q3761" s="837">
        <v>1</v>
      </c>
      <c r="R3761" s="832">
        <v>18</v>
      </c>
      <c r="S3761" s="837">
        <v>1</v>
      </c>
      <c r="T3761" s="836">
        <v>5</v>
      </c>
      <c r="U3761" s="838">
        <v>1</v>
      </c>
    </row>
    <row r="3762" spans="1:21" ht="14.45" customHeight="1" x14ac:dyDescent="0.2">
      <c r="A3762" s="831">
        <v>21</v>
      </c>
      <c r="B3762" s="832" t="s">
        <v>3242</v>
      </c>
      <c r="C3762" s="832" t="s">
        <v>3250</v>
      </c>
      <c r="D3762" s="833" t="s">
        <v>5568</v>
      </c>
      <c r="E3762" s="834" t="s">
        <v>3287</v>
      </c>
      <c r="F3762" s="832" t="s">
        <v>3243</v>
      </c>
      <c r="G3762" s="832" t="s">
        <v>3299</v>
      </c>
      <c r="H3762" s="832" t="s">
        <v>655</v>
      </c>
      <c r="I3762" s="832" t="s">
        <v>3432</v>
      </c>
      <c r="J3762" s="832" t="s">
        <v>2859</v>
      </c>
      <c r="K3762" s="832" t="s">
        <v>3433</v>
      </c>
      <c r="L3762" s="835">
        <v>242.37</v>
      </c>
      <c r="M3762" s="835">
        <v>1696.5900000000001</v>
      </c>
      <c r="N3762" s="832">
        <v>7</v>
      </c>
      <c r="O3762" s="836">
        <v>4</v>
      </c>
      <c r="P3762" s="835">
        <v>727.11</v>
      </c>
      <c r="Q3762" s="837">
        <v>0.42857142857142855</v>
      </c>
      <c r="R3762" s="832">
        <v>3</v>
      </c>
      <c r="S3762" s="837">
        <v>0.42857142857142855</v>
      </c>
      <c r="T3762" s="836">
        <v>2</v>
      </c>
      <c r="U3762" s="838">
        <v>0.5</v>
      </c>
    </row>
    <row r="3763" spans="1:21" ht="14.45" customHeight="1" x14ac:dyDescent="0.2">
      <c r="A3763" s="831">
        <v>21</v>
      </c>
      <c r="B3763" s="832" t="s">
        <v>3242</v>
      </c>
      <c r="C3763" s="832" t="s">
        <v>3250</v>
      </c>
      <c r="D3763" s="833" t="s">
        <v>5568</v>
      </c>
      <c r="E3763" s="834" t="s">
        <v>3287</v>
      </c>
      <c r="F3763" s="832" t="s">
        <v>3243</v>
      </c>
      <c r="G3763" s="832" t="s">
        <v>3299</v>
      </c>
      <c r="H3763" s="832" t="s">
        <v>655</v>
      </c>
      <c r="I3763" s="832" t="s">
        <v>3434</v>
      </c>
      <c r="J3763" s="832" t="s">
        <v>2868</v>
      </c>
      <c r="K3763" s="832" t="s">
        <v>3435</v>
      </c>
      <c r="L3763" s="835">
        <v>5322.08</v>
      </c>
      <c r="M3763" s="835">
        <v>31932.48</v>
      </c>
      <c r="N3763" s="832">
        <v>6</v>
      </c>
      <c r="O3763" s="836">
        <v>1</v>
      </c>
      <c r="P3763" s="835">
        <v>15966.24</v>
      </c>
      <c r="Q3763" s="837">
        <v>0.5</v>
      </c>
      <c r="R3763" s="832">
        <v>3</v>
      </c>
      <c r="S3763" s="837">
        <v>0.5</v>
      </c>
      <c r="T3763" s="836">
        <v>0.5</v>
      </c>
      <c r="U3763" s="838">
        <v>0.5</v>
      </c>
    </row>
    <row r="3764" spans="1:21" ht="14.45" customHeight="1" x14ac:dyDescent="0.2">
      <c r="A3764" s="831">
        <v>21</v>
      </c>
      <c r="B3764" s="832" t="s">
        <v>3242</v>
      </c>
      <c r="C3764" s="832" t="s">
        <v>3250</v>
      </c>
      <c r="D3764" s="833" t="s">
        <v>5568</v>
      </c>
      <c r="E3764" s="834" t="s">
        <v>3287</v>
      </c>
      <c r="F3764" s="832" t="s">
        <v>3243</v>
      </c>
      <c r="G3764" s="832" t="s">
        <v>3299</v>
      </c>
      <c r="H3764" s="832" t="s">
        <v>655</v>
      </c>
      <c r="I3764" s="832" t="s">
        <v>2861</v>
      </c>
      <c r="J3764" s="832" t="s">
        <v>2859</v>
      </c>
      <c r="K3764" s="832" t="s">
        <v>2862</v>
      </c>
      <c r="L3764" s="835">
        <v>1454.23</v>
      </c>
      <c r="M3764" s="835">
        <v>8725.380000000001</v>
      </c>
      <c r="N3764" s="832">
        <v>6</v>
      </c>
      <c r="O3764" s="836">
        <v>1.5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5" customHeight="1" x14ac:dyDescent="0.2">
      <c r="A3765" s="831">
        <v>21</v>
      </c>
      <c r="B3765" s="832" t="s">
        <v>3242</v>
      </c>
      <c r="C3765" s="832" t="s">
        <v>3250</v>
      </c>
      <c r="D3765" s="833" t="s">
        <v>5568</v>
      </c>
      <c r="E3765" s="834" t="s">
        <v>3287</v>
      </c>
      <c r="F3765" s="832" t="s">
        <v>3243</v>
      </c>
      <c r="G3765" s="832" t="s">
        <v>3299</v>
      </c>
      <c r="H3765" s="832" t="s">
        <v>655</v>
      </c>
      <c r="I3765" s="832" t="s">
        <v>4717</v>
      </c>
      <c r="J3765" s="832" t="s">
        <v>2868</v>
      </c>
      <c r="K3765" s="832" t="s">
        <v>4718</v>
      </c>
      <c r="L3765" s="835">
        <v>5322.08</v>
      </c>
      <c r="M3765" s="835">
        <v>15966.24</v>
      </c>
      <c r="N3765" s="832">
        <v>3</v>
      </c>
      <c r="O3765" s="836">
        <v>1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21</v>
      </c>
      <c r="B3766" s="832" t="s">
        <v>3242</v>
      </c>
      <c r="C3766" s="832" t="s">
        <v>3250</v>
      </c>
      <c r="D3766" s="833" t="s">
        <v>5568</v>
      </c>
      <c r="E3766" s="834" t="s">
        <v>3287</v>
      </c>
      <c r="F3766" s="832" t="s">
        <v>3243</v>
      </c>
      <c r="G3766" s="832" t="s">
        <v>3437</v>
      </c>
      <c r="H3766" s="832" t="s">
        <v>655</v>
      </c>
      <c r="I3766" s="832" t="s">
        <v>2594</v>
      </c>
      <c r="J3766" s="832" t="s">
        <v>1030</v>
      </c>
      <c r="K3766" s="832" t="s">
        <v>2595</v>
      </c>
      <c r="L3766" s="835">
        <v>42.51</v>
      </c>
      <c r="M3766" s="835">
        <v>42.51</v>
      </c>
      <c r="N3766" s="832">
        <v>1</v>
      </c>
      <c r="O3766" s="836">
        <v>0.5</v>
      </c>
      <c r="P3766" s="835">
        <v>42.51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5" customHeight="1" x14ac:dyDescent="0.2">
      <c r="A3767" s="831">
        <v>21</v>
      </c>
      <c r="B3767" s="832" t="s">
        <v>3242</v>
      </c>
      <c r="C3767" s="832" t="s">
        <v>3250</v>
      </c>
      <c r="D3767" s="833" t="s">
        <v>5568</v>
      </c>
      <c r="E3767" s="834" t="s">
        <v>3287</v>
      </c>
      <c r="F3767" s="832" t="s">
        <v>3243</v>
      </c>
      <c r="G3767" s="832" t="s">
        <v>3438</v>
      </c>
      <c r="H3767" s="832" t="s">
        <v>655</v>
      </c>
      <c r="I3767" s="832" t="s">
        <v>3439</v>
      </c>
      <c r="J3767" s="832" t="s">
        <v>2911</v>
      </c>
      <c r="K3767" s="832" t="s">
        <v>3440</v>
      </c>
      <c r="L3767" s="835">
        <v>339.47</v>
      </c>
      <c r="M3767" s="835">
        <v>339.47</v>
      </c>
      <c r="N3767" s="832">
        <v>1</v>
      </c>
      <c r="O3767" s="836">
        <v>0.5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5" customHeight="1" x14ac:dyDescent="0.2">
      <c r="A3768" s="831">
        <v>21</v>
      </c>
      <c r="B3768" s="832" t="s">
        <v>3242</v>
      </c>
      <c r="C3768" s="832" t="s">
        <v>3250</v>
      </c>
      <c r="D3768" s="833" t="s">
        <v>5568</v>
      </c>
      <c r="E3768" s="834" t="s">
        <v>3287</v>
      </c>
      <c r="F3768" s="832" t="s">
        <v>3243</v>
      </c>
      <c r="G3768" s="832" t="s">
        <v>3438</v>
      </c>
      <c r="H3768" s="832" t="s">
        <v>655</v>
      </c>
      <c r="I3768" s="832" t="s">
        <v>2910</v>
      </c>
      <c r="J3768" s="832" t="s">
        <v>2911</v>
      </c>
      <c r="K3768" s="832" t="s">
        <v>2912</v>
      </c>
      <c r="L3768" s="835">
        <v>113.16</v>
      </c>
      <c r="M3768" s="835">
        <v>226.32</v>
      </c>
      <c r="N3768" s="832">
        <v>2</v>
      </c>
      <c r="O3768" s="836">
        <v>2</v>
      </c>
      <c r="P3768" s="835">
        <v>113.16</v>
      </c>
      <c r="Q3768" s="837">
        <v>0.5</v>
      </c>
      <c r="R3768" s="832">
        <v>1</v>
      </c>
      <c r="S3768" s="837">
        <v>0.5</v>
      </c>
      <c r="T3768" s="836">
        <v>1</v>
      </c>
      <c r="U3768" s="838">
        <v>0.5</v>
      </c>
    </row>
    <row r="3769" spans="1:21" ht="14.45" customHeight="1" x14ac:dyDescent="0.2">
      <c r="A3769" s="831">
        <v>21</v>
      </c>
      <c r="B3769" s="832" t="s">
        <v>3242</v>
      </c>
      <c r="C3769" s="832" t="s">
        <v>3250</v>
      </c>
      <c r="D3769" s="833" t="s">
        <v>5568</v>
      </c>
      <c r="E3769" s="834" t="s">
        <v>3287</v>
      </c>
      <c r="F3769" s="832" t="s">
        <v>3243</v>
      </c>
      <c r="G3769" s="832" t="s">
        <v>3438</v>
      </c>
      <c r="H3769" s="832" t="s">
        <v>655</v>
      </c>
      <c r="I3769" s="832" t="s">
        <v>2915</v>
      </c>
      <c r="J3769" s="832" t="s">
        <v>2911</v>
      </c>
      <c r="K3769" s="832" t="s">
        <v>2916</v>
      </c>
      <c r="L3769" s="835">
        <v>339.47</v>
      </c>
      <c r="M3769" s="835">
        <v>678.94</v>
      </c>
      <c r="N3769" s="832">
        <v>2</v>
      </c>
      <c r="O3769" s="836">
        <v>1.5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5" customHeight="1" x14ac:dyDescent="0.2">
      <c r="A3770" s="831">
        <v>21</v>
      </c>
      <c r="B3770" s="832" t="s">
        <v>3242</v>
      </c>
      <c r="C3770" s="832" t="s">
        <v>3250</v>
      </c>
      <c r="D3770" s="833" t="s">
        <v>5568</v>
      </c>
      <c r="E3770" s="834" t="s">
        <v>3287</v>
      </c>
      <c r="F3770" s="832" t="s">
        <v>3243</v>
      </c>
      <c r="G3770" s="832" t="s">
        <v>5003</v>
      </c>
      <c r="H3770" s="832" t="s">
        <v>594</v>
      </c>
      <c r="I3770" s="832" t="s">
        <v>5004</v>
      </c>
      <c r="J3770" s="832" t="s">
        <v>5005</v>
      </c>
      <c r="K3770" s="832" t="s">
        <v>5006</v>
      </c>
      <c r="L3770" s="835">
        <v>79.64</v>
      </c>
      <c r="M3770" s="835">
        <v>79.64</v>
      </c>
      <c r="N3770" s="832">
        <v>1</v>
      </c>
      <c r="O3770" s="836">
        <v>0.5</v>
      </c>
      <c r="P3770" s="835">
        <v>79.64</v>
      </c>
      <c r="Q3770" s="837">
        <v>1</v>
      </c>
      <c r="R3770" s="832">
        <v>1</v>
      </c>
      <c r="S3770" s="837">
        <v>1</v>
      </c>
      <c r="T3770" s="836">
        <v>0.5</v>
      </c>
      <c r="U3770" s="838">
        <v>1</v>
      </c>
    </row>
    <row r="3771" spans="1:21" ht="14.45" customHeight="1" x14ac:dyDescent="0.2">
      <c r="A3771" s="831">
        <v>21</v>
      </c>
      <c r="B3771" s="832" t="s">
        <v>3242</v>
      </c>
      <c r="C3771" s="832" t="s">
        <v>3250</v>
      </c>
      <c r="D3771" s="833" t="s">
        <v>5568</v>
      </c>
      <c r="E3771" s="834" t="s">
        <v>3287</v>
      </c>
      <c r="F3771" s="832" t="s">
        <v>3243</v>
      </c>
      <c r="G3771" s="832" t="s">
        <v>3456</v>
      </c>
      <c r="H3771" s="832" t="s">
        <v>594</v>
      </c>
      <c r="I3771" s="832" t="s">
        <v>5495</v>
      </c>
      <c r="J3771" s="832" t="s">
        <v>1122</v>
      </c>
      <c r="K3771" s="832" t="s">
        <v>4417</v>
      </c>
      <c r="L3771" s="835">
        <v>0</v>
      </c>
      <c r="M3771" s="835">
        <v>0</v>
      </c>
      <c r="N3771" s="832">
        <v>1</v>
      </c>
      <c r="O3771" s="836">
        <v>1</v>
      </c>
      <c r="P3771" s="835">
        <v>0</v>
      </c>
      <c r="Q3771" s="837"/>
      <c r="R3771" s="832">
        <v>1</v>
      </c>
      <c r="S3771" s="837">
        <v>1</v>
      </c>
      <c r="T3771" s="836">
        <v>1</v>
      </c>
      <c r="U3771" s="838">
        <v>1</v>
      </c>
    </row>
    <row r="3772" spans="1:21" ht="14.45" customHeight="1" x14ac:dyDescent="0.2">
      <c r="A3772" s="831">
        <v>21</v>
      </c>
      <c r="B3772" s="832" t="s">
        <v>3242</v>
      </c>
      <c r="C3772" s="832" t="s">
        <v>3250</v>
      </c>
      <c r="D3772" s="833" t="s">
        <v>5568</v>
      </c>
      <c r="E3772" s="834" t="s">
        <v>3287</v>
      </c>
      <c r="F3772" s="832" t="s">
        <v>3243</v>
      </c>
      <c r="G3772" s="832" t="s">
        <v>4101</v>
      </c>
      <c r="H3772" s="832" t="s">
        <v>594</v>
      </c>
      <c r="I3772" s="832" t="s">
        <v>4105</v>
      </c>
      <c r="J3772" s="832" t="s">
        <v>4103</v>
      </c>
      <c r="K3772" s="832" t="s">
        <v>4106</v>
      </c>
      <c r="L3772" s="835">
        <v>91.78</v>
      </c>
      <c r="M3772" s="835">
        <v>1560.2600000000002</v>
      </c>
      <c r="N3772" s="832">
        <v>17</v>
      </c>
      <c r="O3772" s="836">
        <v>4</v>
      </c>
      <c r="P3772" s="835">
        <v>1560.2600000000002</v>
      </c>
      <c r="Q3772" s="837">
        <v>1</v>
      </c>
      <c r="R3772" s="832">
        <v>17</v>
      </c>
      <c r="S3772" s="837">
        <v>1</v>
      </c>
      <c r="T3772" s="836">
        <v>4</v>
      </c>
      <c r="U3772" s="838">
        <v>1</v>
      </c>
    </row>
    <row r="3773" spans="1:21" ht="14.45" customHeight="1" x14ac:dyDescent="0.2">
      <c r="A3773" s="831">
        <v>21</v>
      </c>
      <c r="B3773" s="832" t="s">
        <v>3242</v>
      </c>
      <c r="C3773" s="832" t="s">
        <v>3250</v>
      </c>
      <c r="D3773" s="833" t="s">
        <v>5568</v>
      </c>
      <c r="E3773" s="834" t="s">
        <v>3287</v>
      </c>
      <c r="F3773" s="832" t="s">
        <v>3243</v>
      </c>
      <c r="G3773" s="832" t="s">
        <v>3472</v>
      </c>
      <c r="H3773" s="832" t="s">
        <v>594</v>
      </c>
      <c r="I3773" s="832" t="s">
        <v>5496</v>
      </c>
      <c r="J3773" s="832" t="s">
        <v>1363</v>
      </c>
      <c r="K3773" s="832" t="s">
        <v>5497</v>
      </c>
      <c r="L3773" s="835">
        <v>0</v>
      </c>
      <c r="M3773" s="835">
        <v>0</v>
      </c>
      <c r="N3773" s="832">
        <v>2</v>
      </c>
      <c r="O3773" s="836">
        <v>2</v>
      </c>
      <c r="P3773" s="835">
        <v>0</v>
      </c>
      <c r="Q3773" s="837"/>
      <c r="R3773" s="832">
        <v>1</v>
      </c>
      <c r="S3773" s="837">
        <v>0.5</v>
      </c>
      <c r="T3773" s="836">
        <v>1</v>
      </c>
      <c r="U3773" s="838">
        <v>0.5</v>
      </c>
    </row>
    <row r="3774" spans="1:21" ht="14.45" customHeight="1" x14ac:dyDescent="0.2">
      <c r="A3774" s="831">
        <v>21</v>
      </c>
      <c r="B3774" s="832" t="s">
        <v>3242</v>
      </c>
      <c r="C3774" s="832" t="s">
        <v>3250</v>
      </c>
      <c r="D3774" s="833" t="s">
        <v>5568</v>
      </c>
      <c r="E3774" s="834" t="s">
        <v>3287</v>
      </c>
      <c r="F3774" s="832" t="s">
        <v>3243</v>
      </c>
      <c r="G3774" s="832" t="s">
        <v>3477</v>
      </c>
      <c r="H3774" s="832" t="s">
        <v>655</v>
      </c>
      <c r="I3774" s="832" t="s">
        <v>3478</v>
      </c>
      <c r="J3774" s="832" t="s">
        <v>3479</v>
      </c>
      <c r="K3774" s="832" t="s">
        <v>3480</v>
      </c>
      <c r="L3774" s="835">
        <v>3689.11</v>
      </c>
      <c r="M3774" s="835">
        <v>3689.11</v>
      </c>
      <c r="N3774" s="832">
        <v>1</v>
      </c>
      <c r="O3774" s="836">
        <v>1</v>
      </c>
      <c r="P3774" s="835">
        <v>3689.11</v>
      </c>
      <c r="Q3774" s="837">
        <v>1</v>
      </c>
      <c r="R3774" s="832">
        <v>1</v>
      </c>
      <c r="S3774" s="837">
        <v>1</v>
      </c>
      <c r="T3774" s="836">
        <v>1</v>
      </c>
      <c r="U3774" s="838">
        <v>1</v>
      </c>
    </row>
    <row r="3775" spans="1:21" ht="14.45" customHeight="1" x14ac:dyDescent="0.2">
      <c r="A3775" s="831">
        <v>21</v>
      </c>
      <c r="B3775" s="832" t="s">
        <v>3242</v>
      </c>
      <c r="C3775" s="832" t="s">
        <v>3250</v>
      </c>
      <c r="D3775" s="833" t="s">
        <v>5568</v>
      </c>
      <c r="E3775" s="834" t="s">
        <v>3287</v>
      </c>
      <c r="F3775" s="832" t="s">
        <v>3243</v>
      </c>
      <c r="G3775" s="832" t="s">
        <v>3477</v>
      </c>
      <c r="H3775" s="832" t="s">
        <v>655</v>
      </c>
      <c r="I3775" s="832" t="s">
        <v>3478</v>
      </c>
      <c r="J3775" s="832" t="s">
        <v>3479</v>
      </c>
      <c r="K3775" s="832" t="s">
        <v>3480</v>
      </c>
      <c r="L3775" s="835">
        <v>1651.16</v>
      </c>
      <c r="M3775" s="835">
        <v>4953.4800000000005</v>
      </c>
      <c r="N3775" s="832">
        <v>3</v>
      </c>
      <c r="O3775" s="836">
        <v>3</v>
      </c>
      <c r="P3775" s="835">
        <v>4953.4800000000005</v>
      </c>
      <c r="Q3775" s="837">
        <v>1</v>
      </c>
      <c r="R3775" s="832">
        <v>3</v>
      </c>
      <c r="S3775" s="837">
        <v>1</v>
      </c>
      <c r="T3775" s="836">
        <v>3</v>
      </c>
      <c r="U3775" s="838">
        <v>1</v>
      </c>
    </row>
    <row r="3776" spans="1:21" ht="14.45" customHeight="1" x14ac:dyDescent="0.2">
      <c r="A3776" s="831">
        <v>21</v>
      </c>
      <c r="B3776" s="832" t="s">
        <v>3242</v>
      </c>
      <c r="C3776" s="832" t="s">
        <v>3250</v>
      </c>
      <c r="D3776" s="833" t="s">
        <v>5568</v>
      </c>
      <c r="E3776" s="834" t="s">
        <v>3287</v>
      </c>
      <c r="F3776" s="832" t="s">
        <v>3243</v>
      </c>
      <c r="G3776" s="832" t="s">
        <v>3856</v>
      </c>
      <c r="H3776" s="832" t="s">
        <v>594</v>
      </c>
      <c r="I3776" s="832" t="s">
        <v>4475</v>
      </c>
      <c r="J3776" s="832" t="s">
        <v>3858</v>
      </c>
      <c r="K3776" s="832" t="s">
        <v>2738</v>
      </c>
      <c r="L3776" s="835">
        <v>59.85</v>
      </c>
      <c r="M3776" s="835">
        <v>59.85</v>
      </c>
      <c r="N3776" s="832">
        <v>1</v>
      </c>
      <c r="O3776" s="836">
        <v>1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5" customHeight="1" x14ac:dyDescent="0.2">
      <c r="A3777" s="831">
        <v>21</v>
      </c>
      <c r="B3777" s="832" t="s">
        <v>3242</v>
      </c>
      <c r="C3777" s="832" t="s">
        <v>3250</v>
      </c>
      <c r="D3777" s="833" t="s">
        <v>5568</v>
      </c>
      <c r="E3777" s="834" t="s">
        <v>3287</v>
      </c>
      <c r="F3777" s="832" t="s">
        <v>3243</v>
      </c>
      <c r="G3777" s="832" t="s">
        <v>3856</v>
      </c>
      <c r="H3777" s="832" t="s">
        <v>594</v>
      </c>
      <c r="I3777" s="832" t="s">
        <v>3860</v>
      </c>
      <c r="J3777" s="832" t="s">
        <v>3858</v>
      </c>
      <c r="K3777" s="832" t="s">
        <v>3859</v>
      </c>
      <c r="L3777" s="835">
        <v>111.72</v>
      </c>
      <c r="M3777" s="835">
        <v>223.44</v>
      </c>
      <c r="N3777" s="832">
        <v>2</v>
      </c>
      <c r="O3777" s="836">
        <v>1</v>
      </c>
      <c r="P3777" s="835">
        <v>223.44</v>
      </c>
      <c r="Q3777" s="837">
        <v>1</v>
      </c>
      <c r="R3777" s="832">
        <v>2</v>
      </c>
      <c r="S3777" s="837">
        <v>1</v>
      </c>
      <c r="T3777" s="836">
        <v>1</v>
      </c>
      <c r="U3777" s="838">
        <v>1</v>
      </c>
    </row>
    <row r="3778" spans="1:21" ht="14.45" customHeight="1" x14ac:dyDescent="0.2">
      <c r="A3778" s="831">
        <v>21</v>
      </c>
      <c r="B3778" s="832" t="s">
        <v>3242</v>
      </c>
      <c r="C3778" s="832" t="s">
        <v>3250</v>
      </c>
      <c r="D3778" s="833" t="s">
        <v>5568</v>
      </c>
      <c r="E3778" s="834" t="s">
        <v>3287</v>
      </c>
      <c r="F3778" s="832" t="s">
        <v>3243</v>
      </c>
      <c r="G3778" s="832" t="s">
        <v>3490</v>
      </c>
      <c r="H3778" s="832" t="s">
        <v>594</v>
      </c>
      <c r="I3778" s="832" t="s">
        <v>3867</v>
      </c>
      <c r="J3778" s="832" t="s">
        <v>836</v>
      </c>
      <c r="K3778" s="832" t="s">
        <v>837</v>
      </c>
      <c r="L3778" s="835">
        <v>38.5</v>
      </c>
      <c r="M3778" s="835">
        <v>38.5</v>
      </c>
      <c r="N3778" s="832">
        <v>1</v>
      </c>
      <c r="O3778" s="836">
        <v>0.5</v>
      </c>
      <c r="P3778" s="835">
        <v>38.5</v>
      </c>
      <c r="Q3778" s="837">
        <v>1</v>
      </c>
      <c r="R3778" s="832">
        <v>1</v>
      </c>
      <c r="S3778" s="837">
        <v>1</v>
      </c>
      <c r="T3778" s="836">
        <v>0.5</v>
      </c>
      <c r="U3778" s="838">
        <v>1</v>
      </c>
    </row>
    <row r="3779" spans="1:21" ht="14.45" customHeight="1" x14ac:dyDescent="0.2">
      <c r="A3779" s="831">
        <v>21</v>
      </c>
      <c r="B3779" s="832" t="s">
        <v>3242</v>
      </c>
      <c r="C3779" s="832" t="s">
        <v>3250</v>
      </c>
      <c r="D3779" s="833" t="s">
        <v>5568</v>
      </c>
      <c r="E3779" s="834" t="s">
        <v>3287</v>
      </c>
      <c r="F3779" s="832" t="s">
        <v>3243</v>
      </c>
      <c r="G3779" s="832" t="s">
        <v>3490</v>
      </c>
      <c r="H3779" s="832" t="s">
        <v>594</v>
      </c>
      <c r="I3779" s="832" t="s">
        <v>3868</v>
      </c>
      <c r="J3779" s="832" t="s">
        <v>836</v>
      </c>
      <c r="K3779" s="832" t="s">
        <v>3492</v>
      </c>
      <c r="L3779" s="835">
        <v>73.989999999999995</v>
      </c>
      <c r="M3779" s="835">
        <v>147.97999999999999</v>
      </c>
      <c r="N3779" s="832">
        <v>2</v>
      </c>
      <c r="O3779" s="836">
        <v>1</v>
      </c>
      <c r="P3779" s="835">
        <v>147.97999999999999</v>
      </c>
      <c r="Q3779" s="837">
        <v>1</v>
      </c>
      <c r="R3779" s="832">
        <v>2</v>
      </c>
      <c r="S3779" s="837">
        <v>1</v>
      </c>
      <c r="T3779" s="836">
        <v>1</v>
      </c>
      <c r="U3779" s="838">
        <v>1</v>
      </c>
    </row>
    <row r="3780" spans="1:21" ht="14.45" customHeight="1" x14ac:dyDescent="0.2">
      <c r="A3780" s="831">
        <v>21</v>
      </c>
      <c r="B3780" s="832" t="s">
        <v>3242</v>
      </c>
      <c r="C3780" s="832" t="s">
        <v>3250</v>
      </c>
      <c r="D3780" s="833" t="s">
        <v>5568</v>
      </c>
      <c r="E3780" s="834" t="s">
        <v>3287</v>
      </c>
      <c r="F3780" s="832" t="s">
        <v>3243</v>
      </c>
      <c r="G3780" s="832" t="s">
        <v>3497</v>
      </c>
      <c r="H3780" s="832" t="s">
        <v>594</v>
      </c>
      <c r="I3780" s="832" t="s">
        <v>3876</v>
      </c>
      <c r="J3780" s="832" t="s">
        <v>1385</v>
      </c>
      <c r="K3780" s="832" t="s">
        <v>3499</v>
      </c>
      <c r="L3780" s="835">
        <v>163.54</v>
      </c>
      <c r="M3780" s="835">
        <v>163.54</v>
      </c>
      <c r="N3780" s="832">
        <v>1</v>
      </c>
      <c r="O3780" s="836">
        <v>0.5</v>
      </c>
      <c r="P3780" s="835">
        <v>163.54</v>
      </c>
      <c r="Q3780" s="837">
        <v>1</v>
      </c>
      <c r="R3780" s="832">
        <v>1</v>
      </c>
      <c r="S3780" s="837">
        <v>1</v>
      </c>
      <c r="T3780" s="836">
        <v>0.5</v>
      </c>
      <c r="U3780" s="838">
        <v>1</v>
      </c>
    </row>
    <row r="3781" spans="1:21" ht="14.45" customHeight="1" x14ac:dyDescent="0.2">
      <c r="A3781" s="831">
        <v>21</v>
      </c>
      <c r="B3781" s="832" t="s">
        <v>3242</v>
      </c>
      <c r="C3781" s="832" t="s">
        <v>3250</v>
      </c>
      <c r="D3781" s="833" t="s">
        <v>5568</v>
      </c>
      <c r="E3781" s="834" t="s">
        <v>3287</v>
      </c>
      <c r="F3781" s="832" t="s">
        <v>3243</v>
      </c>
      <c r="G3781" s="832" t="s">
        <v>3508</v>
      </c>
      <c r="H3781" s="832" t="s">
        <v>594</v>
      </c>
      <c r="I3781" s="832" t="s">
        <v>3891</v>
      </c>
      <c r="J3781" s="832" t="s">
        <v>3510</v>
      </c>
      <c r="K3781" s="832" t="s">
        <v>773</v>
      </c>
      <c r="L3781" s="835">
        <v>550.39</v>
      </c>
      <c r="M3781" s="835">
        <v>1651.17</v>
      </c>
      <c r="N3781" s="832">
        <v>3</v>
      </c>
      <c r="O3781" s="836">
        <v>1</v>
      </c>
      <c r="P3781" s="835">
        <v>1651.17</v>
      </c>
      <c r="Q3781" s="837">
        <v>1</v>
      </c>
      <c r="R3781" s="832">
        <v>3</v>
      </c>
      <c r="S3781" s="837">
        <v>1</v>
      </c>
      <c r="T3781" s="836">
        <v>1</v>
      </c>
      <c r="U3781" s="838">
        <v>1</v>
      </c>
    </row>
    <row r="3782" spans="1:21" ht="14.45" customHeight="1" x14ac:dyDescent="0.2">
      <c r="A3782" s="831">
        <v>21</v>
      </c>
      <c r="B3782" s="832" t="s">
        <v>3242</v>
      </c>
      <c r="C3782" s="832" t="s">
        <v>3250</v>
      </c>
      <c r="D3782" s="833" t="s">
        <v>5568</v>
      </c>
      <c r="E3782" s="834" t="s">
        <v>3287</v>
      </c>
      <c r="F3782" s="832" t="s">
        <v>3243</v>
      </c>
      <c r="G3782" s="832" t="s">
        <v>3508</v>
      </c>
      <c r="H3782" s="832" t="s">
        <v>655</v>
      </c>
      <c r="I3782" s="832" t="s">
        <v>2827</v>
      </c>
      <c r="J3782" s="832" t="s">
        <v>2828</v>
      </c>
      <c r="K3782" s="832" t="s">
        <v>773</v>
      </c>
      <c r="L3782" s="835">
        <v>550.39</v>
      </c>
      <c r="M3782" s="835">
        <v>29170.67</v>
      </c>
      <c r="N3782" s="832">
        <v>53</v>
      </c>
      <c r="O3782" s="836">
        <v>17.5</v>
      </c>
      <c r="P3782" s="835">
        <v>22015.599999999999</v>
      </c>
      <c r="Q3782" s="837">
        <v>0.75471698113207542</v>
      </c>
      <c r="R3782" s="832">
        <v>40</v>
      </c>
      <c r="S3782" s="837">
        <v>0.75471698113207553</v>
      </c>
      <c r="T3782" s="836">
        <v>13</v>
      </c>
      <c r="U3782" s="838">
        <v>0.74285714285714288</v>
      </c>
    </row>
    <row r="3783" spans="1:21" ht="14.45" customHeight="1" x14ac:dyDescent="0.2">
      <c r="A3783" s="831">
        <v>21</v>
      </c>
      <c r="B3783" s="832" t="s">
        <v>3242</v>
      </c>
      <c r="C3783" s="832" t="s">
        <v>3250</v>
      </c>
      <c r="D3783" s="833" t="s">
        <v>5568</v>
      </c>
      <c r="E3783" s="834" t="s">
        <v>3287</v>
      </c>
      <c r="F3783" s="832" t="s">
        <v>3243</v>
      </c>
      <c r="G3783" s="832" t="s">
        <v>3508</v>
      </c>
      <c r="H3783" s="832" t="s">
        <v>594</v>
      </c>
      <c r="I3783" s="832" t="s">
        <v>5498</v>
      </c>
      <c r="J3783" s="832" t="s">
        <v>4248</v>
      </c>
      <c r="K3783" s="832" t="s">
        <v>5499</v>
      </c>
      <c r="L3783" s="835">
        <v>1834.64</v>
      </c>
      <c r="M3783" s="835">
        <v>9173.2000000000007</v>
      </c>
      <c r="N3783" s="832">
        <v>5</v>
      </c>
      <c r="O3783" s="836">
        <v>5</v>
      </c>
      <c r="P3783" s="835">
        <v>5503.92</v>
      </c>
      <c r="Q3783" s="837">
        <v>0.6</v>
      </c>
      <c r="R3783" s="832">
        <v>3</v>
      </c>
      <c r="S3783" s="837">
        <v>0.6</v>
      </c>
      <c r="T3783" s="836">
        <v>3</v>
      </c>
      <c r="U3783" s="838">
        <v>0.6</v>
      </c>
    </row>
    <row r="3784" spans="1:21" ht="14.45" customHeight="1" x14ac:dyDescent="0.2">
      <c r="A3784" s="831">
        <v>21</v>
      </c>
      <c r="B3784" s="832" t="s">
        <v>3242</v>
      </c>
      <c r="C3784" s="832" t="s">
        <v>3250</v>
      </c>
      <c r="D3784" s="833" t="s">
        <v>5568</v>
      </c>
      <c r="E3784" s="834" t="s">
        <v>3287</v>
      </c>
      <c r="F3784" s="832" t="s">
        <v>3243</v>
      </c>
      <c r="G3784" s="832" t="s">
        <v>3524</v>
      </c>
      <c r="H3784" s="832" t="s">
        <v>594</v>
      </c>
      <c r="I3784" s="832" t="s">
        <v>3525</v>
      </c>
      <c r="J3784" s="832" t="s">
        <v>1016</v>
      </c>
      <c r="K3784" s="832" t="s">
        <v>3526</v>
      </c>
      <c r="L3784" s="835">
        <v>248.55</v>
      </c>
      <c r="M3784" s="835">
        <v>248.55</v>
      </c>
      <c r="N3784" s="832">
        <v>1</v>
      </c>
      <c r="O3784" s="836">
        <v>1</v>
      </c>
      <c r="P3784" s="835">
        <v>248.55</v>
      </c>
      <c r="Q3784" s="837">
        <v>1</v>
      </c>
      <c r="R3784" s="832">
        <v>1</v>
      </c>
      <c r="S3784" s="837">
        <v>1</v>
      </c>
      <c r="T3784" s="836">
        <v>1</v>
      </c>
      <c r="U3784" s="838">
        <v>1</v>
      </c>
    </row>
    <row r="3785" spans="1:21" ht="14.45" customHeight="1" x14ac:dyDescent="0.2">
      <c r="A3785" s="831">
        <v>21</v>
      </c>
      <c r="B3785" s="832" t="s">
        <v>3242</v>
      </c>
      <c r="C3785" s="832" t="s">
        <v>3250</v>
      </c>
      <c r="D3785" s="833" t="s">
        <v>5568</v>
      </c>
      <c r="E3785" s="834" t="s">
        <v>3287</v>
      </c>
      <c r="F3785" s="832" t="s">
        <v>3243</v>
      </c>
      <c r="G3785" s="832" t="s">
        <v>3902</v>
      </c>
      <c r="H3785" s="832" t="s">
        <v>594</v>
      </c>
      <c r="I3785" s="832" t="s">
        <v>3903</v>
      </c>
      <c r="J3785" s="832" t="s">
        <v>3904</v>
      </c>
      <c r="K3785" s="832" t="s">
        <v>3905</v>
      </c>
      <c r="L3785" s="835">
        <v>727.03</v>
      </c>
      <c r="M3785" s="835">
        <v>39259.620000000003</v>
      </c>
      <c r="N3785" s="832">
        <v>54</v>
      </c>
      <c r="O3785" s="836">
        <v>19.5</v>
      </c>
      <c r="P3785" s="835">
        <v>26900.110000000004</v>
      </c>
      <c r="Q3785" s="837">
        <v>0.68518518518518523</v>
      </c>
      <c r="R3785" s="832">
        <v>37</v>
      </c>
      <c r="S3785" s="837">
        <v>0.68518518518518523</v>
      </c>
      <c r="T3785" s="836">
        <v>14.5</v>
      </c>
      <c r="U3785" s="838">
        <v>0.74358974358974361</v>
      </c>
    </row>
    <row r="3786" spans="1:21" ht="14.45" customHeight="1" x14ac:dyDescent="0.2">
      <c r="A3786" s="831">
        <v>21</v>
      </c>
      <c r="B3786" s="832" t="s">
        <v>3242</v>
      </c>
      <c r="C3786" s="832" t="s">
        <v>3250</v>
      </c>
      <c r="D3786" s="833" t="s">
        <v>5568</v>
      </c>
      <c r="E3786" s="834" t="s">
        <v>3287</v>
      </c>
      <c r="F3786" s="832" t="s">
        <v>3243</v>
      </c>
      <c r="G3786" s="832" t="s">
        <v>3902</v>
      </c>
      <c r="H3786" s="832" t="s">
        <v>594</v>
      </c>
      <c r="I3786" s="832" t="s">
        <v>4427</v>
      </c>
      <c r="J3786" s="832" t="s">
        <v>4428</v>
      </c>
      <c r="K3786" s="832" t="s">
        <v>4429</v>
      </c>
      <c r="L3786" s="835">
        <v>727.03</v>
      </c>
      <c r="M3786" s="835">
        <v>3635.15</v>
      </c>
      <c r="N3786" s="832">
        <v>5</v>
      </c>
      <c r="O3786" s="836">
        <v>2</v>
      </c>
      <c r="P3786" s="835">
        <v>3635.15</v>
      </c>
      <c r="Q3786" s="837">
        <v>1</v>
      </c>
      <c r="R3786" s="832">
        <v>5</v>
      </c>
      <c r="S3786" s="837">
        <v>1</v>
      </c>
      <c r="T3786" s="836">
        <v>2</v>
      </c>
      <c r="U3786" s="838">
        <v>1</v>
      </c>
    </row>
    <row r="3787" spans="1:21" ht="14.45" customHeight="1" x14ac:dyDescent="0.2">
      <c r="A3787" s="831">
        <v>21</v>
      </c>
      <c r="B3787" s="832" t="s">
        <v>3242</v>
      </c>
      <c r="C3787" s="832" t="s">
        <v>3250</v>
      </c>
      <c r="D3787" s="833" t="s">
        <v>5568</v>
      </c>
      <c r="E3787" s="834" t="s">
        <v>3287</v>
      </c>
      <c r="F3787" s="832" t="s">
        <v>3243</v>
      </c>
      <c r="G3787" s="832" t="s">
        <v>4254</v>
      </c>
      <c r="H3787" s="832" t="s">
        <v>594</v>
      </c>
      <c r="I3787" s="832" t="s">
        <v>5449</v>
      </c>
      <c r="J3787" s="832" t="s">
        <v>1223</v>
      </c>
      <c r="K3787" s="832" t="s">
        <v>1224</v>
      </c>
      <c r="L3787" s="835">
        <v>54.18</v>
      </c>
      <c r="M3787" s="835">
        <v>216.72</v>
      </c>
      <c r="N3787" s="832">
        <v>4</v>
      </c>
      <c r="O3787" s="836">
        <v>3.5</v>
      </c>
      <c r="P3787" s="835">
        <v>216.72</v>
      </c>
      <c r="Q3787" s="837">
        <v>1</v>
      </c>
      <c r="R3787" s="832">
        <v>4</v>
      </c>
      <c r="S3787" s="837">
        <v>1</v>
      </c>
      <c r="T3787" s="836">
        <v>3.5</v>
      </c>
      <c r="U3787" s="838">
        <v>1</v>
      </c>
    </row>
    <row r="3788" spans="1:21" ht="14.45" customHeight="1" x14ac:dyDescent="0.2">
      <c r="A3788" s="831">
        <v>21</v>
      </c>
      <c r="B3788" s="832" t="s">
        <v>3242</v>
      </c>
      <c r="C3788" s="832" t="s">
        <v>3250</v>
      </c>
      <c r="D3788" s="833" t="s">
        <v>5568</v>
      </c>
      <c r="E3788" s="834" t="s">
        <v>3287</v>
      </c>
      <c r="F3788" s="832" t="s">
        <v>3243</v>
      </c>
      <c r="G3788" s="832" t="s">
        <v>4254</v>
      </c>
      <c r="H3788" s="832" t="s">
        <v>594</v>
      </c>
      <c r="I3788" s="832" t="s">
        <v>4845</v>
      </c>
      <c r="J3788" s="832" t="s">
        <v>4846</v>
      </c>
      <c r="K3788" s="832" t="s">
        <v>4847</v>
      </c>
      <c r="L3788" s="835">
        <v>140.44</v>
      </c>
      <c r="M3788" s="835">
        <v>561.76</v>
      </c>
      <c r="N3788" s="832">
        <v>4</v>
      </c>
      <c r="O3788" s="836">
        <v>1.5</v>
      </c>
      <c r="P3788" s="835">
        <v>561.76</v>
      </c>
      <c r="Q3788" s="837">
        <v>1</v>
      </c>
      <c r="R3788" s="832">
        <v>4</v>
      </c>
      <c r="S3788" s="837">
        <v>1</v>
      </c>
      <c r="T3788" s="836">
        <v>1.5</v>
      </c>
      <c r="U3788" s="838">
        <v>1</v>
      </c>
    </row>
    <row r="3789" spans="1:21" ht="14.45" customHeight="1" x14ac:dyDescent="0.2">
      <c r="A3789" s="831">
        <v>21</v>
      </c>
      <c r="B3789" s="832" t="s">
        <v>3242</v>
      </c>
      <c r="C3789" s="832" t="s">
        <v>3250</v>
      </c>
      <c r="D3789" s="833" t="s">
        <v>5568</v>
      </c>
      <c r="E3789" s="834" t="s">
        <v>3287</v>
      </c>
      <c r="F3789" s="832" t="s">
        <v>3243</v>
      </c>
      <c r="G3789" s="832" t="s">
        <v>5301</v>
      </c>
      <c r="H3789" s="832" t="s">
        <v>594</v>
      </c>
      <c r="I3789" s="832" t="s">
        <v>5302</v>
      </c>
      <c r="J3789" s="832" t="s">
        <v>5303</v>
      </c>
      <c r="K3789" s="832" t="s">
        <v>4382</v>
      </c>
      <c r="L3789" s="835">
        <v>137.88</v>
      </c>
      <c r="M3789" s="835">
        <v>137.88</v>
      </c>
      <c r="N3789" s="832">
        <v>1</v>
      </c>
      <c r="O3789" s="836">
        <v>0.5</v>
      </c>
      <c r="P3789" s="835">
        <v>137.88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5" customHeight="1" x14ac:dyDescent="0.2">
      <c r="A3790" s="831">
        <v>21</v>
      </c>
      <c r="B3790" s="832" t="s">
        <v>3242</v>
      </c>
      <c r="C3790" s="832" t="s">
        <v>3250</v>
      </c>
      <c r="D3790" s="833" t="s">
        <v>5568</v>
      </c>
      <c r="E3790" s="834" t="s">
        <v>3287</v>
      </c>
      <c r="F3790" s="832" t="s">
        <v>3243</v>
      </c>
      <c r="G3790" s="832" t="s">
        <v>3313</v>
      </c>
      <c r="H3790" s="832" t="s">
        <v>594</v>
      </c>
      <c r="I3790" s="832" t="s">
        <v>3527</v>
      </c>
      <c r="J3790" s="832" t="s">
        <v>870</v>
      </c>
      <c r="K3790" s="832" t="s">
        <v>3528</v>
      </c>
      <c r="L3790" s="835">
        <v>53.57</v>
      </c>
      <c r="M3790" s="835">
        <v>160.71</v>
      </c>
      <c r="N3790" s="832">
        <v>3</v>
      </c>
      <c r="O3790" s="836">
        <v>2</v>
      </c>
      <c r="P3790" s="835">
        <v>160.71</v>
      </c>
      <c r="Q3790" s="837">
        <v>1</v>
      </c>
      <c r="R3790" s="832">
        <v>3</v>
      </c>
      <c r="S3790" s="837">
        <v>1</v>
      </c>
      <c r="T3790" s="836">
        <v>2</v>
      </c>
      <c r="U3790" s="838">
        <v>1</v>
      </c>
    </row>
    <row r="3791" spans="1:21" ht="14.45" customHeight="1" x14ac:dyDescent="0.2">
      <c r="A3791" s="831">
        <v>21</v>
      </c>
      <c r="B3791" s="832" t="s">
        <v>3242</v>
      </c>
      <c r="C3791" s="832" t="s">
        <v>3250</v>
      </c>
      <c r="D3791" s="833" t="s">
        <v>5568</v>
      </c>
      <c r="E3791" s="834" t="s">
        <v>3287</v>
      </c>
      <c r="F3791" s="832" t="s">
        <v>3243</v>
      </c>
      <c r="G3791" s="832" t="s">
        <v>3909</v>
      </c>
      <c r="H3791" s="832" t="s">
        <v>594</v>
      </c>
      <c r="I3791" s="832" t="s">
        <v>2940</v>
      </c>
      <c r="J3791" s="832" t="s">
        <v>2941</v>
      </c>
      <c r="K3791" s="832" t="s">
        <v>2942</v>
      </c>
      <c r="L3791" s="835">
        <v>0</v>
      </c>
      <c r="M3791" s="835">
        <v>0</v>
      </c>
      <c r="N3791" s="832">
        <v>11</v>
      </c>
      <c r="O3791" s="836">
        <v>4</v>
      </c>
      <c r="P3791" s="835">
        <v>0</v>
      </c>
      <c r="Q3791" s="837"/>
      <c r="R3791" s="832">
        <v>7</v>
      </c>
      <c r="S3791" s="837">
        <v>0.63636363636363635</v>
      </c>
      <c r="T3791" s="836">
        <v>2</v>
      </c>
      <c r="U3791" s="838">
        <v>0.5</v>
      </c>
    </row>
    <row r="3792" spans="1:21" ht="14.45" customHeight="1" x14ac:dyDescent="0.2">
      <c r="A3792" s="831">
        <v>21</v>
      </c>
      <c r="B3792" s="832" t="s">
        <v>3242</v>
      </c>
      <c r="C3792" s="832" t="s">
        <v>3250</v>
      </c>
      <c r="D3792" s="833" t="s">
        <v>5568</v>
      </c>
      <c r="E3792" s="834" t="s">
        <v>3287</v>
      </c>
      <c r="F3792" s="832" t="s">
        <v>3243</v>
      </c>
      <c r="G3792" s="832" t="s">
        <v>5500</v>
      </c>
      <c r="H3792" s="832" t="s">
        <v>594</v>
      </c>
      <c r="I3792" s="832" t="s">
        <v>5501</v>
      </c>
      <c r="J3792" s="832" t="s">
        <v>2179</v>
      </c>
      <c r="K3792" s="832" t="s">
        <v>5502</v>
      </c>
      <c r="L3792" s="835">
        <v>69.59</v>
      </c>
      <c r="M3792" s="835">
        <v>139.18</v>
      </c>
      <c r="N3792" s="832">
        <v>2</v>
      </c>
      <c r="O3792" s="836">
        <v>1</v>
      </c>
      <c r="P3792" s="835">
        <v>139.18</v>
      </c>
      <c r="Q3792" s="837">
        <v>1</v>
      </c>
      <c r="R3792" s="832">
        <v>2</v>
      </c>
      <c r="S3792" s="837">
        <v>1</v>
      </c>
      <c r="T3792" s="836">
        <v>1</v>
      </c>
      <c r="U3792" s="838">
        <v>1</v>
      </c>
    </row>
    <row r="3793" spans="1:21" ht="14.45" customHeight="1" x14ac:dyDescent="0.2">
      <c r="A3793" s="831">
        <v>21</v>
      </c>
      <c r="B3793" s="832" t="s">
        <v>3242</v>
      </c>
      <c r="C3793" s="832" t="s">
        <v>3250</v>
      </c>
      <c r="D3793" s="833" t="s">
        <v>5568</v>
      </c>
      <c r="E3793" s="834" t="s">
        <v>3287</v>
      </c>
      <c r="F3793" s="832" t="s">
        <v>3243</v>
      </c>
      <c r="G3793" s="832" t="s">
        <v>3292</v>
      </c>
      <c r="H3793" s="832" t="s">
        <v>655</v>
      </c>
      <c r="I3793" s="832" t="s">
        <v>2557</v>
      </c>
      <c r="J3793" s="832" t="s">
        <v>1023</v>
      </c>
      <c r="K3793" s="832" t="s">
        <v>2558</v>
      </c>
      <c r="L3793" s="835">
        <v>2309.36</v>
      </c>
      <c r="M3793" s="835">
        <v>4618.72</v>
      </c>
      <c r="N3793" s="832">
        <v>2</v>
      </c>
      <c r="O3793" s="836">
        <v>2</v>
      </c>
      <c r="P3793" s="835">
        <v>2309.36</v>
      </c>
      <c r="Q3793" s="837">
        <v>0.5</v>
      </c>
      <c r="R3793" s="832">
        <v>1</v>
      </c>
      <c r="S3793" s="837">
        <v>0.5</v>
      </c>
      <c r="T3793" s="836">
        <v>1</v>
      </c>
      <c r="U3793" s="838">
        <v>0.5</v>
      </c>
    </row>
    <row r="3794" spans="1:21" ht="14.45" customHeight="1" x14ac:dyDescent="0.2">
      <c r="A3794" s="831">
        <v>21</v>
      </c>
      <c r="B3794" s="832" t="s">
        <v>3242</v>
      </c>
      <c r="C3794" s="832" t="s">
        <v>3250</v>
      </c>
      <c r="D3794" s="833" t="s">
        <v>5568</v>
      </c>
      <c r="E3794" s="834" t="s">
        <v>3287</v>
      </c>
      <c r="F3794" s="832" t="s">
        <v>3243</v>
      </c>
      <c r="G3794" s="832" t="s">
        <v>3292</v>
      </c>
      <c r="H3794" s="832" t="s">
        <v>655</v>
      </c>
      <c r="I3794" s="832" t="s">
        <v>2553</v>
      </c>
      <c r="J3794" s="832" t="s">
        <v>1023</v>
      </c>
      <c r="K3794" s="832" t="s">
        <v>2554</v>
      </c>
      <c r="L3794" s="835">
        <v>1385.62</v>
      </c>
      <c r="M3794" s="835">
        <v>2771.24</v>
      </c>
      <c r="N3794" s="832">
        <v>2</v>
      </c>
      <c r="O3794" s="836">
        <v>1</v>
      </c>
      <c r="P3794" s="835">
        <v>2771.24</v>
      </c>
      <c r="Q3794" s="837">
        <v>1</v>
      </c>
      <c r="R3794" s="832">
        <v>2</v>
      </c>
      <c r="S3794" s="837">
        <v>1</v>
      </c>
      <c r="T3794" s="836">
        <v>1</v>
      </c>
      <c r="U3794" s="838">
        <v>1</v>
      </c>
    </row>
    <row r="3795" spans="1:21" ht="14.45" customHeight="1" x14ac:dyDescent="0.2">
      <c r="A3795" s="831">
        <v>21</v>
      </c>
      <c r="B3795" s="832" t="s">
        <v>3242</v>
      </c>
      <c r="C3795" s="832" t="s">
        <v>3250</v>
      </c>
      <c r="D3795" s="833" t="s">
        <v>5568</v>
      </c>
      <c r="E3795" s="834" t="s">
        <v>3287</v>
      </c>
      <c r="F3795" s="832" t="s">
        <v>3243</v>
      </c>
      <c r="G3795" s="832" t="s">
        <v>3292</v>
      </c>
      <c r="H3795" s="832" t="s">
        <v>655</v>
      </c>
      <c r="I3795" s="832" t="s">
        <v>3538</v>
      </c>
      <c r="J3795" s="832" t="s">
        <v>1020</v>
      </c>
      <c r="K3795" s="832" t="s">
        <v>3539</v>
      </c>
      <c r="L3795" s="835">
        <v>490.89</v>
      </c>
      <c r="M3795" s="835">
        <v>490.89</v>
      </c>
      <c r="N3795" s="832">
        <v>1</v>
      </c>
      <c r="O3795" s="836">
        <v>0.5</v>
      </c>
      <c r="P3795" s="835">
        <v>490.89</v>
      </c>
      <c r="Q3795" s="837">
        <v>1</v>
      </c>
      <c r="R3795" s="832">
        <v>1</v>
      </c>
      <c r="S3795" s="837">
        <v>1</v>
      </c>
      <c r="T3795" s="836">
        <v>0.5</v>
      </c>
      <c r="U3795" s="838">
        <v>1</v>
      </c>
    </row>
    <row r="3796" spans="1:21" ht="14.45" customHeight="1" x14ac:dyDescent="0.2">
      <c r="A3796" s="831">
        <v>21</v>
      </c>
      <c r="B3796" s="832" t="s">
        <v>3242</v>
      </c>
      <c r="C3796" s="832" t="s">
        <v>3250</v>
      </c>
      <c r="D3796" s="833" t="s">
        <v>5568</v>
      </c>
      <c r="E3796" s="834" t="s">
        <v>3287</v>
      </c>
      <c r="F3796" s="832" t="s">
        <v>3243</v>
      </c>
      <c r="G3796" s="832" t="s">
        <v>5503</v>
      </c>
      <c r="H3796" s="832" t="s">
        <v>594</v>
      </c>
      <c r="I3796" s="832" t="s">
        <v>5504</v>
      </c>
      <c r="J3796" s="832" t="s">
        <v>5505</v>
      </c>
      <c r="K3796" s="832" t="s">
        <v>5506</v>
      </c>
      <c r="L3796" s="835">
        <v>0</v>
      </c>
      <c r="M3796" s="835">
        <v>0</v>
      </c>
      <c r="N3796" s="832">
        <v>1</v>
      </c>
      <c r="O3796" s="836">
        <v>1</v>
      </c>
      <c r="P3796" s="835">
        <v>0</v>
      </c>
      <c r="Q3796" s="837"/>
      <c r="R3796" s="832">
        <v>1</v>
      </c>
      <c r="S3796" s="837">
        <v>1</v>
      </c>
      <c r="T3796" s="836">
        <v>1</v>
      </c>
      <c r="U3796" s="838">
        <v>1</v>
      </c>
    </row>
    <row r="3797" spans="1:21" ht="14.45" customHeight="1" x14ac:dyDescent="0.2">
      <c r="A3797" s="831">
        <v>21</v>
      </c>
      <c r="B3797" s="832" t="s">
        <v>3242</v>
      </c>
      <c r="C3797" s="832" t="s">
        <v>3250</v>
      </c>
      <c r="D3797" s="833" t="s">
        <v>5568</v>
      </c>
      <c r="E3797" s="834" t="s">
        <v>3287</v>
      </c>
      <c r="F3797" s="832" t="s">
        <v>3243</v>
      </c>
      <c r="G3797" s="832" t="s">
        <v>3546</v>
      </c>
      <c r="H3797" s="832" t="s">
        <v>594</v>
      </c>
      <c r="I3797" s="832" t="s">
        <v>3547</v>
      </c>
      <c r="J3797" s="832" t="s">
        <v>732</v>
      </c>
      <c r="K3797" s="832" t="s">
        <v>676</v>
      </c>
      <c r="L3797" s="835">
        <v>35.25</v>
      </c>
      <c r="M3797" s="835">
        <v>70.5</v>
      </c>
      <c r="N3797" s="832">
        <v>2</v>
      </c>
      <c r="O3797" s="836">
        <v>1</v>
      </c>
      <c r="P3797" s="835">
        <v>70.5</v>
      </c>
      <c r="Q3797" s="837">
        <v>1</v>
      </c>
      <c r="R3797" s="832">
        <v>2</v>
      </c>
      <c r="S3797" s="837">
        <v>1</v>
      </c>
      <c r="T3797" s="836">
        <v>1</v>
      </c>
      <c r="U3797" s="838">
        <v>1</v>
      </c>
    </row>
    <row r="3798" spans="1:21" ht="14.45" customHeight="1" x14ac:dyDescent="0.2">
      <c r="A3798" s="831">
        <v>21</v>
      </c>
      <c r="B3798" s="832" t="s">
        <v>3242</v>
      </c>
      <c r="C3798" s="832" t="s">
        <v>3250</v>
      </c>
      <c r="D3798" s="833" t="s">
        <v>5568</v>
      </c>
      <c r="E3798" s="834" t="s">
        <v>3287</v>
      </c>
      <c r="F3798" s="832" t="s">
        <v>3243</v>
      </c>
      <c r="G3798" s="832" t="s">
        <v>3546</v>
      </c>
      <c r="H3798" s="832" t="s">
        <v>594</v>
      </c>
      <c r="I3798" s="832" t="s">
        <v>3914</v>
      </c>
      <c r="J3798" s="832" t="s">
        <v>1336</v>
      </c>
      <c r="K3798" s="832" t="s">
        <v>3915</v>
      </c>
      <c r="L3798" s="835">
        <v>35.25</v>
      </c>
      <c r="M3798" s="835">
        <v>141</v>
      </c>
      <c r="N3798" s="832">
        <v>4</v>
      </c>
      <c r="O3798" s="836">
        <v>1.5</v>
      </c>
      <c r="P3798" s="835">
        <v>70.5</v>
      </c>
      <c r="Q3798" s="837">
        <v>0.5</v>
      </c>
      <c r="R3798" s="832">
        <v>2</v>
      </c>
      <c r="S3798" s="837">
        <v>0.5</v>
      </c>
      <c r="T3798" s="836">
        <v>1</v>
      </c>
      <c r="U3798" s="838">
        <v>0.66666666666666663</v>
      </c>
    </row>
    <row r="3799" spans="1:21" ht="14.45" customHeight="1" x14ac:dyDescent="0.2">
      <c r="A3799" s="831">
        <v>21</v>
      </c>
      <c r="B3799" s="832" t="s">
        <v>3242</v>
      </c>
      <c r="C3799" s="832" t="s">
        <v>3250</v>
      </c>
      <c r="D3799" s="833" t="s">
        <v>5568</v>
      </c>
      <c r="E3799" s="834" t="s">
        <v>3287</v>
      </c>
      <c r="F3799" s="832" t="s">
        <v>3243</v>
      </c>
      <c r="G3799" s="832" t="s">
        <v>3546</v>
      </c>
      <c r="H3799" s="832" t="s">
        <v>594</v>
      </c>
      <c r="I3799" s="832" t="s">
        <v>5370</v>
      </c>
      <c r="J3799" s="832" t="s">
        <v>732</v>
      </c>
      <c r="K3799" s="832" t="s">
        <v>3915</v>
      </c>
      <c r="L3799" s="835">
        <v>35.25</v>
      </c>
      <c r="M3799" s="835">
        <v>105.75</v>
      </c>
      <c r="N3799" s="832">
        <v>3</v>
      </c>
      <c r="O3799" s="836">
        <v>1</v>
      </c>
      <c r="P3799" s="835">
        <v>105.75</v>
      </c>
      <c r="Q3799" s="837">
        <v>1</v>
      </c>
      <c r="R3799" s="832">
        <v>3</v>
      </c>
      <c r="S3799" s="837">
        <v>1</v>
      </c>
      <c r="T3799" s="836">
        <v>1</v>
      </c>
      <c r="U3799" s="838">
        <v>1</v>
      </c>
    </row>
    <row r="3800" spans="1:21" ht="14.45" customHeight="1" x14ac:dyDescent="0.2">
      <c r="A3800" s="831">
        <v>21</v>
      </c>
      <c r="B3800" s="832" t="s">
        <v>3242</v>
      </c>
      <c r="C3800" s="832" t="s">
        <v>3250</v>
      </c>
      <c r="D3800" s="833" t="s">
        <v>5568</v>
      </c>
      <c r="E3800" s="834" t="s">
        <v>3287</v>
      </c>
      <c r="F3800" s="832" t="s">
        <v>3243</v>
      </c>
      <c r="G3800" s="832" t="s">
        <v>3548</v>
      </c>
      <c r="H3800" s="832" t="s">
        <v>594</v>
      </c>
      <c r="I3800" s="832" t="s">
        <v>3549</v>
      </c>
      <c r="J3800" s="832" t="s">
        <v>3550</v>
      </c>
      <c r="K3800" s="832" t="s">
        <v>676</v>
      </c>
      <c r="L3800" s="835">
        <v>174.59</v>
      </c>
      <c r="M3800" s="835">
        <v>174.59</v>
      </c>
      <c r="N3800" s="832">
        <v>1</v>
      </c>
      <c r="O3800" s="836">
        <v>1</v>
      </c>
      <c r="P3800" s="835">
        <v>174.59</v>
      </c>
      <c r="Q3800" s="837">
        <v>1</v>
      </c>
      <c r="R3800" s="832">
        <v>1</v>
      </c>
      <c r="S3800" s="837">
        <v>1</v>
      </c>
      <c r="T3800" s="836">
        <v>1</v>
      </c>
      <c r="U3800" s="838">
        <v>1</v>
      </c>
    </row>
    <row r="3801" spans="1:21" ht="14.45" customHeight="1" x14ac:dyDescent="0.2">
      <c r="A3801" s="831">
        <v>21</v>
      </c>
      <c r="B3801" s="832" t="s">
        <v>3242</v>
      </c>
      <c r="C3801" s="832" t="s">
        <v>3250</v>
      </c>
      <c r="D3801" s="833" t="s">
        <v>5568</v>
      </c>
      <c r="E3801" s="834" t="s">
        <v>3287</v>
      </c>
      <c r="F3801" s="832" t="s">
        <v>3243</v>
      </c>
      <c r="G3801" s="832" t="s">
        <v>3551</v>
      </c>
      <c r="H3801" s="832" t="s">
        <v>594</v>
      </c>
      <c r="I3801" s="832" t="s">
        <v>4282</v>
      </c>
      <c r="J3801" s="832" t="s">
        <v>4283</v>
      </c>
      <c r="K3801" s="832" t="s">
        <v>4284</v>
      </c>
      <c r="L3801" s="835">
        <v>64.5</v>
      </c>
      <c r="M3801" s="835">
        <v>64.5</v>
      </c>
      <c r="N3801" s="832">
        <v>1</v>
      </c>
      <c r="O3801" s="836">
        <v>1</v>
      </c>
      <c r="P3801" s="835">
        <v>64.5</v>
      </c>
      <c r="Q3801" s="837">
        <v>1</v>
      </c>
      <c r="R3801" s="832">
        <v>1</v>
      </c>
      <c r="S3801" s="837">
        <v>1</v>
      </c>
      <c r="T3801" s="836">
        <v>1</v>
      </c>
      <c r="U3801" s="838">
        <v>1</v>
      </c>
    </row>
    <row r="3802" spans="1:21" ht="14.45" customHeight="1" x14ac:dyDescent="0.2">
      <c r="A3802" s="831">
        <v>21</v>
      </c>
      <c r="B3802" s="832" t="s">
        <v>3242</v>
      </c>
      <c r="C3802" s="832" t="s">
        <v>3250</v>
      </c>
      <c r="D3802" s="833" t="s">
        <v>5568</v>
      </c>
      <c r="E3802" s="834" t="s">
        <v>3287</v>
      </c>
      <c r="F3802" s="832" t="s">
        <v>3243</v>
      </c>
      <c r="G3802" s="832" t="s">
        <v>3293</v>
      </c>
      <c r="H3802" s="832" t="s">
        <v>594</v>
      </c>
      <c r="I3802" s="832" t="s">
        <v>3295</v>
      </c>
      <c r="J3802" s="832" t="s">
        <v>1349</v>
      </c>
      <c r="K3802" s="832" t="s">
        <v>2522</v>
      </c>
      <c r="L3802" s="835">
        <v>453.18</v>
      </c>
      <c r="M3802" s="835">
        <v>16767.660000000003</v>
      </c>
      <c r="N3802" s="832">
        <v>37</v>
      </c>
      <c r="O3802" s="836">
        <v>26.5</v>
      </c>
      <c r="P3802" s="835">
        <v>14048.580000000005</v>
      </c>
      <c r="Q3802" s="837">
        <v>0.83783783783783794</v>
      </c>
      <c r="R3802" s="832">
        <v>31</v>
      </c>
      <c r="S3802" s="837">
        <v>0.83783783783783783</v>
      </c>
      <c r="T3802" s="836">
        <v>22</v>
      </c>
      <c r="U3802" s="838">
        <v>0.83018867924528306</v>
      </c>
    </row>
    <row r="3803" spans="1:21" ht="14.45" customHeight="1" x14ac:dyDescent="0.2">
      <c r="A3803" s="831">
        <v>21</v>
      </c>
      <c r="B3803" s="832" t="s">
        <v>3242</v>
      </c>
      <c r="C3803" s="832" t="s">
        <v>3250</v>
      </c>
      <c r="D3803" s="833" t="s">
        <v>5568</v>
      </c>
      <c r="E3803" s="834" t="s">
        <v>3287</v>
      </c>
      <c r="F3803" s="832" t="s">
        <v>3243</v>
      </c>
      <c r="G3803" s="832" t="s">
        <v>3305</v>
      </c>
      <c r="H3803" s="832" t="s">
        <v>655</v>
      </c>
      <c r="I3803" s="832" t="s">
        <v>2850</v>
      </c>
      <c r="J3803" s="832" t="s">
        <v>2851</v>
      </c>
      <c r="K3803" s="832" t="s">
        <v>2852</v>
      </c>
      <c r="L3803" s="835">
        <v>355.79</v>
      </c>
      <c r="M3803" s="835">
        <v>1423.16</v>
      </c>
      <c r="N3803" s="832">
        <v>4</v>
      </c>
      <c r="O3803" s="836">
        <v>3</v>
      </c>
      <c r="P3803" s="835">
        <v>1067.3700000000001</v>
      </c>
      <c r="Q3803" s="837">
        <v>0.75</v>
      </c>
      <c r="R3803" s="832">
        <v>3</v>
      </c>
      <c r="S3803" s="837">
        <v>0.75</v>
      </c>
      <c r="T3803" s="836">
        <v>2</v>
      </c>
      <c r="U3803" s="838">
        <v>0.66666666666666663</v>
      </c>
    </row>
    <row r="3804" spans="1:21" ht="14.45" customHeight="1" x14ac:dyDescent="0.2">
      <c r="A3804" s="831">
        <v>21</v>
      </c>
      <c r="B3804" s="832" t="s">
        <v>3242</v>
      </c>
      <c r="C3804" s="832" t="s">
        <v>3250</v>
      </c>
      <c r="D3804" s="833" t="s">
        <v>5568</v>
      </c>
      <c r="E3804" s="834" t="s">
        <v>3287</v>
      </c>
      <c r="F3804" s="832" t="s">
        <v>3243</v>
      </c>
      <c r="G3804" s="832" t="s">
        <v>3305</v>
      </c>
      <c r="H3804" s="832" t="s">
        <v>655</v>
      </c>
      <c r="I3804" s="832" t="s">
        <v>2853</v>
      </c>
      <c r="J3804" s="832" t="s">
        <v>2851</v>
      </c>
      <c r="K3804" s="832" t="s">
        <v>2854</v>
      </c>
      <c r="L3804" s="835">
        <v>552.64</v>
      </c>
      <c r="M3804" s="835">
        <v>2210.56</v>
      </c>
      <c r="N3804" s="832">
        <v>4</v>
      </c>
      <c r="O3804" s="836">
        <v>3</v>
      </c>
      <c r="P3804" s="835">
        <v>2210.56</v>
      </c>
      <c r="Q3804" s="837">
        <v>1</v>
      </c>
      <c r="R3804" s="832">
        <v>4</v>
      </c>
      <c r="S3804" s="837">
        <v>1</v>
      </c>
      <c r="T3804" s="836">
        <v>3</v>
      </c>
      <c r="U3804" s="838">
        <v>1</v>
      </c>
    </row>
    <row r="3805" spans="1:21" ht="14.45" customHeight="1" x14ac:dyDescent="0.2">
      <c r="A3805" s="831">
        <v>21</v>
      </c>
      <c r="B3805" s="832" t="s">
        <v>3242</v>
      </c>
      <c r="C3805" s="832" t="s">
        <v>3250</v>
      </c>
      <c r="D3805" s="833" t="s">
        <v>5568</v>
      </c>
      <c r="E3805" s="834" t="s">
        <v>3287</v>
      </c>
      <c r="F3805" s="832" t="s">
        <v>3243</v>
      </c>
      <c r="G3805" s="832" t="s">
        <v>3570</v>
      </c>
      <c r="H3805" s="832" t="s">
        <v>594</v>
      </c>
      <c r="I3805" s="832" t="s">
        <v>3571</v>
      </c>
      <c r="J3805" s="832" t="s">
        <v>842</v>
      </c>
      <c r="K3805" s="832" t="s">
        <v>3572</v>
      </c>
      <c r="L3805" s="835">
        <v>32.25</v>
      </c>
      <c r="M3805" s="835">
        <v>32.25</v>
      </c>
      <c r="N3805" s="832">
        <v>1</v>
      </c>
      <c r="O3805" s="836">
        <v>1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21</v>
      </c>
      <c r="B3806" s="832" t="s">
        <v>3242</v>
      </c>
      <c r="C3806" s="832" t="s">
        <v>3250</v>
      </c>
      <c r="D3806" s="833" t="s">
        <v>5568</v>
      </c>
      <c r="E3806" s="834" t="s">
        <v>3287</v>
      </c>
      <c r="F3806" s="832" t="s">
        <v>3243</v>
      </c>
      <c r="G3806" s="832" t="s">
        <v>3570</v>
      </c>
      <c r="H3806" s="832" t="s">
        <v>655</v>
      </c>
      <c r="I3806" s="832" t="s">
        <v>2510</v>
      </c>
      <c r="J3806" s="832" t="s">
        <v>842</v>
      </c>
      <c r="K3806" s="832" t="s">
        <v>2511</v>
      </c>
      <c r="L3806" s="835">
        <v>57.6</v>
      </c>
      <c r="M3806" s="835">
        <v>115.2</v>
      </c>
      <c r="N3806" s="832">
        <v>2</v>
      </c>
      <c r="O3806" s="836">
        <v>1</v>
      </c>
      <c r="P3806" s="835">
        <v>57.6</v>
      </c>
      <c r="Q3806" s="837">
        <v>0.5</v>
      </c>
      <c r="R3806" s="832">
        <v>1</v>
      </c>
      <c r="S3806" s="837">
        <v>0.5</v>
      </c>
      <c r="T3806" s="836">
        <v>0.5</v>
      </c>
      <c r="U3806" s="838">
        <v>0.5</v>
      </c>
    </row>
    <row r="3807" spans="1:21" ht="14.45" customHeight="1" x14ac:dyDescent="0.2">
      <c r="A3807" s="831">
        <v>21</v>
      </c>
      <c r="B3807" s="832" t="s">
        <v>3242</v>
      </c>
      <c r="C3807" s="832" t="s">
        <v>3250</v>
      </c>
      <c r="D3807" s="833" t="s">
        <v>5568</v>
      </c>
      <c r="E3807" s="834" t="s">
        <v>3287</v>
      </c>
      <c r="F3807" s="832" t="s">
        <v>3243</v>
      </c>
      <c r="G3807" s="832" t="s">
        <v>3570</v>
      </c>
      <c r="H3807" s="832" t="s">
        <v>655</v>
      </c>
      <c r="I3807" s="832" t="s">
        <v>2508</v>
      </c>
      <c r="J3807" s="832" t="s">
        <v>842</v>
      </c>
      <c r="K3807" s="832" t="s">
        <v>2509</v>
      </c>
      <c r="L3807" s="835">
        <v>16.12</v>
      </c>
      <c r="M3807" s="835">
        <v>16.12</v>
      </c>
      <c r="N3807" s="832">
        <v>1</v>
      </c>
      <c r="O3807" s="836">
        <v>0.5</v>
      </c>
      <c r="P3807" s="835">
        <v>16.12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5" customHeight="1" x14ac:dyDescent="0.2">
      <c r="A3808" s="831">
        <v>21</v>
      </c>
      <c r="B3808" s="832" t="s">
        <v>3242</v>
      </c>
      <c r="C3808" s="832" t="s">
        <v>3250</v>
      </c>
      <c r="D3808" s="833" t="s">
        <v>5568</v>
      </c>
      <c r="E3808" s="834" t="s">
        <v>3287</v>
      </c>
      <c r="F3808" s="832" t="s">
        <v>3243</v>
      </c>
      <c r="G3808" s="832" t="s">
        <v>3570</v>
      </c>
      <c r="H3808" s="832" t="s">
        <v>594</v>
      </c>
      <c r="I3808" s="832" t="s">
        <v>4449</v>
      </c>
      <c r="J3808" s="832" t="s">
        <v>842</v>
      </c>
      <c r="K3808" s="832" t="s">
        <v>4450</v>
      </c>
      <c r="L3808" s="835">
        <v>51.84</v>
      </c>
      <c r="M3808" s="835">
        <v>103.68</v>
      </c>
      <c r="N3808" s="832">
        <v>2</v>
      </c>
      <c r="O3808" s="836">
        <v>2</v>
      </c>
      <c r="P3808" s="835">
        <v>51.84</v>
      </c>
      <c r="Q3808" s="837">
        <v>0.5</v>
      </c>
      <c r="R3808" s="832">
        <v>1</v>
      </c>
      <c r="S3808" s="837">
        <v>0.5</v>
      </c>
      <c r="T3808" s="836">
        <v>1</v>
      </c>
      <c r="U3808" s="838">
        <v>0.5</v>
      </c>
    </row>
    <row r="3809" spans="1:21" ht="14.45" customHeight="1" x14ac:dyDescent="0.2">
      <c r="A3809" s="831">
        <v>21</v>
      </c>
      <c r="B3809" s="832" t="s">
        <v>3242</v>
      </c>
      <c r="C3809" s="832" t="s">
        <v>3250</v>
      </c>
      <c r="D3809" s="833" t="s">
        <v>5568</v>
      </c>
      <c r="E3809" s="834" t="s">
        <v>3287</v>
      </c>
      <c r="F3809" s="832" t="s">
        <v>3243</v>
      </c>
      <c r="G3809" s="832" t="s">
        <v>3582</v>
      </c>
      <c r="H3809" s="832" t="s">
        <v>655</v>
      </c>
      <c r="I3809" s="832" t="s">
        <v>2659</v>
      </c>
      <c r="J3809" s="832" t="s">
        <v>1427</v>
      </c>
      <c r="K3809" s="832" t="s">
        <v>775</v>
      </c>
      <c r="L3809" s="835">
        <v>47.7</v>
      </c>
      <c r="M3809" s="835">
        <v>47.7</v>
      </c>
      <c r="N3809" s="832">
        <v>1</v>
      </c>
      <c r="O3809" s="836">
        <v>1</v>
      </c>
      <c r="P3809" s="835">
        <v>47.7</v>
      </c>
      <c r="Q3809" s="837">
        <v>1</v>
      </c>
      <c r="R3809" s="832">
        <v>1</v>
      </c>
      <c r="S3809" s="837">
        <v>1</v>
      </c>
      <c r="T3809" s="836">
        <v>1</v>
      </c>
      <c r="U3809" s="838">
        <v>1</v>
      </c>
    </row>
    <row r="3810" spans="1:21" ht="14.45" customHeight="1" x14ac:dyDescent="0.2">
      <c r="A3810" s="831">
        <v>21</v>
      </c>
      <c r="B3810" s="832" t="s">
        <v>3242</v>
      </c>
      <c r="C3810" s="832" t="s">
        <v>3250</v>
      </c>
      <c r="D3810" s="833" t="s">
        <v>5568</v>
      </c>
      <c r="E3810" s="834" t="s">
        <v>3287</v>
      </c>
      <c r="F3810" s="832" t="s">
        <v>3243</v>
      </c>
      <c r="G3810" s="832" t="s">
        <v>3590</v>
      </c>
      <c r="H3810" s="832" t="s">
        <v>594</v>
      </c>
      <c r="I3810" s="832" t="s">
        <v>5507</v>
      </c>
      <c r="J3810" s="832" t="s">
        <v>3592</v>
      </c>
      <c r="K3810" s="832" t="s">
        <v>5508</v>
      </c>
      <c r="L3810" s="835">
        <v>72.88</v>
      </c>
      <c r="M3810" s="835">
        <v>72.88</v>
      </c>
      <c r="N3810" s="832">
        <v>1</v>
      </c>
      <c r="O3810" s="836">
        <v>0.5</v>
      </c>
      <c r="P3810" s="835">
        <v>72.88</v>
      </c>
      <c r="Q3810" s="837">
        <v>1</v>
      </c>
      <c r="R3810" s="832">
        <v>1</v>
      </c>
      <c r="S3810" s="837">
        <v>1</v>
      </c>
      <c r="T3810" s="836">
        <v>0.5</v>
      </c>
      <c r="U3810" s="838">
        <v>1</v>
      </c>
    </row>
    <row r="3811" spans="1:21" ht="14.45" customHeight="1" x14ac:dyDescent="0.2">
      <c r="A3811" s="831">
        <v>21</v>
      </c>
      <c r="B3811" s="832" t="s">
        <v>3242</v>
      </c>
      <c r="C3811" s="832" t="s">
        <v>3250</v>
      </c>
      <c r="D3811" s="833" t="s">
        <v>5568</v>
      </c>
      <c r="E3811" s="834" t="s">
        <v>3287</v>
      </c>
      <c r="F3811" s="832" t="s">
        <v>3243</v>
      </c>
      <c r="G3811" s="832" t="s">
        <v>3594</v>
      </c>
      <c r="H3811" s="832" t="s">
        <v>594</v>
      </c>
      <c r="I3811" s="832" t="s">
        <v>3595</v>
      </c>
      <c r="J3811" s="832" t="s">
        <v>668</v>
      </c>
      <c r="K3811" s="832" t="s">
        <v>3596</v>
      </c>
      <c r="L3811" s="835">
        <v>127.91</v>
      </c>
      <c r="M3811" s="835">
        <v>639.54999999999995</v>
      </c>
      <c r="N3811" s="832">
        <v>5</v>
      </c>
      <c r="O3811" s="836">
        <v>2.5</v>
      </c>
      <c r="P3811" s="835">
        <v>639.54999999999995</v>
      </c>
      <c r="Q3811" s="837">
        <v>1</v>
      </c>
      <c r="R3811" s="832">
        <v>5</v>
      </c>
      <c r="S3811" s="837">
        <v>1</v>
      </c>
      <c r="T3811" s="836">
        <v>2.5</v>
      </c>
      <c r="U3811" s="838">
        <v>1</v>
      </c>
    </row>
    <row r="3812" spans="1:21" ht="14.45" customHeight="1" x14ac:dyDescent="0.2">
      <c r="A3812" s="831">
        <v>21</v>
      </c>
      <c r="B3812" s="832" t="s">
        <v>3242</v>
      </c>
      <c r="C3812" s="832" t="s">
        <v>3250</v>
      </c>
      <c r="D3812" s="833" t="s">
        <v>5568</v>
      </c>
      <c r="E3812" s="834" t="s">
        <v>3287</v>
      </c>
      <c r="F3812" s="832" t="s">
        <v>3243</v>
      </c>
      <c r="G3812" s="832" t="s">
        <v>3594</v>
      </c>
      <c r="H3812" s="832" t="s">
        <v>594</v>
      </c>
      <c r="I3812" s="832" t="s">
        <v>4298</v>
      </c>
      <c r="J3812" s="832" t="s">
        <v>4299</v>
      </c>
      <c r="K3812" s="832" t="s">
        <v>4300</v>
      </c>
      <c r="L3812" s="835">
        <v>107.37</v>
      </c>
      <c r="M3812" s="835">
        <v>214.74</v>
      </c>
      <c r="N3812" s="832">
        <v>2</v>
      </c>
      <c r="O3812" s="836">
        <v>2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5" customHeight="1" x14ac:dyDescent="0.2">
      <c r="A3813" s="831">
        <v>21</v>
      </c>
      <c r="B3813" s="832" t="s">
        <v>3242</v>
      </c>
      <c r="C3813" s="832" t="s">
        <v>3250</v>
      </c>
      <c r="D3813" s="833" t="s">
        <v>5568</v>
      </c>
      <c r="E3813" s="834" t="s">
        <v>3287</v>
      </c>
      <c r="F3813" s="832" t="s">
        <v>3243</v>
      </c>
      <c r="G3813" s="832" t="s">
        <v>3296</v>
      </c>
      <c r="H3813" s="832" t="s">
        <v>655</v>
      </c>
      <c r="I3813" s="832" t="s">
        <v>2886</v>
      </c>
      <c r="J3813" s="832" t="s">
        <v>1345</v>
      </c>
      <c r="K3813" s="832" t="s">
        <v>1346</v>
      </c>
      <c r="L3813" s="835">
        <v>0</v>
      </c>
      <c r="M3813" s="835">
        <v>0</v>
      </c>
      <c r="N3813" s="832">
        <v>41</v>
      </c>
      <c r="O3813" s="836">
        <v>14</v>
      </c>
      <c r="P3813" s="835">
        <v>0</v>
      </c>
      <c r="Q3813" s="837"/>
      <c r="R3813" s="832">
        <v>30</v>
      </c>
      <c r="S3813" s="837">
        <v>0.73170731707317072</v>
      </c>
      <c r="T3813" s="836">
        <v>9</v>
      </c>
      <c r="U3813" s="838">
        <v>0.6428571428571429</v>
      </c>
    </row>
    <row r="3814" spans="1:21" ht="14.45" customHeight="1" x14ac:dyDescent="0.2">
      <c r="A3814" s="831">
        <v>21</v>
      </c>
      <c r="B3814" s="832" t="s">
        <v>3242</v>
      </c>
      <c r="C3814" s="832" t="s">
        <v>3250</v>
      </c>
      <c r="D3814" s="833" t="s">
        <v>5568</v>
      </c>
      <c r="E3814" s="834" t="s">
        <v>3287</v>
      </c>
      <c r="F3814" s="832" t="s">
        <v>3243</v>
      </c>
      <c r="G3814" s="832" t="s">
        <v>3296</v>
      </c>
      <c r="H3814" s="832" t="s">
        <v>594</v>
      </c>
      <c r="I3814" s="832" t="s">
        <v>2884</v>
      </c>
      <c r="J3814" s="832" t="s">
        <v>1273</v>
      </c>
      <c r="K3814" s="832" t="s">
        <v>1276</v>
      </c>
      <c r="L3814" s="835">
        <v>0</v>
      </c>
      <c r="M3814" s="835">
        <v>0</v>
      </c>
      <c r="N3814" s="832">
        <v>8</v>
      </c>
      <c r="O3814" s="836">
        <v>2</v>
      </c>
      <c r="P3814" s="835">
        <v>0</v>
      </c>
      <c r="Q3814" s="837"/>
      <c r="R3814" s="832">
        <v>7</v>
      </c>
      <c r="S3814" s="837">
        <v>0.875</v>
      </c>
      <c r="T3814" s="836">
        <v>1.5</v>
      </c>
      <c r="U3814" s="838">
        <v>0.75</v>
      </c>
    </row>
    <row r="3815" spans="1:21" ht="14.45" customHeight="1" x14ac:dyDescent="0.2">
      <c r="A3815" s="831">
        <v>21</v>
      </c>
      <c r="B3815" s="832" t="s">
        <v>3242</v>
      </c>
      <c r="C3815" s="832" t="s">
        <v>3250</v>
      </c>
      <c r="D3815" s="833" t="s">
        <v>5568</v>
      </c>
      <c r="E3815" s="834" t="s">
        <v>3287</v>
      </c>
      <c r="F3815" s="832" t="s">
        <v>3243</v>
      </c>
      <c r="G3815" s="832" t="s">
        <v>3617</v>
      </c>
      <c r="H3815" s="832" t="s">
        <v>594</v>
      </c>
      <c r="I3815" s="832" t="s">
        <v>4489</v>
      </c>
      <c r="J3815" s="832" t="s">
        <v>766</v>
      </c>
      <c r="K3815" s="832" t="s">
        <v>4490</v>
      </c>
      <c r="L3815" s="835">
        <v>42.54</v>
      </c>
      <c r="M3815" s="835">
        <v>42.54</v>
      </c>
      <c r="N3815" s="832">
        <v>1</v>
      </c>
      <c r="O3815" s="836">
        <v>0.5</v>
      </c>
      <c r="P3815" s="835">
        <v>42.54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5" customHeight="1" x14ac:dyDescent="0.2">
      <c r="A3816" s="831">
        <v>21</v>
      </c>
      <c r="B3816" s="832" t="s">
        <v>3242</v>
      </c>
      <c r="C3816" s="832" t="s">
        <v>3250</v>
      </c>
      <c r="D3816" s="833" t="s">
        <v>5568</v>
      </c>
      <c r="E3816" s="834" t="s">
        <v>3287</v>
      </c>
      <c r="F3816" s="832" t="s">
        <v>3243</v>
      </c>
      <c r="G3816" s="832" t="s">
        <v>3617</v>
      </c>
      <c r="H3816" s="832" t="s">
        <v>594</v>
      </c>
      <c r="I3816" s="832" t="s">
        <v>5509</v>
      </c>
      <c r="J3816" s="832" t="s">
        <v>1766</v>
      </c>
      <c r="K3816" s="832" t="s">
        <v>5510</v>
      </c>
      <c r="L3816" s="835">
        <v>33.44</v>
      </c>
      <c r="M3816" s="835">
        <v>33.44</v>
      </c>
      <c r="N3816" s="832">
        <v>1</v>
      </c>
      <c r="O3816" s="836">
        <v>1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5" customHeight="1" x14ac:dyDescent="0.2">
      <c r="A3817" s="831">
        <v>21</v>
      </c>
      <c r="B3817" s="832" t="s">
        <v>3242</v>
      </c>
      <c r="C3817" s="832" t="s">
        <v>3250</v>
      </c>
      <c r="D3817" s="833" t="s">
        <v>5568</v>
      </c>
      <c r="E3817" s="834" t="s">
        <v>3287</v>
      </c>
      <c r="F3817" s="832" t="s">
        <v>3243</v>
      </c>
      <c r="G3817" s="832" t="s">
        <v>3621</v>
      </c>
      <c r="H3817" s="832" t="s">
        <v>655</v>
      </c>
      <c r="I3817" s="832" t="s">
        <v>4314</v>
      </c>
      <c r="J3817" s="832" t="s">
        <v>3623</v>
      </c>
      <c r="K3817" s="832" t="s">
        <v>4315</v>
      </c>
      <c r="L3817" s="835">
        <v>251.16</v>
      </c>
      <c r="M3817" s="835">
        <v>251.16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5" customHeight="1" x14ac:dyDescent="0.2">
      <c r="A3818" s="831">
        <v>21</v>
      </c>
      <c r="B3818" s="832" t="s">
        <v>3242</v>
      </c>
      <c r="C3818" s="832" t="s">
        <v>3250</v>
      </c>
      <c r="D3818" s="833" t="s">
        <v>5568</v>
      </c>
      <c r="E3818" s="834" t="s">
        <v>3287</v>
      </c>
      <c r="F3818" s="832" t="s">
        <v>3243</v>
      </c>
      <c r="G3818" s="832" t="s">
        <v>3621</v>
      </c>
      <c r="H3818" s="832" t="s">
        <v>655</v>
      </c>
      <c r="I3818" s="832" t="s">
        <v>3622</v>
      </c>
      <c r="J3818" s="832" t="s">
        <v>3623</v>
      </c>
      <c r="K3818" s="832" t="s">
        <v>3624</v>
      </c>
      <c r="L3818" s="835">
        <v>502.31</v>
      </c>
      <c r="M3818" s="835">
        <v>7032.34</v>
      </c>
      <c r="N3818" s="832">
        <v>14</v>
      </c>
      <c r="O3818" s="836">
        <v>13</v>
      </c>
      <c r="P3818" s="835">
        <v>3013.86</v>
      </c>
      <c r="Q3818" s="837">
        <v>0.4285714285714286</v>
      </c>
      <c r="R3818" s="832">
        <v>6</v>
      </c>
      <c r="S3818" s="837">
        <v>0.42857142857142855</v>
      </c>
      <c r="T3818" s="836">
        <v>5</v>
      </c>
      <c r="U3818" s="838">
        <v>0.38461538461538464</v>
      </c>
    </row>
    <row r="3819" spans="1:21" ht="14.45" customHeight="1" x14ac:dyDescent="0.2">
      <c r="A3819" s="831">
        <v>21</v>
      </c>
      <c r="B3819" s="832" t="s">
        <v>3242</v>
      </c>
      <c r="C3819" s="832" t="s">
        <v>3250</v>
      </c>
      <c r="D3819" s="833" t="s">
        <v>5568</v>
      </c>
      <c r="E3819" s="834" t="s">
        <v>3287</v>
      </c>
      <c r="F3819" s="832" t="s">
        <v>3243</v>
      </c>
      <c r="G3819" s="832" t="s">
        <v>3645</v>
      </c>
      <c r="H3819" s="832" t="s">
        <v>594</v>
      </c>
      <c r="I3819" s="832" t="s">
        <v>3978</v>
      </c>
      <c r="J3819" s="832" t="s">
        <v>1568</v>
      </c>
      <c r="K3819" s="832" t="s">
        <v>3808</v>
      </c>
      <c r="L3819" s="835">
        <v>156.61000000000001</v>
      </c>
      <c r="M3819" s="835">
        <v>156.61000000000001</v>
      </c>
      <c r="N3819" s="832">
        <v>1</v>
      </c>
      <c r="O3819" s="836">
        <v>0.5</v>
      </c>
      <c r="P3819" s="835">
        <v>156.61000000000001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5" customHeight="1" x14ac:dyDescent="0.2">
      <c r="A3820" s="831">
        <v>21</v>
      </c>
      <c r="B3820" s="832" t="s">
        <v>3242</v>
      </c>
      <c r="C3820" s="832" t="s">
        <v>3250</v>
      </c>
      <c r="D3820" s="833" t="s">
        <v>5568</v>
      </c>
      <c r="E3820" s="834" t="s">
        <v>3287</v>
      </c>
      <c r="F3820" s="832" t="s">
        <v>3243</v>
      </c>
      <c r="G3820" s="832" t="s">
        <v>3645</v>
      </c>
      <c r="H3820" s="832" t="s">
        <v>594</v>
      </c>
      <c r="I3820" s="832" t="s">
        <v>4688</v>
      </c>
      <c r="J3820" s="832" t="s">
        <v>4689</v>
      </c>
      <c r="K3820" s="832" t="s">
        <v>4690</v>
      </c>
      <c r="L3820" s="835">
        <v>119.1</v>
      </c>
      <c r="M3820" s="835">
        <v>119.1</v>
      </c>
      <c r="N3820" s="832">
        <v>1</v>
      </c>
      <c r="O3820" s="836">
        <v>1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5" customHeight="1" x14ac:dyDescent="0.2">
      <c r="A3821" s="831">
        <v>21</v>
      </c>
      <c r="B3821" s="832" t="s">
        <v>3242</v>
      </c>
      <c r="C3821" s="832" t="s">
        <v>3250</v>
      </c>
      <c r="D3821" s="833" t="s">
        <v>5568</v>
      </c>
      <c r="E3821" s="834" t="s">
        <v>3287</v>
      </c>
      <c r="F3821" s="832" t="s">
        <v>3243</v>
      </c>
      <c r="G3821" s="832" t="s">
        <v>3645</v>
      </c>
      <c r="H3821" s="832" t="s">
        <v>594</v>
      </c>
      <c r="I3821" s="832" t="s">
        <v>3659</v>
      </c>
      <c r="J3821" s="832" t="s">
        <v>1572</v>
      </c>
      <c r="K3821" s="832" t="s">
        <v>3660</v>
      </c>
      <c r="L3821" s="835">
        <v>31.32</v>
      </c>
      <c r="M3821" s="835">
        <v>62.64</v>
      </c>
      <c r="N3821" s="832">
        <v>2</v>
      </c>
      <c r="O3821" s="836">
        <v>1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5" customHeight="1" x14ac:dyDescent="0.2">
      <c r="A3822" s="831">
        <v>21</v>
      </c>
      <c r="B3822" s="832" t="s">
        <v>3242</v>
      </c>
      <c r="C3822" s="832" t="s">
        <v>3250</v>
      </c>
      <c r="D3822" s="833" t="s">
        <v>5568</v>
      </c>
      <c r="E3822" s="834" t="s">
        <v>3287</v>
      </c>
      <c r="F3822" s="832" t="s">
        <v>3243</v>
      </c>
      <c r="G3822" s="832" t="s">
        <v>3981</v>
      </c>
      <c r="H3822" s="832" t="s">
        <v>594</v>
      </c>
      <c r="I3822" s="832" t="s">
        <v>5511</v>
      </c>
      <c r="J3822" s="832" t="s">
        <v>5512</v>
      </c>
      <c r="K3822" s="832" t="s">
        <v>5513</v>
      </c>
      <c r="L3822" s="835">
        <v>61.59</v>
      </c>
      <c r="M3822" s="835">
        <v>61.59</v>
      </c>
      <c r="N3822" s="832">
        <v>1</v>
      </c>
      <c r="O3822" s="836">
        <v>0.5</v>
      </c>
      <c r="P3822" s="835">
        <v>61.59</v>
      </c>
      <c r="Q3822" s="837">
        <v>1</v>
      </c>
      <c r="R3822" s="832">
        <v>1</v>
      </c>
      <c r="S3822" s="837">
        <v>1</v>
      </c>
      <c r="T3822" s="836">
        <v>0.5</v>
      </c>
      <c r="U3822" s="838">
        <v>1</v>
      </c>
    </row>
    <row r="3823" spans="1:21" ht="14.45" customHeight="1" x14ac:dyDescent="0.2">
      <c r="A3823" s="831">
        <v>21</v>
      </c>
      <c r="B3823" s="832" t="s">
        <v>3242</v>
      </c>
      <c r="C3823" s="832" t="s">
        <v>3250</v>
      </c>
      <c r="D3823" s="833" t="s">
        <v>5568</v>
      </c>
      <c r="E3823" s="834" t="s">
        <v>3287</v>
      </c>
      <c r="F3823" s="832" t="s">
        <v>3243</v>
      </c>
      <c r="G3823" s="832" t="s">
        <v>5063</v>
      </c>
      <c r="H3823" s="832" t="s">
        <v>594</v>
      </c>
      <c r="I3823" s="832" t="s">
        <v>5514</v>
      </c>
      <c r="J3823" s="832" t="s">
        <v>5515</v>
      </c>
      <c r="K3823" s="832" t="s">
        <v>5516</v>
      </c>
      <c r="L3823" s="835">
        <v>124.3</v>
      </c>
      <c r="M3823" s="835">
        <v>124.3</v>
      </c>
      <c r="N3823" s="832">
        <v>1</v>
      </c>
      <c r="O3823" s="836">
        <v>1</v>
      </c>
      <c r="P3823" s="835">
        <v>124.3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5" customHeight="1" x14ac:dyDescent="0.2">
      <c r="A3824" s="831">
        <v>21</v>
      </c>
      <c r="B3824" s="832" t="s">
        <v>3242</v>
      </c>
      <c r="C3824" s="832" t="s">
        <v>3250</v>
      </c>
      <c r="D3824" s="833" t="s">
        <v>5568</v>
      </c>
      <c r="E3824" s="834" t="s">
        <v>3287</v>
      </c>
      <c r="F3824" s="832" t="s">
        <v>3243</v>
      </c>
      <c r="G3824" s="832" t="s">
        <v>3668</v>
      </c>
      <c r="H3824" s="832" t="s">
        <v>594</v>
      </c>
      <c r="I3824" s="832" t="s">
        <v>3669</v>
      </c>
      <c r="J3824" s="832" t="s">
        <v>801</v>
      </c>
      <c r="K3824" s="832" t="s">
        <v>3670</v>
      </c>
      <c r="L3824" s="835">
        <v>311.02</v>
      </c>
      <c r="M3824" s="835">
        <v>311.02</v>
      </c>
      <c r="N3824" s="832">
        <v>1</v>
      </c>
      <c r="O3824" s="836">
        <v>1</v>
      </c>
      <c r="P3824" s="835">
        <v>311.02</v>
      </c>
      <c r="Q3824" s="837">
        <v>1</v>
      </c>
      <c r="R3824" s="832">
        <v>1</v>
      </c>
      <c r="S3824" s="837">
        <v>1</v>
      </c>
      <c r="T3824" s="836">
        <v>1</v>
      </c>
      <c r="U3824" s="838">
        <v>1</v>
      </c>
    </row>
    <row r="3825" spans="1:21" ht="14.45" customHeight="1" x14ac:dyDescent="0.2">
      <c r="A3825" s="831">
        <v>21</v>
      </c>
      <c r="B3825" s="832" t="s">
        <v>3242</v>
      </c>
      <c r="C3825" s="832" t="s">
        <v>3250</v>
      </c>
      <c r="D3825" s="833" t="s">
        <v>5568</v>
      </c>
      <c r="E3825" s="834" t="s">
        <v>3287</v>
      </c>
      <c r="F3825" s="832" t="s">
        <v>3243</v>
      </c>
      <c r="G3825" s="832" t="s">
        <v>3668</v>
      </c>
      <c r="H3825" s="832" t="s">
        <v>594</v>
      </c>
      <c r="I3825" s="832" t="s">
        <v>3671</v>
      </c>
      <c r="J3825" s="832" t="s">
        <v>785</v>
      </c>
      <c r="K3825" s="832" t="s">
        <v>3672</v>
      </c>
      <c r="L3825" s="835">
        <v>0</v>
      </c>
      <c r="M3825" s="835">
        <v>0</v>
      </c>
      <c r="N3825" s="832">
        <v>1</v>
      </c>
      <c r="O3825" s="836">
        <v>1</v>
      </c>
      <c r="P3825" s="835">
        <v>0</v>
      </c>
      <c r="Q3825" s="837"/>
      <c r="R3825" s="832">
        <v>1</v>
      </c>
      <c r="S3825" s="837">
        <v>1</v>
      </c>
      <c r="T3825" s="836">
        <v>1</v>
      </c>
      <c r="U3825" s="838">
        <v>1</v>
      </c>
    </row>
    <row r="3826" spans="1:21" ht="14.45" customHeight="1" x14ac:dyDescent="0.2">
      <c r="A3826" s="831">
        <v>21</v>
      </c>
      <c r="B3826" s="832" t="s">
        <v>3242</v>
      </c>
      <c r="C3826" s="832" t="s">
        <v>3250</v>
      </c>
      <c r="D3826" s="833" t="s">
        <v>5568</v>
      </c>
      <c r="E3826" s="834" t="s">
        <v>3287</v>
      </c>
      <c r="F3826" s="832" t="s">
        <v>3243</v>
      </c>
      <c r="G3826" s="832" t="s">
        <v>3668</v>
      </c>
      <c r="H3826" s="832" t="s">
        <v>594</v>
      </c>
      <c r="I3826" s="832" t="s">
        <v>4323</v>
      </c>
      <c r="J3826" s="832" t="s">
        <v>4324</v>
      </c>
      <c r="K3826" s="832" t="s">
        <v>3991</v>
      </c>
      <c r="L3826" s="835">
        <v>177.92</v>
      </c>
      <c r="M3826" s="835">
        <v>177.92</v>
      </c>
      <c r="N3826" s="832">
        <v>1</v>
      </c>
      <c r="O3826" s="836">
        <v>1</v>
      </c>
      <c r="P3826" s="835">
        <v>177.92</v>
      </c>
      <c r="Q3826" s="837">
        <v>1</v>
      </c>
      <c r="R3826" s="832">
        <v>1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21</v>
      </c>
      <c r="B3827" s="832" t="s">
        <v>3242</v>
      </c>
      <c r="C3827" s="832" t="s">
        <v>3250</v>
      </c>
      <c r="D3827" s="833" t="s">
        <v>5568</v>
      </c>
      <c r="E3827" s="834" t="s">
        <v>3287</v>
      </c>
      <c r="F3827" s="832" t="s">
        <v>3243</v>
      </c>
      <c r="G3827" s="832" t="s">
        <v>3673</v>
      </c>
      <c r="H3827" s="832" t="s">
        <v>594</v>
      </c>
      <c r="I3827" s="832" t="s">
        <v>2949</v>
      </c>
      <c r="J3827" s="832" t="s">
        <v>1662</v>
      </c>
      <c r="K3827" s="832" t="s">
        <v>2950</v>
      </c>
      <c r="L3827" s="835">
        <v>0</v>
      </c>
      <c r="M3827" s="835">
        <v>0</v>
      </c>
      <c r="N3827" s="832">
        <v>5</v>
      </c>
      <c r="O3827" s="836">
        <v>4</v>
      </c>
      <c r="P3827" s="835">
        <v>0</v>
      </c>
      <c r="Q3827" s="837"/>
      <c r="R3827" s="832">
        <v>3</v>
      </c>
      <c r="S3827" s="837">
        <v>0.6</v>
      </c>
      <c r="T3827" s="836">
        <v>2</v>
      </c>
      <c r="U3827" s="838">
        <v>0.5</v>
      </c>
    </row>
    <row r="3828" spans="1:21" ht="14.45" customHeight="1" x14ac:dyDescent="0.2">
      <c r="A3828" s="831">
        <v>21</v>
      </c>
      <c r="B3828" s="832" t="s">
        <v>3242</v>
      </c>
      <c r="C3828" s="832" t="s">
        <v>3250</v>
      </c>
      <c r="D3828" s="833" t="s">
        <v>5568</v>
      </c>
      <c r="E3828" s="834" t="s">
        <v>3287</v>
      </c>
      <c r="F3828" s="832" t="s">
        <v>3243</v>
      </c>
      <c r="G3828" s="832" t="s">
        <v>3673</v>
      </c>
      <c r="H3828" s="832" t="s">
        <v>594</v>
      </c>
      <c r="I3828" s="832" t="s">
        <v>3682</v>
      </c>
      <c r="J3828" s="832" t="s">
        <v>3683</v>
      </c>
      <c r="K3828" s="832" t="s">
        <v>3148</v>
      </c>
      <c r="L3828" s="835">
        <v>0</v>
      </c>
      <c r="M3828" s="835">
        <v>0</v>
      </c>
      <c r="N3828" s="832">
        <v>1</v>
      </c>
      <c r="O3828" s="836">
        <v>0.5</v>
      </c>
      <c r="P3828" s="835">
        <v>0</v>
      </c>
      <c r="Q3828" s="837"/>
      <c r="R3828" s="832">
        <v>1</v>
      </c>
      <c r="S3828" s="837">
        <v>1</v>
      </c>
      <c r="T3828" s="836">
        <v>0.5</v>
      </c>
      <c r="U3828" s="838">
        <v>1</v>
      </c>
    </row>
    <row r="3829" spans="1:21" ht="14.45" customHeight="1" x14ac:dyDescent="0.2">
      <c r="A3829" s="831">
        <v>21</v>
      </c>
      <c r="B3829" s="832" t="s">
        <v>3242</v>
      </c>
      <c r="C3829" s="832" t="s">
        <v>3250</v>
      </c>
      <c r="D3829" s="833" t="s">
        <v>5568</v>
      </c>
      <c r="E3829" s="834" t="s">
        <v>3287</v>
      </c>
      <c r="F3829" s="832" t="s">
        <v>3243</v>
      </c>
      <c r="G3829" s="832" t="s">
        <v>3673</v>
      </c>
      <c r="H3829" s="832" t="s">
        <v>655</v>
      </c>
      <c r="I3829" s="832" t="s">
        <v>3142</v>
      </c>
      <c r="J3829" s="832" t="s">
        <v>1662</v>
      </c>
      <c r="K3829" s="832" t="s">
        <v>2950</v>
      </c>
      <c r="L3829" s="835">
        <v>0</v>
      </c>
      <c r="M3829" s="835">
        <v>0</v>
      </c>
      <c r="N3829" s="832">
        <v>1</v>
      </c>
      <c r="O3829" s="836">
        <v>1</v>
      </c>
      <c r="P3829" s="835"/>
      <c r="Q3829" s="837"/>
      <c r="R3829" s="832"/>
      <c r="S3829" s="837">
        <v>0</v>
      </c>
      <c r="T3829" s="836"/>
      <c r="U3829" s="838">
        <v>0</v>
      </c>
    </row>
    <row r="3830" spans="1:21" ht="14.45" customHeight="1" x14ac:dyDescent="0.2">
      <c r="A3830" s="831">
        <v>21</v>
      </c>
      <c r="B3830" s="832" t="s">
        <v>3242</v>
      </c>
      <c r="C3830" s="832" t="s">
        <v>3250</v>
      </c>
      <c r="D3830" s="833" t="s">
        <v>5568</v>
      </c>
      <c r="E3830" s="834" t="s">
        <v>3287</v>
      </c>
      <c r="F3830" s="832" t="s">
        <v>3243</v>
      </c>
      <c r="G3830" s="832" t="s">
        <v>5517</v>
      </c>
      <c r="H3830" s="832" t="s">
        <v>594</v>
      </c>
      <c r="I3830" s="832" t="s">
        <v>5518</v>
      </c>
      <c r="J3830" s="832" t="s">
        <v>5519</v>
      </c>
      <c r="K3830" s="832" t="s">
        <v>5520</v>
      </c>
      <c r="L3830" s="835">
        <v>246.29</v>
      </c>
      <c r="M3830" s="835">
        <v>738.87</v>
      </c>
      <c r="N3830" s="832">
        <v>3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21</v>
      </c>
      <c r="B3831" s="832" t="s">
        <v>3242</v>
      </c>
      <c r="C3831" s="832" t="s">
        <v>3250</v>
      </c>
      <c r="D3831" s="833" t="s">
        <v>5568</v>
      </c>
      <c r="E3831" s="834" t="s">
        <v>3287</v>
      </c>
      <c r="F3831" s="832" t="s">
        <v>3243</v>
      </c>
      <c r="G3831" s="832" t="s">
        <v>3309</v>
      </c>
      <c r="H3831" s="832" t="s">
        <v>594</v>
      </c>
      <c r="I3831" s="832" t="s">
        <v>4013</v>
      </c>
      <c r="J3831" s="832" t="s">
        <v>3693</v>
      </c>
      <c r="K3831" s="832" t="s">
        <v>4014</v>
      </c>
      <c r="L3831" s="835">
        <v>99.94</v>
      </c>
      <c r="M3831" s="835">
        <v>299.82</v>
      </c>
      <c r="N3831" s="832">
        <v>3</v>
      </c>
      <c r="O3831" s="836">
        <v>3</v>
      </c>
      <c r="P3831" s="835">
        <v>199.88</v>
      </c>
      <c r="Q3831" s="837">
        <v>0.66666666666666663</v>
      </c>
      <c r="R3831" s="832">
        <v>2</v>
      </c>
      <c r="S3831" s="837">
        <v>0.66666666666666663</v>
      </c>
      <c r="T3831" s="836">
        <v>2</v>
      </c>
      <c r="U3831" s="838">
        <v>0.66666666666666663</v>
      </c>
    </row>
    <row r="3832" spans="1:21" ht="14.45" customHeight="1" x14ac:dyDescent="0.2">
      <c r="A3832" s="831">
        <v>21</v>
      </c>
      <c r="B3832" s="832" t="s">
        <v>3242</v>
      </c>
      <c r="C3832" s="832" t="s">
        <v>3250</v>
      </c>
      <c r="D3832" s="833" t="s">
        <v>5568</v>
      </c>
      <c r="E3832" s="834" t="s">
        <v>3287</v>
      </c>
      <c r="F3832" s="832" t="s">
        <v>3243</v>
      </c>
      <c r="G3832" s="832" t="s">
        <v>3309</v>
      </c>
      <c r="H3832" s="832" t="s">
        <v>594</v>
      </c>
      <c r="I3832" s="832" t="s">
        <v>5521</v>
      </c>
      <c r="J3832" s="832" t="s">
        <v>3693</v>
      </c>
      <c r="K3832" s="832" t="s">
        <v>5522</v>
      </c>
      <c r="L3832" s="835">
        <v>66.63</v>
      </c>
      <c r="M3832" s="835">
        <v>133.26</v>
      </c>
      <c r="N3832" s="832">
        <v>2</v>
      </c>
      <c r="O3832" s="836">
        <v>1</v>
      </c>
      <c r="P3832" s="835">
        <v>66.63</v>
      </c>
      <c r="Q3832" s="837">
        <v>0.5</v>
      </c>
      <c r="R3832" s="832">
        <v>1</v>
      </c>
      <c r="S3832" s="837">
        <v>0.5</v>
      </c>
      <c r="T3832" s="836">
        <v>0.5</v>
      </c>
      <c r="U3832" s="838">
        <v>0.5</v>
      </c>
    </row>
    <row r="3833" spans="1:21" ht="14.45" customHeight="1" x14ac:dyDescent="0.2">
      <c r="A3833" s="831">
        <v>21</v>
      </c>
      <c r="B3833" s="832" t="s">
        <v>3242</v>
      </c>
      <c r="C3833" s="832" t="s">
        <v>3250</v>
      </c>
      <c r="D3833" s="833" t="s">
        <v>5568</v>
      </c>
      <c r="E3833" s="834" t="s">
        <v>3287</v>
      </c>
      <c r="F3833" s="832" t="s">
        <v>3243</v>
      </c>
      <c r="G3833" s="832" t="s">
        <v>3309</v>
      </c>
      <c r="H3833" s="832" t="s">
        <v>594</v>
      </c>
      <c r="I3833" s="832" t="s">
        <v>3310</v>
      </c>
      <c r="J3833" s="832" t="s">
        <v>1648</v>
      </c>
      <c r="K3833" s="832" t="s">
        <v>3311</v>
      </c>
      <c r="L3833" s="835">
        <v>50.32</v>
      </c>
      <c r="M3833" s="835">
        <v>805.12000000000012</v>
      </c>
      <c r="N3833" s="832">
        <v>16</v>
      </c>
      <c r="O3833" s="836">
        <v>7</v>
      </c>
      <c r="P3833" s="835">
        <v>50.32</v>
      </c>
      <c r="Q3833" s="837">
        <v>6.2499999999999993E-2</v>
      </c>
      <c r="R3833" s="832">
        <v>1</v>
      </c>
      <c r="S3833" s="837">
        <v>6.25E-2</v>
      </c>
      <c r="T3833" s="836">
        <v>0.5</v>
      </c>
      <c r="U3833" s="838">
        <v>7.1428571428571425E-2</v>
      </c>
    </row>
    <row r="3834" spans="1:21" ht="14.45" customHeight="1" x14ac:dyDescent="0.2">
      <c r="A3834" s="831">
        <v>21</v>
      </c>
      <c r="B3834" s="832" t="s">
        <v>3242</v>
      </c>
      <c r="C3834" s="832" t="s">
        <v>3250</v>
      </c>
      <c r="D3834" s="833" t="s">
        <v>5568</v>
      </c>
      <c r="E3834" s="834" t="s">
        <v>3287</v>
      </c>
      <c r="F3834" s="832" t="s">
        <v>3243</v>
      </c>
      <c r="G3834" s="832" t="s">
        <v>3309</v>
      </c>
      <c r="H3834" s="832" t="s">
        <v>594</v>
      </c>
      <c r="I3834" s="832" t="s">
        <v>4335</v>
      </c>
      <c r="J3834" s="832" t="s">
        <v>1648</v>
      </c>
      <c r="K3834" s="832" t="s">
        <v>4336</v>
      </c>
      <c r="L3834" s="835">
        <v>16.77</v>
      </c>
      <c r="M3834" s="835">
        <v>16.77</v>
      </c>
      <c r="N3834" s="832">
        <v>1</v>
      </c>
      <c r="O3834" s="836">
        <v>1</v>
      </c>
      <c r="P3834" s="835">
        <v>16.77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5" customHeight="1" x14ac:dyDescent="0.2">
      <c r="A3835" s="831">
        <v>21</v>
      </c>
      <c r="B3835" s="832" t="s">
        <v>3242</v>
      </c>
      <c r="C3835" s="832" t="s">
        <v>3250</v>
      </c>
      <c r="D3835" s="833" t="s">
        <v>5568</v>
      </c>
      <c r="E3835" s="834" t="s">
        <v>3287</v>
      </c>
      <c r="F3835" s="832" t="s">
        <v>3243</v>
      </c>
      <c r="G3835" s="832" t="s">
        <v>3698</v>
      </c>
      <c r="H3835" s="832" t="s">
        <v>655</v>
      </c>
      <c r="I3835" s="832" t="s">
        <v>3111</v>
      </c>
      <c r="J3835" s="832" t="s">
        <v>1735</v>
      </c>
      <c r="K3835" s="832" t="s">
        <v>3112</v>
      </c>
      <c r="L3835" s="835">
        <v>154.36000000000001</v>
      </c>
      <c r="M3835" s="835">
        <v>926.16000000000008</v>
      </c>
      <c r="N3835" s="832">
        <v>6</v>
      </c>
      <c r="O3835" s="836">
        <v>5.5</v>
      </c>
      <c r="P3835" s="835">
        <v>617.44000000000005</v>
      </c>
      <c r="Q3835" s="837">
        <v>0.66666666666666663</v>
      </c>
      <c r="R3835" s="832">
        <v>4</v>
      </c>
      <c r="S3835" s="837">
        <v>0.66666666666666663</v>
      </c>
      <c r="T3835" s="836">
        <v>3.5</v>
      </c>
      <c r="U3835" s="838">
        <v>0.63636363636363635</v>
      </c>
    </row>
    <row r="3836" spans="1:21" ht="14.45" customHeight="1" x14ac:dyDescent="0.2">
      <c r="A3836" s="831">
        <v>21</v>
      </c>
      <c r="B3836" s="832" t="s">
        <v>3242</v>
      </c>
      <c r="C3836" s="832" t="s">
        <v>3250</v>
      </c>
      <c r="D3836" s="833" t="s">
        <v>5568</v>
      </c>
      <c r="E3836" s="834" t="s">
        <v>3287</v>
      </c>
      <c r="F3836" s="832" t="s">
        <v>3243</v>
      </c>
      <c r="G3836" s="832" t="s">
        <v>3705</v>
      </c>
      <c r="H3836" s="832" t="s">
        <v>594</v>
      </c>
      <c r="I3836" s="832" t="s">
        <v>3709</v>
      </c>
      <c r="J3836" s="832" t="s">
        <v>3707</v>
      </c>
      <c r="K3836" s="832" t="s">
        <v>3710</v>
      </c>
      <c r="L3836" s="835">
        <v>0</v>
      </c>
      <c r="M3836" s="835">
        <v>0</v>
      </c>
      <c r="N3836" s="832">
        <v>2</v>
      </c>
      <c r="O3836" s="836">
        <v>1.5</v>
      </c>
      <c r="P3836" s="835"/>
      <c r="Q3836" s="837"/>
      <c r="R3836" s="832"/>
      <c r="S3836" s="837">
        <v>0</v>
      </c>
      <c r="T3836" s="836"/>
      <c r="U3836" s="838">
        <v>0</v>
      </c>
    </row>
    <row r="3837" spans="1:21" ht="14.45" customHeight="1" x14ac:dyDescent="0.2">
      <c r="A3837" s="831">
        <v>21</v>
      </c>
      <c r="B3837" s="832" t="s">
        <v>3242</v>
      </c>
      <c r="C3837" s="832" t="s">
        <v>3250</v>
      </c>
      <c r="D3837" s="833" t="s">
        <v>5568</v>
      </c>
      <c r="E3837" s="834" t="s">
        <v>3287</v>
      </c>
      <c r="F3837" s="832" t="s">
        <v>3243</v>
      </c>
      <c r="G3837" s="832" t="s">
        <v>4344</v>
      </c>
      <c r="H3837" s="832" t="s">
        <v>594</v>
      </c>
      <c r="I3837" s="832" t="s">
        <v>4345</v>
      </c>
      <c r="J3837" s="832" t="s">
        <v>4346</v>
      </c>
      <c r="K3837" s="832" t="s">
        <v>4347</v>
      </c>
      <c r="L3837" s="835">
        <v>248.55</v>
      </c>
      <c r="M3837" s="835">
        <v>248.55</v>
      </c>
      <c r="N3837" s="832">
        <v>1</v>
      </c>
      <c r="O3837" s="836">
        <v>1</v>
      </c>
      <c r="P3837" s="835">
        <v>248.55</v>
      </c>
      <c r="Q3837" s="837">
        <v>1</v>
      </c>
      <c r="R3837" s="832">
        <v>1</v>
      </c>
      <c r="S3837" s="837">
        <v>1</v>
      </c>
      <c r="T3837" s="836">
        <v>1</v>
      </c>
      <c r="U3837" s="838">
        <v>1</v>
      </c>
    </row>
    <row r="3838" spans="1:21" ht="14.45" customHeight="1" x14ac:dyDescent="0.2">
      <c r="A3838" s="831">
        <v>21</v>
      </c>
      <c r="B3838" s="832" t="s">
        <v>3242</v>
      </c>
      <c r="C3838" s="832" t="s">
        <v>3250</v>
      </c>
      <c r="D3838" s="833" t="s">
        <v>5568</v>
      </c>
      <c r="E3838" s="834" t="s">
        <v>3287</v>
      </c>
      <c r="F3838" s="832" t="s">
        <v>3243</v>
      </c>
      <c r="G3838" s="832" t="s">
        <v>3312</v>
      </c>
      <c r="H3838" s="832" t="s">
        <v>655</v>
      </c>
      <c r="I3838" s="832" t="s">
        <v>4586</v>
      </c>
      <c r="J3838" s="832" t="s">
        <v>4587</v>
      </c>
      <c r="K3838" s="832" t="s">
        <v>1695</v>
      </c>
      <c r="L3838" s="835">
        <v>127.34</v>
      </c>
      <c r="M3838" s="835">
        <v>636.70000000000005</v>
      </c>
      <c r="N3838" s="832">
        <v>5</v>
      </c>
      <c r="O3838" s="836">
        <v>1.5</v>
      </c>
      <c r="P3838" s="835">
        <v>636.70000000000005</v>
      </c>
      <c r="Q3838" s="837">
        <v>1</v>
      </c>
      <c r="R3838" s="832">
        <v>5</v>
      </c>
      <c r="S3838" s="837">
        <v>1</v>
      </c>
      <c r="T3838" s="836">
        <v>1.5</v>
      </c>
      <c r="U3838" s="838">
        <v>1</v>
      </c>
    </row>
    <row r="3839" spans="1:21" ht="14.45" customHeight="1" x14ac:dyDescent="0.2">
      <c r="A3839" s="831">
        <v>21</v>
      </c>
      <c r="B3839" s="832" t="s">
        <v>3242</v>
      </c>
      <c r="C3839" s="832" t="s">
        <v>3250</v>
      </c>
      <c r="D3839" s="833" t="s">
        <v>5568</v>
      </c>
      <c r="E3839" s="834" t="s">
        <v>3287</v>
      </c>
      <c r="F3839" s="832" t="s">
        <v>3243</v>
      </c>
      <c r="G3839" s="832" t="s">
        <v>3312</v>
      </c>
      <c r="H3839" s="832" t="s">
        <v>655</v>
      </c>
      <c r="I3839" s="832" t="s">
        <v>3165</v>
      </c>
      <c r="J3839" s="832" t="s">
        <v>3166</v>
      </c>
      <c r="K3839" s="832" t="s">
        <v>2157</v>
      </c>
      <c r="L3839" s="835">
        <v>194.26</v>
      </c>
      <c r="M3839" s="835">
        <v>582.78</v>
      </c>
      <c r="N3839" s="832">
        <v>3</v>
      </c>
      <c r="O3839" s="836">
        <v>1.5</v>
      </c>
      <c r="P3839" s="835">
        <v>582.78</v>
      </c>
      <c r="Q3839" s="837">
        <v>1</v>
      </c>
      <c r="R3839" s="832">
        <v>3</v>
      </c>
      <c r="S3839" s="837">
        <v>1</v>
      </c>
      <c r="T3839" s="836">
        <v>1.5</v>
      </c>
      <c r="U3839" s="838">
        <v>1</v>
      </c>
    </row>
    <row r="3840" spans="1:21" ht="14.45" customHeight="1" x14ac:dyDescent="0.2">
      <c r="A3840" s="831">
        <v>21</v>
      </c>
      <c r="B3840" s="832" t="s">
        <v>3242</v>
      </c>
      <c r="C3840" s="832" t="s">
        <v>3250</v>
      </c>
      <c r="D3840" s="833" t="s">
        <v>5568</v>
      </c>
      <c r="E3840" s="834" t="s">
        <v>3287</v>
      </c>
      <c r="F3840" s="832" t="s">
        <v>3243</v>
      </c>
      <c r="G3840" s="832" t="s">
        <v>3312</v>
      </c>
      <c r="H3840" s="832" t="s">
        <v>655</v>
      </c>
      <c r="I3840" s="832" t="s">
        <v>4590</v>
      </c>
      <c r="J3840" s="832" t="s">
        <v>4591</v>
      </c>
      <c r="K3840" s="832" t="s">
        <v>1695</v>
      </c>
      <c r="L3840" s="835">
        <v>127.34</v>
      </c>
      <c r="M3840" s="835">
        <v>254.68</v>
      </c>
      <c r="N3840" s="832">
        <v>2</v>
      </c>
      <c r="O3840" s="836">
        <v>0.5</v>
      </c>
      <c r="P3840" s="835">
        <v>254.68</v>
      </c>
      <c r="Q3840" s="837">
        <v>1</v>
      </c>
      <c r="R3840" s="832">
        <v>2</v>
      </c>
      <c r="S3840" s="837">
        <v>1</v>
      </c>
      <c r="T3840" s="836">
        <v>0.5</v>
      </c>
      <c r="U3840" s="838">
        <v>1</v>
      </c>
    </row>
    <row r="3841" spans="1:21" ht="14.45" customHeight="1" x14ac:dyDescent="0.2">
      <c r="A3841" s="831">
        <v>21</v>
      </c>
      <c r="B3841" s="832" t="s">
        <v>3242</v>
      </c>
      <c r="C3841" s="832" t="s">
        <v>3250</v>
      </c>
      <c r="D3841" s="833" t="s">
        <v>5568</v>
      </c>
      <c r="E3841" s="834" t="s">
        <v>3287</v>
      </c>
      <c r="F3841" s="832" t="s">
        <v>3243</v>
      </c>
      <c r="G3841" s="832" t="s">
        <v>3297</v>
      </c>
      <c r="H3841" s="832" t="s">
        <v>594</v>
      </c>
      <c r="I3841" s="832" t="s">
        <v>3298</v>
      </c>
      <c r="J3841" s="832" t="s">
        <v>1256</v>
      </c>
      <c r="K3841" s="832" t="s">
        <v>1257</v>
      </c>
      <c r="L3841" s="835">
        <v>107.27</v>
      </c>
      <c r="M3841" s="835">
        <v>750.89</v>
      </c>
      <c r="N3841" s="832">
        <v>7</v>
      </c>
      <c r="O3841" s="836">
        <v>4.5</v>
      </c>
      <c r="P3841" s="835">
        <v>429.08</v>
      </c>
      <c r="Q3841" s="837">
        <v>0.5714285714285714</v>
      </c>
      <c r="R3841" s="832">
        <v>4</v>
      </c>
      <c r="S3841" s="837">
        <v>0.5714285714285714</v>
      </c>
      <c r="T3841" s="836">
        <v>2.5</v>
      </c>
      <c r="U3841" s="838">
        <v>0.55555555555555558</v>
      </c>
    </row>
    <row r="3842" spans="1:21" ht="14.45" customHeight="1" x14ac:dyDescent="0.2">
      <c r="A3842" s="831">
        <v>21</v>
      </c>
      <c r="B3842" s="832" t="s">
        <v>3242</v>
      </c>
      <c r="C3842" s="832" t="s">
        <v>3250</v>
      </c>
      <c r="D3842" s="833" t="s">
        <v>5568</v>
      </c>
      <c r="E3842" s="834" t="s">
        <v>3287</v>
      </c>
      <c r="F3842" s="832" t="s">
        <v>3244</v>
      </c>
      <c r="G3842" s="832" t="s">
        <v>3315</v>
      </c>
      <c r="H3842" s="832" t="s">
        <v>594</v>
      </c>
      <c r="I3842" s="832" t="s">
        <v>4371</v>
      </c>
      <c r="J3842" s="832" t="s">
        <v>3317</v>
      </c>
      <c r="K3842" s="832"/>
      <c r="L3842" s="835">
        <v>0</v>
      </c>
      <c r="M3842" s="835">
        <v>0</v>
      </c>
      <c r="N3842" s="832">
        <v>1</v>
      </c>
      <c r="O3842" s="836">
        <v>1</v>
      </c>
      <c r="P3842" s="835">
        <v>0</v>
      </c>
      <c r="Q3842" s="837"/>
      <c r="R3842" s="832">
        <v>1</v>
      </c>
      <c r="S3842" s="837">
        <v>1</v>
      </c>
      <c r="T3842" s="836">
        <v>1</v>
      </c>
      <c r="U3842" s="838">
        <v>1</v>
      </c>
    </row>
    <row r="3843" spans="1:21" ht="14.45" customHeight="1" x14ac:dyDescent="0.2">
      <c r="A3843" s="831">
        <v>21</v>
      </c>
      <c r="B3843" s="832" t="s">
        <v>3242</v>
      </c>
      <c r="C3843" s="832" t="s">
        <v>3250</v>
      </c>
      <c r="D3843" s="833" t="s">
        <v>5568</v>
      </c>
      <c r="E3843" s="834" t="s">
        <v>3287</v>
      </c>
      <c r="F3843" s="832" t="s">
        <v>3245</v>
      </c>
      <c r="G3843" s="832" t="s">
        <v>3728</v>
      </c>
      <c r="H3843" s="832" t="s">
        <v>594</v>
      </c>
      <c r="I3843" s="832" t="s">
        <v>4871</v>
      </c>
      <c r="J3843" s="832" t="s">
        <v>4872</v>
      </c>
      <c r="K3843" s="832" t="s">
        <v>4873</v>
      </c>
      <c r="L3843" s="835">
        <v>741</v>
      </c>
      <c r="M3843" s="835">
        <v>7410</v>
      </c>
      <c r="N3843" s="832">
        <v>10</v>
      </c>
      <c r="O3843" s="836">
        <v>4</v>
      </c>
      <c r="P3843" s="835">
        <v>7410</v>
      </c>
      <c r="Q3843" s="837">
        <v>1</v>
      </c>
      <c r="R3843" s="832">
        <v>10</v>
      </c>
      <c r="S3843" s="837">
        <v>1</v>
      </c>
      <c r="T3843" s="836">
        <v>4</v>
      </c>
      <c r="U3843" s="838">
        <v>1</v>
      </c>
    </row>
    <row r="3844" spans="1:21" ht="14.45" customHeight="1" x14ac:dyDescent="0.2">
      <c r="A3844" s="831">
        <v>21</v>
      </c>
      <c r="B3844" s="832" t="s">
        <v>3242</v>
      </c>
      <c r="C3844" s="832" t="s">
        <v>3250</v>
      </c>
      <c r="D3844" s="833" t="s">
        <v>5568</v>
      </c>
      <c r="E3844" s="834" t="s">
        <v>3287</v>
      </c>
      <c r="F3844" s="832" t="s">
        <v>3245</v>
      </c>
      <c r="G3844" s="832" t="s">
        <v>3728</v>
      </c>
      <c r="H3844" s="832" t="s">
        <v>594</v>
      </c>
      <c r="I3844" s="832" t="s">
        <v>5523</v>
      </c>
      <c r="J3844" s="832" t="s">
        <v>5524</v>
      </c>
      <c r="K3844" s="832" t="s">
        <v>4046</v>
      </c>
      <c r="L3844" s="835">
        <v>1512.58</v>
      </c>
      <c r="M3844" s="835">
        <v>6050.32</v>
      </c>
      <c r="N3844" s="832">
        <v>4</v>
      </c>
      <c r="O3844" s="836">
        <v>2</v>
      </c>
      <c r="P3844" s="835">
        <v>6050.32</v>
      </c>
      <c r="Q3844" s="837">
        <v>1</v>
      </c>
      <c r="R3844" s="832">
        <v>4</v>
      </c>
      <c r="S3844" s="837">
        <v>1</v>
      </c>
      <c r="T3844" s="836">
        <v>2</v>
      </c>
      <c r="U3844" s="838">
        <v>1</v>
      </c>
    </row>
    <row r="3845" spans="1:21" ht="14.45" customHeight="1" x14ac:dyDescent="0.2">
      <c r="A3845" s="831">
        <v>21</v>
      </c>
      <c r="B3845" s="832" t="s">
        <v>3242</v>
      </c>
      <c r="C3845" s="832" t="s">
        <v>3250</v>
      </c>
      <c r="D3845" s="833" t="s">
        <v>5568</v>
      </c>
      <c r="E3845" s="834" t="s">
        <v>3287</v>
      </c>
      <c r="F3845" s="832" t="s">
        <v>3245</v>
      </c>
      <c r="G3845" s="832" t="s">
        <v>3728</v>
      </c>
      <c r="H3845" s="832" t="s">
        <v>594</v>
      </c>
      <c r="I3845" s="832" t="s">
        <v>5525</v>
      </c>
      <c r="J3845" s="832" t="s">
        <v>5526</v>
      </c>
      <c r="K3845" s="832" t="s">
        <v>5527</v>
      </c>
      <c r="L3845" s="835">
        <v>1006.25</v>
      </c>
      <c r="M3845" s="835">
        <v>2012.5</v>
      </c>
      <c r="N3845" s="832">
        <v>2</v>
      </c>
      <c r="O3845" s="836">
        <v>1</v>
      </c>
      <c r="P3845" s="835">
        <v>2012.5</v>
      </c>
      <c r="Q3845" s="837">
        <v>1</v>
      </c>
      <c r="R3845" s="832">
        <v>2</v>
      </c>
      <c r="S3845" s="837">
        <v>1</v>
      </c>
      <c r="T3845" s="836">
        <v>1</v>
      </c>
      <c r="U3845" s="838">
        <v>1</v>
      </c>
    </row>
    <row r="3846" spans="1:21" ht="14.45" customHeight="1" x14ac:dyDescent="0.2">
      <c r="A3846" s="831">
        <v>21</v>
      </c>
      <c r="B3846" s="832" t="s">
        <v>3242</v>
      </c>
      <c r="C3846" s="832" t="s">
        <v>3250</v>
      </c>
      <c r="D3846" s="833" t="s">
        <v>5568</v>
      </c>
      <c r="E3846" s="834" t="s">
        <v>3287</v>
      </c>
      <c r="F3846" s="832" t="s">
        <v>3245</v>
      </c>
      <c r="G3846" s="832" t="s">
        <v>3728</v>
      </c>
      <c r="H3846" s="832" t="s">
        <v>594</v>
      </c>
      <c r="I3846" s="832" t="s">
        <v>5429</v>
      </c>
      <c r="J3846" s="832" t="s">
        <v>5430</v>
      </c>
      <c r="K3846" s="832" t="s">
        <v>5431</v>
      </c>
      <c r="L3846" s="835">
        <v>1512.05</v>
      </c>
      <c r="M3846" s="835">
        <v>4536.1499999999996</v>
      </c>
      <c r="N3846" s="832">
        <v>3</v>
      </c>
      <c r="O3846" s="836">
        <v>1</v>
      </c>
      <c r="P3846" s="835">
        <v>4536.1499999999996</v>
      </c>
      <c r="Q3846" s="837">
        <v>1</v>
      </c>
      <c r="R3846" s="832">
        <v>3</v>
      </c>
      <c r="S3846" s="837">
        <v>1</v>
      </c>
      <c r="T3846" s="836">
        <v>1</v>
      </c>
      <c r="U3846" s="838">
        <v>1</v>
      </c>
    </row>
    <row r="3847" spans="1:21" ht="14.45" customHeight="1" x14ac:dyDescent="0.2">
      <c r="A3847" s="831">
        <v>21</v>
      </c>
      <c r="B3847" s="832" t="s">
        <v>3242</v>
      </c>
      <c r="C3847" s="832" t="s">
        <v>3250</v>
      </c>
      <c r="D3847" s="833" t="s">
        <v>5568</v>
      </c>
      <c r="E3847" s="834" t="s">
        <v>3287</v>
      </c>
      <c r="F3847" s="832" t="s">
        <v>3245</v>
      </c>
      <c r="G3847" s="832" t="s">
        <v>3728</v>
      </c>
      <c r="H3847" s="832" t="s">
        <v>594</v>
      </c>
      <c r="I3847" s="832" t="s">
        <v>4047</v>
      </c>
      <c r="J3847" s="832" t="s">
        <v>4048</v>
      </c>
      <c r="K3847" s="832" t="s">
        <v>4049</v>
      </c>
      <c r="L3847" s="835">
        <v>426.75</v>
      </c>
      <c r="M3847" s="835">
        <v>853.5</v>
      </c>
      <c r="N3847" s="832">
        <v>2</v>
      </c>
      <c r="O3847" s="836">
        <v>1</v>
      </c>
      <c r="P3847" s="835">
        <v>853.5</v>
      </c>
      <c r="Q3847" s="837">
        <v>1</v>
      </c>
      <c r="R3847" s="832">
        <v>2</v>
      </c>
      <c r="S3847" s="837">
        <v>1</v>
      </c>
      <c r="T3847" s="836">
        <v>1</v>
      </c>
      <c r="U3847" s="838">
        <v>1</v>
      </c>
    </row>
    <row r="3848" spans="1:21" ht="14.45" customHeight="1" x14ac:dyDescent="0.2">
      <c r="A3848" s="831">
        <v>21</v>
      </c>
      <c r="B3848" s="832" t="s">
        <v>3242</v>
      </c>
      <c r="C3848" s="832" t="s">
        <v>3250</v>
      </c>
      <c r="D3848" s="833" t="s">
        <v>5568</v>
      </c>
      <c r="E3848" s="834" t="s">
        <v>3287</v>
      </c>
      <c r="F3848" s="832" t="s">
        <v>3245</v>
      </c>
      <c r="G3848" s="832" t="s">
        <v>3728</v>
      </c>
      <c r="H3848" s="832" t="s">
        <v>594</v>
      </c>
      <c r="I3848" s="832" t="s">
        <v>4050</v>
      </c>
      <c r="J3848" s="832" t="s">
        <v>4051</v>
      </c>
      <c r="K3848" s="832" t="s">
        <v>4052</v>
      </c>
      <c r="L3848" s="835">
        <v>1600</v>
      </c>
      <c r="M3848" s="835">
        <v>4800</v>
      </c>
      <c r="N3848" s="832">
        <v>3</v>
      </c>
      <c r="O3848" s="836">
        <v>2</v>
      </c>
      <c r="P3848" s="835">
        <v>4800</v>
      </c>
      <c r="Q3848" s="837">
        <v>1</v>
      </c>
      <c r="R3848" s="832">
        <v>3</v>
      </c>
      <c r="S3848" s="837">
        <v>1</v>
      </c>
      <c r="T3848" s="836">
        <v>2</v>
      </c>
      <c r="U3848" s="838">
        <v>1</v>
      </c>
    </row>
    <row r="3849" spans="1:21" ht="14.45" customHeight="1" x14ac:dyDescent="0.2">
      <c r="A3849" s="831">
        <v>21</v>
      </c>
      <c r="B3849" s="832" t="s">
        <v>3242</v>
      </c>
      <c r="C3849" s="832" t="s">
        <v>3250</v>
      </c>
      <c r="D3849" s="833" t="s">
        <v>5568</v>
      </c>
      <c r="E3849" s="834" t="s">
        <v>3287</v>
      </c>
      <c r="F3849" s="832" t="s">
        <v>3245</v>
      </c>
      <c r="G3849" s="832" t="s">
        <v>3728</v>
      </c>
      <c r="H3849" s="832" t="s">
        <v>594</v>
      </c>
      <c r="I3849" s="832" t="s">
        <v>5490</v>
      </c>
      <c r="J3849" s="832" t="s">
        <v>5491</v>
      </c>
      <c r="K3849" s="832" t="s">
        <v>5492</v>
      </c>
      <c r="L3849" s="835">
        <v>1438.95</v>
      </c>
      <c r="M3849" s="835">
        <v>4316.8500000000004</v>
      </c>
      <c r="N3849" s="832">
        <v>3</v>
      </c>
      <c r="O3849" s="836">
        <v>1</v>
      </c>
      <c r="P3849" s="835">
        <v>4316.8500000000004</v>
      </c>
      <c r="Q3849" s="837">
        <v>1</v>
      </c>
      <c r="R3849" s="832">
        <v>3</v>
      </c>
      <c r="S3849" s="837">
        <v>1</v>
      </c>
      <c r="T3849" s="836">
        <v>1</v>
      </c>
      <c r="U3849" s="838">
        <v>1</v>
      </c>
    </row>
    <row r="3850" spans="1:21" ht="14.45" customHeight="1" x14ac:dyDescent="0.2">
      <c r="A3850" s="831">
        <v>21</v>
      </c>
      <c r="B3850" s="832" t="s">
        <v>3242</v>
      </c>
      <c r="C3850" s="832" t="s">
        <v>3250</v>
      </c>
      <c r="D3850" s="833" t="s">
        <v>5568</v>
      </c>
      <c r="E3850" s="834" t="s">
        <v>3287</v>
      </c>
      <c r="F3850" s="832" t="s">
        <v>3245</v>
      </c>
      <c r="G3850" s="832" t="s">
        <v>3728</v>
      </c>
      <c r="H3850" s="832" t="s">
        <v>594</v>
      </c>
      <c r="I3850" s="832" t="s">
        <v>4874</v>
      </c>
      <c r="J3850" s="832" t="s">
        <v>4875</v>
      </c>
      <c r="K3850" s="832" t="s">
        <v>4876</v>
      </c>
      <c r="L3850" s="835">
        <v>800</v>
      </c>
      <c r="M3850" s="835">
        <v>3200</v>
      </c>
      <c r="N3850" s="832">
        <v>4</v>
      </c>
      <c r="O3850" s="836">
        <v>1</v>
      </c>
      <c r="P3850" s="835">
        <v>3200</v>
      </c>
      <c r="Q3850" s="837">
        <v>1</v>
      </c>
      <c r="R3850" s="832">
        <v>4</v>
      </c>
      <c r="S3850" s="837">
        <v>1</v>
      </c>
      <c r="T3850" s="836">
        <v>1</v>
      </c>
      <c r="U3850" s="838">
        <v>1</v>
      </c>
    </row>
    <row r="3851" spans="1:21" ht="14.45" customHeight="1" x14ac:dyDescent="0.2">
      <c r="A3851" s="831">
        <v>21</v>
      </c>
      <c r="B3851" s="832" t="s">
        <v>3242</v>
      </c>
      <c r="C3851" s="832" t="s">
        <v>3250</v>
      </c>
      <c r="D3851" s="833" t="s">
        <v>5568</v>
      </c>
      <c r="E3851" s="834" t="s">
        <v>3287</v>
      </c>
      <c r="F3851" s="832" t="s">
        <v>3245</v>
      </c>
      <c r="G3851" s="832" t="s">
        <v>3728</v>
      </c>
      <c r="H3851" s="832" t="s">
        <v>594</v>
      </c>
      <c r="I3851" s="832" t="s">
        <v>5437</v>
      </c>
      <c r="J3851" s="832" t="s">
        <v>4051</v>
      </c>
      <c r="K3851" s="832" t="s">
        <v>5438</v>
      </c>
      <c r="L3851" s="835">
        <v>800</v>
      </c>
      <c r="M3851" s="835">
        <v>4800</v>
      </c>
      <c r="N3851" s="832">
        <v>6</v>
      </c>
      <c r="O3851" s="836">
        <v>2</v>
      </c>
      <c r="P3851" s="835">
        <v>4800</v>
      </c>
      <c r="Q3851" s="837">
        <v>1</v>
      </c>
      <c r="R3851" s="832">
        <v>6</v>
      </c>
      <c r="S3851" s="837">
        <v>1</v>
      </c>
      <c r="T3851" s="836">
        <v>2</v>
      </c>
      <c r="U3851" s="838">
        <v>1</v>
      </c>
    </row>
    <row r="3852" spans="1:21" ht="14.45" customHeight="1" x14ac:dyDescent="0.2">
      <c r="A3852" s="831">
        <v>21</v>
      </c>
      <c r="B3852" s="832" t="s">
        <v>3242</v>
      </c>
      <c r="C3852" s="832" t="s">
        <v>3250</v>
      </c>
      <c r="D3852" s="833" t="s">
        <v>5568</v>
      </c>
      <c r="E3852" s="834" t="s">
        <v>3287</v>
      </c>
      <c r="F3852" s="832" t="s">
        <v>3245</v>
      </c>
      <c r="G3852" s="832" t="s">
        <v>3728</v>
      </c>
      <c r="H3852" s="832" t="s">
        <v>594</v>
      </c>
      <c r="I3852" s="832" t="s">
        <v>5528</v>
      </c>
      <c r="J3852" s="832" t="s">
        <v>5529</v>
      </c>
      <c r="K3852" s="832" t="s">
        <v>4046</v>
      </c>
      <c r="L3852" s="835">
        <v>691.73</v>
      </c>
      <c r="M3852" s="835">
        <v>3458.65</v>
      </c>
      <c r="N3852" s="832">
        <v>5</v>
      </c>
      <c r="O3852" s="836">
        <v>1</v>
      </c>
      <c r="P3852" s="835">
        <v>3458.65</v>
      </c>
      <c r="Q3852" s="837">
        <v>1</v>
      </c>
      <c r="R3852" s="832">
        <v>5</v>
      </c>
      <c r="S3852" s="837">
        <v>1</v>
      </c>
      <c r="T3852" s="836">
        <v>1</v>
      </c>
      <c r="U3852" s="838">
        <v>1</v>
      </c>
    </row>
    <row r="3853" spans="1:21" ht="14.45" customHeight="1" x14ac:dyDescent="0.2">
      <c r="A3853" s="831">
        <v>21</v>
      </c>
      <c r="B3853" s="832" t="s">
        <v>3242</v>
      </c>
      <c r="C3853" s="832" t="s">
        <v>3250</v>
      </c>
      <c r="D3853" s="833" t="s">
        <v>5568</v>
      </c>
      <c r="E3853" s="834" t="s">
        <v>3287</v>
      </c>
      <c r="F3853" s="832" t="s">
        <v>3245</v>
      </c>
      <c r="G3853" s="832" t="s">
        <v>3728</v>
      </c>
      <c r="H3853" s="832" t="s">
        <v>594</v>
      </c>
      <c r="I3853" s="832" t="s">
        <v>5530</v>
      </c>
      <c r="J3853" s="832" t="s">
        <v>5526</v>
      </c>
      <c r="K3853" s="832" t="s">
        <v>5531</v>
      </c>
      <c r="L3853" s="835">
        <v>1121.25</v>
      </c>
      <c r="M3853" s="835">
        <v>2242.5</v>
      </c>
      <c r="N3853" s="832">
        <v>2</v>
      </c>
      <c r="O3853" s="836">
        <v>1</v>
      </c>
      <c r="P3853" s="835">
        <v>2242.5</v>
      </c>
      <c r="Q3853" s="837">
        <v>1</v>
      </c>
      <c r="R3853" s="832">
        <v>2</v>
      </c>
      <c r="S3853" s="837">
        <v>1</v>
      </c>
      <c r="T3853" s="836">
        <v>1</v>
      </c>
      <c r="U3853" s="838">
        <v>1</v>
      </c>
    </row>
    <row r="3854" spans="1:21" ht="14.45" customHeight="1" x14ac:dyDescent="0.2">
      <c r="A3854" s="831">
        <v>21</v>
      </c>
      <c r="B3854" s="832" t="s">
        <v>3242</v>
      </c>
      <c r="C3854" s="832" t="s">
        <v>3250</v>
      </c>
      <c r="D3854" s="833" t="s">
        <v>5568</v>
      </c>
      <c r="E3854" s="834" t="s">
        <v>3287</v>
      </c>
      <c r="F3854" s="832" t="s">
        <v>3245</v>
      </c>
      <c r="G3854" s="832" t="s">
        <v>3734</v>
      </c>
      <c r="H3854" s="832" t="s">
        <v>594</v>
      </c>
      <c r="I3854" s="832" t="s">
        <v>3735</v>
      </c>
      <c r="J3854" s="832" t="s">
        <v>3736</v>
      </c>
      <c r="K3854" s="832" t="s">
        <v>3737</v>
      </c>
      <c r="L3854" s="835">
        <v>1800</v>
      </c>
      <c r="M3854" s="835">
        <v>1800</v>
      </c>
      <c r="N3854" s="832">
        <v>1</v>
      </c>
      <c r="O3854" s="836">
        <v>1</v>
      </c>
      <c r="P3854" s="835">
        <v>1800</v>
      </c>
      <c r="Q3854" s="837">
        <v>1</v>
      </c>
      <c r="R3854" s="832">
        <v>1</v>
      </c>
      <c r="S3854" s="837">
        <v>1</v>
      </c>
      <c r="T3854" s="836">
        <v>1</v>
      </c>
      <c r="U3854" s="838">
        <v>1</v>
      </c>
    </row>
    <row r="3855" spans="1:21" ht="14.45" customHeight="1" x14ac:dyDescent="0.2">
      <c r="A3855" s="831">
        <v>21</v>
      </c>
      <c r="B3855" s="832" t="s">
        <v>3242</v>
      </c>
      <c r="C3855" s="832" t="s">
        <v>3250</v>
      </c>
      <c r="D3855" s="833" t="s">
        <v>5568</v>
      </c>
      <c r="E3855" s="834" t="s">
        <v>3287</v>
      </c>
      <c r="F3855" s="832" t="s">
        <v>3245</v>
      </c>
      <c r="G3855" s="832" t="s">
        <v>3747</v>
      </c>
      <c r="H3855" s="832" t="s">
        <v>594</v>
      </c>
      <c r="I3855" s="832" t="s">
        <v>3751</v>
      </c>
      <c r="J3855" s="832" t="s">
        <v>4062</v>
      </c>
      <c r="K3855" s="832" t="s">
        <v>4063</v>
      </c>
      <c r="L3855" s="835">
        <v>1000</v>
      </c>
      <c r="M3855" s="835">
        <v>9000</v>
      </c>
      <c r="N3855" s="832">
        <v>9</v>
      </c>
      <c r="O3855" s="836">
        <v>9</v>
      </c>
      <c r="P3855" s="835">
        <v>1000</v>
      </c>
      <c r="Q3855" s="837">
        <v>0.1111111111111111</v>
      </c>
      <c r="R3855" s="832">
        <v>1</v>
      </c>
      <c r="S3855" s="837">
        <v>0.1111111111111111</v>
      </c>
      <c r="T3855" s="836">
        <v>1</v>
      </c>
      <c r="U3855" s="838">
        <v>0.1111111111111111</v>
      </c>
    </row>
    <row r="3856" spans="1:21" ht="14.45" customHeight="1" x14ac:dyDescent="0.2">
      <c r="A3856" s="831">
        <v>21</v>
      </c>
      <c r="B3856" s="832" t="s">
        <v>3242</v>
      </c>
      <c r="C3856" s="832" t="s">
        <v>3250</v>
      </c>
      <c r="D3856" s="833" t="s">
        <v>5568</v>
      </c>
      <c r="E3856" s="834" t="s">
        <v>3288</v>
      </c>
      <c r="F3856" s="832" t="s">
        <v>3243</v>
      </c>
      <c r="G3856" s="832" t="s">
        <v>3318</v>
      </c>
      <c r="H3856" s="832" t="s">
        <v>655</v>
      </c>
      <c r="I3856" s="832" t="s">
        <v>2836</v>
      </c>
      <c r="J3856" s="832" t="s">
        <v>675</v>
      </c>
      <c r="K3856" s="832" t="s">
        <v>676</v>
      </c>
      <c r="L3856" s="835">
        <v>21.76</v>
      </c>
      <c r="M3856" s="835">
        <v>21.76</v>
      </c>
      <c r="N3856" s="832">
        <v>1</v>
      </c>
      <c r="O3856" s="836">
        <v>1</v>
      </c>
      <c r="P3856" s="835">
        <v>21.76</v>
      </c>
      <c r="Q3856" s="837">
        <v>1</v>
      </c>
      <c r="R3856" s="832">
        <v>1</v>
      </c>
      <c r="S3856" s="837">
        <v>1</v>
      </c>
      <c r="T3856" s="836">
        <v>1</v>
      </c>
      <c r="U3856" s="838">
        <v>1</v>
      </c>
    </row>
    <row r="3857" spans="1:21" ht="14.45" customHeight="1" x14ac:dyDescent="0.2">
      <c r="A3857" s="831">
        <v>21</v>
      </c>
      <c r="B3857" s="832" t="s">
        <v>3242</v>
      </c>
      <c r="C3857" s="832" t="s">
        <v>3250</v>
      </c>
      <c r="D3857" s="833" t="s">
        <v>5568</v>
      </c>
      <c r="E3857" s="834" t="s">
        <v>3288</v>
      </c>
      <c r="F3857" s="832" t="s">
        <v>3243</v>
      </c>
      <c r="G3857" s="832" t="s">
        <v>3325</v>
      </c>
      <c r="H3857" s="832" t="s">
        <v>594</v>
      </c>
      <c r="I3857" s="832" t="s">
        <v>5532</v>
      </c>
      <c r="J3857" s="832" t="s">
        <v>4880</v>
      </c>
      <c r="K3857" s="832" t="s">
        <v>4136</v>
      </c>
      <c r="L3857" s="835">
        <v>103.64</v>
      </c>
      <c r="M3857" s="835">
        <v>103.64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21</v>
      </c>
      <c r="B3858" s="832" t="s">
        <v>3242</v>
      </c>
      <c r="C3858" s="832" t="s">
        <v>3250</v>
      </c>
      <c r="D3858" s="833" t="s">
        <v>5568</v>
      </c>
      <c r="E3858" s="834" t="s">
        <v>3288</v>
      </c>
      <c r="F3858" s="832" t="s">
        <v>3243</v>
      </c>
      <c r="G3858" s="832" t="s">
        <v>3327</v>
      </c>
      <c r="H3858" s="832" t="s">
        <v>655</v>
      </c>
      <c r="I3858" s="832" t="s">
        <v>4383</v>
      </c>
      <c r="J3858" s="832" t="s">
        <v>3329</v>
      </c>
      <c r="K3858" s="832" t="s">
        <v>4384</v>
      </c>
      <c r="L3858" s="835">
        <v>1834.64</v>
      </c>
      <c r="M3858" s="835">
        <v>1834.64</v>
      </c>
      <c r="N3858" s="832">
        <v>1</v>
      </c>
      <c r="O3858" s="836">
        <v>0.5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5" customHeight="1" x14ac:dyDescent="0.2">
      <c r="A3859" s="831">
        <v>21</v>
      </c>
      <c r="B3859" s="832" t="s">
        <v>3242</v>
      </c>
      <c r="C3859" s="832" t="s">
        <v>3250</v>
      </c>
      <c r="D3859" s="833" t="s">
        <v>5568</v>
      </c>
      <c r="E3859" s="834" t="s">
        <v>3288</v>
      </c>
      <c r="F3859" s="832" t="s">
        <v>3243</v>
      </c>
      <c r="G3859" s="832" t="s">
        <v>3353</v>
      </c>
      <c r="H3859" s="832" t="s">
        <v>594</v>
      </c>
      <c r="I3859" s="832" t="s">
        <v>3354</v>
      </c>
      <c r="J3859" s="832" t="s">
        <v>3355</v>
      </c>
      <c r="K3859" s="832" t="s">
        <v>3356</v>
      </c>
      <c r="L3859" s="835">
        <v>0</v>
      </c>
      <c r="M3859" s="835">
        <v>0</v>
      </c>
      <c r="N3859" s="832">
        <v>1</v>
      </c>
      <c r="O3859" s="836">
        <v>1</v>
      </c>
      <c r="P3859" s="835">
        <v>0</v>
      </c>
      <c r="Q3859" s="837"/>
      <c r="R3859" s="832">
        <v>1</v>
      </c>
      <c r="S3859" s="837">
        <v>1</v>
      </c>
      <c r="T3859" s="836">
        <v>1</v>
      </c>
      <c r="U3859" s="838">
        <v>1</v>
      </c>
    </row>
    <row r="3860" spans="1:21" ht="14.45" customHeight="1" x14ac:dyDescent="0.2">
      <c r="A3860" s="831">
        <v>21</v>
      </c>
      <c r="B3860" s="832" t="s">
        <v>3242</v>
      </c>
      <c r="C3860" s="832" t="s">
        <v>3250</v>
      </c>
      <c r="D3860" s="833" t="s">
        <v>5568</v>
      </c>
      <c r="E3860" s="834" t="s">
        <v>3288</v>
      </c>
      <c r="F3860" s="832" t="s">
        <v>3243</v>
      </c>
      <c r="G3860" s="832" t="s">
        <v>3361</v>
      </c>
      <c r="H3860" s="832" t="s">
        <v>655</v>
      </c>
      <c r="I3860" s="832" t="s">
        <v>2988</v>
      </c>
      <c r="J3860" s="832" t="s">
        <v>1653</v>
      </c>
      <c r="K3860" s="832" t="s">
        <v>769</v>
      </c>
      <c r="L3860" s="835">
        <v>58.77</v>
      </c>
      <c r="M3860" s="835">
        <v>58.77</v>
      </c>
      <c r="N3860" s="832">
        <v>1</v>
      </c>
      <c r="O3860" s="836">
        <v>1</v>
      </c>
      <c r="P3860" s="835">
        <v>58.77</v>
      </c>
      <c r="Q3860" s="837">
        <v>1</v>
      </c>
      <c r="R3860" s="832">
        <v>1</v>
      </c>
      <c r="S3860" s="837">
        <v>1</v>
      </c>
      <c r="T3860" s="836">
        <v>1</v>
      </c>
      <c r="U3860" s="838">
        <v>1</v>
      </c>
    </row>
    <row r="3861" spans="1:21" ht="14.45" customHeight="1" x14ac:dyDescent="0.2">
      <c r="A3861" s="831">
        <v>21</v>
      </c>
      <c r="B3861" s="832" t="s">
        <v>3242</v>
      </c>
      <c r="C3861" s="832" t="s">
        <v>3250</v>
      </c>
      <c r="D3861" s="833" t="s">
        <v>5568</v>
      </c>
      <c r="E3861" s="834" t="s">
        <v>3288</v>
      </c>
      <c r="F3861" s="832" t="s">
        <v>3243</v>
      </c>
      <c r="G3861" s="832" t="s">
        <v>3375</v>
      </c>
      <c r="H3861" s="832" t="s">
        <v>594</v>
      </c>
      <c r="I3861" s="832" t="s">
        <v>3378</v>
      </c>
      <c r="J3861" s="832" t="s">
        <v>1014</v>
      </c>
      <c r="K3861" s="832" t="s">
        <v>1421</v>
      </c>
      <c r="L3861" s="835">
        <v>516</v>
      </c>
      <c r="M3861" s="835">
        <v>2580</v>
      </c>
      <c r="N3861" s="832">
        <v>5</v>
      </c>
      <c r="O3861" s="836">
        <v>4</v>
      </c>
      <c r="P3861" s="835">
        <v>1032</v>
      </c>
      <c r="Q3861" s="837">
        <v>0.4</v>
      </c>
      <c r="R3861" s="832">
        <v>2</v>
      </c>
      <c r="S3861" s="837">
        <v>0.4</v>
      </c>
      <c r="T3861" s="836">
        <v>1.5</v>
      </c>
      <c r="U3861" s="838">
        <v>0.375</v>
      </c>
    </row>
    <row r="3862" spans="1:21" ht="14.45" customHeight="1" x14ac:dyDescent="0.2">
      <c r="A3862" s="831">
        <v>21</v>
      </c>
      <c r="B3862" s="832" t="s">
        <v>3242</v>
      </c>
      <c r="C3862" s="832" t="s">
        <v>3250</v>
      </c>
      <c r="D3862" s="833" t="s">
        <v>5568</v>
      </c>
      <c r="E3862" s="834" t="s">
        <v>3288</v>
      </c>
      <c r="F3862" s="832" t="s">
        <v>3243</v>
      </c>
      <c r="G3862" s="832" t="s">
        <v>3379</v>
      </c>
      <c r="H3862" s="832" t="s">
        <v>594</v>
      </c>
      <c r="I3862" s="832" t="s">
        <v>3383</v>
      </c>
      <c r="J3862" s="832" t="s">
        <v>3384</v>
      </c>
      <c r="K3862" s="832" t="s">
        <v>3385</v>
      </c>
      <c r="L3862" s="835">
        <v>35.25</v>
      </c>
      <c r="M3862" s="835">
        <v>35.25</v>
      </c>
      <c r="N3862" s="832">
        <v>1</v>
      </c>
      <c r="O3862" s="836">
        <v>0.5</v>
      </c>
      <c r="P3862" s="835">
        <v>35.25</v>
      </c>
      <c r="Q3862" s="837">
        <v>1</v>
      </c>
      <c r="R3862" s="832">
        <v>1</v>
      </c>
      <c r="S3862" s="837">
        <v>1</v>
      </c>
      <c r="T3862" s="836">
        <v>0.5</v>
      </c>
      <c r="U3862" s="838">
        <v>1</v>
      </c>
    </row>
    <row r="3863" spans="1:21" ht="14.45" customHeight="1" x14ac:dyDescent="0.2">
      <c r="A3863" s="831">
        <v>21</v>
      </c>
      <c r="B3863" s="832" t="s">
        <v>3242</v>
      </c>
      <c r="C3863" s="832" t="s">
        <v>3250</v>
      </c>
      <c r="D3863" s="833" t="s">
        <v>5568</v>
      </c>
      <c r="E3863" s="834" t="s">
        <v>3288</v>
      </c>
      <c r="F3863" s="832" t="s">
        <v>3243</v>
      </c>
      <c r="G3863" s="832" t="s">
        <v>5533</v>
      </c>
      <c r="H3863" s="832" t="s">
        <v>594</v>
      </c>
      <c r="I3863" s="832" t="s">
        <v>5534</v>
      </c>
      <c r="J3863" s="832" t="s">
        <v>5535</v>
      </c>
      <c r="K3863" s="832" t="s">
        <v>5455</v>
      </c>
      <c r="L3863" s="835">
        <v>61.97</v>
      </c>
      <c r="M3863" s="835">
        <v>61.97</v>
      </c>
      <c r="N3863" s="832">
        <v>1</v>
      </c>
      <c r="O3863" s="836">
        <v>1</v>
      </c>
      <c r="P3863" s="835">
        <v>61.97</v>
      </c>
      <c r="Q3863" s="837">
        <v>1</v>
      </c>
      <c r="R3863" s="832">
        <v>1</v>
      </c>
      <c r="S3863" s="837">
        <v>1</v>
      </c>
      <c r="T3863" s="836">
        <v>1</v>
      </c>
      <c r="U3863" s="838">
        <v>1</v>
      </c>
    </row>
    <row r="3864" spans="1:21" ht="14.45" customHeight="1" x14ac:dyDescent="0.2">
      <c r="A3864" s="831">
        <v>21</v>
      </c>
      <c r="B3864" s="832" t="s">
        <v>3242</v>
      </c>
      <c r="C3864" s="832" t="s">
        <v>3250</v>
      </c>
      <c r="D3864" s="833" t="s">
        <v>5568</v>
      </c>
      <c r="E3864" s="834" t="s">
        <v>3288</v>
      </c>
      <c r="F3864" s="832" t="s">
        <v>3243</v>
      </c>
      <c r="G3864" s="832" t="s">
        <v>3315</v>
      </c>
      <c r="H3864" s="832" t="s">
        <v>594</v>
      </c>
      <c r="I3864" s="832" t="s">
        <v>4418</v>
      </c>
      <c r="J3864" s="832" t="s">
        <v>3317</v>
      </c>
      <c r="K3864" s="832"/>
      <c r="L3864" s="835">
        <v>318.07</v>
      </c>
      <c r="M3864" s="835">
        <v>1908.42</v>
      </c>
      <c r="N3864" s="832">
        <v>6</v>
      </c>
      <c r="O3864" s="836">
        <v>2</v>
      </c>
      <c r="P3864" s="835">
        <v>1272.28</v>
      </c>
      <c r="Q3864" s="837">
        <v>0.66666666666666663</v>
      </c>
      <c r="R3864" s="832">
        <v>4</v>
      </c>
      <c r="S3864" s="837">
        <v>0.66666666666666663</v>
      </c>
      <c r="T3864" s="836">
        <v>1</v>
      </c>
      <c r="U3864" s="838">
        <v>0.5</v>
      </c>
    </row>
    <row r="3865" spans="1:21" ht="14.45" customHeight="1" x14ac:dyDescent="0.2">
      <c r="A3865" s="831">
        <v>21</v>
      </c>
      <c r="B3865" s="832" t="s">
        <v>3242</v>
      </c>
      <c r="C3865" s="832" t="s">
        <v>3250</v>
      </c>
      <c r="D3865" s="833" t="s">
        <v>5568</v>
      </c>
      <c r="E3865" s="834" t="s">
        <v>3288</v>
      </c>
      <c r="F3865" s="832" t="s">
        <v>3243</v>
      </c>
      <c r="G3865" s="832" t="s">
        <v>3490</v>
      </c>
      <c r="H3865" s="832" t="s">
        <v>594</v>
      </c>
      <c r="I3865" s="832" t="s">
        <v>3867</v>
      </c>
      <c r="J3865" s="832" t="s">
        <v>836</v>
      </c>
      <c r="K3865" s="832" t="s">
        <v>837</v>
      </c>
      <c r="L3865" s="835">
        <v>38.5</v>
      </c>
      <c r="M3865" s="835">
        <v>38.5</v>
      </c>
      <c r="N3865" s="832">
        <v>1</v>
      </c>
      <c r="O3865" s="836">
        <v>1</v>
      </c>
      <c r="P3865" s="835"/>
      <c r="Q3865" s="837">
        <v>0</v>
      </c>
      <c r="R3865" s="832"/>
      <c r="S3865" s="837">
        <v>0</v>
      </c>
      <c r="T3865" s="836"/>
      <c r="U3865" s="838">
        <v>0</v>
      </c>
    </row>
    <row r="3866" spans="1:21" ht="14.45" customHeight="1" x14ac:dyDescent="0.2">
      <c r="A3866" s="831">
        <v>21</v>
      </c>
      <c r="B3866" s="832" t="s">
        <v>3242</v>
      </c>
      <c r="C3866" s="832" t="s">
        <v>3250</v>
      </c>
      <c r="D3866" s="833" t="s">
        <v>5568</v>
      </c>
      <c r="E3866" s="834" t="s">
        <v>3288</v>
      </c>
      <c r="F3866" s="832" t="s">
        <v>3243</v>
      </c>
      <c r="G3866" s="832" t="s">
        <v>3493</v>
      </c>
      <c r="H3866" s="832" t="s">
        <v>594</v>
      </c>
      <c r="I3866" s="832" t="s">
        <v>4835</v>
      </c>
      <c r="J3866" s="832" t="s">
        <v>3495</v>
      </c>
      <c r="K3866" s="832" t="s">
        <v>4836</v>
      </c>
      <c r="L3866" s="835">
        <v>52.75</v>
      </c>
      <c r="M3866" s="835">
        <v>52.75</v>
      </c>
      <c r="N3866" s="832">
        <v>1</v>
      </c>
      <c r="O3866" s="836">
        <v>1</v>
      </c>
      <c r="P3866" s="835">
        <v>52.75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5" customHeight="1" x14ac:dyDescent="0.2">
      <c r="A3867" s="831">
        <v>21</v>
      </c>
      <c r="B3867" s="832" t="s">
        <v>3242</v>
      </c>
      <c r="C3867" s="832" t="s">
        <v>3250</v>
      </c>
      <c r="D3867" s="833" t="s">
        <v>5568</v>
      </c>
      <c r="E3867" s="834" t="s">
        <v>3288</v>
      </c>
      <c r="F3867" s="832" t="s">
        <v>3243</v>
      </c>
      <c r="G3867" s="832" t="s">
        <v>3508</v>
      </c>
      <c r="H3867" s="832" t="s">
        <v>655</v>
      </c>
      <c r="I3867" s="832" t="s">
        <v>2827</v>
      </c>
      <c r="J3867" s="832" t="s">
        <v>2828</v>
      </c>
      <c r="K3867" s="832" t="s">
        <v>773</v>
      </c>
      <c r="L3867" s="835">
        <v>550.39</v>
      </c>
      <c r="M3867" s="835">
        <v>17062.09</v>
      </c>
      <c r="N3867" s="832">
        <v>31</v>
      </c>
      <c r="O3867" s="836">
        <v>9.5</v>
      </c>
      <c r="P3867" s="835">
        <v>15410.92</v>
      </c>
      <c r="Q3867" s="837">
        <v>0.90322580645161288</v>
      </c>
      <c r="R3867" s="832">
        <v>28</v>
      </c>
      <c r="S3867" s="837">
        <v>0.90322580645161288</v>
      </c>
      <c r="T3867" s="836">
        <v>8.5</v>
      </c>
      <c r="U3867" s="838">
        <v>0.89473684210526316</v>
      </c>
    </row>
    <row r="3868" spans="1:21" ht="14.45" customHeight="1" x14ac:dyDescent="0.2">
      <c r="A3868" s="831">
        <v>21</v>
      </c>
      <c r="B3868" s="832" t="s">
        <v>3242</v>
      </c>
      <c r="C3868" s="832" t="s">
        <v>3250</v>
      </c>
      <c r="D3868" s="833" t="s">
        <v>5568</v>
      </c>
      <c r="E3868" s="834" t="s">
        <v>3288</v>
      </c>
      <c r="F3868" s="832" t="s">
        <v>3243</v>
      </c>
      <c r="G3868" s="832" t="s">
        <v>5468</v>
      </c>
      <c r="H3868" s="832" t="s">
        <v>594</v>
      </c>
      <c r="I3868" s="832" t="s">
        <v>5469</v>
      </c>
      <c r="J3868" s="832" t="s">
        <v>5470</v>
      </c>
      <c r="K3868" s="832" t="s">
        <v>3839</v>
      </c>
      <c r="L3868" s="835">
        <v>8507.6</v>
      </c>
      <c r="M3868" s="835">
        <v>8507.6</v>
      </c>
      <c r="N3868" s="832">
        <v>1</v>
      </c>
      <c r="O3868" s="836">
        <v>1</v>
      </c>
      <c r="P3868" s="835">
        <v>8507.6</v>
      </c>
      <c r="Q3868" s="837">
        <v>1</v>
      </c>
      <c r="R3868" s="832">
        <v>1</v>
      </c>
      <c r="S3868" s="837">
        <v>1</v>
      </c>
      <c r="T3868" s="836">
        <v>1</v>
      </c>
      <c r="U3868" s="838">
        <v>1</v>
      </c>
    </row>
    <row r="3869" spans="1:21" ht="14.45" customHeight="1" x14ac:dyDescent="0.2">
      <c r="A3869" s="831">
        <v>21</v>
      </c>
      <c r="B3869" s="832" t="s">
        <v>3242</v>
      </c>
      <c r="C3869" s="832" t="s">
        <v>3250</v>
      </c>
      <c r="D3869" s="833" t="s">
        <v>5568</v>
      </c>
      <c r="E3869" s="834" t="s">
        <v>3288</v>
      </c>
      <c r="F3869" s="832" t="s">
        <v>3243</v>
      </c>
      <c r="G3869" s="832" t="s">
        <v>3524</v>
      </c>
      <c r="H3869" s="832" t="s">
        <v>594</v>
      </c>
      <c r="I3869" s="832" t="s">
        <v>3525</v>
      </c>
      <c r="J3869" s="832" t="s">
        <v>1016</v>
      </c>
      <c r="K3869" s="832" t="s">
        <v>3526</v>
      </c>
      <c r="L3869" s="835">
        <v>248.55</v>
      </c>
      <c r="M3869" s="835">
        <v>248.55</v>
      </c>
      <c r="N3869" s="832">
        <v>1</v>
      </c>
      <c r="O3869" s="836">
        <v>1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5" customHeight="1" x14ac:dyDescent="0.2">
      <c r="A3870" s="831">
        <v>21</v>
      </c>
      <c r="B3870" s="832" t="s">
        <v>3242</v>
      </c>
      <c r="C3870" s="832" t="s">
        <v>3250</v>
      </c>
      <c r="D3870" s="833" t="s">
        <v>5568</v>
      </c>
      <c r="E3870" s="834" t="s">
        <v>3288</v>
      </c>
      <c r="F3870" s="832" t="s">
        <v>3243</v>
      </c>
      <c r="G3870" s="832" t="s">
        <v>3902</v>
      </c>
      <c r="H3870" s="832" t="s">
        <v>594</v>
      </c>
      <c r="I3870" s="832" t="s">
        <v>3903</v>
      </c>
      <c r="J3870" s="832" t="s">
        <v>3904</v>
      </c>
      <c r="K3870" s="832" t="s">
        <v>3905</v>
      </c>
      <c r="L3870" s="835">
        <v>727.03</v>
      </c>
      <c r="M3870" s="835">
        <v>2181.09</v>
      </c>
      <c r="N3870" s="832">
        <v>3</v>
      </c>
      <c r="O3870" s="836">
        <v>1</v>
      </c>
      <c r="P3870" s="835">
        <v>2181.09</v>
      </c>
      <c r="Q3870" s="837">
        <v>1</v>
      </c>
      <c r="R3870" s="832">
        <v>3</v>
      </c>
      <c r="S3870" s="837">
        <v>1</v>
      </c>
      <c r="T3870" s="836">
        <v>1</v>
      </c>
      <c r="U3870" s="838">
        <v>1</v>
      </c>
    </row>
    <row r="3871" spans="1:21" ht="14.45" customHeight="1" x14ac:dyDescent="0.2">
      <c r="A3871" s="831">
        <v>21</v>
      </c>
      <c r="B3871" s="832" t="s">
        <v>3242</v>
      </c>
      <c r="C3871" s="832" t="s">
        <v>3250</v>
      </c>
      <c r="D3871" s="833" t="s">
        <v>5568</v>
      </c>
      <c r="E3871" s="834" t="s">
        <v>3288</v>
      </c>
      <c r="F3871" s="832" t="s">
        <v>3243</v>
      </c>
      <c r="G3871" s="832" t="s">
        <v>3313</v>
      </c>
      <c r="H3871" s="832" t="s">
        <v>594</v>
      </c>
      <c r="I3871" s="832" t="s">
        <v>3527</v>
      </c>
      <c r="J3871" s="832" t="s">
        <v>870</v>
      </c>
      <c r="K3871" s="832" t="s">
        <v>3528</v>
      </c>
      <c r="L3871" s="835">
        <v>53.57</v>
      </c>
      <c r="M3871" s="835">
        <v>107.14</v>
      </c>
      <c r="N3871" s="832">
        <v>2</v>
      </c>
      <c r="O3871" s="836">
        <v>1</v>
      </c>
      <c r="P3871" s="835">
        <v>107.14</v>
      </c>
      <c r="Q3871" s="837">
        <v>1</v>
      </c>
      <c r="R3871" s="832">
        <v>2</v>
      </c>
      <c r="S3871" s="837">
        <v>1</v>
      </c>
      <c r="T3871" s="836">
        <v>1</v>
      </c>
      <c r="U3871" s="838">
        <v>1</v>
      </c>
    </row>
    <row r="3872" spans="1:21" ht="14.45" customHeight="1" x14ac:dyDescent="0.2">
      <c r="A3872" s="831">
        <v>21</v>
      </c>
      <c r="B3872" s="832" t="s">
        <v>3242</v>
      </c>
      <c r="C3872" s="832" t="s">
        <v>3250</v>
      </c>
      <c r="D3872" s="833" t="s">
        <v>5568</v>
      </c>
      <c r="E3872" s="834" t="s">
        <v>3288</v>
      </c>
      <c r="F3872" s="832" t="s">
        <v>3243</v>
      </c>
      <c r="G3872" s="832" t="s">
        <v>3292</v>
      </c>
      <c r="H3872" s="832" t="s">
        <v>655</v>
      </c>
      <c r="I3872" s="832" t="s">
        <v>4437</v>
      </c>
      <c r="J3872" s="832" t="s">
        <v>1020</v>
      </c>
      <c r="K3872" s="832" t="s">
        <v>4438</v>
      </c>
      <c r="L3872" s="835">
        <v>368.16</v>
      </c>
      <c r="M3872" s="835">
        <v>736.32</v>
      </c>
      <c r="N3872" s="832">
        <v>2</v>
      </c>
      <c r="O3872" s="836">
        <v>1</v>
      </c>
      <c r="P3872" s="835">
        <v>736.32</v>
      </c>
      <c r="Q3872" s="837">
        <v>1</v>
      </c>
      <c r="R3872" s="832">
        <v>2</v>
      </c>
      <c r="S3872" s="837">
        <v>1</v>
      </c>
      <c r="T3872" s="836">
        <v>1</v>
      </c>
      <c r="U3872" s="838">
        <v>1</v>
      </c>
    </row>
    <row r="3873" spans="1:21" ht="14.45" customHeight="1" x14ac:dyDescent="0.2">
      <c r="A3873" s="831">
        <v>21</v>
      </c>
      <c r="B3873" s="832" t="s">
        <v>3242</v>
      </c>
      <c r="C3873" s="832" t="s">
        <v>3250</v>
      </c>
      <c r="D3873" s="833" t="s">
        <v>5568</v>
      </c>
      <c r="E3873" s="834" t="s">
        <v>3288</v>
      </c>
      <c r="F3873" s="832" t="s">
        <v>3243</v>
      </c>
      <c r="G3873" s="832" t="s">
        <v>3292</v>
      </c>
      <c r="H3873" s="832" t="s">
        <v>655</v>
      </c>
      <c r="I3873" s="832" t="s">
        <v>2553</v>
      </c>
      <c r="J3873" s="832" t="s">
        <v>1023</v>
      </c>
      <c r="K3873" s="832" t="s">
        <v>2554</v>
      </c>
      <c r="L3873" s="835">
        <v>1385.62</v>
      </c>
      <c r="M3873" s="835">
        <v>4156.8599999999997</v>
      </c>
      <c r="N3873" s="832">
        <v>3</v>
      </c>
      <c r="O3873" s="836">
        <v>1</v>
      </c>
      <c r="P3873" s="835">
        <v>4156.8599999999997</v>
      </c>
      <c r="Q3873" s="837">
        <v>1</v>
      </c>
      <c r="R3873" s="832">
        <v>3</v>
      </c>
      <c r="S3873" s="837">
        <v>1</v>
      </c>
      <c r="T3873" s="836">
        <v>1</v>
      </c>
      <c r="U3873" s="838">
        <v>1</v>
      </c>
    </row>
    <row r="3874" spans="1:21" ht="14.45" customHeight="1" x14ac:dyDescent="0.2">
      <c r="A3874" s="831">
        <v>21</v>
      </c>
      <c r="B3874" s="832" t="s">
        <v>3242</v>
      </c>
      <c r="C3874" s="832" t="s">
        <v>3250</v>
      </c>
      <c r="D3874" s="833" t="s">
        <v>5568</v>
      </c>
      <c r="E3874" s="834" t="s">
        <v>3288</v>
      </c>
      <c r="F3874" s="832" t="s">
        <v>3243</v>
      </c>
      <c r="G3874" s="832" t="s">
        <v>3292</v>
      </c>
      <c r="H3874" s="832" t="s">
        <v>655</v>
      </c>
      <c r="I3874" s="832" t="s">
        <v>2555</v>
      </c>
      <c r="J3874" s="832" t="s">
        <v>1023</v>
      </c>
      <c r="K3874" s="832" t="s">
        <v>2556</v>
      </c>
      <c r="L3874" s="835">
        <v>1847.49</v>
      </c>
      <c r="M3874" s="835">
        <v>1847.49</v>
      </c>
      <c r="N3874" s="832">
        <v>1</v>
      </c>
      <c r="O3874" s="836">
        <v>1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5" customHeight="1" x14ac:dyDescent="0.2">
      <c r="A3875" s="831">
        <v>21</v>
      </c>
      <c r="B3875" s="832" t="s">
        <v>3242</v>
      </c>
      <c r="C3875" s="832" t="s">
        <v>3250</v>
      </c>
      <c r="D3875" s="833" t="s">
        <v>5568</v>
      </c>
      <c r="E3875" s="834" t="s">
        <v>3288</v>
      </c>
      <c r="F3875" s="832" t="s">
        <v>3243</v>
      </c>
      <c r="G3875" s="832" t="s">
        <v>3551</v>
      </c>
      <c r="H3875" s="832" t="s">
        <v>594</v>
      </c>
      <c r="I3875" s="832" t="s">
        <v>3928</v>
      </c>
      <c r="J3875" s="832" t="s">
        <v>1078</v>
      </c>
      <c r="K3875" s="832" t="s">
        <v>3929</v>
      </c>
      <c r="L3875" s="835">
        <v>103.67</v>
      </c>
      <c r="M3875" s="835">
        <v>103.67</v>
      </c>
      <c r="N3875" s="832">
        <v>1</v>
      </c>
      <c r="O3875" s="836">
        <v>1</v>
      </c>
      <c r="P3875" s="835">
        <v>103.67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5" customHeight="1" x14ac:dyDescent="0.2">
      <c r="A3876" s="831">
        <v>21</v>
      </c>
      <c r="B3876" s="832" t="s">
        <v>3242</v>
      </c>
      <c r="C3876" s="832" t="s">
        <v>3250</v>
      </c>
      <c r="D3876" s="833" t="s">
        <v>5568</v>
      </c>
      <c r="E3876" s="834" t="s">
        <v>3288</v>
      </c>
      <c r="F3876" s="832" t="s">
        <v>3243</v>
      </c>
      <c r="G3876" s="832" t="s">
        <v>3551</v>
      </c>
      <c r="H3876" s="832" t="s">
        <v>594</v>
      </c>
      <c r="I3876" s="832" t="s">
        <v>4281</v>
      </c>
      <c r="J3876" s="832" t="s">
        <v>696</v>
      </c>
      <c r="K3876" s="832" t="s">
        <v>3559</v>
      </c>
      <c r="L3876" s="835">
        <v>115.18</v>
      </c>
      <c r="M3876" s="835">
        <v>115.18</v>
      </c>
      <c r="N3876" s="832">
        <v>1</v>
      </c>
      <c r="O3876" s="836">
        <v>0.5</v>
      </c>
      <c r="P3876" s="835">
        <v>115.18</v>
      </c>
      <c r="Q3876" s="837">
        <v>1</v>
      </c>
      <c r="R3876" s="832">
        <v>1</v>
      </c>
      <c r="S3876" s="837">
        <v>1</v>
      </c>
      <c r="T3876" s="836">
        <v>0.5</v>
      </c>
      <c r="U3876" s="838">
        <v>1</v>
      </c>
    </row>
    <row r="3877" spans="1:21" ht="14.45" customHeight="1" x14ac:dyDescent="0.2">
      <c r="A3877" s="831">
        <v>21</v>
      </c>
      <c r="B3877" s="832" t="s">
        <v>3242</v>
      </c>
      <c r="C3877" s="832" t="s">
        <v>3250</v>
      </c>
      <c r="D3877" s="833" t="s">
        <v>5568</v>
      </c>
      <c r="E3877" s="834" t="s">
        <v>3288</v>
      </c>
      <c r="F3877" s="832" t="s">
        <v>3243</v>
      </c>
      <c r="G3877" s="832" t="s">
        <v>3551</v>
      </c>
      <c r="H3877" s="832" t="s">
        <v>594</v>
      </c>
      <c r="I3877" s="832" t="s">
        <v>3930</v>
      </c>
      <c r="J3877" s="832" t="s">
        <v>1078</v>
      </c>
      <c r="K3877" s="832" t="s">
        <v>3556</v>
      </c>
      <c r="L3877" s="835">
        <v>32.25</v>
      </c>
      <c r="M3877" s="835">
        <v>64.5</v>
      </c>
      <c r="N3877" s="832">
        <v>2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5" customHeight="1" x14ac:dyDescent="0.2">
      <c r="A3878" s="831">
        <v>21</v>
      </c>
      <c r="B3878" s="832" t="s">
        <v>3242</v>
      </c>
      <c r="C3878" s="832" t="s">
        <v>3250</v>
      </c>
      <c r="D3878" s="833" t="s">
        <v>5568</v>
      </c>
      <c r="E3878" s="834" t="s">
        <v>3288</v>
      </c>
      <c r="F3878" s="832" t="s">
        <v>3243</v>
      </c>
      <c r="G3878" s="832" t="s">
        <v>3551</v>
      </c>
      <c r="H3878" s="832" t="s">
        <v>594</v>
      </c>
      <c r="I3878" s="832" t="s">
        <v>3931</v>
      </c>
      <c r="J3878" s="832" t="s">
        <v>1078</v>
      </c>
      <c r="K3878" s="832" t="s">
        <v>3554</v>
      </c>
      <c r="L3878" s="835">
        <v>103.67</v>
      </c>
      <c r="M3878" s="835">
        <v>311.01</v>
      </c>
      <c r="N3878" s="832">
        <v>3</v>
      </c>
      <c r="O3878" s="836">
        <v>2.5</v>
      </c>
      <c r="P3878" s="835">
        <v>207.34</v>
      </c>
      <c r="Q3878" s="837">
        <v>0.66666666666666674</v>
      </c>
      <c r="R3878" s="832">
        <v>2</v>
      </c>
      <c r="S3878" s="837">
        <v>0.66666666666666663</v>
      </c>
      <c r="T3878" s="836">
        <v>2</v>
      </c>
      <c r="U3878" s="838">
        <v>0.8</v>
      </c>
    </row>
    <row r="3879" spans="1:21" ht="14.45" customHeight="1" x14ac:dyDescent="0.2">
      <c r="A3879" s="831">
        <v>21</v>
      </c>
      <c r="B3879" s="832" t="s">
        <v>3242</v>
      </c>
      <c r="C3879" s="832" t="s">
        <v>3250</v>
      </c>
      <c r="D3879" s="833" t="s">
        <v>5568</v>
      </c>
      <c r="E3879" s="834" t="s">
        <v>3288</v>
      </c>
      <c r="F3879" s="832" t="s">
        <v>3243</v>
      </c>
      <c r="G3879" s="832" t="s">
        <v>3293</v>
      </c>
      <c r="H3879" s="832" t="s">
        <v>594</v>
      </c>
      <c r="I3879" s="832" t="s">
        <v>3295</v>
      </c>
      <c r="J3879" s="832" t="s">
        <v>1349</v>
      </c>
      <c r="K3879" s="832" t="s">
        <v>2522</v>
      </c>
      <c r="L3879" s="835">
        <v>453.18</v>
      </c>
      <c r="M3879" s="835">
        <v>4984.9799999999996</v>
      </c>
      <c r="N3879" s="832">
        <v>11</v>
      </c>
      <c r="O3879" s="836">
        <v>7.5</v>
      </c>
      <c r="P3879" s="835">
        <v>4984.9799999999996</v>
      </c>
      <c r="Q3879" s="837">
        <v>1</v>
      </c>
      <c r="R3879" s="832">
        <v>11</v>
      </c>
      <c r="S3879" s="837">
        <v>1</v>
      </c>
      <c r="T3879" s="836">
        <v>7.5</v>
      </c>
      <c r="U3879" s="838">
        <v>1</v>
      </c>
    </row>
    <row r="3880" spans="1:21" ht="14.45" customHeight="1" x14ac:dyDescent="0.2">
      <c r="A3880" s="831">
        <v>21</v>
      </c>
      <c r="B3880" s="832" t="s">
        <v>3242</v>
      </c>
      <c r="C3880" s="832" t="s">
        <v>3250</v>
      </c>
      <c r="D3880" s="833" t="s">
        <v>5568</v>
      </c>
      <c r="E3880" s="834" t="s">
        <v>3288</v>
      </c>
      <c r="F3880" s="832" t="s">
        <v>3243</v>
      </c>
      <c r="G3880" s="832" t="s">
        <v>3570</v>
      </c>
      <c r="H3880" s="832" t="s">
        <v>655</v>
      </c>
      <c r="I3880" s="832" t="s">
        <v>2510</v>
      </c>
      <c r="J3880" s="832" t="s">
        <v>842</v>
      </c>
      <c r="K3880" s="832" t="s">
        <v>2511</v>
      </c>
      <c r="L3880" s="835">
        <v>57.6</v>
      </c>
      <c r="M3880" s="835">
        <v>57.6</v>
      </c>
      <c r="N3880" s="832">
        <v>1</v>
      </c>
      <c r="O3880" s="836">
        <v>1</v>
      </c>
      <c r="P3880" s="835">
        <v>57.6</v>
      </c>
      <c r="Q3880" s="837">
        <v>1</v>
      </c>
      <c r="R3880" s="832">
        <v>1</v>
      </c>
      <c r="S3880" s="837">
        <v>1</v>
      </c>
      <c r="T3880" s="836">
        <v>1</v>
      </c>
      <c r="U3880" s="838">
        <v>1</v>
      </c>
    </row>
    <row r="3881" spans="1:21" ht="14.45" customHeight="1" x14ac:dyDescent="0.2">
      <c r="A3881" s="831">
        <v>21</v>
      </c>
      <c r="B3881" s="832" t="s">
        <v>3242</v>
      </c>
      <c r="C3881" s="832" t="s">
        <v>3250</v>
      </c>
      <c r="D3881" s="833" t="s">
        <v>5568</v>
      </c>
      <c r="E3881" s="834" t="s">
        <v>3288</v>
      </c>
      <c r="F3881" s="832" t="s">
        <v>3243</v>
      </c>
      <c r="G3881" s="832" t="s">
        <v>3582</v>
      </c>
      <c r="H3881" s="832" t="s">
        <v>655</v>
      </c>
      <c r="I3881" s="832" t="s">
        <v>2659</v>
      </c>
      <c r="J3881" s="832" t="s">
        <v>1427</v>
      </c>
      <c r="K3881" s="832" t="s">
        <v>775</v>
      </c>
      <c r="L3881" s="835">
        <v>47.7</v>
      </c>
      <c r="M3881" s="835">
        <v>47.7</v>
      </c>
      <c r="N3881" s="832">
        <v>1</v>
      </c>
      <c r="O3881" s="836">
        <v>0.5</v>
      </c>
      <c r="P3881" s="835">
        <v>47.7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5" customHeight="1" x14ac:dyDescent="0.2">
      <c r="A3882" s="831">
        <v>21</v>
      </c>
      <c r="B3882" s="832" t="s">
        <v>3242</v>
      </c>
      <c r="C3882" s="832" t="s">
        <v>3250</v>
      </c>
      <c r="D3882" s="833" t="s">
        <v>5568</v>
      </c>
      <c r="E3882" s="834" t="s">
        <v>3288</v>
      </c>
      <c r="F3882" s="832" t="s">
        <v>3243</v>
      </c>
      <c r="G3882" s="832" t="s">
        <v>3594</v>
      </c>
      <c r="H3882" s="832" t="s">
        <v>594</v>
      </c>
      <c r="I3882" s="832" t="s">
        <v>4296</v>
      </c>
      <c r="J3882" s="832" t="s">
        <v>668</v>
      </c>
      <c r="K3882" s="832" t="s">
        <v>4297</v>
      </c>
      <c r="L3882" s="835">
        <v>52.61</v>
      </c>
      <c r="M3882" s="835">
        <v>157.82999999999998</v>
      </c>
      <c r="N3882" s="832">
        <v>3</v>
      </c>
      <c r="O3882" s="836">
        <v>1.5</v>
      </c>
      <c r="P3882" s="835">
        <v>157.82999999999998</v>
      </c>
      <c r="Q3882" s="837">
        <v>1</v>
      </c>
      <c r="R3882" s="832">
        <v>3</v>
      </c>
      <c r="S3882" s="837">
        <v>1</v>
      </c>
      <c r="T3882" s="836">
        <v>1.5</v>
      </c>
      <c r="U3882" s="838">
        <v>1</v>
      </c>
    </row>
    <row r="3883" spans="1:21" ht="14.45" customHeight="1" x14ac:dyDescent="0.2">
      <c r="A3883" s="831">
        <v>21</v>
      </c>
      <c r="B3883" s="832" t="s">
        <v>3242</v>
      </c>
      <c r="C3883" s="832" t="s">
        <v>3250</v>
      </c>
      <c r="D3883" s="833" t="s">
        <v>5568</v>
      </c>
      <c r="E3883" s="834" t="s">
        <v>3288</v>
      </c>
      <c r="F3883" s="832" t="s">
        <v>3243</v>
      </c>
      <c r="G3883" s="832" t="s">
        <v>3296</v>
      </c>
      <c r="H3883" s="832" t="s">
        <v>655</v>
      </c>
      <c r="I3883" s="832" t="s">
        <v>2886</v>
      </c>
      <c r="J3883" s="832" t="s">
        <v>1345</v>
      </c>
      <c r="K3883" s="832" t="s">
        <v>1346</v>
      </c>
      <c r="L3883" s="835">
        <v>0</v>
      </c>
      <c r="M3883" s="835">
        <v>0</v>
      </c>
      <c r="N3883" s="832">
        <v>8</v>
      </c>
      <c r="O3883" s="836">
        <v>4</v>
      </c>
      <c r="P3883" s="835">
        <v>0</v>
      </c>
      <c r="Q3883" s="837"/>
      <c r="R3883" s="832">
        <v>7</v>
      </c>
      <c r="S3883" s="837">
        <v>0.875</v>
      </c>
      <c r="T3883" s="836">
        <v>3</v>
      </c>
      <c r="U3883" s="838">
        <v>0.75</v>
      </c>
    </row>
    <row r="3884" spans="1:21" ht="14.45" customHeight="1" x14ac:dyDescent="0.2">
      <c r="A3884" s="831">
        <v>21</v>
      </c>
      <c r="B3884" s="832" t="s">
        <v>3242</v>
      </c>
      <c r="C3884" s="832" t="s">
        <v>3250</v>
      </c>
      <c r="D3884" s="833" t="s">
        <v>5568</v>
      </c>
      <c r="E3884" s="834" t="s">
        <v>3288</v>
      </c>
      <c r="F3884" s="832" t="s">
        <v>3243</v>
      </c>
      <c r="G3884" s="832" t="s">
        <v>3621</v>
      </c>
      <c r="H3884" s="832" t="s">
        <v>655</v>
      </c>
      <c r="I3884" s="832" t="s">
        <v>3622</v>
      </c>
      <c r="J3884" s="832" t="s">
        <v>3623</v>
      </c>
      <c r="K3884" s="832" t="s">
        <v>3624</v>
      </c>
      <c r="L3884" s="835">
        <v>502.31</v>
      </c>
      <c r="M3884" s="835">
        <v>502.31</v>
      </c>
      <c r="N3884" s="832">
        <v>1</v>
      </c>
      <c r="O3884" s="836">
        <v>1</v>
      </c>
      <c r="P3884" s="835">
        <v>502.31</v>
      </c>
      <c r="Q3884" s="837">
        <v>1</v>
      </c>
      <c r="R3884" s="832">
        <v>1</v>
      </c>
      <c r="S3884" s="837">
        <v>1</v>
      </c>
      <c r="T3884" s="836">
        <v>1</v>
      </c>
      <c r="U3884" s="838">
        <v>1</v>
      </c>
    </row>
    <row r="3885" spans="1:21" ht="14.45" customHeight="1" x14ac:dyDescent="0.2">
      <c r="A3885" s="831">
        <v>21</v>
      </c>
      <c r="B3885" s="832" t="s">
        <v>3242</v>
      </c>
      <c r="C3885" s="832" t="s">
        <v>3250</v>
      </c>
      <c r="D3885" s="833" t="s">
        <v>5568</v>
      </c>
      <c r="E3885" s="834" t="s">
        <v>3288</v>
      </c>
      <c r="F3885" s="832" t="s">
        <v>3243</v>
      </c>
      <c r="G3885" s="832" t="s">
        <v>3627</v>
      </c>
      <c r="H3885" s="832" t="s">
        <v>594</v>
      </c>
      <c r="I3885" s="832" t="s">
        <v>5451</v>
      </c>
      <c r="J3885" s="832" t="s">
        <v>1536</v>
      </c>
      <c r="K3885" s="832" t="s">
        <v>1537</v>
      </c>
      <c r="L3885" s="835">
        <v>5623.83</v>
      </c>
      <c r="M3885" s="835">
        <v>11247.66</v>
      </c>
      <c r="N3885" s="832">
        <v>2</v>
      </c>
      <c r="O3885" s="836">
        <v>1</v>
      </c>
      <c r="P3885" s="835">
        <v>11247.66</v>
      </c>
      <c r="Q3885" s="837">
        <v>1</v>
      </c>
      <c r="R3885" s="832">
        <v>2</v>
      </c>
      <c r="S3885" s="837">
        <v>1</v>
      </c>
      <c r="T3885" s="836">
        <v>1</v>
      </c>
      <c r="U3885" s="838">
        <v>1</v>
      </c>
    </row>
    <row r="3886" spans="1:21" ht="14.45" customHeight="1" x14ac:dyDescent="0.2">
      <c r="A3886" s="831">
        <v>21</v>
      </c>
      <c r="B3886" s="832" t="s">
        <v>3242</v>
      </c>
      <c r="C3886" s="832" t="s">
        <v>3250</v>
      </c>
      <c r="D3886" s="833" t="s">
        <v>5568</v>
      </c>
      <c r="E3886" s="834" t="s">
        <v>3288</v>
      </c>
      <c r="F3886" s="832" t="s">
        <v>3243</v>
      </c>
      <c r="G3886" s="832" t="s">
        <v>3627</v>
      </c>
      <c r="H3886" s="832" t="s">
        <v>594</v>
      </c>
      <c r="I3886" s="832" t="s">
        <v>5452</v>
      </c>
      <c r="J3886" s="832" t="s">
        <v>1536</v>
      </c>
      <c r="K3886" s="832" t="s">
        <v>1538</v>
      </c>
      <c r="L3886" s="835">
        <v>4017.02</v>
      </c>
      <c r="M3886" s="835">
        <v>32136.16</v>
      </c>
      <c r="N3886" s="832">
        <v>8</v>
      </c>
      <c r="O3886" s="836">
        <v>1.5</v>
      </c>
      <c r="P3886" s="835">
        <v>32136.16</v>
      </c>
      <c r="Q3886" s="837">
        <v>1</v>
      </c>
      <c r="R3886" s="832">
        <v>8</v>
      </c>
      <c r="S3886" s="837">
        <v>1</v>
      </c>
      <c r="T3886" s="836">
        <v>1.5</v>
      </c>
      <c r="U3886" s="838">
        <v>1</v>
      </c>
    </row>
    <row r="3887" spans="1:21" ht="14.45" customHeight="1" x14ac:dyDescent="0.2">
      <c r="A3887" s="831">
        <v>21</v>
      </c>
      <c r="B3887" s="832" t="s">
        <v>3242</v>
      </c>
      <c r="C3887" s="832" t="s">
        <v>3250</v>
      </c>
      <c r="D3887" s="833" t="s">
        <v>5568</v>
      </c>
      <c r="E3887" s="834" t="s">
        <v>3288</v>
      </c>
      <c r="F3887" s="832" t="s">
        <v>3243</v>
      </c>
      <c r="G3887" s="832" t="s">
        <v>3627</v>
      </c>
      <c r="H3887" s="832" t="s">
        <v>594</v>
      </c>
      <c r="I3887" s="832" t="s">
        <v>5453</v>
      </c>
      <c r="J3887" s="832" t="s">
        <v>1536</v>
      </c>
      <c r="K3887" s="832" t="s">
        <v>3629</v>
      </c>
      <c r="L3887" s="835">
        <v>803.4</v>
      </c>
      <c r="M3887" s="835">
        <v>1606.8</v>
      </c>
      <c r="N3887" s="832">
        <v>2</v>
      </c>
      <c r="O3887" s="836">
        <v>0.5</v>
      </c>
      <c r="P3887" s="835">
        <v>1606.8</v>
      </c>
      <c r="Q3887" s="837">
        <v>1</v>
      </c>
      <c r="R3887" s="832">
        <v>2</v>
      </c>
      <c r="S3887" s="837">
        <v>1</v>
      </c>
      <c r="T3887" s="836">
        <v>0.5</v>
      </c>
      <c r="U3887" s="838">
        <v>1</v>
      </c>
    </row>
    <row r="3888" spans="1:21" ht="14.45" customHeight="1" x14ac:dyDescent="0.2">
      <c r="A3888" s="831">
        <v>21</v>
      </c>
      <c r="B3888" s="832" t="s">
        <v>3242</v>
      </c>
      <c r="C3888" s="832" t="s">
        <v>3250</v>
      </c>
      <c r="D3888" s="833" t="s">
        <v>5568</v>
      </c>
      <c r="E3888" s="834" t="s">
        <v>3288</v>
      </c>
      <c r="F3888" s="832" t="s">
        <v>3243</v>
      </c>
      <c r="G3888" s="832" t="s">
        <v>3627</v>
      </c>
      <c r="H3888" s="832" t="s">
        <v>655</v>
      </c>
      <c r="I3888" s="832" t="s">
        <v>2793</v>
      </c>
      <c r="J3888" s="832" t="s">
        <v>1536</v>
      </c>
      <c r="K3888" s="832" t="s">
        <v>1538</v>
      </c>
      <c r="L3888" s="835">
        <v>4017.02</v>
      </c>
      <c r="M3888" s="835">
        <v>80340.399999999994</v>
      </c>
      <c r="N3888" s="832">
        <v>20</v>
      </c>
      <c r="O3888" s="836">
        <v>4</v>
      </c>
      <c r="P3888" s="835">
        <v>80340.399999999994</v>
      </c>
      <c r="Q3888" s="837">
        <v>1</v>
      </c>
      <c r="R3888" s="832">
        <v>20</v>
      </c>
      <c r="S3888" s="837">
        <v>1</v>
      </c>
      <c r="T3888" s="836">
        <v>4</v>
      </c>
      <c r="U3888" s="838">
        <v>1</v>
      </c>
    </row>
    <row r="3889" spans="1:21" ht="14.45" customHeight="1" x14ac:dyDescent="0.2">
      <c r="A3889" s="831">
        <v>21</v>
      </c>
      <c r="B3889" s="832" t="s">
        <v>3242</v>
      </c>
      <c r="C3889" s="832" t="s">
        <v>3250</v>
      </c>
      <c r="D3889" s="833" t="s">
        <v>5568</v>
      </c>
      <c r="E3889" s="834" t="s">
        <v>3288</v>
      </c>
      <c r="F3889" s="832" t="s">
        <v>3243</v>
      </c>
      <c r="G3889" s="832" t="s">
        <v>3627</v>
      </c>
      <c r="H3889" s="832" t="s">
        <v>594</v>
      </c>
      <c r="I3889" s="832" t="s">
        <v>5536</v>
      </c>
      <c r="J3889" s="832" t="s">
        <v>1536</v>
      </c>
      <c r="K3889" s="832" t="s">
        <v>3631</v>
      </c>
      <c r="L3889" s="835">
        <v>7230.63</v>
      </c>
      <c r="M3889" s="835">
        <v>28922.52</v>
      </c>
      <c r="N3889" s="832">
        <v>4</v>
      </c>
      <c r="O3889" s="836">
        <v>2</v>
      </c>
      <c r="P3889" s="835">
        <v>14461.26</v>
      </c>
      <c r="Q3889" s="837">
        <v>0.5</v>
      </c>
      <c r="R3889" s="832">
        <v>2</v>
      </c>
      <c r="S3889" s="837">
        <v>0.5</v>
      </c>
      <c r="T3889" s="836">
        <v>1</v>
      </c>
      <c r="U3889" s="838">
        <v>0.5</v>
      </c>
    </row>
    <row r="3890" spans="1:21" ht="14.45" customHeight="1" x14ac:dyDescent="0.2">
      <c r="A3890" s="831">
        <v>21</v>
      </c>
      <c r="B3890" s="832" t="s">
        <v>3242</v>
      </c>
      <c r="C3890" s="832" t="s">
        <v>3250</v>
      </c>
      <c r="D3890" s="833" t="s">
        <v>5568</v>
      </c>
      <c r="E3890" s="834" t="s">
        <v>3288</v>
      </c>
      <c r="F3890" s="832" t="s">
        <v>3243</v>
      </c>
      <c r="G3890" s="832" t="s">
        <v>3627</v>
      </c>
      <c r="H3890" s="832" t="s">
        <v>594</v>
      </c>
      <c r="I3890" s="832" t="s">
        <v>3634</v>
      </c>
      <c r="J3890" s="832" t="s">
        <v>3633</v>
      </c>
      <c r="K3890" s="832" t="s">
        <v>1537</v>
      </c>
      <c r="L3890" s="835">
        <v>14011.21</v>
      </c>
      <c r="M3890" s="835">
        <v>28022.42</v>
      </c>
      <c r="N3890" s="832">
        <v>2</v>
      </c>
      <c r="O3890" s="836">
        <v>1</v>
      </c>
      <c r="P3890" s="835">
        <v>28022.42</v>
      </c>
      <c r="Q3890" s="837">
        <v>1</v>
      </c>
      <c r="R3890" s="832">
        <v>2</v>
      </c>
      <c r="S3890" s="837">
        <v>1</v>
      </c>
      <c r="T3890" s="836">
        <v>1</v>
      </c>
      <c r="U3890" s="838">
        <v>1</v>
      </c>
    </row>
    <row r="3891" spans="1:21" ht="14.45" customHeight="1" x14ac:dyDescent="0.2">
      <c r="A3891" s="831">
        <v>21</v>
      </c>
      <c r="B3891" s="832" t="s">
        <v>3242</v>
      </c>
      <c r="C3891" s="832" t="s">
        <v>3250</v>
      </c>
      <c r="D3891" s="833" t="s">
        <v>5568</v>
      </c>
      <c r="E3891" s="834" t="s">
        <v>3288</v>
      </c>
      <c r="F3891" s="832" t="s">
        <v>3243</v>
      </c>
      <c r="G3891" s="832" t="s">
        <v>3645</v>
      </c>
      <c r="H3891" s="832" t="s">
        <v>594</v>
      </c>
      <c r="I3891" s="832" t="s">
        <v>3659</v>
      </c>
      <c r="J3891" s="832" t="s">
        <v>1572</v>
      </c>
      <c r="K3891" s="832" t="s">
        <v>3660</v>
      </c>
      <c r="L3891" s="835">
        <v>31.32</v>
      </c>
      <c r="M3891" s="835">
        <v>31.32</v>
      </c>
      <c r="N3891" s="832">
        <v>1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5" customHeight="1" x14ac:dyDescent="0.2">
      <c r="A3892" s="831">
        <v>21</v>
      </c>
      <c r="B3892" s="832" t="s">
        <v>3242</v>
      </c>
      <c r="C3892" s="832" t="s">
        <v>3250</v>
      </c>
      <c r="D3892" s="833" t="s">
        <v>5568</v>
      </c>
      <c r="E3892" s="834" t="s">
        <v>3288</v>
      </c>
      <c r="F3892" s="832" t="s">
        <v>3243</v>
      </c>
      <c r="G3892" s="832" t="s">
        <v>3668</v>
      </c>
      <c r="H3892" s="832" t="s">
        <v>594</v>
      </c>
      <c r="I3892" s="832" t="s">
        <v>3669</v>
      </c>
      <c r="J3892" s="832" t="s">
        <v>801</v>
      </c>
      <c r="K3892" s="832" t="s">
        <v>3670</v>
      </c>
      <c r="L3892" s="835">
        <v>311.02</v>
      </c>
      <c r="M3892" s="835">
        <v>311.02</v>
      </c>
      <c r="N3892" s="832">
        <v>1</v>
      </c>
      <c r="O3892" s="836">
        <v>0.5</v>
      </c>
      <c r="P3892" s="835">
        <v>311.02</v>
      </c>
      <c r="Q3892" s="837">
        <v>1</v>
      </c>
      <c r="R3892" s="832">
        <v>1</v>
      </c>
      <c r="S3892" s="837">
        <v>1</v>
      </c>
      <c r="T3892" s="836">
        <v>0.5</v>
      </c>
      <c r="U3892" s="838">
        <v>1</v>
      </c>
    </row>
    <row r="3893" spans="1:21" ht="14.45" customHeight="1" x14ac:dyDescent="0.2">
      <c r="A3893" s="831">
        <v>21</v>
      </c>
      <c r="B3893" s="832" t="s">
        <v>3242</v>
      </c>
      <c r="C3893" s="832" t="s">
        <v>3250</v>
      </c>
      <c r="D3893" s="833" t="s">
        <v>5568</v>
      </c>
      <c r="E3893" s="834" t="s">
        <v>3288</v>
      </c>
      <c r="F3893" s="832" t="s">
        <v>3243</v>
      </c>
      <c r="G3893" s="832" t="s">
        <v>3668</v>
      </c>
      <c r="H3893" s="832" t="s">
        <v>594</v>
      </c>
      <c r="I3893" s="832" t="s">
        <v>3989</v>
      </c>
      <c r="J3893" s="832" t="s">
        <v>3990</v>
      </c>
      <c r="K3893" s="832" t="s">
        <v>3991</v>
      </c>
      <c r="L3893" s="835">
        <v>177.92</v>
      </c>
      <c r="M3893" s="835">
        <v>177.92</v>
      </c>
      <c r="N3893" s="832">
        <v>1</v>
      </c>
      <c r="O3893" s="836">
        <v>0.5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5" customHeight="1" x14ac:dyDescent="0.2">
      <c r="A3894" s="831">
        <v>21</v>
      </c>
      <c r="B3894" s="832" t="s">
        <v>3242</v>
      </c>
      <c r="C3894" s="832" t="s">
        <v>3250</v>
      </c>
      <c r="D3894" s="833" t="s">
        <v>5568</v>
      </c>
      <c r="E3894" s="834" t="s">
        <v>3288</v>
      </c>
      <c r="F3894" s="832" t="s">
        <v>3243</v>
      </c>
      <c r="G3894" s="832" t="s">
        <v>3309</v>
      </c>
      <c r="H3894" s="832" t="s">
        <v>594</v>
      </c>
      <c r="I3894" s="832" t="s">
        <v>3310</v>
      </c>
      <c r="J3894" s="832" t="s">
        <v>1648</v>
      </c>
      <c r="K3894" s="832" t="s">
        <v>3311</v>
      </c>
      <c r="L3894" s="835">
        <v>50.32</v>
      </c>
      <c r="M3894" s="835">
        <v>402.56</v>
      </c>
      <c r="N3894" s="832">
        <v>8</v>
      </c>
      <c r="O3894" s="836">
        <v>2.5</v>
      </c>
      <c r="P3894" s="835">
        <v>402.56</v>
      </c>
      <c r="Q3894" s="837">
        <v>1</v>
      </c>
      <c r="R3894" s="832">
        <v>8</v>
      </c>
      <c r="S3894" s="837">
        <v>1</v>
      </c>
      <c r="T3894" s="836">
        <v>2.5</v>
      </c>
      <c r="U3894" s="838">
        <v>1</v>
      </c>
    </row>
    <row r="3895" spans="1:21" ht="14.45" customHeight="1" x14ac:dyDescent="0.2">
      <c r="A3895" s="831">
        <v>21</v>
      </c>
      <c r="B3895" s="832" t="s">
        <v>3242</v>
      </c>
      <c r="C3895" s="832" t="s">
        <v>3250</v>
      </c>
      <c r="D3895" s="833" t="s">
        <v>5568</v>
      </c>
      <c r="E3895" s="834" t="s">
        <v>3288</v>
      </c>
      <c r="F3895" s="832" t="s">
        <v>3243</v>
      </c>
      <c r="G3895" s="832" t="s">
        <v>3696</v>
      </c>
      <c r="H3895" s="832" t="s">
        <v>594</v>
      </c>
      <c r="I3895" s="832" t="s">
        <v>3697</v>
      </c>
      <c r="J3895" s="832" t="s">
        <v>662</v>
      </c>
      <c r="K3895" s="832" t="s">
        <v>663</v>
      </c>
      <c r="L3895" s="835">
        <v>2086.5500000000002</v>
      </c>
      <c r="M3895" s="835">
        <v>4173.1000000000004</v>
      </c>
      <c r="N3895" s="832">
        <v>2</v>
      </c>
      <c r="O3895" s="836">
        <v>1.5</v>
      </c>
      <c r="P3895" s="835">
        <v>4173.1000000000004</v>
      </c>
      <c r="Q3895" s="837">
        <v>1</v>
      </c>
      <c r="R3895" s="832">
        <v>2</v>
      </c>
      <c r="S3895" s="837">
        <v>1</v>
      </c>
      <c r="T3895" s="836">
        <v>1.5</v>
      </c>
      <c r="U3895" s="838">
        <v>1</v>
      </c>
    </row>
    <row r="3896" spans="1:21" ht="14.45" customHeight="1" x14ac:dyDescent="0.2">
      <c r="A3896" s="831">
        <v>21</v>
      </c>
      <c r="B3896" s="832" t="s">
        <v>3242</v>
      </c>
      <c r="C3896" s="832" t="s">
        <v>3250</v>
      </c>
      <c r="D3896" s="833" t="s">
        <v>5568</v>
      </c>
      <c r="E3896" s="834" t="s">
        <v>3288</v>
      </c>
      <c r="F3896" s="832" t="s">
        <v>3243</v>
      </c>
      <c r="G3896" s="832" t="s">
        <v>3312</v>
      </c>
      <c r="H3896" s="832" t="s">
        <v>655</v>
      </c>
      <c r="I3896" s="832" t="s">
        <v>3165</v>
      </c>
      <c r="J3896" s="832" t="s">
        <v>3166</v>
      </c>
      <c r="K3896" s="832" t="s">
        <v>2157</v>
      </c>
      <c r="L3896" s="835">
        <v>194.26</v>
      </c>
      <c r="M3896" s="835">
        <v>1165.56</v>
      </c>
      <c r="N3896" s="832">
        <v>6</v>
      </c>
      <c r="O3896" s="836">
        <v>2</v>
      </c>
      <c r="P3896" s="835">
        <v>582.78</v>
      </c>
      <c r="Q3896" s="837">
        <v>0.5</v>
      </c>
      <c r="R3896" s="832">
        <v>3</v>
      </c>
      <c r="S3896" s="837">
        <v>0.5</v>
      </c>
      <c r="T3896" s="836">
        <v>1</v>
      </c>
      <c r="U3896" s="838">
        <v>0.5</v>
      </c>
    </row>
    <row r="3897" spans="1:21" ht="14.45" customHeight="1" x14ac:dyDescent="0.2">
      <c r="A3897" s="831">
        <v>21</v>
      </c>
      <c r="B3897" s="832" t="s">
        <v>3242</v>
      </c>
      <c r="C3897" s="832" t="s">
        <v>3250</v>
      </c>
      <c r="D3897" s="833" t="s">
        <v>5568</v>
      </c>
      <c r="E3897" s="834" t="s">
        <v>3288</v>
      </c>
      <c r="F3897" s="832" t="s">
        <v>3243</v>
      </c>
      <c r="G3897" s="832" t="s">
        <v>3297</v>
      </c>
      <c r="H3897" s="832" t="s">
        <v>594</v>
      </c>
      <c r="I3897" s="832" t="s">
        <v>3298</v>
      </c>
      <c r="J3897" s="832" t="s">
        <v>1256</v>
      </c>
      <c r="K3897" s="832" t="s">
        <v>1257</v>
      </c>
      <c r="L3897" s="835">
        <v>107.27</v>
      </c>
      <c r="M3897" s="835">
        <v>214.54</v>
      </c>
      <c r="N3897" s="832">
        <v>2</v>
      </c>
      <c r="O3897" s="836">
        <v>1</v>
      </c>
      <c r="P3897" s="835">
        <v>214.54</v>
      </c>
      <c r="Q3897" s="837">
        <v>1</v>
      </c>
      <c r="R3897" s="832">
        <v>2</v>
      </c>
      <c r="S3897" s="837">
        <v>1</v>
      </c>
      <c r="T3897" s="836">
        <v>1</v>
      </c>
      <c r="U3897" s="838">
        <v>1</v>
      </c>
    </row>
    <row r="3898" spans="1:21" ht="14.45" customHeight="1" x14ac:dyDescent="0.2">
      <c r="A3898" s="831">
        <v>21</v>
      </c>
      <c r="B3898" s="832" t="s">
        <v>3242</v>
      </c>
      <c r="C3898" s="832" t="s">
        <v>3250</v>
      </c>
      <c r="D3898" s="833" t="s">
        <v>5568</v>
      </c>
      <c r="E3898" s="834" t="s">
        <v>3275</v>
      </c>
      <c r="F3898" s="832" t="s">
        <v>3243</v>
      </c>
      <c r="G3898" s="832" t="s">
        <v>3318</v>
      </c>
      <c r="H3898" s="832" t="s">
        <v>655</v>
      </c>
      <c r="I3898" s="832" t="s">
        <v>2838</v>
      </c>
      <c r="J3898" s="832" t="s">
        <v>675</v>
      </c>
      <c r="K3898" s="832" t="s">
        <v>671</v>
      </c>
      <c r="L3898" s="835">
        <v>65.28</v>
      </c>
      <c r="M3898" s="835">
        <v>130.56</v>
      </c>
      <c r="N3898" s="832">
        <v>2</v>
      </c>
      <c r="O3898" s="836">
        <v>2</v>
      </c>
      <c r="P3898" s="835">
        <v>130.56</v>
      </c>
      <c r="Q3898" s="837">
        <v>1</v>
      </c>
      <c r="R3898" s="832">
        <v>2</v>
      </c>
      <c r="S3898" s="837">
        <v>1</v>
      </c>
      <c r="T3898" s="836">
        <v>2</v>
      </c>
      <c r="U3898" s="838">
        <v>1</v>
      </c>
    </row>
    <row r="3899" spans="1:21" ht="14.45" customHeight="1" x14ac:dyDescent="0.2">
      <c r="A3899" s="831">
        <v>21</v>
      </c>
      <c r="B3899" s="832" t="s">
        <v>3242</v>
      </c>
      <c r="C3899" s="832" t="s">
        <v>3250</v>
      </c>
      <c r="D3899" s="833" t="s">
        <v>5568</v>
      </c>
      <c r="E3899" s="834" t="s">
        <v>3275</v>
      </c>
      <c r="F3899" s="832" t="s">
        <v>3243</v>
      </c>
      <c r="G3899" s="832" t="s">
        <v>3344</v>
      </c>
      <c r="H3899" s="832" t="s">
        <v>655</v>
      </c>
      <c r="I3899" s="832" t="s">
        <v>3780</v>
      </c>
      <c r="J3899" s="832" t="s">
        <v>3346</v>
      </c>
      <c r="K3899" s="832" t="s">
        <v>2957</v>
      </c>
      <c r="L3899" s="835">
        <v>206.88</v>
      </c>
      <c r="M3899" s="835">
        <v>620.64</v>
      </c>
      <c r="N3899" s="832">
        <v>3</v>
      </c>
      <c r="O3899" s="836">
        <v>2</v>
      </c>
      <c r="P3899" s="835">
        <v>413.76</v>
      </c>
      <c r="Q3899" s="837">
        <v>0.66666666666666663</v>
      </c>
      <c r="R3899" s="832">
        <v>2</v>
      </c>
      <c r="S3899" s="837">
        <v>0.66666666666666663</v>
      </c>
      <c r="T3899" s="836">
        <v>1</v>
      </c>
      <c r="U3899" s="838">
        <v>0.5</v>
      </c>
    </row>
    <row r="3900" spans="1:21" ht="14.45" customHeight="1" x14ac:dyDescent="0.2">
      <c r="A3900" s="831">
        <v>21</v>
      </c>
      <c r="B3900" s="832" t="s">
        <v>3242</v>
      </c>
      <c r="C3900" s="832" t="s">
        <v>3250</v>
      </c>
      <c r="D3900" s="833" t="s">
        <v>5568</v>
      </c>
      <c r="E3900" s="834" t="s">
        <v>3275</v>
      </c>
      <c r="F3900" s="832" t="s">
        <v>3243</v>
      </c>
      <c r="G3900" s="832" t="s">
        <v>3375</v>
      </c>
      <c r="H3900" s="832" t="s">
        <v>594</v>
      </c>
      <c r="I3900" s="832" t="s">
        <v>3376</v>
      </c>
      <c r="J3900" s="832" t="s">
        <v>1014</v>
      </c>
      <c r="K3900" s="832" t="s">
        <v>3377</v>
      </c>
      <c r="L3900" s="835">
        <v>236.03</v>
      </c>
      <c r="M3900" s="835">
        <v>236.03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21</v>
      </c>
      <c r="B3901" s="832" t="s">
        <v>3242</v>
      </c>
      <c r="C3901" s="832" t="s">
        <v>3250</v>
      </c>
      <c r="D3901" s="833" t="s">
        <v>5568</v>
      </c>
      <c r="E3901" s="834" t="s">
        <v>3275</v>
      </c>
      <c r="F3901" s="832" t="s">
        <v>3243</v>
      </c>
      <c r="G3901" s="832" t="s">
        <v>3299</v>
      </c>
      <c r="H3901" s="832" t="s">
        <v>655</v>
      </c>
      <c r="I3901" s="832" t="s">
        <v>2865</v>
      </c>
      <c r="J3901" s="832" t="s">
        <v>2859</v>
      </c>
      <c r="K3901" s="832" t="s">
        <v>2866</v>
      </c>
      <c r="L3901" s="835">
        <v>969.48</v>
      </c>
      <c r="M3901" s="835">
        <v>969.48</v>
      </c>
      <c r="N3901" s="832">
        <v>1</v>
      </c>
      <c r="O3901" s="836">
        <v>1</v>
      </c>
      <c r="P3901" s="835">
        <v>969.48</v>
      </c>
      <c r="Q3901" s="837">
        <v>1</v>
      </c>
      <c r="R3901" s="832">
        <v>1</v>
      </c>
      <c r="S3901" s="837">
        <v>1</v>
      </c>
      <c r="T3901" s="836">
        <v>1</v>
      </c>
      <c r="U3901" s="838">
        <v>1</v>
      </c>
    </row>
    <row r="3902" spans="1:21" ht="14.45" customHeight="1" x14ac:dyDescent="0.2">
      <c r="A3902" s="831">
        <v>21</v>
      </c>
      <c r="B3902" s="832" t="s">
        <v>3242</v>
      </c>
      <c r="C3902" s="832" t="s">
        <v>3250</v>
      </c>
      <c r="D3902" s="833" t="s">
        <v>5568</v>
      </c>
      <c r="E3902" s="834" t="s">
        <v>3275</v>
      </c>
      <c r="F3902" s="832" t="s">
        <v>3243</v>
      </c>
      <c r="G3902" s="832" t="s">
        <v>3299</v>
      </c>
      <c r="H3902" s="832" t="s">
        <v>655</v>
      </c>
      <c r="I3902" s="832" t="s">
        <v>3432</v>
      </c>
      <c r="J3902" s="832" t="s">
        <v>2859</v>
      </c>
      <c r="K3902" s="832" t="s">
        <v>3433</v>
      </c>
      <c r="L3902" s="835">
        <v>242.37</v>
      </c>
      <c r="M3902" s="835">
        <v>242.37</v>
      </c>
      <c r="N3902" s="832">
        <v>1</v>
      </c>
      <c r="O3902" s="836">
        <v>1</v>
      </c>
      <c r="P3902" s="835">
        <v>242.37</v>
      </c>
      <c r="Q3902" s="837">
        <v>1</v>
      </c>
      <c r="R3902" s="832">
        <v>1</v>
      </c>
      <c r="S3902" s="837">
        <v>1</v>
      </c>
      <c r="T3902" s="836">
        <v>1</v>
      </c>
      <c r="U3902" s="838">
        <v>1</v>
      </c>
    </row>
    <row r="3903" spans="1:21" ht="14.45" customHeight="1" x14ac:dyDescent="0.2">
      <c r="A3903" s="831">
        <v>21</v>
      </c>
      <c r="B3903" s="832" t="s">
        <v>3242</v>
      </c>
      <c r="C3903" s="832" t="s">
        <v>3250</v>
      </c>
      <c r="D3903" s="833" t="s">
        <v>5568</v>
      </c>
      <c r="E3903" s="834" t="s">
        <v>3275</v>
      </c>
      <c r="F3903" s="832" t="s">
        <v>3243</v>
      </c>
      <c r="G3903" s="832" t="s">
        <v>3438</v>
      </c>
      <c r="H3903" s="832" t="s">
        <v>655</v>
      </c>
      <c r="I3903" s="832" t="s">
        <v>2915</v>
      </c>
      <c r="J3903" s="832" t="s">
        <v>2911</v>
      </c>
      <c r="K3903" s="832" t="s">
        <v>2916</v>
      </c>
      <c r="L3903" s="835">
        <v>339.47</v>
      </c>
      <c r="M3903" s="835">
        <v>339.47</v>
      </c>
      <c r="N3903" s="832">
        <v>1</v>
      </c>
      <c r="O3903" s="836">
        <v>0.5</v>
      </c>
      <c r="P3903" s="835">
        <v>339.47</v>
      </c>
      <c r="Q3903" s="837">
        <v>1</v>
      </c>
      <c r="R3903" s="832">
        <v>1</v>
      </c>
      <c r="S3903" s="837">
        <v>1</v>
      </c>
      <c r="T3903" s="836">
        <v>0.5</v>
      </c>
      <c r="U3903" s="838">
        <v>1</v>
      </c>
    </row>
    <row r="3904" spans="1:21" ht="14.45" customHeight="1" x14ac:dyDescent="0.2">
      <c r="A3904" s="831">
        <v>21</v>
      </c>
      <c r="B3904" s="832" t="s">
        <v>3242</v>
      </c>
      <c r="C3904" s="832" t="s">
        <v>3250</v>
      </c>
      <c r="D3904" s="833" t="s">
        <v>5568</v>
      </c>
      <c r="E3904" s="834" t="s">
        <v>3275</v>
      </c>
      <c r="F3904" s="832" t="s">
        <v>3243</v>
      </c>
      <c r="G3904" s="832" t="s">
        <v>3508</v>
      </c>
      <c r="H3904" s="832" t="s">
        <v>655</v>
      </c>
      <c r="I3904" s="832" t="s">
        <v>2827</v>
      </c>
      <c r="J3904" s="832" t="s">
        <v>2828</v>
      </c>
      <c r="K3904" s="832" t="s">
        <v>773</v>
      </c>
      <c r="L3904" s="835">
        <v>550.39</v>
      </c>
      <c r="M3904" s="835">
        <v>2201.56</v>
      </c>
      <c r="N3904" s="832">
        <v>4</v>
      </c>
      <c r="O3904" s="836">
        <v>1.5</v>
      </c>
      <c r="P3904" s="835">
        <v>550.39</v>
      </c>
      <c r="Q3904" s="837">
        <v>0.25</v>
      </c>
      <c r="R3904" s="832">
        <v>1</v>
      </c>
      <c r="S3904" s="837">
        <v>0.25</v>
      </c>
      <c r="T3904" s="836">
        <v>0.5</v>
      </c>
      <c r="U3904" s="838">
        <v>0.33333333333333331</v>
      </c>
    </row>
    <row r="3905" spans="1:21" ht="14.45" customHeight="1" x14ac:dyDescent="0.2">
      <c r="A3905" s="831">
        <v>21</v>
      </c>
      <c r="B3905" s="832" t="s">
        <v>3242</v>
      </c>
      <c r="C3905" s="832" t="s">
        <v>3250</v>
      </c>
      <c r="D3905" s="833" t="s">
        <v>5568</v>
      </c>
      <c r="E3905" s="834" t="s">
        <v>3275</v>
      </c>
      <c r="F3905" s="832" t="s">
        <v>3243</v>
      </c>
      <c r="G3905" s="832" t="s">
        <v>3909</v>
      </c>
      <c r="H3905" s="832" t="s">
        <v>594</v>
      </c>
      <c r="I3905" s="832" t="s">
        <v>2940</v>
      </c>
      <c r="J3905" s="832" t="s">
        <v>2941</v>
      </c>
      <c r="K3905" s="832" t="s">
        <v>2942</v>
      </c>
      <c r="L3905" s="835">
        <v>0</v>
      </c>
      <c r="M3905" s="835">
        <v>0</v>
      </c>
      <c r="N3905" s="832">
        <v>1</v>
      </c>
      <c r="O3905" s="836">
        <v>1</v>
      </c>
      <c r="P3905" s="835"/>
      <c r="Q3905" s="837"/>
      <c r="R3905" s="832"/>
      <c r="S3905" s="837">
        <v>0</v>
      </c>
      <c r="T3905" s="836"/>
      <c r="U3905" s="838">
        <v>0</v>
      </c>
    </row>
    <row r="3906" spans="1:21" ht="14.45" customHeight="1" x14ac:dyDescent="0.2">
      <c r="A3906" s="831">
        <v>21</v>
      </c>
      <c r="B3906" s="832" t="s">
        <v>3242</v>
      </c>
      <c r="C3906" s="832" t="s">
        <v>3250</v>
      </c>
      <c r="D3906" s="833" t="s">
        <v>5568</v>
      </c>
      <c r="E3906" s="834" t="s">
        <v>3275</v>
      </c>
      <c r="F3906" s="832" t="s">
        <v>3243</v>
      </c>
      <c r="G3906" s="832" t="s">
        <v>3551</v>
      </c>
      <c r="H3906" s="832" t="s">
        <v>594</v>
      </c>
      <c r="I3906" s="832" t="s">
        <v>3553</v>
      </c>
      <c r="J3906" s="832" t="s">
        <v>1078</v>
      </c>
      <c r="K3906" s="832" t="s">
        <v>3554</v>
      </c>
      <c r="L3906" s="835">
        <v>103.67</v>
      </c>
      <c r="M3906" s="835">
        <v>103.67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21</v>
      </c>
      <c r="B3907" s="832" t="s">
        <v>3242</v>
      </c>
      <c r="C3907" s="832" t="s">
        <v>3250</v>
      </c>
      <c r="D3907" s="833" t="s">
        <v>5568</v>
      </c>
      <c r="E3907" s="834" t="s">
        <v>3275</v>
      </c>
      <c r="F3907" s="832" t="s">
        <v>3243</v>
      </c>
      <c r="G3907" s="832" t="s">
        <v>3293</v>
      </c>
      <c r="H3907" s="832" t="s">
        <v>655</v>
      </c>
      <c r="I3907" s="832" t="s">
        <v>2521</v>
      </c>
      <c r="J3907" s="832" t="s">
        <v>1349</v>
      </c>
      <c r="K3907" s="832" t="s">
        <v>2522</v>
      </c>
      <c r="L3907" s="835">
        <v>453.18</v>
      </c>
      <c r="M3907" s="835">
        <v>906.36</v>
      </c>
      <c r="N3907" s="832">
        <v>2</v>
      </c>
      <c r="O3907" s="836">
        <v>1.5</v>
      </c>
      <c r="P3907" s="835">
        <v>453.18</v>
      </c>
      <c r="Q3907" s="837">
        <v>0.5</v>
      </c>
      <c r="R3907" s="832">
        <v>1</v>
      </c>
      <c r="S3907" s="837">
        <v>0.5</v>
      </c>
      <c r="T3907" s="836">
        <v>0.5</v>
      </c>
      <c r="U3907" s="838">
        <v>0.33333333333333331</v>
      </c>
    </row>
    <row r="3908" spans="1:21" ht="14.45" customHeight="1" x14ac:dyDescent="0.2">
      <c r="A3908" s="831">
        <v>21</v>
      </c>
      <c r="B3908" s="832" t="s">
        <v>3242</v>
      </c>
      <c r="C3908" s="832" t="s">
        <v>3250</v>
      </c>
      <c r="D3908" s="833" t="s">
        <v>5568</v>
      </c>
      <c r="E3908" s="834" t="s">
        <v>3275</v>
      </c>
      <c r="F3908" s="832" t="s">
        <v>3243</v>
      </c>
      <c r="G3908" s="832" t="s">
        <v>3594</v>
      </c>
      <c r="H3908" s="832" t="s">
        <v>594</v>
      </c>
      <c r="I3908" s="832" t="s">
        <v>3595</v>
      </c>
      <c r="J3908" s="832" t="s">
        <v>668</v>
      </c>
      <c r="K3908" s="832" t="s">
        <v>3596</v>
      </c>
      <c r="L3908" s="835">
        <v>127.91</v>
      </c>
      <c r="M3908" s="835">
        <v>511.64</v>
      </c>
      <c r="N3908" s="832">
        <v>4</v>
      </c>
      <c r="O3908" s="836">
        <v>4</v>
      </c>
      <c r="P3908" s="835">
        <v>511.64</v>
      </c>
      <c r="Q3908" s="837">
        <v>1</v>
      </c>
      <c r="R3908" s="832">
        <v>4</v>
      </c>
      <c r="S3908" s="837">
        <v>1</v>
      </c>
      <c r="T3908" s="836">
        <v>4</v>
      </c>
      <c r="U3908" s="838">
        <v>1</v>
      </c>
    </row>
    <row r="3909" spans="1:21" ht="14.45" customHeight="1" x14ac:dyDescent="0.2">
      <c r="A3909" s="831">
        <v>21</v>
      </c>
      <c r="B3909" s="832" t="s">
        <v>3242</v>
      </c>
      <c r="C3909" s="832" t="s">
        <v>3250</v>
      </c>
      <c r="D3909" s="833" t="s">
        <v>5568</v>
      </c>
      <c r="E3909" s="834" t="s">
        <v>3275</v>
      </c>
      <c r="F3909" s="832" t="s">
        <v>3243</v>
      </c>
      <c r="G3909" s="832" t="s">
        <v>4572</v>
      </c>
      <c r="H3909" s="832" t="s">
        <v>594</v>
      </c>
      <c r="I3909" s="832" t="s">
        <v>4573</v>
      </c>
      <c r="J3909" s="832" t="s">
        <v>2132</v>
      </c>
      <c r="K3909" s="832" t="s">
        <v>4574</v>
      </c>
      <c r="L3909" s="835">
        <v>140.97</v>
      </c>
      <c r="M3909" s="835">
        <v>140.97</v>
      </c>
      <c r="N3909" s="832">
        <v>1</v>
      </c>
      <c r="O3909" s="836">
        <v>1</v>
      </c>
      <c r="P3909" s="835">
        <v>140.97</v>
      </c>
      <c r="Q3909" s="837">
        <v>1</v>
      </c>
      <c r="R3909" s="832">
        <v>1</v>
      </c>
      <c r="S3909" s="837">
        <v>1</v>
      </c>
      <c r="T3909" s="836">
        <v>1</v>
      </c>
      <c r="U3909" s="838">
        <v>1</v>
      </c>
    </row>
    <row r="3910" spans="1:21" ht="14.45" customHeight="1" x14ac:dyDescent="0.2">
      <c r="A3910" s="831">
        <v>21</v>
      </c>
      <c r="B3910" s="832" t="s">
        <v>3242</v>
      </c>
      <c r="C3910" s="832" t="s">
        <v>3250</v>
      </c>
      <c r="D3910" s="833" t="s">
        <v>5568</v>
      </c>
      <c r="E3910" s="834" t="s">
        <v>3275</v>
      </c>
      <c r="F3910" s="832" t="s">
        <v>3243</v>
      </c>
      <c r="G3910" s="832" t="s">
        <v>3627</v>
      </c>
      <c r="H3910" s="832" t="s">
        <v>655</v>
      </c>
      <c r="I3910" s="832" t="s">
        <v>2793</v>
      </c>
      <c r="J3910" s="832" t="s">
        <v>1536</v>
      </c>
      <c r="K3910" s="832" t="s">
        <v>1538</v>
      </c>
      <c r="L3910" s="835">
        <v>4017.02</v>
      </c>
      <c r="M3910" s="835">
        <v>8034.04</v>
      </c>
      <c r="N3910" s="832">
        <v>2</v>
      </c>
      <c r="O3910" s="836">
        <v>0.5</v>
      </c>
      <c r="P3910" s="835">
        <v>8034.04</v>
      </c>
      <c r="Q3910" s="837">
        <v>1</v>
      </c>
      <c r="R3910" s="832">
        <v>2</v>
      </c>
      <c r="S3910" s="837">
        <v>1</v>
      </c>
      <c r="T3910" s="836">
        <v>0.5</v>
      </c>
      <c r="U3910" s="838">
        <v>1</v>
      </c>
    </row>
    <row r="3911" spans="1:21" ht="14.45" customHeight="1" x14ac:dyDescent="0.2">
      <c r="A3911" s="831">
        <v>21</v>
      </c>
      <c r="B3911" s="832" t="s">
        <v>3242</v>
      </c>
      <c r="C3911" s="832" t="s">
        <v>3250</v>
      </c>
      <c r="D3911" s="833" t="s">
        <v>5568</v>
      </c>
      <c r="E3911" s="834" t="s">
        <v>3275</v>
      </c>
      <c r="F3911" s="832" t="s">
        <v>3243</v>
      </c>
      <c r="G3911" s="832" t="s">
        <v>3627</v>
      </c>
      <c r="H3911" s="832" t="s">
        <v>655</v>
      </c>
      <c r="I3911" s="832" t="s">
        <v>2794</v>
      </c>
      <c r="J3911" s="832" t="s">
        <v>1536</v>
      </c>
      <c r="K3911" s="832" t="s">
        <v>1537</v>
      </c>
      <c r="L3911" s="835">
        <v>5623.83</v>
      </c>
      <c r="M3911" s="835">
        <v>33742.979999999996</v>
      </c>
      <c r="N3911" s="832">
        <v>6</v>
      </c>
      <c r="O3911" s="836">
        <v>3</v>
      </c>
      <c r="P3911" s="835">
        <v>33742.979999999996</v>
      </c>
      <c r="Q3911" s="837">
        <v>1</v>
      </c>
      <c r="R3911" s="832">
        <v>6</v>
      </c>
      <c r="S3911" s="837">
        <v>1</v>
      </c>
      <c r="T3911" s="836">
        <v>3</v>
      </c>
      <c r="U3911" s="838">
        <v>1</v>
      </c>
    </row>
    <row r="3912" spans="1:21" ht="14.45" customHeight="1" x14ac:dyDescent="0.2">
      <c r="A3912" s="831">
        <v>21</v>
      </c>
      <c r="B3912" s="832" t="s">
        <v>3242</v>
      </c>
      <c r="C3912" s="832" t="s">
        <v>3250</v>
      </c>
      <c r="D3912" s="833" t="s">
        <v>5568</v>
      </c>
      <c r="E3912" s="834" t="s">
        <v>3275</v>
      </c>
      <c r="F3912" s="832" t="s">
        <v>3243</v>
      </c>
      <c r="G3912" s="832" t="s">
        <v>3627</v>
      </c>
      <c r="H3912" s="832" t="s">
        <v>655</v>
      </c>
      <c r="I3912" s="832" t="s">
        <v>3628</v>
      </c>
      <c r="J3912" s="832" t="s">
        <v>1536</v>
      </c>
      <c r="K3912" s="832" t="s">
        <v>3629</v>
      </c>
      <c r="L3912" s="835">
        <v>803.4</v>
      </c>
      <c r="M3912" s="835">
        <v>1606.8</v>
      </c>
      <c r="N3912" s="832">
        <v>2</v>
      </c>
      <c r="O3912" s="836">
        <v>0.5</v>
      </c>
      <c r="P3912" s="835">
        <v>1606.8</v>
      </c>
      <c r="Q3912" s="837">
        <v>1</v>
      </c>
      <c r="R3912" s="832">
        <v>2</v>
      </c>
      <c r="S3912" s="837">
        <v>1</v>
      </c>
      <c r="T3912" s="836">
        <v>0.5</v>
      </c>
      <c r="U3912" s="838">
        <v>1</v>
      </c>
    </row>
    <row r="3913" spans="1:21" ht="14.45" customHeight="1" x14ac:dyDescent="0.2">
      <c r="A3913" s="831">
        <v>21</v>
      </c>
      <c r="B3913" s="832" t="s">
        <v>3242</v>
      </c>
      <c r="C3913" s="832" t="s">
        <v>3250</v>
      </c>
      <c r="D3913" s="833" t="s">
        <v>5568</v>
      </c>
      <c r="E3913" s="834" t="s">
        <v>3275</v>
      </c>
      <c r="F3913" s="832" t="s">
        <v>3243</v>
      </c>
      <c r="G3913" s="832" t="s">
        <v>3627</v>
      </c>
      <c r="H3913" s="832" t="s">
        <v>594</v>
      </c>
      <c r="I3913" s="832" t="s">
        <v>3634</v>
      </c>
      <c r="J3913" s="832" t="s">
        <v>3633</v>
      </c>
      <c r="K3913" s="832" t="s">
        <v>1537</v>
      </c>
      <c r="L3913" s="835">
        <v>14011.21</v>
      </c>
      <c r="M3913" s="835">
        <v>154123.31</v>
      </c>
      <c r="N3913" s="832">
        <v>11</v>
      </c>
      <c r="O3913" s="836">
        <v>4.5</v>
      </c>
      <c r="P3913" s="835">
        <v>70056.049999999988</v>
      </c>
      <c r="Q3913" s="837">
        <v>0.45454545454545447</v>
      </c>
      <c r="R3913" s="832">
        <v>5</v>
      </c>
      <c r="S3913" s="837">
        <v>0.45454545454545453</v>
      </c>
      <c r="T3913" s="836">
        <v>1.5</v>
      </c>
      <c r="U3913" s="838">
        <v>0.33333333333333331</v>
      </c>
    </row>
    <row r="3914" spans="1:21" ht="14.45" customHeight="1" x14ac:dyDescent="0.2">
      <c r="A3914" s="831">
        <v>21</v>
      </c>
      <c r="B3914" s="832" t="s">
        <v>3242</v>
      </c>
      <c r="C3914" s="832" t="s">
        <v>3250</v>
      </c>
      <c r="D3914" s="833" t="s">
        <v>5568</v>
      </c>
      <c r="E3914" s="834" t="s">
        <v>3275</v>
      </c>
      <c r="F3914" s="832" t="s">
        <v>3243</v>
      </c>
      <c r="G3914" s="832" t="s">
        <v>3309</v>
      </c>
      <c r="H3914" s="832" t="s">
        <v>594</v>
      </c>
      <c r="I3914" s="832" t="s">
        <v>3695</v>
      </c>
      <c r="J3914" s="832" t="s">
        <v>1648</v>
      </c>
      <c r="K3914" s="832" t="s">
        <v>1649</v>
      </c>
      <c r="L3914" s="835">
        <v>50.32</v>
      </c>
      <c r="M3914" s="835">
        <v>150.96</v>
      </c>
      <c r="N3914" s="832">
        <v>3</v>
      </c>
      <c r="O3914" s="836">
        <v>2</v>
      </c>
      <c r="P3914" s="835">
        <v>100.64</v>
      </c>
      <c r="Q3914" s="837">
        <v>0.66666666666666663</v>
      </c>
      <c r="R3914" s="832">
        <v>2</v>
      </c>
      <c r="S3914" s="837">
        <v>0.66666666666666663</v>
      </c>
      <c r="T3914" s="836">
        <v>1</v>
      </c>
      <c r="U3914" s="838">
        <v>0.5</v>
      </c>
    </row>
    <row r="3915" spans="1:21" ht="14.45" customHeight="1" x14ac:dyDescent="0.2">
      <c r="A3915" s="831">
        <v>21</v>
      </c>
      <c r="B3915" s="832" t="s">
        <v>3242</v>
      </c>
      <c r="C3915" s="832" t="s">
        <v>3250</v>
      </c>
      <c r="D3915" s="833" t="s">
        <v>5568</v>
      </c>
      <c r="E3915" s="834" t="s">
        <v>3275</v>
      </c>
      <c r="F3915" s="832" t="s">
        <v>3243</v>
      </c>
      <c r="G3915" s="832" t="s">
        <v>3309</v>
      </c>
      <c r="H3915" s="832" t="s">
        <v>594</v>
      </c>
      <c r="I3915" s="832" t="s">
        <v>2880</v>
      </c>
      <c r="J3915" s="832" t="s">
        <v>2881</v>
      </c>
      <c r="K3915" s="832" t="s">
        <v>2882</v>
      </c>
      <c r="L3915" s="835">
        <v>50.32</v>
      </c>
      <c r="M3915" s="835">
        <v>201.28</v>
      </c>
      <c r="N3915" s="832">
        <v>4</v>
      </c>
      <c r="O3915" s="836">
        <v>3</v>
      </c>
      <c r="P3915" s="835">
        <v>150.96</v>
      </c>
      <c r="Q3915" s="837">
        <v>0.75</v>
      </c>
      <c r="R3915" s="832">
        <v>3</v>
      </c>
      <c r="S3915" s="837">
        <v>0.75</v>
      </c>
      <c r="T3915" s="836">
        <v>2</v>
      </c>
      <c r="U3915" s="838">
        <v>0.66666666666666663</v>
      </c>
    </row>
    <row r="3916" spans="1:21" ht="14.45" customHeight="1" x14ac:dyDescent="0.2">
      <c r="A3916" s="831">
        <v>21</v>
      </c>
      <c r="B3916" s="832" t="s">
        <v>3242</v>
      </c>
      <c r="C3916" s="832" t="s">
        <v>3250</v>
      </c>
      <c r="D3916" s="833" t="s">
        <v>5568</v>
      </c>
      <c r="E3916" s="834" t="s">
        <v>3275</v>
      </c>
      <c r="F3916" s="832" t="s">
        <v>3245</v>
      </c>
      <c r="G3916" s="832" t="s">
        <v>3747</v>
      </c>
      <c r="H3916" s="832" t="s">
        <v>594</v>
      </c>
      <c r="I3916" s="832" t="s">
        <v>3748</v>
      </c>
      <c r="J3916" s="832" t="s">
        <v>3749</v>
      </c>
      <c r="K3916" s="832" t="s">
        <v>3750</v>
      </c>
      <c r="L3916" s="835">
        <v>1267.1199999999999</v>
      </c>
      <c r="M3916" s="835">
        <v>3801.3599999999997</v>
      </c>
      <c r="N3916" s="832">
        <v>3</v>
      </c>
      <c r="O3916" s="836">
        <v>3</v>
      </c>
      <c r="P3916" s="835">
        <v>3801.3599999999997</v>
      </c>
      <c r="Q3916" s="837">
        <v>1</v>
      </c>
      <c r="R3916" s="832">
        <v>3</v>
      </c>
      <c r="S3916" s="837">
        <v>1</v>
      </c>
      <c r="T3916" s="836">
        <v>3</v>
      </c>
      <c r="U3916" s="838">
        <v>1</v>
      </c>
    </row>
    <row r="3917" spans="1:21" ht="14.45" customHeight="1" x14ac:dyDescent="0.2">
      <c r="A3917" s="831">
        <v>21</v>
      </c>
      <c r="B3917" s="832" t="s">
        <v>3242</v>
      </c>
      <c r="C3917" s="832" t="s">
        <v>3250</v>
      </c>
      <c r="D3917" s="833" t="s">
        <v>5568</v>
      </c>
      <c r="E3917" s="834" t="s">
        <v>3280</v>
      </c>
      <c r="F3917" s="832" t="s">
        <v>3243</v>
      </c>
      <c r="G3917" s="832" t="s">
        <v>3760</v>
      </c>
      <c r="H3917" s="832" t="s">
        <v>594</v>
      </c>
      <c r="I3917" s="832" t="s">
        <v>3761</v>
      </c>
      <c r="J3917" s="832" t="s">
        <v>3762</v>
      </c>
      <c r="K3917" s="832" t="s">
        <v>3763</v>
      </c>
      <c r="L3917" s="835">
        <v>0</v>
      </c>
      <c r="M3917" s="835">
        <v>0</v>
      </c>
      <c r="N3917" s="832">
        <v>2</v>
      </c>
      <c r="O3917" s="836">
        <v>1.5</v>
      </c>
      <c r="P3917" s="835">
        <v>0</v>
      </c>
      <c r="Q3917" s="837"/>
      <c r="R3917" s="832">
        <v>2</v>
      </c>
      <c r="S3917" s="837">
        <v>1</v>
      </c>
      <c r="T3917" s="836">
        <v>1.5</v>
      </c>
      <c r="U3917" s="838">
        <v>1</v>
      </c>
    </row>
    <row r="3918" spans="1:21" ht="14.45" customHeight="1" x14ac:dyDescent="0.2">
      <c r="A3918" s="831">
        <v>21</v>
      </c>
      <c r="B3918" s="832" t="s">
        <v>3242</v>
      </c>
      <c r="C3918" s="832" t="s">
        <v>3250</v>
      </c>
      <c r="D3918" s="833" t="s">
        <v>5568</v>
      </c>
      <c r="E3918" s="834" t="s">
        <v>3280</v>
      </c>
      <c r="F3918" s="832" t="s">
        <v>3243</v>
      </c>
      <c r="G3918" s="832" t="s">
        <v>3327</v>
      </c>
      <c r="H3918" s="832" t="s">
        <v>655</v>
      </c>
      <c r="I3918" s="832" t="s">
        <v>4383</v>
      </c>
      <c r="J3918" s="832" t="s">
        <v>3329</v>
      </c>
      <c r="K3918" s="832" t="s">
        <v>4384</v>
      </c>
      <c r="L3918" s="835">
        <v>1834.64</v>
      </c>
      <c r="M3918" s="835">
        <v>1834.64</v>
      </c>
      <c r="N3918" s="832">
        <v>1</v>
      </c>
      <c r="O3918" s="836">
        <v>1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5" customHeight="1" x14ac:dyDescent="0.2">
      <c r="A3919" s="831">
        <v>21</v>
      </c>
      <c r="B3919" s="832" t="s">
        <v>3242</v>
      </c>
      <c r="C3919" s="832" t="s">
        <v>3250</v>
      </c>
      <c r="D3919" s="833" t="s">
        <v>5568</v>
      </c>
      <c r="E3919" s="834" t="s">
        <v>3280</v>
      </c>
      <c r="F3919" s="832" t="s">
        <v>3243</v>
      </c>
      <c r="G3919" s="832" t="s">
        <v>3327</v>
      </c>
      <c r="H3919" s="832" t="s">
        <v>594</v>
      </c>
      <c r="I3919" s="832" t="s">
        <v>3766</v>
      </c>
      <c r="J3919" s="832" t="s">
        <v>3767</v>
      </c>
      <c r="K3919" s="832" t="s">
        <v>3330</v>
      </c>
      <c r="L3919" s="835">
        <v>550.39</v>
      </c>
      <c r="M3919" s="835">
        <v>4403.12</v>
      </c>
      <c r="N3919" s="832">
        <v>8</v>
      </c>
      <c r="O3919" s="836">
        <v>2</v>
      </c>
      <c r="P3919" s="835">
        <v>3852.73</v>
      </c>
      <c r="Q3919" s="837">
        <v>0.875</v>
      </c>
      <c r="R3919" s="832">
        <v>7</v>
      </c>
      <c r="S3919" s="837">
        <v>0.875</v>
      </c>
      <c r="T3919" s="836">
        <v>1</v>
      </c>
      <c r="U3919" s="838">
        <v>0.5</v>
      </c>
    </row>
    <row r="3920" spans="1:21" ht="14.45" customHeight="1" x14ac:dyDescent="0.2">
      <c r="A3920" s="831">
        <v>21</v>
      </c>
      <c r="B3920" s="832" t="s">
        <v>3242</v>
      </c>
      <c r="C3920" s="832" t="s">
        <v>3250</v>
      </c>
      <c r="D3920" s="833" t="s">
        <v>5568</v>
      </c>
      <c r="E3920" s="834" t="s">
        <v>3280</v>
      </c>
      <c r="F3920" s="832" t="s">
        <v>3243</v>
      </c>
      <c r="G3920" s="832" t="s">
        <v>4623</v>
      </c>
      <c r="H3920" s="832" t="s">
        <v>594</v>
      </c>
      <c r="I3920" s="832" t="s">
        <v>5537</v>
      </c>
      <c r="J3920" s="832" t="s">
        <v>3120</v>
      </c>
      <c r="K3920" s="832" t="s">
        <v>5538</v>
      </c>
      <c r="L3920" s="835">
        <v>425.17</v>
      </c>
      <c r="M3920" s="835">
        <v>850.34</v>
      </c>
      <c r="N3920" s="832">
        <v>2</v>
      </c>
      <c r="O3920" s="836">
        <v>0.5</v>
      </c>
      <c r="P3920" s="835">
        <v>850.34</v>
      </c>
      <c r="Q3920" s="837">
        <v>1</v>
      </c>
      <c r="R3920" s="832">
        <v>2</v>
      </c>
      <c r="S3920" s="837">
        <v>1</v>
      </c>
      <c r="T3920" s="836">
        <v>0.5</v>
      </c>
      <c r="U3920" s="838">
        <v>1</v>
      </c>
    </row>
    <row r="3921" spans="1:21" ht="14.45" customHeight="1" x14ac:dyDescent="0.2">
      <c r="A3921" s="831">
        <v>21</v>
      </c>
      <c r="B3921" s="832" t="s">
        <v>3242</v>
      </c>
      <c r="C3921" s="832" t="s">
        <v>3250</v>
      </c>
      <c r="D3921" s="833" t="s">
        <v>5568</v>
      </c>
      <c r="E3921" s="834" t="s">
        <v>3280</v>
      </c>
      <c r="F3921" s="832" t="s">
        <v>3243</v>
      </c>
      <c r="G3921" s="832" t="s">
        <v>3344</v>
      </c>
      <c r="H3921" s="832" t="s">
        <v>655</v>
      </c>
      <c r="I3921" s="832" t="s">
        <v>3780</v>
      </c>
      <c r="J3921" s="832" t="s">
        <v>3346</v>
      </c>
      <c r="K3921" s="832" t="s">
        <v>2957</v>
      </c>
      <c r="L3921" s="835">
        <v>206.88</v>
      </c>
      <c r="M3921" s="835">
        <v>1241.28</v>
      </c>
      <c r="N3921" s="832">
        <v>6</v>
      </c>
      <c r="O3921" s="836">
        <v>2</v>
      </c>
      <c r="P3921" s="835">
        <v>1241.28</v>
      </c>
      <c r="Q3921" s="837">
        <v>1</v>
      </c>
      <c r="R3921" s="832">
        <v>6</v>
      </c>
      <c r="S3921" s="837">
        <v>1</v>
      </c>
      <c r="T3921" s="836">
        <v>2</v>
      </c>
      <c r="U3921" s="838">
        <v>1</v>
      </c>
    </row>
    <row r="3922" spans="1:21" ht="14.45" customHeight="1" x14ac:dyDescent="0.2">
      <c r="A3922" s="831">
        <v>21</v>
      </c>
      <c r="B3922" s="832" t="s">
        <v>3242</v>
      </c>
      <c r="C3922" s="832" t="s">
        <v>3250</v>
      </c>
      <c r="D3922" s="833" t="s">
        <v>5568</v>
      </c>
      <c r="E3922" s="834" t="s">
        <v>3280</v>
      </c>
      <c r="F3922" s="832" t="s">
        <v>3243</v>
      </c>
      <c r="G3922" s="832" t="s">
        <v>3361</v>
      </c>
      <c r="H3922" s="832" t="s">
        <v>655</v>
      </c>
      <c r="I3922" s="832" t="s">
        <v>2986</v>
      </c>
      <c r="J3922" s="832" t="s">
        <v>1653</v>
      </c>
      <c r="K3922" s="832" t="s">
        <v>2987</v>
      </c>
      <c r="L3922" s="835">
        <v>117.55</v>
      </c>
      <c r="M3922" s="835">
        <v>117.55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5" customHeight="1" x14ac:dyDescent="0.2">
      <c r="A3923" s="831">
        <v>21</v>
      </c>
      <c r="B3923" s="832" t="s">
        <v>3242</v>
      </c>
      <c r="C3923" s="832" t="s">
        <v>3250</v>
      </c>
      <c r="D3923" s="833" t="s">
        <v>5568</v>
      </c>
      <c r="E3923" s="834" t="s">
        <v>3280</v>
      </c>
      <c r="F3923" s="832" t="s">
        <v>3243</v>
      </c>
      <c r="G3923" s="832" t="s">
        <v>3361</v>
      </c>
      <c r="H3923" s="832" t="s">
        <v>655</v>
      </c>
      <c r="I3923" s="832" t="s">
        <v>2988</v>
      </c>
      <c r="J3923" s="832" t="s">
        <v>1653</v>
      </c>
      <c r="K3923" s="832" t="s">
        <v>769</v>
      </c>
      <c r="L3923" s="835">
        <v>58.77</v>
      </c>
      <c r="M3923" s="835">
        <v>293.85000000000002</v>
      </c>
      <c r="N3923" s="832">
        <v>5</v>
      </c>
      <c r="O3923" s="836">
        <v>4</v>
      </c>
      <c r="P3923" s="835">
        <v>117.54</v>
      </c>
      <c r="Q3923" s="837">
        <v>0.39999999999999997</v>
      </c>
      <c r="R3923" s="832">
        <v>2</v>
      </c>
      <c r="S3923" s="837">
        <v>0.4</v>
      </c>
      <c r="T3923" s="836">
        <v>1</v>
      </c>
      <c r="U3923" s="838">
        <v>0.25</v>
      </c>
    </row>
    <row r="3924" spans="1:21" ht="14.45" customHeight="1" x14ac:dyDescent="0.2">
      <c r="A3924" s="831">
        <v>21</v>
      </c>
      <c r="B3924" s="832" t="s">
        <v>3242</v>
      </c>
      <c r="C3924" s="832" t="s">
        <v>3250</v>
      </c>
      <c r="D3924" s="833" t="s">
        <v>5568</v>
      </c>
      <c r="E3924" s="834" t="s">
        <v>3280</v>
      </c>
      <c r="F3924" s="832" t="s">
        <v>3243</v>
      </c>
      <c r="G3924" s="832" t="s">
        <v>3375</v>
      </c>
      <c r="H3924" s="832" t="s">
        <v>594</v>
      </c>
      <c r="I3924" s="832" t="s">
        <v>3376</v>
      </c>
      <c r="J3924" s="832" t="s">
        <v>1014</v>
      </c>
      <c r="K3924" s="832" t="s">
        <v>3377</v>
      </c>
      <c r="L3924" s="835">
        <v>236.03</v>
      </c>
      <c r="M3924" s="835">
        <v>1888.24</v>
      </c>
      <c r="N3924" s="832">
        <v>8</v>
      </c>
      <c r="O3924" s="836">
        <v>4</v>
      </c>
      <c r="P3924" s="835">
        <v>1888.24</v>
      </c>
      <c r="Q3924" s="837">
        <v>1</v>
      </c>
      <c r="R3924" s="832">
        <v>8</v>
      </c>
      <c r="S3924" s="837">
        <v>1</v>
      </c>
      <c r="T3924" s="836">
        <v>4</v>
      </c>
      <c r="U3924" s="838">
        <v>1</v>
      </c>
    </row>
    <row r="3925" spans="1:21" ht="14.45" customHeight="1" x14ac:dyDescent="0.2">
      <c r="A3925" s="831">
        <v>21</v>
      </c>
      <c r="B3925" s="832" t="s">
        <v>3242</v>
      </c>
      <c r="C3925" s="832" t="s">
        <v>3250</v>
      </c>
      <c r="D3925" s="833" t="s">
        <v>5568</v>
      </c>
      <c r="E3925" s="834" t="s">
        <v>3280</v>
      </c>
      <c r="F3925" s="832" t="s">
        <v>3243</v>
      </c>
      <c r="G3925" s="832" t="s">
        <v>3375</v>
      </c>
      <c r="H3925" s="832" t="s">
        <v>594</v>
      </c>
      <c r="I3925" s="832" t="s">
        <v>3378</v>
      </c>
      <c r="J3925" s="832" t="s">
        <v>1014</v>
      </c>
      <c r="K3925" s="832" t="s">
        <v>1421</v>
      </c>
      <c r="L3925" s="835">
        <v>516</v>
      </c>
      <c r="M3925" s="835">
        <v>2580</v>
      </c>
      <c r="N3925" s="832">
        <v>5</v>
      </c>
      <c r="O3925" s="836">
        <v>2.5</v>
      </c>
      <c r="P3925" s="835">
        <v>1032</v>
      </c>
      <c r="Q3925" s="837">
        <v>0.4</v>
      </c>
      <c r="R3925" s="832">
        <v>2</v>
      </c>
      <c r="S3925" s="837">
        <v>0.4</v>
      </c>
      <c r="T3925" s="836">
        <v>2</v>
      </c>
      <c r="U3925" s="838">
        <v>0.8</v>
      </c>
    </row>
    <row r="3926" spans="1:21" ht="14.45" customHeight="1" x14ac:dyDescent="0.2">
      <c r="A3926" s="831">
        <v>21</v>
      </c>
      <c r="B3926" s="832" t="s">
        <v>3242</v>
      </c>
      <c r="C3926" s="832" t="s">
        <v>3250</v>
      </c>
      <c r="D3926" s="833" t="s">
        <v>5568</v>
      </c>
      <c r="E3926" s="834" t="s">
        <v>3280</v>
      </c>
      <c r="F3926" s="832" t="s">
        <v>3243</v>
      </c>
      <c r="G3926" s="832" t="s">
        <v>4393</v>
      </c>
      <c r="H3926" s="832" t="s">
        <v>594</v>
      </c>
      <c r="I3926" s="832" t="s">
        <v>5539</v>
      </c>
      <c r="J3926" s="832" t="s">
        <v>4395</v>
      </c>
      <c r="K3926" s="832" t="s">
        <v>5540</v>
      </c>
      <c r="L3926" s="835">
        <v>211.42</v>
      </c>
      <c r="M3926" s="835">
        <v>422.84</v>
      </c>
      <c r="N3926" s="832">
        <v>2</v>
      </c>
      <c r="O3926" s="836">
        <v>1</v>
      </c>
      <c r="P3926" s="835">
        <v>422.84</v>
      </c>
      <c r="Q3926" s="837">
        <v>1</v>
      </c>
      <c r="R3926" s="832">
        <v>2</v>
      </c>
      <c r="S3926" s="837">
        <v>1</v>
      </c>
      <c r="T3926" s="836">
        <v>1</v>
      </c>
      <c r="U3926" s="838">
        <v>1</v>
      </c>
    </row>
    <row r="3927" spans="1:21" ht="14.45" customHeight="1" x14ac:dyDescent="0.2">
      <c r="A3927" s="831">
        <v>21</v>
      </c>
      <c r="B3927" s="832" t="s">
        <v>3242</v>
      </c>
      <c r="C3927" s="832" t="s">
        <v>3250</v>
      </c>
      <c r="D3927" s="833" t="s">
        <v>5568</v>
      </c>
      <c r="E3927" s="834" t="s">
        <v>3280</v>
      </c>
      <c r="F3927" s="832" t="s">
        <v>3243</v>
      </c>
      <c r="G3927" s="832" t="s">
        <v>5541</v>
      </c>
      <c r="H3927" s="832" t="s">
        <v>594</v>
      </c>
      <c r="I3927" s="832" t="s">
        <v>5542</v>
      </c>
      <c r="J3927" s="832" t="s">
        <v>5543</v>
      </c>
      <c r="K3927" s="832" t="s">
        <v>5544</v>
      </c>
      <c r="L3927" s="835">
        <v>0</v>
      </c>
      <c r="M3927" s="835">
        <v>0</v>
      </c>
      <c r="N3927" s="832">
        <v>1</v>
      </c>
      <c r="O3927" s="836">
        <v>1</v>
      </c>
      <c r="P3927" s="835"/>
      <c r="Q3927" s="837"/>
      <c r="R3927" s="832"/>
      <c r="S3927" s="837">
        <v>0</v>
      </c>
      <c r="T3927" s="836"/>
      <c r="U3927" s="838">
        <v>0</v>
      </c>
    </row>
    <row r="3928" spans="1:21" ht="14.45" customHeight="1" x14ac:dyDescent="0.2">
      <c r="A3928" s="831">
        <v>21</v>
      </c>
      <c r="B3928" s="832" t="s">
        <v>3242</v>
      </c>
      <c r="C3928" s="832" t="s">
        <v>3250</v>
      </c>
      <c r="D3928" s="833" t="s">
        <v>5568</v>
      </c>
      <c r="E3928" s="834" t="s">
        <v>3280</v>
      </c>
      <c r="F3928" s="832" t="s">
        <v>3243</v>
      </c>
      <c r="G3928" s="832" t="s">
        <v>4216</v>
      </c>
      <c r="H3928" s="832" t="s">
        <v>594</v>
      </c>
      <c r="I3928" s="832" t="s">
        <v>4217</v>
      </c>
      <c r="J3928" s="832" t="s">
        <v>1343</v>
      </c>
      <c r="K3928" s="832" t="s">
        <v>4218</v>
      </c>
      <c r="L3928" s="835">
        <v>34.93</v>
      </c>
      <c r="M3928" s="835">
        <v>34.93</v>
      </c>
      <c r="N3928" s="832">
        <v>1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5" customHeight="1" x14ac:dyDescent="0.2">
      <c r="A3929" s="831">
        <v>21</v>
      </c>
      <c r="B3929" s="832" t="s">
        <v>3242</v>
      </c>
      <c r="C3929" s="832" t="s">
        <v>3250</v>
      </c>
      <c r="D3929" s="833" t="s">
        <v>5568</v>
      </c>
      <c r="E3929" s="834" t="s">
        <v>3280</v>
      </c>
      <c r="F3929" s="832" t="s">
        <v>3243</v>
      </c>
      <c r="G3929" s="832" t="s">
        <v>3408</v>
      </c>
      <c r="H3929" s="832" t="s">
        <v>594</v>
      </c>
      <c r="I3929" s="832" t="s">
        <v>3409</v>
      </c>
      <c r="J3929" s="832" t="s">
        <v>963</v>
      </c>
      <c r="K3929" s="832" t="s">
        <v>3410</v>
      </c>
      <c r="L3929" s="835">
        <v>477.5</v>
      </c>
      <c r="M3929" s="835">
        <v>477.5</v>
      </c>
      <c r="N3929" s="832">
        <v>1</v>
      </c>
      <c r="O3929" s="836">
        <v>0.5</v>
      </c>
      <c r="P3929" s="835">
        <v>477.5</v>
      </c>
      <c r="Q3929" s="837">
        <v>1</v>
      </c>
      <c r="R3929" s="832">
        <v>1</v>
      </c>
      <c r="S3929" s="837">
        <v>1</v>
      </c>
      <c r="T3929" s="836">
        <v>0.5</v>
      </c>
      <c r="U3929" s="838">
        <v>1</v>
      </c>
    </row>
    <row r="3930" spans="1:21" ht="14.45" customHeight="1" x14ac:dyDescent="0.2">
      <c r="A3930" s="831">
        <v>21</v>
      </c>
      <c r="B3930" s="832" t="s">
        <v>3242</v>
      </c>
      <c r="C3930" s="832" t="s">
        <v>3250</v>
      </c>
      <c r="D3930" s="833" t="s">
        <v>5568</v>
      </c>
      <c r="E3930" s="834" t="s">
        <v>3280</v>
      </c>
      <c r="F3930" s="832" t="s">
        <v>3243</v>
      </c>
      <c r="G3930" s="832" t="s">
        <v>3438</v>
      </c>
      <c r="H3930" s="832" t="s">
        <v>655</v>
      </c>
      <c r="I3930" s="832" t="s">
        <v>4998</v>
      </c>
      <c r="J3930" s="832" t="s">
        <v>2908</v>
      </c>
      <c r="K3930" s="832" t="s">
        <v>4999</v>
      </c>
      <c r="L3930" s="835">
        <v>763.63</v>
      </c>
      <c r="M3930" s="835">
        <v>2290.89</v>
      </c>
      <c r="N3930" s="832">
        <v>3</v>
      </c>
      <c r="O3930" s="836">
        <v>2</v>
      </c>
      <c r="P3930" s="835">
        <v>1527.26</v>
      </c>
      <c r="Q3930" s="837">
        <v>0.66666666666666674</v>
      </c>
      <c r="R3930" s="832">
        <v>2</v>
      </c>
      <c r="S3930" s="837">
        <v>0.66666666666666663</v>
      </c>
      <c r="T3930" s="836">
        <v>1</v>
      </c>
      <c r="U3930" s="838">
        <v>0.5</v>
      </c>
    </row>
    <row r="3931" spans="1:21" ht="14.45" customHeight="1" x14ac:dyDescent="0.2">
      <c r="A3931" s="831">
        <v>21</v>
      </c>
      <c r="B3931" s="832" t="s">
        <v>3242</v>
      </c>
      <c r="C3931" s="832" t="s">
        <v>3250</v>
      </c>
      <c r="D3931" s="833" t="s">
        <v>5568</v>
      </c>
      <c r="E3931" s="834" t="s">
        <v>3280</v>
      </c>
      <c r="F3931" s="832" t="s">
        <v>3243</v>
      </c>
      <c r="G3931" s="832" t="s">
        <v>3447</v>
      </c>
      <c r="H3931" s="832" t="s">
        <v>594</v>
      </c>
      <c r="I3931" s="832" t="s">
        <v>5545</v>
      </c>
      <c r="J3931" s="832" t="s">
        <v>3449</v>
      </c>
      <c r="K3931" s="832" t="s">
        <v>5546</v>
      </c>
      <c r="L3931" s="835">
        <v>0</v>
      </c>
      <c r="M3931" s="835">
        <v>0</v>
      </c>
      <c r="N3931" s="832">
        <v>1</v>
      </c>
      <c r="O3931" s="836">
        <v>1</v>
      </c>
      <c r="P3931" s="835"/>
      <c r="Q3931" s="837"/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21</v>
      </c>
      <c r="B3932" s="832" t="s">
        <v>3242</v>
      </c>
      <c r="C3932" s="832" t="s">
        <v>3250</v>
      </c>
      <c r="D3932" s="833" t="s">
        <v>5568</v>
      </c>
      <c r="E3932" s="834" t="s">
        <v>3280</v>
      </c>
      <c r="F3932" s="832" t="s">
        <v>3243</v>
      </c>
      <c r="G3932" s="832" t="s">
        <v>5003</v>
      </c>
      <c r="H3932" s="832" t="s">
        <v>594</v>
      </c>
      <c r="I3932" s="832" t="s">
        <v>5547</v>
      </c>
      <c r="J3932" s="832" t="s">
        <v>5548</v>
      </c>
      <c r="K3932" s="832" t="s">
        <v>5549</v>
      </c>
      <c r="L3932" s="835">
        <v>79.64</v>
      </c>
      <c r="M3932" s="835">
        <v>159.28</v>
      </c>
      <c r="N3932" s="832">
        <v>2</v>
      </c>
      <c r="O3932" s="836">
        <v>1.5</v>
      </c>
      <c r="P3932" s="835">
        <v>159.28</v>
      </c>
      <c r="Q3932" s="837">
        <v>1</v>
      </c>
      <c r="R3932" s="832">
        <v>2</v>
      </c>
      <c r="S3932" s="837">
        <v>1</v>
      </c>
      <c r="T3932" s="836">
        <v>1.5</v>
      </c>
      <c r="U3932" s="838">
        <v>1</v>
      </c>
    </row>
    <row r="3933" spans="1:21" ht="14.45" customHeight="1" x14ac:dyDescent="0.2">
      <c r="A3933" s="831">
        <v>21</v>
      </c>
      <c r="B3933" s="832" t="s">
        <v>3242</v>
      </c>
      <c r="C3933" s="832" t="s">
        <v>3250</v>
      </c>
      <c r="D3933" s="833" t="s">
        <v>5568</v>
      </c>
      <c r="E3933" s="834" t="s">
        <v>3280</v>
      </c>
      <c r="F3933" s="832" t="s">
        <v>3243</v>
      </c>
      <c r="G3933" s="832" t="s">
        <v>5083</v>
      </c>
      <c r="H3933" s="832" t="s">
        <v>594</v>
      </c>
      <c r="I3933" s="832" t="s">
        <v>5550</v>
      </c>
      <c r="J3933" s="832" t="s">
        <v>1837</v>
      </c>
      <c r="K3933" s="832" t="s">
        <v>5551</v>
      </c>
      <c r="L3933" s="835">
        <v>1515.62</v>
      </c>
      <c r="M3933" s="835">
        <v>3031.24</v>
      </c>
      <c r="N3933" s="832">
        <v>2</v>
      </c>
      <c r="O3933" s="836">
        <v>1</v>
      </c>
      <c r="P3933" s="835">
        <v>3031.24</v>
      </c>
      <c r="Q3933" s="837">
        <v>1</v>
      </c>
      <c r="R3933" s="832">
        <v>2</v>
      </c>
      <c r="S3933" s="837">
        <v>1</v>
      </c>
      <c r="T3933" s="836">
        <v>1</v>
      </c>
      <c r="U3933" s="838">
        <v>1</v>
      </c>
    </row>
    <row r="3934" spans="1:21" ht="14.45" customHeight="1" x14ac:dyDescent="0.2">
      <c r="A3934" s="831">
        <v>21</v>
      </c>
      <c r="B3934" s="832" t="s">
        <v>3242</v>
      </c>
      <c r="C3934" s="832" t="s">
        <v>3250</v>
      </c>
      <c r="D3934" s="833" t="s">
        <v>5568</v>
      </c>
      <c r="E3934" s="834" t="s">
        <v>3280</v>
      </c>
      <c r="F3934" s="832" t="s">
        <v>3243</v>
      </c>
      <c r="G3934" s="832" t="s">
        <v>3466</v>
      </c>
      <c r="H3934" s="832" t="s">
        <v>594</v>
      </c>
      <c r="I3934" s="832" t="s">
        <v>3853</v>
      </c>
      <c r="J3934" s="832" t="s">
        <v>3854</v>
      </c>
      <c r="K3934" s="832" t="s">
        <v>3855</v>
      </c>
      <c r="L3934" s="835">
        <v>89.91</v>
      </c>
      <c r="M3934" s="835">
        <v>179.82</v>
      </c>
      <c r="N3934" s="832">
        <v>2</v>
      </c>
      <c r="O3934" s="836">
        <v>1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5" customHeight="1" x14ac:dyDescent="0.2">
      <c r="A3935" s="831">
        <v>21</v>
      </c>
      <c r="B3935" s="832" t="s">
        <v>3242</v>
      </c>
      <c r="C3935" s="832" t="s">
        <v>3250</v>
      </c>
      <c r="D3935" s="833" t="s">
        <v>5568</v>
      </c>
      <c r="E3935" s="834" t="s">
        <v>3280</v>
      </c>
      <c r="F3935" s="832" t="s">
        <v>3243</v>
      </c>
      <c r="G3935" s="832" t="s">
        <v>3477</v>
      </c>
      <c r="H3935" s="832" t="s">
        <v>655</v>
      </c>
      <c r="I3935" s="832" t="s">
        <v>3478</v>
      </c>
      <c r="J3935" s="832" t="s">
        <v>3479</v>
      </c>
      <c r="K3935" s="832" t="s">
        <v>3480</v>
      </c>
      <c r="L3935" s="835">
        <v>1651.16</v>
      </c>
      <c r="M3935" s="835">
        <v>51185.960000000036</v>
      </c>
      <c r="N3935" s="832">
        <v>31</v>
      </c>
      <c r="O3935" s="836">
        <v>22.5</v>
      </c>
      <c r="P3935" s="835">
        <v>47883.640000000036</v>
      </c>
      <c r="Q3935" s="837">
        <v>0.93548387096774199</v>
      </c>
      <c r="R3935" s="832">
        <v>29</v>
      </c>
      <c r="S3935" s="837">
        <v>0.93548387096774188</v>
      </c>
      <c r="T3935" s="836">
        <v>20.5</v>
      </c>
      <c r="U3935" s="838">
        <v>0.91111111111111109</v>
      </c>
    </row>
    <row r="3936" spans="1:21" ht="14.45" customHeight="1" x14ac:dyDescent="0.2">
      <c r="A3936" s="831">
        <v>21</v>
      </c>
      <c r="B3936" s="832" t="s">
        <v>3242</v>
      </c>
      <c r="C3936" s="832" t="s">
        <v>3250</v>
      </c>
      <c r="D3936" s="833" t="s">
        <v>5568</v>
      </c>
      <c r="E3936" s="834" t="s">
        <v>3280</v>
      </c>
      <c r="F3936" s="832" t="s">
        <v>3243</v>
      </c>
      <c r="G3936" s="832" t="s">
        <v>3477</v>
      </c>
      <c r="H3936" s="832" t="s">
        <v>655</v>
      </c>
      <c r="I3936" s="832" t="s">
        <v>3481</v>
      </c>
      <c r="J3936" s="832" t="s">
        <v>3479</v>
      </c>
      <c r="K3936" s="832" t="s">
        <v>3482</v>
      </c>
      <c r="L3936" s="835">
        <v>247.67</v>
      </c>
      <c r="M3936" s="835">
        <v>1238.3499999999999</v>
      </c>
      <c r="N3936" s="832">
        <v>5</v>
      </c>
      <c r="O3936" s="836">
        <v>2.5</v>
      </c>
      <c r="P3936" s="835">
        <v>1238.3499999999999</v>
      </c>
      <c r="Q3936" s="837">
        <v>1</v>
      </c>
      <c r="R3936" s="832">
        <v>5</v>
      </c>
      <c r="S3936" s="837">
        <v>1</v>
      </c>
      <c r="T3936" s="836">
        <v>2.5</v>
      </c>
      <c r="U3936" s="838">
        <v>1</v>
      </c>
    </row>
    <row r="3937" spans="1:21" ht="14.45" customHeight="1" x14ac:dyDescent="0.2">
      <c r="A3937" s="831">
        <v>21</v>
      </c>
      <c r="B3937" s="832" t="s">
        <v>3242</v>
      </c>
      <c r="C3937" s="832" t="s">
        <v>3250</v>
      </c>
      <c r="D3937" s="833" t="s">
        <v>5568</v>
      </c>
      <c r="E3937" s="834" t="s">
        <v>3280</v>
      </c>
      <c r="F3937" s="832" t="s">
        <v>3243</v>
      </c>
      <c r="G3937" s="832" t="s">
        <v>3856</v>
      </c>
      <c r="H3937" s="832" t="s">
        <v>594</v>
      </c>
      <c r="I3937" s="832" t="s">
        <v>3857</v>
      </c>
      <c r="J3937" s="832" t="s">
        <v>3858</v>
      </c>
      <c r="K3937" s="832" t="s">
        <v>3859</v>
      </c>
      <c r="L3937" s="835">
        <v>111.72</v>
      </c>
      <c r="M3937" s="835">
        <v>446.88</v>
      </c>
      <c r="N3937" s="832">
        <v>4</v>
      </c>
      <c r="O3937" s="836">
        <v>1.5</v>
      </c>
      <c r="P3937" s="835">
        <v>223.44</v>
      </c>
      <c r="Q3937" s="837">
        <v>0.5</v>
      </c>
      <c r="R3937" s="832">
        <v>2</v>
      </c>
      <c r="S3937" s="837">
        <v>0.5</v>
      </c>
      <c r="T3937" s="836">
        <v>0.5</v>
      </c>
      <c r="U3937" s="838">
        <v>0.33333333333333331</v>
      </c>
    </row>
    <row r="3938" spans="1:21" ht="14.45" customHeight="1" x14ac:dyDescent="0.2">
      <c r="A3938" s="831">
        <v>21</v>
      </c>
      <c r="B3938" s="832" t="s">
        <v>3242</v>
      </c>
      <c r="C3938" s="832" t="s">
        <v>3250</v>
      </c>
      <c r="D3938" s="833" t="s">
        <v>5568</v>
      </c>
      <c r="E3938" s="834" t="s">
        <v>3280</v>
      </c>
      <c r="F3938" s="832" t="s">
        <v>3243</v>
      </c>
      <c r="G3938" s="832" t="s">
        <v>3856</v>
      </c>
      <c r="H3938" s="832" t="s">
        <v>594</v>
      </c>
      <c r="I3938" s="832" t="s">
        <v>5552</v>
      </c>
      <c r="J3938" s="832" t="s">
        <v>5553</v>
      </c>
      <c r="K3938" s="832" t="s">
        <v>5554</v>
      </c>
      <c r="L3938" s="835">
        <v>167.58</v>
      </c>
      <c r="M3938" s="835">
        <v>167.58</v>
      </c>
      <c r="N3938" s="832">
        <v>1</v>
      </c>
      <c r="O3938" s="836">
        <v>1</v>
      </c>
      <c r="P3938" s="835">
        <v>167.58</v>
      </c>
      <c r="Q3938" s="837">
        <v>1</v>
      </c>
      <c r="R3938" s="832">
        <v>1</v>
      </c>
      <c r="S3938" s="837">
        <v>1</v>
      </c>
      <c r="T3938" s="836">
        <v>1</v>
      </c>
      <c r="U3938" s="838">
        <v>1</v>
      </c>
    </row>
    <row r="3939" spans="1:21" ht="14.45" customHeight="1" x14ac:dyDescent="0.2">
      <c r="A3939" s="831">
        <v>21</v>
      </c>
      <c r="B3939" s="832" t="s">
        <v>3242</v>
      </c>
      <c r="C3939" s="832" t="s">
        <v>3250</v>
      </c>
      <c r="D3939" s="833" t="s">
        <v>5568</v>
      </c>
      <c r="E3939" s="834" t="s">
        <v>3280</v>
      </c>
      <c r="F3939" s="832" t="s">
        <v>3243</v>
      </c>
      <c r="G3939" s="832" t="s">
        <v>5091</v>
      </c>
      <c r="H3939" s="832" t="s">
        <v>594</v>
      </c>
      <c r="I3939" s="832" t="s">
        <v>5092</v>
      </c>
      <c r="J3939" s="832" t="s">
        <v>5093</v>
      </c>
      <c r="K3939" s="832" t="s">
        <v>5094</v>
      </c>
      <c r="L3939" s="835">
        <v>132.97999999999999</v>
      </c>
      <c r="M3939" s="835">
        <v>265.95999999999998</v>
      </c>
      <c r="N3939" s="832">
        <v>2</v>
      </c>
      <c r="O3939" s="836">
        <v>0.5</v>
      </c>
      <c r="P3939" s="835">
        <v>265.95999999999998</v>
      </c>
      <c r="Q3939" s="837">
        <v>1</v>
      </c>
      <c r="R3939" s="832">
        <v>2</v>
      </c>
      <c r="S3939" s="837">
        <v>1</v>
      </c>
      <c r="T3939" s="836">
        <v>0.5</v>
      </c>
      <c r="U3939" s="838">
        <v>1</v>
      </c>
    </row>
    <row r="3940" spans="1:21" ht="14.45" customHeight="1" x14ac:dyDescent="0.2">
      <c r="A3940" s="831">
        <v>21</v>
      </c>
      <c r="B3940" s="832" t="s">
        <v>3242</v>
      </c>
      <c r="C3940" s="832" t="s">
        <v>3250</v>
      </c>
      <c r="D3940" s="833" t="s">
        <v>5568</v>
      </c>
      <c r="E3940" s="834" t="s">
        <v>3280</v>
      </c>
      <c r="F3940" s="832" t="s">
        <v>3243</v>
      </c>
      <c r="G3940" s="832" t="s">
        <v>3490</v>
      </c>
      <c r="H3940" s="832" t="s">
        <v>594</v>
      </c>
      <c r="I3940" s="832" t="s">
        <v>3868</v>
      </c>
      <c r="J3940" s="832" t="s">
        <v>836</v>
      </c>
      <c r="K3940" s="832" t="s">
        <v>3492</v>
      </c>
      <c r="L3940" s="835">
        <v>73.989999999999995</v>
      </c>
      <c r="M3940" s="835">
        <v>887.87999999999988</v>
      </c>
      <c r="N3940" s="832">
        <v>12</v>
      </c>
      <c r="O3940" s="836">
        <v>3.5</v>
      </c>
      <c r="P3940" s="835">
        <v>739.89999999999986</v>
      </c>
      <c r="Q3940" s="837">
        <v>0.83333333333333326</v>
      </c>
      <c r="R3940" s="832">
        <v>10</v>
      </c>
      <c r="S3940" s="837">
        <v>0.83333333333333337</v>
      </c>
      <c r="T3940" s="836">
        <v>2.5</v>
      </c>
      <c r="U3940" s="838">
        <v>0.7142857142857143</v>
      </c>
    </row>
    <row r="3941" spans="1:21" ht="14.45" customHeight="1" x14ac:dyDescent="0.2">
      <c r="A3941" s="831">
        <v>21</v>
      </c>
      <c r="B3941" s="832" t="s">
        <v>3242</v>
      </c>
      <c r="C3941" s="832" t="s">
        <v>3250</v>
      </c>
      <c r="D3941" s="833" t="s">
        <v>5568</v>
      </c>
      <c r="E3941" s="834" t="s">
        <v>3280</v>
      </c>
      <c r="F3941" s="832" t="s">
        <v>3243</v>
      </c>
      <c r="G3941" s="832" t="s">
        <v>3493</v>
      </c>
      <c r="H3941" s="832" t="s">
        <v>594</v>
      </c>
      <c r="I3941" s="832" t="s">
        <v>3494</v>
      </c>
      <c r="J3941" s="832" t="s">
        <v>3495</v>
      </c>
      <c r="K3941" s="832" t="s">
        <v>3496</v>
      </c>
      <c r="L3941" s="835">
        <v>26.37</v>
      </c>
      <c r="M3941" s="835">
        <v>52.74</v>
      </c>
      <c r="N3941" s="832">
        <v>2</v>
      </c>
      <c r="O3941" s="836">
        <v>1</v>
      </c>
      <c r="P3941" s="835">
        <v>52.74</v>
      </c>
      <c r="Q3941" s="837">
        <v>1</v>
      </c>
      <c r="R3941" s="832">
        <v>2</v>
      </c>
      <c r="S3941" s="837">
        <v>1</v>
      </c>
      <c r="T3941" s="836">
        <v>1</v>
      </c>
      <c r="U3941" s="838">
        <v>1</v>
      </c>
    </row>
    <row r="3942" spans="1:21" ht="14.45" customHeight="1" x14ac:dyDescent="0.2">
      <c r="A3942" s="831">
        <v>21</v>
      </c>
      <c r="B3942" s="832" t="s">
        <v>3242</v>
      </c>
      <c r="C3942" s="832" t="s">
        <v>3250</v>
      </c>
      <c r="D3942" s="833" t="s">
        <v>5568</v>
      </c>
      <c r="E3942" s="834" t="s">
        <v>3280</v>
      </c>
      <c r="F3942" s="832" t="s">
        <v>3243</v>
      </c>
      <c r="G3942" s="832" t="s">
        <v>3500</v>
      </c>
      <c r="H3942" s="832" t="s">
        <v>655</v>
      </c>
      <c r="I3942" s="832" t="s">
        <v>3501</v>
      </c>
      <c r="J3942" s="832" t="s">
        <v>3502</v>
      </c>
      <c r="K3942" s="832" t="s">
        <v>3503</v>
      </c>
      <c r="L3942" s="835">
        <v>3161.18</v>
      </c>
      <c r="M3942" s="835">
        <v>9483.5399999999991</v>
      </c>
      <c r="N3942" s="832">
        <v>3</v>
      </c>
      <c r="O3942" s="836">
        <v>1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5" customHeight="1" x14ac:dyDescent="0.2">
      <c r="A3943" s="831">
        <v>21</v>
      </c>
      <c r="B3943" s="832" t="s">
        <v>3242</v>
      </c>
      <c r="C3943" s="832" t="s">
        <v>3250</v>
      </c>
      <c r="D3943" s="833" t="s">
        <v>5568</v>
      </c>
      <c r="E3943" s="834" t="s">
        <v>3280</v>
      </c>
      <c r="F3943" s="832" t="s">
        <v>3243</v>
      </c>
      <c r="G3943" s="832" t="s">
        <v>3508</v>
      </c>
      <c r="H3943" s="832" t="s">
        <v>594</v>
      </c>
      <c r="I3943" s="832" t="s">
        <v>3891</v>
      </c>
      <c r="J3943" s="832" t="s">
        <v>3510</v>
      </c>
      <c r="K3943" s="832" t="s">
        <v>773</v>
      </c>
      <c r="L3943" s="835">
        <v>550.39</v>
      </c>
      <c r="M3943" s="835">
        <v>1100.78</v>
      </c>
      <c r="N3943" s="832">
        <v>2</v>
      </c>
      <c r="O3943" s="836">
        <v>1</v>
      </c>
      <c r="P3943" s="835">
        <v>1100.78</v>
      </c>
      <c r="Q3943" s="837">
        <v>1</v>
      </c>
      <c r="R3943" s="832">
        <v>2</v>
      </c>
      <c r="S3943" s="837">
        <v>1</v>
      </c>
      <c r="T3943" s="836">
        <v>1</v>
      </c>
      <c r="U3943" s="838">
        <v>1</v>
      </c>
    </row>
    <row r="3944" spans="1:21" ht="14.45" customHeight="1" x14ac:dyDescent="0.2">
      <c r="A3944" s="831">
        <v>21</v>
      </c>
      <c r="B3944" s="832" t="s">
        <v>3242</v>
      </c>
      <c r="C3944" s="832" t="s">
        <v>3250</v>
      </c>
      <c r="D3944" s="833" t="s">
        <v>5568</v>
      </c>
      <c r="E3944" s="834" t="s">
        <v>3280</v>
      </c>
      <c r="F3944" s="832" t="s">
        <v>3243</v>
      </c>
      <c r="G3944" s="832" t="s">
        <v>3508</v>
      </c>
      <c r="H3944" s="832" t="s">
        <v>655</v>
      </c>
      <c r="I3944" s="832" t="s">
        <v>2827</v>
      </c>
      <c r="J3944" s="832" t="s">
        <v>2828</v>
      </c>
      <c r="K3944" s="832" t="s">
        <v>773</v>
      </c>
      <c r="L3944" s="835">
        <v>550.39</v>
      </c>
      <c r="M3944" s="835">
        <v>3302.34</v>
      </c>
      <c r="N3944" s="832">
        <v>6</v>
      </c>
      <c r="O3944" s="836">
        <v>3</v>
      </c>
      <c r="P3944" s="835">
        <v>1651.17</v>
      </c>
      <c r="Q3944" s="837">
        <v>0.5</v>
      </c>
      <c r="R3944" s="832">
        <v>3</v>
      </c>
      <c r="S3944" s="837">
        <v>0.5</v>
      </c>
      <c r="T3944" s="836">
        <v>1</v>
      </c>
      <c r="U3944" s="838">
        <v>0.33333333333333331</v>
      </c>
    </row>
    <row r="3945" spans="1:21" ht="14.45" customHeight="1" x14ac:dyDescent="0.2">
      <c r="A3945" s="831">
        <v>21</v>
      </c>
      <c r="B3945" s="832" t="s">
        <v>3242</v>
      </c>
      <c r="C3945" s="832" t="s">
        <v>3250</v>
      </c>
      <c r="D3945" s="833" t="s">
        <v>5568</v>
      </c>
      <c r="E3945" s="834" t="s">
        <v>3280</v>
      </c>
      <c r="F3945" s="832" t="s">
        <v>3243</v>
      </c>
      <c r="G3945" s="832" t="s">
        <v>3508</v>
      </c>
      <c r="H3945" s="832" t="s">
        <v>594</v>
      </c>
      <c r="I3945" s="832" t="s">
        <v>5498</v>
      </c>
      <c r="J3945" s="832" t="s">
        <v>4248</v>
      </c>
      <c r="K3945" s="832" t="s">
        <v>5499</v>
      </c>
      <c r="L3945" s="835">
        <v>1834.64</v>
      </c>
      <c r="M3945" s="835">
        <v>3669.28</v>
      </c>
      <c r="N3945" s="832">
        <v>2</v>
      </c>
      <c r="O3945" s="836">
        <v>2</v>
      </c>
      <c r="P3945" s="835">
        <v>3669.28</v>
      </c>
      <c r="Q3945" s="837">
        <v>1</v>
      </c>
      <c r="R3945" s="832">
        <v>2</v>
      </c>
      <c r="S3945" s="837">
        <v>1</v>
      </c>
      <c r="T3945" s="836">
        <v>2</v>
      </c>
      <c r="U3945" s="838">
        <v>1</v>
      </c>
    </row>
    <row r="3946" spans="1:21" ht="14.45" customHeight="1" x14ac:dyDescent="0.2">
      <c r="A3946" s="831">
        <v>21</v>
      </c>
      <c r="B3946" s="832" t="s">
        <v>3242</v>
      </c>
      <c r="C3946" s="832" t="s">
        <v>3250</v>
      </c>
      <c r="D3946" s="833" t="s">
        <v>5568</v>
      </c>
      <c r="E3946" s="834" t="s">
        <v>3280</v>
      </c>
      <c r="F3946" s="832" t="s">
        <v>3243</v>
      </c>
      <c r="G3946" s="832" t="s">
        <v>3524</v>
      </c>
      <c r="H3946" s="832" t="s">
        <v>594</v>
      </c>
      <c r="I3946" s="832" t="s">
        <v>3525</v>
      </c>
      <c r="J3946" s="832" t="s">
        <v>1016</v>
      </c>
      <c r="K3946" s="832" t="s">
        <v>3526</v>
      </c>
      <c r="L3946" s="835">
        <v>248.55</v>
      </c>
      <c r="M3946" s="835">
        <v>248.55</v>
      </c>
      <c r="N3946" s="832">
        <v>1</v>
      </c>
      <c r="O3946" s="836">
        <v>1</v>
      </c>
      <c r="P3946" s="835">
        <v>248.55</v>
      </c>
      <c r="Q3946" s="837">
        <v>1</v>
      </c>
      <c r="R3946" s="832">
        <v>1</v>
      </c>
      <c r="S3946" s="837">
        <v>1</v>
      </c>
      <c r="T3946" s="836">
        <v>1</v>
      </c>
      <c r="U3946" s="838">
        <v>1</v>
      </c>
    </row>
    <row r="3947" spans="1:21" ht="14.45" customHeight="1" x14ac:dyDescent="0.2">
      <c r="A3947" s="831">
        <v>21</v>
      </c>
      <c r="B3947" s="832" t="s">
        <v>3242</v>
      </c>
      <c r="C3947" s="832" t="s">
        <v>3250</v>
      </c>
      <c r="D3947" s="833" t="s">
        <v>5568</v>
      </c>
      <c r="E3947" s="834" t="s">
        <v>3280</v>
      </c>
      <c r="F3947" s="832" t="s">
        <v>3243</v>
      </c>
      <c r="G3947" s="832" t="s">
        <v>3902</v>
      </c>
      <c r="H3947" s="832" t="s">
        <v>594</v>
      </c>
      <c r="I3947" s="832" t="s">
        <v>4252</v>
      </c>
      <c r="J3947" s="832" t="s">
        <v>3904</v>
      </c>
      <c r="K3947" s="832" t="s">
        <v>4253</v>
      </c>
      <c r="L3947" s="835">
        <v>1454.05</v>
      </c>
      <c r="M3947" s="835">
        <v>7270.25</v>
      </c>
      <c r="N3947" s="832">
        <v>5</v>
      </c>
      <c r="O3947" s="836">
        <v>2.5</v>
      </c>
      <c r="P3947" s="835">
        <v>4362.1499999999996</v>
      </c>
      <c r="Q3947" s="837">
        <v>0.6</v>
      </c>
      <c r="R3947" s="832">
        <v>3</v>
      </c>
      <c r="S3947" s="837">
        <v>0.6</v>
      </c>
      <c r="T3947" s="836">
        <v>1.5</v>
      </c>
      <c r="U3947" s="838">
        <v>0.6</v>
      </c>
    </row>
    <row r="3948" spans="1:21" ht="14.45" customHeight="1" x14ac:dyDescent="0.2">
      <c r="A3948" s="831">
        <v>21</v>
      </c>
      <c r="B3948" s="832" t="s">
        <v>3242</v>
      </c>
      <c r="C3948" s="832" t="s">
        <v>3250</v>
      </c>
      <c r="D3948" s="833" t="s">
        <v>5568</v>
      </c>
      <c r="E3948" s="834" t="s">
        <v>3280</v>
      </c>
      <c r="F3948" s="832" t="s">
        <v>3243</v>
      </c>
      <c r="G3948" s="832" t="s">
        <v>3313</v>
      </c>
      <c r="H3948" s="832" t="s">
        <v>594</v>
      </c>
      <c r="I3948" s="832" t="s">
        <v>3527</v>
      </c>
      <c r="J3948" s="832" t="s">
        <v>870</v>
      </c>
      <c r="K3948" s="832" t="s">
        <v>3528</v>
      </c>
      <c r="L3948" s="835">
        <v>53.57</v>
      </c>
      <c r="M3948" s="835">
        <v>1874.9499999999998</v>
      </c>
      <c r="N3948" s="832">
        <v>35</v>
      </c>
      <c r="O3948" s="836">
        <v>17.5</v>
      </c>
      <c r="P3948" s="835">
        <v>1874.9499999999998</v>
      </c>
      <c r="Q3948" s="837">
        <v>1</v>
      </c>
      <c r="R3948" s="832">
        <v>35</v>
      </c>
      <c r="S3948" s="837">
        <v>1</v>
      </c>
      <c r="T3948" s="836">
        <v>17.5</v>
      </c>
      <c r="U3948" s="838">
        <v>1</v>
      </c>
    </row>
    <row r="3949" spans="1:21" ht="14.45" customHeight="1" x14ac:dyDescent="0.2">
      <c r="A3949" s="831">
        <v>21</v>
      </c>
      <c r="B3949" s="832" t="s">
        <v>3242</v>
      </c>
      <c r="C3949" s="832" t="s">
        <v>3250</v>
      </c>
      <c r="D3949" s="833" t="s">
        <v>5568</v>
      </c>
      <c r="E3949" s="834" t="s">
        <v>3280</v>
      </c>
      <c r="F3949" s="832" t="s">
        <v>3243</v>
      </c>
      <c r="G3949" s="832" t="s">
        <v>3292</v>
      </c>
      <c r="H3949" s="832" t="s">
        <v>655</v>
      </c>
      <c r="I3949" s="832" t="s">
        <v>2553</v>
      </c>
      <c r="J3949" s="832" t="s">
        <v>1023</v>
      </c>
      <c r="K3949" s="832" t="s">
        <v>2554</v>
      </c>
      <c r="L3949" s="835">
        <v>1385.62</v>
      </c>
      <c r="M3949" s="835">
        <v>4156.8599999999997</v>
      </c>
      <c r="N3949" s="832">
        <v>3</v>
      </c>
      <c r="O3949" s="836">
        <v>0.5</v>
      </c>
      <c r="P3949" s="835">
        <v>4156.8599999999997</v>
      </c>
      <c r="Q3949" s="837">
        <v>1</v>
      </c>
      <c r="R3949" s="832">
        <v>3</v>
      </c>
      <c r="S3949" s="837">
        <v>1</v>
      </c>
      <c r="T3949" s="836">
        <v>0.5</v>
      </c>
      <c r="U3949" s="838">
        <v>1</v>
      </c>
    </row>
    <row r="3950" spans="1:21" ht="14.45" customHeight="1" x14ac:dyDescent="0.2">
      <c r="A3950" s="831">
        <v>21</v>
      </c>
      <c r="B3950" s="832" t="s">
        <v>3242</v>
      </c>
      <c r="C3950" s="832" t="s">
        <v>3250</v>
      </c>
      <c r="D3950" s="833" t="s">
        <v>5568</v>
      </c>
      <c r="E3950" s="834" t="s">
        <v>3280</v>
      </c>
      <c r="F3950" s="832" t="s">
        <v>3243</v>
      </c>
      <c r="G3950" s="832" t="s">
        <v>3292</v>
      </c>
      <c r="H3950" s="832" t="s">
        <v>655</v>
      </c>
      <c r="I3950" s="832" t="s">
        <v>3538</v>
      </c>
      <c r="J3950" s="832" t="s">
        <v>1020</v>
      </c>
      <c r="K3950" s="832" t="s">
        <v>3539</v>
      </c>
      <c r="L3950" s="835">
        <v>490.89</v>
      </c>
      <c r="M3950" s="835">
        <v>490.89</v>
      </c>
      <c r="N3950" s="832">
        <v>1</v>
      </c>
      <c r="O3950" s="836">
        <v>1</v>
      </c>
      <c r="P3950" s="835">
        <v>490.89</v>
      </c>
      <c r="Q3950" s="837">
        <v>1</v>
      </c>
      <c r="R3950" s="832">
        <v>1</v>
      </c>
      <c r="S3950" s="837">
        <v>1</v>
      </c>
      <c r="T3950" s="836">
        <v>1</v>
      </c>
      <c r="U3950" s="838">
        <v>1</v>
      </c>
    </row>
    <row r="3951" spans="1:21" ht="14.45" customHeight="1" x14ac:dyDescent="0.2">
      <c r="A3951" s="831">
        <v>21</v>
      </c>
      <c r="B3951" s="832" t="s">
        <v>3242</v>
      </c>
      <c r="C3951" s="832" t="s">
        <v>3250</v>
      </c>
      <c r="D3951" s="833" t="s">
        <v>5568</v>
      </c>
      <c r="E3951" s="834" t="s">
        <v>3280</v>
      </c>
      <c r="F3951" s="832" t="s">
        <v>3243</v>
      </c>
      <c r="G3951" s="832" t="s">
        <v>3292</v>
      </c>
      <c r="H3951" s="832" t="s">
        <v>655</v>
      </c>
      <c r="I3951" s="832" t="s">
        <v>2555</v>
      </c>
      <c r="J3951" s="832" t="s">
        <v>1023</v>
      </c>
      <c r="K3951" s="832" t="s">
        <v>2556</v>
      </c>
      <c r="L3951" s="835">
        <v>1847.49</v>
      </c>
      <c r="M3951" s="835">
        <v>14779.920000000002</v>
      </c>
      <c r="N3951" s="832">
        <v>8</v>
      </c>
      <c r="O3951" s="836">
        <v>2.5</v>
      </c>
      <c r="P3951" s="835">
        <v>9237.4500000000007</v>
      </c>
      <c r="Q3951" s="837">
        <v>0.625</v>
      </c>
      <c r="R3951" s="832">
        <v>5</v>
      </c>
      <c r="S3951" s="837">
        <v>0.625</v>
      </c>
      <c r="T3951" s="836">
        <v>1.5</v>
      </c>
      <c r="U3951" s="838">
        <v>0.6</v>
      </c>
    </row>
    <row r="3952" spans="1:21" ht="14.45" customHeight="1" x14ac:dyDescent="0.2">
      <c r="A3952" s="831">
        <v>21</v>
      </c>
      <c r="B3952" s="832" t="s">
        <v>3242</v>
      </c>
      <c r="C3952" s="832" t="s">
        <v>3250</v>
      </c>
      <c r="D3952" s="833" t="s">
        <v>5568</v>
      </c>
      <c r="E3952" s="834" t="s">
        <v>3280</v>
      </c>
      <c r="F3952" s="832" t="s">
        <v>3243</v>
      </c>
      <c r="G3952" s="832" t="s">
        <v>3546</v>
      </c>
      <c r="H3952" s="832" t="s">
        <v>594</v>
      </c>
      <c r="I3952" s="832" t="s">
        <v>3547</v>
      </c>
      <c r="J3952" s="832" t="s">
        <v>732</v>
      </c>
      <c r="K3952" s="832" t="s">
        <v>676</v>
      </c>
      <c r="L3952" s="835">
        <v>35.25</v>
      </c>
      <c r="M3952" s="835">
        <v>141</v>
      </c>
      <c r="N3952" s="832">
        <v>4</v>
      </c>
      <c r="O3952" s="836">
        <v>2</v>
      </c>
      <c r="P3952" s="835">
        <v>70.5</v>
      </c>
      <c r="Q3952" s="837">
        <v>0.5</v>
      </c>
      <c r="R3952" s="832">
        <v>2</v>
      </c>
      <c r="S3952" s="837">
        <v>0.5</v>
      </c>
      <c r="T3952" s="836">
        <v>1</v>
      </c>
      <c r="U3952" s="838">
        <v>0.5</v>
      </c>
    </row>
    <row r="3953" spans="1:21" ht="14.45" customHeight="1" x14ac:dyDescent="0.2">
      <c r="A3953" s="831">
        <v>21</v>
      </c>
      <c r="B3953" s="832" t="s">
        <v>3242</v>
      </c>
      <c r="C3953" s="832" t="s">
        <v>3250</v>
      </c>
      <c r="D3953" s="833" t="s">
        <v>5568</v>
      </c>
      <c r="E3953" s="834" t="s">
        <v>3280</v>
      </c>
      <c r="F3953" s="832" t="s">
        <v>3243</v>
      </c>
      <c r="G3953" s="832" t="s">
        <v>3546</v>
      </c>
      <c r="H3953" s="832" t="s">
        <v>594</v>
      </c>
      <c r="I3953" s="832" t="s">
        <v>3912</v>
      </c>
      <c r="J3953" s="832" t="s">
        <v>732</v>
      </c>
      <c r="K3953" s="832" t="s">
        <v>3913</v>
      </c>
      <c r="L3953" s="835">
        <v>35.25</v>
      </c>
      <c r="M3953" s="835">
        <v>317.25</v>
      </c>
      <c r="N3953" s="832">
        <v>9</v>
      </c>
      <c r="O3953" s="836">
        <v>3.5</v>
      </c>
      <c r="P3953" s="835">
        <v>317.25</v>
      </c>
      <c r="Q3953" s="837">
        <v>1</v>
      </c>
      <c r="R3953" s="832">
        <v>9</v>
      </c>
      <c r="S3953" s="837">
        <v>1</v>
      </c>
      <c r="T3953" s="836">
        <v>3.5</v>
      </c>
      <c r="U3953" s="838">
        <v>1</v>
      </c>
    </row>
    <row r="3954" spans="1:21" ht="14.45" customHeight="1" x14ac:dyDescent="0.2">
      <c r="A3954" s="831">
        <v>21</v>
      </c>
      <c r="B3954" s="832" t="s">
        <v>3242</v>
      </c>
      <c r="C3954" s="832" t="s">
        <v>3250</v>
      </c>
      <c r="D3954" s="833" t="s">
        <v>5568</v>
      </c>
      <c r="E3954" s="834" t="s">
        <v>3280</v>
      </c>
      <c r="F3954" s="832" t="s">
        <v>3243</v>
      </c>
      <c r="G3954" s="832" t="s">
        <v>3551</v>
      </c>
      <c r="H3954" s="832" t="s">
        <v>594</v>
      </c>
      <c r="I3954" s="832" t="s">
        <v>5555</v>
      </c>
      <c r="J3954" s="832" t="s">
        <v>5556</v>
      </c>
      <c r="K3954" s="832" t="s">
        <v>4448</v>
      </c>
      <c r="L3954" s="835">
        <v>112.87</v>
      </c>
      <c r="M3954" s="835">
        <v>338.61</v>
      </c>
      <c r="N3954" s="832">
        <v>3</v>
      </c>
      <c r="O3954" s="836">
        <v>1.5</v>
      </c>
      <c r="P3954" s="835">
        <v>338.61</v>
      </c>
      <c r="Q3954" s="837">
        <v>1</v>
      </c>
      <c r="R3954" s="832">
        <v>3</v>
      </c>
      <c r="S3954" s="837">
        <v>1</v>
      </c>
      <c r="T3954" s="836">
        <v>1.5</v>
      </c>
      <c r="U3954" s="838">
        <v>1</v>
      </c>
    </row>
    <row r="3955" spans="1:21" ht="14.45" customHeight="1" x14ac:dyDescent="0.2">
      <c r="A3955" s="831">
        <v>21</v>
      </c>
      <c r="B3955" s="832" t="s">
        <v>3242</v>
      </c>
      <c r="C3955" s="832" t="s">
        <v>3250</v>
      </c>
      <c r="D3955" s="833" t="s">
        <v>5568</v>
      </c>
      <c r="E3955" s="834" t="s">
        <v>3280</v>
      </c>
      <c r="F3955" s="832" t="s">
        <v>3243</v>
      </c>
      <c r="G3955" s="832" t="s">
        <v>3551</v>
      </c>
      <c r="H3955" s="832" t="s">
        <v>594</v>
      </c>
      <c r="I3955" s="832" t="s">
        <v>3552</v>
      </c>
      <c r="J3955" s="832" t="s">
        <v>696</v>
      </c>
      <c r="K3955" s="832" t="s">
        <v>3027</v>
      </c>
      <c r="L3955" s="835">
        <v>32.25</v>
      </c>
      <c r="M3955" s="835">
        <v>32.25</v>
      </c>
      <c r="N3955" s="832">
        <v>1</v>
      </c>
      <c r="O3955" s="836">
        <v>1</v>
      </c>
      <c r="P3955" s="835">
        <v>32.25</v>
      </c>
      <c r="Q3955" s="837">
        <v>1</v>
      </c>
      <c r="R3955" s="832">
        <v>1</v>
      </c>
      <c r="S3955" s="837">
        <v>1</v>
      </c>
      <c r="T3955" s="836">
        <v>1</v>
      </c>
      <c r="U3955" s="838">
        <v>1</v>
      </c>
    </row>
    <row r="3956" spans="1:21" ht="14.45" customHeight="1" x14ac:dyDescent="0.2">
      <c r="A3956" s="831">
        <v>21</v>
      </c>
      <c r="B3956" s="832" t="s">
        <v>3242</v>
      </c>
      <c r="C3956" s="832" t="s">
        <v>3250</v>
      </c>
      <c r="D3956" s="833" t="s">
        <v>5568</v>
      </c>
      <c r="E3956" s="834" t="s">
        <v>3280</v>
      </c>
      <c r="F3956" s="832" t="s">
        <v>3243</v>
      </c>
      <c r="G3956" s="832" t="s">
        <v>3551</v>
      </c>
      <c r="H3956" s="832" t="s">
        <v>594</v>
      </c>
      <c r="I3956" s="832" t="s">
        <v>4281</v>
      </c>
      <c r="J3956" s="832" t="s">
        <v>696</v>
      </c>
      <c r="K3956" s="832" t="s">
        <v>3559</v>
      </c>
      <c r="L3956" s="835">
        <v>115.18</v>
      </c>
      <c r="M3956" s="835">
        <v>3225.0400000000004</v>
      </c>
      <c r="N3956" s="832">
        <v>28</v>
      </c>
      <c r="O3956" s="836">
        <v>10</v>
      </c>
      <c r="P3956" s="835">
        <v>2188.42</v>
      </c>
      <c r="Q3956" s="837">
        <v>0.67857142857142849</v>
      </c>
      <c r="R3956" s="832">
        <v>19</v>
      </c>
      <c r="S3956" s="837">
        <v>0.6785714285714286</v>
      </c>
      <c r="T3956" s="836">
        <v>4.5</v>
      </c>
      <c r="U3956" s="838">
        <v>0.45</v>
      </c>
    </row>
    <row r="3957" spans="1:21" ht="14.45" customHeight="1" x14ac:dyDescent="0.2">
      <c r="A3957" s="831">
        <v>21</v>
      </c>
      <c r="B3957" s="832" t="s">
        <v>3242</v>
      </c>
      <c r="C3957" s="832" t="s">
        <v>3250</v>
      </c>
      <c r="D3957" s="833" t="s">
        <v>5568</v>
      </c>
      <c r="E3957" s="834" t="s">
        <v>3280</v>
      </c>
      <c r="F3957" s="832" t="s">
        <v>3243</v>
      </c>
      <c r="G3957" s="832" t="s">
        <v>3551</v>
      </c>
      <c r="H3957" s="832" t="s">
        <v>594</v>
      </c>
      <c r="I3957" s="832" t="s">
        <v>5557</v>
      </c>
      <c r="J3957" s="832" t="s">
        <v>5556</v>
      </c>
      <c r="K3957" s="832" t="s">
        <v>3027</v>
      </c>
      <c r="L3957" s="835">
        <v>32.25</v>
      </c>
      <c r="M3957" s="835">
        <v>64.5</v>
      </c>
      <c r="N3957" s="832">
        <v>2</v>
      </c>
      <c r="O3957" s="836">
        <v>1</v>
      </c>
      <c r="P3957" s="835">
        <v>64.5</v>
      </c>
      <c r="Q3957" s="837">
        <v>1</v>
      </c>
      <c r="R3957" s="832">
        <v>2</v>
      </c>
      <c r="S3957" s="837">
        <v>1</v>
      </c>
      <c r="T3957" s="836">
        <v>1</v>
      </c>
      <c r="U3957" s="838">
        <v>1</v>
      </c>
    </row>
    <row r="3958" spans="1:21" ht="14.45" customHeight="1" x14ac:dyDescent="0.2">
      <c r="A3958" s="831">
        <v>21</v>
      </c>
      <c r="B3958" s="832" t="s">
        <v>3242</v>
      </c>
      <c r="C3958" s="832" t="s">
        <v>3250</v>
      </c>
      <c r="D3958" s="833" t="s">
        <v>5568</v>
      </c>
      <c r="E3958" s="834" t="s">
        <v>3280</v>
      </c>
      <c r="F3958" s="832" t="s">
        <v>3243</v>
      </c>
      <c r="G3958" s="832" t="s">
        <v>3551</v>
      </c>
      <c r="H3958" s="832" t="s">
        <v>594</v>
      </c>
      <c r="I3958" s="832" t="s">
        <v>3553</v>
      </c>
      <c r="J3958" s="832" t="s">
        <v>1078</v>
      </c>
      <c r="K3958" s="832" t="s">
        <v>3554</v>
      </c>
      <c r="L3958" s="835">
        <v>103.67</v>
      </c>
      <c r="M3958" s="835">
        <v>103.67</v>
      </c>
      <c r="N3958" s="832">
        <v>1</v>
      </c>
      <c r="O3958" s="836">
        <v>0.5</v>
      </c>
      <c r="P3958" s="835">
        <v>103.67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5" customHeight="1" x14ac:dyDescent="0.2">
      <c r="A3959" s="831">
        <v>21</v>
      </c>
      <c r="B3959" s="832" t="s">
        <v>3242</v>
      </c>
      <c r="C3959" s="832" t="s">
        <v>3250</v>
      </c>
      <c r="D3959" s="833" t="s">
        <v>5568</v>
      </c>
      <c r="E3959" s="834" t="s">
        <v>3280</v>
      </c>
      <c r="F3959" s="832" t="s">
        <v>3243</v>
      </c>
      <c r="G3959" s="832" t="s">
        <v>3293</v>
      </c>
      <c r="H3959" s="832" t="s">
        <v>594</v>
      </c>
      <c r="I3959" s="832" t="s">
        <v>4481</v>
      </c>
      <c r="J3959" s="832" t="s">
        <v>3566</v>
      </c>
      <c r="K3959" s="832" t="s">
        <v>4482</v>
      </c>
      <c r="L3959" s="835">
        <v>226.6</v>
      </c>
      <c r="M3959" s="835">
        <v>453.2</v>
      </c>
      <c r="N3959" s="832">
        <v>2</v>
      </c>
      <c r="O3959" s="836">
        <v>0.5</v>
      </c>
      <c r="P3959" s="835">
        <v>453.2</v>
      </c>
      <c r="Q3959" s="837">
        <v>1</v>
      </c>
      <c r="R3959" s="832">
        <v>2</v>
      </c>
      <c r="S3959" s="837">
        <v>1</v>
      </c>
      <c r="T3959" s="836">
        <v>0.5</v>
      </c>
      <c r="U3959" s="838">
        <v>1</v>
      </c>
    </row>
    <row r="3960" spans="1:21" ht="14.45" customHeight="1" x14ac:dyDescent="0.2">
      <c r="A3960" s="831">
        <v>21</v>
      </c>
      <c r="B3960" s="832" t="s">
        <v>3242</v>
      </c>
      <c r="C3960" s="832" t="s">
        <v>3250</v>
      </c>
      <c r="D3960" s="833" t="s">
        <v>5568</v>
      </c>
      <c r="E3960" s="834" t="s">
        <v>3280</v>
      </c>
      <c r="F3960" s="832" t="s">
        <v>3243</v>
      </c>
      <c r="G3960" s="832" t="s">
        <v>3293</v>
      </c>
      <c r="H3960" s="832" t="s">
        <v>655</v>
      </c>
      <c r="I3960" s="832" t="s">
        <v>2521</v>
      </c>
      <c r="J3960" s="832" t="s">
        <v>1349</v>
      </c>
      <c r="K3960" s="832" t="s">
        <v>2522</v>
      </c>
      <c r="L3960" s="835">
        <v>453.18</v>
      </c>
      <c r="M3960" s="835">
        <v>4984.9800000000005</v>
      </c>
      <c r="N3960" s="832">
        <v>11</v>
      </c>
      <c r="O3960" s="836">
        <v>4.5</v>
      </c>
      <c r="P3960" s="835">
        <v>4984.9800000000005</v>
      </c>
      <c r="Q3960" s="837">
        <v>1</v>
      </c>
      <c r="R3960" s="832">
        <v>11</v>
      </c>
      <c r="S3960" s="837">
        <v>1</v>
      </c>
      <c r="T3960" s="836">
        <v>4.5</v>
      </c>
      <c r="U3960" s="838">
        <v>1</v>
      </c>
    </row>
    <row r="3961" spans="1:21" ht="14.45" customHeight="1" x14ac:dyDescent="0.2">
      <c r="A3961" s="831">
        <v>21</v>
      </c>
      <c r="B3961" s="832" t="s">
        <v>3242</v>
      </c>
      <c r="C3961" s="832" t="s">
        <v>3250</v>
      </c>
      <c r="D3961" s="833" t="s">
        <v>5568</v>
      </c>
      <c r="E3961" s="834" t="s">
        <v>3280</v>
      </c>
      <c r="F3961" s="832" t="s">
        <v>3243</v>
      </c>
      <c r="G3961" s="832" t="s">
        <v>3293</v>
      </c>
      <c r="H3961" s="832" t="s">
        <v>594</v>
      </c>
      <c r="I3961" s="832" t="s">
        <v>3295</v>
      </c>
      <c r="J3961" s="832" t="s">
        <v>1349</v>
      </c>
      <c r="K3961" s="832" t="s">
        <v>2522</v>
      </c>
      <c r="L3961" s="835">
        <v>453.18</v>
      </c>
      <c r="M3961" s="835">
        <v>11329.500000000004</v>
      </c>
      <c r="N3961" s="832">
        <v>25</v>
      </c>
      <c r="O3961" s="836">
        <v>10.5</v>
      </c>
      <c r="P3961" s="835">
        <v>10423.140000000003</v>
      </c>
      <c r="Q3961" s="837">
        <v>0.91999999999999993</v>
      </c>
      <c r="R3961" s="832">
        <v>23</v>
      </c>
      <c r="S3961" s="837">
        <v>0.92</v>
      </c>
      <c r="T3961" s="836">
        <v>9.5</v>
      </c>
      <c r="U3961" s="838">
        <v>0.90476190476190477</v>
      </c>
    </row>
    <row r="3962" spans="1:21" ht="14.45" customHeight="1" x14ac:dyDescent="0.2">
      <c r="A3962" s="831">
        <v>21</v>
      </c>
      <c r="B3962" s="832" t="s">
        <v>3242</v>
      </c>
      <c r="C3962" s="832" t="s">
        <v>3250</v>
      </c>
      <c r="D3962" s="833" t="s">
        <v>5568</v>
      </c>
      <c r="E3962" s="834" t="s">
        <v>3280</v>
      </c>
      <c r="F3962" s="832" t="s">
        <v>3243</v>
      </c>
      <c r="G3962" s="832" t="s">
        <v>3570</v>
      </c>
      <c r="H3962" s="832" t="s">
        <v>655</v>
      </c>
      <c r="I3962" s="832" t="s">
        <v>2510</v>
      </c>
      <c r="J3962" s="832" t="s">
        <v>842</v>
      </c>
      <c r="K3962" s="832" t="s">
        <v>2511</v>
      </c>
      <c r="L3962" s="835">
        <v>57.6</v>
      </c>
      <c r="M3962" s="835">
        <v>57.6</v>
      </c>
      <c r="N3962" s="832">
        <v>1</v>
      </c>
      <c r="O3962" s="836">
        <v>0.5</v>
      </c>
      <c r="P3962" s="835">
        <v>57.6</v>
      </c>
      <c r="Q3962" s="837">
        <v>1</v>
      </c>
      <c r="R3962" s="832">
        <v>1</v>
      </c>
      <c r="S3962" s="837">
        <v>1</v>
      </c>
      <c r="T3962" s="836">
        <v>0.5</v>
      </c>
      <c r="U3962" s="838">
        <v>1</v>
      </c>
    </row>
    <row r="3963" spans="1:21" ht="14.45" customHeight="1" x14ac:dyDescent="0.2">
      <c r="A3963" s="831">
        <v>21</v>
      </c>
      <c r="B3963" s="832" t="s">
        <v>3242</v>
      </c>
      <c r="C3963" s="832" t="s">
        <v>3250</v>
      </c>
      <c r="D3963" s="833" t="s">
        <v>5568</v>
      </c>
      <c r="E3963" s="834" t="s">
        <v>3280</v>
      </c>
      <c r="F3963" s="832" t="s">
        <v>3243</v>
      </c>
      <c r="G3963" s="832" t="s">
        <v>3594</v>
      </c>
      <c r="H3963" s="832" t="s">
        <v>594</v>
      </c>
      <c r="I3963" s="832" t="s">
        <v>3595</v>
      </c>
      <c r="J3963" s="832" t="s">
        <v>668</v>
      </c>
      <c r="K3963" s="832" t="s">
        <v>3596</v>
      </c>
      <c r="L3963" s="835">
        <v>127.91</v>
      </c>
      <c r="M3963" s="835">
        <v>767.45999999999992</v>
      </c>
      <c r="N3963" s="832">
        <v>6</v>
      </c>
      <c r="O3963" s="836">
        <v>4</v>
      </c>
      <c r="P3963" s="835">
        <v>767.45999999999992</v>
      </c>
      <c r="Q3963" s="837">
        <v>1</v>
      </c>
      <c r="R3963" s="832">
        <v>6</v>
      </c>
      <c r="S3963" s="837">
        <v>1</v>
      </c>
      <c r="T3963" s="836">
        <v>4</v>
      </c>
      <c r="U3963" s="838">
        <v>1</v>
      </c>
    </row>
    <row r="3964" spans="1:21" ht="14.45" customHeight="1" x14ac:dyDescent="0.2">
      <c r="A3964" s="831">
        <v>21</v>
      </c>
      <c r="B3964" s="832" t="s">
        <v>3242</v>
      </c>
      <c r="C3964" s="832" t="s">
        <v>3250</v>
      </c>
      <c r="D3964" s="833" t="s">
        <v>5568</v>
      </c>
      <c r="E3964" s="834" t="s">
        <v>3280</v>
      </c>
      <c r="F3964" s="832" t="s">
        <v>3243</v>
      </c>
      <c r="G3964" s="832" t="s">
        <v>5415</v>
      </c>
      <c r="H3964" s="832" t="s">
        <v>594</v>
      </c>
      <c r="I3964" s="832" t="s">
        <v>5416</v>
      </c>
      <c r="J3964" s="832" t="s">
        <v>5417</v>
      </c>
      <c r="K3964" s="832" t="s">
        <v>5418</v>
      </c>
      <c r="L3964" s="835">
        <v>87.01</v>
      </c>
      <c r="M3964" s="835">
        <v>174.02</v>
      </c>
      <c r="N3964" s="832">
        <v>2</v>
      </c>
      <c r="O3964" s="836">
        <v>1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5" customHeight="1" x14ac:dyDescent="0.2">
      <c r="A3965" s="831">
        <v>21</v>
      </c>
      <c r="B3965" s="832" t="s">
        <v>3242</v>
      </c>
      <c r="C3965" s="832" t="s">
        <v>3250</v>
      </c>
      <c r="D3965" s="833" t="s">
        <v>5568</v>
      </c>
      <c r="E3965" s="834" t="s">
        <v>3280</v>
      </c>
      <c r="F3965" s="832" t="s">
        <v>3243</v>
      </c>
      <c r="G3965" s="832" t="s">
        <v>3597</v>
      </c>
      <c r="H3965" s="832" t="s">
        <v>594</v>
      </c>
      <c r="I3965" s="832" t="s">
        <v>3598</v>
      </c>
      <c r="J3965" s="832" t="s">
        <v>3599</v>
      </c>
      <c r="K3965" s="832" t="s">
        <v>3600</v>
      </c>
      <c r="L3965" s="835">
        <v>21.92</v>
      </c>
      <c r="M3965" s="835">
        <v>3200.32</v>
      </c>
      <c r="N3965" s="832">
        <v>146</v>
      </c>
      <c r="O3965" s="836">
        <v>45.5</v>
      </c>
      <c r="P3965" s="835">
        <v>1402.8799999999999</v>
      </c>
      <c r="Q3965" s="837">
        <v>0.43835616438356156</v>
      </c>
      <c r="R3965" s="832">
        <v>64</v>
      </c>
      <c r="S3965" s="837">
        <v>0.43835616438356162</v>
      </c>
      <c r="T3965" s="836">
        <v>17</v>
      </c>
      <c r="U3965" s="838">
        <v>0.37362637362637363</v>
      </c>
    </row>
    <row r="3966" spans="1:21" ht="14.45" customHeight="1" x14ac:dyDescent="0.2">
      <c r="A3966" s="831">
        <v>21</v>
      </c>
      <c r="B3966" s="832" t="s">
        <v>3242</v>
      </c>
      <c r="C3966" s="832" t="s">
        <v>3250</v>
      </c>
      <c r="D3966" s="833" t="s">
        <v>5568</v>
      </c>
      <c r="E3966" s="834" t="s">
        <v>3280</v>
      </c>
      <c r="F3966" s="832" t="s">
        <v>3243</v>
      </c>
      <c r="G3966" s="832" t="s">
        <v>3296</v>
      </c>
      <c r="H3966" s="832" t="s">
        <v>655</v>
      </c>
      <c r="I3966" s="832" t="s">
        <v>2886</v>
      </c>
      <c r="J3966" s="832" t="s">
        <v>1345</v>
      </c>
      <c r="K3966" s="832" t="s">
        <v>1346</v>
      </c>
      <c r="L3966" s="835">
        <v>0</v>
      </c>
      <c r="M3966" s="835">
        <v>0</v>
      </c>
      <c r="N3966" s="832">
        <v>18</v>
      </c>
      <c r="O3966" s="836">
        <v>5</v>
      </c>
      <c r="P3966" s="835">
        <v>0</v>
      </c>
      <c r="Q3966" s="837"/>
      <c r="R3966" s="832">
        <v>12</v>
      </c>
      <c r="S3966" s="837">
        <v>0.66666666666666663</v>
      </c>
      <c r="T3966" s="836">
        <v>3</v>
      </c>
      <c r="U3966" s="838">
        <v>0.6</v>
      </c>
    </row>
    <row r="3967" spans="1:21" ht="14.45" customHeight="1" x14ac:dyDescent="0.2">
      <c r="A3967" s="831">
        <v>21</v>
      </c>
      <c r="B3967" s="832" t="s">
        <v>3242</v>
      </c>
      <c r="C3967" s="832" t="s">
        <v>3250</v>
      </c>
      <c r="D3967" s="833" t="s">
        <v>5568</v>
      </c>
      <c r="E3967" s="834" t="s">
        <v>3280</v>
      </c>
      <c r="F3967" s="832" t="s">
        <v>3243</v>
      </c>
      <c r="G3967" s="832" t="s">
        <v>3617</v>
      </c>
      <c r="H3967" s="832" t="s">
        <v>594</v>
      </c>
      <c r="I3967" s="832" t="s">
        <v>4684</v>
      </c>
      <c r="J3967" s="832" t="s">
        <v>4685</v>
      </c>
      <c r="K3967" s="832" t="s">
        <v>4490</v>
      </c>
      <c r="L3967" s="835">
        <v>42.54</v>
      </c>
      <c r="M3967" s="835">
        <v>127.62</v>
      </c>
      <c r="N3967" s="832">
        <v>3</v>
      </c>
      <c r="O3967" s="836">
        <v>2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5" customHeight="1" x14ac:dyDescent="0.2">
      <c r="A3968" s="831">
        <v>21</v>
      </c>
      <c r="B3968" s="832" t="s">
        <v>3242</v>
      </c>
      <c r="C3968" s="832" t="s">
        <v>3250</v>
      </c>
      <c r="D3968" s="833" t="s">
        <v>5568</v>
      </c>
      <c r="E3968" s="834" t="s">
        <v>3280</v>
      </c>
      <c r="F3968" s="832" t="s">
        <v>3243</v>
      </c>
      <c r="G3968" s="832" t="s">
        <v>3621</v>
      </c>
      <c r="H3968" s="832" t="s">
        <v>655</v>
      </c>
      <c r="I3968" s="832" t="s">
        <v>3622</v>
      </c>
      <c r="J3968" s="832" t="s">
        <v>3623</v>
      </c>
      <c r="K3968" s="832" t="s">
        <v>3624</v>
      </c>
      <c r="L3968" s="835">
        <v>502.31</v>
      </c>
      <c r="M3968" s="835">
        <v>5525.41</v>
      </c>
      <c r="N3968" s="832">
        <v>11</v>
      </c>
      <c r="O3968" s="836">
        <v>8.5</v>
      </c>
      <c r="P3968" s="835">
        <v>2511.5500000000002</v>
      </c>
      <c r="Q3968" s="837">
        <v>0.45454545454545459</v>
      </c>
      <c r="R3968" s="832">
        <v>5</v>
      </c>
      <c r="S3968" s="837">
        <v>0.45454545454545453</v>
      </c>
      <c r="T3968" s="836">
        <v>4.5</v>
      </c>
      <c r="U3968" s="838">
        <v>0.52941176470588236</v>
      </c>
    </row>
    <row r="3969" spans="1:21" ht="14.45" customHeight="1" x14ac:dyDescent="0.2">
      <c r="A3969" s="831">
        <v>21</v>
      </c>
      <c r="B3969" s="832" t="s">
        <v>3242</v>
      </c>
      <c r="C3969" s="832" t="s">
        <v>3250</v>
      </c>
      <c r="D3969" s="833" t="s">
        <v>5568</v>
      </c>
      <c r="E3969" s="834" t="s">
        <v>3280</v>
      </c>
      <c r="F3969" s="832" t="s">
        <v>3243</v>
      </c>
      <c r="G3969" s="832" t="s">
        <v>3627</v>
      </c>
      <c r="H3969" s="832" t="s">
        <v>594</v>
      </c>
      <c r="I3969" s="832" t="s">
        <v>5451</v>
      </c>
      <c r="J3969" s="832" t="s">
        <v>1536</v>
      </c>
      <c r="K3969" s="832" t="s">
        <v>1537</v>
      </c>
      <c r="L3969" s="835">
        <v>5623.83</v>
      </c>
      <c r="M3969" s="835">
        <v>11247.66</v>
      </c>
      <c r="N3969" s="832">
        <v>2</v>
      </c>
      <c r="O3969" s="836">
        <v>0.5</v>
      </c>
      <c r="P3969" s="835">
        <v>11247.66</v>
      </c>
      <c r="Q3969" s="837">
        <v>1</v>
      </c>
      <c r="R3969" s="832">
        <v>2</v>
      </c>
      <c r="S3969" s="837">
        <v>1</v>
      </c>
      <c r="T3969" s="836">
        <v>0.5</v>
      </c>
      <c r="U3969" s="838">
        <v>1</v>
      </c>
    </row>
    <row r="3970" spans="1:21" ht="14.45" customHeight="1" x14ac:dyDescent="0.2">
      <c r="A3970" s="831">
        <v>21</v>
      </c>
      <c r="B3970" s="832" t="s">
        <v>3242</v>
      </c>
      <c r="C3970" s="832" t="s">
        <v>3250</v>
      </c>
      <c r="D3970" s="833" t="s">
        <v>5568</v>
      </c>
      <c r="E3970" s="834" t="s">
        <v>3280</v>
      </c>
      <c r="F3970" s="832" t="s">
        <v>3243</v>
      </c>
      <c r="G3970" s="832" t="s">
        <v>3627</v>
      </c>
      <c r="H3970" s="832" t="s">
        <v>594</v>
      </c>
      <c r="I3970" s="832" t="s">
        <v>5452</v>
      </c>
      <c r="J3970" s="832" t="s">
        <v>1536</v>
      </c>
      <c r="K3970" s="832" t="s">
        <v>1538</v>
      </c>
      <c r="L3970" s="835">
        <v>4017.02</v>
      </c>
      <c r="M3970" s="835">
        <v>12051.06</v>
      </c>
      <c r="N3970" s="832">
        <v>3</v>
      </c>
      <c r="O3970" s="836">
        <v>1</v>
      </c>
      <c r="P3970" s="835">
        <v>12051.06</v>
      </c>
      <c r="Q3970" s="837">
        <v>1</v>
      </c>
      <c r="R3970" s="832">
        <v>3</v>
      </c>
      <c r="S3970" s="837">
        <v>1</v>
      </c>
      <c r="T3970" s="836">
        <v>1</v>
      </c>
      <c r="U3970" s="838">
        <v>1</v>
      </c>
    </row>
    <row r="3971" spans="1:21" ht="14.45" customHeight="1" x14ac:dyDescent="0.2">
      <c r="A3971" s="831">
        <v>21</v>
      </c>
      <c r="B3971" s="832" t="s">
        <v>3242</v>
      </c>
      <c r="C3971" s="832" t="s">
        <v>3250</v>
      </c>
      <c r="D3971" s="833" t="s">
        <v>5568</v>
      </c>
      <c r="E3971" s="834" t="s">
        <v>3280</v>
      </c>
      <c r="F3971" s="832" t="s">
        <v>3243</v>
      </c>
      <c r="G3971" s="832" t="s">
        <v>3627</v>
      </c>
      <c r="H3971" s="832" t="s">
        <v>655</v>
      </c>
      <c r="I3971" s="832" t="s">
        <v>2793</v>
      </c>
      <c r="J3971" s="832" t="s">
        <v>1536</v>
      </c>
      <c r="K3971" s="832" t="s">
        <v>1538</v>
      </c>
      <c r="L3971" s="835">
        <v>4017.02</v>
      </c>
      <c r="M3971" s="835">
        <v>16068.08</v>
      </c>
      <c r="N3971" s="832">
        <v>4</v>
      </c>
      <c r="O3971" s="836">
        <v>1</v>
      </c>
      <c r="P3971" s="835">
        <v>16068.08</v>
      </c>
      <c r="Q3971" s="837">
        <v>1</v>
      </c>
      <c r="R3971" s="832">
        <v>4</v>
      </c>
      <c r="S3971" s="837">
        <v>1</v>
      </c>
      <c r="T3971" s="836">
        <v>1</v>
      </c>
      <c r="U3971" s="838">
        <v>1</v>
      </c>
    </row>
    <row r="3972" spans="1:21" ht="14.45" customHeight="1" x14ac:dyDescent="0.2">
      <c r="A3972" s="831">
        <v>21</v>
      </c>
      <c r="B3972" s="832" t="s">
        <v>3242</v>
      </c>
      <c r="C3972" s="832" t="s">
        <v>3250</v>
      </c>
      <c r="D3972" s="833" t="s">
        <v>5568</v>
      </c>
      <c r="E3972" s="834" t="s">
        <v>3280</v>
      </c>
      <c r="F3972" s="832" t="s">
        <v>3243</v>
      </c>
      <c r="G3972" s="832" t="s">
        <v>3627</v>
      </c>
      <c r="H3972" s="832" t="s">
        <v>655</v>
      </c>
      <c r="I3972" s="832" t="s">
        <v>2794</v>
      </c>
      <c r="J3972" s="832" t="s">
        <v>1536</v>
      </c>
      <c r="K3972" s="832" t="s">
        <v>1537</v>
      </c>
      <c r="L3972" s="835">
        <v>5623.83</v>
      </c>
      <c r="M3972" s="835">
        <v>11247.66</v>
      </c>
      <c r="N3972" s="832">
        <v>2</v>
      </c>
      <c r="O3972" s="836">
        <v>1</v>
      </c>
      <c r="P3972" s="835">
        <v>11247.66</v>
      </c>
      <c r="Q3972" s="837">
        <v>1</v>
      </c>
      <c r="R3972" s="832">
        <v>2</v>
      </c>
      <c r="S3972" s="837">
        <v>1</v>
      </c>
      <c r="T3972" s="836">
        <v>1</v>
      </c>
      <c r="U3972" s="838">
        <v>1</v>
      </c>
    </row>
    <row r="3973" spans="1:21" ht="14.45" customHeight="1" x14ac:dyDescent="0.2">
      <c r="A3973" s="831">
        <v>21</v>
      </c>
      <c r="B3973" s="832" t="s">
        <v>3242</v>
      </c>
      <c r="C3973" s="832" t="s">
        <v>3250</v>
      </c>
      <c r="D3973" s="833" t="s">
        <v>5568</v>
      </c>
      <c r="E3973" s="834" t="s">
        <v>3280</v>
      </c>
      <c r="F3973" s="832" t="s">
        <v>3243</v>
      </c>
      <c r="G3973" s="832" t="s">
        <v>3627</v>
      </c>
      <c r="H3973" s="832" t="s">
        <v>594</v>
      </c>
      <c r="I3973" s="832" t="s">
        <v>3632</v>
      </c>
      <c r="J3973" s="832" t="s">
        <v>3633</v>
      </c>
      <c r="K3973" s="832" t="s">
        <v>3629</v>
      </c>
      <c r="L3973" s="835">
        <v>2001.6</v>
      </c>
      <c r="M3973" s="835">
        <v>4003.2</v>
      </c>
      <c r="N3973" s="832">
        <v>2</v>
      </c>
      <c r="O3973" s="836">
        <v>1.5</v>
      </c>
      <c r="P3973" s="835">
        <v>4003.2</v>
      </c>
      <c r="Q3973" s="837">
        <v>1</v>
      </c>
      <c r="R3973" s="832">
        <v>2</v>
      </c>
      <c r="S3973" s="837">
        <v>1</v>
      </c>
      <c r="T3973" s="836">
        <v>1.5</v>
      </c>
      <c r="U3973" s="838">
        <v>1</v>
      </c>
    </row>
    <row r="3974" spans="1:21" ht="14.45" customHeight="1" x14ac:dyDescent="0.2">
      <c r="A3974" s="831">
        <v>21</v>
      </c>
      <c r="B3974" s="832" t="s">
        <v>3242</v>
      </c>
      <c r="C3974" s="832" t="s">
        <v>3250</v>
      </c>
      <c r="D3974" s="833" t="s">
        <v>5568</v>
      </c>
      <c r="E3974" s="834" t="s">
        <v>3280</v>
      </c>
      <c r="F3974" s="832" t="s">
        <v>3243</v>
      </c>
      <c r="G3974" s="832" t="s">
        <v>3627</v>
      </c>
      <c r="H3974" s="832" t="s">
        <v>594</v>
      </c>
      <c r="I3974" s="832" t="s">
        <v>3634</v>
      </c>
      <c r="J3974" s="832" t="s">
        <v>3633</v>
      </c>
      <c r="K3974" s="832" t="s">
        <v>1537</v>
      </c>
      <c r="L3974" s="835">
        <v>14011.21</v>
      </c>
      <c r="M3974" s="835">
        <v>462369.92999999988</v>
      </c>
      <c r="N3974" s="832">
        <v>33</v>
      </c>
      <c r="O3974" s="836">
        <v>13</v>
      </c>
      <c r="P3974" s="835">
        <v>434347.50999999989</v>
      </c>
      <c r="Q3974" s="837">
        <v>0.93939393939393945</v>
      </c>
      <c r="R3974" s="832">
        <v>31</v>
      </c>
      <c r="S3974" s="837">
        <v>0.93939393939393945</v>
      </c>
      <c r="T3974" s="836">
        <v>12.5</v>
      </c>
      <c r="U3974" s="838">
        <v>0.96153846153846156</v>
      </c>
    </row>
    <row r="3975" spans="1:21" ht="14.45" customHeight="1" x14ac:dyDescent="0.2">
      <c r="A3975" s="831">
        <v>21</v>
      </c>
      <c r="B3975" s="832" t="s">
        <v>3242</v>
      </c>
      <c r="C3975" s="832" t="s">
        <v>3250</v>
      </c>
      <c r="D3975" s="833" t="s">
        <v>5568</v>
      </c>
      <c r="E3975" s="834" t="s">
        <v>3280</v>
      </c>
      <c r="F3975" s="832" t="s">
        <v>3243</v>
      </c>
      <c r="G3975" s="832" t="s">
        <v>3627</v>
      </c>
      <c r="H3975" s="832" t="s">
        <v>594</v>
      </c>
      <c r="I3975" s="832" t="s">
        <v>3635</v>
      </c>
      <c r="J3975" s="832" t="s">
        <v>3633</v>
      </c>
      <c r="K3975" s="832" t="s">
        <v>1538</v>
      </c>
      <c r="L3975" s="835">
        <v>10008.01</v>
      </c>
      <c r="M3975" s="835">
        <v>310248.31</v>
      </c>
      <c r="N3975" s="832">
        <v>31</v>
      </c>
      <c r="O3975" s="836">
        <v>7</v>
      </c>
      <c r="P3975" s="835">
        <v>310248.31</v>
      </c>
      <c r="Q3975" s="837">
        <v>1</v>
      </c>
      <c r="R3975" s="832">
        <v>31</v>
      </c>
      <c r="S3975" s="837">
        <v>1</v>
      </c>
      <c r="T3975" s="836">
        <v>7</v>
      </c>
      <c r="U3975" s="838">
        <v>1</v>
      </c>
    </row>
    <row r="3976" spans="1:21" ht="14.45" customHeight="1" x14ac:dyDescent="0.2">
      <c r="A3976" s="831">
        <v>21</v>
      </c>
      <c r="B3976" s="832" t="s">
        <v>3242</v>
      </c>
      <c r="C3976" s="832" t="s">
        <v>3250</v>
      </c>
      <c r="D3976" s="833" t="s">
        <v>5568</v>
      </c>
      <c r="E3976" s="834" t="s">
        <v>3280</v>
      </c>
      <c r="F3976" s="832" t="s">
        <v>3243</v>
      </c>
      <c r="G3976" s="832" t="s">
        <v>3627</v>
      </c>
      <c r="H3976" s="832" t="s">
        <v>594</v>
      </c>
      <c r="I3976" s="832" t="s">
        <v>5558</v>
      </c>
      <c r="J3976" s="832" t="s">
        <v>3633</v>
      </c>
      <c r="K3976" s="832" t="s">
        <v>1537</v>
      </c>
      <c r="L3976" s="835">
        <v>14011.21</v>
      </c>
      <c r="M3976" s="835">
        <v>28022.42</v>
      </c>
      <c r="N3976" s="832">
        <v>2</v>
      </c>
      <c r="O3976" s="836">
        <v>0.5</v>
      </c>
      <c r="P3976" s="835">
        <v>28022.42</v>
      </c>
      <c r="Q3976" s="837">
        <v>1</v>
      </c>
      <c r="R3976" s="832">
        <v>2</v>
      </c>
      <c r="S3976" s="837">
        <v>1</v>
      </c>
      <c r="T3976" s="836">
        <v>0.5</v>
      </c>
      <c r="U3976" s="838">
        <v>1</v>
      </c>
    </row>
    <row r="3977" spans="1:21" ht="14.45" customHeight="1" x14ac:dyDescent="0.2">
      <c r="A3977" s="831">
        <v>21</v>
      </c>
      <c r="B3977" s="832" t="s">
        <v>3242</v>
      </c>
      <c r="C3977" s="832" t="s">
        <v>3250</v>
      </c>
      <c r="D3977" s="833" t="s">
        <v>5568</v>
      </c>
      <c r="E3977" s="834" t="s">
        <v>3280</v>
      </c>
      <c r="F3977" s="832" t="s">
        <v>3243</v>
      </c>
      <c r="G3977" s="832" t="s">
        <v>3645</v>
      </c>
      <c r="H3977" s="832" t="s">
        <v>594</v>
      </c>
      <c r="I3977" s="832" t="s">
        <v>5559</v>
      </c>
      <c r="J3977" s="832" t="s">
        <v>5560</v>
      </c>
      <c r="K3977" s="832" t="s">
        <v>751</v>
      </c>
      <c r="L3977" s="835">
        <v>187.92</v>
      </c>
      <c r="M3977" s="835">
        <v>563.76</v>
      </c>
      <c r="N3977" s="832">
        <v>3</v>
      </c>
      <c r="O3977" s="836">
        <v>1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5" customHeight="1" x14ac:dyDescent="0.2">
      <c r="A3978" s="831">
        <v>21</v>
      </c>
      <c r="B3978" s="832" t="s">
        <v>3242</v>
      </c>
      <c r="C3978" s="832" t="s">
        <v>3250</v>
      </c>
      <c r="D3978" s="833" t="s">
        <v>5568</v>
      </c>
      <c r="E3978" s="834" t="s">
        <v>3280</v>
      </c>
      <c r="F3978" s="832" t="s">
        <v>3243</v>
      </c>
      <c r="G3978" s="832" t="s">
        <v>3645</v>
      </c>
      <c r="H3978" s="832" t="s">
        <v>594</v>
      </c>
      <c r="I3978" s="832" t="s">
        <v>3655</v>
      </c>
      <c r="J3978" s="832" t="s">
        <v>1572</v>
      </c>
      <c r="K3978" s="832" t="s">
        <v>3654</v>
      </c>
      <c r="L3978" s="835">
        <v>300.68</v>
      </c>
      <c r="M3978" s="835">
        <v>300.68</v>
      </c>
      <c r="N3978" s="832">
        <v>1</v>
      </c>
      <c r="O3978" s="836">
        <v>1</v>
      </c>
      <c r="P3978" s="835">
        <v>300.68</v>
      </c>
      <c r="Q3978" s="837">
        <v>1</v>
      </c>
      <c r="R3978" s="832">
        <v>1</v>
      </c>
      <c r="S3978" s="837">
        <v>1</v>
      </c>
      <c r="T3978" s="836">
        <v>1</v>
      </c>
      <c r="U3978" s="838">
        <v>1</v>
      </c>
    </row>
    <row r="3979" spans="1:21" ht="14.45" customHeight="1" x14ac:dyDescent="0.2">
      <c r="A3979" s="831">
        <v>21</v>
      </c>
      <c r="B3979" s="832" t="s">
        <v>3242</v>
      </c>
      <c r="C3979" s="832" t="s">
        <v>3250</v>
      </c>
      <c r="D3979" s="833" t="s">
        <v>5568</v>
      </c>
      <c r="E3979" s="834" t="s">
        <v>3280</v>
      </c>
      <c r="F3979" s="832" t="s">
        <v>3243</v>
      </c>
      <c r="G3979" s="832" t="s">
        <v>3645</v>
      </c>
      <c r="H3979" s="832" t="s">
        <v>594</v>
      </c>
      <c r="I3979" s="832" t="s">
        <v>4850</v>
      </c>
      <c r="J3979" s="832" t="s">
        <v>1574</v>
      </c>
      <c r="K3979" s="832" t="s">
        <v>4851</v>
      </c>
      <c r="L3979" s="835">
        <v>300.68</v>
      </c>
      <c r="M3979" s="835">
        <v>1503.4</v>
      </c>
      <c r="N3979" s="832">
        <v>5</v>
      </c>
      <c r="O3979" s="836">
        <v>3</v>
      </c>
      <c r="P3979" s="835">
        <v>300.68</v>
      </c>
      <c r="Q3979" s="837">
        <v>0.19999999999999998</v>
      </c>
      <c r="R3979" s="832">
        <v>1</v>
      </c>
      <c r="S3979" s="837">
        <v>0.2</v>
      </c>
      <c r="T3979" s="836">
        <v>1</v>
      </c>
      <c r="U3979" s="838">
        <v>0.33333333333333331</v>
      </c>
    </row>
    <row r="3980" spans="1:21" ht="14.45" customHeight="1" x14ac:dyDescent="0.2">
      <c r="A3980" s="831">
        <v>21</v>
      </c>
      <c r="B3980" s="832" t="s">
        <v>3242</v>
      </c>
      <c r="C3980" s="832" t="s">
        <v>3250</v>
      </c>
      <c r="D3980" s="833" t="s">
        <v>5568</v>
      </c>
      <c r="E3980" s="834" t="s">
        <v>3280</v>
      </c>
      <c r="F3980" s="832" t="s">
        <v>3243</v>
      </c>
      <c r="G3980" s="832" t="s">
        <v>5056</v>
      </c>
      <c r="H3980" s="832" t="s">
        <v>594</v>
      </c>
      <c r="I3980" s="832" t="s">
        <v>5561</v>
      </c>
      <c r="J3980" s="832" t="s">
        <v>5058</v>
      </c>
      <c r="K3980" s="832" t="s">
        <v>5562</v>
      </c>
      <c r="L3980" s="835">
        <v>224.69</v>
      </c>
      <c r="M3980" s="835">
        <v>224.69</v>
      </c>
      <c r="N3980" s="832">
        <v>1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5" customHeight="1" x14ac:dyDescent="0.2">
      <c r="A3981" s="831">
        <v>21</v>
      </c>
      <c r="B3981" s="832" t="s">
        <v>3242</v>
      </c>
      <c r="C3981" s="832" t="s">
        <v>3250</v>
      </c>
      <c r="D3981" s="833" t="s">
        <v>5568</v>
      </c>
      <c r="E3981" s="834" t="s">
        <v>3280</v>
      </c>
      <c r="F3981" s="832" t="s">
        <v>3243</v>
      </c>
      <c r="G3981" s="832" t="s">
        <v>3668</v>
      </c>
      <c r="H3981" s="832" t="s">
        <v>594</v>
      </c>
      <c r="I3981" s="832" t="s">
        <v>4852</v>
      </c>
      <c r="J3981" s="832" t="s">
        <v>3990</v>
      </c>
      <c r="K3981" s="832" t="s">
        <v>4853</v>
      </c>
      <c r="L3981" s="835">
        <v>387.73</v>
      </c>
      <c r="M3981" s="835">
        <v>9305.52</v>
      </c>
      <c r="N3981" s="832">
        <v>24</v>
      </c>
      <c r="O3981" s="836">
        <v>10</v>
      </c>
      <c r="P3981" s="835">
        <v>4265.0300000000007</v>
      </c>
      <c r="Q3981" s="837">
        <v>0.45833333333333337</v>
      </c>
      <c r="R3981" s="832">
        <v>11</v>
      </c>
      <c r="S3981" s="837">
        <v>0.45833333333333331</v>
      </c>
      <c r="T3981" s="836">
        <v>4.5</v>
      </c>
      <c r="U3981" s="838">
        <v>0.45</v>
      </c>
    </row>
    <row r="3982" spans="1:21" ht="14.45" customHeight="1" x14ac:dyDescent="0.2">
      <c r="A3982" s="831">
        <v>21</v>
      </c>
      <c r="B3982" s="832" t="s">
        <v>3242</v>
      </c>
      <c r="C3982" s="832" t="s">
        <v>3250</v>
      </c>
      <c r="D3982" s="833" t="s">
        <v>5568</v>
      </c>
      <c r="E3982" s="834" t="s">
        <v>3280</v>
      </c>
      <c r="F3982" s="832" t="s">
        <v>3243</v>
      </c>
      <c r="G3982" s="832" t="s">
        <v>3673</v>
      </c>
      <c r="H3982" s="832" t="s">
        <v>594</v>
      </c>
      <c r="I3982" s="832" t="s">
        <v>3682</v>
      </c>
      <c r="J3982" s="832" t="s">
        <v>3683</v>
      </c>
      <c r="K3982" s="832" t="s">
        <v>3148</v>
      </c>
      <c r="L3982" s="835">
        <v>0</v>
      </c>
      <c r="M3982" s="835">
        <v>0</v>
      </c>
      <c r="N3982" s="832">
        <v>2</v>
      </c>
      <c r="O3982" s="836">
        <v>2</v>
      </c>
      <c r="P3982" s="835">
        <v>0</v>
      </c>
      <c r="Q3982" s="837"/>
      <c r="R3982" s="832">
        <v>1</v>
      </c>
      <c r="S3982" s="837">
        <v>0.5</v>
      </c>
      <c r="T3982" s="836">
        <v>1</v>
      </c>
      <c r="U3982" s="838">
        <v>0.5</v>
      </c>
    </row>
    <row r="3983" spans="1:21" ht="14.45" customHeight="1" x14ac:dyDescent="0.2">
      <c r="A3983" s="831">
        <v>21</v>
      </c>
      <c r="B3983" s="832" t="s">
        <v>3242</v>
      </c>
      <c r="C3983" s="832" t="s">
        <v>3250</v>
      </c>
      <c r="D3983" s="833" t="s">
        <v>5568</v>
      </c>
      <c r="E3983" s="834" t="s">
        <v>3280</v>
      </c>
      <c r="F3983" s="832" t="s">
        <v>3243</v>
      </c>
      <c r="G3983" s="832" t="s">
        <v>3673</v>
      </c>
      <c r="H3983" s="832" t="s">
        <v>655</v>
      </c>
      <c r="I3983" s="832" t="s">
        <v>3142</v>
      </c>
      <c r="J3983" s="832" t="s">
        <v>1662</v>
      </c>
      <c r="K3983" s="832" t="s">
        <v>2950</v>
      </c>
      <c r="L3983" s="835">
        <v>0</v>
      </c>
      <c r="M3983" s="835">
        <v>0</v>
      </c>
      <c r="N3983" s="832">
        <v>1</v>
      </c>
      <c r="O3983" s="836">
        <v>0.5</v>
      </c>
      <c r="P3983" s="835"/>
      <c r="Q3983" s="837"/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21</v>
      </c>
      <c r="B3984" s="832" t="s">
        <v>3242</v>
      </c>
      <c r="C3984" s="832" t="s">
        <v>3250</v>
      </c>
      <c r="D3984" s="833" t="s">
        <v>5568</v>
      </c>
      <c r="E3984" s="834" t="s">
        <v>3280</v>
      </c>
      <c r="F3984" s="832" t="s">
        <v>3243</v>
      </c>
      <c r="G3984" s="832" t="s">
        <v>3673</v>
      </c>
      <c r="H3984" s="832" t="s">
        <v>655</v>
      </c>
      <c r="I3984" s="832" t="s">
        <v>2951</v>
      </c>
      <c r="J3984" s="832" t="s">
        <v>1662</v>
      </c>
      <c r="K3984" s="832" t="s">
        <v>2948</v>
      </c>
      <c r="L3984" s="835">
        <v>0</v>
      </c>
      <c r="M3984" s="835">
        <v>0</v>
      </c>
      <c r="N3984" s="832">
        <v>5</v>
      </c>
      <c r="O3984" s="836">
        <v>3</v>
      </c>
      <c r="P3984" s="835">
        <v>0</v>
      </c>
      <c r="Q3984" s="837"/>
      <c r="R3984" s="832">
        <v>3</v>
      </c>
      <c r="S3984" s="837">
        <v>0.6</v>
      </c>
      <c r="T3984" s="836">
        <v>2</v>
      </c>
      <c r="U3984" s="838">
        <v>0.66666666666666663</v>
      </c>
    </row>
    <row r="3985" spans="1:21" ht="14.45" customHeight="1" x14ac:dyDescent="0.2">
      <c r="A3985" s="831">
        <v>21</v>
      </c>
      <c r="B3985" s="832" t="s">
        <v>3242</v>
      </c>
      <c r="C3985" s="832" t="s">
        <v>3250</v>
      </c>
      <c r="D3985" s="833" t="s">
        <v>5568</v>
      </c>
      <c r="E3985" s="834" t="s">
        <v>3280</v>
      </c>
      <c r="F3985" s="832" t="s">
        <v>3243</v>
      </c>
      <c r="G3985" s="832" t="s">
        <v>3309</v>
      </c>
      <c r="H3985" s="832" t="s">
        <v>594</v>
      </c>
      <c r="I3985" s="832" t="s">
        <v>3310</v>
      </c>
      <c r="J3985" s="832" t="s">
        <v>1648</v>
      </c>
      <c r="K3985" s="832" t="s">
        <v>3311</v>
      </c>
      <c r="L3985" s="835">
        <v>50.32</v>
      </c>
      <c r="M3985" s="835">
        <v>452.88</v>
      </c>
      <c r="N3985" s="832">
        <v>9</v>
      </c>
      <c r="O3985" s="836">
        <v>3</v>
      </c>
      <c r="P3985" s="835">
        <v>301.92</v>
      </c>
      <c r="Q3985" s="837">
        <v>0.66666666666666674</v>
      </c>
      <c r="R3985" s="832">
        <v>6</v>
      </c>
      <c r="S3985" s="837">
        <v>0.66666666666666663</v>
      </c>
      <c r="T3985" s="836">
        <v>2</v>
      </c>
      <c r="U3985" s="838">
        <v>0.66666666666666663</v>
      </c>
    </row>
    <row r="3986" spans="1:21" ht="14.45" customHeight="1" x14ac:dyDescent="0.2">
      <c r="A3986" s="831">
        <v>21</v>
      </c>
      <c r="B3986" s="832" t="s">
        <v>3242</v>
      </c>
      <c r="C3986" s="832" t="s">
        <v>3250</v>
      </c>
      <c r="D3986" s="833" t="s">
        <v>5568</v>
      </c>
      <c r="E3986" s="834" t="s">
        <v>3280</v>
      </c>
      <c r="F3986" s="832" t="s">
        <v>3243</v>
      </c>
      <c r="G3986" s="832" t="s">
        <v>3696</v>
      </c>
      <c r="H3986" s="832" t="s">
        <v>594</v>
      </c>
      <c r="I3986" s="832" t="s">
        <v>3697</v>
      </c>
      <c r="J3986" s="832" t="s">
        <v>662</v>
      </c>
      <c r="K3986" s="832" t="s">
        <v>663</v>
      </c>
      <c r="L3986" s="835">
        <v>2086.5500000000002</v>
      </c>
      <c r="M3986" s="835">
        <v>33384.799999999996</v>
      </c>
      <c r="N3986" s="832">
        <v>16</v>
      </c>
      <c r="O3986" s="836">
        <v>10.5</v>
      </c>
      <c r="P3986" s="835">
        <v>33384.799999999996</v>
      </c>
      <c r="Q3986" s="837">
        <v>1</v>
      </c>
      <c r="R3986" s="832">
        <v>16</v>
      </c>
      <c r="S3986" s="837">
        <v>1</v>
      </c>
      <c r="T3986" s="836">
        <v>10.5</v>
      </c>
      <c r="U3986" s="838">
        <v>1</v>
      </c>
    </row>
    <row r="3987" spans="1:21" ht="14.45" customHeight="1" x14ac:dyDescent="0.2">
      <c r="A3987" s="831">
        <v>21</v>
      </c>
      <c r="B3987" s="832" t="s">
        <v>3242</v>
      </c>
      <c r="C3987" s="832" t="s">
        <v>3250</v>
      </c>
      <c r="D3987" s="833" t="s">
        <v>5568</v>
      </c>
      <c r="E3987" s="834" t="s">
        <v>3280</v>
      </c>
      <c r="F3987" s="832" t="s">
        <v>3243</v>
      </c>
      <c r="G3987" s="832" t="s">
        <v>3698</v>
      </c>
      <c r="H3987" s="832" t="s">
        <v>655</v>
      </c>
      <c r="I3987" s="832" t="s">
        <v>3111</v>
      </c>
      <c r="J3987" s="832" t="s">
        <v>1735</v>
      </c>
      <c r="K3987" s="832" t="s">
        <v>3112</v>
      </c>
      <c r="L3987" s="835">
        <v>154.36000000000001</v>
      </c>
      <c r="M3987" s="835">
        <v>308.72000000000003</v>
      </c>
      <c r="N3987" s="832">
        <v>2</v>
      </c>
      <c r="O3987" s="836">
        <v>1</v>
      </c>
      <c r="P3987" s="835">
        <v>308.72000000000003</v>
      </c>
      <c r="Q3987" s="837">
        <v>1</v>
      </c>
      <c r="R3987" s="832">
        <v>2</v>
      </c>
      <c r="S3987" s="837">
        <v>1</v>
      </c>
      <c r="T3987" s="836">
        <v>1</v>
      </c>
      <c r="U3987" s="838">
        <v>1</v>
      </c>
    </row>
    <row r="3988" spans="1:21" ht="14.45" customHeight="1" x14ac:dyDescent="0.2">
      <c r="A3988" s="831">
        <v>21</v>
      </c>
      <c r="B3988" s="832" t="s">
        <v>3242</v>
      </c>
      <c r="C3988" s="832" t="s">
        <v>3250</v>
      </c>
      <c r="D3988" s="833" t="s">
        <v>5568</v>
      </c>
      <c r="E3988" s="834" t="s">
        <v>3280</v>
      </c>
      <c r="F3988" s="832" t="s">
        <v>3243</v>
      </c>
      <c r="G3988" s="832" t="s">
        <v>3698</v>
      </c>
      <c r="H3988" s="832" t="s">
        <v>594</v>
      </c>
      <c r="I3988" s="832" t="s">
        <v>4340</v>
      </c>
      <c r="J3988" s="832" t="s">
        <v>1735</v>
      </c>
      <c r="K3988" s="832" t="s">
        <v>3112</v>
      </c>
      <c r="L3988" s="835">
        <v>154.36000000000001</v>
      </c>
      <c r="M3988" s="835">
        <v>154.36000000000001</v>
      </c>
      <c r="N3988" s="832">
        <v>1</v>
      </c>
      <c r="O3988" s="836">
        <v>1</v>
      </c>
      <c r="P3988" s="835">
        <v>154.36000000000001</v>
      </c>
      <c r="Q3988" s="837">
        <v>1</v>
      </c>
      <c r="R3988" s="832">
        <v>1</v>
      </c>
      <c r="S3988" s="837">
        <v>1</v>
      </c>
      <c r="T3988" s="836">
        <v>1</v>
      </c>
      <c r="U3988" s="838">
        <v>1</v>
      </c>
    </row>
    <row r="3989" spans="1:21" ht="14.45" customHeight="1" x14ac:dyDescent="0.2">
      <c r="A3989" s="831">
        <v>21</v>
      </c>
      <c r="B3989" s="832" t="s">
        <v>3242</v>
      </c>
      <c r="C3989" s="832" t="s">
        <v>3250</v>
      </c>
      <c r="D3989" s="833" t="s">
        <v>5568</v>
      </c>
      <c r="E3989" s="834" t="s">
        <v>3280</v>
      </c>
      <c r="F3989" s="832" t="s">
        <v>3243</v>
      </c>
      <c r="G3989" s="832" t="s">
        <v>3297</v>
      </c>
      <c r="H3989" s="832" t="s">
        <v>594</v>
      </c>
      <c r="I3989" s="832" t="s">
        <v>3298</v>
      </c>
      <c r="J3989" s="832" t="s">
        <v>1256</v>
      </c>
      <c r="K3989" s="832" t="s">
        <v>1257</v>
      </c>
      <c r="L3989" s="835">
        <v>107.27</v>
      </c>
      <c r="M3989" s="835">
        <v>643.62</v>
      </c>
      <c r="N3989" s="832">
        <v>6</v>
      </c>
      <c r="O3989" s="836">
        <v>1.5</v>
      </c>
      <c r="P3989" s="835">
        <v>643.62</v>
      </c>
      <c r="Q3989" s="837">
        <v>1</v>
      </c>
      <c r="R3989" s="832">
        <v>6</v>
      </c>
      <c r="S3989" s="837">
        <v>1</v>
      </c>
      <c r="T3989" s="836">
        <v>1.5</v>
      </c>
      <c r="U3989" s="838">
        <v>1</v>
      </c>
    </row>
    <row r="3990" spans="1:21" ht="14.45" customHeight="1" x14ac:dyDescent="0.2">
      <c r="A3990" s="831">
        <v>21</v>
      </c>
      <c r="B3990" s="832" t="s">
        <v>3242</v>
      </c>
      <c r="C3990" s="832" t="s">
        <v>3250</v>
      </c>
      <c r="D3990" s="833" t="s">
        <v>5568</v>
      </c>
      <c r="E3990" s="834" t="s">
        <v>3280</v>
      </c>
      <c r="F3990" s="832" t="s">
        <v>3243</v>
      </c>
      <c r="G3990" s="832" t="s">
        <v>3297</v>
      </c>
      <c r="H3990" s="832" t="s">
        <v>594</v>
      </c>
      <c r="I3990" s="832" t="s">
        <v>3723</v>
      </c>
      <c r="J3990" s="832" t="s">
        <v>1256</v>
      </c>
      <c r="K3990" s="832" t="s">
        <v>1257</v>
      </c>
      <c r="L3990" s="835">
        <v>107.27</v>
      </c>
      <c r="M3990" s="835">
        <v>750.89</v>
      </c>
      <c r="N3990" s="832">
        <v>7</v>
      </c>
      <c r="O3990" s="836">
        <v>2.5</v>
      </c>
      <c r="P3990" s="835">
        <v>750.89</v>
      </c>
      <c r="Q3990" s="837">
        <v>1</v>
      </c>
      <c r="R3990" s="832">
        <v>7</v>
      </c>
      <c r="S3990" s="837">
        <v>1</v>
      </c>
      <c r="T3990" s="836">
        <v>2.5</v>
      </c>
      <c r="U3990" s="838">
        <v>1</v>
      </c>
    </row>
    <row r="3991" spans="1:21" ht="14.45" customHeight="1" x14ac:dyDescent="0.2">
      <c r="A3991" s="831">
        <v>21</v>
      </c>
      <c r="B3991" s="832" t="s">
        <v>3242</v>
      </c>
      <c r="C3991" s="832" t="s">
        <v>3250</v>
      </c>
      <c r="D3991" s="833" t="s">
        <v>5568</v>
      </c>
      <c r="E3991" s="834" t="s">
        <v>3280</v>
      </c>
      <c r="F3991" s="832" t="s">
        <v>3245</v>
      </c>
      <c r="G3991" s="832" t="s">
        <v>3315</v>
      </c>
      <c r="H3991" s="832" t="s">
        <v>594</v>
      </c>
      <c r="I3991" s="832" t="s">
        <v>4871</v>
      </c>
      <c r="J3991" s="832" t="s">
        <v>4872</v>
      </c>
      <c r="K3991" s="832" t="s">
        <v>4873</v>
      </c>
      <c r="L3991" s="835">
        <v>741</v>
      </c>
      <c r="M3991" s="835">
        <v>2223</v>
      </c>
      <c r="N3991" s="832">
        <v>3</v>
      </c>
      <c r="O3991" s="836">
        <v>1</v>
      </c>
      <c r="P3991" s="835">
        <v>2223</v>
      </c>
      <c r="Q3991" s="837">
        <v>1</v>
      </c>
      <c r="R3991" s="832">
        <v>3</v>
      </c>
      <c r="S3991" s="837">
        <v>1</v>
      </c>
      <c r="T3991" s="836">
        <v>1</v>
      </c>
      <c r="U3991" s="838">
        <v>1</v>
      </c>
    </row>
    <row r="3992" spans="1:21" ht="14.45" customHeight="1" x14ac:dyDescent="0.2">
      <c r="A3992" s="831">
        <v>21</v>
      </c>
      <c r="B3992" s="832" t="s">
        <v>3242</v>
      </c>
      <c r="C3992" s="832" t="s">
        <v>3250</v>
      </c>
      <c r="D3992" s="833" t="s">
        <v>5568</v>
      </c>
      <c r="E3992" s="834" t="s">
        <v>3280</v>
      </c>
      <c r="F3992" s="832" t="s">
        <v>3245</v>
      </c>
      <c r="G3992" s="832" t="s">
        <v>3728</v>
      </c>
      <c r="H3992" s="832" t="s">
        <v>594</v>
      </c>
      <c r="I3992" s="832" t="s">
        <v>4871</v>
      </c>
      <c r="J3992" s="832" t="s">
        <v>4872</v>
      </c>
      <c r="K3992" s="832" t="s">
        <v>4873</v>
      </c>
      <c r="L3992" s="835">
        <v>741</v>
      </c>
      <c r="M3992" s="835">
        <v>14079</v>
      </c>
      <c r="N3992" s="832">
        <v>19</v>
      </c>
      <c r="O3992" s="836">
        <v>5</v>
      </c>
      <c r="P3992" s="835">
        <v>14079</v>
      </c>
      <c r="Q3992" s="837">
        <v>1</v>
      </c>
      <c r="R3992" s="832">
        <v>19</v>
      </c>
      <c r="S3992" s="837">
        <v>1</v>
      </c>
      <c r="T3992" s="836">
        <v>5</v>
      </c>
      <c r="U3992" s="838">
        <v>1</v>
      </c>
    </row>
    <row r="3993" spans="1:21" ht="14.45" customHeight="1" x14ac:dyDescent="0.2">
      <c r="A3993" s="831">
        <v>21</v>
      </c>
      <c r="B3993" s="832" t="s">
        <v>3242</v>
      </c>
      <c r="C3993" s="832" t="s">
        <v>3250</v>
      </c>
      <c r="D3993" s="833" t="s">
        <v>5568</v>
      </c>
      <c r="E3993" s="834" t="s">
        <v>3280</v>
      </c>
      <c r="F3993" s="832" t="s">
        <v>3245</v>
      </c>
      <c r="G3993" s="832" t="s">
        <v>3728</v>
      </c>
      <c r="H3993" s="832" t="s">
        <v>594</v>
      </c>
      <c r="I3993" s="832" t="s">
        <v>5437</v>
      </c>
      <c r="J3993" s="832" t="s">
        <v>4051</v>
      </c>
      <c r="K3993" s="832" t="s">
        <v>5438</v>
      </c>
      <c r="L3993" s="835">
        <v>800</v>
      </c>
      <c r="M3993" s="835">
        <v>2400</v>
      </c>
      <c r="N3993" s="832">
        <v>3</v>
      </c>
      <c r="O3993" s="836">
        <v>1</v>
      </c>
      <c r="P3993" s="835">
        <v>2400</v>
      </c>
      <c r="Q3993" s="837">
        <v>1</v>
      </c>
      <c r="R3993" s="832">
        <v>3</v>
      </c>
      <c r="S3993" s="837">
        <v>1</v>
      </c>
      <c r="T3993" s="836">
        <v>1</v>
      </c>
      <c r="U3993" s="838">
        <v>1</v>
      </c>
    </row>
    <row r="3994" spans="1:21" ht="14.45" customHeight="1" x14ac:dyDescent="0.2">
      <c r="A3994" s="831">
        <v>21</v>
      </c>
      <c r="B3994" s="832" t="s">
        <v>3242</v>
      </c>
      <c r="C3994" s="832" t="s">
        <v>3250</v>
      </c>
      <c r="D3994" s="833" t="s">
        <v>5568</v>
      </c>
      <c r="E3994" s="834" t="s">
        <v>3280</v>
      </c>
      <c r="F3994" s="832" t="s">
        <v>3245</v>
      </c>
      <c r="G3994" s="832" t="s">
        <v>3728</v>
      </c>
      <c r="H3994" s="832" t="s">
        <v>594</v>
      </c>
      <c r="I3994" s="832" t="s">
        <v>5563</v>
      </c>
      <c r="J3994" s="832" t="s">
        <v>5564</v>
      </c>
      <c r="K3994" s="832" t="s">
        <v>5565</v>
      </c>
      <c r="L3994" s="835">
        <v>240.95</v>
      </c>
      <c r="M3994" s="835">
        <v>722.84999999999991</v>
      </c>
      <c r="N3994" s="832">
        <v>3</v>
      </c>
      <c r="O3994" s="836">
        <v>1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5" customHeight="1" thickBot="1" x14ac:dyDescent="0.25">
      <c r="A3995" s="839">
        <v>21</v>
      </c>
      <c r="B3995" s="840" t="s">
        <v>3242</v>
      </c>
      <c r="C3995" s="840" t="s">
        <v>3250</v>
      </c>
      <c r="D3995" s="841" t="s">
        <v>5568</v>
      </c>
      <c r="E3995" s="842" t="s">
        <v>3280</v>
      </c>
      <c r="F3995" s="840" t="s">
        <v>3245</v>
      </c>
      <c r="G3995" s="840" t="s">
        <v>3747</v>
      </c>
      <c r="H3995" s="840" t="s">
        <v>594</v>
      </c>
      <c r="I3995" s="840" t="s">
        <v>3748</v>
      </c>
      <c r="J3995" s="840" t="s">
        <v>3317</v>
      </c>
      <c r="K3995" s="840"/>
      <c r="L3995" s="843">
        <v>1267.1199999999999</v>
      </c>
      <c r="M3995" s="843">
        <v>3801.3599999999997</v>
      </c>
      <c r="N3995" s="840">
        <v>3</v>
      </c>
      <c r="O3995" s="844">
        <v>1</v>
      </c>
      <c r="P3995" s="843">
        <v>3801.3599999999997</v>
      </c>
      <c r="Q3995" s="845">
        <v>1</v>
      </c>
      <c r="R3995" s="840">
        <v>3</v>
      </c>
      <c r="S3995" s="845">
        <v>1</v>
      </c>
      <c r="T3995" s="844">
        <v>1</v>
      </c>
      <c r="U3995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38DD2D5-0E63-4437-A402-23B140FA7E6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5570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3270</v>
      </c>
      <c r="B5" s="225">
        <v>1417011.5999999999</v>
      </c>
      <c r="C5" s="830">
        <v>0.91327038616629308</v>
      </c>
      <c r="D5" s="225">
        <v>134567.88999999998</v>
      </c>
      <c r="E5" s="830">
        <v>8.6729613833706976E-2</v>
      </c>
      <c r="F5" s="848">
        <v>1551579.4899999998</v>
      </c>
    </row>
    <row r="6" spans="1:6" ht="14.45" customHeight="1" x14ac:dyDescent="0.2">
      <c r="A6" s="857" t="s">
        <v>3280</v>
      </c>
      <c r="B6" s="849">
        <v>830048.05999999994</v>
      </c>
      <c r="C6" s="837">
        <v>0.86584505579672755</v>
      </c>
      <c r="D6" s="849">
        <v>128608.51999999997</v>
      </c>
      <c r="E6" s="837">
        <v>0.13415494420327242</v>
      </c>
      <c r="F6" s="850">
        <v>958656.58</v>
      </c>
    </row>
    <row r="7" spans="1:6" ht="14.45" customHeight="1" x14ac:dyDescent="0.2">
      <c r="A7" s="857" t="s">
        <v>3266</v>
      </c>
      <c r="B7" s="849">
        <v>288185.11000000004</v>
      </c>
      <c r="C7" s="837">
        <v>0.85988718305947853</v>
      </c>
      <c r="D7" s="849">
        <v>46957.82</v>
      </c>
      <c r="E7" s="837">
        <v>0.14011281694052144</v>
      </c>
      <c r="F7" s="850">
        <v>335142.93000000005</v>
      </c>
    </row>
    <row r="8" spans="1:6" ht="14.45" customHeight="1" x14ac:dyDescent="0.2">
      <c r="A8" s="857" t="s">
        <v>3258</v>
      </c>
      <c r="B8" s="849">
        <v>229928.00000000003</v>
      </c>
      <c r="C8" s="837">
        <v>0.13958625371173627</v>
      </c>
      <c r="D8" s="849">
        <v>1417282.9100000004</v>
      </c>
      <c r="E8" s="837">
        <v>0.86041374628826373</v>
      </c>
      <c r="F8" s="850">
        <v>1647210.9100000004</v>
      </c>
    </row>
    <row r="9" spans="1:6" ht="14.45" customHeight="1" x14ac:dyDescent="0.2">
      <c r="A9" s="857" t="s">
        <v>3257</v>
      </c>
      <c r="B9" s="849">
        <v>222177.72999999998</v>
      </c>
      <c r="C9" s="837">
        <v>0.87586544238732966</v>
      </c>
      <c r="D9" s="849">
        <v>31488.780000000013</v>
      </c>
      <c r="E9" s="837">
        <v>0.12413455761267032</v>
      </c>
      <c r="F9" s="850">
        <v>253666.51</v>
      </c>
    </row>
    <row r="10" spans="1:6" ht="14.45" customHeight="1" x14ac:dyDescent="0.2">
      <c r="A10" s="857" t="s">
        <v>3275</v>
      </c>
      <c r="B10" s="849">
        <v>210798.89</v>
      </c>
      <c r="C10" s="837">
        <v>0.65586813098191132</v>
      </c>
      <c r="D10" s="849">
        <v>110605.48999999998</v>
      </c>
      <c r="E10" s="837">
        <v>0.34413186901808862</v>
      </c>
      <c r="F10" s="850">
        <v>321404.38</v>
      </c>
    </row>
    <row r="11" spans="1:6" ht="14.45" customHeight="1" x14ac:dyDescent="0.2">
      <c r="A11" s="857" t="s">
        <v>3276</v>
      </c>
      <c r="B11" s="849">
        <v>140149.03000000006</v>
      </c>
      <c r="C11" s="837">
        <v>0.21540614799068866</v>
      </c>
      <c r="D11" s="849">
        <v>510477.85000000003</v>
      </c>
      <c r="E11" s="837">
        <v>0.78459385200931131</v>
      </c>
      <c r="F11" s="850">
        <v>650626.88000000012</v>
      </c>
    </row>
    <row r="12" spans="1:6" ht="14.45" customHeight="1" x14ac:dyDescent="0.2">
      <c r="A12" s="857" t="s">
        <v>3255</v>
      </c>
      <c r="B12" s="849">
        <v>136809.42999999996</v>
      </c>
      <c r="C12" s="837">
        <v>0.39381906165316199</v>
      </c>
      <c r="D12" s="849">
        <v>210582.15999999997</v>
      </c>
      <c r="E12" s="837">
        <v>0.60618093834683795</v>
      </c>
      <c r="F12" s="850">
        <v>347391.58999999997</v>
      </c>
    </row>
    <row r="13" spans="1:6" ht="14.45" customHeight="1" x14ac:dyDescent="0.2">
      <c r="A13" s="857" t="s">
        <v>3285</v>
      </c>
      <c r="B13" s="849">
        <v>105247.07999999991</v>
      </c>
      <c r="C13" s="837">
        <v>8.8766680322917207E-2</v>
      </c>
      <c r="D13" s="849">
        <v>1080412.67</v>
      </c>
      <c r="E13" s="837">
        <v>0.91123331967708288</v>
      </c>
      <c r="F13" s="850">
        <v>1185659.7499999998</v>
      </c>
    </row>
    <row r="14" spans="1:6" ht="14.45" customHeight="1" x14ac:dyDescent="0.2">
      <c r="A14" s="857" t="s">
        <v>3288</v>
      </c>
      <c r="B14" s="849">
        <v>102142.87</v>
      </c>
      <c r="C14" s="837">
        <v>0.4864539895988258</v>
      </c>
      <c r="D14" s="849">
        <v>107831.49999999999</v>
      </c>
      <c r="E14" s="837">
        <v>0.51354601040117409</v>
      </c>
      <c r="F14" s="850">
        <v>209974.37</v>
      </c>
    </row>
    <row r="15" spans="1:6" ht="14.45" customHeight="1" x14ac:dyDescent="0.2">
      <c r="A15" s="857" t="s">
        <v>3262</v>
      </c>
      <c r="B15" s="849">
        <v>99820.839999999967</v>
      </c>
      <c r="C15" s="837">
        <v>0.27586464197025495</v>
      </c>
      <c r="D15" s="849">
        <v>262026.33</v>
      </c>
      <c r="E15" s="837">
        <v>0.72413535802974516</v>
      </c>
      <c r="F15" s="850">
        <v>361847.16999999993</v>
      </c>
    </row>
    <row r="16" spans="1:6" ht="14.45" customHeight="1" x14ac:dyDescent="0.2">
      <c r="A16" s="857" t="s">
        <v>3260</v>
      </c>
      <c r="B16" s="849">
        <v>71467.719999999972</v>
      </c>
      <c r="C16" s="837">
        <v>7.2411570058154351E-2</v>
      </c>
      <c r="D16" s="849">
        <v>915497.76000000059</v>
      </c>
      <c r="E16" s="837">
        <v>0.92758842994184565</v>
      </c>
      <c r="F16" s="850">
        <v>986965.48000000056</v>
      </c>
    </row>
    <row r="17" spans="1:6" ht="14.45" customHeight="1" x14ac:dyDescent="0.2">
      <c r="A17" s="857" t="s">
        <v>3267</v>
      </c>
      <c r="B17" s="849">
        <v>64538.929999999964</v>
      </c>
      <c r="C17" s="837">
        <v>5.2056954478777909E-2</v>
      </c>
      <c r="D17" s="849">
        <v>1175236.4399999985</v>
      </c>
      <c r="E17" s="837">
        <v>0.94794304552122211</v>
      </c>
      <c r="F17" s="850">
        <v>1239775.3699999985</v>
      </c>
    </row>
    <row r="18" spans="1:6" ht="14.45" customHeight="1" x14ac:dyDescent="0.2">
      <c r="A18" s="857" t="s">
        <v>3273</v>
      </c>
      <c r="B18" s="849">
        <v>62626.919999999984</v>
      </c>
      <c r="C18" s="837">
        <v>8.0976046875373228E-2</v>
      </c>
      <c r="D18" s="849">
        <v>710773.64000000106</v>
      </c>
      <c r="E18" s="837">
        <v>0.91902395312462681</v>
      </c>
      <c r="F18" s="850">
        <v>773400.56000000099</v>
      </c>
    </row>
    <row r="19" spans="1:6" ht="14.45" customHeight="1" x14ac:dyDescent="0.2">
      <c r="A19" s="857" t="s">
        <v>3286</v>
      </c>
      <c r="B19" s="849">
        <v>39283.819999999992</v>
      </c>
      <c r="C19" s="837">
        <v>3.3850459695898678E-2</v>
      </c>
      <c r="D19" s="849">
        <v>1121226.8600000006</v>
      </c>
      <c r="E19" s="837">
        <v>0.96614954030410127</v>
      </c>
      <c r="F19" s="850">
        <v>1160510.6800000006</v>
      </c>
    </row>
    <row r="20" spans="1:6" ht="14.45" customHeight="1" x14ac:dyDescent="0.2">
      <c r="A20" s="857" t="s">
        <v>3289</v>
      </c>
      <c r="B20" s="849">
        <v>28873.579999999998</v>
      </c>
      <c r="C20" s="837">
        <v>0.22946712609502917</v>
      </c>
      <c r="D20" s="849">
        <v>96955.250000000029</v>
      </c>
      <c r="E20" s="837">
        <v>0.77053287390497083</v>
      </c>
      <c r="F20" s="850">
        <v>125828.83000000003</v>
      </c>
    </row>
    <row r="21" spans="1:6" ht="14.45" customHeight="1" x14ac:dyDescent="0.2">
      <c r="A21" s="857" t="s">
        <v>3271</v>
      </c>
      <c r="B21" s="849">
        <v>23403.040000000001</v>
      </c>
      <c r="C21" s="837">
        <v>2.3415726172125544E-2</v>
      </c>
      <c r="D21" s="849">
        <v>976055.17999999959</v>
      </c>
      <c r="E21" s="837">
        <v>0.97658427382787438</v>
      </c>
      <c r="F21" s="850">
        <v>999458.21999999962</v>
      </c>
    </row>
    <row r="22" spans="1:6" ht="14.45" customHeight="1" x14ac:dyDescent="0.2">
      <c r="A22" s="857" t="s">
        <v>3282</v>
      </c>
      <c r="B22" s="849">
        <v>22707.469999999994</v>
      </c>
      <c r="C22" s="837">
        <v>1.2644312331893968E-2</v>
      </c>
      <c r="D22" s="849">
        <v>1773156.9000000001</v>
      </c>
      <c r="E22" s="837">
        <v>0.987355687668106</v>
      </c>
      <c r="F22" s="850">
        <v>1795864.37</v>
      </c>
    </row>
    <row r="23" spans="1:6" ht="14.45" customHeight="1" x14ac:dyDescent="0.2">
      <c r="A23" s="857" t="s">
        <v>3265</v>
      </c>
      <c r="B23" s="849">
        <v>20541.899999999998</v>
      </c>
      <c r="C23" s="837">
        <v>4.5309793712605788E-2</v>
      </c>
      <c r="D23" s="849">
        <v>432823.65999999992</v>
      </c>
      <c r="E23" s="837">
        <v>0.95469020628739421</v>
      </c>
      <c r="F23" s="850">
        <v>453365.55999999994</v>
      </c>
    </row>
    <row r="24" spans="1:6" ht="14.45" customHeight="1" x14ac:dyDescent="0.2">
      <c r="A24" s="857" t="s">
        <v>3284</v>
      </c>
      <c r="B24" s="849">
        <v>20275.94999999999</v>
      </c>
      <c r="C24" s="837">
        <v>6.3967064389085199E-2</v>
      </c>
      <c r="D24" s="849">
        <v>296698.89000000013</v>
      </c>
      <c r="E24" s="837">
        <v>0.93603293561091472</v>
      </c>
      <c r="F24" s="850">
        <v>316974.84000000014</v>
      </c>
    </row>
    <row r="25" spans="1:6" ht="14.45" customHeight="1" x14ac:dyDescent="0.2">
      <c r="A25" s="857" t="s">
        <v>3269</v>
      </c>
      <c r="B25" s="849">
        <v>7592.59</v>
      </c>
      <c r="C25" s="837">
        <v>3.4454030903662815E-2</v>
      </c>
      <c r="D25" s="849">
        <v>212776.11000000002</v>
      </c>
      <c r="E25" s="837">
        <v>0.96554596909633716</v>
      </c>
      <c r="F25" s="850">
        <v>220368.7</v>
      </c>
    </row>
    <row r="26" spans="1:6" ht="14.45" customHeight="1" x14ac:dyDescent="0.2">
      <c r="A26" s="857" t="s">
        <v>3263</v>
      </c>
      <c r="B26" s="849">
        <v>6590.44</v>
      </c>
      <c r="C26" s="837">
        <v>6.9365225313522516E-2</v>
      </c>
      <c r="D26" s="849">
        <v>88420.279999999984</v>
      </c>
      <c r="E26" s="837">
        <v>0.93063477468647748</v>
      </c>
      <c r="F26" s="850">
        <v>95010.719999999987</v>
      </c>
    </row>
    <row r="27" spans="1:6" ht="14.45" customHeight="1" x14ac:dyDescent="0.2">
      <c r="A27" s="857" t="s">
        <v>3261</v>
      </c>
      <c r="B27" s="849">
        <v>6180.7799999999979</v>
      </c>
      <c r="C27" s="837">
        <v>4.2907155218913411E-2</v>
      </c>
      <c r="D27" s="849">
        <v>137869.31999999998</v>
      </c>
      <c r="E27" s="837">
        <v>0.95709284478108658</v>
      </c>
      <c r="F27" s="850">
        <v>144050.09999999998</v>
      </c>
    </row>
    <row r="28" spans="1:6" ht="14.45" customHeight="1" x14ac:dyDescent="0.2">
      <c r="A28" s="857" t="s">
        <v>3281</v>
      </c>
      <c r="B28" s="849">
        <v>4242.3500000000004</v>
      </c>
      <c r="C28" s="837">
        <v>2.6295129740449664E-2</v>
      </c>
      <c r="D28" s="849">
        <v>157093.6100000001</v>
      </c>
      <c r="E28" s="837">
        <v>0.97370487025955033</v>
      </c>
      <c r="F28" s="850">
        <v>161335.96000000011</v>
      </c>
    </row>
    <row r="29" spans="1:6" ht="14.45" customHeight="1" x14ac:dyDescent="0.2">
      <c r="A29" s="857" t="s">
        <v>3287</v>
      </c>
      <c r="B29" s="849">
        <v>4128.1899999999996</v>
      </c>
      <c r="C29" s="837">
        <v>1.4045924793795034E-2</v>
      </c>
      <c r="D29" s="849">
        <v>289778.40999999997</v>
      </c>
      <c r="E29" s="837">
        <v>0.98595407520620493</v>
      </c>
      <c r="F29" s="850">
        <v>293906.59999999998</v>
      </c>
    </row>
    <row r="30" spans="1:6" ht="14.45" customHeight="1" x14ac:dyDescent="0.2">
      <c r="A30" s="857" t="s">
        <v>3291</v>
      </c>
      <c r="B30" s="849">
        <v>4006.78</v>
      </c>
      <c r="C30" s="837">
        <v>2.8270290956566194E-2</v>
      </c>
      <c r="D30" s="849">
        <v>137724.34000000008</v>
      </c>
      <c r="E30" s="837">
        <v>0.97172970904343381</v>
      </c>
      <c r="F30" s="850">
        <v>141731.12000000008</v>
      </c>
    </row>
    <row r="31" spans="1:6" ht="14.45" customHeight="1" x14ac:dyDescent="0.2">
      <c r="A31" s="857" t="s">
        <v>3277</v>
      </c>
      <c r="B31" s="849">
        <v>954.83</v>
      </c>
      <c r="C31" s="837">
        <v>1.1324074560544716E-2</v>
      </c>
      <c r="D31" s="849">
        <v>83363.759999999995</v>
      </c>
      <c r="E31" s="837">
        <v>0.98867592543945526</v>
      </c>
      <c r="F31" s="850">
        <v>84318.59</v>
      </c>
    </row>
    <row r="32" spans="1:6" ht="14.45" customHeight="1" x14ac:dyDescent="0.2">
      <c r="A32" s="857" t="s">
        <v>3279</v>
      </c>
      <c r="B32" s="849">
        <v>453.18</v>
      </c>
      <c r="C32" s="837">
        <v>1</v>
      </c>
      <c r="D32" s="849"/>
      <c r="E32" s="837">
        <v>0</v>
      </c>
      <c r="F32" s="850">
        <v>453.18</v>
      </c>
    </row>
    <row r="33" spans="1:6" ht="14.45" customHeight="1" x14ac:dyDescent="0.2">
      <c r="A33" s="857" t="s">
        <v>3290</v>
      </c>
      <c r="B33" s="849">
        <v>422.73</v>
      </c>
      <c r="C33" s="837">
        <v>4.0716639045786079E-3</v>
      </c>
      <c r="D33" s="849">
        <v>103399.68999999997</v>
      </c>
      <c r="E33" s="837">
        <v>0.99592833609542142</v>
      </c>
      <c r="F33" s="850">
        <v>103822.41999999997</v>
      </c>
    </row>
    <row r="34" spans="1:6" ht="14.45" customHeight="1" x14ac:dyDescent="0.2">
      <c r="A34" s="857" t="s">
        <v>3268</v>
      </c>
      <c r="B34" s="849">
        <v>50.32</v>
      </c>
      <c r="C34" s="837">
        <v>3.5385734035984872E-3</v>
      </c>
      <c r="D34" s="849">
        <v>14170.1</v>
      </c>
      <c r="E34" s="837">
        <v>0.99646142659640158</v>
      </c>
      <c r="F34" s="850">
        <v>14220.42</v>
      </c>
    </row>
    <row r="35" spans="1:6" ht="14.45" customHeight="1" x14ac:dyDescent="0.2">
      <c r="A35" s="857" t="s">
        <v>3274</v>
      </c>
      <c r="B35" s="849">
        <v>0</v>
      </c>
      <c r="C35" s="837"/>
      <c r="D35" s="849"/>
      <c r="E35" s="837"/>
      <c r="F35" s="850">
        <v>0</v>
      </c>
    </row>
    <row r="36" spans="1:6" ht="14.45" customHeight="1" x14ac:dyDescent="0.2">
      <c r="A36" s="857" t="s">
        <v>3278</v>
      </c>
      <c r="B36" s="849"/>
      <c r="C36" s="837">
        <v>0</v>
      </c>
      <c r="D36" s="849">
        <v>10797.150000000001</v>
      </c>
      <c r="E36" s="837">
        <v>1</v>
      </c>
      <c r="F36" s="850">
        <v>10797.150000000001</v>
      </c>
    </row>
    <row r="37" spans="1:6" ht="14.45" customHeight="1" x14ac:dyDescent="0.2">
      <c r="A37" s="857" t="s">
        <v>3272</v>
      </c>
      <c r="B37" s="849"/>
      <c r="C37" s="837">
        <v>0</v>
      </c>
      <c r="D37" s="849">
        <v>10046.570000000002</v>
      </c>
      <c r="E37" s="837">
        <v>1</v>
      </c>
      <c r="F37" s="850">
        <v>10046.570000000002</v>
      </c>
    </row>
    <row r="38" spans="1:6" ht="14.45" customHeight="1" x14ac:dyDescent="0.2">
      <c r="A38" s="857" t="s">
        <v>3256</v>
      </c>
      <c r="B38" s="849"/>
      <c r="C38" s="837">
        <v>0</v>
      </c>
      <c r="D38" s="849">
        <v>355.05</v>
      </c>
      <c r="E38" s="837">
        <v>1</v>
      </c>
      <c r="F38" s="850">
        <v>355.05</v>
      </c>
    </row>
    <row r="39" spans="1:6" ht="14.45" customHeight="1" thickBot="1" x14ac:dyDescent="0.25">
      <c r="A39" s="858" t="s">
        <v>3259</v>
      </c>
      <c r="B39" s="853">
        <v>0</v>
      </c>
      <c r="C39" s="854">
        <v>0</v>
      </c>
      <c r="D39" s="853">
        <v>1715.86</v>
      </c>
      <c r="E39" s="854">
        <v>1</v>
      </c>
      <c r="F39" s="855">
        <v>1715.86</v>
      </c>
    </row>
    <row r="40" spans="1:6" ht="14.45" customHeight="1" thickBot="1" x14ac:dyDescent="0.25">
      <c r="A40" s="771" t="s">
        <v>3</v>
      </c>
      <c r="B40" s="772">
        <v>4170660.1600000006</v>
      </c>
      <c r="C40" s="773">
        <v>0.24594873518535765</v>
      </c>
      <c r="D40" s="772">
        <v>12786776.75</v>
      </c>
      <c r="E40" s="773">
        <v>0.75405126481464213</v>
      </c>
      <c r="F40" s="774">
        <v>16957436.910000004</v>
      </c>
    </row>
    <row r="41" spans="1:6" ht="14.45" customHeight="1" thickBot="1" x14ac:dyDescent="0.25"/>
    <row r="42" spans="1:6" ht="14.45" customHeight="1" x14ac:dyDescent="0.2">
      <c r="A42" s="856" t="s">
        <v>2435</v>
      </c>
      <c r="B42" s="225">
        <v>3555919.6099999985</v>
      </c>
      <c r="C42" s="830">
        <v>0.74751173186380071</v>
      </c>
      <c r="D42" s="225">
        <v>1201088.8200000005</v>
      </c>
      <c r="E42" s="830">
        <v>0.2524882681361994</v>
      </c>
      <c r="F42" s="848">
        <v>4757008.4299999988</v>
      </c>
    </row>
    <row r="43" spans="1:6" ht="14.45" customHeight="1" x14ac:dyDescent="0.2">
      <c r="A43" s="857" t="s">
        <v>2449</v>
      </c>
      <c r="B43" s="849">
        <v>187682.99000000011</v>
      </c>
      <c r="C43" s="837">
        <v>7.0381836945304477E-2</v>
      </c>
      <c r="D43" s="849">
        <v>2478956.5599999996</v>
      </c>
      <c r="E43" s="837">
        <v>0.92961816305469547</v>
      </c>
      <c r="F43" s="850">
        <v>2666639.5499999998</v>
      </c>
    </row>
    <row r="44" spans="1:6" ht="14.45" customHeight="1" x14ac:dyDescent="0.2">
      <c r="A44" s="857" t="s">
        <v>2384</v>
      </c>
      <c r="B44" s="849">
        <v>143661.68</v>
      </c>
      <c r="C44" s="837">
        <v>0.43809523809523804</v>
      </c>
      <c r="D44" s="849">
        <v>184261.72000000006</v>
      </c>
      <c r="E44" s="837">
        <v>0.56190476190476202</v>
      </c>
      <c r="F44" s="850">
        <v>327923.40000000002</v>
      </c>
    </row>
    <row r="45" spans="1:6" ht="14.45" customHeight="1" x14ac:dyDescent="0.2">
      <c r="A45" s="857" t="s">
        <v>2455</v>
      </c>
      <c r="B45" s="849">
        <v>63490.720000000001</v>
      </c>
      <c r="C45" s="837">
        <v>2.7652798620945496E-2</v>
      </c>
      <c r="D45" s="849">
        <v>2232505.4599999953</v>
      </c>
      <c r="E45" s="837">
        <v>0.97234720137905439</v>
      </c>
      <c r="F45" s="850">
        <v>2295996.1799999955</v>
      </c>
    </row>
    <row r="46" spans="1:6" ht="14.45" customHeight="1" x14ac:dyDescent="0.2">
      <c r="A46" s="857" t="s">
        <v>5571</v>
      </c>
      <c r="B46" s="849">
        <v>47206.879999999997</v>
      </c>
      <c r="C46" s="837">
        <v>0.34782572816134877</v>
      </c>
      <c r="D46" s="849">
        <v>88513.039999999979</v>
      </c>
      <c r="E46" s="837">
        <v>0.65217427183865118</v>
      </c>
      <c r="F46" s="850">
        <v>135719.91999999998</v>
      </c>
    </row>
    <row r="47" spans="1:6" ht="14.45" customHeight="1" x14ac:dyDescent="0.2">
      <c r="A47" s="857" t="s">
        <v>2498</v>
      </c>
      <c r="B47" s="849">
        <v>36737.15</v>
      </c>
      <c r="C47" s="837">
        <v>3.1380487320740121E-2</v>
      </c>
      <c r="D47" s="849">
        <v>1133963.2799999998</v>
      </c>
      <c r="E47" s="837">
        <v>0.96861951267925994</v>
      </c>
      <c r="F47" s="850">
        <v>1170700.4299999997</v>
      </c>
    </row>
    <row r="48" spans="1:6" ht="14.45" customHeight="1" x14ac:dyDescent="0.2">
      <c r="A48" s="857" t="s">
        <v>2456</v>
      </c>
      <c r="B48" s="849">
        <v>34685.839999999997</v>
      </c>
      <c r="C48" s="837">
        <v>0.42592592592592593</v>
      </c>
      <c r="D48" s="849">
        <v>46750.479999999996</v>
      </c>
      <c r="E48" s="837">
        <v>0.57407407407407407</v>
      </c>
      <c r="F48" s="850">
        <v>81436.319999999992</v>
      </c>
    </row>
    <row r="49" spans="1:6" ht="14.45" customHeight="1" x14ac:dyDescent="0.2">
      <c r="A49" s="857" t="s">
        <v>2381</v>
      </c>
      <c r="B49" s="849">
        <v>13595.400000000001</v>
      </c>
      <c r="C49" s="837">
        <v>0.13274336283185847</v>
      </c>
      <c r="D49" s="849">
        <v>88823.279999999955</v>
      </c>
      <c r="E49" s="837">
        <v>0.8672566371681415</v>
      </c>
      <c r="F49" s="850">
        <v>102418.67999999996</v>
      </c>
    </row>
    <row r="50" spans="1:6" ht="14.45" customHeight="1" x14ac:dyDescent="0.2">
      <c r="A50" s="857" t="s">
        <v>2454</v>
      </c>
      <c r="B50" s="849">
        <v>12475.76</v>
      </c>
      <c r="C50" s="837">
        <v>6.9544374133187079E-2</v>
      </c>
      <c r="D50" s="849">
        <v>166917.03999999995</v>
      </c>
      <c r="E50" s="837">
        <v>0.93045562586681285</v>
      </c>
      <c r="F50" s="850">
        <v>179392.79999999996</v>
      </c>
    </row>
    <row r="51" spans="1:6" ht="14.45" customHeight="1" x14ac:dyDescent="0.2">
      <c r="A51" s="857" t="s">
        <v>5572</v>
      </c>
      <c r="B51" s="849">
        <v>9760.3000000000011</v>
      </c>
      <c r="C51" s="837">
        <v>0.23130459841210485</v>
      </c>
      <c r="D51" s="849">
        <v>32436.439999999995</v>
      </c>
      <c r="E51" s="837">
        <v>0.76869540158789507</v>
      </c>
      <c r="F51" s="850">
        <v>42196.74</v>
      </c>
    </row>
    <row r="52" spans="1:6" ht="14.45" customHeight="1" x14ac:dyDescent="0.2">
      <c r="A52" s="857" t="s">
        <v>5573</v>
      </c>
      <c r="B52" s="849">
        <v>7378.22</v>
      </c>
      <c r="C52" s="837">
        <v>9.1973606231919858E-3</v>
      </c>
      <c r="D52" s="849">
        <v>794832.35999999964</v>
      </c>
      <c r="E52" s="837">
        <v>0.99080263937680801</v>
      </c>
      <c r="F52" s="850">
        <v>802210.57999999961</v>
      </c>
    </row>
    <row r="53" spans="1:6" ht="14.45" customHeight="1" x14ac:dyDescent="0.2">
      <c r="A53" s="857" t="s">
        <v>5574</v>
      </c>
      <c r="B53" s="849">
        <v>7014.9600000000037</v>
      </c>
      <c r="C53" s="837">
        <v>1</v>
      </c>
      <c r="D53" s="849"/>
      <c r="E53" s="837">
        <v>0</v>
      </c>
      <c r="F53" s="850">
        <v>7014.9600000000037</v>
      </c>
    </row>
    <row r="54" spans="1:6" ht="14.45" customHeight="1" x14ac:dyDescent="0.2">
      <c r="A54" s="857" t="s">
        <v>2461</v>
      </c>
      <c r="B54" s="849">
        <v>5363.7200000000012</v>
      </c>
      <c r="C54" s="837">
        <v>5.6604044382251244E-2</v>
      </c>
      <c r="D54" s="849">
        <v>89394.88000000015</v>
      </c>
      <c r="E54" s="837">
        <v>0.9433959556177488</v>
      </c>
      <c r="F54" s="850">
        <v>94758.600000000151</v>
      </c>
    </row>
    <row r="55" spans="1:6" ht="14.45" customHeight="1" x14ac:dyDescent="0.2">
      <c r="A55" s="857" t="s">
        <v>2462</v>
      </c>
      <c r="B55" s="849">
        <v>4095.9</v>
      </c>
      <c r="C55" s="837">
        <v>0.71582240320170565</v>
      </c>
      <c r="D55" s="849">
        <v>1626.0500000000002</v>
      </c>
      <c r="E55" s="837">
        <v>0.2841775967982943</v>
      </c>
      <c r="F55" s="850">
        <v>5721.9500000000007</v>
      </c>
    </row>
    <row r="56" spans="1:6" ht="14.45" customHeight="1" x14ac:dyDescent="0.2">
      <c r="A56" s="857" t="s">
        <v>5575</v>
      </c>
      <c r="B56" s="849">
        <v>3852.73</v>
      </c>
      <c r="C56" s="837">
        <v>5.34351145038168E-2</v>
      </c>
      <c r="D56" s="849">
        <v>68248.36</v>
      </c>
      <c r="E56" s="837">
        <v>0.94656488549618323</v>
      </c>
      <c r="F56" s="850">
        <v>72101.09</v>
      </c>
    </row>
    <row r="57" spans="1:6" ht="14.45" customHeight="1" x14ac:dyDescent="0.2">
      <c r="A57" s="857" t="s">
        <v>2470</v>
      </c>
      <c r="B57" s="849">
        <v>3755.75</v>
      </c>
      <c r="C57" s="837">
        <v>0.49168556212460002</v>
      </c>
      <c r="D57" s="849">
        <v>3882.77</v>
      </c>
      <c r="E57" s="837">
        <v>0.50831443787539987</v>
      </c>
      <c r="F57" s="850">
        <v>7638.52</v>
      </c>
    </row>
    <row r="58" spans="1:6" ht="14.45" customHeight="1" x14ac:dyDescent="0.2">
      <c r="A58" s="857" t="s">
        <v>2492</v>
      </c>
      <c r="B58" s="849">
        <v>3690.7</v>
      </c>
      <c r="C58" s="837">
        <v>0.15755672033393966</v>
      </c>
      <c r="D58" s="849">
        <v>19733.880000000019</v>
      </c>
      <c r="E58" s="837">
        <v>0.84244327966606025</v>
      </c>
      <c r="F58" s="850">
        <v>23424.58000000002</v>
      </c>
    </row>
    <row r="59" spans="1:6" ht="14.45" customHeight="1" x14ac:dyDescent="0.2">
      <c r="A59" s="857" t="s">
        <v>5576</v>
      </c>
      <c r="B59" s="849">
        <v>3551.67</v>
      </c>
      <c r="C59" s="837">
        <v>1</v>
      </c>
      <c r="D59" s="849"/>
      <c r="E59" s="837">
        <v>0</v>
      </c>
      <c r="F59" s="850">
        <v>3551.67</v>
      </c>
    </row>
    <row r="60" spans="1:6" ht="14.45" customHeight="1" x14ac:dyDescent="0.2">
      <c r="A60" s="857" t="s">
        <v>5577</v>
      </c>
      <c r="B60" s="849">
        <v>2544.94</v>
      </c>
      <c r="C60" s="837">
        <v>4.4410450889259552E-2</v>
      </c>
      <c r="D60" s="849">
        <v>54760.039999999979</v>
      </c>
      <c r="E60" s="837">
        <v>0.95558954911074045</v>
      </c>
      <c r="F60" s="850">
        <v>57304.979999999981</v>
      </c>
    </row>
    <row r="61" spans="1:6" ht="14.45" customHeight="1" x14ac:dyDescent="0.2">
      <c r="A61" s="857" t="s">
        <v>2490</v>
      </c>
      <c r="B61" s="849">
        <v>2113.42</v>
      </c>
      <c r="C61" s="837">
        <v>1</v>
      </c>
      <c r="D61" s="849"/>
      <c r="E61" s="837">
        <v>0</v>
      </c>
      <c r="F61" s="850">
        <v>2113.42</v>
      </c>
    </row>
    <row r="62" spans="1:6" ht="14.45" customHeight="1" x14ac:dyDescent="0.2">
      <c r="A62" s="857" t="s">
        <v>2382</v>
      </c>
      <c r="B62" s="849">
        <v>1812.72</v>
      </c>
      <c r="C62" s="837">
        <v>1</v>
      </c>
      <c r="D62" s="849"/>
      <c r="E62" s="837">
        <v>0</v>
      </c>
      <c r="F62" s="850">
        <v>1812.72</v>
      </c>
    </row>
    <row r="63" spans="1:6" ht="14.45" customHeight="1" x14ac:dyDescent="0.2">
      <c r="A63" s="857" t="s">
        <v>2433</v>
      </c>
      <c r="B63" s="849">
        <v>1692.94</v>
      </c>
      <c r="C63" s="837">
        <v>3.827441171071206E-2</v>
      </c>
      <c r="D63" s="849">
        <v>42538.7</v>
      </c>
      <c r="E63" s="837">
        <v>0.96172558828928789</v>
      </c>
      <c r="F63" s="850">
        <v>44231.64</v>
      </c>
    </row>
    <row r="64" spans="1:6" ht="14.45" customHeight="1" x14ac:dyDescent="0.2">
      <c r="A64" s="857" t="s">
        <v>2481</v>
      </c>
      <c r="B64" s="849">
        <v>1557.4800000000002</v>
      </c>
      <c r="C64" s="837">
        <v>0.54266461328334614</v>
      </c>
      <c r="D64" s="849">
        <v>1312.5799999999997</v>
      </c>
      <c r="E64" s="837">
        <v>0.45733538671665391</v>
      </c>
      <c r="F64" s="850">
        <v>2870.06</v>
      </c>
    </row>
    <row r="65" spans="1:6" ht="14.45" customHeight="1" x14ac:dyDescent="0.2">
      <c r="A65" s="857" t="s">
        <v>2378</v>
      </c>
      <c r="B65" s="849">
        <v>1545.8400000000001</v>
      </c>
      <c r="C65" s="837">
        <v>0.19445800228442603</v>
      </c>
      <c r="D65" s="849">
        <v>6403.6400000000058</v>
      </c>
      <c r="E65" s="837">
        <v>0.805541997715574</v>
      </c>
      <c r="F65" s="850">
        <v>7949.4800000000059</v>
      </c>
    </row>
    <row r="66" spans="1:6" ht="14.45" customHeight="1" x14ac:dyDescent="0.2">
      <c r="A66" s="857" t="s">
        <v>2463</v>
      </c>
      <c r="B66" s="849">
        <v>1523.6100000000001</v>
      </c>
      <c r="C66" s="837">
        <v>3.7974399600419019E-2</v>
      </c>
      <c r="D66" s="849">
        <v>38598.420000000006</v>
      </c>
      <c r="E66" s="837">
        <v>0.96202560039958096</v>
      </c>
      <c r="F66" s="850">
        <v>40122.030000000006</v>
      </c>
    </row>
    <row r="67" spans="1:6" ht="14.45" customHeight="1" x14ac:dyDescent="0.2">
      <c r="A67" s="857" t="s">
        <v>2422</v>
      </c>
      <c r="B67" s="849">
        <v>1193.5999999999999</v>
      </c>
      <c r="C67" s="837">
        <v>0.34454390365702636</v>
      </c>
      <c r="D67" s="849">
        <v>2270.69</v>
      </c>
      <c r="E67" s="837">
        <v>0.65545609634297364</v>
      </c>
      <c r="F67" s="850">
        <v>3464.29</v>
      </c>
    </row>
    <row r="68" spans="1:6" ht="14.45" customHeight="1" x14ac:dyDescent="0.2">
      <c r="A68" s="857" t="s">
        <v>2416</v>
      </c>
      <c r="B68" s="849">
        <v>1065.8699999999999</v>
      </c>
      <c r="C68" s="837">
        <v>0.4880334797001844</v>
      </c>
      <c r="D68" s="849">
        <v>1118.1400000000001</v>
      </c>
      <c r="E68" s="837">
        <v>0.51196652029981549</v>
      </c>
      <c r="F68" s="850">
        <v>2184.0100000000002</v>
      </c>
    </row>
    <row r="69" spans="1:6" ht="14.45" customHeight="1" x14ac:dyDescent="0.2">
      <c r="A69" s="857" t="s">
        <v>2404</v>
      </c>
      <c r="B69" s="849">
        <v>911.99</v>
      </c>
      <c r="C69" s="837">
        <v>0.220001543887412</v>
      </c>
      <c r="D69" s="849">
        <v>3233.3900000000003</v>
      </c>
      <c r="E69" s="837">
        <v>0.779998456112588</v>
      </c>
      <c r="F69" s="850">
        <v>4145.38</v>
      </c>
    </row>
    <row r="70" spans="1:6" ht="14.45" customHeight="1" x14ac:dyDescent="0.2">
      <c r="A70" s="857" t="s">
        <v>2413</v>
      </c>
      <c r="B70" s="849">
        <v>872.83999999999992</v>
      </c>
      <c r="C70" s="837">
        <v>0.6601172244280582</v>
      </c>
      <c r="D70" s="849">
        <v>449.40999999999997</v>
      </c>
      <c r="E70" s="837">
        <v>0.33988277557194174</v>
      </c>
      <c r="F70" s="850">
        <v>1322.25</v>
      </c>
    </row>
    <row r="71" spans="1:6" ht="14.45" customHeight="1" x14ac:dyDescent="0.2">
      <c r="A71" s="857" t="s">
        <v>5578</v>
      </c>
      <c r="B71" s="849">
        <v>870.10000000000014</v>
      </c>
      <c r="C71" s="837">
        <v>1</v>
      </c>
      <c r="D71" s="849"/>
      <c r="E71" s="837">
        <v>0</v>
      </c>
      <c r="F71" s="850">
        <v>870.10000000000014</v>
      </c>
    </row>
    <row r="72" spans="1:6" ht="14.45" customHeight="1" x14ac:dyDescent="0.2">
      <c r="A72" s="857" t="s">
        <v>2427</v>
      </c>
      <c r="B72" s="849">
        <v>850.34</v>
      </c>
      <c r="C72" s="837">
        <v>0.58691090803677426</v>
      </c>
      <c r="D72" s="849">
        <v>598.5</v>
      </c>
      <c r="E72" s="837">
        <v>0.41308909196322569</v>
      </c>
      <c r="F72" s="850">
        <v>1448.8400000000001</v>
      </c>
    </row>
    <row r="73" spans="1:6" ht="14.45" customHeight="1" x14ac:dyDescent="0.2">
      <c r="A73" s="857" t="s">
        <v>2452</v>
      </c>
      <c r="B73" s="849">
        <v>803.61999999999989</v>
      </c>
      <c r="C73" s="837">
        <v>6.4116690110111049E-2</v>
      </c>
      <c r="D73" s="849">
        <v>11730.09</v>
      </c>
      <c r="E73" s="837">
        <v>0.93588330988988899</v>
      </c>
      <c r="F73" s="850">
        <v>12533.71</v>
      </c>
    </row>
    <row r="74" spans="1:6" ht="14.45" customHeight="1" x14ac:dyDescent="0.2">
      <c r="A74" s="857" t="s">
        <v>2471</v>
      </c>
      <c r="B74" s="849">
        <v>791.96</v>
      </c>
      <c r="C74" s="837">
        <v>0.29315782459984896</v>
      </c>
      <c r="D74" s="849">
        <v>1909.5200000000002</v>
      </c>
      <c r="E74" s="837">
        <v>0.70684217540015093</v>
      </c>
      <c r="F74" s="850">
        <v>2701.4800000000005</v>
      </c>
    </row>
    <row r="75" spans="1:6" ht="14.45" customHeight="1" x14ac:dyDescent="0.2">
      <c r="A75" s="857" t="s">
        <v>5579</v>
      </c>
      <c r="B75" s="849">
        <v>672.95</v>
      </c>
      <c r="C75" s="837">
        <v>1</v>
      </c>
      <c r="D75" s="849"/>
      <c r="E75" s="837">
        <v>0</v>
      </c>
      <c r="F75" s="850">
        <v>672.95</v>
      </c>
    </row>
    <row r="76" spans="1:6" ht="14.45" customHeight="1" x14ac:dyDescent="0.2">
      <c r="A76" s="857" t="s">
        <v>2472</v>
      </c>
      <c r="B76" s="849">
        <v>644.24</v>
      </c>
      <c r="C76" s="837">
        <v>0.19047619047619047</v>
      </c>
      <c r="D76" s="849">
        <v>2738.02</v>
      </c>
      <c r="E76" s="837">
        <v>0.80952380952380942</v>
      </c>
      <c r="F76" s="850">
        <v>3382.26</v>
      </c>
    </row>
    <row r="77" spans="1:6" ht="14.45" customHeight="1" x14ac:dyDescent="0.2">
      <c r="A77" s="857" t="s">
        <v>2397</v>
      </c>
      <c r="B77" s="849">
        <v>637.65</v>
      </c>
      <c r="C77" s="837">
        <v>8.0991997967737719E-2</v>
      </c>
      <c r="D77" s="849">
        <v>7235.3500000000113</v>
      </c>
      <c r="E77" s="837">
        <v>0.91900800203226229</v>
      </c>
      <c r="F77" s="850">
        <v>7873.0000000000109</v>
      </c>
    </row>
    <row r="78" spans="1:6" ht="14.45" customHeight="1" x14ac:dyDescent="0.2">
      <c r="A78" s="857" t="s">
        <v>2402</v>
      </c>
      <c r="B78" s="849">
        <v>626.16999999999996</v>
      </c>
      <c r="C78" s="837">
        <v>0.73285114052643285</v>
      </c>
      <c r="D78" s="849">
        <v>228.26</v>
      </c>
      <c r="E78" s="837">
        <v>0.2671488594735672</v>
      </c>
      <c r="F78" s="850">
        <v>854.43</v>
      </c>
    </row>
    <row r="79" spans="1:6" ht="14.45" customHeight="1" x14ac:dyDescent="0.2">
      <c r="A79" s="857" t="s">
        <v>5580</v>
      </c>
      <c r="B79" s="849">
        <v>602.79999999999995</v>
      </c>
      <c r="C79" s="837">
        <v>1.0604008399613071E-3</v>
      </c>
      <c r="D79" s="849">
        <v>567861.48000000021</v>
      </c>
      <c r="E79" s="837">
        <v>0.9989395991600386</v>
      </c>
      <c r="F79" s="850">
        <v>568464.28000000026</v>
      </c>
    </row>
    <row r="80" spans="1:6" ht="14.45" customHeight="1" x14ac:dyDescent="0.2">
      <c r="A80" s="857" t="s">
        <v>2460</v>
      </c>
      <c r="B80" s="849">
        <v>527.26</v>
      </c>
      <c r="C80" s="837">
        <v>1</v>
      </c>
      <c r="D80" s="849"/>
      <c r="E80" s="837">
        <v>0</v>
      </c>
      <c r="F80" s="850">
        <v>527.26</v>
      </c>
    </row>
    <row r="81" spans="1:6" ht="14.45" customHeight="1" x14ac:dyDescent="0.2">
      <c r="A81" s="857" t="s">
        <v>2390</v>
      </c>
      <c r="B81" s="849">
        <v>400.44</v>
      </c>
      <c r="C81" s="837">
        <v>0.46154910096818808</v>
      </c>
      <c r="D81" s="849">
        <v>467.16</v>
      </c>
      <c r="E81" s="837">
        <v>0.53845089903181187</v>
      </c>
      <c r="F81" s="850">
        <v>867.6</v>
      </c>
    </row>
    <row r="82" spans="1:6" ht="14.45" customHeight="1" x14ac:dyDescent="0.2">
      <c r="A82" s="857" t="s">
        <v>5581</v>
      </c>
      <c r="B82" s="849">
        <v>369.54</v>
      </c>
      <c r="C82" s="837">
        <v>2.4387185673633818E-2</v>
      </c>
      <c r="D82" s="849">
        <v>14783.499999999993</v>
      </c>
      <c r="E82" s="837">
        <v>0.97561281432636615</v>
      </c>
      <c r="F82" s="850">
        <v>15153.039999999994</v>
      </c>
    </row>
    <row r="83" spans="1:6" ht="14.45" customHeight="1" x14ac:dyDescent="0.2">
      <c r="A83" s="857" t="s">
        <v>2395</v>
      </c>
      <c r="B83" s="849">
        <v>276.49</v>
      </c>
      <c r="C83" s="837">
        <v>0.66290249106907384</v>
      </c>
      <c r="D83" s="849">
        <v>140.6</v>
      </c>
      <c r="E83" s="837">
        <v>0.33709750893092616</v>
      </c>
      <c r="F83" s="850">
        <v>417.09000000000003</v>
      </c>
    </row>
    <row r="84" spans="1:6" ht="14.45" customHeight="1" x14ac:dyDescent="0.2">
      <c r="A84" s="857" t="s">
        <v>2473</v>
      </c>
      <c r="B84" s="849">
        <v>241.59</v>
      </c>
      <c r="C84" s="837">
        <v>0.30092673326524</v>
      </c>
      <c r="D84" s="849">
        <v>561.23</v>
      </c>
      <c r="E84" s="837">
        <v>0.69907326673476</v>
      </c>
      <c r="F84" s="850">
        <v>802.82</v>
      </c>
    </row>
    <row r="85" spans="1:6" ht="14.45" customHeight="1" x14ac:dyDescent="0.2">
      <c r="A85" s="857" t="s">
        <v>5582</v>
      </c>
      <c r="B85" s="849">
        <v>221.48</v>
      </c>
      <c r="C85" s="837">
        <v>0.33734939759036142</v>
      </c>
      <c r="D85" s="849">
        <v>435.04999999999995</v>
      </c>
      <c r="E85" s="837">
        <v>0.66265060240963847</v>
      </c>
      <c r="F85" s="850">
        <v>656.53</v>
      </c>
    </row>
    <row r="86" spans="1:6" ht="14.45" customHeight="1" x14ac:dyDescent="0.2">
      <c r="A86" s="857" t="s">
        <v>2459</v>
      </c>
      <c r="B86" s="849">
        <v>219.78</v>
      </c>
      <c r="C86" s="837">
        <v>0.13043400851043627</v>
      </c>
      <c r="D86" s="849">
        <v>1465.21</v>
      </c>
      <c r="E86" s="837">
        <v>0.86956599148956371</v>
      </c>
      <c r="F86" s="850">
        <v>1684.99</v>
      </c>
    </row>
    <row r="87" spans="1:6" ht="14.45" customHeight="1" x14ac:dyDescent="0.2">
      <c r="A87" s="857" t="s">
        <v>5583</v>
      </c>
      <c r="B87" s="849">
        <v>170.83999999999997</v>
      </c>
      <c r="C87" s="837">
        <v>0.59840975165504906</v>
      </c>
      <c r="D87" s="849">
        <v>114.65</v>
      </c>
      <c r="E87" s="837">
        <v>0.40159024834495077</v>
      </c>
      <c r="F87" s="850">
        <v>285.49</v>
      </c>
    </row>
    <row r="88" spans="1:6" ht="14.45" customHeight="1" x14ac:dyDescent="0.2">
      <c r="A88" s="857" t="s">
        <v>2466</v>
      </c>
      <c r="B88" s="849">
        <v>162.02000000000004</v>
      </c>
      <c r="C88" s="837">
        <v>8.9695681298544563E-2</v>
      </c>
      <c r="D88" s="849">
        <v>1644.3100000000004</v>
      </c>
      <c r="E88" s="837">
        <v>0.91030431870145545</v>
      </c>
      <c r="F88" s="850">
        <v>1806.3300000000004</v>
      </c>
    </row>
    <row r="89" spans="1:6" ht="14.45" customHeight="1" x14ac:dyDescent="0.2">
      <c r="A89" s="857" t="s">
        <v>5584</v>
      </c>
      <c r="B89" s="849">
        <v>141.55000000000001</v>
      </c>
      <c r="C89" s="837">
        <v>1</v>
      </c>
      <c r="D89" s="849"/>
      <c r="E89" s="837">
        <v>0</v>
      </c>
      <c r="F89" s="850">
        <v>141.55000000000001</v>
      </c>
    </row>
    <row r="90" spans="1:6" ht="14.45" customHeight="1" x14ac:dyDescent="0.2">
      <c r="A90" s="857" t="s">
        <v>2379</v>
      </c>
      <c r="B90" s="849">
        <v>129</v>
      </c>
      <c r="C90" s="837">
        <v>0.1632663392902344</v>
      </c>
      <c r="D90" s="849">
        <v>661.12</v>
      </c>
      <c r="E90" s="837">
        <v>0.83673366070976563</v>
      </c>
      <c r="F90" s="850">
        <v>790.12</v>
      </c>
    </row>
    <row r="91" spans="1:6" ht="14.45" customHeight="1" x14ac:dyDescent="0.2">
      <c r="A91" s="857" t="s">
        <v>5585</v>
      </c>
      <c r="B91" s="849">
        <v>111.72</v>
      </c>
      <c r="C91" s="837">
        <v>1</v>
      </c>
      <c r="D91" s="849"/>
      <c r="E91" s="837">
        <v>0</v>
      </c>
      <c r="F91" s="850">
        <v>111.72</v>
      </c>
    </row>
    <row r="92" spans="1:6" ht="14.45" customHeight="1" x14ac:dyDescent="0.2">
      <c r="A92" s="857" t="s">
        <v>2399</v>
      </c>
      <c r="B92" s="849">
        <v>107.21000000000001</v>
      </c>
      <c r="C92" s="837">
        <v>0.13785698671707236</v>
      </c>
      <c r="D92" s="849">
        <v>670.48</v>
      </c>
      <c r="E92" s="837">
        <v>0.86214301328292764</v>
      </c>
      <c r="F92" s="850">
        <v>777.69</v>
      </c>
    </row>
    <row r="93" spans="1:6" ht="14.45" customHeight="1" x14ac:dyDescent="0.2">
      <c r="A93" s="857" t="s">
        <v>2409</v>
      </c>
      <c r="B93" s="849">
        <v>86.820000000000007</v>
      </c>
      <c r="C93" s="837">
        <v>1</v>
      </c>
      <c r="D93" s="849"/>
      <c r="E93" s="837">
        <v>0</v>
      </c>
      <c r="F93" s="850">
        <v>86.820000000000007</v>
      </c>
    </row>
    <row r="94" spans="1:6" ht="14.45" customHeight="1" x14ac:dyDescent="0.2">
      <c r="A94" s="857" t="s">
        <v>2396</v>
      </c>
      <c r="B94" s="849">
        <v>50.05</v>
      </c>
      <c r="C94" s="837">
        <v>1</v>
      </c>
      <c r="D94" s="849"/>
      <c r="E94" s="837">
        <v>0</v>
      </c>
      <c r="F94" s="850">
        <v>50.05</v>
      </c>
    </row>
    <row r="95" spans="1:6" ht="14.45" customHeight="1" x14ac:dyDescent="0.2">
      <c r="A95" s="857" t="s">
        <v>2407</v>
      </c>
      <c r="B95" s="849">
        <v>47.7</v>
      </c>
      <c r="C95" s="837">
        <v>8.0004696292444825E-3</v>
      </c>
      <c r="D95" s="849">
        <v>5914.4500000000016</v>
      </c>
      <c r="E95" s="837">
        <v>0.9919995303707555</v>
      </c>
      <c r="F95" s="850">
        <v>5962.1500000000015</v>
      </c>
    </row>
    <row r="96" spans="1:6" ht="14.45" customHeight="1" x14ac:dyDescent="0.2">
      <c r="A96" s="857" t="s">
        <v>2412</v>
      </c>
      <c r="B96" s="849">
        <v>45.32</v>
      </c>
      <c r="C96" s="837">
        <v>0.36812606611973031</v>
      </c>
      <c r="D96" s="849">
        <v>77.790000000000006</v>
      </c>
      <c r="E96" s="837">
        <v>0.63187393388026969</v>
      </c>
      <c r="F96" s="850">
        <v>123.11000000000001</v>
      </c>
    </row>
    <row r="97" spans="1:6" ht="14.45" customHeight="1" x14ac:dyDescent="0.2">
      <c r="A97" s="857" t="s">
        <v>2386</v>
      </c>
      <c r="B97" s="849">
        <v>43.21</v>
      </c>
      <c r="C97" s="837">
        <v>0.19998148748090894</v>
      </c>
      <c r="D97" s="849">
        <v>172.86</v>
      </c>
      <c r="E97" s="837">
        <v>0.80001851251909106</v>
      </c>
      <c r="F97" s="850">
        <v>216.07000000000002</v>
      </c>
    </row>
    <row r="98" spans="1:6" ht="14.45" customHeight="1" x14ac:dyDescent="0.2">
      <c r="A98" s="857" t="s">
        <v>2380</v>
      </c>
      <c r="B98" s="849">
        <v>32.25</v>
      </c>
      <c r="C98" s="837">
        <v>0.33333333333333331</v>
      </c>
      <c r="D98" s="849">
        <v>64.5</v>
      </c>
      <c r="E98" s="837">
        <v>0.66666666666666663</v>
      </c>
      <c r="F98" s="850">
        <v>96.75</v>
      </c>
    </row>
    <row r="99" spans="1:6" ht="14.45" customHeight="1" x14ac:dyDescent="0.2">
      <c r="A99" s="857" t="s">
        <v>2387</v>
      </c>
      <c r="B99" s="849">
        <v>20.83</v>
      </c>
      <c r="C99" s="837">
        <v>0.5</v>
      </c>
      <c r="D99" s="849">
        <v>20.83</v>
      </c>
      <c r="E99" s="837">
        <v>0.5</v>
      </c>
      <c r="F99" s="850">
        <v>41.66</v>
      </c>
    </row>
    <row r="100" spans="1:6" ht="14.45" customHeight="1" x14ac:dyDescent="0.2">
      <c r="A100" s="857" t="s">
        <v>2476</v>
      </c>
      <c r="B100" s="849"/>
      <c r="C100" s="837">
        <v>0</v>
      </c>
      <c r="D100" s="849">
        <v>282.5</v>
      </c>
      <c r="E100" s="837">
        <v>1</v>
      </c>
      <c r="F100" s="850">
        <v>282.5</v>
      </c>
    </row>
    <row r="101" spans="1:6" ht="14.45" customHeight="1" x14ac:dyDescent="0.2">
      <c r="A101" s="857" t="s">
        <v>2469</v>
      </c>
      <c r="B101" s="849"/>
      <c r="C101" s="837">
        <v>0</v>
      </c>
      <c r="D101" s="849">
        <v>396</v>
      </c>
      <c r="E101" s="837">
        <v>1</v>
      </c>
      <c r="F101" s="850">
        <v>396</v>
      </c>
    </row>
    <row r="102" spans="1:6" ht="14.45" customHeight="1" x14ac:dyDescent="0.2">
      <c r="A102" s="857" t="s">
        <v>2385</v>
      </c>
      <c r="B102" s="849"/>
      <c r="C102" s="837"/>
      <c r="D102" s="849">
        <v>0</v>
      </c>
      <c r="E102" s="837"/>
      <c r="F102" s="850">
        <v>0</v>
      </c>
    </row>
    <row r="103" spans="1:6" ht="14.45" customHeight="1" x14ac:dyDescent="0.2">
      <c r="A103" s="857" t="s">
        <v>2418</v>
      </c>
      <c r="B103" s="849"/>
      <c r="C103" s="837">
        <v>0</v>
      </c>
      <c r="D103" s="849">
        <v>1501.52</v>
      </c>
      <c r="E103" s="837">
        <v>1</v>
      </c>
      <c r="F103" s="850">
        <v>1501.52</v>
      </c>
    </row>
    <row r="104" spans="1:6" ht="14.45" customHeight="1" x14ac:dyDescent="0.2">
      <c r="A104" s="857" t="s">
        <v>5586</v>
      </c>
      <c r="B104" s="849"/>
      <c r="C104" s="837">
        <v>0</v>
      </c>
      <c r="D104" s="849">
        <v>187.95</v>
      </c>
      <c r="E104" s="837">
        <v>1</v>
      </c>
      <c r="F104" s="850">
        <v>187.95</v>
      </c>
    </row>
    <row r="105" spans="1:6" ht="14.45" customHeight="1" x14ac:dyDescent="0.2">
      <c r="A105" s="857" t="s">
        <v>5587</v>
      </c>
      <c r="B105" s="849"/>
      <c r="C105" s="837"/>
      <c r="D105" s="849">
        <v>0</v>
      </c>
      <c r="E105" s="837"/>
      <c r="F105" s="850">
        <v>0</v>
      </c>
    </row>
    <row r="106" spans="1:6" ht="14.45" customHeight="1" x14ac:dyDescent="0.2">
      <c r="A106" s="857" t="s">
        <v>5588</v>
      </c>
      <c r="B106" s="849"/>
      <c r="C106" s="837">
        <v>0</v>
      </c>
      <c r="D106" s="849">
        <v>30.5</v>
      </c>
      <c r="E106" s="837">
        <v>1</v>
      </c>
      <c r="F106" s="850">
        <v>30.5</v>
      </c>
    </row>
    <row r="107" spans="1:6" ht="14.45" customHeight="1" x14ac:dyDescent="0.2">
      <c r="A107" s="857" t="s">
        <v>2406</v>
      </c>
      <c r="B107" s="849"/>
      <c r="C107" s="837">
        <v>0</v>
      </c>
      <c r="D107" s="849">
        <v>518.19000000000005</v>
      </c>
      <c r="E107" s="837">
        <v>1</v>
      </c>
      <c r="F107" s="850">
        <v>518.19000000000005</v>
      </c>
    </row>
    <row r="108" spans="1:6" ht="14.45" customHeight="1" x14ac:dyDescent="0.2">
      <c r="A108" s="857" t="s">
        <v>2415</v>
      </c>
      <c r="B108" s="849"/>
      <c r="C108" s="837">
        <v>0</v>
      </c>
      <c r="D108" s="849">
        <v>155.30000000000001</v>
      </c>
      <c r="E108" s="837">
        <v>1</v>
      </c>
      <c r="F108" s="850">
        <v>155.30000000000001</v>
      </c>
    </row>
    <row r="109" spans="1:6" ht="14.45" customHeight="1" x14ac:dyDescent="0.2">
      <c r="A109" s="857" t="s">
        <v>2485</v>
      </c>
      <c r="B109" s="849"/>
      <c r="C109" s="837">
        <v>0</v>
      </c>
      <c r="D109" s="849">
        <v>2553.5</v>
      </c>
      <c r="E109" s="837">
        <v>1</v>
      </c>
      <c r="F109" s="850">
        <v>2553.5</v>
      </c>
    </row>
    <row r="110" spans="1:6" ht="14.45" customHeight="1" x14ac:dyDescent="0.2">
      <c r="A110" s="857" t="s">
        <v>2457</v>
      </c>
      <c r="B110" s="849">
        <v>0</v>
      </c>
      <c r="C110" s="837">
        <v>0</v>
      </c>
      <c r="D110" s="849">
        <v>292.07</v>
      </c>
      <c r="E110" s="837">
        <v>1</v>
      </c>
      <c r="F110" s="850">
        <v>292.07</v>
      </c>
    </row>
    <row r="111" spans="1:6" ht="14.45" customHeight="1" x14ac:dyDescent="0.2">
      <c r="A111" s="857" t="s">
        <v>2420</v>
      </c>
      <c r="B111" s="849"/>
      <c r="C111" s="837">
        <v>0</v>
      </c>
      <c r="D111" s="849">
        <v>920.5</v>
      </c>
      <c r="E111" s="837">
        <v>1</v>
      </c>
      <c r="F111" s="850">
        <v>920.5</v>
      </c>
    </row>
    <row r="112" spans="1:6" ht="14.45" customHeight="1" x14ac:dyDescent="0.2">
      <c r="A112" s="857" t="s">
        <v>5589</v>
      </c>
      <c r="B112" s="849"/>
      <c r="C112" s="837">
        <v>0</v>
      </c>
      <c r="D112" s="849">
        <v>926.72</v>
      </c>
      <c r="E112" s="837">
        <v>1</v>
      </c>
      <c r="F112" s="850">
        <v>926.72</v>
      </c>
    </row>
    <row r="113" spans="1:6" ht="14.45" customHeight="1" x14ac:dyDescent="0.2">
      <c r="A113" s="857" t="s">
        <v>5590</v>
      </c>
      <c r="B113" s="849"/>
      <c r="C113" s="837">
        <v>0</v>
      </c>
      <c r="D113" s="849">
        <v>578.76</v>
      </c>
      <c r="E113" s="837">
        <v>1</v>
      </c>
      <c r="F113" s="850">
        <v>578.76</v>
      </c>
    </row>
    <row r="114" spans="1:6" ht="14.45" customHeight="1" x14ac:dyDescent="0.2">
      <c r="A114" s="857" t="s">
        <v>2389</v>
      </c>
      <c r="B114" s="849"/>
      <c r="C114" s="837">
        <v>0</v>
      </c>
      <c r="D114" s="849">
        <v>1596425.3299999966</v>
      </c>
      <c r="E114" s="837">
        <v>1</v>
      </c>
      <c r="F114" s="850">
        <v>1596425.3299999966</v>
      </c>
    </row>
    <row r="115" spans="1:6" ht="14.45" customHeight="1" x14ac:dyDescent="0.2">
      <c r="A115" s="857" t="s">
        <v>2474</v>
      </c>
      <c r="B115" s="849">
        <v>0</v>
      </c>
      <c r="C115" s="837"/>
      <c r="D115" s="849">
        <v>0</v>
      </c>
      <c r="E115" s="837"/>
      <c r="F115" s="850">
        <v>0</v>
      </c>
    </row>
    <row r="116" spans="1:6" ht="14.45" customHeight="1" x14ac:dyDescent="0.2">
      <c r="A116" s="857" t="s">
        <v>2401</v>
      </c>
      <c r="B116" s="849"/>
      <c r="C116" s="837">
        <v>0</v>
      </c>
      <c r="D116" s="849">
        <v>360.46000000000004</v>
      </c>
      <c r="E116" s="837">
        <v>1</v>
      </c>
      <c r="F116" s="850">
        <v>360.46000000000004</v>
      </c>
    </row>
    <row r="117" spans="1:6" ht="14.45" customHeight="1" x14ac:dyDescent="0.2">
      <c r="A117" s="857" t="s">
        <v>2398</v>
      </c>
      <c r="B117" s="849"/>
      <c r="C117" s="837"/>
      <c r="D117" s="849">
        <v>0</v>
      </c>
      <c r="E117" s="837"/>
      <c r="F117" s="850">
        <v>0</v>
      </c>
    </row>
    <row r="118" spans="1:6" ht="14.45" customHeight="1" x14ac:dyDescent="0.2">
      <c r="A118" s="857" t="s">
        <v>2475</v>
      </c>
      <c r="B118" s="849"/>
      <c r="C118" s="837">
        <v>0</v>
      </c>
      <c r="D118" s="849">
        <v>622.79999999999995</v>
      </c>
      <c r="E118" s="837">
        <v>1</v>
      </c>
      <c r="F118" s="850">
        <v>622.79999999999995</v>
      </c>
    </row>
    <row r="119" spans="1:6" ht="14.45" customHeight="1" x14ac:dyDescent="0.2">
      <c r="A119" s="857" t="s">
        <v>2495</v>
      </c>
      <c r="B119" s="849"/>
      <c r="C119" s="837">
        <v>0</v>
      </c>
      <c r="D119" s="849">
        <v>10410.750000000007</v>
      </c>
      <c r="E119" s="837">
        <v>1</v>
      </c>
      <c r="F119" s="850">
        <v>10410.750000000007</v>
      </c>
    </row>
    <row r="120" spans="1:6" ht="14.45" customHeight="1" x14ac:dyDescent="0.2">
      <c r="A120" s="857" t="s">
        <v>2477</v>
      </c>
      <c r="B120" s="849"/>
      <c r="C120" s="837">
        <v>0</v>
      </c>
      <c r="D120" s="849">
        <v>306</v>
      </c>
      <c r="E120" s="837">
        <v>1</v>
      </c>
      <c r="F120" s="850">
        <v>306</v>
      </c>
    </row>
    <row r="121" spans="1:6" ht="14.45" customHeight="1" x14ac:dyDescent="0.2">
      <c r="A121" s="857" t="s">
        <v>5591</v>
      </c>
      <c r="B121" s="849"/>
      <c r="C121" s="837">
        <v>0</v>
      </c>
      <c r="D121" s="849">
        <v>529.88</v>
      </c>
      <c r="E121" s="837">
        <v>1</v>
      </c>
      <c r="F121" s="850">
        <v>529.88</v>
      </c>
    </row>
    <row r="122" spans="1:6" ht="14.45" customHeight="1" x14ac:dyDescent="0.2">
      <c r="A122" s="857" t="s">
        <v>2478</v>
      </c>
      <c r="B122" s="849">
        <v>0</v>
      </c>
      <c r="C122" s="837"/>
      <c r="D122" s="849"/>
      <c r="E122" s="837"/>
      <c r="F122" s="850">
        <v>0</v>
      </c>
    </row>
    <row r="123" spans="1:6" ht="14.45" customHeight="1" x14ac:dyDescent="0.2">
      <c r="A123" s="857" t="s">
        <v>2410</v>
      </c>
      <c r="B123" s="849"/>
      <c r="C123" s="837">
        <v>0</v>
      </c>
      <c r="D123" s="849">
        <v>6879.95</v>
      </c>
      <c r="E123" s="837">
        <v>1</v>
      </c>
      <c r="F123" s="850">
        <v>6879.95</v>
      </c>
    </row>
    <row r="124" spans="1:6" ht="14.45" customHeight="1" x14ac:dyDescent="0.2">
      <c r="A124" s="857" t="s">
        <v>2479</v>
      </c>
      <c r="B124" s="849">
        <v>0</v>
      </c>
      <c r="C124" s="837">
        <v>0</v>
      </c>
      <c r="D124" s="849">
        <v>4819.4200000000028</v>
      </c>
      <c r="E124" s="837">
        <v>1</v>
      </c>
      <c r="F124" s="850">
        <v>4819.4200000000028</v>
      </c>
    </row>
    <row r="125" spans="1:6" ht="14.45" customHeight="1" x14ac:dyDescent="0.2">
      <c r="A125" s="857" t="s">
        <v>2480</v>
      </c>
      <c r="B125" s="849"/>
      <c r="C125" s="837">
        <v>0</v>
      </c>
      <c r="D125" s="849">
        <v>58.77</v>
      </c>
      <c r="E125" s="837">
        <v>1</v>
      </c>
      <c r="F125" s="850">
        <v>58.77</v>
      </c>
    </row>
    <row r="126" spans="1:6" ht="14.45" customHeight="1" x14ac:dyDescent="0.2">
      <c r="A126" s="857" t="s">
        <v>2483</v>
      </c>
      <c r="B126" s="849"/>
      <c r="C126" s="837">
        <v>0</v>
      </c>
      <c r="D126" s="849">
        <v>26027.339999999997</v>
      </c>
      <c r="E126" s="837">
        <v>1</v>
      </c>
      <c r="F126" s="850">
        <v>26027.339999999997</v>
      </c>
    </row>
    <row r="127" spans="1:6" ht="14.45" customHeight="1" x14ac:dyDescent="0.2">
      <c r="A127" s="857" t="s">
        <v>5592</v>
      </c>
      <c r="B127" s="849">
        <v>0</v>
      </c>
      <c r="C127" s="837"/>
      <c r="D127" s="849"/>
      <c r="E127" s="837"/>
      <c r="F127" s="850">
        <v>0</v>
      </c>
    </row>
    <row r="128" spans="1:6" ht="14.45" customHeight="1" x14ac:dyDescent="0.2">
      <c r="A128" s="857" t="s">
        <v>2450</v>
      </c>
      <c r="B128" s="849"/>
      <c r="C128" s="837">
        <v>0</v>
      </c>
      <c r="D128" s="849">
        <v>2767.93</v>
      </c>
      <c r="E128" s="837">
        <v>1</v>
      </c>
      <c r="F128" s="850">
        <v>2767.93</v>
      </c>
    </row>
    <row r="129" spans="1:6" ht="14.45" customHeight="1" x14ac:dyDescent="0.2">
      <c r="A129" s="857" t="s">
        <v>2497</v>
      </c>
      <c r="B129" s="849"/>
      <c r="C129" s="837">
        <v>0</v>
      </c>
      <c r="D129" s="849">
        <v>1716868.9999999998</v>
      </c>
      <c r="E129" s="837">
        <v>1</v>
      </c>
      <c r="F129" s="850">
        <v>1716868.9999999998</v>
      </c>
    </row>
    <row r="130" spans="1:6" ht="14.45" customHeight="1" x14ac:dyDescent="0.2">
      <c r="A130" s="857" t="s">
        <v>2488</v>
      </c>
      <c r="B130" s="849"/>
      <c r="C130" s="837">
        <v>0</v>
      </c>
      <c r="D130" s="849">
        <v>5134.4800000000005</v>
      </c>
      <c r="E130" s="837">
        <v>1</v>
      </c>
      <c r="F130" s="850">
        <v>5134.4800000000005</v>
      </c>
    </row>
    <row r="131" spans="1:6" ht="14.45" customHeight="1" x14ac:dyDescent="0.2">
      <c r="A131" s="857" t="s">
        <v>2400</v>
      </c>
      <c r="B131" s="849"/>
      <c r="C131" s="837">
        <v>0</v>
      </c>
      <c r="D131" s="849">
        <v>1197.4500000000003</v>
      </c>
      <c r="E131" s="837">
        <v>1</v>
      </c>
      <c r="F131" s="850">
        <v>1197.4500000000003</v>
      </c>
    </row>
    <row r="132" spans="1:6" ht="14.45" customHeight="1" x14ac:dyDescent="0.2">
      <c r="A132" s="857" t="s">
        <v>2468</v>
      </c>
      <c r="B132" s="849">
        <v>0</v>
      </c>
      <c r="C132" s="837"/>
      <c r="D132" s="849">
        <v>0</v>
      </c>
      <c r="E132" s="837"/>
      <c r="F132" s="850">
        <v>0</v>
      </c>
    </row>
    <row r="133" spans="1:6" ht="14.45" customHeight="1" x14ac:dyDescent="0.2">
      <c r="A133" s="857" t="s">
        <v>5593</v>
      </c>
      <c r="B133" s="849"/>
      <c r="C133" s="837">
        <v>0</v>
      </c>
      <c r="D133" s="849">
        <v>339.8</v>
      </c>
      <c r="E133" s="837">
        <v>1</v>
      </c>
      <c r="F133" s="850">
        <v>339.8</v>
      </c>
    </row>
    <row r="134" spans="1:6" ht="14.45" customHeight="1" x14ac:dyDescent="0.2">
      <c r="A134" s="857" t="s">
        <v>2467</v>
      </c>
      <c r="B134" s="849">
        <v>0</v>
      </c>
      <c r="C134" s="837">
        <v>0</v>
      </c>
      <c r="D134" s="849">
        <v>938.69</v>
      </c>
      <c r="E134" s="837">
        <v>1</v>
      </c>
      <c r="F134" s="850">
        <v>938.69</v>
      </c>
    </row>
    <row r="135" spans="1:6" ht="14.45" customHeight="1" x14ac:dyDescent="0.2">
      <c r="A135" s="857" t="s">
        <v>5594</v>
      </c>
      <c r="B135" s="849"/>
      <c r="C135" s="837"/>
      <c r="D135" s="849">
        <v>0</v>
      </c>
      <c r="E135" s="837"/>
      <c r="F135" s="850">
        <v>0</v>
      </c>
    </row>
    <row r="136" spans="1:6" ht="14.45" customHeight="1" x14ac:dyDescent="0.2">
      <c r="A136" s="857" t="s">
        <v>2408</v>
      </c>
      <c r="B136" s="849"/>
      <c r="C136" s="837">
        <v>0</v>
      </c>
      <c r="D136" s="849">
        <v>682.90000000000009</v>
      </c>
      <c r="E136" s="837">
        <v>1</v>
      </c>
      <c r="F136" s="850">
        <v>682.90000000000009</v>
      </c>
    </row>
    <row r="137" spans="1:6" ht="14.45" customHeight="1" x14ac:dyDescent="0.2">
      <c r="A137" s="857" t="s">
        <v>5595</v>
      </c>
      <c r="B137" s="849"/>
      <c r="C137" s="837">
        <v>0</v>
      </c>
      <c r="D137" s="849">
        <v>217.74</v>
      </c>
      <c r="E137" s="837">
        <v>1</v>
      </c>
      <c r="F137" s="850">
        <v>217.74</v>
      </c>
    </row>
    <row r="138" spans="1:6" ht="14.45" customHeight="1" x14ac:dyDescent="0.2">
      <c r="A138" s="857" t="s">
        <v>2388</v>
      </c>
      <c r="B138" s="849"/>
      <c r="C138" s="837">
        <v>0</v>
      </c>
      <c r="D138" s="849">
        <v>369.48</v>
      </c>
      <c r="E138" s="837">
        <v>1</v>
      </c>
      <c r="F138" s="850">
        <v>369.48</v>
      </c>
    </row>
    <row r="139" spans="1:6" ht="14.45" customHeight="1" x14ac:dyDescent="0.2">
      <c r="A139" s="857" t="s">
        <v>2392</v>
      </c>
      <c r="B139" s="849"/>
      <c r="C139" s="837">
        <v>0</v>
      </c>
      <c r="D139" s="849">
        <v>960.61999999999989</v>
      </c>
      <c r="E139" s="837">
        <v>1</v>
      </c>
      <c r="F139" s="850">
        <v>960.61999999999989</v>
      </c>
    </row>
    <row r="140" spans="1:6" ht="14.45" customHeight="1" thickBot="1" x14ac:dyDescent="0.25">
      <c r="A140" s="858" t="s">
        <v>2393</v>
      </c>
      <c r="B140" s="853"/>
      <c r="C140" s="854">
        <v>0</v>
      </c>
      <c r="D140" s="853">
        <v>400.06000000000006</v>
      </c>
      <c r="E140" s="854">
        <v>1</v>
      </c>
      <c r="F140" s="855">
        <v>400.06000000000006</v>
      </c>
    </row>
    <row r="141" spans="1:6" ht="14.45" customHeight="1" thickBot="1" x14ac:dyDescent="0.25">
      <c r="A141" s="771" t="s">
        <v>3</v>
      </c>
      <c r="B141" s="772">
        <v>4170660.1599999983</v>
      </c>
      <c r="C141" s="773">
        <v>0.24594873518535773</v>
      </c>
      <c r="D141" s="772">
        <v>12786776.749999996</v>
      </c>
      <c r="E141" s="773">
        <v>0.75405126481464257</v>
      </c>
      <c r="F141" s="774">
        <v>16957436.909999989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{BB3BC4C3-7C8C-44ED-80F6-A11CB3311949}</x14:id>
        </ext>
      </extLst>
    </cfRule>
  </conditionalFormatting>
  <conditionalFormatting sqref="F42:F14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{C3FA1530-4963-4209-9593-128BB4940F88}</x14:id>
        </ext>
      </extLst>
    </cfRule>
  </conditionalFormatting>
  <hyperlinks>
    <hyperlink ref="A2" location="Obsah!A1" display="Zpět na Obsah  KL 01  1.-4.měsíc" xr:uid="{3FF35BCB-6547-40CF-B963-8DC954CB673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3BC4C3-7C8C-44ED-80F6-A11CB331194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C3FA1530-4963-4209-9593-128BB4940F8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F42:F140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6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5621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1830</v>
      </c>
      <c r="G3" s="47">
        <f>SUBTOTAL(9,G6:G1048576)</f>
        <v>4170660.1599999988</v>
      </c>
      <c r="H3" s="48">
        <f>IF(M3=0,0,G3/M3)</f>
        <v>0.24594873518535787</v>
      </c>
      <c r="I3" s="47">
        <f>SUBTOTAL(9,I6:I1048576)</f>
        <v>14988</v>
      </c>
      <c r="J3" s="47">
        <f>SUBTOTAL(9,J6:J1048576)</f>
        <v>12786776.749999978</v>
      </c>
      <c r="K3" s="48">
        <f>IF(M3=0,0,J3/M3)</f>
        <v>0.7540512648146418</v>
      </c>
      <c r="L3" s="47">
        <f>SUBTOTAL(9,L6:L1048576)</f>
        <v>16818</v>
      </c>
      <c r="M3" s="49">
        <f>SUBTOTAL(9,M6:M1048576)</f>
        <v>16957436.909999982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3255</v>
      </c>
      <c r="B6" s="825" t="s">
        <v>5596</v>
      </c>
      <c r="C6" s="825" t="s">
        <v>3928</v>
      </c>
      <c r="D6" s="825" t="s">
        <v>1078</v>
      </c>
      <c r="E6" s="825" t="s">
        <v>3929</v>
      </c>
      <c r="F6" s="225">
        <v>2</v>
      </c>
      <c r="G6" s="225">
        <v>207.34</v>
      </c>
      <c r="H6" s="830">
        <v>1</v>
      </c>
      <c r="I6" s="225"/>
      <c r="J6" s="225"/>
      <c r="K6" s="830">
        <v>0</v>
      </c>
      <c r="L6" s="225">
        <v>2</v>
      </c>
      <c r="M6" s="848">
        <v>207.34</v>
      </c>
    </row>
    <row r="7" spans="1:13" ht="14.45" customHeight="1" x14ac:dyDescent="0.2">
      <c r="A7" s="831" t="s">
        <v>3255</v>
      </c>
      <c r="B7" s="832" t="s">
        <v>2505</v>
      </c>
      <c r="C7" s="832" t="s">
        <v>3951</v>
      </c>
      <c r="D7" s="832" t="s">
        <v>3949</v>
      </c>
      <c r="E7" s="832" t="s">
        <v>3952</v>
      </c>
      <c r="F7" s="849">
        <v>1</v>
      </c>
      <c r="G7" s="849">
        <v>96.75</v>
      </c>
      <c r="H7" s="837">
        <v>1</v>
      </c>
      <c r="I7" s="849"/>
      <c r="J7" s="849"/>
      <c r="K7" s="837">
        <v>0</v>
      </c>
      <c r="L7" s="849">
        <v>1</v>
      </c>
      <c r="M7" s="850">
        <v>96.75</v>
      </c>
    </row>
    <row r="8" spans="1:13" ht="14.45" customHeight="1" x14ac:dyDescent="0.2">
      <c r="A8" s="831" t="s">
        <v>3255</v>
      </c>
      <c r="B8" s="832" t="s">
        <v>2505</v>
      </c>
      <c r="C8" s="832" t="s">
        <v>2510</v>
      </c>
      <c r="D8" s="832" t="s">
        <v>842</v>
      </c>
      <c r="E8" s="832" t="s">
        <v>2511</v>
      </c>
      <c r="F8" s="849"/>
      <c r="G8" s="849"/>
      <c r="H8" s="837">
        <v>0</v>
      </c>
      <c r="I8" s="849">
        <v>3</v>
      </c>
      <c r="J8" s="849">
        <v>172.8</v>
      </c>
      <c r="K8" s="837">
        <v>1</v>
      </c>
      <c r="L8" s="849">
        <v>3</v>
      </c>
      <c r="M8" s="850">
        <v>172.8</v>
      </c>
    </row>
    <row r="9" spans="1:13" ht="14.45" customHeight="1" x14ac:dyDescent="0.2">
      <c r="A9" s="831" t="s">
        <v>3255</v>
      </c>
      <c r="B9" s="832" t="s">
        <v>2505</v>
      </c>
      <c r="C9" s="832" t="s">
        <v>2508</v>
      </c>
      <c r="D9" s="832" t="s">
        <v>842</v>
      </c>
      <c r="E9" s="832" t="s">
        <v>2509</v>
      </c>
      <c r="F9" s="849"/>
      <c r="G9" s="849"/>
      <c r="H9" s="837">
        <v>0</v>
      </c>
      <c r="I9" s="849">
        <v>7</v>
      </c>
      <c r="J9" s="849">
        <v>112.84</v>
      </c>
      <c r="K9" s="837">
        <v>1</v>
      </c>
      <c r="L9" s="849">
        <v>7</v>
      </c>
      <c r="M9" s="850">
        <v>112.84</v>
      </c>
    </row>
    <row r="10" spans="1:13" ht="14.45" customHeight="1" x14ac:dyDescent="0.2">
      <c r="A10" s="831" t="s">
        <v>3255</v>
      </c>
      <c r="B10" s="832" t="s">
        <v>2520</v>
      </c>
      <c r="C10" s="832" t="s">
        <v>2521</v>
      </c>
      <c r="D10" s="832" t="s">
        <v>1349</v>
      </c>
      <c r="E10" s="832" t="s">
        <v>2522</v>
      </c>
      <c r="F10" s="849"/>
      <c r="G10" s="849"/>
      <c r="H10" s="837">
        <v>0</v>
      </c>
      <c r="I10" s="849">
        <v>3</v>
      </c>
      <c r="J10" s="849">
        <v>1359.54</v>
      </c>
      <c r="K10" s="837">
        <v>1</v>
      </c>
      <c r="L10" s="849">
        <v>3</v>
      </c>
      <c r="M10" s="850">
        <v>1359.54</v>
      </c>
    </row>
    <row r="11" spans="1:13" ht="14.45" customHeight="1" x14ac:dyDescent="0.2">
      <c r="A11" s="831" t="s">
        <v>3255</v>
      </c>
      <c r="B11" s="832" t="s">
        <v>3031</v>
      </c>
      <c r="C11" s="832" t="s">
        <v>3032</v>
      </c>
      <c r="D11" s="832" t="s">
        <v>3033</v>
      </c>
      <c r="E11" s="832" t="s">
        <v>3034</v>
      </c>
      <c r="F11" s="849">
        <v>1</v>
      </c>
      <c r="G11" s="849">
        <v>1561.54</v>
      </c>
      <c r="H11" s="837">
        <v>1</v>
      </c>
      <c r="I11" s="849"/>
      <c r="J11" s="849"/>
      <c r="K11" s="837">
        <v>0</v>
      </c>
      <c r="L11" s="849">
        <v>1</v>
      </c>
      <c r="M11" s="850">
        <v>1561.54</v>
      </c>
    </row>
    <row r="12" spans="1:13" ht="14.45" customHeight="1" x14ac:dyDescent="0.2">
      <c r="A12" s="831" t="s">
        <v>3255</v>
      </c>
      <c r="B12" s="832" t="s">
        <v>3031</v>
      </c>
      <c r="C12" s="832" t="s">
        <v>3334</v>
      </c>
      <c r="D12" s="832" t="s">
        <v>3335</v>
      </c>
      <c r="E12" s="832" t="s">
        <v>3034</v>
      </c>
      <c r="F12" s="849"/>
      <c r="G12" s="849"/>
      <c r="H12" s="837">
        <v>0</v>
      </c>
      <c r="I12" s="849">
        <v>2</v>
      </c>
      <c r="J12" s="849">
        <v>3123.08</v>
      </c>
      <c r="K12" s="837">
        <v>1</v>
      </c>
      <c r="L12" s="849">
        <v>2</v>
      </c>
      <c r="M12" s="850">
        <v>3123.08</v>
      </c>
    </row>
    <row r="13" spans="1:13" ht="14.45" customHeight="1" x14ac:dyDescent="0.2">
      <c r="A13" s="831" t="s">
        <v>3255</v>
      </c>
      <c r="B13" s="832" t="s">
        <v>2550</v>
      </c>
      <c r="C13" s="832" t="s">
        <v>2553</v>
      </c>
      <c r="D13" s="832" t="s">
        <v>1023</v>
      </c>
      <c r="E13" s="832" t="s">
        <v>2554</v>
      </c>
      <c r="F13" s="849"/>
      <c r="G13" s="849"/>
      <c r="H13" s="837">
        <v>0</v>
      </c>
      <c r="I13" s="849">
        <v>5</v>
      </c>
      <c r="J13" s="849">
        <v>6928.0999999999995</v>
      </c>
      <c r="K13" s="837">
        <v>1</v>
      </c>
      <c r="L13" s="849">
        <v>5</v>
      </c>
      <c r="M13" s="850">
        <v>6928.0999999999995</v>
      </c>
    </row>
    <row r="14" spans="1:13" ht="14.45" customHeight="1" x14ac:dyDescent="0.2">
      <c r="A14" s="831" t="s">
        <v>3255</v>
      </c>
      <c r="B14" s="832" t="s">
        <v>2550</v>
      </c>
      <c r="C14" s="832" t="s">
        <v>2557</v>
      </c>
      <c r="D14" s="832" t="s">
        <v>1023</v>
      </c>
      <c r="E14" s="832" t="s">
        <v>2558</v>
      </c>
      <c r="F14" s="849"/>
      <c r="G14" s="849"/>
      <c r="H14" s="837">
        <v>0</v>
      </c>
      <c r="I14" s="849">
        <v>10</v>
      </c>
      <c r="J14" s="849">
        <v>23093.599999999999</v>
      </c>
      <c r="K14" s="837">
        <v>1</v>
      </c>
      <c r="L14" s="849">
        <v>10</v>
      </c>
      <c r="M14" s="850">
        <v>23093.599999999999</v>
      </c>
    </row>
    <row r="15" spans="1:13" ht="14.45" customHeight="1" x14ac:dyDescent="0.2">
      <c r="A15" s="831" t="s">
        <v>3255</v>
      </c>
      <c r="B15" s="832" t="s">
        <v>2550</v>
      </c>
      <c r="C15" s="832" t="s">
        <v>2559</v>
      </c>
      <c r="D15" s="832" t="s">
        <v>1020</v>
      </c>
      <c r="E15" s="832" t="s">
        <v>2560</v>
      </c>
      <c r="F15" s="849"/>
      <c r="G15" s="849"/>
      <c r="H15" s="837">
        <v>0</v>
      </c>
      <c r="I15" s="849">
        <v>19</v>
      </c>
      <c r="J15" s="849">
        <v>13990.270000000002</v>
      </c>
      <c r="K15" s="837">
        <v>1</v>
      </c>
      <c r="L15" s="849">
        <v>19</v>
      </c>
      <c r="M15" s="850">
        <v>13990.270000000002</v>
      </c>
    </row>
    <row r="16" spans="1:13" ht="14.45" customHeight="1" x14ac:dyDescent="0.2">
      <c r="A16" s="831" t="s">
        <v>3255</v>
      </c>
      <c r="B16" s="832" t="s">
        <v>2550</v>
      </c>
      <c r="C16" s="832" t="s">
        <v>3538</v>
      </c>
      <c r="D16" s="832" t="s">
        <v>1020</v>
      </c>
      <c r="E16" s="832" t="s">
        <v>3539</v>
      </c>
      <c r="F16" s="849"/>
      <c r="G16" s="849"/>
      <c r="H16" s="837">
        <v>0</v>
      </c>
      <c r="I16" s="849">
        <v>15</v>
      </c>
      <c r="J16" s="849">
        <v>7363.35</v>
      </c>
      <c r="K16" s="837">
        <v>1</v>
      </c>
      <c r="L16" s="849">
        <v>15</v>
      </c>
      <c r="M16" s="850">
        <v>7363.35</v>
      </c>
    </row>
    <row r="17" spans="1:13" ht="14.45" customHeight="1" x14ac:dyDescent="0.2">
      <c r="A17" s="831" t="s">
        <v>3255</v>
      </c>
      <c r="B17" s="832" t="s">
        <v>2550</v>
      </c>
      <c r="C17" s="832" t="s">
        <v>3039</v>
      </c>
      <c r="D17" s="832" t="s">
        <v>1020</v>
      </c>
      <c r="E17" s="832" t="s">
        <v>3040</v>
      </c>
      <c r="F17" s="849"/>
      <c r="G17" s="849"/>
      <c r="H17" s="837">
        <v>0</v>
      </c>
      <c r="I17" s="849">
        <v>3</v>
      </c>
      <c r="J17" s="849">
        <v>2771.2200000000003</v>
      </c>
      <c r="K17" s="837">
        <v>1</v>
      </c>
      <c r="L17" s="849">
        <v>3</v>
      </c>
      <c r="M17" s="850">
        <v>2771.2200000000003</v>
      </c>
    </row>
    <row r="18" spans="1:13" ht="14.45" customHeight="1" x14ac:dyDescent="0.2">
      <c r="A18" s="831" t="s">
        <v>3255</v>
      </c>
      <c r="B18" s="832" t="s">
        <v>3041</v>
      </c>
      <c r="C18" s="832" t="s">
        <v>4770</v>
      </c>
      <c r="D18" s="832" t="s">
        <v>4771</v>
      </c>
      <c r="E18" s="832" t="s">
        <v>4772</v>
      </c>
      <c r="F18" s="849">
        <v>1</v>
      </c>
      <c r="G18" s="849">
        <v>100.11</v>
      </c>
      <c r="H18" s="837">
        <v>1</v>
      </c>
      <c r="I18" s="849"/>
      <c r="J18" s="849"/>
      <c r="K18" s="837">
        <v>0</v>
      </c>
      <c r="L18" s="849">
        <v>1</v>
      </c>
      <c r="M18" s="850">
        <v>100.11</v>
      </c>
    </row>
    <row r="19" spans="1:13" ht="14.45" customHeight="1" x14ac:dyDescent="0.2">
      <c r="A19" s="831" t="s">
        <v>3255</v>
      </c>
      <c r="B19" s="832" t="s">
        <v>2583</v>
      </c>
      <c r="C19" s="832" t="s">
        <v>4785</v>
      </c>
      <c r="D19" s="832" t="s">
        <v>4786</v>
      </c>
      <c r="E19" s="832" t="s">
        <v>4787</v>
      </c>
      <c r="F19" s="849">
        <v>2</v>
      </c>
      <c r="G19" s="849">
        <v>210.88</v>
      </c>
      <c r="H19" s="837">
        <v>1</v>
      </c>
      <c r="I19" s="849"/>
      <c r="J19" s="849"/>
      <c r="K19" s="837">
        <v>0</v>
      </c>
      <c r="L19" s="849">
        <v>2</v>
      </c>
      <c r="M19" s="850">
        <v>210.88</v>
      </c>
    </row>
    <row r="20" spans="1:13" ht="14.45" customHeight="1" x14ac:dyDescent="0.2">
      <c r="A20" s="831" t="s">
        <v>3255</v>
      </c>
      <c r="B20" s="832" t="s">
        <v>2589</v>
      </c>
      <c r="C20" s="832" t="s">
        <v>4757</v>
      </c>
      <c r="D20" s="832" t="s">
        <v>2591</v>
      </c>
      <c r="E20" s="832" t="s">
        <v>2544</v>
      </c>
      <c r="F20" s="849">
        <v>1</v>
      </c>
      <c r="G20" s="849">
        <v>50.05</v>
      </c>
      <c r="H20" s="837">
        <v>1</v>
      </c>
      <c r="I20" s="849"/>
      <c r="J20" s="849"/>
      <c r="K20" s="837">
        <v>0</v>
      </c>
      <c r="L20" s="849">
        <v>1</v>
      </c>
      <c r="M20" s="850">
        <v>50.05</v>
      </c>
    </row>
    <row r="21" spans="1:13" ht="14.45" customHeight="1" x14ac:dyDescent="0.2">
      <c r="A21" s="831" t="s">
        <v>3255</v>
      </c>
      <c r="B21" s="832" t="s">
        <v>2592</v>
      </c>
      <c r="C21" s="832" t="s">
        <v>2594</v>
      </c>
      <c r="D21" s="832" t="s">
        <v>1030</v>
      </c>
      <c r="E21" s="832" t="s">
        <v>2595</v>
      </c>
      <c r="F21" s="849"/>
      <c r="G21" s="849"/>
      <c r="H21" s="837">
        <v>0</v>
      </c>
      <c r="I21" s="849">
        <v>5</v>
      </c>
      <c r="J21" s="849">
        <v>212.55</v>
      </c>
      <c r="K21" s="837">
        <v>1</v>
      </c>
      <c r="L21" s="849">
        <v>5</v>
      </c>
      <c r="M21" s="850">
        <v>212.55</v>
      </c>
    </row>
    <row r="22" spans="1:13" ht="14.45" customHeight="1" x14ac:dyDescent="0.2">
      <c r="A22" s="831" t="s">
        <v>3255</v>
      </c>
      <c r="B22" s="832" t="s">
        <v>2592</v>
      </c>
      <c r="C22" s="832" t="s">
        <v>2596</v>
      </c>
      <c r="D22" s="832" t="s">
        <v>1030</v>
      </c>
      <c r="E22" s="832" t="s">
        <v>2597</v>
      </c>
      <c r="F22" s="849"/>
      <c r="G22" s="849"/>
      <c r="H22" s="837">
        <v>0</v>
      </c>
      <c r="I22" s="849">
        <v>1</v>
      </c>
      <c r="J22" s="849">
        <v>85.02</v>
      </c>
      <c r="K22" s="837">
        <v>1</v>
      </c>
      <c r="L22" s="849">
        <v>1</v>
      </c>
      <c r="M22" s="850">
        <v>85.02</v>
      </c>
    </row>
    <row r="23" spans="1:13" ht="14.45" customHeight="1" x14ac:dyDescent="0.2">
      <c r="A23" s="831" t="s">
        <v>3255</v>
      </c>
      <c r="B23" s="832" t="s">
        <v>2644</v>
      </c>
      <c r="C23" s="832" t="s">
        <v>2650</v>
      </c>
      <c r="D23" s="832" t="s">
        <v>2646</v>
      </c>
      <c r="E23" s="832" t="s">
        <v>2651</v>
      </c>
      <c r="F23" s="849"/>
      <c r="G23" s="849"/>
      <c r="H23" s="837">
        <v>0</v>
      </c>
      <c r="I23" s="849">
        <v>1</v>
      </c>
      <c r="J23" s="849">
        <v>31.09</v>
      </c>
      <c r="K23" s="837">
        <v>1</v>
      </c>
      <c r="L23" s="849">
        <v>1</v>
      </c>
      <c r="M23" s="850">
        <v>31.09</v>
      </c>
    </row>
    <row r="24" spans="1:13" ht="14.45" customHeight="1" x14ac:dyDescent="0.2">
      <c r="A24" s="831" t="s">
        <v>3255</v>
      </c>
      <c r="B24" s="832" t="s">
        <v>2669</v>
      </c>
      <c r="C24" s="832" t="s">
        <v>3666</v>
      </c>
      <c r="D24" s="832" t="s">
        <v>1067</v>
      </c>
      <c r="E24" s="832" t="s">
        <v>3667</v>
      </c>
      <c r="F24" s="849">
        <v>2</v>
      </c>
      <c r="G24" s="849">
        <v>28.94</v>
      </c>
      <c r="H24" s="837">
        <v>1</v>
      </c>
      <c r="I24" s="849"/>
      <c r="J24" s="849"/>
      <c r="K24" s="837">
        <v>0</v>
      </c>
      <c r="L24" s="849">
        <v>2</v>
      </c>
      <c r="M24" s="850">
        <v>28.94</v>
      </c>
    </row>
    <row r="25" spans="1:13" ht="14.45" customHeight="1" x14ac:dyDescent="0.2">
      <c r="A25" s="831" t="s">
        <v>3255</v>
      </c>
      <c r="B25" s="832" t="s">
        <v>2671</v>
      </c>
      <c r="C25" s="832" t="s">
        <v>3070</v>
      </c>
      <c r="D25" s="832" t="s">
        <v>2673</v>
      </c>
      <c r="E25" s="832" t="s">
        <v>3071</v>
      </c>
      <c r="F25" s="849"/>
      <c r="G25" s="849"/>
      <c r="H25" s="837">
        <v>0</v>
      </c>
      <c r="I25" s="849">
        <v>1</v>
      </c>
      <c r="J25" s="849">
        <v>234.91</v>
      </c>
      <c r="K25" s="837">
        <v>1</v>
      </c>
      <c r="L25" s="849">
        <v>1</v>
      </c>
      <c r="M25" s="850">
        <v>234.91</v>
      </c>
    </row>
    <row r="26" spans="1:13" ht="14.45" customHeight="1" x14ac:dyDescent="0.2">
      <c r="A26" s="831" t="s">
        <v>3255</v>
      </c>
      <c r="B26" s="832" t="s">
        <v>2688</v>
      </c>
      <c r="C26" s="832" t="s">
        <v>4745</v>
      </c>
      <c r="D26" s="832" t="s">
        <v>4746</v>
      </c>
      <c r="E26" s="832" t="s">
        <v>833</v>
      </c>
      <c r="F26" s="849">
        <v>1</v>
      </c>
      <c r="G26" s="849">
        <v>93.18</v>
      </c>
      <c r="H26" s="837">
        <v>1</v>
      </c>
      <c r="I26" s="849"/>
      <c r="J26" s="849"/>
      <c r="K26" s="837">
        <v>0</v>
      </c>
      <c r="L26" s="849">
        <v>1</v>
      </c>
      <c r="M26" s="850">
        <v>93.18</v>
      </c>
    </row>
    <row r="27" spans="1:13" ht="14.45" customHeight="1" x14ac:dyDescent="0.2">
      <c r="A27" s="831" t="s">
        <v>3255</v>
      </c>
      <c r="B27" s="832" t="s">
        <v>2710</v>
      </c>
      <c r="C27" s="832" t="s">
        <v>2720</v>
      </c>
      <c r="D27" s="832" t="s">
        <v>2721</v>
      </c>
      <c r="E27" s="832" t="s">
        <v>2722</v>
      </c>
      <c r="F27" s="849"/>
      <c r="G27" s="849"/>
      <c r="H27" s="837">
        <v>0</v>
      </c>
      <c r="I27" s="849">
        <v>1</v>
      </c>
      <c r="J27" s="849">
        <v>49.08</v>
      </c>
      <c r="K27" s="837">
        <v>1</v>
      </c>
      <c r="L27" s="849">
        <v>1</v>
      </c>
      <c r="M27" s="850">
        <v>49.08</v>
      </c>
    </row>
    <row r="28" spans="1:13" ht="14.45" customHeight="1" x14ac:dyDescent="0.2">
      <c r="A28" s="831" t="s">
        <v>3255</v>
      </c>
      <c r="B28" s="832" t="s">
        <v>2710</v>
      </c>
      <c r="C28" s="832" t="s">
        <v>2714</v>
      </c>
      <c r="D28" s="832" t="s">
        <v>2712</v>
      </c>
      <c r="E28" s="832" t="s">
        <v>2715</v>
      </c>
      <c r="F28" s="849"/>
      <c r="G28" s="849"/>
      <c r="H28" s="837">
        <v>0</v>
      </c>
      <c r="I28" s="849">
        <v>1</v>
      </c>
      <c r="J28" s="849">
        <v>63.14</v>
      </c>
      <c r="K28" s="837">
        <v>1</v>
      </c>
      <c r="L28" s="849">
        <v>1</v>
      </c>
      <c r="M28" s="850">
        <v>63.14</v>
      </c>
    </row>
    <row r="29" spans="1:13" ht="14.45" customHeight="1" x14ac:dyDescent="0.2">
      <c r="A29" s="831" t="s">
        <v>3255</v>
      </c>
      <c r="B29" s="832" t="s">
        <v>2727</v>
      </c>
      <c r="C29" s="832" t="s">
        <v>3111</v>
      </c>
      <c r="D29" s="832" t="s">
        <v>1735</v>
      </c>
      <c r="E29" s="832" t="s">
        <v>3112</v>
      </c>
      <c r="F29" s="849"/>
      <c r="G29" s="849"/>
      <c r="H29" s="837">
        <v>0</v>
      </c>
      <c r="I29" s="849">
        <v>5</v>
      </c>
      <c r="J29" s="849">
        <v>771.80000000000007</v>
      </c>
      <c r="K29" s="837">
        <v>1</v>
      </c>
      <c r="L29" s="849">
        <v>5</v>
      </c>
      <c r="M29" s="850">
        <v>771.80000000000007</v>
      </c>
    </row>
    <row r="30" spans="1:13" ht="14.45" customHeight="1" x14ac:dyDescent="0.2">
      <c r="A30" s="831" t="s">
        <v>3255</v>
      </c>
      <c r="B30" s="832" t="s">
        <v>2727</v>
      </c>
      <c r="C30" s="832" t="s">
        <v>4725</v>
      </c>
      <c r="D30" s="832" t="s">
        <v>4726</v>
      </c>
      <c r="E30" s="832" t="s">
        <v>4727</v>
      </c>
      <c r="F30" s="849">
        <v>2</v>
      </c>
      <c r="G30" s="849">
        <v>222.44</v>
      </c>
      <c r="H30" s="837">
        <v>1</v>
      </c>
      <c r="I30" s="849"/>
      <c r="J30" s="849"/>
      <c r="K30" s="837">
        <v>0</v>
      </c>
      <c r="L30" s="849">
        <v>2</v>
      </c>
      <c r="M30" s="850">
        <v>222.44</v>
      </c>
    </row>
    <row r="31" spans="1:13" ht="14.45" customHeight="1" x14ac:dyDescent="0.2">
      <c r="A31" s="831" t="s">
        <v>3255</v>
      </c>
      <c r="B31" s="832" t="s">
        <v>2727</v>
      </c>
      <c r="C31" s="832" t="s">
        <v>4808</v>
      </c>
      <c r="D31" s="832" t="s">
        <v>1735</v>
      </c>
      <c r="E31" s="832" t="s">
        <v>3112</v>
      </c>
      <c r="F31" s="849">
        <v>1</v>
      </c>
      <c r="G31" s="849">
        <v>154.36000000000001</v>
      </c>
      <c r="H31" s="837">
        <v>1</v>
      </c>
      <c r="I31" s="849"/>
      <c r="J31" s="849"/>
      <c r="K31" s="837">
        <v>0</v>
      </c>
      <c r="L31" s="849">
        <v>1</v>
      </c>
      <c r="M31" s="850">
        <v>154.36000000000001</v>
      </c>
    </row>
    <row r="32" spans="1:13" ht="14.45" customHeight="1" x14ac:dyDescent="0.2">
      <c r="A32" s="831" t="s">
        <v>3255</v>
      </c>
      <c r="B32" s="832" t="s">
        <v>2735</v>
      </c>
      <c r="C32" s="832" t="s">
        <v>2739</v>
      </c>
      <c r="D32" s="832" t="s">
        <v>2737</v>
      </c>
      <c r="E32" s="832" t="s">
        <v>1760</v>
      </c>
      <c r="F32" s="849"/>
      <c r="G32" s="849"/>
      <c r="H32" s="837">
        <v>0</v>
      </c>
      <c r="I32" s="849">
        <v>3</v>
      </c>
      <c r="J32" s="849">
        <v>288.12</v>
      </c>
      <c r="K32" s="837">
        <v>1</v>
      </c>
      <c r="L32" s="849">
        <v>3</v>
      </c>
      <c r="M32" s="850">
        <v>288.12</v>
      </c>
    </row>
    <row r="33" spans="1:13" ht="14.45" customHeight="1" x14ac:dyDescent="0.2">
      <c r="A33" s="831" t="s">
        <v>3255</v>
      </c>
      <c r="B33" s="832" t="s">
        <v>2783</v>
      </c>
      <c r="C33" s="832" t="s">
        <v>2789</v>
      </c>
      <c r="D33" s="832" t="s">
        <v>2790</v>
      </c>
      <c r="E33" s="832" t="s">
        <v>2791</v>
      </c>
      <c r="F33" s="849"/>
      <c r="G33" s="849"/>
      <c r="H33" s="837">
        <v>0</v>
      </c>
      <c r="I33" s="849">
        <v>1</v>
      </c>
      <c r="J33" s="849">
        <v>3231.81</v>
      </c>
      <c r="K33" s="837">
        <v>1</v>
      </c>
      <c r="L33" s="849">
        <v>1</v>
      </c>
      <c r="M33" s="850">
        <v>3231.81</v>
      </c>
    </row>
    <row r="34" spans="1:13" ht="14.45" customHeight="1" x14ac:dyDescent="0.2">
      <c r="A34" s="831" t="s">
        <v>3255</v>
      </c>
      <c r="B34" s="832" t="s">
        <v>2792</v>
      </c>
      <c r="C34" s="832" t="s">
        <v>3632</v>
      </c>
      <c r="D34" s="832" t="s">
        <v>3633</v>
      </c>
      <c r="E34" s="832" t="s">
        <v>3629</v>
      </c>
      <c r="F34" s="849">
        <v>1</v>
      </c>
      <c r="G34" s="849">
        <v>2001.6</v>
      </c>
      <c r="H34" s="837">
        <v>1</v>
      </c>
      <c r="I34" s="849"/>
      <c r="J34" s="849"/>
      <c r="K34" s="837">
        <v>0</v>
      </c>
      <c r="L34" s="849">
        <v>1</v>
      </c>
      <c r="M34" s="850">
        <v>2001.6</v>
      </c>
    </row>
    <row r="35" spans="1:13" ht="14.45" customHeight="1" x14ac:dyDescent="0.2">
      <c r="A35" s="831" t="s">
        <v>3255</v>
      </c>
      <c r="B35" s="832" t="s">
        <v>2792</v>
      </c>
      <c r="C35" s="832" t="s">
        <v>3634</v>
      </c>
      <c r="D35" s="832" t="s">
        <v>3633</v>
      </c>
      <c r="E35" s="832" t="s">
        <v>1537</v>
      </c>
      <c r="F35" s="849">
        <v>6</v>
      </c>
      <c r="G35" s="849">
        <v>84067.26</v>
      </c>
      <c r="H35" s="837">
        <v>1</v>
      </c>
      <c r="I35" s="849"/>
      <c r="J35" s="849"/>
      <c r="K35" s="837">
        <v>0</v>
      </c>
      <c r="L35" s="849">
        <v>6</v>
      </c>
      <c r="M35" s="850">
        <v>84067.26</v>
      </c>
    </row>
    <row r="36" spans="1:13" ht="14.45" customHeight="1" x14ac:dyDescent="0.2">
      <c r="A36" s="831" t="s">
        <v>3255</v>
      </c>
      <c r="B36" s="832" t="s">
        <v>2792</v>
      </c>
      <c r="C36" s="832" t="s">
        <v>3635</v>
      </c>
      <c r="D36" s="832" t="s">
        <v>3633</v>
      </c>
      <c r="E36" s="832" t="s">
        <v>1538</v>
      </c>
      <c r="F36" s="849">
        <v>2</v>
      </c>
      <c r="G36" s="849">
        <v>20016.02</v>
      </c>
      <c r="H36" s="837">
        <v>1</v>
      </c>
      <c r="I36" s="849"/>
      <c r="J36" s="849"/>
      <c r="K36" s="837">
        <v>0</v>
      </c>
      <c r="L36" s="849">
        <v>2</v>
      </c>
      <c r="M36" s="850">
        <v>20016.02</v>
      </c>
    </row>
    <row r="37" spans="1:13" ht="14.45" customHeight="1" x14ac:dyDescent="0.2">
      <c r="A37" s="831" t="s">
        <v>3255</v>
      </c>
      <c r="B37" s="832" t="s">
        <v>2792</v>
      </c>
      <c r="C37" s="832" t="s">
        <v>3636</v>
      </c>
      <c r="D37" s="832" t="s">
        <v>3633</v>
      </c>
      <c r="E37" s="832" t="s">
        <v>3631</v>
      </c>
      <c r="F37" s="849">
        <v>1</v>
      </c>
      <c r="G37" s="849">
        <v>18014.41</v>
      </c>
      <c r="H37" s="837">
        <v>1</v>
      </c>
      <c r="I37" s="849"/>
      <c r="J37" s="849"/>
      <c r="K37" s="837">
        <v>0</v>
      </c>
      <c r="L37" s="849">
        <v>1</v>
      </c>
      <c r="M37" s="850">
        <v>18014.41</v>
      </c>
    </row>
    <row r="38" spans="1:13" ht="14.45" customHeight="1" x14ac:dyDescent="0.2">
      <c r="A38" s="831" t="s">
        <v>3255</v>
      </c>
      <c r="B38" s="832" t="s">
        <v>2835</v>
      </c>
      <c r="C38" s="832" t="s">
        <v>4524</v>
      </c>
      <c r="D38" s="832" t="s">
        <v>4184</v>
      </c>
      <c r="E38" s="832" t="s">
        <v>2844</v>
      </c>
      <c r="F38" s="849">
        <v>1</v>
      </c>
      <c r="G38" s="849">
        <v>36.270000000000003</v>
      </c>
      <c r="H38" s="837">
        <v>1</v>
      </c>
      <c r="I38" s="849"/>
      <c r="J38" s="849"/>
      <c r="K38" s="837">
        <v>0</v>
      </c>
      <c r="L38" s="849">
        <v>1</v>
      </c>
      <c r="M38" s="850">
        <v>36.270000000000003</v>
      </c>
    </row>
    <row r="39" spans="1:13" ht="14.45" customHeight="1" x14ac:dyDescent="0.2">
      <c r="A39" s="831" t="s">
        <v>3255</v>
      </c>
      <c r="B39" s="832" t="s">
        <v>2835</v>
      </c>
      <c r="C39" s="832" t="s">
        <v>2837</v>
      </c>
      <c r="D39" s="832" t="s">
        <v>675</v>
      </c>
      <c r="E39" s="832" t="s">
        <v>672</v>
      </c>
      <c r="F39" s="849"/>
      <c r="G39" s="849"/>
      <c r="H39" s="837">
        <v>0</v>
      </c>
      <c r="I39" s="849">
        <v>4</v>
      </c>
      <c r="J39" s="849">
        <v>290.2</v>
      </c>
      <c r="K39" s="837">
        <v>1</v>
      </c>
      <c r="L39" s="849">
        <v>4</v>
      </c>
      <c r="M39" s="850">
        <v>290.2</v>
      </c>
    </row>
    <row r="40" spans="1:13" ht="14.45" customHeight="1" x14ac:dyDescent="0.2">
      <c r="A40" s="831" t="s">
        <v>3255</v>
      </c>
      <c r="B40" s="832" t="s">
        <v>2835</v>
      </c>
      <c r="C40" s="832" t="s">
        <v>2838</v>
      </c>
      <c r="D40" s="832" t="s">
        <v>675</v>
      </c>
      <c r="E40" s="832" t="s">
        <v>671</v>
      </c>
      <c r="F40" s="849"/>
      <c r="G40" s="849"/>
      <c r="H40" s="837">
        <v>0</v>
      </c>
      <c r="I40" s="849">
        <v>2</v>
      </c>
      <c r="J40" s="849">
        <v>130.56</v>
      </c>
      <c r="K40" s="837">
        <v>1</v>
      </c>
      <c r="L40" s="849">
        <v>2</v>
      </c>
      <c r="M40" s="850">
        <v>130.56</v>
      </c>
    </row>
    <row r="41" spans="1:13" ht="14.45" customHeight="1" x14ac:dyDescent="0.2">
      <c r="A41" s="831" t="s">
        <v>3255</v>
      </c>
      <c r="B41" s="832" t="s">
        <v>2835</v>
      </c>
      <c r="C41" s="832" t="s">
        <v>2836</v>
      </c>
      <c r="D41" s="832" t="s">
        <v>675</v>
      </c>
      <c r="E41" s="832" t="s">
        <v>676</v>
      </c>
      <c r="F41" s="849"/>
      <c r="G41" s="849"/>
      <c r="H41" s="837">
        <v>0</v>
      </c>
      <c r="I41" s="849">
        <v>4</v>
      </c>
      <c r="J41" s="849">
        <v>87.04</v>
      </c>
      <c r="K41" s="837">
        <v>1</v>
      </c>
      <c r="L41" s="849">
        <v>4</v>
      </c>
      <c r="M41" s="850">
        <v>87.04</v>
      </c>
    </row>
    <row r="42" spans="1:13" ht="14.45" customHeight="1" x14ac:dyDescent="0.2">
      <c r="A42" s="831" t="s">
        <v>3255</v>
      </c>
      <c r="B42" s="832" t="s">
        <v>2849</v>
      </c>
      <c r="C42" s="832" t="s">
        <v>2850</v>
      </c>
      <c r="D42" s="832" t="s">
        <v>2851</v>
      </c>
      <c r="E42" s="832" t="s">
        <v>2852</v>
      </c>
      <c r="F42" s="849"/>
      <c r="G42" s="849"/>
      <c r="H42" s="837">
        <v>0</v>
      </c>
      <c r="I42" s="849">
        <v>2</v>
      </c>
      <c r="J42" s="849">
        <v>711.58</v>
      </c>
      <c r="K42" s="837">
        <v>1</v>
      </c>
      <c r="L42" s="849">
        <v>2</v>
      </c>
      <c r="M42" s="850">
        <v>711.58</v>
      </c>
    </row>
    <row r="43" spans="1:13" ht="14.45" customHeight="1" x14ac:dyDescent="0.2">
      <c r="A43" s="831" t="s">
        <v>3255</v>
      </c>
      <c r="B43" s="832" t="s">
        <v>2849</v>
      </c>
      <c r="C43" s="832" t="s">
        <v>2853</v>
      </c>
      <c r="D43" s="832" t="s">
        <v>2851</v>
      </c>
      <c r="E43" s="832" t="s">
        <v>2854</v>
      </c>
      <c r="F43" s="849"/>
      <c r="G43" s="849"/>
      <c r="H43" s="837">
        <v>0</v>
      </c>
      <c r="I43" s="849">
        <v>11</v>
      </c>
      <c r="J43" s="849">
        <v>6079.04</v>
      </c>
      <c r="K43" s="837">
        <v>1</v>
      </c>
      <c r="L43" s="849">
        <v>11</v>
      </c>
      <c r="M43" s="850">
        <v>6079.04</v>
      </c>
    </row>
    <row r="44" spans="1:13" ht="14.45" customHeight="1" x14ac:dyDescent="0.2">
      <c r="A44" s="831" t="s">
        <v>3255</v>
      </c>
      <c r="B44" s="832" t="s">
        <v>2849</v>
      </c>
      <c r="C44" s="832" t="s">
        <v>2855</v>
      </c>
      <c r="D44" s="832" t="s">
        <v>2851</v>
      </c>
      <c r="E44" s="832" t="s">
        <v>2856</v>
      </c>
      <c r="F44" s="849"/>
      <c r="G44" s="849"/>
      <c r="H44" s="837">
        <v>0</v>
      </c>
      <c r="I44" s="849">
        <v>6</v>
      </c>
      <c r="J44" s="849">
        <v>6116.76</v>
      </c>
      <c r="K44" s="837">
        <v>1</v>
      </c>
      <c r="L44" s="849">
        <v>6</v>
      </c>
      <c r="M44" s="850">
        <v>6116.76</v>
      </c>
    </row>
    <row r="45" spans="1:13" ht="14.45" customHeight="1" x14ac:dyDescent="0.2">
      <c r="A45" s="831" t="s">
        <v>3255</v>
      </c>
      <c r="B45" s="832" t="s">
        <v>2849</v>
      </c>
      <c r="C45" s="832" t="s">
        <v>4790</v>
      </c>
      <c r="D45" s="832" t="s">
        <v>4791</v>
      </c>
      <c r="E45" s="832" t="s">
        <v>4792</v>
      </c>
      <c r="F45" s="849">
        <v>2</v>
      </c>
      <c r="G45" s="849">
        <v>2038.92</v>
      </c>
      <c r="H45" s="837">
        <v>1</v>
      </c>
      <c r="I45" s="849"/>
      <c r="J45" s="849"/>
      <c r="K45" s="837">
        <v>0</v>
      </c>
      <c r="L45" s="849">
        <v>2</v>
      </c>
      <c r="M45" s="850">
        <v>2038.92</v>
      </c>
    </row>
    <row r="46" spans="1:13" ht="14.45" customHeight="1" x14ac:dyDescent="0.2">
      <c r="A46" s="831" t="s">
        <v>3255</v>
      </c>
      <c r="B46" s="832" t="s">
        <v>2857</v>
      </c>
      <c r="C46" s="832" t="s">
        <v>2867</v>
      </c>
      <c r="D46" s="832" t="s">
        <v>2868</v>
      </c>
      <c r="E46" s="832" t="s">
        <v>2869</v>
      </c>
      <c r="F46" s="849"/>
      <c r="G46" s="849"/>
      <c r="H46" s="837">
        <v>0</v>
      </c>
      <c r="I46" s="849">
        <v>8</v>
      </c>
      <c r="J46" s="849">
        <v>42576.639999999999</v>
      </c>
      <c r="K46" s="837">
        <v>1</v>
      </c>
      <c r="L46" s="849">
        <v>8</v>
      </c>
      <c r="M46" s="850">
        <v>42576.639999999999</v>
      </c>
    </row>
    <row r="47" spans="1:13" ht="14.45" customHeight="1" x14ac:dyDescent="0.2">
      <c r="A47" s="831" t="s">
        <v>3255</v>
      </c>
      <c r="B47" s="832" t="s">
        <v>2857</v>
      </c>
      <c r="C47" s="832" t="s">
        <v>3300</v>
      </c>
      <c r="D47" s="832" t="s">
        <v>2868</v>
      </c>
      <c r="E47" s="832" t="s">
        <v>3301</v>
      </c>
      <c r="F47" s="849"/>
      <c r="G47" s="849"/>
      <c r="H47" s="837">
        <v>0</v>
      </c>
      <c r="I47" s="849">
        <v>2</v>
      </c>
      <c r="J47" s="849">
        <v>10644.16</v>
      </c>
      <c r="K47" s="837">
        <v>1</v>
      </c>
      <c r="L47" s="849">
        <v>2</v>
      </c>
      <c r="M47" s="850">
        <v>10644.16</v>
      </c>
    </row>
    <row r="48" spans="1:13" ht="14.45" customHeight="1" x14ac:dyDescent="0.2">
      <c r="A48" s="831" t="s">
        <v>3255</v>
      </c>
      <c r="B48" s="832" t="s">
        <v>2857</v>
      </c>
      <c r="C48" s="832" t="s">
        <v>2863</v>
      </c>
      <c r="D48" s="832" t="s">
        <v>2859</v>
      </c>
      <c r="E48" s="832" t="s">
        <v>2864</v>
      </c>
      <c r="F48" s="849"/>
      <c r="G48" s="849"/>
      <c r="H48" s="837">
        <v>0</v>
      </c>
      <c r="I48" s="849">
        <v>9</v>
      </c>
      <c r="J48" s="849">
        <v>4362.75</v>
      </c>
      <c r="K48" s="837">
        <v>1</v>
      </c>
      <c r="L48" s="849">
        <v>9</v>
      </c>
      <c r="M48" s="850">
        <v>4362.75</v>
      </c>
    </row>
    <row r="49" spans="1:13" ht="14.45" customHeight="1" x14ac:dyDescent="0.2">
      <c r="A49" s="831" t="s">
        <v>3255</v>
      </c>
      <c r="B49" s="832" t="s">
        <v>2857</v>
      </c>
      <c r="C49" s="832" t="s">
        <v>2865</v>
      </c>
      <c r="D49" s="832" t="s">
        <v>2859</v>
      </c>
      <c r="E49" s="832" t="s">
        <v>2866</v>
      </c>
      <c r="F49" s="849"/>
      <c r="G49" s="849"/>
      <c r="H49" s="837">
        <v>0</v>
      </c>
      <c r="I49" s="849">
        <v>15</v>
      </c>
      <c r="J49" s="849">
        <v>14542.2</v>
      </c>
      <c r="K49" s="837">
        <v>1</v>
      </c>
      <c r="L49" s="849">
        <v>15</v>
      </c>
      <c r="M49" s="850">
        <v>14542.2</v>
      </c>
    </row>
    <row r="50" spans="1:13" ht="14.45" customHeight="1" x14ac:dyDescent="0.2">
      <c r="A50" s="831" t="s">
        <v>3255</v>
      </c>
      <c r="B50" s="832" t="s">
        <v>2857</v>
      </c>
      <c r="C50" s="832" t="s">
        <v>2858</v>
      </c>
      <c r="D50" s="832" t="s">
        <v>2859</v>
      </c>
      <c r="E50" s="832" t="s">
        <v>2860</v>
      </c>
      <c r="F50" s="849"/>
      <c r="G50" s="849"/>
      <c r="H50" s="837">
        <v>0</v>
      </c>
      <c r="I50" s="849">
        <v>11</v>
      </c>
      <c r="J50" s="849">
        <v>21328.670000000002</v>
      </c>
      <c r="K50" s="837">
        <v>1</v>
      </c>
      <c r="L50" s="849">
        <v>11</v>
      </c>
      <c r="M50" s="850">
        <v>21328.670000000002</v>
      </c>
    </row>
    <row r="51" spans="1:13" ht="14.45" customHeight="1" x14ac:dyDescent="0.2">
      <c r="A51" s="831" t="s">
        <v>3255</v>
      </c>
      <c r="B51" s="832" t="s">
        <v>2857</v>
      </c>
      <c r="C51" s="832" t="s">
        <v>3432</v>
      </c>
      <c r="D51" s="832" t="s">
        <v>2859</v>
      </c>
      <c r="E51" s="832" t="s">
        <v>3433</v>
      </c>
      <c r="F51" s="849"/>
      <c r="G51" s="849"/>
      <c r="H51" s="837">
        <v>0</v>
      </c>
      <c r="I51" s="849">
        <v>7</v>
      </c>
      <c r="J51" s="849">
        <v>1696.5900000000001</v>
      </c>
      <c r="K51" s="837">
        <v>1</v>
      </c>
      <c r="L51" s="849">
        <v>7</v>
      </c>
      <c r="M51" s="850">
        <v>1696.5900000000001</v>
      </c>
    </row>
    <row r="52" spans="1:13" ht="14.45" customHeight="1" x14ac:dyDescent="0.2">
      <c r="A52" s="831" t="s">
        <v>3255</v>
      </c>
      <c r="B52" s="832" t="s">
        <v>2857</v>
      </c>
      <c r="C52" s="832" t="s">
        <v>2861</v>
      </c>
      <c r="D52" s="832" t="s">
        <v>2859</v>
      </c>
      <c r="E52" s="832" t="s">
        <v>2862</v>
      </c>
      <c r="F52" s="849"/>
      <c r="G52" s="849"/>
      <c r="H52" s="837">
        <v>0</v>
      </c>
      <c r="I52" s="849">
        <v>7</v>
      </c>
      <c r="J52" s="849">
        <v>10179.61</v>
      </c>
      <c r="K52" s="837">
        <v>1</v>
      </c>
      <c r="L52" s="849">
        <v>7</v>
      </c>
      <c r="M52" s="850">
        <v>10179.61</v>
      </c>
    </row>
    <row r="53" spans="1:13" ht="14.45" customHeight="1" x14ac:dyDescent="0.2">
      <c r="A53" s="831" t="s">
        <v>3255</v>
      </c>
      <c r="B53" s="832" t="s">
        <v>2873</v>
      </c>
      <c r="C53" s="832" t="s">
        <v>2877</v>
      </c>
      <c r="D53" s="832" t="s">
        <v>2875</v>
      </c>
      <c r="E53" s="832" t="s">
        <v>2878</v>
      </c>
      <c r="F53" s="849"/>
      <c r="G53" s="849"/>
      <c r="H53" s="837">
        <v>0</v>
      </c>
      <c r="I53" s="849">
        <v>4</v>
      </c>
      <c r="J53" s="849">
        <v>4524.24</v>
      </c>
      <c r="K53" s="837">
        <v>1</v>
      </c>
      <c r="L53" s="849">
        <v>4</v>
      </c>
      <c r="M53" s="850">
        <v>4524.24</v>
      </c>
    </row>
    <row r="54" spans="1:13" ht="14.45" customHeight="1" x14ac:dyDescent="0.2">
      <c r="A54" s="831" t="s">
        <v>3255</v>
      </c>
      <c r="B54" s="832" t="s">
        <v>2883</v>
      </c>
      <c r="C54" s="832" t="s">
        <v>2886</v>
      </c>
      <c r="D54" s="832" t="s">
        <v>1345</v>
      </c>
      <c r="E54" s="832" t="s">
        <v>1346</v>
      </c>
      <c r="F54" s="849"/>
      <c r="G54" s="849"/>
      <c r="H54" s="837"/>
      <c r="I54" s="849">
        <v>13</v>
      </c>
      <c r="J54" s="849">
        <v>0</v>
      </c>
      <c r="K54" s="837"/>
      <c r="L54" s="849">
        <v>13</v>
      </c>
      <c r="M54" s="850">
        <v>0</v>
      </c>
    </row>
    <row r="55" spans="1:13" ht="14.45" customHeight="1" x14ac:dyDescent="0.2">
      <c r="A55" s="831" t="s">
        <v>3255</v>
      </c>
      <c r="B55" s="832" t="s">
        <v>2883</v>
      </c>
      <c r="C55" s="832" t="s">
        <v>2887</v>
      </c>
      <c r="D55" s="832" t="s">
        <v>1345</v>
      </c>
      <c r="E55" s="832" t="s">
        <v>2888</v>
      </c>
      <c r="F55" s="849"/>
      <c r="G55" s="849"/>
      <c r="H55" s="837">
        <v>0</v>
      </c>
      <c r="I55" s="849">
        <v>3</v>
      </c>
      <c r="J55" s="849">
        <v>230.57999999999998</v>
      </c>
      <c r="K55" s="837">
        <v>1</v>
      </c>
      <c r="L55" s="849">
        <v>3</v>
      </c>
      <c r="M55" s="850">
        <v>230.57999999999998</v>
      </c>
    </row>
    <row r="56" spans="1:13" ht="14.45" customHeight="1" x14ac:dyDescent="0.2">
      <c r="A56" s="831" t="s">
        <v>3255</v>
      </c>
      <c r="B56" s="832" t="s">
        <v>2883</v>
      </c>
      <c r="C56" s="832" t="s">
        <v>2885</v>
      </c>
      <c r="D56" s="832" t="s">
        <v>1273</v>
      </c>
      <c r="E56" s="832" t="s">
        <v>1274</v>
      </c>
      <c r="F56" s="849">
        <v>2</v>
      </c>
      <c r="G56" s="849">
        <v>0</v>
      </c>
      <c r="H56" s="837"/>
      <c r="I56" s="849"/>
      <c r="J56" s="849"/>
      <c r="K56" s="837"/>
      <c r="L56" s="849">
        <v>2</v>
      </c>
      <c r="M56" s="850">
        <v>0</v>
      </c>
    </row>
    <row r="57" spans="1:13" ht="14.45" customHeight="1" x14ac:dyDescent="0.2">
      <c r="A57" s="831" t="s">
        <v>3255</v>
      </c>
      <c r="B57" s="832" t="s">
        <v>2897</v>
      </c>
      <c r="C57" s="832" t="s">
        <v>4775</v>
      </c>
      <c r="D57" s="832" t="s">
        <v>4776</v>
      </c>
      <c r="E57" s="832" t="s">
        <v>4777</v>
      </c>
      <c r="F57" s="849">
        <v>1</v>
      </c>
      <c r="G57" s="849">
        <v>219.78</v>
      </c>
      <c r="H57" s="837">
        <v>1</v>
      </c>
      <c r="I57" s="849"/>
      <c r="J57" s="849"/>
      <c r="K57" s="837">
        <v>0</v>
      </c>
      <c r="L57" s="849">
        <v>1</v>
      </c>
      <c r="M57" s="850">
        <v>219.78</v>
      </c>
    </row>
    <row r="58" spans="1:13" ht="14.45" customHeight="1" x14ac:dyDescent="0.2">
      <c r="A58" s="831" t="s">
        <v>3255</v>
      </c>
      <c r="B58" s="832" t="s">
        <v>2897</v>
      </c>
      <c r="C58" s="832" t="s">
        <v>3134</v>
      </c>
      <c r="D58" s="832" t="s">
        <v>2899</v>
      </c>
      <c r="E58" s="832" t="s">
        <v>3135</v>
      </c>
      <c r="F58" s="849"/>
      <c r="G58" s="849"/>
      <c r="H58" s="837">
        <v>0</v>
      </c>
      <c r="I58" s="849">
        <v>2</v>
      </c>
      <c r="J58" s="849">
        <v>219.78</v>
      </c>
      <c r="K58" s="837">
        <v>1</v>
      </c>
      <c r="L58" s="849">
        <v>2</v>
      </c>
      <c r="M58" s="850">
        <v>219.78</v>
      </c>
    </row>
    <row r="59" spans="1:13" ht="14.45" customHeight="1" x14ac:dyDescent="0.2">
      <c r="A59" s="831" t="s">
        <v>3255</v>
      </c>
      <c r="B59" s="832" t="s">
        <v>2906</v>
      </c>
      <c r="C59" s="832" t="s">
        <v>2910</v>
      </c>
      <c r="D59" s="832" t="s">
        <v>2911</v>
      </c>
      <c r="E59" s="832" t="s">
        <v>2912</v>
      </c>
      <c r="F59" s="849"/>
      <c r="G59" s="849"/>
      <c r="H59" s="837">
        <v>0</v>
      </c>
      <c r="I59" s="849">
        <v>4</v>
      </c>
      <c r="J59" s="849">
        <v>452.64</v>
      </c>
      <c r="K59" s="837">
        <v>1</v>
      </c>
      <c r="L59" s="849">
        <v>4</v>
      </c>
      <c r="M59" s="850">
        <v>452.64</v>
      </c>
    </row>
    <row r="60" spans="1:13" ht="14.45" customHeight="1" x14ac:dyDescent="0.2">
      <c r="A60" s="831" t="s">
        <v>3255</v>
      </c>
      <c r="B60" s="832" t="s">
        <v>2906</v>
      </c>
      <c r="C60" s="832" t="s">
        <v>2913</v>
      </c>
      <c r="D60" s="832" t="s">
        <v>2911</v>
      </c>
      <c r="E60" s="832" t="s">
        <v>2914</v>
      </c>
      <c r="F60" s="849"/>
      <c r="G60" s="849"/>
      <c r="H60" s="837">
        <v>0</v>
      </c>
      <c r="I60" s="849">
        <v>2</v>
      </c>
      <c r="J60" s="849">
        <v>339.46</v>
      </c>
      <c r="K60" s="837">
        <v>1</v>
      </c>
      <c r="L60" s="849">
        <v>2</v>
      </c>
      <c r="M60" s="850">
        <v>339.46</v>
      </c>
    </row>
    <row r="61" spans="1:13" ht="14.45" customHeight="1" x14ac:dyDescent="0.2">
      <c r="A61" s="831" t="s">
        <v>3255</v>
      </c>
      <c r="B61" s="832" t="s">
        <v>2906</v>
      </c>
      <c r="C61" s="832" t="s">
        <v>2915</v>
      </c>
      <c r="D61" s="832" t="s">
        <v>2911</v>
      </c>
      <c r="E61" s="832" t="s">
        <v>2916</v>
      </c>
      <c r="F61" s="849"/>
      <c r="G61" s="849"/>
      <c r="H61" s="837">
        <v>0</v>
      </c>
      <c r="I61" s="849">
        <v>14</v>
      </c>
      <c r="J61" s="849">
        <v>4752.58</v>
      </c>
      <c r="K61" s="837">
        <v>1</v>
      </c>
      <c r="L61" s="849">
        <v>14</v>
      </c>
      <c r="M61" s="850">
        <v>4752.58</v>
      </c>
    </row>
    <row r="62" spans="1:13" ht="14.45" customHeight="1" x14ac:dyDescent="0.2">
      <c r="A62" s="831" t="s">
        <v>3255</v>
      </c>
      <c r="B62" s="832" t="s">
        <v>2917</v>
      </c>
      <c r="C62" s="832" t="s">
        <v>4780</v>
      </c>
      <c r="D62" s="832" t="s">
        <v>4779</v>
      </c>
      <c r="E62" s="832" t="s">
        <v>4781</v>
      </c>
      <c r="F62" s="849">
        <v>1</v>
      </c>
      <c r="G62" s="849">
        <v>455.1</v>
      </c>
      <c r="H62" s="837">
        <v>1</v>
      </c>
      <c r="I62" s="849"/>
      <c r="J62" s="849"/>
      <c r="K62" s="837">
        <v>0</v>
      </c>
      <c r="L62" s="849">
        <v>1</v>
      </c>
      <c r="M62" s="850">
        <v>455.1</v>
      </c>
    </row>
    <row r="63" spans="1:13" ht="14.45" customHeight="1" x14ac:dyDescent="0.2">
      <c r="A63" s="831" t="s">
        <v>3255</v>
      </c>
      <c r="B63" s="832" t="s">
        <v>2917</v>
      </c>
      <c r="C63" s="832" t="s">
        <v>4778</v>
      </c>
      <c r="D63" s="832" t="s">
        <v>4779</v>
      </c>
      <c r="E63" s="832" t="s">
        <v>2920</v>
      </c>
      <c r="F63" s="849">
        <v>4</v>
      </c>
      <c r="G63" s="849">
        <v>3640.8</v>
      </c>
      <c r="H63" s="837">
        <v>1</v>
      </c>
      <c r="I63" s="849"/>
      <c r="J63" s="849"/>
      <c r="K63" s="837">
        <v>0</v>
      </c>
      <c r="L63" s="849">
        <v>4</v>
      </c>
      <c r="M63" s="850">
        <v>3640.8</v>
      </c>
    </row>
    <row r="64" spans="1:13" ht="14.45" customHeight="1" x14ac:dyDescent="0.2">
      <c r="A64" s="831" t="s">
        <v>3255</v>
      </c>
      <c r="B64" s="832" t="s">
        <v>2930</v>
      </c>
      <c r="C64" s="832" t="s">
        <v>2931</v>
      </c>
      <c r="D64" s="832" t="s">
        <v>2932</v>
      </c>
      <c r="E64" s="832" t="s">
        <v>2933</v>
      </c>
      <c r="F64" s="849"/>
      <c r="G64" s="849"/>
      <c r="H64" s="837">
        <v>0</v>
      </c>
      <c r="I64" s="849">
        <v>1</v>
      </c>
      <c r="J64" s="849">
        <v>23.4</v>
      </c>
      <c r="K64" s="837">
        <v>1</v>
      </c>
      <c r="L64" s="849">
        <v>1</v>
      </c>
      <c r="M64" s="850">
        <v>23.4</v>
      </c>
    </row>
    <row r="65" spans="1:13" ht="14.45" customHeight="1" x14ac:dyDescent="0.2">
      <c r="A65" s="831" t="s">
        <v>3255</v>
      </c>
      <c r="B65" s="832" t="s">
        <v>2930</v>
      </c>
      <c r="C65" s="832" t="s">
        <v>4186</v>
      </c>
      <c r="D65" s="832" t="s">
        <v>2932</v>
      </c>
      <c r="E65" s="832" t="s">
        <v>4187</v>
      </c>
      <c r="F65" s="849"/>
      <c r="G65" s="849"/>
      <c r="H65" s="837">
        <v>0</v>
      </c>
      <c r="I65" s="849">
        <v>1</v>
      </c>
      <c r="J65" s="849">
        <v>46.81</v>
      </c>
      <c r="K65" s="837">
        <v>1</v>
      </c>
      <c r="L65" s="849">
        <v>1</v>
      </c>
      <c r="M65" s="850">
        <v>46.81</v>
      </c>
    </row>
    <row r="66" spans="1:13" ht="14.45" customHeight="1" x14ac:dyDescent="0.2">
      <c r="A66" s="831" t="s">
        <v>3255</v>
      </c>
      <c r="B66" s="832" t="s">
        <v>2930</v>
      </c>
      <c r="C66" s="832" t="s">
        <v>2934</v>
      </c>
      <c r="D66" s="832" t="s">
        <v>2932</v>
      </c>
      <c r="E66" s="832" t="s">
        <v>2935</v>
      </c>
      <c r="F66" s="849"/>
      <c r="G66" s="849"/>
      <c r="H66" s="837">
        <v>0</v>
      </c>
      <c r="I66" s="849">
        <v>10</v>
      </c>
      <c r="J66" s="849">
        <v>47</v>
      </c>
      <c r="K66" s="837">
        <v>1</v>
      </c>
      <c r="L66" s="849">
        <v>10</v>
      </c>
      <c r="M66" s="850">
        <v>47</v>
      </c>
    </row>
    <row r="67" spans="1:13" ht="14.45" customHeight="1" x14ac:dyDescent="0.2">
      <c r="A67" s="831" t="s">
        <v>3255</v>
      </c>
      <c r="B67" s="832" t="s">
        <v>2946</v>
      </c>
      <c r="C67" s="832" t="s">
        <v>3682</v>
      </c>
      <c r="D67" s="832" t="s">
        <v>3683</v>
      </c>
      <c r="E67" s="832" t="s">
        <v>3148</v>
      </c>
      <c r="F67" s="849">
        <v>2</v>
      </c>
      <c r="G67" s="849">
        <v>0</v>
      </c>
      <c r="H67" s="837"/>
      <c r="I67" s="849"/>
      <c r="J67" s="849"/>
      <c r="K67" s="837"/>
      <c r="L67" s="849">
        <v>2</v>
      </c>
      <c r="M67" s="850">
        <v>0</v>
      </c>
    </row>
    <row r="68" spans="1:13" ht="14.45" customHeight="1" x14ac:dyDescent="0.2">
      <c r="A68" s="831" t="s">
        <v>3255</v>
      </c>
      <c r="B68" s="832" t="s">
        <v>5597</v>
      </c>
      <c r="C68" s="832" t="s">
        <v>3366</v>
      </c>
      <c r="D68" s="832" t="s">
        <v>831</v>
      </c>
      <c r="E68" s="832" t="s">
        <v>769</v>
      </c>
      <c r="F68" s="849"/>
      <c r="G68" s="849"/>
      <c r="H68" s="837">
        <v>0</v>
      </c>
      <c r="I68" s="849">
        <v>1</v>
      </c>
      <c r="J68" s="849">
        <v>65.989999999999995</v>
      </c>
      <c r="K68" s="837">
        <v>1</v>
      </c>
      <c r="L68" s="849">
        <v>1</v>
      </c>
      <c r="M68" s="850">
        <v>65.989999999999995</v>
      </c>
    </row>
    <row r="69" spans="1:13" ht="14.45" customHeight="1" x14ac:dyDescent="0.2">
      <c r="A69" s="831" t="s">
        <v>3255</v>
      </c>
      <c r="B69" s="832" t="s">
        <v>2954</v>
      </c>
      <c r="C69" s="832" t="s">
        <v>4795</v>
      </c>
      <c r="D69" s="832" t="s">
        <v>4796</v>
      </c>
      <c r="E69" s="832" t="s">
        <v>2957</v>
      </c>
      <c r="F69" s="849">
        <v>2</v>
      </c>
      <c r="G69" s="849">
        <v>246.36</v>
      </c>
      <c r="H69" s="837">
        <v>1</v>
      </c>
      <c r="I69" s="849"/>
      <c r="J69" s="849"/>
      <c r="K69" s="837">
        <v>0</v>
      </c>
      <c r="L69" s="849">
        <v>2</v>
      </c>
      <c r="M69" s="850">
        <v>246.36</v>
      </c>
    </row>
    <row r="70" spans="1:13" ht="14.45" customHeight="1" x14ac:dyDescent="0.2">
      <c r="A70" s="831" t="s">
        <v>3255</v>
      </c>
      <c r="B70" s="832" t="s">
        <v>2958</v>
      </c>
      <c r="C70" s="832" t="s">
        <v>2959</v>
      </c>
      <c r="D70" s="832" t="s">
        <v>2960</v>
      </c>
      <c r="E70" s="832" t="s">
        <v>2961</v>
      </c>
      <c r="F70" s="849"/>
      <c r="G70" s="849"/>
      <c r="H70" s="837">
        <v>0</v>
      </c>
      <c r="I70" s="849">
        <v>1</v>
      </c>
      <c r="J70" s="849">
        <v>161.06</v>
      </c>
      <c r="K70" s="837">
        <v>1</v>
      </c>
      <c r="L70" s="849">
        <v>1</v>
      </c>
      <c r="M70" s="850">
        <v>161.06</v>
      </c>
    </row>
    <row r="71" spans="1:13" ht="14.45" customHeight="1" x14ac:dyDescent="0.2">
      <c r="A71" s="831" t="s">
        <v>3255</v>
      </c>
      <c r="B71" s="832" t="s">
        <v>3153</v>
      </c>
      <c r="C71" s="832" t="s">
        <v>4742</v>
      </c>
      <c r="D71" s="832" t="s">
        <v>4743</v>
      </c>
      <c r="E71" s="832" t="s">
        <v>4744</v>
      </c>
      <c r="F71" s="849">
        <v>1</v>
      </c>
      <c r="G71" s="849">
        <v>0</v>
      </c>
      <c r="H71" s="837"/>
      <c r="I71" s="849"/>
      <c r="J71" s="849"/>
      <c r="K71" s="837"/>
      <c r="L71" s="849">
        <v>1</v>
      </c>
      <c r="M71" s="850">
        <v>0</v>
      </c>
    </row>
    <row r="72" spans="1:13" ht="14.45" customHeight="1" x14ac:dyDescent="0.2">
      <c r="A72" s="831" t="s">
        <v>3255</v>
      </c>
      <c r="B72" s="832" t="s">
        <v>2985</v>
      </c>
      <c r="C72" s="832" t="s">
        <v>2986</v>
      </c>
      <c r="D72" s="832" t="s">
        <v>1653</v>
      </c>
      <c r="E72" s="832" t="s">
        <v>2987</v>
      </c>
      <c r="F72" s="849"/>
      <c r="G72" s="849"/>
      <c r="H72" s="837">
        <v>0</v>
      </c>
      <c r="I72" s="849">
        <v>1</v>
      </c>
      <c r="J72" s="849">
        <v>117.55</v>
      </c>
      <c r="K72" s="837">
        <v>1</v>
      </c>
      <c r="L72" s="849">
        <v>1</v>
      </c>
      <c r="M72" s="850">
        <v>117.55</v>
      </c>
    </row>
    <row r="73" spans="1:13" ht="14.45" customHeight="1" x14ac:dyDescent="0.2">
      <c r="A73" s="831" t="s">
        <v>3255</v>
      </c>
      <c r="B73" s="832" t="s">
        <v>2995</v>
      </c>
      <c r="C73" s="832" t="s">
        <v>3006</v>
      </c>
      <c r="D73" s="832" t="s">
        <v>1715</v>
      </c>
      <c r="E73" s="832" t="s">
        <v>1717</v>
      </c>
      <c r="F73" s="849"/>
      <c r="G73" s="849"/>
      <c r="H73" s="837">
        <v>0</v>
      </c>
      <c r="I73" s="849">
        <v>24</v>
      </c>
      <c r="J73" s="849">
        <v>5823.12</v>
      </c>
      <c r="K73" s="837">
        <v>1</v>
      </c>
      <c r="L73" s="849">
        <v>24</v>
      </c>
      <c r="M73" s="850">
        <v>5823.12</v>
      </c>
    </row>
    <row r="74" spans="1:13" ht="14.45" customHeight="1" x14ac:dyDescent="0.2">
      <c r="A74" s="831" t="s">
        <v>3255</v>
      </c>
      <c r="B74" s="832" t="s">
        <v>2995</v>
      </c>
      <c r="C74" s="832" t="s">
        <v>4036</v>
      </c>
      <c r="D74" s="832" t="s">
        <v>1715</v>
      </c>
      <c r="E74" s="832" t="s">
        <v>4037</v>
      </c>
      <c r="F74" s="849"/>
      <c r="G74" s="849"/>
      <c r="H74" s="837">
        <v>0</v>
      </c>
      <c r="I74" s="849">
        <v>5</v>
      </c>
      <c r="J74" s="849">
        <v>7255.2</v>
      </c>
      <c r="K74" s="837">
        <v>1</v>
      </c>
      <c r="L74" s="849">
        <v>5</v>
      </c>
      <c r="M74" s="850">
        <v>7255.2</v>
      </c>
    </row>
    <row r="75" spans="1:13" ht="14.45" customHeight="1" x14ac:dyDescent="0.2">
      <c r="A75" s="831" t="s">
        <v>3255</v>
      </c>
      <c r="B75" s="832" t="s">
        <v>2995</v>
      </c>
      <c r="C75" s="832" t="s">
        <v>2996</v>
      </c>
      <c r="D75" s="832" t="s">
        <v>1715</v>
      </c>
      <c r="E75" s="832" t="s">
        <v>1716</v>
      </c>
      <c r="F75" s="849"/>
      <c r="G75" s="849"/>
      <c r="H75" s="837">
        <v>0</v>
      </c>
      <c r="I75" s="849">
        <v>3</v>
      </c>
      <c r="J75" s="849">
        <v>3894.63</v>
      </c>
      <c r="K75" s="837">
        <v>1</v>
      </c>
      <c r="L75" s="849">
        <v>3</v>
      </c>
      <c r="M75" s="850">
        <v>3894.63</v>
      </c>
    </row>
    <row r="76" spans="1:13" ht="14.45" customHeight="1" x14ac:dyDescent="0.2">
      <c r="A76" s="831" t="s">
        <v>3255</v>
      </c>
      <c r="B76" s="832" t="s">
        <v>2995</v>
      </c>
      <c r="C76" s="832" t="s">
        <v>4613</v>
      </c>
      <c r="D76" s="832" t="s">
        <v>4614</v>
      </c>
      <c r="E76" s="832" t="s">
        <v>3005</v>
      </c>
      <c r="F76" s="849">
        <v>20</v>
      </c>
      <c r="G76" s="849">
        <v>3045.4</v>
      </c>
      <c r="H76" s="837">
        <v>1</v>
      </c>
      <c r="I76" s="849"/>
      <c r="J76" s="849"/>
      <c r="K76" s="837">
        <v>0</v>
      </c>
      <c r="L76" s="849">
        <v>20</v>
      </c>
      <c r="M76" s="850">
        <v>3045.4</v>
      </c>
    </row>
    <row r="77" spans="1:13" ht="14.45" customHeight="1" x14ac:dyDescent="0.2">
      <c r="A77" s="831" t="s">
        <v>3255</v>
      </c>
      <c r="B77" s="832" t="s">
        <v>2879</v>
      </c>
      <c r="C77" s="832" t="s">
        <v>2880</v>
      </c>
      <c r="D77" s="832" t="s">
        <v>2881</v>
      </c>
      <c r="E77" s="832" t="s">
        <v>2882</v>
      </c>
      <c r="F77" s="849">
        <v>6</v>
      </c>
      <c r="G77" s="849">
        <v>301.92</v>
      </c>
      <c r="H77" s="837">
        <v>1</v>
      </c>
      <c r="I77" s="849"/>
      <c r="J77" s="849"/>
      <c r="K77" s="837">
        <v>0</v>
      </c>
      <c r="L77" s="849">
        <v>6</v>
      </c>
      <c r="M77" s="850">
        <v>301.92</v>
      </c>
    </row>
    <row r="78" spans="1:13" ht="14.45" customHeight="1" x14ac:dyDescent="0.2">
      <c r="A78" s="831" t="s">
        <v>3256</v>
      </c>
      <c r="B78" s="832" t="s">
        <v>2505</v>
      </c>
      <c r="C78" s="832" t="s">
        <v>2510</v>
      </c>
      <c r="D78" s="832" t="s">
        <v>842</v>
      </c>
      <c r="E78" s="832" t="s">
        <v>2511</v>
      </c>
      <c r="F78" s="849"/>
      <c r="G78" s="849"/>
      <c r="H78" s="837">
        <v>0</v>
      </c>
      <c r="I78" s="849">
        <v>1</v>
      </c>
      <c r="J78" s="849">
        <v>57.6</v>
      </c>
      <c r="K78" s="837">
        <v>1</v>
      </c>
      <c r="L78" s="849">
        <v>1</v>
      </c>
      <c r="M78" s="850">
        <v>57.6</v>
      </c>
    </row>
    <row r="79" spans="1:13" ht="14.45" customHeight="1" x14ac:dyDescent="0.2">
      <c r="A79" s="831" t="s">
        <v>3256</v>
      </c>
      <c r="B79" s="832" t="s">
        <v>5598</v>
      </c>
      <c r="C79" s="832" t="s">
        <v>4877</v>
      </c>
      <c r="D79" s="832" t="s">
        <v>932</v>
      </c>
      <c r="E79" s="832" t="s">
        <v>4878</v>
      </c>
      <c r="F79" s="849"/>
      <c r="G79" s="849"/>
      <c r="H79" s="837"/>
      <c r="I79" s="849">
        <v>1</v>
      </c>
      <c r="J79" s="849">
        <v>0</v>
      </c>
      <c r="K79" s="837"/>
      <c r="L79" s="849">
        <v>1</v>
      </c>
      <c r="M79" s="850">
        <v>0</v>
      </c>
    </row>
    <row r="80" spans="1:13" ht="14.45" customHeight="1" x14ac:dyDescent="0.2">
      <c r="A80" s="831" t="s">
        <v>3256</v>
      </c>
      <c r="B80" s="832" t="s">
        <v>2658</v>
      </c>
      <c r="C80" s="832" t="s">
        <v>2660</v>
      </c>
      <c r="D80" s="832" t="s">
        <v>1427</v>
      </c>
      <c r="E80" s="832" t="s">
        <v>2661</v>
      </c>
      <c r="F80" s="849"/>
      <c r="G80" s="849"/>
      <c r="H80" s="837">
        <v>0</v>
      </c>
      <c r="I80" s="849">
        <v>1</v>
      </c>
      <c r="J80" s="849">
        <v>143.09</v>
      </c>
      <c r="K80" s="837">
        <v>1</v>
      </c>
      <c r="L80" s="849">
        <v>1</v>
      </c>
      <c r="M80" s="850">
        <v>143.09</v>
      </c>
    </row>
    <row r="81" spans="1:13" ht="14.45" customHeight="1" x14ac:dyDescent="0.2">
      <c r="A81" s="831" t="s">
        <v>3256</v>
      </c>
      <c r="B81" s="832" t="s">
        <v>2727</v>
      </c>
      <c r="C81" s="832" t="s">
        <v>3111</v>
      </c>
      <c r="D81" s="832" t="s">
        <v>1735</v>
      </c>
      <c r="E81" s="832" t="s">
        <v>3112</v>
      </c>
      <c r="F81" s="849"/>
      <c r="G81" s="849"/>
      <c r="H81" s="837">
        <v>0</v>
      </c>
      <c r="I81" s="849">
        <v>1</v>
      </c>
      <c r="J81" s="849">
        <v>154.36000000000001</v>
      </c>
      <c r="K81" s="837">
        <v>1</v>
      </c>
      <c r="L81" s="849">
        <v>1</v>
      </c>
      <c r="M81" s="850">
        <v>154.36000000000001</v>
      </c>
    </row>
    <row r="82" spans="1:13" ht="14.45" customHeight="1" x14ac:dyDescent="0.2">
      <c r="A82" s="831" t="s">
        <v>3257</v>
      </c>
      <c r="B82" s="832" t="s">
        <v>2783</v>
      </c>
      <c r="C82" s="832" t="s">
        <v>2789</v>
      </c>
      <c r="D82" s="832" t="s">
        <v>2790</v>
      </c>
      <c r="E82" s="832" t="s">
        <v>2791</v>
      </c>
      <c r="F82" s="849"/>
      <c r="G82" s="849"/>
      <c r="H82" s="837">
        <v>0</v>
      </c>
      <c r="I82" s="849">
        <v>2</v>
      </c>
      <c r="J82" s="849">
        <v>6463.62</v>
      </c>
      <c r="K82" s="837">
        <v>1</v>
      </c>
      <c r="L82" s="849">
        <v>2</v>
      </c>
      <c r="M82" s="850">
        <v>6463.62</v>
      </c>
    </row>
    <row r="83" spans="1:13" ht="14.45" customHeight="1" x14ac:dyDescent="0.2">
      <c r="A83" s="831" t="s">
        <v>3257</v>
      </c>
      <c r="B83" s="832" t="s">
        <v>2792</v>
      </c>
      <c r="C83" s="832" t="s">
        <v>3632</v>
      </c>
      <c r="D83" s="832" t="s">
        <v>3633</v>
      </c>
      <c r="E83" s="832" t="s">
        <v>3629</v>
      </c>
      <c r="F83" s="849">
        <v>6</v>
      </c>
      <c r="G83" s="849">
        <v>12009.599999999999</v>
      </c>
      <c r="H83" s="837">
        <v>1</v>
      </c>
      <c r="I83" s="849"/>
      <c r="J83" s="849"/>
      <c r="K83" s="837">
        <v>0</v>
      </c>
      <c r="L83" s="849">
        <v>6</v>
      </c>
      <c r="M83" s="850">
        <v>12009.599999999999</v>
      </c>
    </row>
    <row r="84" spans="1:13" ht="14.45" customHeight="1" x14ac:dyDescent="0.2">
      <c r="A84" s="831" t="s">
        <v>3257</v>
      </c>
      <c r="B84" s="832" t="s">
        <v>2792</v>
      </c>
      <c r="C84" s="832" t="s">
        <v>3634</v>
      </c>
      <c r="D84" s="832" t="s">
        <v>3633</v>
      </c>
      <c r="E84" s="832" t="s">
        <v>1537</v>
      </c>
      <c r="F84" s="849">
        <v>6</v>
      </c>
      <c r="G84" s="849">
        <v>84067.26</v>
      </c>
      <c r="H84" s="837">
        <v>1</v>
      </c>
      <c r="I84" s="849"/>
      <c r="J84" s="849"/>
      <c r="K84" s="837">
        <v>0</v>
      </c>
      <c r="L84" s="849">
        <v>6</v>
      </c>
      <c r="M84" s="850">
        <v>84067.26</v>
      </c>
    </row>
    <row r="85" spans="1:13" ht="14.45" customHeight="1" x14ac:dyDescent="0.2">
      <c r="A85" s="831" t="s">
        <v>3257</v>
      </c>
      <c r="B85" s="832" t="s">
        <v>2792</v>
      </c>
      <c r="C85" s="832" t="s">
        <v>3636</v>
      </c>
      <c r="D85" s="832" t="s">
        <v>3633</v>
      </c>
      <c r="E85" s="832" t="s">
        <v>3631</v>
      </c>
      <c r="F85" s="849">
        <v>7</v>
      </c>
      <c r="G85" s="849">
        <v>126100.87</v>
      </c>
      <c r="H85" s="837">
        <v>1</v>
      </c>
      <c r="I85" s="849"/>
      <c r="J85" s="849"/>
      <c r="K85" s="837">
        <v>0</v>
      </c>
      <c r="L85" s="849">
        <v>7</v>
      </c>
      <c r="M85" s="850">
        <v>126100.87</v>
      </c>
    </row>
    <row r="86" spans="1:13" ht="14.45" customHeight="1" x14ac:dyDescent="0.2">
      <c r="A86" s="831" t="s">
        <v>3257</v>
      </c>
      <c r="B86" s="832" t="s">
        <v>5599</v>
      </c>
      <c r="C86" s="832" t="s">
        <v>3478</v>
      </c>
      <c r="D86" s="832" t="s">
        <v>3479</v>
      </c>
      <c r="E86" s="832" t="s">
        <v>3480</v>
      </c>
      <c r="F86" s="849"/>
      <c r="G86" s="849"/>
      <c r="H86" s="837">
        <v>0</v>
      </c>
      <c r="I86" s="849">
        <v>5</v>
      </c>
      <c r="J86" s="849">
        <v>8255.8000000000011</v>
      </c>
      <c r="K86" s="837">
        <v>1</v>
      </c>
      <c r="L86" s="849">
        <v>5</v>
      </c>
      <c r="M86" s="850">
        <v>8255.8000000000011</v>
      </c>
    </row>
    <row r="87" spans="1:13" ht="14.45" customHeight="1" x14ac:dyDescent="0.2">
      <c r="A87" s="831" t="s">
        <v>3257</v>
      </c>
      <c r="B87" s="832" t="s">
        <v>5600</v>
      </c>
      <c r="C87" s="832" t="s">
        <v>3622</v>
      </c>
      <c r="D87" s="832" t="s">
        <v>3623</v>
      </c>
      <c r="E87" s="832" t="s">
        <v>3624</v>
      </c>
      <c r="F87" s="849"/>
      <c r="G87" s="849"/>
      <c r="H87" s="837">
        <v>0</v>
      </c>
      <c r="I87" s="849">
        <v>12</v>
      </c>
      <c r="J87" s="849">
        <v>6027.7200000000012</v>
      </c>
      <c r="K87" s="837">
        <v>1</v>
      </c>
      <c r="L87" s="849">
        <v>12</v>
      </c>
      <c r="M87" s="850">
        <v>6027.7200000000012</v>
      </c>
    </row>
    <row r="88" spans="1:13" ht="14.45" customHeight="1" x14ac:dyDescent="0.2">
      <c r="A88" s="831" t="s">
        <v>3257</v>
      </c>
      <c r="B88" s="832" t="s">
        <v>2826</v>
      </c>
      <c r="C88" s="832" t="s">
        <v>2827</v>
      </c>
      <c r="D88" s="832" t="s">
        <v>2828</v>
      </c>
      <c r="E88" s="832" t="s">
        <v>773</v>
      </c>
      <c r="F88" s="849"/>
      <c r="G88" s="849"/>
      <c r="H88" s="837">
        <v>0</v>
      </c>
      <c r="I88" s="849">
        <v>10</v>
      </c>
      <c r="J88" s="849">
        <v>5503.9</v>
      </c>
      <c r="K88" s="837">
        <v>1</v>
      </c>
      <c r="L88" s="849">
        <v>10</v>
      </c>
      <c r="M88" s="850">
        <v>5503.9</v>
      </c>
    </row>
    <row r="89" spans="1:13" ht="14.45" customHeight="1" x14ac:dyDescent="0.2">
      <c r="A89" s="831" t="s">
        <v>3257</v>
      </c>
      <c r="B89" s="832" t="s">
        <v>2857</v>
      </c>
      <c r="C89" s="832" t="s">
        <v>2865</v>
      </c>
      <c r="D89" s="832" t="s">
        <v>2859</v>
      </c>
      <c r="E89" s="832" t="s">
        <v>2866</v>
      </c>
      <c r="F89" s="849"/>
      <c r="G89" s="849"/>
      <c r="H89" s="837">
        <v>0</v>
      </c>
      <c r="I89" s="849">
        <v>4</v>
      </c>
      <c r="J89" s="849">
        <v>3877.92</v>
      </c>
      <c r="K89" s="837">
        <v>1</v>
      </c>
      <c r="L89" s="849">
        <v>4</v>
      </c>
      <c r="M89" s="850">
        <v>3877.92</v>
      </c>
    </row>
    <row r="90" spans="1:13" ht="14.45" customHeight="1" x14ac:dyDescent="0.2">
      <c r="A90" s="831" t="s">
        <v>3257</v>
      </c>
      <c r="B90" s="832" t="s">
        <v>2883</v>
      </c>
      <c r="C90" s="832" t="s">
        <v>2886</v>
      </c>
      <c r="D90" s="832" t="s">
        <v>1345</v>
      </c>
      <c r="E90" s="832" t="s">
        <v>1346</v>
      </c>
      <c r="F90" s="849"/>
      <c r="G90" s="849"/>
      <c r="H90" s="837"/>
      <c r="I90" s="849">
        <v>3</v>
      </c>
      <c r="J90" s="849">
        <v>0</v>
      </c>
      <c r="K90" s="837"/>
      <c r="L90" s="849">
        <v>3</v>
      </c>
      <c r="M90" s="850">
        <v>0</v>
      </c>
    </row>
    <row r="91" spans="1:13" ht="14.45" customHeight="1" x14ac:dyDescent="0.2">
      <c r="A91" s="831" t="s">
        <v>3257</v>
      </c>
      <c r="B91" s="832" t="s">
        <v>2883</v>
      </c>
      <c r="C91" s="832" t="s">
        <v>2884</v>
      </c>
      <c r="D91" s="832" t="s">
        <v>1273</v>
      </c>
      <c r="E91" s="832" t="s">
        <v>1276</v>
      </c>
      <c r="F91" s="849">
        <v>1</v>
      </c>
      <c r="G91" s="849">
        <v>0</v>
      </c>
      <c r="H91" s="837"/>
      <c r="I91" s="849"/>
      <c r="J91" s="849"/>
      <c r="K91" s="837"/>
      <c r="L91" s="849">
        <v>1</v>
      </c>
      <c r="M91" s="850">
        <v>0</v>
      </c>
    </row>
    <row r="92" spans="1:13" ht="14.45" customHeight="1" x14ac:dyDescent="0.2">
      <c r="A92" s="831" t="s">
        <v>3257</v>
      </c>
      <c r="B92" s="832" t="s">
        <v>2946</v>
      </c>
      <c r="C92" s="832" t="s">
        <v>3682</v>
      </c>
      <c r="D92" s="832" t="s">
        <v>3683</v>
      </c>
      <c r="E92" s="832" t="s">
        <v>3148</v>
      </c>
      <c r="F92" s="849">
        <v>2</v>
      </c>
      <c r="G92" s="849">
        <v>0</v>
      </c>
      <c r="H92" s="837"/>
      <c r="I92" s="849"/>
      <c r="J92" s="849"/>
      <c r="K92" s="837"/>
      <c r="L92" s="849">
        <v>2</v>
      </c>
      <c r="M92" s="850">
        <v>0</v>
      </c>
    </row>
    <row r="93" spans="1:13" ht="14.45" customHeight="1" x14ac:dyDescent="0.2">
      <c r="A93" s="831" t="s">
        <v>3257</v>
      </c>
      <c r="B93" s="832" t="s">
        <v>2995</v>
      </c>
      <c r="C93" s="832" t="s">
        <v>4359</v>
      </c>
      <c r="D93" s="832" t="s">
        <v>2156</v>
      </c>
      <c r="E93" s="832" t="s">
        <v>2157</v>
      </c>
      <c r="F93" s="849"/>
      <c r="G93" s="849"/>
      <c r="H93" s="837">
        <v>0</v>
      </c>
      <c r="I93" s="849">
        <v>4</v>
      </c>
      <c r="J93" s="849">
        <v>777.04</v>
      </c>
      <c r="K93" s="837">
        <v>1</v>
      </c>
      <c r="L93" s="849">
        <v>4</v>
      </c>
      <c r="M93" s="850">
        <v>777.04</v>
      </c>
    </row>
    <row r="94" spans="1:13" ht="14.45" customHeight="1" x14ac:dyDescent="0.2">
      <c r="A94" s="831" t="s">
        <v>3257</v>
      </c>
      <c r="B94" s="832" t="s">
        <v>2995</v>
      </c>
      <c r="C94" s="832" t="s">
        <v>3165</v>
      </c>
      <c r="D94" s="832" t="s">
        <v>3166</v>
      </c>
      <c r="E94" s="832" t="s">
        <v>2157</v>
      </c>
      <c r="F94" s="849"/>
      <c r="G94" s="849"/>
      <c r="H94" s="837">
        <v>0</v>
      </c>
      <c r="I94" s="849">
        <v>3</v>
      </c>
      <c r="J94" s="849">
        <v>582.78</v>
      </c>
      <c r="K94" s="837">
        <v>1</v>
      </c>
      <c r="L94" s="849">
        <v>3</v>
      </c>
      <c r="M94" s="850">
        <v>582.78</v>
      </c>
    </row>
    <row r="95" spans="1:13" ht="14.45" customHeight="1" x14ac:dyDescent="0.2">
      <c r="A95" s="831" t="s">
        <v>3258</v>
      </c>
      <c r="B95" s="832" t="s">
        <v>2505</v>
      </c>
      <c r="C95" s="832" t="s">
        <v>2508</v>
      </c>
      <c r="D95" s="832" t="s">
        <v>842</v>
      </c>
      <c r="E95" s="832" t="s">
        <v>2509</v>
      </c>
      <c r="F95" s="849"/>
      <c r="G95" s="849"/>
      <c r="H95" s="837">
        <v>0</v>
      </c>
      <c r="I95" s="849">
        <v>14</v>
      </c>
      <c r="J95" s="849">
        <v>225.68</v>
      </c>
      <c r="K95" s="837">
        <v>1</v>
      </c>
      <c r="L95" s="849">
        <v>14</v>
      </c>
      <c r="M95" s="850">
        <v>225.68</v>
      </c>
    </row>
    <row r="96" spans="1:13" ht="14.45" customHeight="1" x14ac:dyDescent="0.2">
      <c r="A96" s="831" t="s">
        <v>3258</v>
      </c>
      <c r="B96" s="832" t="s">
        <v>2520</v>
      </c>
      <c r="C96" s="832" t="s">
        <v>2521</v>
      </c>
      <c r="D96" s="832" t="s">
        <v>1349</v>
      </c>
      <c r="E96" s="832" t="s">
        <v>2522</v>
      </c>
      <c r="F96" s="849"/>
      <c r="G96" s="849"/>
      <c r="H96" s="837">
        <v>0</v>
      </c>
      <c r="I96" s="849">
        <v>85</v>
      </c>
      <c r="J96" s="849">
        <v>38520.300000000003</v>
      </c>
      <c r="K96" s="837">
        <v>1</v>
      </c>
      <c r="L96" s="849">
        <v>85</v>
      </c>
      <c r="M96" s="850">
        <v>38520.300000000003</v>
      </c>
    </row>
    <row r="97" spans="1:13" ht="14.45" customHeight="1" x14ac:dyDescent="0.2">
      <c r="A97" s="831" t="s">
        <v>3258</v>
      </c>
      <c r="B97" s="832" t="s">
        <v>3031</v>
      </c>
      <c r="C97" s="832" t="s">
        <v>3334</v>
      </c>
      <c r="D97" s="832" t="s">
        <v>3335</v>
      </c>
      <c r="E97" s="832" t="s">
        <v>3034</v>
      </c>
      <c r="F97" s="849"/>
      <c r="G97" s="849"/>
      <c r="H97" s="837">
        <v>0</v>
      </c>
      <c r="I97" s="849">
        <v>1</v>
      </c>
      <c r="J97" s="849">
        <v>1561.54</v>
      </c>
      <c r="K97" s="837">
        <v>1</v>
      </c>
      <c r="L97" s="849">
        <v>1</v>
      </c>
      <c r="M97" s="850">
        <v>1561.54</v>
      </c>
    </row>
    <row r="98" spans="1:13" ht="14.45" customHeight="1" x14ac:dyDescent="0.2">
      <c r="A98" s="831" t="s">
        <v>3258</v>
      </c>
      <c r="B98" s="832" t="s">
        <v>2550</v>
      </c>
      <c r="C98" s="832" t="s">
        <v>2553</v>
      </c>
      <c r="D98" s="832" t="s">
        <v>1023</v>
      </c>
      <c r="E98" s="832" t="s">
        <v>2554</v>
      </c>
      <c r="F98" s="849"/>
      <c r="G98" s="849"/>
      <c r="H98" s="837">
        <v>0</v>
      </c>
      <c r="I98" s="849">
        <v>9</v>
      </c>
      <c r="J98" s="849">
        <v>12470.58</v>
      </c>
      <c r="K98" s="837">
        <v>1</v>
      </c>
      <c r="L98" s="849">
        <v>9</v>
      </c>
      <c r="M98" s="850">
        <v>12470.58</v>
      </c>
    </row>
    <row r="99" spans="1:13" ht="14.45" customHeight="1" x14ac:dyDescent="0.2">
      <c r="A99" s="831" t="s">
        <v>3258</v>
      </c>
      <c r="B99" s="832" t="s">
        <v>2550</v>
      </c>
      <c r="C99" s="832" t="s">
        <v>2557</v>
      </c>
      <c r="D99" s="832" t="s">
        <v>1023</v>
      </c>
      <c r="E99" s="832" t="s">
        <v>2558</v>
      </c>
      <c r="F99" s="849"/>
      <c r="G99" s="849"/>
      <c r="H99" s="837">
        <v>0</v>
      </c>
      <c r="I99" s="849">
        <v>3</v>
      </c>
      <c r="J99" s="849">
        <v>6928.08</v>
      </c>
      <c r="K99" s="837">
        <v>1</v>
      </c>
      <c r="L99" s="849">
        <v>3</v>
      </c>
      <c r="M99" s="850">
        <v>6928.08</v>
      </c>
    </row>
    <row r="100" spans="1:13" ht="14.45" customHeight="1" x14ac:dyDescent="0.2">
      <c r="A100" s="831" t="s">
        <v>3258</v>
      </c>
      <c r="B100" s="832" t="s">
        <v>2550</v>
      </c>
      <c r="C100" s="832" t="s">
        <v>2559</v>
      </c>
      <c r="D100" s="832" t="s">
        <v>1020</v>
      </c>
      <c r="E100" s="832" t="s">
        <v>2560</v>
      </c>
      <c r="F100" s="849"/>
      <c r="G100" s="849"/>
      <c r="H100" s="837">
        <v>0</v>
      </c>
      <c r="I100" s="849">
        <v>37</v>
      </c>
      <c r="J100" s="849">
        <v>27244.210000000003</v>
      </c>
      <c r="K100" s="837">
        <v>1</v>
      </c>
      <c r="L100" s="849">
        <v>37</v>
      </c>
      <c r="M100" s="850">
        <v>27244.210000000003</v>
      </c>
    </row>
    <row r="101" spans="1:13" ht="14.45" customHeight="1" x14ac:dyDescent="0.2">
      <c r="A101" s="831" t="s">
        <v>3258</v>
      </c>
      <c r="B101" s="832" t="s">
        <v>2550</v>
      </c>
      <c r="C101" s="832" t="s">
        <v>3538</v>
      </c>
      <c r="D101" s="832" t="s">
        <v>1020</v>
      </c>
      <c r="E101" s="832" t="s">
        <v>3539</v>
      </c>
      <c r="F101" s="849"/>
      <c r="G101" s="849"/>
      <c r="H101" s="837">
        <v>0</v>
      </c>
      <c r="I101" s="849">
        <v>13</v>
      </c>
      <c r="J101" s="849">
        <v>6381.57</v>
      </c>
      <c r="K101" s="837">
        <v>1</v>
      </c>
      <c r="L101" s="849">
        <v>13</v>
      </c>
      <c r="M101" s="850">
        <v>6381.57</v>
      </c>
    </row>
    <row r="102" spans="1:13" ht="14.45" customHeight="1" x14ac:dyDescent="0.2">
      <c r="A102" s="831" t="s">
        <v>3258</v>
      </c>
      <c r="B102" s="832" t="s">
        <v>2550</v>
      </c>
      <c r="C102" s="832" t="s">
        <v>2555</v>
      </c>
      <c r="D102" s="832" t="s">
        <v>1023</v>
      </c>
      <c r="E102" s="832" t="s">
        <v>2556</v>
      </c>
      <c r="F102" s="849"/>
      <c r="G102" s="849"/>
      <c r="H102" s="837">
        <v>0</v>
      </c>
      <c r="I102" s="849">
        <v>10</v>
      </c>
      <c r="J102" s="849">
        <v>18474.900000000001</v>
      </c>
      <c r="K102" s="837">
        <v>1</v>
      </c>
      <c r="L102" s="849">
        <v>10</v>
      </c>
      <c r="M102" s="850">
        <v>18474.900000000001</v>
      </c>
    </row>
    <row r="103" spans="1:13" ht="14.45" customHeight="1" x14ac:dyDescent="0.2">
      <c r="A103" s="831" t="s">
        <v>3258</v>
      </c>
      <c r="B103" s="832" t="s">
        <v>2550</v>
      </c>
      <c r="C103" s="832" t="s">
        <v>3540</v>
      </c>
      <c r="D103" s="832" t="s">
        <v>1023</v>
      </c>
      <c r="E103" s="832" t="s">
        <v>3541</v>
      </c>
      <c r="F103" s="849"/>
      <c r="G103" s="849"/>
      <c r="H103" s="837">
        <v>0</v>
      </c>
      <c r="I103" s="849">
        <v>3</v>
      </c>
      <c r="J103" s="849">
        <v>831.36</v>
      </c>
      <c r="K103" s="837">
        <v>1</v>
      </c>
      <c r="L103" s="849">
        <v>3</v>
      </c>
      <c r="M103" s="850">
        <v>831.36</v>
      </c>
    </row>
    <row r="104" spans="1:13" ht="14.45" customHeight="1" x14ac:dyDescent="0.2">
      <c r="A104" s="831" t="s">
        <v>3258</v>
      </c>
      <c r="B104" s="832" t="s">
        <v>2550</v>
      </c>
      <c r="C104" s="832" t="s">
        <v>3039</v>
      </c>
      <c r="D104" s="832" t="s">
        <v>1020</v>
      </c>
      <c r="E104" s="832" t="s">
        <v>3040</v>
      </c>
      <c r="F104" s="849"/>
      <c r="G104" s="849"/>
      <c r="H104" s="837">
        <v>0</v>
      </c>
      <c r="I104" s="849">
        <v>2</v>
      </c>
      <c r="J104" s="849">
        <v>1847.48</v>
      </c>
      <c r="K104" s="837">
        <v>1</v>
      </c>
      <c r="L104" s="849">
        <v>2</v>
      </c>
      <c r="M104" s="850">
        <v>1847.48</v>
      </c>
    </row>
    <row r="105" spans="1:13" ht="14.45" customHeight="1" x14ac:dyDescent="0.2">
      <c r="A105" s="831" t="s">
        <v>3258</v>
      </c>
      <c r="B105" s="832" t="s">
        <v>2583</v>
      </c>
      <c r="C105" s="832" t="s">
        <v>3533</v>
      </c>
      <c r="D105" s="832" t="s">
        <v>2585</v>
      </c>
      <c r="E105" s="832" t="s">
        <v>3534</v>
      </c>
      <c r="F105" s="849"/>
      <c r="G105" s="849"/>
      <c r="H105" s="837">
        <v>0</v>
      </c>
      <c r="I105" s="849">
        <v>2</v>
      </c>
      <c r="J105" s="849">
        <v>140.6</v>
      </c>
      <c r="K105" s="837">
        <v>1</v>
      </c>
      <c r="L105" s="849">
        <v>2</v>
      </c>
      <c r="M105" s="850">
        <v>140.6</v>
      </c>
    </row>
    <row r="106" spans="1:13" ht="14.45" customHeight="1" x14ac:dyDescent="0.2">
      <c r="A106" s="831" t="s">
        <v>3258</v>
      </c>
      <c r="B106" s="832" t="s">
        <v>2583</v>
      </c>
      <c r="C106" s="832" t="s">
        <v>3535</v>
      </c>
      <c r="D106" s="832" t="s">
        <v>3536</v>
      </c>
      <c r="E106" s="832" t="s">
        <v>3537</v>
      </c>
      <c r="F106" s="849">
        <v>1</v>
      </c>
      <c r="G106" s="849">
        <v>65.61</v>
      </c>
      <c r="H106" s="837">
        <v>1</v>
      </c>
      <c r="I106" s="849"/>
      <c r="J106" s="849"/>
      <c r="K106" s="837">
        <v>0</v>
      </c>
      <c r="L106" s="849">
        <v>1</v>
      </c>
      <c r="M106" s="850">
        <v>65.61</v>
      </c>
    </row>
    <row r="107" spans="1:13" ht="14.45" customHeight="1" x14ac:dyDescent="0.2">
      <c r="A107" s="831" t="s">
        <v>3258</v>
      </c>
      <c r="B107" s="832" t="s">
        <v>2592</v>
      </c>
      <c r="C107" s="832" t="s">
        <v>2594</v>
      </c>
      <c r="D107" s="832" t="s">
        <v>1030</v>
      </c>
      <c r="E107" s="832" t="s">
        <v>2595</v>
      </c>
      <c r="F107" s="849"/>
      <c r="G107" s="849"/>
      <c r="H107" s="837">
        <v>0</v>
      </c>
      <c r="I107" s="849">
        <v>4</v>
      </c>
      <c r="J107" s="849">
        <v>170.04</v>
      </c>
      <c r="K107" s="837">
        <v>1</v>
      </c>
      <c r="L107" s="849">
        <v>4</v>
      </c>
      <c r="M107" s="850">
        <v>170.04</v>
      </c>
    </row>
    <row r="108" spans="1:13" ht="14.45" customHeight="1" x14ac:dyDescent="0.2">
      <c r="A108" s="831" t="s">
        <v>3258</v>
      </c>
      <c r="B108" s="832" t="s">
        <v>2611</v>
      </c>
      <c r="C108" s="832" t="s">
        <v>3530</v>
      </c>
      <c r="D108" s="832" t="s">
        <v>753</v>
      </c>
      <c r="E108" s="832" t="s">
        <v>757</v>
      </c>
      <c r="F108" s="849">
        <v>3</v>
      </c>
      <c r="G108" s="849">
        <v>52.679999999999993</v>
      </c>
      <c r="H108" s="837">
        <v>1</v>
      </c>
      <c r="I108" s="849"/>
      <c r="J108" s="849"/>
      <c r="K108" s="837">
        <v>0</v>
      </c>
      <c r="L108" s="849">
        <v>3</v>
      </c>
      <c r="M108" s="850">
        <v>52.679999999999993</v>
      </c>
    </row>
    <row r="109" spans="1:13" ht="14.45" customHeight="1" x14ac:dyDescent="0.2">
      <c r="A109" s="831" t="s">
        <v>3258</v>
      </c>
      <c r="B109" s="832" t="s">
        <v>2611</v>
      </c>
      <c r="C109" s="832" t="s">
        <v>3531</v>
      </c>
      <c r="D109" s="832" t="s">
        <v>753</v>
      </c>
      <c r="E109" s="832" t="s">
        <v>754</v>
      </c>
      <c r="F109" s="849"/>
      <c r="G109" s="849"/>
      <c r="H109" s="837">
        <v>0</v>
      </c>
      <c r="I109" s="849">
        <v>1</v>
      </c>
      <c r="J109" s="849">
        <v>58.52</v>
      </c>
      <c r="K109" s="837">
        <v>1</v>
      </c>
      <c r="L109" s="849">
        <v>1</v>
      </c>
      <c r="M109" s="850">
        <v>58.52</v>
      </c>
    </row>
    <row r="110" spans="1:13" ht="14.45" customHeight="1" x14ac:dyDescent="0.2">
      <c r="A110" s="831" t="s">
        <v>3258</v>
      </c>
      <c r="B110" s="832" t="s">
        <v>2626</v>
      </c>
      <c r="C110" s="832" t="s">
        <v>3337</v>
      </c>
      <c r="D110" s="832" t="s">
        <v>3338</v>
      </c>
      <c r="E110" s="832" t="s">
        <v>3339</v>
      </c>
      <c r="F110" s="849"/>
      <c r="G110" s="849"/>
      <c r="H110" s="837">
        <v>0</v>
      </c>
      <c r="I110" s="849">
        <v>1</v>
      </c>
      <c r="J110" s="849">
        <v>82.63</v>
      </c>
      <c r="K110" s="837">
        <v>1</v>
      </c>
      <c r="L110" s="849">
        <v>1</v>
      </c>
      <c r="M110" s="850">
        <v>82.63</v>
      </c>
    </row>
    <row r="111" spans="1:13" ht="14.45" customHeight="1" x14ac:dyDescent="0.2">
      <c r="A111" s="831" t="s">
        <v>3258</v>
      </c>
      <c r="B111" s="832" t="s">
        <v>2626</v>
      </c>
      <c r="C111" s="832" t="s">
        <v>3340</v>
      </c>
      <c r="D111" s="832" t="s">
        <v>3338</v>
      </c>
      <c r="E111" s="832" t="s">
        <v>3341</v>
      </c>
      <c r="F111" s="849"/>
      <c r="G111" s="849"/>
      <c r="H111" s="837">
        <v>0</v>
      </c>
      <c r="I111" s="849">
        <v>1</v>
      </c>
      <c r="J111" s="849">
        <v>41.32</v>
      </c>
      <c r="K111" s="837">
        <v>1</v>
      </c>
      <c r="L111" s="849">
        <v>1</v>
      </c>
      <c r="M111" s="850">
        <v>41.32</v>
      </c>
    </row>
    <row r="112" spans="1:13" ht="14.45" customHeight="1" x14ac:dyDescent="0.2">
      <c r="A112" s="831" t="s">
        <v>3258</v>
      </c>
      <c r="B112" s="832" t="s">
        <v>2636</v>
      </c>
      <c r="C112" s="832" t="s">
        <v>2637</v>
      </c>
      <c r="D112" s="832" t="s">
        <v>768</v>
      </c>
      <c r="E112" s="832" t="s">
        <v>773</v>
      </c>
      <c r="F112" s="849">
        <v>6</v>
      </c>
      <c r="G112" s="849">
        <v>105.35999999999999</v>
      </c>
      <c r="H112" s="837">
        <v>1</v>
      </c>
      <c r="I112" s="849"/>
      <c r="J112" s="849"/>
      <c r="K112" s="837">
        <v>0</v>
      </c>
      <c r="L112" s="849">
        <v>6</v>
      </c>
      <c r="M112" s="850">
        <v>105.35999999999999</v>
      </c>
    </row>
    <row r="113" spans="1:13" ht="14.45" customHeight="1" x14ac:dyDescent="0.2">
      <c r="A113" s="831" t="s">
        <v>3258</v>
      </c>
      <c r="B113" s="832" t="s">
        <v>2636</v>
      </c>
      <c r="C113" s="832" t="s">
        <v>2641</v>
      </c>
      <c r="D113" s="832" t="s">
        <v>768</v>
      </c>
      <c r="E113" s="832" t="s">
        <v>773</v>
      </c>
      <c r="F113" s="849"/>
      <c r="G113" s="849"/>
      <c r="H113" s="837">
        <v>0</v>
      </c>
      <c r="I113" s="849">
        <v>5</v>
      </c>
      <c r="J113" s="849">
        <v>87.799999999999983</v>
      </c>
      <c r="K113" s="837">
        <v>1</v>
      </c>
      <c r="L113" s="849">
        <v>5</v>
      </c>
      <c r="M113" s="850">
        <v>87.799999999999983</v>
      </c>
    </row>
    <row r="114" spans="1:13" ht="14.45" customHeight="1" x14ac:dyDescent="0.2">
      <c r="A114" s="831" t="s">
        <v>3258</v>
      </c>
      <c r="B114" s="832" t="s">
        <v>2644</v>
      </c>
      <c r="C114" s="832" t="s">
        <v>2648</v>
      </c>
      <c r="D114" s="832" t="s">
        <v>2646</v>
      </c>
      <c r="E114" s="832" t="s">
        <v>2649</v>
      </c>
      <c r="F114" s="849"/>
      <c r="G114" s="849"/>
      <c r="H114" s="837">
        <v>0</v>
      </c>
      <c r="I114" s="849">
        <v>2</v>
      </c>
      <c r="J114" s="849">
        <v>373.1</v>
      </c>
      <c r="K114" s="837">
        <v>1</v>
      </c>
      <c r="L114" s="849">
        <v>2</v>
      </c>
      <c r="M114" s="850">
        <v>373.1</v>
      </c>
    </row>
    <row r="115" spans="1:13" ht="14.45" customHeight="1" x14ac:dyDescent="0.2">
      <c r="A115" s="831" t="s">
        <v>3258</v>
      </c>
      <c r="B115" s="832" t="s">
        <v>2644</v>
      </c>
      <c r="C115" s="832" t="s">
        <v>2650</v>
      </c>
      <c r="D115" s="832" t="s">
        <v>2646</v>
      </c>
      <c r="E115" s="832" t="s">
        <v>2651</v>
      </c>
      <c r="F115" s="849"/>
      <c r="G115" s="849"/>
      <c r="H115" s="837">
        <v>0</v>
      </c>
      <c r="I115" s="849">
        <v>10</v>
      </c>
      <c r="J115" s="849">
        <v>310.89999999999998</v>
      </c>
      <c r="K115" s="837">
        <v>1</v>
      </c>
      <c r="L115" s="849">
        <v>10</v>
      </c>
      <c r="M115" s="850">
        <v>310.89999999999998</v>
      </c>
    </row>
    <row r="116" spans="1:13" ht="14.45" customHeight="1" x14ac:dyDescent="0.2">
      <c r="A116" s="831" t="s">
        <v>3258</v>
      </c>
      <c r="B116" s="832" t="s">
        <v>2644</v>
      </c>
      <c r="C116" s="832" t="s">
        <v>3326</v>
      </c>
      <c r="D116" s="832" t="s">
        <v>2646</v>
      </c>
      <c r="E116" s="832" t="s">
        <v>2647</v>
      </c>
      <c r="F116" s="849">
        <v>1</v>
      </c>
      <c r="G116" s="849">
        <v>93.27</v>
      </c>
      <c r="H116" s="837">
        <v>1</v>
      </c>
      <c r="I116" s="849"/>
      <c r="J116" s="849"/>
      <c r="K116" s="837">
        <v>0</v>
      </c>
      <c r="L116" s="849">
        <v>1</v>
      </c>
      <c r="M116" s="850">
        <v>93.27</v>
      </c>
    </row>
    <row r="117" spans="1:13" ht="14.45" customHeight="1" x14ac:dyDescent="0.2">
      <c r="A117" s="831" t="s">
        <v>3258</v>
      </c>
      <c r="B117" s="832" t="s">
        <v>2658</v>
      </c>
      <c r="C117" s="832" t="s">
        <v>3583</v>
      </c>
      <c r="D117" s="832" t="s">
        <v>3584</v>
      </c>
      <c r="E117" s="832" t="s">
        <v>1421</v>
      </c>
      <c r="F117" s="849">
        <v>1</v>
      </c>
      <c r="G117" s="849">
        <v>47.7</v>
      </c>
      <c r="H117" s="837">
        <v>1</v>
      </c>
      <c r="I117" s="849"/>
      <c r="J117" s="849"/>
      <c r="K117" s="837">
        <v>0</v>
      </c>
      <c r="L117" s="849">
        <v>1</v>
      </c>
      <c r="M117" s="850">
        <v>47.7</v>
      </c>
    </row>
    <row r="118" spans="1:13" ht="14.45" customHeight="1" x14ac:dyDescent="0.2">
      <c r="A118" s="831" t="s">
        <v>3258</v>
      </c>
      <c r="B118" s="832" t="s">
        <v>2669</v>
      </c>
      <c r="C118" s="832" t="s">
        <v>3666</v>
      </c>
      <c r="D118" s="832" t="s">
        <v>1067</v>
      </c>
      <c r="E118" s="832" t="s">
        <v>3667</v>
      </c>
      <c r="F118" s="849">
        <v>4</v>
      </c>
      <c r="G118" s="849">
        <v>57.88</v>
      </c>
      <c r="H118" s="837">
        <v>1</v>
      </c>
      <c r="I118" s="849"/>
      <c r="J118" s="849"/>
      <c r="K118" s="837">
        <v>0</v>
      </c>
      <c r="L118" s="849">
        <v>4</v>
      </c>
      <c r="M118" s="850">
        <v>57.88</v>
      </c>
    </row>
    <row r="119" spans="1:13" ht="14.45" customHeight="1" x14ac:dyDescent="0.2">
      <c r="A119" s="831" t="s">
        <v>3258</v>
      </c>
      <c r="B119" s="832" t="s">
        <v>2671</v>
      </c>
      <c r="C119" s="832" t="s">
        <v>3586</v>
      </c>
      <c r="D119" s="832" t="s">
        <v>2673</v>
      </c>
      <c r="E119" s="832" t="s">
        <v>3587</v>
      </c>
      <c r="F119" s="849"/>
      <c r="G119" s="849"/>
      <c r="H119" s="837">
        <v>0</v>
      </c>
      <c r="I119" s="849">
        <v>1</v>
      </c>
      <c r="J119" s="849">
        <v>545.82000000000005</v>
      </c>
      <c r="K119" s="837">
        <v>1</v>
      </c>
      <c r="L119" s="849">
        <v>1</v>
      </c>
      <c r="M119" s="850">
        <v>545.82000000000005</v>
      </c>
    </row>
    <row r="120" spans="1:13" ht="14.45" customHeight="1" x14ac:dyDescent="0.2">
      <c r="A120" s="831" t="s">
        <v>3258</v>
      </c>
      <c r="B120" s="832" t="s">
        <v>2671</v>
      </c>
      <c r="C120" s="832" t="s">
        <v>3588</v>
      </c>
      <c r="D120" s="832" t="s">
        <v>2673</v>
      </c>
      <c r="E120" s="832" t="s">
        <v>3589</v>
      </c>
      <c r="F120" s="849"/>
      <c r="G120" s="849"/>
      <c r="H120" s="837">
        <v>0</v>
      </c>
      <c r="I120" s="849">
        <v>2</v>
      </c>
      <c r="J120" s="849">
        <v>1409.46</v>
      </c>
      <c r="K120" s="837">
        <v>1</v>
      </c>
      <c r="L120" s="849">
        <v>2</v>
      </c>
      <c r="M120" s="850">
        <v>1409.46</v>
      </c>
    </row>
    <row r="121" spans="1:13" ht="14.45" customHeight="1" x14ac:dyDescent="0.2">
      <c r="A121" s="831" t="s">
        <v>3258</v>
      </c>
      <c r="B121" s="832" t="s">
        <v>5601</v>
      </c>
      <c r="C121" s="832" t="s">
        <v>3517</v>
      </c>
      <c r="D121" s="832" t="s">
        <v>3518</v>
      </c>
      <c r="E121" s="832" t="s">
        <v>3519</v>
      </c>
      <c r="F121" s="849"/>
      <c r="G121" s="849"/>
      <c r="H121" s="837">
        <v>0</v>
      </c>
      <c r="I121" s="849">
        <v>2</v>
      </c>
      <c r="J121" s="849">
        <v>237.3</v>
      </c>
      <c r="K121" s="837">
        <v>1</v>
      </c>
      <c r="L121" s="849">
        <v>2</v>
      </c>
      <c r="M121" s="850">
        <v>237.3</v>
      </c>
    </row>
    <row r="122" spans="1:13" ht="14.45" customHeight="1" x14ac:dyDescent="0.2">
      <c r="A122" s="831" t="s">
        <v>3258</v>
      </c>
      <c r="B122" s="832" t="s">
        <v>2697</v>
      </c>
      <c r="C122" s="832" t="s">
        <v>2698</v>
      </c>
      <c r="D122" s="832" t="s">
        <v>1011</v>
      </c>
      <c r="E122" s="832" t="s">
        <v>2699</v>
      </c>
      <c r="F122" s="849"/>
      <c r="G122" s="849"/>
      <c r="H122" s="837">
        <v>0</v>
      </c>
      <c r="I122" s="849">
        <v>1</v>
      </c>
      <c r="J122" s="849">
        <v>100.1</v>
      </c>
      <c r="K122" s="837">
        <v>1</v>
      </c>
      <c r="L122" s="849">
        <v>1</v>
      </c>
      <c r="M122" s="850">
        <v>100.1</v>
      </c>
    </row>
    <row r="123" spans="1:13" ht="14.45" customHeight="1" x14ac:dyDescent="0.2">
      <c r="A123" s="831" t="s">
        <v>3258</v>
      </c>
      <c r="B123" s="832" t="s">
        <v>2710</v>
      </c>
      <c r="C123" s="832" t="s">
        <v>3109</v>
      </c>
      <c r="D123" s="832" t="s">
        <v>2721</v>
      </c>
      <c r="E123" s="832" t="s">
        <v>3110</v>
      </c>
      <c r="F123" s="849"/>
      <c r="G123" s="849"/>
      <c r="H123" s="837">
        <v>0</v>
      </c>
      <c r="I123" s="849">
        <v>1</v>
      </c>
      <c r="J123" s="849">
        <v>63.14</v>
      </c>
      <c r="K123" s="837">
        <v>1</v>
      </c>
      <c r="L123" s="849">
        <v>1</v>
      </c>
      <c r="M123" s="850">
        <v>63.14</v>
      </c>
    </row>
    <row r="124" spans="1:13" ht="14.45" customHeight="1" x14ac:dyDescent="0.2">
      <c r="A124" s="831" t="s">
        <v>3258</v>
      </c>
      <c r="B124" s="832" t="s">
        <v>2727</v>
      </c>
      <c r="C124" s="832" t="s">
        <v>3699</v>
      </c>
      <c r="D124" s="832" t="s">
        <v>1735</v>
      </c>
      <c r="E124" s="832" t="s">
        <v>3700</v>
      </c>
      <c r="F124" s="849">
        <v>2</v>
      </c>
      <c r="G124" s="849">
        <v>450.12</v>
      </c>
      <c r="H124" s="837">
        <v>1</v>
      </c>
      <c r="I124" s="849"/>
      <c r="J124" s="849"/>
      <c r="K124" s="837">
        <v>0</v>
      </c>
      <c r="L124" s="849">
        <v>2</v>
      </c>
      <c r="M124" s="850">
        <v>450.12</v>
      </c>
    </row>
    <row r="125" spans="1:13" ht="14.45" customHeight="1" x14ac:dyDescent="0.2">
      <c r="A125" s="831" t="s">
        <v>3258</v>
      </c>
      <c r="B125" s="832" t="s">
        <v>2783</v>
      </c>
      <c r="C125" s="832" t="s">
        <v>2789</v>
      </c>
      <c r="D125" s="832" t="s">
        <v>2790</v>
      </c>
      <c r="E125" s="832" t="s">
        <v>2791</v>
      </c>
      <c r="F125" s="849"/>
      <c r="G125" s="849"/>
      <c r="H125" s="837">
        <v>0</v>
      </c>
      <c r="I125" s="849">
        <v>1</v>
      </c>
      <c r="J125" s="849">
        <v>3231.81</v>
      </c>
      <c r="K125" s="837">
        <v>1</v>
      </c>
      <c r="L125" s="849">
        <v>1</v>
      </c>
      <c r="M125" s="850">
        <v>3231.81</v>
      </c>
    </row>
    <row r="126" spans="1:13" ht="14.45" customHeight="1" x14ac:dyDescent="0.2">
      <c r="A126" s="831" t="s">
        <v>3258</v>
      </c>
      <c r="B126" s="832" t="s">
        <v>2792</v>
      </c>
      <c r="C126" s="832" t="s">
        <v>2794</v>
      </c>
      <c r="D126" s="832" t="s">
        <v>1536</v>
      </c>
      <c r="E126" s="832" t="s">
        <v>1537</v>
      </c>
      <c r="F126" s="849"/>
      <c r="G126" s="849"/>
      <c r="H126" s="837">
        <v>0</v>
      </c>
      <c r="I126" s="849">
        <v>60</v>
      </c>
      <c r="J126" s="849">
        <v>337429.8</v>
      </c>
      <c r="K126" s="837">
        <v>1</v>
      </c>
      <c r="L126" s="849">
        <v>60</v>
      </c>
      <c r="M126" s="850">
        <v>337429.8</v>
      </c>
    </row>
    <row r="127" spans="1:13" ht="14.45" customHeight="1" x14ac:dyDescent="0.2">
      <c r="A127" s="831" t="s">
        <v>3258</v>
      </c>
      <c r="B127" s="832" t="s">
        <v>2792</v>
      </c>
      <c r="C127" s="832" t="s">
        <v>3628</v>
      </c>
      <c r="D127" s="832" t="s">
        <v>1536</v>
      </c>
      <c r="E127" s="832" t="s">
        <v>3629</v>
      </c>
      <c r="F127" s="849"/>
      <c r="G127" s="849"/>
      <c r="H127" s="837">
        <v>0</v>
      </c>
      <c r="I127" s="849">
        <v>21</v>
      </c>
      <c r="J127" s="849">
        <v>16871.399999999998</v>
      </c>
      <c r="K127" s="837">
        <v>1</v>
      </c>
      <c r="L127" s="849">
        <v>21</v>
      </c>
      <c r="M127" s="850">
        <v>16871.399999999998</v>
      </c>
    </row>
    <row r="128" spans="1:13" ht="14.45" customHeight="1" x14ac:dyDescent="0.2">
      <c r="A128" s="831" t="s">
        <v>3258</v>
      </c>
      <c r="B128" s="832" t="s">
        <v>2792</v>
      </c>
      <c r="C128" s="832" t="s">
        <v>2793</v>
      </c>
      <c r="D128" s="832" t="s">
        <v>1536</v>
      </c>
      <c r="E128" s="832" t="s">
        <v>1538</v>
      </c>
      <c r="F128" s="849"/>
      <c r="G128" s="849"/>
      <c r="H128" s="837">
        <v>0</v>
      </c>
      <c r="I128" s="849">
        <v>95</v>
      </c>
      <c r="J128" s="849">
        <v>381616.9</v>
      </c>
      <c r="K128" s="837">
        <v>1</v>
      </c>
      <c r="L128" s="849">
        <v>95</v>
      </c>
      <c r="M128" s="850">
        <v>381616.9</v>
      </c>
    </row>
    <row r="129" spans="1:13" ht="14.45" customHeight="1" x14ac:dyDescent="0.2">
      <c r="A129" s="831" t="s">
        <v>3258</v>
      </c>
      <c r="B129" s="832" t="s">
        <v>2792</v>
      </c>
      <c r="C129" s="832" t="s">
        <v>3630</v>
      </c>
      <c r="D129" s="832" t="s">
        <v>1536</v>
      </c>
      <c r="E129" s="832" t="s">
        <v>3631</v>
      </c>
      <c r="F129" s="849"/>
      <c r="G129" s="849"/>
      <c r="H129" s="837">
        <v>0</v>
      </c>
      <c r="I129" s="849">
        <v>27</v>
      </c>
      <c r="J129" s="849">
        <v>195227.00999999998</v>
      </c>
      <c r="K129" s="837">
        <v>1</v>
      </c>
      <c r="L129" s="849">
        <v>27</v>
      </c>
      <c r="M129" s="850">
        <v>195227.00999999998</v>
      </c>
    </row>
    <row r="130" spans="1:13" ht="14.45" customHeight="1" x14ac:dyDescent="0.2">
      <c r="A130" s="831" t="s">
        <v>3258</v>
      </c>
      <c r="B130" s="832" t="s">
        <v>2792</v>
      </c>
      <c r="C130" s="832" t="s">
        <v>3632</v>
      </c>
      <c r="D130" s="832" t="s">
        <v>3633</v>
      </c>
      <c r="E130" s="832" t="s">
        <v>3629</v>
      </c>
      <c r="F130" s="849">
        <v>2</v>
      </c>
      <c r="G130" s="849">
        <v>4003.2</v>
      </c>
      <c r="H130" s="837">
        <v>1</v>
      </c>
      <c r="I130" s="849"/>
      <c r="J130" s="849"/>
      <c r="K130" s="837">
        <v>0</v>
      </c>
      <c r="L130" s="849">
        <v>2</v>
      </c>
      <c r="M130" s="850">
        <v>4003.2</v>
      </c>
    </row>
    <row r="131" spans="1:13" ht="14.45" customHeight="1" x14ac:dyDescent="0.2">
      <c r="A131" s="831" t="s">
        <v>3258</v>
      </c>
      <c r="B131" s="832" t="s">
        <v>2792</v>
      </c>
      <c r="C131" s="832" t="s">
        <v>3634</v>
      </c>
      <c r="D131" s="832" t="s">
        <v>3633</v>
      </c>
      <c r="E131" s="832" t="s">
        <v>1537</v>
      </c>
      <c r="F131" s="849">
        <v>8</v>
      </c>
      <c r="G131" s="849">
        <v>112089.68</v>
      </c>
      <c r="H131" s="837">
        <v>1</v>
      </c>
      <c r="I131" s="849"/>
      <c r="J131" s="849"/>
      <c r="K131" s="837">
        <v>0</v>
      </c>
      <c r="L131" s="849">
        <v>8</v>
      </c>
      <c r="M131" s="850">
        <v>112089.68</v>
      </c>
    </row>
    <row r="132" spans="1:13" ht="14.45" customHeight="1" x14ac:dyDescent="0.2">
      <c r="A132" s="831" t="s">
        <v>3258</v>
      </c>
      <c r="B132" s="832" t="s">
        <v>2792</v>
      </c>
      <c r="C132" s="832" t="s">
        <v>3635</v>
      </c>
      <c r="D132" s="832" t="s">
        <v>3633</v>
      </c>
      <c r="E132" s="832" t="s">
        <v>1538</v>
      </c>
      <c r="F132" s="849">
        <v>4</v>
      </c>
      <c r="G132" s="849">
        <v>40032.04</v>
      </c>
      <c r="H132" s="837">
        <v>1</v>
      </c>
      <c r="I132" s="849"/>
      <c r="J132" s="849"/>
      <c r="K132" s="837">
        <v>0</v>
      </c>
      <c r="L132" s="849">
        <v>4</v>
      </c>
      <c r="M132" s="850">
        <v>40032.04</v>
      </c>
    </row>
    <row r="133" spans="1:13" ht="14.45" customHeight="1" x14ac:dyDescent="0.2">
      <c r="A133" s="831" t="s">
        <v>3258</v>
      </c>
      <c r="B133" s="832" t="s">
        <v>2792</v>
      </c>
      <c r="C133" s="832" t="s">
        <v>3636</v>
      </c>
      <c r="D133" s="832" t="s">
        <v>3633</v>
      </c>
      <c r="E133" s="832" t="s">
        <v>3631</v>
      </c>
      <c r="F133" s="849">
        <v>3</v>
      </c>
      <c r="G133" s="849">
        <v>54043.229999999996</v>
      </c>
      <c r="H133" s="837">
        <v>1</v>
      </c>
      <c r="I133" s="849"/>
      <c r="J133" s="849"/>
      <c r="K133" s="837">
        <v>0</v>
      </c>
      <c r="L133" s="849">
        <v>3</v>
      </c>
      <c r="M133" s="850">
        <v>54043.229999999996</v>
      </c>
    </row>
    <row r="134" spans="1:13" ht="14.45" customHeight="1" x14ac:dyDescent="0.2">
      <c r="A134" s="831" t="s">
        <v>3258</v>
      </c>
      <c r="B134" s="832" t="s">
        <v>5599</v>
      </c>
      <c r="C134" s="832" t="s">
        <v>3478</v>
      </c>
      <c r="D134" s="832" t="s">
        <v>3479</v>
      </c>
      <c r="E134" s="832" t="s">
        <v>3480</v>
      </c>
      <c r="F134" s="849"/>
      <c r="G134" s="849"/>
      <c r="H134" s="837">
        <v>0</v>
      </c>
      <c r="I134" s="849">
        <v>16</v>
      </c>
      <c r="J134" s="849">
        <v>34570.36</v>
      </c>
      <c r="K134" s="837">
        <v>1</v>
      </c>
      <c r="L134" s="849">
        <v>16</v>
      </c>
      <c r="M134" s="850">
        <v>34570.36</v>
      </c>
    </row>
    <row r="135" spans="1:13" ht="14.45" customHeight="1" x14ac:dyDescent="0.2">
      <c r="A135" s="831" t="s">
        <v>3258</v>
      </c>
      <c r="B135" s="832" t="s">
        <v>5599</v>
      </c>
      <c r="C135" s="832" t="s">
        <v>3481</v>
      </c>
      <c r="D135" s="832" t="s">
        <v>3479</v>
      </c>
      <c r="E135" s="832" t="s">
        <v>3482</v>
      </c>
      <c r="F135" s="849"/>
      <c r="G135" s="849"/>
      <c r="H135" s="837">
        <v>0</v>
      </c>
      <c r="I135" s="849">
        <v>5</v>
      </c>
      <c r="J135" s="849">
        <v>1238.3499999999999</v>
      </c>
      <c r="K135" s="837">
        <v>1</v>
      </c>
      <c r="L135" s="849">
        <v>5</v>
      </c>
      <c r="M135" s="850">
        <v>1238.3499999999999</v>
      </c>
    </row>
    <row r="136" spans="1:13" ht="14.45" customHeight="1" x14ac:dyDescent="0.2">
      <c r="A136" s="831" t="s">
        <v>3258</v>
      </c>
      <c r="B136" s="832" t="s">
        <v>5600</v>
      </c>
      <c r="C136" s="832" t="s">
        <v>3622</v>
      </c>
      <c r="D136" s="832" t="s">
        <v>3623</v>
      </c>
      <c r="E136" s="832" t="s">
        <v>3624</v>
      </c>
      <c r="F136" s="849"/>
      <c r="G136" s="849"/>
      <c r="H136" s="837">
        <v>0</v>
      </c>
      <c r="I136" s="849">
        <v>57</v>
      </c>
      <c r="J136" s="849">
        <v>28631.670000000006</v>
      </c>
      <c r="K136" s="837">
        <v>1</v>
      </c>
      <c r="L136" s="849">
        <v>57</v>
      </c>
      <c r="M136" s="850">
        <v>28631.670000000006</v>
      </c>
    </row>
    <row r="137" spans="1:13" ht="14.45" customHeight="1" x14ac:dyDescent="0.2">
      <c r="A137" s="831" t="s">
        <v>3258</v>
      </c>
      <c r="B137" s="832" t="s">
        <v>5600</v>
      </c>
      <c r="C137" s="832" t="s">
        <v>3625</v>
      </c>
      <c r="D137" s="832" t="s">
        <v>3621</v>
      </c>
      <c r="E137" s="832" t="s">
        <v>3068</v>
      </c>
      <c r="F137" s="849">
        <v>1</v>
      </c>
      <c r="G137" s="849">
        <v>150.69999999999999</v>
      </c>
      <c r="H137" s="837">
        <v>1</v>
      </c>
      <c r="I137" s="849"/>
      <c r="J137" s="849"/>
      <c r="K137" s="837">
        <v>0</v>
      </c>
      <c r="L137" s="849">
        <v>1</v>
      </c>
      <c r="M137" s="850">
        <v>150.69999999999999</v>
      </c>
    </row>
    <row r="138" spans="1:13" ht="14.45" customHeight="1" x14ac:dyDescent="0.2">
      <c r="A138" s="831" t="s">
        <v>3258</v>
      </c>
      <c r="B138" s="832" t="s">
        <v>5602</v>
      </c>
      <c r="C138" s="832" t="s">
        <v>3345</v>
      </c>
      <c r="D138" s="832" t="s">
        <v>3346</v>
      </c>
      <c r="E138" s="832" t="s">
        <v>3347</v>
      </c>
      <c r="F138" s="849"/>
      <c r="G138" s="849"/>
      <c r="H138" s="837">
        <v>0</v>
      </c>
      <c r="I138" s="849">
        <v>25</v>
      </c>
      <c r="J138" s="849">
        <v>27277.249999999996</v>
      </c>
      <c r="K138" s="837">
        <v>1</v>
      </c>
      <c r="L138" s="849">
        <v>25</v>
      </c>
      <c r="M138" s="850">
        <v>27277.249999999996</v>
      </c>
    </row>
    <row r="139" spans="1:13" ht="14.45" customHeight="1" x14ac:dyDescent="0.2">
      <c r="A139" s="831" t="s">
        <v>3258</v>
      </c>
      <c r="B139" s="832" t="s">
        <v>5602</v>
      </c>
      <c r="C139" s="832" t="s">
        <v>3348</v>
      </c>
      <c r="D139" s="832" t="s">
        <v>3349</v>
      </c>
      <c r="E139" s="832" t="s">
        <v>2502</v>
      </c>
      <c r="F139" s="849">
        <v>2</v>
      </c>
      <c r="G139" s="849">
        <v>2338.06</v>
      </c>
      <c r="H139" s="837">
        <v>1</v>
      </c>
      <c r="I139" s="849"/>
      <c r="J139" s="849"/>
      <c r="K139" s="837">
        <v>0</v>
      </c>
      <c r="L139" s="849">
        <v>2</v>
      </c>
      <c r="M139" s="850">
        <v>2338.06</v>
      </c>
    </row>
    <row r="140" spans="1:13" ht="14.45" customHeight="1" x14ac:dyDescent="0.2">
      <c r="A140" s="831" t="s">
        <v>3258</v>
      </c>
      <c r="B140" s="832" t="s">
        <v>2826</v>
      </c>
      <c r="C140" s="832" t="s">
        <v>3509</v>
      </c>
      <c r="D140" s="832" t="s">
        <v>3510</v>
      </c>
      <c r="E140" s="832" t="s">
        <v>3511</v>
      </c>
      <c r="F140" s="849">
        <v>9</v>
      </c>
      <c r="G140" s="849">
        <v>4953.51</v>
      </c>
      <c r="H140" s="837">
        <v>1</v>
      </c>
      <c r="I140" s="849"/>
      <c r="J140" s="849"/>
      <c r="K140" s="837">
        <v>0</v>
      </c>
      <c r="L140" s="849">
        <v>9</v>
      </c>
      <c r="M140" s="850">
        <v>4953.51</v>
      </c>
    </row>
    <row r="141" spans="1:13" ht="14.45" customHeight="1" x14ac:dyDescent="0.2">
      <c r="A141" s="831" t="s">
        <v>3258</v>
      </c>
      <c r="B141" s="832" t="s">
        <v>2826</v>
      </c>
      <c r="C141" s="832" t="s">
        <v>2827</v>
      </c>
      <c r="D141" s="832" t="s">
        <v>2828</v>
      </c>
      <c r="E141" s="832" t="s">
        <v>773</v>
      </c>
      <c r="F141" s="849"/>
      <c r="G141" s="849"/>
      <c r="H141" s="837">
        <v>0</v>
      </c>
      <c r="I141" s="849">
        <v>172</v>
      </c>
      <c r="J141" s="849">
        <v>94667.08</v>
      </c>
      <c r="K141" s="837">
        <v>1</v>
      </c>
      <c r="L141" s="849">
        <v>172</v>
      </c>
      <c r="M141" s="850">
        <v>94667.08</v>
      </c>
    </row>
    <row r="142" spans="1:13" ht="14.45" customHeight="1" x14ac:dyDescent="0.2">
      <c r="A142" s="831" t="s">
        <v>3258</v>
      </c>
      <c r="B142" s="832" t="s">
        <v>5603</v>
      </c>
      <c r="C142" s="832" t="s">
        <v>3418</v>
      </c>
      <c r="D142" s="832" t="s">
        <v>3416</v>
      </c>
      <c r="E142" s="832" t="s">
        <v>3417</v>
      </c>
      <c r="F142" s="849">
        <v>1</v>
      </c>
      <c r="G142" s="849">
        <v>550.39</v>
      </c>
      <c r="H142" s="837">
        <v>1</v>
      </c>
      <c r="I142" s="849"/>
      <c r="J142" s="849"/>
      <c r="K142" s="837">
        <v>0</v>
      </c>
      <c r="L142" s="849">
        <v>1</v>
      </c>
      <c r="M142" s="850">
        <v>550.39</v>
      </c>
    </row>
    <row r="143" spans="1:13" ht="14.45" customHeight="1" x14ac:dyDescent="0.2">
      <c r="A143" s="831" t="s">
        <v>3258</v>
      </c>
      <c r="B143" s="832" t="s">
        <v>2835</v>
      </c>
      <c r="C143" s="832" t="s">
        <v>2837</v>
      </c>
      <c r="D143" s="832" t="s">
        <v>675</v>
      </c>
      <c r="E143" s="832" t="s">
        <v>672</v>
      </c>
      <c r="F143" s="849"/>
      <c r="G143" s="849"/>
      <c r="H143" s="837">
        <v>0</v>
      </c>
      <c r="I143" s="849">
        <v>5</v>
      </c>
      <c r="J143" s="849">
        <v>362.75</v>
      </c>
      <c r="K143" s="837">
        <v>1</v>
      </c>
      <c r="L143" s="849">
        <v>5</v>
      </c>
      <c r="M143" s="850">
        <v>362.75</v>
      </c>
    </row>
    <row r="144" spans="1:13" ht="14.45" customHeight="1" x14ac:dyDescent="0.2">
      <c r="A144" s="831" t="s">
        <v>3258</v>
      </c>
      <c r="B144" s="832" t="s">
        <v>2835</v>
      </c>
      <c r="C144" s="832" t="s">
        <v>2836</v>
      </c>
      <c r="D144" s="832" t="s">
        <v>675</v>
      </c>
      <c r="E144" s="832" t="s">
        <v>676</v>
      </c>
      <c r="F144" s="849"/>
      <c r="G144" s="849"/>
      <c r="H144" s="837">
        <v>0</v>
      </c>
      <c r="I144" s="849">
        <v>7</v>
      </c>
      <c r="J144" s="849">
        <v>152.32</v>
      </c>
      <c r="K144" s="837">
        <v>1</v>
      </c>
      <c r="L144" s="849">
        <v>7</v>
      </c>
      <c r="M144" s="850">
        <v>152.32</v>
      </c>
    </row>
    <row r="145" spans="1:13" ht="14.45" customHeight="1" x14ac:dyDescent="0.2">
      <c r="A145" s="831" t="s">
        <v>3258</v>
      </c>
      <c r="B145" s="832" t="s">
        <v>5604</v>
      </c>
      <c r="C145" s="832" t="s">
        <v>3501</v>
      </c>
      <c r="D145" s="832" t="s">
        <v>3502</v>
      </c>
      <c r="E145" s="832" t="s">
        <v>3503</v>
      </c>
      <c r="F145" s="849"/>
      <c r="G145" s="849"/>
      <c r="H145" s="837">
        <v>0</v>
      </c>
      <c r="I145" s="849">
        <v>2</v>
      </c>
      <c r="J145" s="849">
        <v>6322.36</v>
      </c>
      <c r="K145" s="837">
        <v>1</v>
      </c>
      <c r="L145" s="849">
        <v>2</v>
      </c>
      <c r="M145" s="850">
        <v>6322.36</v>
      </c>
    </row>
    <row r="146" spans="1:13" ht="14.45" customHeight="1" x14ac:dyDescent="0.2">
      <c r="A146" s="831" t="s">
        <v>3258</v>
      </c>
      <c r="B146" s="832" t="s">
        <v>2849</v>
      </c>
      <c r="C146" s="832" t="s">
        <v>3568</v>
      </c>
      <c r="D146" s="832" t="s">
        <v>2851</v>
      </c>
      <c r="E146" s="832" t="s">
        <v>3569</v>
      </c>
      <c r="F146" s="849"/>
      <c r="G146" s="849"/>
      <c r="H146" s="837">
        <v>0</v>
      </c>
      <c r="I146" s="849">
        <v>4</v>
      </c>
      <c r="J146" s="849">
        <v>8155.72</v>
      </c>
      <c r="K146" s="837">
        <v>1</v>
      </c>
      <c r="L146" s="849">
        <v>4</v>
      </c>
      <c r="M146" s="850">
        <v>8155.72</v>
      </c>
    </row>
    <row r="147" spans="1:13" ht="14.45" customHeight="1" x14ac:dyDescent="0.2">
      <c r="A147" s="831" t="s">
        <v>3258</v>
      </c>
      <c r="B147" s="832" t="s">
        <v>2849</v>
      </c>
      <c r="C147" s="832" t="s">
        <v>2850</v>
      </c>
      <c r="D147" s="832" t="s">
        <v>2851</v>
      </c>
      <c r="E147" s="832" t="s">
        <v>2852</v>
      </c>
      <c r="F147" s="849"/>
      <c r="G147" s="849"/>
      <c r="H147" s="837">
        <v>0</v>
      </c>
      <c r="I147" s="849">
        <v>4</v>
      </c>
      <c r="J147" s="849">
        <v>1423.16</v>
      </c>
      <c r="K147" s="837">
        <v>1</v>
      </c>
      <c r="L147" s="849">
        <v>4</v>
      </c>
      <c r="M147" s="850">
        <v>1423.16</v>
      </c>
    </row>
    <row r="148" spans="1:13" ht="14.45" customHeight="1" x14ac:dyDescent="0.2">
      <c r="A148" s="831" t="s">
        <v>3258</v>
      </c>
      <c r="B148" s="832" t="s">
        <v>2849</v>
      </c>
      <c r="C148" s="832" t="s">
        <v>2853</v>
      </c>
      <c r="D148" s="832" t="s">
        <v>2851</v>
      </c>
      <c r="E148" s="832" t="s">
        <v>2854</v>
      </c>
      <c r="F148" s="849"/>
      <c r="G148" s="849"/>
      <c r="H148" s="837">
        <v>0</v>
      </c>
      <c r="I148" s="849">
        <v>3</v>
      </c>
      <c r="J148" s="849">
        <v>1657.92</v>
      </c>
      <c r="K148" s="837">
        <v>1</v>
      </c>
      <c r="L148" s="849">
        <v>3</v>
      </c>
      <c r="M148" s="850">
        <v>1657.92</v>
      </c>
    </row>
    <row r="149" spans="1:13" ht="14.45" customHeight="1" x14ac:dyDescent="0.2">
      <c r="A149" s="831" t="s">
        <v>3258</v>
      </c>
      <c r="B149" s="832" t="s">
        <v>2849</v>
      </c>
      <c r="C149" s="832" t="s">
        <v>2855</v>
      </c>
      <c r="D149" s="832" t="s">
        <v>2851</v>
      </c>
      <c r="E149" s="832" t="s">
        <v>2856</v>
      </c>
      <c r="F149" s="849"/>
      <c r="G149" s="849"/>
      <c r="H149" s="837">
        <v>0</v>
      </c>
      <c r="I149" s="849">
        <v>3</v>
      </c>
      <c r="J149" s="849">
        <v>3058.38</v>
      </c>
      <c r="K149" s="837">
        <v>1</v>
      </c>
      <c r="L149" s="849">
        <v>3</v>
      </c>
      <c r="M149" s="850">
        <v>3058.38</v>
      </c>
    </row>
    <row r="150" spans="1:13" ht="14.45" customHeight="1" x14ac:dyDescent="0.2">
      <c r="A150" s="831" t="s">
        <v>3258</v>
      </c>
      <c r="B150" s="832" t="s">
        <v>2857</v>
      </c>
      <c r="C150" s="832" t="s">
        <v>2867</v>
      </c>
      <c r="D150" s="832" t="s">
        <v>2868</v>
      </c>
      <c r="E150" s="832" t="s">
        <v>2869</v>
      </c>
      <c r="F150" s="849"/>
      <c r="G150" s="849"/>
      <c r="H150" s="837">
        <v>0</v>
      </c>
      <c r="I150" s="849">
        <v>3</v>
      </c>
      <c r="J150" s="849">
        <v>15966.24</v>
      </c>
      <c r="K150" s="837">
        <v>1</v>
      </c>
      <c r="L150" s="849">
        <v>3</v>
      </c>
      <c r="M150" s="850">
        <v>15966.24</v>
      </c>
    </row>
    <row r="151" spans="1:13" ht="14.45" customHeight="1" x14ac:dyDescent="0.2">
      <c r="A151" s="831" t="s">
        <v>3258</v>
      </c>
      <c r="B151" s="832" t="s">
        <v>2857</v>
      </c>
      <c r="C151" s="832" t="s">
        <v>3300</v>
      </c>
      <c r="D151" s="832" t="s">
        <v>2868</v>
      </c>
      <c r="E151" s="832" t="s">
        <v>3301</v>
      </c>
      <c r="F151" s="849"/>
      <c r="G151" s="849"/>
      <c r="H151" s="837">
        <v>0</v>
      </c>
      <c r="I151" s="849">
        <v>4</v>
      </c>
      <c r="J151" s="849">
        <v>21288.32</v>
      </c>
      <c r="K151" s="837">
        <v>1</v>
      </c>
      <c r="L151" s="849">
        <v>4</v>
      </c>
      <c r="M151" s="850">
        <v>21288.32</v>
      </c>
    </row>
    <row r="152" spans="1:13" ht="14.45" customHeight="1" x14ac:dyDescent="0.2">
      <c r="A152" s="831" t="s">
        <v>3258</v>
      </c>
      <c r="B152" s="832" t="s">
        <v>2857</v>
      </c>
      <c r="C152" s="832" t="s">
        <v>3423</v>
      </c>
      <c r="D152" s="832" t="s">
        <v>2871</v>
      </c>
      <c r="E152" s="832" t="s">
        <v>3424</v>
      </c>
      <c r="F152" s="849"/>
      <c r="G152" s="849"/>
      <c r="H152" s="837">
        <v>0</v>
      </c>
      <c r="I152" s="849">
        <v>5</v>
      </c>
      <c r="J152" s="849">
        <v>9694.85</v>
      </c>
      <c r="K152" s="837">
        <v>1</v>
      </c>
      <c r="L152" s="849">
        <v>5</v>
      </c>
      <c r="M152" s="850">
        <v>9694.85</v>
      </c>
    </row>
    <row r="153" spans="1:13" ht="14.45" customHeight="1" x14ac:dyDescent="0.2">
      <c r="A153" s="831" t="s">
        <v>3258</v>
      </c>
      <c r="B153" s="832" t="s">
        <v>2857</v>
      </c>
      <c r="C153" s="832" t="s">
        <v>3425</v>
      </c>
      <c r="D153" s="832" t="s">
        <v>2871</v>
      </c>
      <c r="E153" s="832" t="s">
        <v>3426</v>
      </c>
      <c r="F153" s="849"/>
      <c r="G153" s="849"/>
      <c r="H153" s="837">
        <v>0</v>
      </c>
      <c r="I153" s="849">
        <v>2</v>
      </c>
      <c r="J153" s="849">
        <v>2908.46</v>
      </c>
      <c r="K153" s="837">
        <v>1</v>
      </c>
      <c r="L153" s="849">
        <v>2</v>
      </c>
      <c r="M153" s="850">
        <v>2908.46</v>
      </c>
    </row>
    <row r="154" spans="1:13" ht="14.45" customHeight="1" x14ac:dyDescent="0.2">
      <c r="A154" s="831" t="s">
        <v>3258</v>
      </c>
      <c r="B154" s="832" t="s">
        <v>2857</v>
      </c>
      <c r="C154" s="832" t="s">
        <v>3427</v>
      </c>
      <c r="D154" s="832" t="s">
        <v>2871</v>
      </c>
      <c r="E154" s="832" t="s">
        <v>3428</v>
      </c>
      <c r="F154" s="849"/>
      <c r="G154" s="849"/>
      <c r="H154" s="837">
        <v>0</v>
      </c>
      <c r="I154" s="849">
        <v>2</v>
      </c>
      <c r="J154" s="849">
        <v>1938.96</v>
      </c>
      <c r="K154" s="837">
        <v>1</v>
      </c>
      <c r="L154" s="849">
        <v>2</v>
      </c>
      <c r="M154" s="850">
        <v>1938.96</v>
      </c>
    </row>
    <row r="155" spans="1:13" ht="14.45" customHeight="1" x14ac:dyDescent="0.2">
      <c r="A155" s="831" t="s">
        <v>3258</v>
      </c>
      <c r="B155" s="832" t="s">
        <v>2857</v>
      </c>
      <c r="C155" s="832" t="s">
        <v>3429</v>
      </c>
      <c r="D155" s="832" t="s">
        <v>3430</v>
      </c>
      <c r="E155" s="832" t="s">
        <v>3431</v>
      </c>
      <c r="F155" s="849">
        <v>4</v>
      </c>
      <c r="G155" s="849">
        <v>7755.88</v>
      </c>
      <c r="H155" s="837">
        <v>1</v>
      </c>
      <c r="I155" s="849"/>
      <c r="J155" s="849"/>
      <c r="K155" s="837">
        <v>0</v>
      </c>
      <c r="L155" s="849">
        <v>4</v>
      </c>
      <c r="M155" s="850">
        <v>7755.88</v>
      </c>
    </row>
    <row r="156" spans="1:13" ht="14.45" customHeight="1" x14ac:dyDescent="0.2">
      <c r="A156" s="831" t="s">
        <v>3258</v>
      </c>
      <c r="B156" s="832" t="s">
        <v>2857</v>
      </c>
      <c r="C156" s="832" t="s">
        <v>2863</v>
      </c>
      <c r="D156" s="832" t="s">
        <v>2859</v>
      </c>
      <c r="E156" s="832" t="s">
        <v>2864</v>
      </c>
      <c r="F156" s="849"/>
      <c r="G156" s="849"/>
      <c r="H156" s="837">
        <v>0</v>
      </c>
      <c r="I156" s="849">
        <v>14</v>
      </c>
      <c r="J156" s="849">
        <v>6786.5</v>
      </c>
      <c r="K156" s="837">
        <v>1</v>
      </c>
      <c r="L156" s="849">
        <v>14</v>
      </c>
      <c r="M156" s="850">
        <v>6786.5</v>
      </c>
    </row>
    <row r="157" spans="1:13" ht="14.45" customHeight="1" x14ac:dyDescent="0.2">
      <c r="A157" s="831" t="s">
        <v>3258</v>
      </c>
      <c r="B157" s="832" t="s">
        <v>2857</v>
      </c>
      <c r="C157" s="832" t="s">
        <v>3434</v>
      </c>
      <c r="D157" s="832" t="s">
        <v>2868</v>
      </c>
      <c r="E157" s="832" t="s">
        <v>3435</v>
      </c>
      <c r="F157" s="849"/>
      <c r="G157" s="849"/>
      <c r="H157" s="837">
        <v>0</v>
      </c>
      <c r="I157" s="849">
        <v>6</v>
      </c>
      <c r="J157" s="849">
        <v>31932.48</v>
      </c>
      <c r="K157" s="837">
        <v>1</v>
      </c>
      <c r="L157" s="849">
        <v>6</v>
      </c>
      <c r="M157" s="850">
        <v>31932.48</v>
      </c>
    </row>
    <row r="158" spans="1:13" ht="14.45" customHeight="1" x14ac:dyDescent="0.2">
      <c r="A158" s="831" t="s">
        <v>3258</v>
      </c>
      <c r="B158" s="832" t="s">
        <v>2857</v>
      </c>
      <c r="C158" s="832" t="s">
        <v>2865</v>
      </c>
      <c r="D158" s="832" t="s">
        <v>2859</v>
      </c>
      <c r="E158" s="832" t="s">
        <v>2866</v>
      </c>
      <c r="F158" s="849"/>
      <c r="G158" s="849"/>
      <c r="H158" s="837">
        <v>0</v>
      </c>
      <c r="I158" s="849">
        <v>22</v>
      </c>
      <c r="J158" s="849">
        <v>21328.559999999998</v>
      </c>
      <c r="K158" s="837">
        <v>1</v>
      </c>
      <c r="L158" s="849">
        <v>22</v>
      </c>
      <c r="M158" s="850">
        <v>21328.559999999998</v>
      </c>
    </row>
    <row r="159" spans="1:13" ht="14.45" customHeight="1" x14ac:dyDescent="0.2">
      <c r="A159" s="831" t="s">
        <v>3258</v>
      </c>
      <c r="B159" s="832" t="s">
        <v>2857</v>
      </c>
      <c r="C159" s="832" t="s">
        <v>2858</v>
      </c>
      <c r="D159" s="832" t="s">
        <v>2859</v>
      </c>
      <c r="E159" s="832" t="s">
        <v>2860</v>
      </c>
      <c r="F159" s="849"/>
      <c r="G159" s="849"/>
      <c r="H159" s="837">
        <v>0</v>
      </c>
      <c r="I159" s="849">
        <v>3</v>
      </c>
      <c r="J159" s="849">
        <v>5816.91</v>
      </c>
      <c r="K159" s="837">
        <v>1</v>
      </c>
      <c r="L159" s="849">
        <v>3</v>
      </c>
      <c r="M159" s="850">
        <v>5816.91</v>
      </c>
    </row>
    <row r="160" spans="1:13" ht="14.45" customHeight="1" x14ac:dyDescent="0.2">
      <c r="A160" s="831" t="s">
        <v>3258</v>
      </c>
      <c r="B160" s="832" t="s">
        <v>2857</v>
      </c>
      <c r="C160" s="832" t="s">
        <v>3432</v>
      </c>
      <c r="D160" s="832" t="s">
        <v>2859</v>
      </c>
      <c r="E160" s="832" t="s">
        <v>3433</v>
      </c>
      <c r="F160" s="849"/>
      <c r="G160" s="849"/>
      <c r="H160" s="837">
        <v>0</v>
      </c>
      <c r="I160" s="849">
        <v>5</v>
      </c>
      <c r="J160" s="849">
        <v>1211.8499999999999</v>
      </c>
      <c r="K160" s="837">
        <v>1</v>
      </c>
      <c r="L160" s="849">
        <v>5</v>
      </c>
      <c r="M160" s="850">
        <v>1211.8499999999999</v>
      </c>
    </row>
    <row r="161" spans="1:13" ht="14.45" customHeight="1" x14ac:dyDescent="0.2">
      <c r="A161" s="831" t="s">
        <v>3258</v>
      </c>
      <c r="B161" s="832" t="s">
        <v>2857</v>
      </c>
      <c r="C161" s="832" t="s">
        <v>2861</v>
      </c>
      <c r="D161" s="832" t="s">
        <v>2859</v>
      </c>
      <c r="E161" s="832" t="s">
        <v>2862</v>
      </c>
      <c r="F161" s="849"/>
      <c r="G161" s="849"/>
      <c r="H161" s="837">
        <v>0</v>
      </c>
      <c r="I161" s="849">
        <v>6</v>
      </c>
      <c r="J161" s="849">
        <v>8725.380000000001</v>
      </c>
      <c r="K161" s="837">
        <v>1</v>
      </c>
      <c r="L161" s="849">
        <v>6</v>
      </c>
      <c r="M161" s="850">
        <v>8725.380000000001</v>
      </c>
    </row>
    <row r="162" spans="1:13" ht="14.45" customHeight="1" x14ac:dyDescent="0.2">
      <c r="A162" s="831" t="s">
        <v>3258</v>
      </c>
      <c r="B162" s="832" t="s">
        <v>2873</v>
      </c>
      <c r="C162" s="832" t="s">
        <v>3359</v>
      </c>
      <c r="D162" s="832" t="s">
        <v>3360</v>
      </c>
      <c r="E162" s="832" t="s">
        <v>2876</v>
      </c>
      <c r="F162" s="849">
        <v>1</v>
      </c>
      <c r="G162" s="849">
        <v>754.04</v>
      </c>
      <c r="H162" s="837">
        <v>1</v>
      </c>
      <c r="I162" s="849"/>
      <c r="J162" s="849"/>
      <c r="K162" s="837">
        <v>0</v>
      </c>
      <c r="L162" s="849">
        <v>1</v>
      </c>
      <c r="M162" s="850">
        <v>754.04</v>
      </c>
    </row>
    <row r="163" spans="1:13" ht="14.45" customHeight="1" x14ac:dyDescent="0.2">
      <c r="A163" s="831" t="s">
        <v>3258</v>
      </c>
      <c r="B163" s="832" t="s">
        <v>2883</v>
      </c>
      <c r="C163" s="832" t="s">
        <v>2886</v>
      </c>
      <c r="D163" s="832" t="s">
        <v>1345</v>
      </c>
      <c r="E163" s="832" t="s">
        <v>1346</v>
      </c>
      <c r="F163" s="849"/>
      <c r="G163" s="849"/>
      <c r="H163" s="837"/>
      <c r="I163" s="849">
        <v>93</v>
      </c>
      <c r="J163" s="849">
        <v>0</v>
      </c>
      <c r="K163" s="837"/>
      <c r="L163" s="849">
        <v>93</v>
      </c>
      <c r="M163" s="850">
        <v>0</v>
      </c>
    </row>
    <row r="164" spans="1:13" ht="14.45" customHeight="1" x14ac:dyDescent="0.2">
      <c r="A164" s="831" t="s">
        <v>3258</v>
      </c>
      <c r="B164" s="832" t="s">
        <v>2906</v>
      </c>
      <c r="C164" s="832" t="s">
        <v>3439</v>
      </c>
      <c r="D164" s="832" t="s">
        <v>2911</v>
      </c>
      <c r="E164" s="832" t="s">
        <v>3440</v>
      </c>
      <c r="F164" s="849"/>
      <c r="G164" s="849"/>
      <c r="H164" s="837">
        <v>0</v>
      </c>
      <c r="I164" s="849">
        <v>5</v>
      </c>
      <c r="J164" s="849">
        <v>1697.3500000000001</v>
      </c>
      <c r="K164" s="837">
        <v>1</v>
      </c>
      <c r="L164" s="849">
        <v>5</v>
      </c>
      <c r="M164" s="850">
        <v>1697.3500000000001</v>
      </c>
    </row>
    <row r="165" spans="1:13" ht="14.45" customHeight="1" x14ac:dyDescent="0.2">
      <c r="A165" s="831" t="s">
        <v>3258</v>
      </c>
      <c r="B165" s="832" t="s">
        <v>2906</v>
      </c>
      <c r="C165" s="832" t="s">
        <v>2910</v>
      </c>
      <c r="D165" s="832" t="s">
        <v>2911</v>
      </c>
      <c r="E165" s="832" t="s">
        <v>2912</v>
      </c>
      <c r="F165" s="849"/>
      <c r="G165" s="849"/>
      <c r="H165" s="837">
        <v>0</v>
      </c>
      <c r="I165" s="849">
        <v>6</v>
      </c>
      <c r="J165" s="849">
        <v>678.95999999999992</v>
      </c>
      <c r="K165" s="837">
        <v>1</v>
      </c>
      <c r="L165" s="849">
        <v>6</v>
      </c>
      <c r="M165" s="850">
        <v>678.95999999999992</v>
      </c>
    </row>
    <row r="166" spans="1:13" ht="14.45" customHeight="1" x14ac:dyDescent="0.2">
      <c r="A166" s="831" t="s">
        <v>3258</v>
      </c>
      <c r="B166" s="832" t="s">
        <v>2906</v>
      </c>
      <c r="C166" s="832" t="s">
        <v>2915</v>
      </c>
      <c r="D166" s="832" t="s">
        <v>2911</v>
      </c>
      <c r="E166" s="832" t="s">
        <v>2916</v>
      </c>
      <c r="F166" s="849"/>
      <c r="G166" s="849"/>
      <c r="H166" s="837">
        <v>0</v>
      </c>
      <c r="I166" s="849">
        <v>1</v>
      </c>
      <c r="J166" s="849">
        <v>339.47</v>
      </c>
      <c r="K166" s="837">
        <v>1</v>
      </c>
      <c r="L166" s="849">
        <v>1</v>
      </c>
      <c r="M166" s="850">
        <v>339.47</v>
      </c>
    </row>
    <row r="167" spans="1:13" ht="14.45" customHeight="1" x14ac:dyDescent="0.2">
      <c r="A167" s="831" t="s">
        <v>3258</v>
      </c>
      <c r="B167" s="832" t="s">
        <v>2906</v>
      </c>
      <c r="C167" s="832" t="s">
        <v>3441</v>
      </c>
      <c r="D167" s="832" t="s">
        <v>3442</v>
      </c>
      <c r="E167" s="832" t="s">
        <v>2912</v>
      </c>
      <c r="F167" s="849">
        <v>1</v>
      </c>
      <c r="G167" s="849">
        <v>113.16</v>
      </c>
      <c r="H167" s="837">
        <v>1</v>
      </c>
      <c r="I167" s="849"/>
      <c r="J167" s="849"/>
      <c r="K167" s="837">
        <v>0</v>
      </c>
      <c r="L167" s="849">
        <v>1</v>
      </c>
      <c r="M167" s="850">
        <v>113.16</v>
      </c>
    </row>
    <row r="168" spans="1:13" ht="14.45" customHeight="1" x14ac:dyDescent="0.2">
      <c r="A168" s="831" t="s">
        <v>3258</v>
      </c>
      <c r="B168" s="832" t="s">
        <v>2921</v>
      </c>
      <c r="C168" s="832" t="s">
        <v>2922</v>
      </c>
      <c r="D168" s="832" t="s">
        <v>1416</v>
      </c>
      <c r="E168" s="832" t="s">
        <v>1417</v>
      </c>
      <c r="F168" s="849"/>
      <c r="G168" s="849"/>
      <c r="H168" s="837">
        <v>0</v>
      </c>
      <c r="I168" s="849">
        <v>4</v>
      </c>
      <c r="J168" s="849">
        <v>10292.879999999999</v>
      </c>
      <c r="K168" s="837">
        <v>1</v>
      </c>
      <c r="L168" s="849">
        <v>4</v>
      </c>
      <c r="M168" s="850">
        <v>10292.879999999999</v>
      </c>
    </row>
    <row r="169" spans="1:13" ht="14.45" customHeight="1" x14ac:dyDescent="0.2">
      <c r="A169" s="831" t="s">
        <v>3258</v>
      </c>
      <c r="B169" s="832" t="s">
        <v>2930</v>
      </c>
      <c r="C169" s="832" t="s">
        <v>2931</v>
      </c>
      <c r="D169" s="832" t="s">
        <v>2932</v>
      </c>
      <c r="E169" s="832" t="s">
        <v>2933</v>
      </c>
      <c r="F169" s="849"/>
      <c r="G169" s="849"/>
      <c r="H169" s="837">
        <v>0</v>
      </c>
      <c r="I169" s="849">
        <v>2</v>
      </c>
      <c r="J169" s="849">
        <v>18.8</v>
      </c>
      <c r="K169" s="837">
        <v>1</v>
      </c>
      <c r="L169" s="849">
        <v>2</v>
      </c>
      <c r="M169" s="850">
        <v>18.8</v>
      </c>
    </row>
    <row r="170" spans="1:13" ht="14.45" customHeight="1" x14ac:dyDescent="0.2">
      <c r="A170" s="831" t="s">
        <v>3258</v>
      </c>
      <c r="B170" s="832" t="s">
        <v>2930</v>
      </c>
      <c r="C170" s="832" t="s">
        <v>2934</v>
      </c>
      <c r="D170" s="832" t="s">
        <v>2932</v>
      </c>
      <c r="E170" s="832" t="s">
        <v>2935</v>
      </c>
      <c r="F170" s="849"/>
      <c r="G170" s="849"/>
      <c r="H170" s="837">
        <v>0</v>
      </c>
      <c r="I170" s="849">
        <v>2</v>
      </c>
      <c r="J170" s="849">
        <v>23.42</v>
      </c>
      <c r="K170" s="837">
        <v>1</v>
      </c>
      <c r="L170" s="849">
        <v>2</v>
      </c>
      <c r="M170" s="850">
        <v>23.42</v>
      </c>
    </row>
    <row r="171" spans="1:13" ht="14.45" customHeight="1" x14ac:dyDescent="0.2">
      <c r="A171" s="831" t="s">
        <v>3258</v>
      </c>
      <c r="B171" s="832" t="s">
        <v>2946</v>
      </c>
      <c r="C171" s="832" t="s">
        <v>3674</v>
      </c>
      <c r="D171" s="832" t="s">
        <v>3675</v>
      </c>
      <c r="E171" s="832" t="s">
        <v>771</v>
      </c>
      <c r="F171" s="849">
        <v>1</v>
      </c>
      <c r="G171" s="849">
        <v>0</v>
      </c>
      <c r="H171" s="837"/>
      <c r="I171" s="849"/>
      <c r="J171" s="849"/>
      <c r="K171" s="837"/>
      <c r="L171" s="849">
        <v>1</v>
      </c>
      <c r="M171" s="850">
        <v>0</v>
      </c>
    </row>
    <row r="172" spans="1:13" ht="14.45" customHeight="1" x14ac:dyDescent="0.2">
      <c r="A172" s="831" t="s">
        <v>3258</v>
      </c>
      <c r="B172" s="832" t="s">
        <v>2946</v>
      </c>
      <c r="C172" s="832" t="s">
        <v>3676</v>
      </c>
      <c r="D172" s="832" t="s">
        <v>1662</v>
      </c>
      <c r="E172" s="832" t="s">
        <v>2948</v>
      </c>
      <c r="F172" s="849">
        <v>1</v>
      </c>
      <c r="G172" s="849">
        <v>0</v>
      </c>
      <c r="H172" s="837"/>
      <c r="I172" s="849"/>
      <c r="J172" s="849"/>
      <c r="K172" s="837"/>
      <c r="L172" s="849">
        <v>1</v>
      </c>
      <c r="M172" s="850">
        <v>0</v>
      </c>
    </row>
    <row r="173" spans="1:13" ht="14.45" customHeight="1" x14ac:dyDescent="0.2">
      <c r="A173" s="831" t="s">
        <v>3258</v>
      </c>
      <c r="B173" s="832" t="s">
        <v>2946</v>
      </c>
      <c r="C173" s="832" t="s">
        <v>2949</v>
      </c>
      <c r="D173" s="832" t="s">
        <v>1662</v>
      </c>
      <c r="E173" s="832" t="s">
        <v>2950</v>
      </c>
      <c r="F173" s="849">
        <v>9</v>
      </c>
      <c r="G173" s="849">
        <v>0</v>
      </c>
      <c r="H173" s="837"/>
      <c r="I173" s="849"/>
      <c r="J173" s="849"/>
      <c r="K173" s="837"/>
      <c r="L173" s="849">
        <v>9</v>
      </c>
      <c r="M173" s="850">
        <v>0</v>
      </c>
    </row>
    <row r="174" spans="1:13" ht="14.45" customHeight="1" x14ac:dyDescent="0.2">
      <c r="A174" s="831" t="s">
        <v>3258</v>
      </c>
      <c r="B174" s="832" t="s">
        <v>2946</v>
      </c>
      <c r="C174" s="832" t="s">
        <v>3679</v>
      </c>
      <c r="D174" s="832" t="s">
        <v>3680</v>
      </c>
      <c r="E174" s="832" t="s">
        <v>771</v>
      </c>
      <c r="F174" s="849">
        <v>1</v>
      </c>
      <c r="G174" s="849">
        <v>0</v>
      </c>
      <c r="H174" s="837"/>
      <c r="I174" s="849"/>
      <c r="J174" s="849"/>
      <c r="K174" s="837"/>
      <c r="L174" s="849">
        <v>1</v>
      </c>
      <c r="M174" s="850">
        <v>0</v>
      </c>
    </row>
    <row r="175" spans="1:13" ht="14.45" customHeight="1" x14ac:dyDescent="0.2">
      <c r="A175" s="831" t="s">
        <v>3258</v>
      </c>
      <c r="B175" s="832" t="s">
        <v>2946</v>
      </c>
      <c r="C175" s="832" t="s">
        <v>3681</v>
      </c>
      <c r="D175" s="832" t="s">
        <v>3675</v>
      </c>
      <c r="E175" s="832" t="s">
        <v>769</v>
      </c>
      <c r="F175" s="849">
        <v>2</v>
      </c>
      <c r="G175" s="849">
        <v>0</v>
      </c>
      <c r="H175" s="837"/>
      <c r="I175" s="849"/>
      <c r="J175" s="849"/>
      <c r="K175" s="837"/>
      <c r="L175" s="849">
        <v>2</v>
      </c>
      <c r="M175" s="850">
        <v>0</v>
      </c>
    </row>
    <row r="176" spans="1:13" ht="14.45" customHeight="1" x14ac:dyDescent="0.2">
      <c r="A176" s="831" t="s">
        <v>3258</v>
      </c>
      <c r="B176" s="832" t="s">
        <v>2946</v>
      </c>
      <c r="C176" s="832" t="s">
        <v>3682</v>
      </c>
      <c r="D176" s="832" t="s">
        <v>3683</v>
      </c>
      <c r="E176" s="832" t="s">
        <v>3148</v>
      </c>
      <c r="F176" s="849">
        <v>8</v>
      </c>
      <c r="G176" s="849">
        <v>0</v>
      </c>
      <c r="H176" s="837"/>
      <c r="I176" s="849"/>
      <c r="J176" s="849"/>
      <c r="K176" s="837"/>
      <c r="L176" s="849">
        <v>8</v>
      </c>
      <c r="M176" s="850">
        <v>0</v>
      </c>
    </row>
    <row r="177" spans="1:13" ht="14.45" customHeight="1" x14ac:dyDescent="0.2">
      <c r="A177" s="831" t="s">
        <v>3258</v>
      </c>
      <c r="B177" s="832" t="s">
        <v>2946</v>
      </c>
      <c r="C177" s="832" t="s">
        <v>3142</v>
      </c>
      <c r="D177" s="832" t="s">
        <v>1662</v>
      </c>
      <c r="E177" s="832" t="s">
        <v>2950</v>
      </c>
      <c r="F177" s="849"/>
      <c r="G177" s="849"/>
      <c r="H177" s="837"/>
      <c r="I177" s="849">
        <v>6</v>
      </c>
      <c r="J177" s="849">
        <v>0</v>
      </c>
      <c r="K177" s="837"/>
      <c r="L177" s="849">
        <v>6</v>
      </c>
      <c r="M177" s="850">
        <v>0</v>
      </c>
    </row>
    <row r="178" spans="1:13" ht="14.45" customHeight="1" x14ac:dyDescent="0.2">
      <c r="A178" s="831" t="s">
        <v>3258</v>
      </c>
      <c r="B178" s="832" t="s">
        <v>5597</v>
      </c>
      <c r="C178" s="832" t="s">
        <v>3366</v>
      </c>
      <c r="D178" s="832" t="s">
        <v>831</v>
      </c>
      <c r="E178" s="832" t="s">
        <v>769</v>
      </c>
      <c r="F178" s="849"/>
      <c r="G178" s="849"/>
      <c r="H178" s="837">
        <v>0</v>
      </c>
      <c r="I178" s="849">
        <v>4</v>
      </c>
      <c r="J178" s="849">
        <v>263.95999999999998</v>
      </c>
      <c r="K178" s="837">
        <v>1</v>
      </c>
      <c r="L178" s="849">
        <v>4</v>
      </c>
      <c r="M178" s="850">
        <v>263.95999999999998</v>
      </c>
    </row>
    <row r="179" spans="1:13" ht="14.45" customHeight="1" x14ac:dyDescent="0.2">
      <c r="A179" s="831" t="s">
        <v>3258</v>
      </c>
      <c r="B179" s="832" t="s">
        <v>5597</v>
      </c>
      <c r="C179" s="832" t="s">
        <v>3367</v>
      </c>
      <c r="D179" s="832" t="s">
        <v>832</v>
      </c>
      <c r="E179" s="832" t="s">
        <v>833</v>
      </c>
      <c r="F179" s="849"/>
      <c r="G179" s="849"/>
      <c r="H179" s="837">
        <v>0</v>
      </c>
      <c r="I179" s="849">
        <v>1</v>
      </c>
      <c r="J179" s="849">
        <v>132</v>
      </c>
      <c r="K179" s="837">
        <v>1</v>
      </c>
      <c r="L179" s="849">
        <v>1</v>
      </c>
      <c r="M179" s="850">
        <v>132</v>
      </c>
    </row>
    <row r="180" spans="1:13" ht="14.45" customHeight="1" x14ac:dyDescent="0.2">
      <c r="A180" s="831" t="s">
        <v>3258</v>
      </c>
      <c r="B180" s="832" t="s">
        <v>5597</v>
      </c>
      <c r="C180" s="832" t="s">
        <v>3368</v>
      </c>
      <c r="D180" s="832" t="s">
        <v>832</v>
      </c>
      <c r="E180" s="832" t="s">
        <v>830</v>
      </c>
      <c r="F180" s="849"/>
      <c r="G180" s="849"/>
      <c r="H180" s="837">
        <v>0</v>
      </c>
      <c r="I180" s="849">
        <v>2</v>
      </c>
      <c r="J180" s="849">
        <v>528</v>
      </c>
      <c r="K180" s="837">
        <v>1</v>
      </c>
      <c r="L180" s="849">
        <v>2</v>
      </c>
      <c r="M180" s="850">
        <v>528</v>
      </c>
    </row>
    <row r="181" spans="1:13" ht="14.45" customHeight="1" x14ac:dyDescent="0.2">
      <c r="A181" s="831" t="s">
        <v>3258</v>
      </c>
      <c r="B181" s="832" t="s">
        <v>5597</v>
      </c>
      <c r="C181" s="832" t="s">
        <v>3369</v>
      </c>
      <c r="D181" s="832" t="s">
        <v>832</v>
      </c>
      <c r="E181" s="832" t="s">
        <v>830</v>
      </c>
      <c r="F181" s="849"/>
      <c r="G181" s="849"/>
      <c r="H181" s="837">
        <v>0</v>
      </c>
      <c r="I181" s="849">
        <v>1</v>
      </c>
      <c r="J181" s="849">
        <v>264</v>
      </c>
      <c r="K181" s="837">
        <v>1</v>
      </c>
      <c r="L181" s="849">
        <v>1</v>
      </c>
      <c r="M181" s="850">
        <v>264</v>
      </c>
    </row>
    <row r="182" spans="1:13" ht="14.45" customHeight="1" x14ac:dyDescent="0.2">
      <c r="A182" s="831" t="s">
        <v>3258</v>
      </c>
      <c r="B182" s="832" t="s">
        <v>3145</v>
      </c>
      <c r="C182" s="832" t="s">
        <v>3412</v>
      </c>
      <c r="D182" s="832" t="s">
        <v>3147</v>
      </c>
      <c r="E182" s="832" t="s">
        <v>3413</v>
      </c>
      <c r="F182" s="849"/>
      <c r="G182" s="849"/>
      <c r="H182" s="837">
        <v>0</v>
      </c>
      <c r="I182" s="849">
        <v>3</v>
      </c>
      <c r="J182" s="849">
        <v>1293.54</v>
      </c>
      <c r="K182" s="837">
        <v>1</v>
      </c>
      <c r="L182" s="849">
        <v>3</v>
      </c>
      <c r="M182" s="850">
        <v>1293.54</v>
      </c>
    </row>
    <row r="183" spans="1:13" ht="14.45" customHeight="1" x14ac:dyDescent="0.2">
      <c r="A183" s="831" t="s">
        <v>3258</v>
      </c>
      <c r="B183" s="832" t="s">
        <v>2967</v>
      </c>
      <c r="C183" s="832" t="s">
        <v>3343</v>
      </c>
      <c r="D183" s="832" t="s">
        <v>761</v>
      </c>
      <c r="E183" s="832" t="s">
        <v>1858</v>
      </c>
      <c r="F183" s="849"/>
      <c r="G183" s="849"/>
      <c r="H183" s="837">
        <v>0</v>
      </c>
      <c r="I183" s="849">
        <v>2</v>
      </c>
      <c r="J183" s="849">
        <v>207.6</v>
      </c>
      <c r="K183" s="837">
        <v>1</v>
      </c>
      <c r="L183" s="849">
        <v>2</v>
      </c>
      <c r="M183" s="850">
        <v>207.6</v>
      </c>
    </row>
    <row r="184" spans="1:13" ht="14.45" customHeight="1" x14ac:dyDescent="0.2">
      <c r="A184" s="831" t="s">
        <v>3258</v>
      </c>
      <c r="B184" s="832" t="s">
        <v>2967</v>
      </c>
      <c r="C184" s="832" t="s">
        <v>2968</v>
      </c>
      <c r="D184" s="832" t="s">
        <v>761</v>
      </c>
      <c r="E184" s="832" t="s">
        <v>1858</v>
      </c>
      <c r="F184" s="849"/>
      <c r="G184" s="849"/>
      <c r="H184" s="837">
        <v>0</v>
      </c>
      <c r="I184" s="849">
        <v>3</v>
      </c>
      <c r="J184" s="849">
        <v>311.39999999999998</v>
      </c>
      <c r="K184" s="837">
        <v>1</v>
      </c>
      <c r="L184" s="849">
        <v>3</v>
      </c>
      <c r="M184" s="850">
        <v>311.39999999999998</v>
      </c>
    </row>
    <row r="185" spans="1:13" ht="14.45" customHeight="1" x14ac:dyDescent="0.2">
      <c r="A185" s="831" t="s">
        <v>3258</v>
      </c>
      <c r="B185" s="832" t="s">
        <v>2973</v>
      </c>
      <c r="C185" s="832" t="s">
        <v>2974</v>
      </c>
      <c r="D185" s="832" t="s">
        <v>1618</v>
      </c>
      <c r="E185" s="832" t="s">
        <v>1619</v>
      </c>
      <c r="F185" s="849"/>
      <c r="G185" s="849"/>
      <c r="H185" s="837">
        <v>0</v>
      </c>
      <c r="I185" s="849">
        <v>2</v>
      </c>
      <c r="J185" s="849">
        <v>127.5</v>
      </c>
      <c r="K185" s="837">
        <v>1</v>
      </c>
      <c r="L185" s="849">
        <v>2</v>
      </c>
      <c r="M185" s="850">
        <v>127.5</v>
      </c>
    </row>
    <row r="186" spans="1:13" ht="14.45" customHeight="1" x14ac:dyDescent="0.2">
      <c r="A186" s="831" t="s">
        <v>3258</v>
      </c>
      <c r="B186" s="832" t="s">
        <v>2985</v>
      </c>
      <c r="C186" s="832" t="s">
        <v>2988</v>
      </c>
      <c r="D186" s="832" t="s">
        <v>1653</v>
      </c>
      <c r="E186" s="832" t="s">
        <v>769</v>
      </c>
      <c r="F186" s="849"/>
      <c r="G186" s="849"/>
      <c r="H186" s="837">
        <v>0</v>
      </c>
      <c r="I186" s="849">
        <v>4</v>
      </c>
      <c r="J186" s="849">
        <v>235.08</v>
      </c>
      <c r="K186" s="837">
        <v>1</v>
      </c>
      <c r="L186" s="849">
        <v>4</v>
      </c>
      <c r="M186" s="850">
        <v>235.08</v>
      </c>
    </row>
    <row r="187" spans="1:13" ht="14.45" customHeight="1" x14ac:dyDescent="0.2">
      <c r="A187" s="831" t="s">
        <v>3258</v>
      </c>
      <c r="B187" s="832" t="s">
        <v>2995</v>
      </c>
      <c r="C187" s="832" t="s">
        <v>3006</v>
      </c>
      <c r="D187" s="832" t="s">
        <v>1715</v>
      </c>
      <c r="E187" s="832" t="s">
        <v>1717</v>
      </c>
      <c r="F187" s="849"/>
      <c r="G187" s="849"/>
      <c r="H187" s="837">
        <v>0</v>
      </c>
      <c r="I187" s="849">
        <v>1</v>
      </c>
      <c r="J187" s="849">
        <v>242.63</v>
      </c>
      <c r="K187" s="837">
        <v>1</v>
      </c>
      <c r="L187" s="849">
        <v>1</v>
      </c>
      <c r="M187" s="850">
        <v>242.63</v>
      </c>
    </row>
    <row r="188" spans="1:13" ht="14.45" customHeight="1" x14ac:dyDescent="0.2">
      <c r="A188" s="831" t="s">
        <v>3258</v>
      </c>
      <c r="B188" s="832" t="s">
        <v>2995</v>
      </c>
      <c r="C188" s="832" t="s">
        <v>4036</v>
      </c>
      <c r="D188" s="832" t="s">
        <v>1715</v>
      </c>
      <c r="E188" s="832" t="s">
        <v>4037</v>
      </c>
      <c r="F188" s="849"/>
      <c r="G188" s="849"/>
      <c r="H188" s="837">
        <v>0</v>
      </c>
      <c r="I188" s="849">
        <v>1</v>
      </c>
      <c r="J188" s="849">
        <v>1451.04</v>
      </c>
      <c r="K188" s="837">
        <v>1</v>
      </c>
      <c r="L188" s="849">
        <v>1</v>
      </c>
      <c r="M188" s="850">
        <v>1451.04</v>
      </c>
    </row>
    <row r="189" spans="1:13" ht="14.45" customHeight="1" x14ac:dyDescent="0.2">
      <c r="A189" s="831" t="s">
        <v>3258</v>
      </c>
      <c r="B189" s="832" t="s">
        <v>2995</v>
      </c>
      <c r="C189" s="832" t="s">
        <v>3165</v>
      </c>
      <c r="D189" s="832" t="s">
        <v>3166</v>
      </c>
      <c r="E189" s="832" t="s">
        <v>2157</v>
      </c>
      <c r="F189" s="849"/>
      <c r="G189" s="849"/>
      <c r="H189" s="837">
        <v>0</v>
      </c>
      <c r="I189" s="849">
        <v>43</v>
      </c>
      <c r="J189" s="849">
        <v>8511.98</v>
      </c>
      <c r="K189" s="837">
        <v>1</v>
      </c>
      <c r="L189" s="849">
        <v>43</v>
      </c>
      <c r="M189" s="850">
        <v>8511.98</v>
      </c>
    </row>
    <row r="190" spans="1:13" ht="14.45" customHeight="1" x14ac:dyDescent="0.2">
      <c r="A190" s="831" t="s">
        <v>3258</v>
      </c>
      <c r="B190" s="832" t="s">
        <v>2995</v>
      </c>
      <c r="C190" s="832" t="s">
        <v>3719</v>
      </c>
      <c r="D190" s="832" t="s">
        <v>3720</v>
      </c>
      <c r="E190" s="832" t="s">
        <v>3010</v>
      </c>
      <c r="F190" s="849">
        <v>6</v>
      </c>
      <c r="G190" s="849">
        <v>861.54</v>
      </c>
      <c r="H190" s="837">
        <v>1</v>
      </c>
      <c r="I190" s="849"/>
      <c r="J190" s="849"/>
      <c r="K190" s="837">
        <v>0</v>
      </c>
      <c r="L190" s="849">
        <v>6</v>
      </c>
      <c r="M190" s="850">
        <v>861.54</v>
      </c>
    </row>
    <row r="191" spans="1:13" ht="14.45" customHeight="1" x14ac:dyDescent="0.2">
      <c r="A191" s="831" t="s">
        <v>3258</v>
      </c>
      <c r="B191" s="832" t="s">
        <v>2995</v>
      </c>
      <c r="C191" s="832" t="s">
        <v>3721</v>
      </c>
      <c r="D191" s="832" t="s">
        <v>3722</v>
      </c>
      <c r="E191" s="832" t="s">
        <v>1689</v>
      </c>
      <c r="F191" s="849">
        <v>7</v>
      </c>
      <c r="G191" s="849">
        <v>1208.6899999999998</v>
      </c>
      <c r="H191" s="837">
        <v>1</v>
      </c>
      <c r="I191" s="849"/>
      <c r="J191" s="849"/>
      <c r="K191" s="837">
        <v>0</v>
      </c>
      <c r="L191" s="849">
        <v>7</v>
      </c>
      <c r="M191" s="850">
        <v>1208.6899999999998</v>
      </c>
    </row>
    <row r="192" spans="1:13" ht="14.45" customHeight="1" x14ac:dyDescent="0.2">
      <c r="A192" s="831" t="s">
        <v>3258</v>
      </c>
      <c r="B192" s="832" t="s">
        <v>2516</v>
      </c>
      <c r="C192" s="832" t="s">
        <v>2517</v>
      </c>
      <c r="D192" s="832" t="s">
        <v>2518</v>
      </c>
      <c r="E192" s="832" t="s">
        <v>2519</v>
      </c>
      <c r="F192" s="849"/>
      <c r="G192" s="849"/>
      <c r="H192" s="837">
        <v>0</v>
      </c>
      <c r="I192" s="849">
        <v>1</v>
      </c>
      <c r="J192" s="849">
        <v>165.63</v>
      </c>
      <c r="K192" s="837">
        <v>1</v>
      </c>
      <c r="L192" s="849">
        <v>1</v>
      </c>
      <c r="M192" s="850">
        <v>165.63</v>
      </c>
    </row>
    <row r="193" spans="1:13" ht="14.45" customHeight="1" x14ac:dyDescent="0.2">
      <c r="A193" s="831" t="s">
        <v>3258</v>
      </c>
      <c r="B193" s="832" t="s">
        <v>2516</v>
      </c>
      <c r="C193" s="832" t="s">
        <v>3688</v>
      </c>
      <c r="D193" s="832" t="s">
        <v>2518</v>
      </c>
      <c r="E193" s="832" t="s">
        <v>3689</v>
      </c>
      <c r="F193" s="849"/>
      <c r="G193" s="849"/>
      <c r="H193" s="837">
        <v>0</v>
      </c>
      <c r="I193" s="849">
        <v>7</v>
      </c>
      <c r="J193" s="849">
        <v>2898.4900000000002</v>
      </c>
      <c r="K193" s="837">
        <v>1</v>
      </c>
      <c r="L193" s="849">
        <v>7</v>
      </c>
      <c r="M193" s="850">
        <v>2898.4900000000002</v>
      </c>
    </row>
    <row r="194" spans="1:13" ht="14.45" customHeight="1" x14ac:dyDescent="0.2">
      <c r="A194" s="831" t="s">
        <v>3258</v>
      </c>
      <c r="B194" s="832" t="s">
        <v>2879</v>
      </c>
      <c r="C194" s="832" t="s">
        <v>3692</v>
      </c>
      <c r="D194" s="832" t="s">
        <v>3693</v>
      </c>
      <c r="E194" s="832" t="s">
        <v>3694</v>
      </c>
      <c r="F194" s="849">
        <v>1</v>
      </c>
      <c r="G194" s="849">
        <v>150.94</v>
      </c>
      <c r="H194" s="837">
        <v>1</v>
      </c>
      <c r="I194" s="849"/>
      <c r="J194" s="849"/>
      <c r="K194" s="837">
        <v>0</v>
      </c>
      <c r="L194" s="849">
        <v>1</v>
      </c>
      <c r="M194" s="850">
        <v>150.94</v>
      </c>
    </row>
    <row r="195" spans="1:13" ht="14.45" customHeight="1" x14ac:dyDescent="0.2">
      <c r="A195" s="831" t="s">
        <v>3258</v>
      </c>
      <c r="B195" s="832" t="s">
        <v>2879</v>
      </c>
      <c r="C195" s="832" t="s">
        <v>2880</v>
      </c>
      <c r="D195" s="832" t="s">
        <v>2881</v>
      </c>
      <c r="E195" s="832" t="s">
        <v>2882</v>
      </c>
      <c r="F195" s="849">
        <v>1</v>
      </c>
      <c r="G195" s="849">
        <v>50.32</v>
      </c>
      <c r="H195" s="837">
        <v>1</v>
      </c>
      <c r="I195" s="849"/>
      <c r="J195" s="849"/>
      <c r="K195" s="837">
        <v>0</v>
      </c>
      <c r="L195" s="849">
        <v>1</v>
      </c>
      <c r="M195" s="850">
        <v>50.32</v>
      </c>
    </row>
    <row r="196" spans="1:13" ht="14.45" customHeight="1" x14ac:dyDescent="0.2">
      <c r="A196" s="831" t="s">
        <v>3259</v>
      </c>
      <c r="B196" s="832" t="s">
        <v>2505</v>
      </c>
      <c r="C196" s="832" t="s">
        <v>2510</v>
      </c>
      <c r="D196" s="832" t="s">
        <v>842</v>
      </c>
      <c r="E196" s="832" t="s">
        <v>2511</v>
      </c>
      <c r="F196" s="849"/>
      <c r="G196" s="849"/>
      <c r="H196" s="837">
        <v>0</v>
      </c>
      <c r="I196" s="849">
        <v>2</v>
      </c>
      <c r="J196" s="849">
        <v>115.2</v>
      </c>
      <c r="K196" s="837">
        <v>1</v>
      </c>
      <c r="L196" s="849">
        <v>2</v>
      </c>
      <c r="M196" s="850">
        <v>115.2</v>
      </c>
    </row>
    <row r="197" spans="1:13" ht="14.45" customHeight="1" x14ac:dyDescent="0.2">
      <c r="A197" s="831" t="s">
        <v>3259</v>
      </c>
      <c r="B197" s="832" t="s">
        <v>2505</v>
      </c>
      <c r="C197" s="832" t="s">
        <v>2508</v>
      </c>
      <c r="D197" s="832" t="s">
        <v>842</v>
      </c>
      <c r="E197" s="832" t="s">
        <v>2509</v>
      </c>
      <c r="F197" s="849"/>
      <c r="G197" s="849"/>
      <c r="H197" s="837">
        <v>0</v>
      </c>
      <c r="I197" s="849">
        <v>2</v>
      </c>
      <c r="J197" s="849">
        <v>32.24</v>
      </c>
      <c r="K197" s="837">
        <v>1</v>
      </c>
      <c r="L197" s="849">
        <v>2</v>
      </c>
      <c r="M197" s="850">
        <v>32.24</v>
      </c>
    </row>
    <row r="198" spans="1:13" ht="14.45" customHeight="1" x14ac:dyDescent="0.2">
      <c r="A198" s="831" t="s">
        <v>3259</v>
      </c>
      <c r="B198" s="832" t="s">
        <v>2697</v>
      </c>
      <c r="C198" s="832" t="s">
        <v>2698</v>
      </c>
      <c r="D198" s="832" t="s">
        <v>1011</v>
      </c>
      <c r="E198" s="832" t="s">
        <v>2699</v>
      </c>
      <c r="F198" s="849"/>
      <c r="G198" s="849"/>
      <c r="H198" s="837">
        <v>0</v>
      </c>
      <c r="I198" s="849">
        <v>3</v>
      </c>
      <c r="J198" s="849">
        <v>300.29999999999995</v>
      </c>
      <c r="K198" s="837">
        <v>1</v>
      </c>
      <c r="L198" s="849">
        <v>3</v>
      </c>
      <c r="M198" s="850">
        <v>300.29999999999995</v>
      </c>
    </row>
    <row r="199" spans="1:13" ht="14.45" customHeight="1" x14ac:dyDescent="0.2">
      <c r="A199" s="831" t="s">
        <v>3259</v>
      </c>
      <c r="B199" s="832" t="s">
        <v>2727</v>
      </c>
      <c r="C199" s="832" t="s">
        <v>3111</v>
      </c>
      <c r="D199" s="832" t="s">
        <v>1735</v>
      </c>
      <c r="E199" s="832" t="s">
        <v>3112</v>
      </c>
      <c r="F199" s="849"/>
      <c r="G199" s="849"/>
      <c r="H199" s="837">
        <v>0</v>
      </c>
      <c r="I199" s="849">
        <v>1</v>
      </c>
      <c r="J199" s="849">
        <v>154.36000000000001</v>
      </c>
      <c r="K199" s="837">
        <v>1</v>
      </c>
      <c r="L199" s="849">
        <v>1</v>
      </c>
      <c r="M199" s="850">
        <v>154.36000000000001</v>
      </c>
    </row>
    <row r="200" spans="1:13" ht="14.45" customHeight="1" x14ac:dyDescent="0.2">
      <c r="A200" s="831" t="s">
        <v>3259</v>
      </c>
      <c r="B200" s="832" t="s">
        <v>2906</v>
      </c>
      <c r="C200" s="832" t="s">
        <v>3439</v>
      </c>
      <c r="D200" s="832" t="s">
        <v>2911</v>
      </c>
      <c r="E200" s="832" t="s">
        <v>3440</v>
      </c>
      <c r="F200" s="849"/>
      <c r="G200" s="849"/>
      <c r="H200" s="837">
        <v>0</v>
      </c>
      <c r="I200" s="849">
        <v>2</v>
      </c>
      <c r="J200" s="849">
        <v>678.94</v>
      </c>
      <c r="K200" s="837">
        <v>1</v>
      </c>
      <c r="L200" s="849">
        <v>2</v>
      </c>
      <c r="M200" s="850">
        <v>678.94</v>
      </c>
    </row>
    <row r="201" spans="1:13" ht="14.45" customHeight="1" x14ac:dyDescent="0.2">
      <c r="A201" s="831" t="s">
        <v>3259</v>
      </c>
      <c r="B201" s="832" t="s">
        <v>2930</v>
      </c>
      <c r="C201" s="832" t="s">
        <v>2931</v>
      </c>
      <c r="D201" s="832" t="s">
        <v>2932</v>
      </c>
      <c r="E201" s="832" t="s">
        <v>2933</v>
      </c>
      <c r="F201" s="849"/>
      <c r="G201" s="849"/>
      <c r="H201" s="837">
        <v>0</v>
      </c>
      <c r="I201" s="849">
        <v>1</v>
      </c>
      <c r="J201" s="849">
        <v>23.4</v>
      </c>
      <c r="K201" s="837">
        <v>1</v>
      </c>
      <c r="L201" s="849">
        <v>1</v>
      </c>
      <c r="M201" s="850">
        <v>23.4</v>
      </c>
    </row>
    <row r="202" spans="1:13" ht="14.45" customHeight="1" x14ac:dyDescent="0.2">
      <c r="A202" s="831" t="s">
        <v>3259</v>
      </c>
      <c r="B202" s="832" t="s">
        <v>2946</v>
      </c>
      <c r="C202" s="832" t="s">
        <v>2949</v>
      </c>
      <c r="D202" s="832" t="s">
        <v>1662</v>
      </c>
      <c r="E202" s="832" t="s">
        <v>2950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5" customHeight="1" x14ac:dyDescent="0.2">
      <c r="A203" s="831" t="s">
        <v>3259</v>
      </c>
      <c r="B203" s="832" t="s">
        <v>2946</v>
      </c>
      <c r="C203" s="832" t="s">
        <v>2951</v>
      </c>
      <c r="D203" s="832" t="s">
        <v>1662</v>
      </c>
      <c r="E203" s="832" t="s">
        <v>2948</v>
      </c>
      <c r="F203" s="849"/>
      <c r="G203" s="849"/>
      <c r="H203" s="837"/>
      <c r="I203" s="849">
        <v>1</v>
      </c>
      <c r="J203" s="849">
        <v>0</v>
      </c>
      <c r="K203" s="837"/>
      <c r="L203" s="849">
        <v>1</v>
      </c>
      <c r="M203" s="850">
        <v>0</v>
      </c>
    </row>
    <row r="204" spans="1:13" ht="14.45" customHeight="1" x14ac:dyDescent="0.2">
      <c r="A204" s="831" t="s">
        <v>3259</v>
      </c>
      <c r="B204" s="832" t="s">
        <v>2985</v>
      </c>
      <c r="C204" s="832" t="s">
        <v>2986</v>
      </c>
      <c r="D204" s="832" t="s">
        <v>1653</v>
      </c>
      <c r="E204" s="832" t="s">
        <v>2987</v>
      </c>
      <c r="F204" s="849"/>
      <c r="G204" s="849"/>
      <c r="H204" s="837">
        <v>0</v>
      </c>
      <c r="I204" s="849">
        <v>3</v>
      </c>
      <c r="J204" s="849">
        <v>352.65</v>
      </c>
      <c r="K204" s="837">
        <v>1</v>
      </c>
      <c r="L204" s="849">
        <v>3</v>
      </c>
      <c r="M204" s="850">
        <v>352.65</v>
      </c>
    </row>
    <row r="205" spans="1:13" ht="14.45" customHeight="1" x14ac:dyDescent="0.2">
      <c r="A205" s="831" t="s">
        <v>3259</v>
      </c>
      <c r="B205" s="832" t="s">
        <v>2985</v>
      </c>
      <c r="C205" s="832" t="s">
        <v>2988</v>
      </c>
      <c r="D205" s="832" t="s">
        <v>1653</v>
      </c>
      <c r="E205" s="832" t="s">
        <v>769</v>
      </c>
      <c r="F205" s="849"/>
      <c r="G205" s="849"/>
      <c r="H205" s="837">
        <v>0</v>
      </c>
      <c r="I205" s="849">
        <v>1</v>
      </c>
      <c r="J205" s="849">
        <v>58.77</v>
      </c>
      <c r="K205" s="837">
        <v>1</v>
      </c>
      <c r="L205" s="849">
        <v>1</v>
      </c>
      <c r="M205" s="850">
        <v>58.77</v>
      </c>
    </row>
    <row r="206" spans="1:13" ht="14.45" customHeight="1" x14ac:dyDescent="0.2">
      <c r="A206" s="831" t="s">
        <v>3260</v>
      </c>
      <c r="B206" s="832" t="s">
        <v>5596</v>
      </c>
      <c r="C206" s="832" t="s">
        <v>3928</v>
      </c>
      <c r="D206" s="832" t="s">
        <v>1078</v>
      </c>
      <c r="E206" s="832" t="s">
        <v>3929</v>
      </c>
      <c r="F206" s="849">
        <v>1</v>
      </c>
      <c r="G206" s="849">
        <v>103.67</v>
      </c>
      <c r="H206" s="837">
        <v>1</v>
      </c>
      <c r="I206" s="849"/>
      <c r="J206" s="849"/>
      <c r="K206" s="837">
        <v>0</v>
      </c>
      <c r="L206" s="849">
        <v>1</v>
      </c>
      <c r="M206" s="850">
        <v>103.67</v>
      </c>
    </row>
    <row r="207" spans="1:13" ht="14.45" customHeight="1" x14ac:dyDescent="0.2">
      <c r="A207" s="831" t="s">
        <v>3260</v>
      </c>
      <c r="B207" s="832" t="s">
        <v>2505</v>
      </c>
      <c r="C207" s="832" t="s">
        <v>2510</v>
      </c>
      <c r="D207" s="832" t="s">
        <v>842</v>
      </c>
      <c r="E207" s="832" t="s">
        <v>2511</v>
      </c>
      <c r="F207" s="849"/>
      <c r="G207" s="849"/>
      <c r="H207" s="837">
        <v>0</v>
      </c>
      <c r="I207" s="849">
        <v>3</v>
      </c>
      <c r="J207" s="849">
        <v>172.8</v>
      </c>
      <c r="K207" s="837">
        <v>1</v>
      </c>
      <c r="L207" s="849">
        <v>3</v>
      </c>
      <c r="M207" s="850">
        <v>172.8</v>
      </c>
    </row>
    <row r="208" spans="1:13" ht="14.45" customHeight="1" x14ac:dyDescent="0.2">
      <c r="A208" s="831" t="s">
        <v>3260</v>
      </c>
      <c r="B208" s="832" t="s">
        <v>2505</v>
      </c>
      <c r="C208" s="832" t="s">
        <v>2508</v>
      </c>
      <c r="D208" s="832" t="s">
        <v>842</v>
      </c>
      <c r="E208" s="832" t="s">
        <v>2509</v>
      </c>
      <c r="F208" s="849"/>
      <c r="G208" s="849"/>
      <c r="H208" s="837">
        <v>0</v>
      </c>
      <c r="I208" s="849">
        <v>2</v>
      </c>
      <c r="J208" s="849">
        <v>32.24</v>
      </c>
      <c r="K208" s="837">
        <v>1</v>
      </c>
      <c r="L208" s="849">
        <v>2</v>
      </c>
      <c r="M208" s="850">
        <v>32.24</v>
      </c>
    </row>
    <row r="209" spans="1:13" ht="14.45" customHeight="1" x14ac:dyDescent="0.2">
      <c r="A209" s="831" t="s">
        <v>3260</v>
      </c>
      <c r="B209" s="832" t="s">
        <v>2520</v>
      </c>
      <c r="C209" s="832" t="s">
        <v>2521</v>
      </c>
      <c r="D209" s="832" t="s">
        <v>1349</v>
      </c>
      <c r="E209" s="832" t="s">
        <v>2522</v>
      </c>
      <c r="F209" s="849"/>
      <c r="G209" s="849"/>
      <c r="H209" s="837">
        <v>0</v>
      </c>
      <c r="I209" s="849">
        <v>1</v>
      </c>
      <c r="J209" s="849">
        <v>453.18</v>
      </c>
      <c r="K209" s="837">
        <v>1</v>
      </c>
      <c r="L209" s="849">
        <v>1</v>
      </c>
      <c r="M209" s="850">
        <v>453.18</v>
      </c>
    </row>
    <row r="210" spans="1:13" ht="14.45" customHeight="1" x14ac:dyDescent="0.2">
      <c r="A210" s="831" t="s">
        <v>3260</v>
      </c>
      <c r="B210" s="832" t="s">
        <v>2520</v>
      </c>
      <c r="C210" s="832" t="s">
        <v>3934</v>
      </c>
      <c r="D210" s="832" t="s">
        <v>3566</v>
      </c>
      <c r="E210" s="832" t="s">
        <v>2522</v>
      </c>
      <c r="F210" s="849">
        <v>3</v>
      </c>
      <c r="G210" s="849">
        <v>1359.54</v>
      </c>
      <c r="H210" s="837">
        <v>1</v>
      </c>
      <c r="I210" s="849"/>
      <c r="J210" s="849"/>
      <c r="K210" s="837">
        <v>0</v>
      </c>
      <c r="L210" s="849">
        <v>3</v>
      </c>
      <c r="M210" s="850">
        <v>1359.54</v>
      </c>
    </row>
    <row r="211" spans="1:13" ht="14.45" customHeight="1" x14ac:dyDescent="0.2">
      <c r="A211" s="831" t="s">
        <v>3260</v>
      </c>
      <c r="B211" s="832" t="s">
        <v>3031</v>
      </c>
      <c r="C211" s="832" t="s">
        <v>3032</v>
      </c>
      <c r="D211" s="832" t="s">
        <v>3033</v>
      </c>
      <c r="E211" s="832" t="s">
        <v>3034</v>
      </c>
      <c r="F211" s="849">
        <v>28</v>
      </c>
      <c r="G211" s="849">
        <v>43723.12</v>
      </c>
      <c r="H211" s="837">
        <v>1</v>
      </c>
      <c r="I211" s="849"/>
      <c r="J211" s="849"/>
      <c r="K211" s="837">
        <v>0</v>
      </c>
      <c r="L211" s="849">
        <v>28</v>
      </c>
      <c r="M211" s="850">
        <v>43723.12</v>
      </c>
    </row>
    <row r="212" spans="1:13" ht="14.45" customHeight="1" x14ac:dyDescent="0.2">
      <c r="A212" s="831" t="s">
        <v>3260</v>
      </c>
      <c r="B212" s="832" t="s">
        <v>3031</v>
      </c>
      <c r="C212" s="832" t="s">
        <v>3334</v>
      </c>
      <c r="D212" s="832" t="s">
        <v>3335</v>
      </c>
      <c r="E212" s="832" t="s">
        <v>3034</v>
      </c>
      <c r="F212" s="849"/>
      <c r="G212" s="849"/>
      <c r="H212" s="837">
        <v>0</v>
      </c>
      <c r="I212" s="849">
        <v>79</v>
      </c>
      <c r="J212" s="849">
        <v>123361.66000000003</v>
      </c>
      <c r="K212" s="837">
        <v>1</v>
      </c>
      <c r="L212" s="849">
        <v>79</v>
      </c>
      <c r="M212" s="850">
        <v>123361.66000000003</v>
      </c>
    </row>
    <row r="213" spans="1:13" ht="14.45" customHeight="1" x14ac:dyDescent="0.2">
      <c r="A213" s="831" t="s">
        <v>3260</v>
      </c>
      <c r="B213" s="832" t="s">
        <v>5598</v>
      </c>
      <c r="C213" s="832" t="s">
        <v>4342</v>
      </c>
      <c r="D213" s="832" t="s">
        <v>932</v>
      </c>
      <c r="E213" s="832" t="s">
        <v>4343</v>
      </c>
      <c r="F213" s="849"/>
      <c r="G213" s="849"/>
      <c r="H213" s="837"/>
      <c r="I213" s="849">
        <v>1</v>
      </c>
      <c r="J213" s="849">
        <v>0</v>
      </c>
      <c r="K213" s="837"/>
      <c r="L213" s="849">
        <v>1</v>
      </c>
      <c r="M213" s="850">
        <v>0</v>
      </c>
    </row>
    <row r="214" spans="1:13" ht="14.45" customHeight="1" x14ac:dyDescent="0.2">
      <c r="A214" s="831" t="s">
        <v>3260</v>
      </c>
      <c r="B214" s="832" t="s">
        <v>2541</v>
      </c>
      <c r="C214" s="832" t="s">
        <v>2542</v>
      </c>
      <c r="D214" s="832" t="s">
        <v>2543</v>
      </c>
      <c r="E214" s="832" t="s">
        <v>2544</v>
      </c>
      <c r="F214" s="849"/>
      <c r="G214" s="849"/>
      <c r="H214" s="837">
        <v>0</v>
      </c>
      <c r="I214" s="849">
        <v>1</v>
      </c>
      <c r="J214" s="849">
        <v>20.83</v>
      </c>
      <c r="K214" s="837">
        <v>1</v>
      </c>
      <c r="L214" s="849">
        <v>1</v>
      </c>
      <c r="M214" s="850">
        <v>20.83</v>
      </c>
    </row>
    <row r="215" spans="1:13" ht="14.45" customHeight="1" x14ac:dyDescent="0.2">
      <c r="A215" s="831" t="s">
        <v>3260</v>
      </c>
      <c r="B215" s="832" t="s">
        <v>2550</v>
      </c>
      <c r="C215" s="832" t="s">
        <v>2553</v>
      </c>
      <c r="D215" s="832" t="s">
        <v>1023</v>
      </c>
      <c r="E215" s="832" t="s">
        <v>2554</v>
      </c>
      <c r="F215" s="849"/>
      <c r="G215" s="849"/>
      <c r="H215" s="837">
        <v>0</v>
      </c>
      <c r="I215" s="849">
        <v>36</v>
      </c>
      <c r="J215" s="849">
        <v>49882.319999999992</v>
      </c>
      <c r="K215" s="837">
        <v>1</v>
      </c>
      <c r="L215" s="849">
        <v>36</v>
      </c>
      <c r="M215" s="850">
        <v>49882.319999999992</v>
      </c>
    </row>
    <row r="216" spans="1:13" ht="14.45" customHeight="1" x14ac:dyDescent="0.2">
      <c r="A216" s="831" t="s">
        <v>3260</v>
      </c>
      <c r="B216" s="832" t="s">
        <v>2550</v>
      </c>
      <c r="C216" s="832" t="s">
        <v>2557</v>
      </c>
      <c r="D216" s="832" t="s">
        <v>1023</v>
      </c>
      <c r="E216" s="832" t="s">
        <v>2558</v>
      </c>
      <c r="F216" s="849"/>
      <c r="G216" s="849"/>
      <c r="H216" s="837">
        <v>0</v>
      </c>
      <c r="I216" s="849">
        <v>2</v>
      </c>
      <c r="J216" s="849">
        <v>4618.72</v>
      </c>
      <c r="K216" s="837">
        <v>1</v>
      </c>
      <c r="L216" s="849">
        <v>2</v>
      </c>
      <c r="M216" s="850">
        <v>4618.72</v>
      </c>
    </row>
    <row r="217" spans="1:13" ht="14.45" customHeight="1" x14ac:dyDescent="0.2">
      <c r="A217" s="831" t="s">
        <v>3260</v>
      </c>
      <c r="B217" s="832" t="s">
        <v>2550</v>
      </c>
      <c r="C217" s="832" t="s">
        <v>3538</v>
      </c>
      <c r="D217" s="832" t="s">
        <v>1020</v>
      </c>
      <c r="E217" s="832" t="s">
        <v>3539</v>
      </c>
      <c r="F217" s="849"/>
      <c r="G217" s="849"/>
      <c r="H217" s="837">
        <v>0</v>
      </c>
      <c r="I217" s="849">
        <v>35</v>
      </c>
      <c r="J217" s="849">
        <v>17181.150000000001</v>
      </c>
      <c r="K217" s="837">
        <v>1</v>
      </c>
      <c r="L217" s="849">
        <v>35</v>
      </c>
      <c r="M217" s="850">
        <v>17181.150000000001</v>
      </c>
    </row>
    <row r="218" spans="1:13" ht="14.45" customHeight="1" x14ac:dyDescent="0.2">
      <c r="A218" s="831" t="s">
        <v>3260</v>
      </c>
      <c r="B218" s="832" t="s">
        <v>2550</v>
      </c>
      <c r="C218" s="832" t="s">
        <v>2555</v>
      </c>
      <c r="D218" s="832" t="s">
        <v>1023</v>
      </c>
      <c r="E218" s="832" t="s">
        <v>2556</v>
      </c>
      <c r="F218" s="849"/>
      <c r="G218" s="849"/>
      <c r="H218" s="837">
        <v>0</v>
      </c>
      <c r="I218" s="849">
        <v>4</v>
      </c>
      <c r="J218" s="849">
        <v>7389.96</v>
      </c>
      <c r="K218" s="837">
        <v>1</v>
      </c>
      <c r="L218" s="849">
        <v>4</v>
      </c>
      <c r="M218" s="850">
        <v>7389.96</v>
      </c>
    </row>
    <row r="219" spans="1:13" ht="14.45" customHeight="1" x14ac:dyDescent="0.2">
      <c r="A219" s="831" t="s">
        <v>3260</v>
      </c>
      <c r="B219" s="832" t="s">
        <v>2550</v>
      </c>
      <c r="C219" s="832" t="s">
        <v>3039</v>
      </c>
      <c r="D219" s="832" t="s">
        <v>1020</v>
      </c>
      <c r="E219" s="832" t="s">
        <v>3040</v>
      </c>
      <c r="F219" s="849"/>
      <c r="G219" s="849"/>
      <c r="H219" s="837">
        <v>0</v>
      </c>
      <c r="I219" s="849">
        <v>3</v>
      </c>
      <c r="J219" s="849">
        <v>2771.2200000000003</v>
      </c>
      <c r="K219" s="837">
        <v>1</v>
      </c>
      <c r="L219" s="849">
        <v>3</v>
      </c>
      <c r="M219" s="850">
        <v>2771.2200000000003</v>
      </c>
    </row>
    <row r="220" spans="1:13" ht="14.45" customHeight="1" x14ac:dyDescent="0.2">
      <c r="A220" s="831" t="s">
        <v>3260</v>
      </c>
      <c r="B220" s="832" t="s">
        <v>2574</v>
      </c>
      <c r="C220" s="832" t="s">
        <v>3049</v>
      </c>
      <c r="D220" s="832" t="s">
        <v>851</v>
      </c>
      <c r="E220" s="832" t="s">
        <v>3050</v>
      </c>
      <c r="F220" s="849"/>
      <c r="G220" s="849"/>
      <c r="H220" s="837">
        <v>0</v>
      </c>
      <c r="I220" s="849">
        <v>3</v>
      </c>
      <c r="J220" s="849">
        <v>240.03000000000003</v>
      </c>
      <c r="K220" s="837">
        <v>1</v>
      </c>
      <c r="L220" s="849">
        <v>3</v>
      </c>
      <c r="M220" s="850">
        <v>240.03000000000003</v>
      </c>
    </row>
    <row r="221" spans="1:13" ht="14.45" customHeight="1" x14ac:dyDescent="0.2">
      <c r="A221" s="831" t="s">
        <v>3260</v>
      </c>
      <c r="B221" s="832" t="s">
        <v>2592</v>
      </c>
      <c r="C221" s="832" t="s">
        <v>2594</v>
      </c>
      <c r="D221" s="832" t="s">
        <v>1030</v>
      </c>
      <c r="E221" s="832" t="s">
        <v>2595</v>
      </c>
      <c r="F221" s="849"/>
      <c r="G221" s="849"/>
      <c r="H221" s="837">
        <v>0</v>
      </c>
      <c r="I221" s="849">
        <v>5</v>
      </c>
      <c r="J221" s="849">
        <v>212.55</v>
      </c>
      <c r="K221" s="837">
        <v>1</v>
      </c>
      <c r="L221" s="849">
        <v>5</v>
      </c>
      <c r="M221" s="850">
        <v>212.55</v>
      </c>
    </row>
    <row r="222" spans="1:13" ht="14.45" customHeight="1" x14ac:dyDescent="0.2">
      <c r="A222" s="831" t="s">
        <v>3260</v>
      </c>
      <c r="B222" s="832" t="s">
        <v>2592</v>
      </c>
      <c r="C222" s="832" t="s">
        <v>2596</v>
      </c>
      <c r="D222" s="832" t="s">
        <v>1030</v>
      </c>
      <c r="E222" s="832" t="s">
        <v>2597</v>
      </c>
      <c r="F222" s="849"/>
      <c r="G222" s="849"/>
      <c r="H222" s="837">
        <v>0</v>
      </c>
      <c r="I222" s="849">
        <v>3</v>
      </c>
      <c r="J222" s="849">
        <v>255.06</v>
      </c>
      <c r="K222" s="837">
        <v>1</v>
      </c>
      <c r="L222" s="849">
        <v>3</v>
      </c>
      <c r="M222" s="850">
        <v>255.06</v>
      </c>
    </row>
    <row r="223" spans="1:13" ht="14.45" customHeight="1" x14ac:dyDescent="0.2">
      <c r="A223" s="831" t="s">
        <v>3260</v>
      </c>
      <c r="B223" s="832" t="s">
        <v>2611</v>
      </c>
      <c r="C223" s="832" t="s">
        <v>4848</v>
      </c>
      <c r="D223" s="832" t="s">
        <v>753</v>
      </c>
      <c r="E223" s="832" t="s">
        <v>756</v>
      </c>
      <c r="F223" s="849"/>
      <c r="G223" s="849"/>
      <c r="H223" s="837">
        <v>0</v>
      </c>
      <c r="I223" s="849">
        <v>2</v>
      </c>
      <c r="J223" s="849">
        <v>76.08</v>
      </c>
      <c r="K223" s="837">
        <v>1</v>
      </c>
      <c r="L223" s="849">
        <v>2</v>
      </c>
      <c r="M223" s="850">
        <v>76.08</v>
      </c>
    </row>
    <row r="224" spans="1:13" ht="14.45" customHeight="1" x14ac:dyDescent="0.2">
      <c r="A224" s="831" t="s">
        <v>3260</v>
      </c>
      <c r="B224" s="832" t="s">
        <v>2636</v>
      </c>
      <c r="C224" s="832" t="s">
        <v>5323</v>
      </c>
      <c r="D224" s="832" t="s">
        <v>4627</v>
      </c>
      <c r="E224" s="832" t="s">
        <v>4197</v>
      </c>
      <c r="F224" s="849">
        <v>1</v>
      </c>
      <c r="G224" s="849">
        <v>210.66</v>
      </c>
      <c r="H224" s="837">
        <v>1</v>
      </c>
      <c r="I224" s="849"/>
      <c r="J224" s="849"/>
      <c r="K224" s="837">
        <v>0</v>
      </c>
      <c r="L224" s="849">
        <v>1</v>
      </c>
      <c r="M224" s="850">
        <v>210.66</v>
      </c>
    </row>
    <row r="225" spans="1:13" ht="14.45" customHeight="1" x14ac:dyDescent="0.2">
      <c r="A225" s="831" t="s">
        <v>3260</v>
      </c>
      <c r="B225" s="832" t="s">
        <v>2644</v>
      </c>
      <c r="C225" s="832" t="s">
        <v>2645</v>
      </c>
      <c r="D225" s="832" t="s">
        <v>2646</v>
      </c>
      <c r="E225" s="832" t="s">
        <v>2647</v>
      </c>
      <c r="F225" s="849"/>
      <c r="G225" s="849"/>
      <c r="H225" s="837">
        <v>0</v>
      </c>
      <c r="I225" s="849">
        <v>1</v>
      </c>
      <c r="J225" s="849">
        <v>93.27</v>
      </c>
      <c r="K225" s="837">
        <v>1</v>
      </c>
      <c r="L225" s="849">
        <v>1</v>
      </c>
      <c r="M225" s="850">
        <v>93.27</v>
      </c>
    </row>
    <row r="226" spans="1:13" ht="14.45" customHeight="1" x14ac:dyDescent="0.2">
      <c r="A226" s="831" t="s">
        <v>3260</v>
      </c>
      <c r="B226" s="832" t="s">
        <v>2644</v>
      </c>
      <c r="C226" s="832" t="s">
        <v>5319</v>
      </c>
      <c r="D226" s="832" t="s">
        <v>5320</v>
      </c>
      <c r="E226" s="832" t="s">
        <v>4330</v>
      </c>
      <c r="F226" s="849">
        <v>1</v>
      </c>
      <c r="G226" s="849">
        <v>103.64</v>
      </c>
      <c r="H226" s="837">
        <v>1</v>
      </c>
      <c r="I226" s="849"/>
      <c r="J226" s="849"/>
      <c r="K226" s="837">
        <v>0</v>
      </c>
      <c r="L226" s="849">
        <v>1</v>
      </c>
      <c r="M226" s="850">
        <v>103.64</v>
      </c>
    </row>
    <row r="227" spans="1:13" ht="14.45" customHeight="1" x14ac:dyDescent="0.2">
      <c r="A227" s="831" t="s">
        <v>3260</v>
      </c>
      <c r="B227" s="832" t="s">
        <v>2682</v>
      </c>
      <c r="C227" s="832" t="s">
        <v>5382</v>
      </c>
      <c r="D227" s="832" t="s">
        <v>5383</v>
      </c>
      <c r="E227" s="832" t="s">
        <v>5384</v>
      </c>
      <c r="F227" s="849">
        <v>3</v>
      </c>
      <c r="G227" s="849">
        <v>290.39999999999998</v>
      </c>
      <c r="H227" s="837">
        <v>1</v>
      </c>
      <c r="I227" s="849"/>
      <c r="J227" s="849"/>
      <c r="K227" s="837">
        <v>0</v>
      </c>
      <c r="L227" s="849">
        <v>3</v>
      </c>
      <c r="M227" s="850">
        <v>290.39999999999998</v>
      </c>
    </row>
    <row r="228" spans="1:13" ht="14.45" customHeight="1" x14ac:dyDescent="0.2">
      <c r="A228" s="831" t="s">
        <v>3260</v>
      </c>
      <c r="B228" s="832" t="s">
        <v>2682</v>
      </c>
      <c r="C228" s="832" t="s">
        <v>3084</v>
      </c>
      <c r="D228" s="832" t="s">
        <v>2684</v>
      </c>
      <c r="E228" s="832" t="s">
        <v>3085</v>
      </c>
      <c r="F228" s="849"/>
      <c r="G228" s="849"/>
      <c r="H228" s="837">
        <v>0</v>
      </c>
      <c r="I228" s="849">
        <v>1</v>
      </c>
      <c r="J228" s="849">
        <v>345.69</v>
      </c>
      <c r="K228" s="837">
        <v>1</v>
      </c>
      <c r="L228" s="849">
        <v>1</v>
      </c>
      <c r="M228" s="850">
        <v>345.69</v>
      </c>
    </row>
    <row r="229" spans="1:13" ht="14.45" customHeight="1" x14ac:dyDescent="0.2">
      <c r="A229" s="831" t="s">
        <v>3260</v>
      </c>
      <c r="B229" s="832" t="s">
        <v>5605</v>
      </c>
      <c r="C229" s="832" t="s">
        <v>5331</v>
      </c>
      <c r="D229" s="832" t="s">
        <v>5332</v>
      </c>
      <c r="E229" s="832" t="s">
        <v>2095</v>
      </c>
      <c r="F229" s="849">
        <v>1</v>
      </c>
      <c r="G229" s="849">
        <v>3551.67</v>
      </c>
      <c r="H229" s="837">
        <v>1</v>
      </c>
      <c r="I229" s="849"/>
      <c r="J229" s="849"/>
      <c r="K229" s="837">
        <v>0</v>
      </c>
      <c r="L229" s="849">
        <v>1</v>
      </c>
      <c r="M229" s="850">
        <v>3551.67</v>
      </c>
    </row>
    <row r="230" spans="1:13" ht="14.45" customHeight="1" x14ac:dyDescent="0.2">
      <c r="A230" s="831" t="s">
        <v>3260</v>
      </c>
      <c r="B230" s="832" t="s">
        <v>5606</v>
      </c>
      <c r="C230" s="832" t="s">
        <v>4930</v>
      </c>
      <c r="D230" s="832" t="s">
        <v>1130</v>
      </c>
      <c r="E230" s="832" t="s">
        <v>1131</v>
      </c>
      <c r="F230" s="849">
        <v>1</v>
      </c>
      <c r="G230" s="849">
        <v>79.099999999999994</v>
      </c>
      <c r="H230" s="837">
        <v>1</v>
      </c>
      <c r="I230" s="849"/>
      <c r="J230" s="849"/>
      <c r="K230" s="837">
        <v>0</v>
      </c>
      <c r="L230" s="849">
        <v>1</v>
      </c>
      <c r="M230" s="850">
        <v>79.099999999999994</v>
      </c>
    </row>
    <row r="231" spans="1:13" ht="14.45" customHeight="1" x14ac:dyDescent="0.2">
      <c r="A231" s="831" t="s">
        <v>3260</v>
      </c>
      <c r="B231" s="832" t="s">
        <v>2710</v>
      </c>
      <c r="C231" s="832" t="s">
        <v>3107</v>
      </c>
      <c r="D231" s="832" t="s">
        <v>2721</v>
      </c>
      <c r="E231" s="832" t="s">
        <v>3108</v>
      </c>
      <c r="F231" s="849"/>
      <c r="G231" s="849"/>
      <c r="H231" s="837">
        <v>0</v>
      </c>
      <c r="I231" s="849">
        <v>1</v>
      </c>
      <c r="J231" s="849">
        <v>94.28</v>
      </c>
      <c r="K231" s="837">
        <v>1</v>
      </c>
      <c r="L231" s="849">
        <v>1</v>
      </c>
      <c r="M231" s="850">
        <v>94.28</v>
      </c>
    </row>
    <row r="232" spans="1:13" ht="14.45" customHeight="1" x14ac:dyDescent="0.2">
      <c r="A232" s="831" t="s">
        <v>3260</v>
      </c>
      <c r="B232" s="832" t="s">
        <v>2710</v>
      </c>
      <c r="C232" s="832" t="s">
        <v>2718</v>
      </c>
      <c r="D232" s="832" t="s">
        <v>2712</v>
      </c>
      <c r="E232" s="832" t="s">
        <v>2719</v>
      </c>
      <c r="F232" s="849"/>
      <c r="G232" s="849"/>
      <c r="H232" s="837">
        <v>0</v>
      </c>
      <c r="I232" s="849">
        <v>1</v>
      </c>
      <c r="J232" s="849">
        <v>84.18</v>
      </c>
      <c r="K232" s="837">
        <v>1</v>
      </c>
      <c r="L232" s="849">
        <v>1</v>
      </c>
      <c r="M232" s="850">
        <v>84.18</v>
      </c>
    </row>
    <row r="233" spans="1:13" ht="14.45" customHeight="1" x14ac:dyDescent="0.2">
      <c r="A233" s="831" t="s">
        <v>3260</v>
      </c>
      <c r="B233" s="832" t="s">
        <v>2710</v>
      </c>
      <c r="C233" s="832" t="s">
        <v>2720</v>
      </c>
      <c r="D233" s="832" t="s">
        <v>2721</v>
      </c>
      <c r="E233" s="832" t="s">
        <v>2722</v>
      </c>
      <c r="F233" s="849"/>
      <c r="G233" s="849"/>
      <c r="H233" s="837">
        <v>0</v>
      </c>
      <c r="I233" s="849">
        <v>1</v>
      </c>
      <c r="J233" s="849">
        <v>49.08</v>
      </c>
      <c r="K233" s="837">
        <v>1</v>
      </c>
      <c r="L233" s="849">
        <v>1</v>
      </c>
      <c r="M233" s="850">
        <v>49.08</v>
      </c>
    </row>
    <row r="234" spans="1:13" ht="14.45" customHeight="1" x14ac:dyDescent="0.2">
      <c r="A234" s="831" t="s">
        <v>3260</v>
      </c>
      <c r="B234" s="832" t="s">
        <v>2710</v>
      </c>
      <c r="C234" s="832" t="s">
        <v>2714</v>
      </c>
      <c r="D234" s="832" t="s">
        <v>2712</v>
      </c>
      <c r="E234" s="832" t="s">
        <v>2715</v>
      </c>
      <c r="F234" s="849"/>
      <c r="G234" s="849"/>
      <c r="H234" s="837">
        <v>0</v>
      </c>
      <c r="I234" s="849">
        <v>1</v>
      </c>
      <c r="J234" s="849">
        <v>63.14</v>
      </c>
      <c r="K234" s="837">
        <v>1</v>
      </c>
      <c r="L234" s="849">
        <v>1</v>
      </c>
      <c r="M234" s="850">
        <v>63.14</v>
      </c>
    </row>
    <row r="235" spans="1:13" ht="14.45" customHeight="1" x14ac:dyDescent="0.2">
      <c r="A235" s="831" t="s">
        <v>3260</v>
      </c>
      <c r="B235" s="832" t="s">
        <v>2710</v>
      </c>
      <c r="C235" s="832" t="s">
        <v>2716</v>
      </c>
      <c r="D235" s="832" t="s">
        <v>2712</v>
      </c>
      <c r="E235" s="832" t="s">
        <v>2717</v>
      </c>
      <c r="F235" s="849"/>
      <c r="G235" s="849"/>
      <c r="H235" s="837">
        <v>0</v>
      </c>
      <c r="I235" s="849">
        <v>1</v>
      </c>
      <c r="J235" s="849">
        <v>49.08</v>
      </c>
      <c r="K235" s="837">
        <v>1</v>
      </c>
      <c r="L235" s="849">
        <v>1</v>
      </c>
      <c r="M235" s="850">
        <v>49.08</v>
      </c>
    </row>
    <row r="236" spans="1:13" ht="14.45" customHeight="1" x14ac:dyDescent="0.2">
      <c r="A236" s="831" t="s">
        <v>3260</v>
      </c>
      <c r="B236" s="832" t="s">
        <v>2727</v>
      </c>
      <c r="C236" s="832" t="s">
        <v>3111</v>
      </c>
      <c r="D236" s="832" t="s">
        <v>1735</v>
      </c>
      <c r="E236" s="832" t="s">
        <v>3112</v>
      </c>
      <c r="F236" s="849"/>
      <c r="G236" s="849"/>
      <c r="H236" s="837">
        <v>0</v>
      </c>
      <c r="I236" s="849">
        <v>6</v>
      </c>
      <c r="J236" s="849">
        <v>926.16000000000008</v>
      </c>
      <c r="K236" s="837">
        <v>1</v>
      </c>
      <c r="L236" s="849">
        <v>6</v>
      </c>
      <c r="M236" s="850">
        <v>926.16000000000008</v>
      </c>
    </row>
    <row r="237" spans="1:13" ht="14.45" customHeight="1" x14ac:dyDescent="0.2">
      <c r="A237" s="831" t="s">
        <v>3260</v>
      </c>
      <c r="B237" s="832" t="s">
        <v>5599</v>
      </c>
      <c r="C237" s="832" t="s">
        <v>3478</v>
      </c>
      <c r="D237" s="832" t="s">
        <v>3479</v>
      </c>
      <c r="E237" s="832" t="s">
        <v>3480</v>
      </c>
      <c r="F237" s="849"/>
      <c r="G237" s="849"/>
      <c r="H237" s="837">
        <v>0</v>
      </c>
      <c r="I237" s="849">
        <v>45</v>
      </c>
      <c r="J237" s="849">
        <v>74302.2</v>
      </c>
      <c r="K237" s="837">
        <v>1</v>
      </c>
      <c r="L237" s="849">
        <v>45</v>
      </c>
      <c r="M237" s="850">
        <v>74302.2</v>
      </c>
    </row>
    <row r="238" spans="1:13" ht="14.45" customHeight="1" x14ac:dyDescent="0.2">
      <c r="A238" s="831" t="s">
        <v>3260</v>
      </c>
      <c r="B238" s="832" t="s">
        <v>5599</v>
      </c>
      <c r="C238" s="832" t="s">
        <v>3481</v>
      </c>
      <c r="D238" s="832" t="s">
        <v>3479</v>
      </c>
      <c r="E238" s="832" t="s">
        <v>3482</v>
      </c>
      <c r="F238" s="849"/>
      <c r="G238" s="849"/>
      <c r="H238" s="837">
        <v>0</v>
      </c>
      <c r="I238" s="849">
        <v>2</v>
      </c>
      <c r="J238" s="849">
        <v>495.34</v>
      </c>
      <c r="K238" s="837">
        <v>1</v>
      </c>
      <c r="L238" s="849">
        <v>2</v>
      </c>
      <c r="M238" s="850">
        <v>495.34</v>
      </c>
    </row>
    <row r="239" spans="1:13" ht="14.45" customHeight="1" x14ac:dyDescent="0.2">
      <c r="A239" s="831" t="s">
        <v>3260</v>
      </c>
      <c r="B239" s="832" t="s">
        <v>5600</v>
      </c>
      <c r="C239" s="832" t="s">
        <v>3622</v>
      </c>
      <c r="D239" s="832" t="s">
        <v>3623</v>
      </c>
      <c r="E239" s="832" t="s">
        <v>3624</v>
      </c>
      <c r="F239" s="849"/>
      <c r="G239" s="849"/>
      <c r="H239" s="837">
        <v>0</v>
      </c>
      <c r="I239" s="849">
        <v>226</v>
      </c>
      <c r="J239" s="849">
        <v>113522.06000000003</v>
      </c>
      <c r="K239" s="837">
        <v>1</v>
      </c>
      <c r="L239" s="849">
        <v>226</v>
      </c>
      <c r="M239" s="850">
        <v>113522.06000000003</v>
      </c>
    </row>
    <row r="240" spans="1:13" ht="14.45" customHeight="1" x14ac:dyDescent="0.2">
      <c r="A240" s="831" t="s">
        <v>3260</v>
      </c>
      <c r="B240" s="832" t="s">
        <v>5607</v>
      </c>
      <c r="C240" s="832" t="s">
        <v>4383</v>
      </c>
      <c r="D240" s="832" t="s">
        <v>3329</v>
      </c>
      <c r="E240" s="832" t="s">
        <v>4384</v>
      </c>
      <c r="F240" s="849"/>
      <c r="G240" s="849"/>
      <c r="H240" s="837">
        <v>0</v>
      </c>
      <c r="I240" s="849">
        <v>7</v>
      </c>
      <c r="J240" s="849">
        <v>12842.480000000001</v>
      </c>
      <c r="K240" s="837">
        <v>1</v>
      </c>
      <c r="L240" s="849">
        <v>7</v>
      </c>
      <c r="M240" s="850">
        <v>12842.480000000001</v>
      </c>
    </row>
    <row r="241" spans="1:13" ht="14.45" customHeight="1" x14ac:dyDescent="0.2">
      <c r="A241" s="831" t="s">
        <v>3260</v>
      </c>
      <c r="B241" s="832" t="s">
        <v>2826</v>
      </c>
      <c r="C241" s="832" t="s">
        <v>3509</v>
      </c>
      <c r="D241" s="832" t="s">
        <v>3510</v>
      </c>
      <c r="E241" s="832" t="s">
        <v>3511</v>
      </c>
      <c r="F241" s="849">
        <v>3</v>
      </c>
      <c r="G241" s="849">
        <v>1651.17</v>
      </c>
      <c r="H241" s="837">
        <v>1</v>
      </c>
      <c r="I241" s="849"/>
      <c r="J241" s="849"/>
      <c r="K241" s="837">
        <v>0</v>
      </c>
      <c r="L241" s="849">
        <v>3</v>
      </c>
      <c r="M241" s="850">
        <v>1651.17</v>
      </c>
    </row>
    <row r="242" spans="1:13" ht="14.45" customHeight="1" x14ac:dyDescent="0.2">
      <c r="A242" s="831" t="s">
        <v>3260</v>
      </c>
      <c r="B242" s="832" t="s">
        <v>2826</v>
      </c>
      <c r="C242" s="832" t="s">
        <v>3891</v>
      </c>
      <c r="D242" s="832" t="s">
        <v>3510</v>
      </c>
      <c r="E242" s="832" t="s">
        <v>773</v>
      </c>
      <c r="F242" s="849">
        <v>6</v>
      </c>
      <c r="G242" s="849">
        <v>3302.34</v>
      </c>
      <c r="H242" s="837">
        <v>1</v>
      </c>
      <c r="I242" s="849"/>
      <c r="J242" s="849"/>
      <c r="K242" s="837">
        <v>0</v>
      </c>
      <c r="L242" s="849">
        <v>6</v>
      </c>
      <c r="M242" s="850">
        <v>3302.34</v>
      </c>
    </row>
    <row r="243" spans="1:13" ht="14.45" customHeight="1" x14ac:dyDescent="0.2">
      <c r="A243" s="831" t="s">
        <v>3260</v>
      </c>
      <c r="B243" s="832" t="s">
        <v>2826</v>
      </c>
      <c r="C243" s="832" t="s">
        <v>2827</v>
      </c>
      <c r="D243" s="832" t="s">
        <v>2828</v>
      </c>
      <c r="E243" s="832" t="s">
        <v>773</v>
      </c>
      <c r="F243" s="849"/>
      <c r="G243" s="849"/>
      <c r="H243" s="837">
        <v>0</v>
      </c>
      <c r="I243" s="849">
        <v>663</v>
      </c>
      <c r="J243" s="849">
        <v>364908.56999999977</v>
      </c>
      <c r="K243" s="837">
        <v>1</v>
      </c>
      <c r="L243" s="849">
        <v>663</v>
      </c>
      <c r="M243" s="850">
        <v>364908.56999999977</v>
      </c>
    </row>
    <row r="244" spans="1:13" ht="14.45" customHeight="1" x14ac:dyDescent="0.2">
      <c r="A244" s="831" t="s">
        <v>3260</v>
      </c>
      <c r="B244" s="832" t="s">
        <v>2826</v>
      </c>
      <c r="C244" s="832" t="s">
        <v>5356</v>
      </c>
      <c r="D244" s="832" t="s">
        <v>5357</v>
      </c>
      <c r="E244" s="832" t="s">
        <v>773</v>
      </c>
      <c r="F244" s="849">
        <v>3</v>
      </c>
      <c r="G244" s="849">
        <v>1651.17</v>
      </c>
      <c r="H244" s="837">
        <v>1</v>
      </c>
      <c r="I244" s="849"/>
      <c r="J244" s="849"/>
      <c r="K244" s="837">
        <v>0</v>
      </c>
      <c r="L244" s="849">
        <v>3</v>
      </c>
      <c r="M244" s="850">
        <v>1651.17</v>
      </c>
    </row>
    <row r="245" spans="1:13" ht="14.45" customHeight="1" x14ac:dyDescent="0.2">
      <c r="A245" s="831" t="s">
        <v>3260</v>
      </c>
      <c r="B245" s="832" t="s">
        <v>5603</v>
      </c>
      <c r="C245" s="832" t="s">
        <v>3825</v>
      </c>
      <c r="D245" s="832" t="s">
        <v>3826</v>
      </c>
      <c r="E245" s="832" t="s">
        <v>3417</v>
      </c>
      <c r="F245" s="849"/>
      <c r="G245" s="849"/>
      <c r="H245" s="837">
        <v>0</v>
      </c>
      <c r="I245" s="849">
        <v>69</v>
      </c>
      <c r="J245" s="849">
        <v>37976.909999999996</v>
      </c>
      <c r="K245" s="837">
        <v>1</v>
      </c>
      <c r="L245" s="849">
        <v>69</v>
      </c>
      <c r="M245" s="850">
        <v>37976.909999999996</v>
      </c>
    </row>
    <row r="246" spans="1:13" ht="14.45" customHeight="1" x14ac:dyDescent="0.2">
      <c r="A246" s="831" t="s">
        <v>3260</v>
      </c>
      <c r="B246" s="832" t="s">
        <v>2835</v>
      </c>
      <c r="C246" s="832" t="s">
        <v>4525</v>
      </c>
      <c r="D246" s="832" t="s">
        <v>4184</v>
      </c>
      <c r="E246" s="832" t="s">
        <v>2844</v>
      </c>
      <c r="F246" s="849">
        <v>2</v>
      </c>
      <c r="G246" s="849">
        <v>72.540000000000006</v>
      </c>
      <c r="H246" s="837">
        <v>1</v>
      </c>
      <c r="I246" s="849"/>
      <c r="J246" s="849"/>
      <c r="K246" s="837">
        <v>0</v>
      </c>
      <c r="L246" s="849">
        <v>2</v>
      </c>
      <c r="M246" s="850">
        <v>72.540000000000006</v>
      </c>
    </row>
    <row r="247" spans="1:13" ht="14.45" customHeight="1" x14ac:dyDescent="0.2">
      <c r="A247" s="831" t="s">
        <v>3260</v>
      </c>
      <c r="B247" s="832" t="s">
        <v>2835</v>
      </c>
      <c r="C247" s="832" t="s">
        <v>5318</v>
      </c>
      <c r="D247" s="832" t="s">
        <v>4184</v>
      </c>
      <c r="E247" s="832" t="s">
        <v>2844</v>
      </c>
      <c r="F247" s="849">
        <v>4</v>
      </c>
      <c r="G247" s="849">
        <v>145.08000000000001</v>
      </c>
      <c r="H247" s="837">
        <v>1</v>
      </c>
      <c r="I247" s="849"/>
      <c r="J247" s="849"/>
      <c r="K247" s="837">
        <v>0</v>
      </c>
      <c r="L247" s="849">
        <v>4</v>
      </c>
      <c r="M247" s="850">
        <v>145.08000000000001</v>
      </c>
    </row>
    <row r="248" spans="1:13" ht="14.45" customHeight="1" x14ac:dyDescent="0.2">
      <c r="A248" s="831" t="s">
        <v>3260</v>
      </c>
      <c r="B248" s="832" t="s">
        <v>2835</v>
      </c>
      <c r="C248" s="832" t="s">
        <v>2837</v>
      </c>
      <c r="D248" s="832" t="s">
        <v>675</v>
      </c>
      <c r="E248" s="832" t="s">
        <v>672</v>
      </c>
      <c r="F248" s="849"/>
      <c r="G248" s="849"/>
      <c r="H248" s="837">
        <v>0</v>
      </c>
      <c r="I248" s="849">
        <v>18</v>
      </c>
      <c r="J248" s="849">
        <v>1305.8999999999999</v>
      </c>
      <c r="K248" s="837">
        <v>1</v>
      </c>
      <c r="L248" s="849">
        <v>18</v>
      </c>
      <c r="M248" s="850">
        <v>1305.8999999999999</v>
      </c>
    </row>
    <row r="249" spans="1:13" ht="14.45" customHeight="1" x14ac:dyDescent="0.2">
      <c r="A249" s="831" t="s">
        <v>3260</v>
      </c>
      <c r="B249" s="832" t="s">
        <v>2835</v>
      </c>
      <c r="C249" s="832" t="s">
        <v>2836</v>
      </c>
      <c r="D249" s="832" t="s">
        <v>675</v>
      </c>
      <c r="E249" s="832" t="s">
        <v>676</v>
      </c>
      <c r="F249" s="849"/>
      <c r="G249" s="849"/>
      <c r="H249" s="837">
        <v>0</v>
      </c>
      <c r="I249" s="849">
        <v>1</v>
      </c>
      <c r="J249" s="849">
        <v>21.76</v>
      </c>
      <c r="K249" s="837">
        <v>1</v>
      </c>
      <c r="L249" s="849">
        <v>1</v>
      </c>
      <c r="M249" s="850">
        <v>21.76</v>
      </c>
    </row>
    <row r="250" spans="1:13" ht="14.45" customHeight="1" x14ac:dyDescent="0.2">
      <c r="A250" s="831" t="s">
        <v>3260</v>
      </c>
      <c r="B250" s="832" t="s">
        <v>5604</v>
      </c>
      <c r="C250" s="832" t="s">
        <v>3877</v>
      </c>
      <c r="D250" s="832" t="s">
        <v>3878</v>
      </c>
      <c r="E250" s="832" t="s">
        <v>2957</v>
      </c>
      <c r="F250" s="849">
        <v>5</v>
      </c>
      <c r="G250" s="849">
        <v>14752.149999999998</v>
      </c>
      <c r="H250" s="837">
        <v>1</v>
      </c>
      <c r="I250" s="849"/>
      <c r="J250" s="849"/>
      <c r="K250" s="837">
        <v>0</v>
      </c>
      <c r="L250" s="849">
        <v>5</v>
      </c>
      <c r="M250" s="850">
        <v>14752.149999999998</v>
      </c>
    </row>
    <row r="251" spans="1:13" ht="14.45" customHeight="1" x14ac:dyDescent="0.2">
      <c r="A251" s="831" t="s">
        <v>3260</v>
      </c>
      <c r="B251" s="832" t="s">
        <v>5604</v>
      </c>
      <c r="C251" s="832" t="s">
        <v>3501</v>
      </c>
      <c r="D251" s="832" t="s">
        <v>3502</v>
      </c>
      <c r="E251" s="832" t="s">
        <v>3503</v>
      </c>
      <c r="F251" s="849"/>
      <c r="G251" s="849"/>
      <c r="H251" s="837">
        <v>0</v>
      </c>
      <c r="I251" s="849">
        <v>2</v>
      </c>
      <c r="J251" s="849">
        <v>6322.36</v>
      </c>
      <c r="K251" s="837">
        <v>1</v>
      </c>
      <c r="L251" s="849">
        <v>2</v>
      </c>
      <c r="M251" s="850">
        <v>6322.36</v>
      </c>
    </row>
    <row r="252" spans="1:13" ht="14.45" customHeight="1" x14ac:dyDescent="0.2">
      <c r="A252" s="831" t="s">
        <v>3260</v>
      </c>
      <c r="B252" s="832" t="s">
        <v>2849</v>
      </c>
      <c r="C252" s="832" t="s">
        <v>2853</v>
      </c>
      <c r="D252" s="832" t="s">
        <v>2851</v>
      </c>
      <c r="E252" s="832" t="s">
        <v>2854</v>
      </c>
      <c r="F252" s="849"/>
      <c r="G252" s="849"/>
      <c r="H252" s="837">
        <v>0</v>
      </c>
      <c r="I252" s="849">
        <v>2</v>
      </c>
      <c r="J252" s="849">
        <v>1105.28</v>
      </c>
      <c r="K252" s="837">
        <v>1</v>
      </c>
      <c r="L252" s="849">
        <v>2</v>
      </c>
      <c r="M252" s="850">
        <v>1105.28</v>
      </c>
    </row>
    <row r="253" spans="1:13" ht="14.45" customHeight="1" x14ac:dyDescent="0.2">
      <c r="A253" s="831" t="s">
        <v>3260</v>
      </c>
      <c r="B253" s="832" t="s">
        <v>2857</v>
      </c>
      <c r="C253" s="832" t="s">
        <v>3300</v>
      </c>
      <c r="D253" s="832" t="s">
        <v>2868</v>
      </c>
      <c r="E253" s="832" t="s">
        <v>3301</v>
      </c>
      <c r="F253" s="849"/>
      <c r="G253" s="849"/>
      <c r="H253" s="837">
        <v>0</v>
      </c>
      <c r="I253" s="849">
        <v>5</v>
      </c>
      <c r="J253" s="849">
        <v>26610.400000000001</v>
      </c>
      <c r="K253" s="837">
        <v>1</v>
      </c>
      <c r="L253" s="849">
        <v>5</v>
      </c>
      <c r="M253" s="850">
        <v>26610.400000000001</v>
      </c>
    </row>
    <row r="254" spans="1:13" ht="14.45" customHeight="1" x14ac:dyDescent="0.2">
      <c r="A254" s="831" t="s">
        <v>3260</v>
      </c>
      <c r="B254" s="832" t="s">
        <v>2857</v>
      </c>
      <c r="C254" s="832" t="s">
        <v>2863</v>
      </c>
      <c r="D254" s="832" t="s">
        <v>2859</v>
      </c>
      <c r="E254" s="832" t="s">
        <v>2864</v>
      </c>
      <c r="F254" s="849"/>
      <c r="G254" s="849"/>
      <c r="H254" s="837">
        <v>0</v>
      </c>
      <c r="I254" s="849">
        <v>12</v>
      </c>
      <c r="J254" s="849">
        <v>5817</v>
      </c>
      <c r="K254" s="837">
        <v>1</v>
      </c>
      <c r="L254" s="849">
        <v>12</v>
      </c>
      <c r="M254" s="850">
        <v>5817</v>
      </c>
    </row>
    <row r="255" spans="1:13" ht="14.45" customHeight="1" x14ac:dyDescent="0.2">
      <c r="A255" s="831" t="s">
        <v>3260</v>
      </c>
      <c r="B255" s="832" t="s">
        <v>2857</v>
      </c>
      <c r="C255" s="832" t="s">
        <v>3434</v>
      </c>
      <c r="D255" s="832" t="s">
        <v>2868</v>
      </c>
      <c r="E255" s="832" t="s">
        <v>3435</v>
      </c>
      <c r="F255" s="849"/>
      <c r="G255" s="849"/>
      <c r="H255" s="837">
        <v>0</v>
      </c>
      <c r="I255" s="849">
        <v>5</v>
      </c>
      <c r="J255" s="849">
        <v>26610.400000000001</v>
      </c>
      <c r="K255" s="837">
        <v>1</v>
      </c>
      <c r="L255" s="849">
        <v>5</v>
      </c>
      <c r="M255" s="850">
        <v>26610.400000000001</v>
      </c>
    </row>
    <row r="256" spans="1:13" ht="14.45" customHeight="1" x14ac:dyDescent="0.2">
      <c r="A256" s="831" t="s">
        <v>3260</v>
      </c>
      <c r="B256" s="832" t="s">
        <v>2857</v>
      </c>
      <c r="C256" s="832" t="s">
        <v>2858</v>
      </c>
      <c r="D256" s="832" t="s">
        <v>2859</v>
      </c>
      <c r="E256" s="832" t="s">
        <v>2860</v>
      </c>
      <c r="F256" s="849"/>
      <c r="G256" s="849"/>
      <c r="H256" s="837">
        <v>0</v>
      </c>
      <c r="I256" s="849">
        <v>3</v>
      </c>
      <c r="J256" s="849">
        <v>5816.91</v>
      </c>
      <c r="K256" s="837">
        <v>1</v>
      </c>
      <c r="L256" s="849">
        <v>3</v>
      </c>
      <c r="M256" s="850">
        <v>5816.91</v>
      </c>
    </row>
    <row r="257" spans="1:13" ht="14.45" customHeight="1" x14ac:dyDescent="0.2">
      <c r="A257" s="831" t="s">
        <v>3260</v>
      </c>
      <c r="B257" s="832" t="s">
        <v>2857</v>
      </c>
      <c r="C257" s="832" t="s">
        <v>3432</v>
      </c>
      <c r="D257" s="832" t="s">
        <v>2859</v>
      </c>
      <c r="E257" s="832" t="s">
        <v>3433</v>
      </c>
      <c r="F257" s="849"/>
      <c r="G257" s="849"/>
      <c r="H257" s="837">
        <v>0</v>
      </c>
      <c r="I257" s="849">
        <v>5</v>
      </c>
      <c r="J257" s="849">
        <v>1211.8499999999999</v>
      </c>
      <c r="K257" s="837">
        <v>1</v>
      </c>
      <c r="L257" s="849">
        <v>5</v>
      </c>
      <c r="M257" s="850">
        <v>1211.8499999999999</v>
      </c>
    </row>
    <row r="258" spans="1:13" ht="14.45" customHeight="1" x14ac:dyDescent="0.2">
      <c r="A258" s="831" t="s">
        <v>3260</v>
      </c>
      <c r="B258" s="832" t="s">
        <v>2857</v>
      </c>
      <c r="C258" s="832" t="s">
        <v>2861</v>
      </c>
      <c r="D258" s="832" t="s">
        <v>2859</v>
      </c>
      <c r="E258" s="832" t="s">
        <v>2862</v>
      </c>
      <c r="F258" s="849"/>
      <c r="G258" s="849"/>
      <c r="H258" s="837">
        <v>0</v>
      </c>
      <c r="I258" s="849">
        <v>2</v>
      </c>
      <c r="J258" s="849">
        <v>2908.46</v>
      </c>
      <c r="K258" s="837">
        <v>1</v>
      </c>
      <c r="L258" s="849">
        <v>2</v>
      </c>
      <c r="M258" s="850">
        <v>2908.46</v>
      </c>
    </row>
    <row r="259" spans="1:13" ht="14.45" customHeight="1" x14ac:dyDescent="0.2">
      <c r="A259" s="831" t="s">
        <v>3260</v>
      </c>
      <c r="B259" s="832" t="s">
        <v>2873</v>
      </c>
      <c r="C259" s="832" t="s">
        <v>2874</v>
      </c>
      <c r="D259" s="832" t="s">
        <v>2875</v>
      </c>
      <c r="E259" s="832" t="s">
        <v>2876</v>
      </c>
      <c r="F259" s="849"/>
      <c r="G259" s="849"/>
      <c r="H259" s="837">
        <v>0</v>
      </c>
      <c r="I259" s="849">
        <v>2</v>
      </c>
      <c r="J259" s="849">
        <v>1508.08</v>
      </c>
      <c r="K259" s="837">
        <v>1</v>
      </c>
      <c r="L259" s="849">
        <v>2</v>
      </c>
      <c r="M259" s="850">
        <v>1508.08</v>
      </c>
    </row>
    <row r="260" spans="1:13" ht="14.45" customHeight="1" x14ac:dyDescent="0.2">
      <c r="A260" s="831" t="s">
        <v>3260</v>
      </c>
      <c r="B260" s="832" t="s">
        <v>2883</v>
      </c>
      <c r="C260" s="832" t="s">
        <v>2886</v>
      </c>
      <c r="D260" s="832" t="s">
        <v>1345</v>
      </c>
      <c r="E260" s="832" t="s">
        <v>1346</v>
      </c>
      <c r="F260" s="849"/>
      <c r="G260" s="849"/>
      <c r="H260" s="837"/>
      <c r="I260" s="849">
        <v>37</v>
      </c>
      <c r="J260" s="849">
        <v>0</v>
      </c>
      <c r="K260" s="837"/>
      <c r="L260" s="849">
        <v>37</v>
      </c>
      <c r="M260" s="850">
        <v>0</v>
      </c>
    </row>
    <row r="261" spans="1:13" ht="14.45" customHeight="1" x14ac:dyDescent="0.2">
      <c r="A261" s="831" t="s">
        <v>3260</v>
      </c>
      <c r="B261" s="832" t="s">
        <v>2906</v>
      </c>
      <c r="C261" s="832" t="s">
        <v>2910</v>
      </c>
      <c r="D261" s="832" t="s">
        <v>2911</v>
      </c>
      <c r="E261" s="832" t="s">
        <v>2912</v>
      </c>
      <c r="F261" s="849"/>
      <c r="G261" s="849"/>
      <c r="H261" s="837">
        <v>0</v>
      </c>
      <c r="I261" s="849">
        <v>1</v>
      </c>
      <c r="J261" s="849">
        <v>113.16</v>
      </c>
      <c r="K261" s="837">
        <v>1</v>
      </c>
      <c r="L261" s="849">
        <v>1</v>
      </c>
      <c r="M261" s="850">
        <v>113.16</v>
      </c>
    </row>
    <row r="262" spans="1:13" ht="14.45" customHeight="1" x14ac:dyDescent="0.2">
      <c r="A262" s="831" t="s">
        <v>3260</v>
      </c>
      <c r="B262" s="832" t="s">
        <v>2906</v>
      </c>
      <c r="C262" s="832" t="s">
        <v>2915</v>
      </c>
      <c r="D262" s="832" t="s">
        <v>2911</v>
      </c>
      <c r="E262" s="832" t="s">
        <v>2916</v>
      </c>
      <c r="F262" s="849"/>
      <c r="G262" s="849"/>
      <c r="H262" s="837">
        <v>0</v>
      </c>
      <c r="I262" s="849">
        <v>1</v>
      </c>
      <c r="J262" s="849">
        <v>339.47</v>
      </c>
      <c r="K262" s="837">
        <v>1</v>
      </c>
      <c r="L262" s="849">
        <v>1</v>
      </c>
      <c r="M262" s="850">
        <v>339.47</v>
      </c>
    </row>
    <row r="263" spans="1:13" ht="14.45" customHeight="1" x14ac:dyDescent="0.2">
      <c r="A263" s="831" t="s">
        <v>3260</v>
      </c>
      <c r="B263" s="832" t="s">
        <v>2906</v>
      </c>
      <c r="C263" s="832" t="s">
        <v>4819</v>
      </c>
      <c r="D263" s="832" t="s">
        <v>4820</v>
      </c>
      <c r="E263" s="832" t="s">
        <v>2916</v>
      </c>
      <c r="F263" s="849">
        <v>1</v>
      </c>
      <c r="G263" s="849">
        <v>339.47</v>
      </c>
      <c r="H263" s="837">
        <v>1</v>
      </c>
      <c r="I263" s="849"/>
      <c r="J263" s="849"/>
      <c r="K263" s="837">
        <v>0</v>
      </c>
      <c r="L263" s="849">
        <v>1</v>
      </c>
      <c r="M263" s="850">
        <v>339.47</v>
      </c>
    </row>
    <row r="264" spans="1:13" ht="14.45" customHeight="1" x14ac:dyDescent="0.2">
      <c r="A264" s="831" t="s">
        <v>3260</v>
      </c>
      <c r="B264" s="832" t="s">
        <v>2921</v>
      </c>
      <c r="C264" s="832" t="s">
        <v>2922</v>
      </c>
      <c r="D264" s="832" t="s">
        <v>1416</v>
      </c>
      <c r="E264" s="832" t="s">
        <v>1417</v>
      </c>
      <c r="F264" s="849"/>
      <c r="G264" s="849"/>
      <c r="H264" s="837">
        <v>0</v>
      </c>
      <c r="I264" s="849">
        <v>2</v>
      </c>
      <c r="J264" s="849">
        <v>5146.4399999999996</v>
      </c>
      <c r="K264" s="837">
        <v>1</v>
      </c>
      <c r="L264" s="849">
        <v>2</v>
      </c>
      <c r="M264" s="850">
        <v>5146.4399999999996</v>
      </c>
    </row>
    <row r="265" spans="1:13" ht="14.45" customHeight="1" x14ac:dyDescent="0.2">
      <c r="A265" s="831" t="s">
        <v>3260</v>
      </c>
      <c r="B265" s="832" t="s">
        <v>2930</v>
      </c>
      <c r="C265" s="832" t="s">
        <v>2931</v>
      </c>
      <c r="D265" s="832" t="s">
        <v>2932</v>
      </c>
      <c r="E265" s="832" t="s">
        <v>2933</v>
      </c>
      <c r="F265" s="849"/>
      <c r="G265" s="849"/>
      <c r="H265" s="837">
        <v>0</v>
      </c>
      <c r="I265" s="849">
        <v>6</v>
      </c>
      <c r="J265" s="849">
        <v>84.4</v>
      </c>
      <c r="K265" s="837">
        <v>1</v>
      </c>
      <c r="L265" s="849">
        <v>6</v>
      </c>
      <c r="M265" s="850">
        <v>84.4</v>
      </c>
    </row>
    <row r="266" spans="1:13" ht="14.45" customHeight="1" x14ac:dyDescent="0.2">
      <c r="A266" s="831" t="s">
        <v>3260</v>
      </c>
      <c r="B266" s="832" t="s">
        <v>2930</v>
      </c>
      <c r="C266" s="832" t="s">
        <v>2934</v>
      </c>
      <c r="D266" s="832" t="s">
        <v>2932</v>
      </c>
      <c r="E266" s="832" t="s">
        <v>2935</v>
      </c>
      <c r="F266" s="849"/>
      <c r="G266" s="849"/>
      <c r="H266" s="837">
        <v>0</v>
      </c>
      <c r="I266" s="849">
        <v>16</v>
      </c>
      <c r="J266" s="849">
        <v>117.26</v>
      </c>
      <c r="K266" s="837">
        <v>1</v>
      </c>
      <c r="L266" s="849">
        <v>16</v>
      </c>
      <c r="M266" s="850">
        <v>117.26</v>
      </c>
    </row>
    <row r="267" spans="1:13" ht="14.45" customHeight="1" x14ac:dyDescent="0.2">
      <c r="A267" s="831" t="s">
        <v>3260</v>
      </c>
      <c r="B267" s="832" t="s">
        <v>2946</v>
      </c>
      <c r="C267" s="832" t="s">
        <v>2949</v>
      </c>
      <c r="D267" s="832" t="s">
        <v>1662</v>
      </c>
      <c r="E267" s="832" t="s">
        <v>2950</v>
      </c>
      <c r="F267" s="849">
        <v>8</v>
      </c>
      <c r="G267" s="849">
        <v>0</v>
      </c>
      <c r="H267" s="837"/>
      <c r="I267" s="849"/>
      <c r="J267" s="849"/>
      <c r="K267" s="837"/>
      <c r="L267" s="849">
        <v>8</v>
      </c>
      <c r="M267" s="850">
        <v>0</v>
      </c>
    </row>
    <row r="268" spans="1:13" ht="14.45" customHeight="1" x14ac:dyDescent="0.2">
      <c r="A268" s="831" t="s">
        <v>3260</v>
      </c>
      <c r="B268" s="832" t="s">
        <v>2946</v>
      </c>
      <c r="C268" s="832" t="s">
        <v>3682</v>
      </c>
      <c r="D268" s="832" t="s">
        <v>3683</v>
      </c>
      <c r="E268" s="832" t="s">
        <v>3148</v>
      </c>
      <c r="F268" s="849">
        <v>5</v>
      </c>
      <c r="G268" s="849">
        <v>0</v>
      </c>
      <c r="H268" s="837"/>
      <c r="I268" s="849"/>
      <c r="J268" s="849"/>
      <c r="K268" s="837"/>
      <c r="L268" s="849">
        <v>5</v>
      </c>
      <c r="M268" s="850">
        <v>0</v>
      </c>
    </row>
    <row r="269" spans="1:13" ht="14.45" customHeight="1" x14ac:dyDescent="0.2">
      <c r="A269" s="831" t="s">
        <v>3260</v>
      </c>
      <c r="B269" s="832" t="s">
        <v>2946</v>
      </c>
      <c r="C269" s="832" t="s">
        <v>3142</v>
      </c>
      <c r="D269" s="832" t="s">
        <v>1662</v>
      </c>
      <c r="E269" s="832" t="s">
        <v>2950</v>
      </c>
      <c r="F269" s="849"/>
      <c r="G269" s="849"/>
      <c r="H269" s="837"/>
      <c r="I269" s="849">
        <v>5</v>
      </c>
      <c r="J269" s="849">
        <v>0</v>
      </c>
      <c r="K269" s="837"/>
      <c r="L269" s="849">
        <v>5</v>
      </c>
      <c r="M269" s="850">
        <v>0</v>
      </c>
    </row>
    <row r="270" spans="1:13" ht="14.45" customHeight="1" x14ac:dyDescent="0.2">
      <c r="A270" s="831" t="s">
        <v>3260</v>
      </c>
      <c r="B270" s="832" t="s">
        <v>2946</v>
      </c>
      <c r="C270" s="832" t="s">
        <v>2951</v>
      </c>
      <c r="D270" s="832" t="s">
        <v>1662</v>
      </c>
      <c r="E270" s="832" t="s">
        <v>2948</v>
      </c>
      <c r="F270" s="849"/>
      <c r="G270" s="849"/>
      <c r="H270" s="837"/>
      <c r="I270" s="849">
        <v>8</v>
      </c>
      <c r="J270" s="849">
        <v>0</v>
      </c>
      <c r="K270" s="837"/>
      <c r="L270" s="849">
        <v>8</v>
      </c>
      <c r="M270" s="850">
        <v>0</v>
      </c>
    </row>
    <row r="271" spans="1:13" ht="14.45" customHeight="1" x14ac:dyDescent="0.2">
      <c r="A271" s="831" t="s">
        <v>3260</v>
      </c>
      <c r="B271" s="832" t="s">
        <v>5597</v>
      </c>
      <c r="C271" s="832" t="s">
        <v>5256</v>
      </c>
      <c r="D271" s="832" t="s">
        <v>832</v>
      </c>
      <c r="E271" s="832" t="s">
        <v>833</v>
      </c>
      <c r="F271" s="849"/>
      <c r="G271" s="849"/>
      <c r="H271" s="837">
        <v>0</v>
      </c>
      <c r="I271" s="849">
        <v>6</v>
      </c>
      <c r="J271" s="849">
        <v>792</v>
      </c>
      <c r="K271" s="837">
        <v>1</v>
      </c>
      <c r="L271" s="849">
        <v>6</v>
      </c>
      <c r="M271" s="850">
        <v>792</v>
      </c>
    </row>
    <row r="272" spans="1:13" ht="14.45" customHeight="1" x14ac:dyDescent="0.2">
      <c r="A272" s="831" t="s">
        <v>3260</v>
      </c>
      <c r="B272" s="832" t="s">
        <v>5597</v>
      </c>
      <c r="C272" s="832" t="s">
        <v>3366</v>
      </c>
      <c r="D272" s="832" t="s">
        <v>831</v>
      </c>
      <c r="E272" s="832" t="s">
        <v>769</v>
      </c>
      <c r="F272" s="849"/>
      <c r="G272" s="849"/>
      <c r="H272" s="837">
        <v>0</v>
      </c>
      <c r="I272" s="849">
        <v>6</v>
      </c>
      <c r="J272" s="849">
        <v>395.93999999999994</v>
      </c>
      <c r="K272" s="837">
        <v>1</v>
      </c>
      <c r="L272" s="849">
        <v>6</v>
      </c>
      <c r="M272" s="850">
        <v>395.93999999999994</v>
      </c>
    </row>
    <row r="273" spans="1:13" ht="14.45" customHeight="1" x14ac:dyDescent="0.2">
      <c r="A273" s="831" t="s">
        <v>3260</v>
      </c>
      <c r="B273" s="832" t="s">
        <v>5597</v>
      </c>
      <c r="C273" s="832" t="s">
        <v>3367</v>
      </c>
      <c r="D273" s="832" t="s">
        <v>832</v>
      </c>
      <c r="E273" s="832" t="s">
        <v>833</v>
      </c>
      <c r="F273" s="849"/>
      <c r="G273" s="849"/>
      <c r="H273" s="837">
        <v>0</v>
      </c>
      <c r="I273" s="849">
        <v>6</v>
      </c>
      <c r="J273" s="849">
        <v>792</v>
      </c>
      <c r="K273" s="837">
        <v>1</v>
      </c>
      <c r="L273" s="849">
        <v>6</v>
      </c>
      <c r="M273" s="850">
        <v>792</v>
      </c>
    </row>
    <row r="274" spans="1:13" ht="14.45" customHeight="1" x14ac:dyDescent="0.2">
      <c r="A274" s="831" t="s">
        <v>3260</v>
      </c>
      <c r="B274" s="832" t="s">
        <v>5597</v>
      </c>
      <c r="C274" s="832" t="s">
        <v>3368</v>
      </c>
      <c r="D274" s="832" t="s">
        <v>832</v>
      </c>
      <c r="E274" s="832" t="s">
        <v>830</v>
      </c>
      <c r="F274" s="849"/>
      <c r="G274" s="849"/>
      <c r="H274" s="837">
        <v>0</v>
      </c>
      <c r="I274" s="849">
        <v>4</v>
      </c>
      <c r="J274" s="849">
        <v>1056</v>
      </c>
      <c r="K274" s="837">
        <v>1</v>
      </c>
      <c r="L274" s="849">
        <v>4</v>
      </c>
      <c r="M274" s="850">
        <v>1056</v>
      </c>
    </row>
    <row r="275" spans="1:13" ht="14.45" customHeight="1" x14ac:dyDescent="0.2">
      <c r="A275" s="831" t="s">
        <v>3260</v>
      </c>
      <c r="B275" s="832" t="s">
        <v>2954</v>
      </c>
      <c r="C275" s="832" t="s">
        <v>5377</v>
      </c>
      <c r="D275" s="832" t="s">
        <v>5378</v>
      </c>
      <c r="E275" s="832" t="s">
        <v>4680</v>
      </c>
      <c r="F275" s="849"/>
      <c r="G275" s="849"/>
      <c r="H275" s="837">
        <v>0</v>
      </c>
      <c r="I275" s="849">
        <v>1</v>
      </c>
      <c r="J275" s="849">
        <v>439.98</v>
      </c>
      <c r="K275" s="837">
        <v>1</v>
      </c>
      <c r="L275" s="849">
        <v>1</v>
      </c>
      <c r="M275" s="850">
        <v>439.98</v>
      </c>
    </row>
    <row r="276" spans="1:13" ht="14.45" customHeight="1" x14ac:dyDescent="0.2">
      <c r="A276" s="831" t="s">
        <v>3260</v>
      </c>
      <c r="B276" s="832" t="s">
        <v>2954</v>
      </c>
      <c r="C276" s="832" t="s">
        <v>5379</v>
      </c>
      <c r="D276" s="832" t="s">
        <v>5380</v>
      </c>
      <c r="E276" s="832" t="s">
        <v>3385</v>
      </c>
      <c r="F276" s="849">
        <v>1</v>
      </c>
      <c r="G276" s="849">
        <v>132</v>
      </c>
      <c r="H276" s="837">
        <v>1</v>
      </c>
      <c r="I276" s="849"/>
      <c r="J276" s="849"/>
      <c r="K276" s="837">
        <v>0</v>
      </c>
      <c r="L276" s="849">
        <v>1</v>
      </c>
      <c r="M276" s="850">
        <v>132</v>
      </c>
    </row>
    <row r="277" spans="1:13" ht="14.45" customHeight="1" x14ac:dyDescent="0.2">
      <c r="A277" s="831" t="s">
        <v>3260</v>
      </c>
      <c r="B277" s="832" t="s">
        <v>2958</v>
      </c>
      <c r="C277" s="832" t="s">
        <v>2959</v>
      </c>
      <c r="D277" s="832" t="s">
        <v>2960</v>
      </c>
      <c r="E277" s="832" t="s">
        <v>2961</v>
      </c>
      <c r="F277" s="849"/>
      <c r="G277" s="849"/>
      <c r="H277" s="837">
        <v>0</v>
      </c>
      <c r="I277" s="849">
        <v>3</v>
      </c>
      <c r="J277" s="849">
        <v>483.18</v>
      </c>
      <c r="K277" s="837">
        <v>1</v>
      </c>
      <c r="L277" s="849">
        <v>3</v>
      </c>
      <c r="M277" s="850">
        <v>483.18</v>
      </c>
    </row>
    <row r="278" spans="1:13" ht="14.45" customHeight="1" x14ac:dyDescent="0.2">
      <c r="A278" s="831" t="s">
        <v>3260</v>
      </c>
      <c r="B278" s="832" t="s">
        <v>2962</v>
      </c>
      <c r="C278" s="832" t="s">
        <v>5387</v>
      </c>
      <c r="D278" s="832" t="s">
        <v>2964</v>
      </c>
      <c r="E278" s="832" t="s">
        <v>5388</v>
      </c>
      <c r="F278" s="849"/>
      <c r="G278" s="849"/>
      <c r="H278" s="837">
        <v>0</v>
      </c>
      <c r="I278" s="849">
        <v>1</v>
      </c>
      <c r="J278" s="849">
        <v>400.17</v>
      </c>
      <c r="K278" s="837">
        <v>1</v>
      </c>
      <c r="L278" s="849">
        <v>1</v>
      </c>
      <c r="M278" s="850">
        <v>400.17</v>
      </c>
    </row>
    <row r="279" spans="1:13" ht="14.45" customHeight="1" x14ac:dyDescent="0.2">
      <c r="A279" s="831" t="s">
        <v>3260</v>
      </c>
      <c r="B279" s="832" t="s">
        <v>2965</v>
      </c>
      <c r="C279" s="832" t="s">
        <v>5389</v>
      </c>
      <c r="D279" s="832" t="s">
        <v>5390</v>
      </c>
      <c r="E279" s="832" t="s">
        <v>5391</v>
      </c>
      <c r="F279" s="849"/>
      <c r="G279" s="849"/>
      <c r="H279" s="837"/>
      <c r="I279" s="849">
        <v>6</v>
      </c>
      <c r="J279" s="849">
        <v>0</v>
      </c>
      <c r="K279" s="837"/>
      <c r="L279" s="849">
        <v>6</v>
      </c>
      <c r="M279" s="850">
        <v>0</v>
      </c>
    </row>
    <row r="280" spans="1:13" ht="14.45" customHeight="1" x14ac:dyDescent="0.2">
      <c r="A280" s="831" t="s">
        <v>3260</v>
      </c>
      <c r="B280" s="832" t="s">
        <v>3153</v>
      </c>
      <c r="C280" s="832" t="s">
        <v>4809</v>
      </c>
      <c r="D280" s="832" t="s">
        <v>4743</v>
      </c>
      <c r="E280" s="832" t="s">
        <v>4810</v>
      </c>
      <c r="F280" s="849">
        <v>1</v>
      </c>
      <c r="G280" s="849">
        <v>0</v>
      </c>
      <c r="H280" s="837"/>
      <c r="I280" s="849"/>
      <c r="J280" s="849"/>
      <c r="K280" s="837"/>
      <c r="L280" s="849">
        <v>1</v>
      </c>
      <c r="M280" s="850">
        <v>0</v>
      </c>
    </row>
    <row r="281" spans="1:13" ht="14.45" customHeight="1" x14ac:dyDescent="0.2">
      <c r="A281" s="831" t="s">
        <v>3260</v>
      </c>
      <c r="B281" s="832" t="s">
        <v>2985</v>
      </c>
      <c r="C281" s="832" t="s">
        <v>2986</v>
      </c>
      <c r="D281" s="832" t="s">
        <v>1653</v>
      </c>
      <c r="E281" s="832" t="s">
        <v>2987</v>
      </c>
      <c r="F281" s="849"/>
      <c r="G281" s="849"/>
      <c r="H281" s="837">
        <v>0</v>
      </c>
      <c r="I281" s="849">
        <v>1</v>
      </c>
      <c r="J281" s="849">
        <v>117.55</v>
      </c>
      <c r="K281" s="837">
        <v>1</v>
      </c>
      <c r="L281" s="849">
        <v>1</v>
      </c>
      <c r="M281" s="850">
        <v>117.55</v>
      </c>
    </row>
    <row r="282" spans="1:13" ht="14.45" customHeight="1" x14ac:dyDescent="0.2">
      <c r="A282" s="831" t="s">
        <v>3260</v>
      </c>
      <c r="B282" s="832" t="s">
        <v>2985</v>
      </c>
      <c r="C282" s="832" t="s">
        <v>3201</v>
      </c>
      <c r="D282" s="832" t="s">
        <v>1653</v>
      </c>
      <c r="E282" s="832" t="s">
        <v>3202</v>
      </c>
      <c r="F282" s="849"/>
      <c r="G282" s="849"/>
      <c r="H282" s="837"/>
      <c r="I282" s="849">
        <v>1</v>
      </c>
      <c r="J282" s="849">
        <v>0</v>
      </c>
      <c r="K282" s="837"/>
      <c r="L282" s="849">
        <v>1</v>
      </c>
      <c r="M282" s="850">
        <v>0</v>
      </c>
    </row>
    <row r="283" spans="1:13" ht="14.45" customHeight="1" x14ac:dyDescent="0.2">
      <c r="A283" s="831" t="s">
        <v>3260</v>
      </c>
      <c r="B283" s="832" t="s">
        <v>2995</v>
      </c>
      <c r="C283" s="832" t="s">
        <v>3161</v>
      </c>
      <c r="D283" s="832" t="s">
        <v>2159</v>
      </c>
      <c r="E283" s="832" t="s">
        <v>1695</v>
      </c>
      <c r="F283" s="849"/>
      <c r="G283" s="849"/>
      <c r="H283" s="837">
        <v>0</v>
      </c>
      <c r="I283" s="849">
        <v>15</v>
      </c>
      <c r="J283" s="849">
        <v>1942.6499999999999</v>
      </c>
      <c r="K283" s="837">
        <v>1</v>
      </c>
      <c r="L283" s="849">
        <v>15</v>
      </c>
      <c r="M283" s="850">
        <v>1942.6499999999999</v>
      </c>
    </row>
    <row r="284" spans="1:13" ht="14.45" customHeight="1" x14ac:dyDescent="0.2">
      <c r="A284" s="831" t="s">
        <v>3260</v>
      </c>
      <c r="B284" s="832" t="s">
        <v>2995</v>
      </c>
      <c r="C284" s="832" t="s">
        <v>4360</v>
      </c>
      <c r="D284" s="832" t="s">
        <v>1705</v>
      </c>
      <c r="E284" s="832" t="s">
        <v>1692</v>
      </c>
      <c r="F284" s="849"/>
      <c r="G284" s="849"/>
      <c r="H284" s="837">
        <v>0</v>
      </c>
      <c r="I284" s="849">
        <v>15</v>
      </c>
      <c r="J284" s="849">
        <v>895.8</v>
      </c>
      <c r="K284" s="837">
        <v>1</v>
      </c>
      <c r="L284" s="849">
        <v>15</v>
      </c>
      <c r="M284" s="850">
        <v>895.8</v>
      </c>
    </row>
    <row r="285" spans="1:13" ht="14.45" customHeight="1" x14ac:dyDescent="0.2">
      <c r="A285" s="831" t="s">
        <v>3260</v>
      </c>
      <c r="B285" s="832" t="s">
        <v>2995</v>
      </c>
      <c r="C285" s="832" t="s">
        <v>4586</v>
      </c>
      <c r="D285" s="832" t="s">
        <v>4587</v>
      </c>
      <c r="E285" s="832" t="s">
        <v>1695</v>
      </c>
      <c r="F285" s="849"/>
      <c r="G285" s="849"/>
      <c r="H285" s="837">
        <v>0</v>
      </c>
      <c r="I285" s="849">
        <v>77</v>
      </c>
      <c r="J285" s="849">
        <v>9805.18</v>
      </c>
      <c r="K285" s="837">
        <v>1</v>
      </c>
      <c r="L285" s="849">
        <v>77</v>
      </c>
      <c r="M285" s="850">
        <v>9805.18</v>
      </c>
    </row>
    <row r="286" spans="1:13" ht="14.45" customHeight="1" x14ac:dyDescent="0.2">
      <c r="A286" s="831" t="s">
        <v>3260</v>
      </c>
      <c r="B286" s="832" t="s">
        <v>2995</v>
      </c>
      <c r="C286" s="832" t="s">
        <v>4362</v>
      </c>
      <c r="D286" s="832" t="s">
        <v>4363</v>
      </c>
      <c r="E286" s="832" t="s">
        <v>1695</v>
      </c>
      <c r="F286" s="849"/>
      <c r="G286" s="849"/>
      <c r="H286" s="837">
        <v>0</v>
      </c>
      <c r="I286" s="849">
        <v>3</v>
      </c>
      <c r="J286" s="849">
        <v>388.53</v>
      </c>
      <c r="K286" s="837">
        <v>1</v>
      </c>
      <c r="L286" s="849">
        <v>3</v>
      </c>
      <c r="M286" s="850">
        <v>388.53</v>
      </c>
    </row>
    <row r="287" spans="1:13" ht="14.45" customHeight="1" x14ac:dyDescent="0.2">
      <c r="A287" s="831" t="s">
        <v>3260</v>
      </c>
      <c r="B287" s="832" t="s">
        <v>2995</v>
      </c>
      <c r="C287" s="832" t="s">
        <v>4595</v>
      </c>
      <c r="D287" s="832" t="s">
        <v>4596</v>
      </c>
      <c r="E287" s="832" t="s">
        <v>1695</v>
      </c>
      <c r="F287" s="849"/>
      <c r="G287" s="849"/>
      <c r="H287" s="837">
        <v>0</v>
      </c>
      <c r="I287" s="849">
        <v>3</v>
      </c>
      <c r="J287" s="849">
        <v>529.41</v>
      </c>
      <c r="K287" s="837">
        <v>1</v>
      </c>
      <c r="L287" s="849">
        <v>3</v>
      </c>
      <c r="M287" s="850">
        <v>529.41</v>
      </c>
    </row>
    <row r="288" spans="1:13" ht="14.45" customHeight="1" x14ac:dyDescent="0.2">
      <c r="A288" s="831" t="s">
        <v>3261</v>
      </c>
      <c r="B288" s="832" t="s">
        <v>5596</v>
      </c>
      <c r="C288" s="832" t="s">
        <v>3928</v>
      </c>
      <c r="D288" s="832" t="s">
        <v>1078</v>
      </c>
      <c r="E288" s="832" t="s">
        <v>3929</v>
      </c>
      <c r="F288" s="849">
        <v>1</v>
      </c>
      <c r="G288" s="849">
        <v>103.67</v>
      </c>
      <c r="H288" s="837">
        <v>1</v>
      </c>
      <c r="I288" s="849"/>
      <c r="J288" s="849"/>
      <c r="K288" s="837">
        <v>0</v>
      </c>
      <c r="L288" s="849">
        <v>1</v>
      </c>
      <c r="M288" s="850">
        <v>103.67</v>
      </c>
    </row>
    <row r="289" spans="1:13" ht="14.45" customHeight="1" x14ac:dyDescent="0.2">
      <c r="A289" s="831" t="s">
        <v>3261</v>
      </c>
      <c r="B289" s="832" t="s">
        <v>2505</v>
      </c>
      <c r="C289" s="832" t="s">
        <v>2510</v>
      </c>
      <c r="D289" s="832" t="s">
        <v>842</v>
      </c>
      <c r="E289" s="832" t="s">
        <v>2511</v>
      </c>
      <c r="F289" s="849"/>
      <c r="G289" s="849"/>
      <c r="H289" s="837">
        <v>0</v>
      </c>
      <c r="I289" s="849">
        <v>2</v>
      </c>
      <c r="J289" s="849">
        <v>115.2</v>
      </c>
      <c r="K289" s="837">
        <v>1</v>
      </c>
      <c r="L289" s="849">
        <v>2</v>
      </c>
      <c r="M289" s="850">
        <v>115.2</v>
      </c>
    </row>
    <row r="290" spans="1:13" ht="14.45" customHeight="1" x14ac:dyDescent="0.2">
      <c r="A290" s="831" t="s">
        <v>3261</v>
      </c>
      <c r="B290" s="832" t="s">
        <v>2505</v>
      </c>
      <c r="C290" s="832" t="s">
        <v>2508</v>
      </c>
      <c r="D290" s="832" t="s">
        <v>842</v>
      </c>
      <c r="E290" s="832" t="s">
        <v>2509</v>
      </c>
      <c r="F290" s="849"/>
      <c r="G290" s="849"/>
      <c r="H290" s="837">
        <v>0</v>
      </c>
      <c r="I290" s="849">
        <v>2</v>
      </c>
      <c r="J290" s="849">
        <v>32.24</v>
      </c>
      <c r="K290" s="837">
        <v>1</v>
      </c>
      <c r="L290" s="849">
        <v>2</v>
      </c>
      <c r="M290" s="850">
        <v>32.24</v>
      </c>
    </row>
    <row r="291" spans="1:13" ht="14.45" customHeight="1" x14ac:dyDescent="0.2">
      <c r="A291" s="831" t="s">
        <v>3261</v>
      </c>
      <c r="B291" s="832" t="s">
        <v>2505</v>
      </c>
      <c r="C291" s="832" t="s">
        <v>5193</v>
      </c>
      <c r="D291" s="832" t="s">
        <v>3954</v>
      </c>
      <c r="E291" s="832" t="s">
        <v>5194</v>
      </c>
      <c r="F291" s="849">
        <v>1</v>
      </c>
      <c r="G291" s="849">
        <v>34.56</v>
      </c>
      <c r="H291" s="837">
        <v>1</v>
      </c>
      <c r="I291" s="849"/>
      <c r="J291" s="849"/>
      <c r="K291" s="837">
        <v>0</v>
      </c>
      <c r="L291" s="849">
        <v>1</v>
      </c>
      <c r="M291" s="850">
        <v>34.56</v>
      </c>
    </row>
    <row r="292" spans="1:13" ht="14.45" customHeight="1" x14ac:dyDescent="0.2">
      <c r="A292" s="831" t="s">
        <v>3261</v>
      </c>
      <c r="B292" s="832" t="s">
        <v>2520</v>
      </c>
      <c r="C292" s="832" t="s">
        <v>5191</v>
      </c>
      <c r="D292" s="832" t="s">
        <v>3566</v>
      </c>
      <c r="E292" s="832" t="s">
        <v>5192</v>
      </c>
      <c r="F292" s="849">
        <v>3</v>
      </c>
      <c r="G292" s="849">
        <v>1359.54</v>
      </c>
      <c r="H292" s="837">
        <v>1</v>
      </c>
      <c r="I292" s="849"/>
      <c r="J292" s="849"/>
      <c r="K292" s="837">
        <v>0</v>
      </c>
      <c r="L292" s="849">
        <v>3</v>
      </c>
      <c r="M292" s="850">
        <v>1359.54</v>
      </c>
    </row>
    <row r="293" spans="1:13" ht="14.45" customHeight="1" x14ac:dyDescent="0.2">
      <c r="A293" s="831" t="s">
        <v>3261</v>
      </c>
      <c r="B293" s="832" t="s">
        <v>2520</v>
      </c>
      <c r="C293" s="832" t="s">
        <v>4483</v>
      </c>
      <c r="D293" s="832" t="s">
        <v>4484</v>
      </c>
      <c r="E293" s="832" t="s">
        <v>1358</v>
      </c>
      <c r="F293" s="849">
        <v>11</v>
      </c>
      <c r="G293" s="849">
        <v>4531.8</v>
      </c>
      <c r="H293" s="837">
        <v>1</v>
      </c>
      <c r="I293" s="849"/>
      <c r="J293" s="849"/>
      <c r="K293" s="837">
        <v>0</v>
      </c>
      <c r="L293" s="849">
        <v>11</v>
      </c>
      <c r="M293" s="850">
        <v>4531.8</v>
      </c>
    </row>
    <row r="294" spans="1:13" ht="14.45" customHeight="1" x14ac:dyDescent="0.2">
      <c r="A294" s="831" t="s">
        <v>3261</v>
      </c>
      <c r="B294" s="832" t="s">
        <v>2533</v>
      </c>
      <c r="C294" s="832" t="s">
        <v>5189</v>
      </c>
      <c r="D294" s="832" t="s">
        <v>5190</v>
      </c>
      <c r="E294" s="832" t="s">
        <v>3393</v>
      </c>
      <c r="F294" s="849">
        <v>1</v>
      </c>
      <c r="G294" s="849">
        <v>43.21</v>
      </c>
      <c r="H294" s="837">
        <v>1</v>
      </c>
      <c r="I294" s="849"/>
      <c r="J294" s="849"/>
      <c r="K294" s="837">
        <v>0</v>
      </c>
      <c r="L294" s="849">
        <v>1</v>
      </c>
      <c r="M294" s="850">
        <v>43.21</v>
      </c>
    </row>
    <row r="295" spans="1:13" ht="14.45" customHeight="1" x14ac:dyDescent="0.2">
      <c r="A295" s="831" t="s">
        <v>3261</v>
      </c>
      <c r="B295" s="832" t="s">
        <v>2550</v>
      </c>
      <c r="C295" s="832" t="s">
        <v>2553</v>
      </c>
      <c r="D295" s="832" t="s">
        <v>1023</v>
      </c>
      <c r="E295" s="832" t="s">
        <v>2554</v>
      </c>
      <c r="F295" s="849"/>
      <c r="G295" s="849"/>
      <c r="H295" s="837">
        <v>0</v>
      </c>
      <c r="I295" s="849">
        <v>22</v>
      </c>
      <c r="J295" s="849">
        <v>30483.64</v>
      </c>
      <c r="K295" s="837">
        <v>1</v>
      </c>
      <c r="L295" s="849">
        <v>22</v>
      </c>
      <c r="M295" s="850">
        <v>30483.64</v>
      </c>
    </row>
    <row r="296" spans="1:13" ht="14.45" customHeight="1" x14ac:dyDescent="0.2">
      <c r="A296" s="831" t="s">
        <v>3261</v>
      </c>
      <c r="B296" s="832" t="s">
        <v>2550</v>
      </c>
      <c r="C296" s="832" t="s">
        <v>4437</v>
      </c>
      <c r="D296" s="832" t="s">
        <v>1020</v>
      </c>
      <c r="E296" s="832" t="s">
        <v>4438</v>
      </c>
      <c r="F296" s="849"/>
      <c r="G296" s="849"/>
      <c r="H296" s="837">
        <v>0</v>
      </c>
      <c r="I296" s="849">
        <v>2</v>
      </c>
      <c r="J296" s="849">
        <v>736.32</v>
      </c>
      <c r="K296" s="837">
        <v>1</v>
      </c>
      <c r="L296" s="849">
        <v>2</v>
      </c>
      <c r="M296" s="850">
        <v>736.32</v>
      </c>
    </row>
    <row r="297" spans="1:13" ht="14.45" customHeight="1" x14ac:dyDescent="0.2">
      <c r="A297" s="831" t="s">
        <v>3261</v>
      </c>
      <c r="B297" s="832" t="s">
        <v>2550</v>
      </c>
      <c r="C297" s="832" t="s">
        <v>2559</v>
      </c>
      <c r="D297" s="832" t="s">
        <v>1020</v>
      </c>
      <c r="E297" s="832" t="s">
        <v>2560</v>
      </c>
      <c r="F297" s="849"/>
      <c r="G297" s="849"/>
      <c r="H297" s="837">
        <v>0</v>
      </c>
      <c r="I297" s="849">
        <v>2</v>
      </c>
      <c r="J297" s="849">
        <v>1472.66</v>
      </c>
      <c r="K297" s="837">
        <v>1</v>
      </c>
      <c r="L297" s="849">
        <v>2</v>
      </c>
      <c r="M297" s="850">
        <v>1472.66</v>
      </c>
    </row>
    <row r="298" spans="1:13" ht="14.45" customHeight="1" x14ac:dyDescent="0.2">
      <c r="A298" s="831" t="s">
        <v>3261</v>
      </c>
      <c r="B298" s="832" t="s">
        <v>2550</v>
      </c>
      <c r="C298" s="832" t="s">
        <v>3538</v>
      </c>
      <c r="D298" s="832" t="s">
        <v>1020</v>
      </c>
      <c r="E298" s="832" t="s">
        <v>3539</v>
      </c>
      <c r="F298" s="849"/>
      <c r="G298" s="849"/>
      <c r="H298" s="837">
        <v>0</v>
      </c>
      <c r="I298" s="849">
        <v>15</v>
      </c>
      <c r="J298" s="849">
        <v>7363.35</v>
      </c>
      <c r="K298" s="837">
        <v>1</v>
      </c>
      <c r="L298" s="849">
        <v>15</v>
      </c>
      <c r="M298" s="850">
        <v>7363.35</v>
      </c>
    </row>
    <row r="299" spans="1:13" ht="14.45" customHeight="1" x14ac:dyDescent="0.2">
      <c r="A299" s="831" t="s">
        <v>3261</v>
      </c>
      <c r="B299" s="832" t="s">
        <v>2550</v>
      </c>
      <c r="C299" s="832" t="s">
        <v>2555</v>
      </c>
      <c r="D299" s="832" t="s">
        <v>1023</v>
      </c>
      <c r="E299" s="832" t="s">
        <v>2556</v>
      </c>
      <c r="F299" s="849"/>
      <c r="G299" s="849"/>
      <c r="H299" s="837">
        <v>0</v>
      </c>
      <c r="I299" s="849">
        <v>9</v>
      </c>
      <c r="J299" s="849">
        <v>16627.410000000003</v>
      </c>
      <c r="K299" s="837">
        <v>1</v>
      </c>
      <c r="L299" s="849">
        <v>9</v>
      </c>
      <c r="M299" s="850">
        <v>16627.410000000003</v>
      </c>
    </row>
    <row r="300" spans="1:13" ht="14.45" customHeight="1" x14ac:dyDescent="0.2">
      <c r="A300" s="831" t="s">
        <v>3261</v>
      </c>
      <c r="B300" s="832" t="s">
        <v>2550</v>
      </c>
      <c r="C300" s="832" t="s">
        <v>3540</v>
      </c>
      <c r="D300" s="832" t="s">
        <v>1023</v>
      </c>
      <c r="E300" s="832" t="s">
        <v>3541</v>
      </c>
      <c r="F300" s="849"/>
      <c r="G300" s="849"/>
      <c r="H300" s="837">
        <v>0</v>
      </c>
      <c r="I300" s="849">
        <v>3</v>
      </c>
      <c r="J300" s="849">
        <v>831.36</v>
      </c>
      <c r="K300" s="837">
        <v>1</v>
      </c>
      <c r="L300" s="849">
        <v>3</v>
      </c>
      <c r="M300" s="850">
        <v>831.36</v>
      </c>
    </row>
    <row r="301" spans="1:13" ht="14.45" customHeight="1" x14ac:dyDescent="0.2">
      <c r="A301" s="831" t="s">
        <v>3261</v>
      </c>
      <c r="B301" s="832" t="s">
        <v>2592</v>
      </c>
      <c r="C301" s="832" t="s">
        <v>2594</v>
      </c>
      <c r="D301" s="832" t="s">
        <v>1030</v>
      </c>
      <c r="E301" s="832" t="s">
        <v>2595</v>
      </c>
      <c r="F301" s="849"/>
      <c r="G301" s="849"/>
      <c r="H301" s="837">
        <v>0</v>
      </c>
      <c r="I301" s="849">
        <v>5</v>
      </c>
      <c r="J301" s="849">
        <v>212.54999999999998</v>
      </c>
      <c r="K301" s="837">
        <v>1</v>
      </c>
      <c r="L301" s="849">
        <v>5</v>
      </c>
      <c r="M301" s="850">
        <v>212.54999999999998</v>
      </c>
    </row>
    <row r="302" spans="1:13" ht="14.45" customHeight="1" x14ac:dyDescent="0.2">
      <c r="A302" s="831" t="s">
        <v>3261</v>
      </c>
      <c r="B302" s="832" t="s">
        <v>2630</v>
      </c>
      <c r="C302" s="832" t="s">
        <v>2634</v>
      </c>
      <c r="D302" s="832" t="s">
        <v>2632</v>
      </c>
      <c r="E302" s="832" t="s">
        <v>2635</v>
      </c>
      <c r="F302" s="849"/>
      <c r="G302" s="849"/>
      <c r="H302" s="837">
        <v>0</v>
      </c>
      <c r="I302" s="849">
        <v>1</v>
      </c>
      <c r="J302" s="849">
        <v>229.38</v>
      </c>
      <c r="K302" s="837">
        <v>1</v>
      </c>
      <c r="L302" s="849">
        <v>1</v>
      </c>
      <c r="M302" s="850">
        <v>229.38</v>
      </c>
    </row>
    <row r="303" spans="1:13" ht="14.45" customHeight="1" x14ac:dyDescent="0.2">
      <c r="A303" s="831" t="s">
        <v>3261</v>
      </c>
      <c r="B303" s="832" t="s">
        <v>2727</v>
      </c>
      <c r="C303" s="832" t="s">
        <v>3111</v>
      </c>
      <c r="D303" s="832" t="s">
        <v>1735</v>
      </c>
      <c r="E303" s="832" t="s">
        <v>3112</v>
      </c>
      <c r="F303" s="849"/>
      <c r="G303" s="849"/>
      <c r="H303" s="837">
        <v>0</v>
      </c>
      <c r="I303" s="849">
        <v>3</v>
      </c>
      <c r="J303" s="849">
        <v>463.08000000000004</v>
      </c>
      <c r="K303" s="837">
        <v>1</v>
      </c>
      <c r="L303" s="849">
        <v>3</v>
      </c>
      <c r="M303" s="850">
        <v>463.08000000000004</v>
      </c>
    </row>
    <row r="304" spans="1:13" ht="14.45" customHeight="1" x14ac:dyDescent="0.2">
      <c r="A304" s="831" t="s">
        <v>3261</v>
      </c>
      <c r="B304" s="832" t="s">
        <v>2735</v>
      </c>
      <c r="C304" s="832" t="s">
        <v>2736</v>
      </c>
      <c r="D304" s="832" t="s">
        <v>2737</v>
      </c>
      <c r="E304" s="832" t="s">
        <v>2738</v>
      </c>
      <c r="F304" s="849"/>
      <c r="G304" s="849"/>
      <c r="H304" s="837">
        <v>0</v>
      </c>
      <c r="I304" s="849">
        <v>4</v>
      </c>
      <c r="J304" s="849">
        <v>192.04</v>
      </c>
      <c r="K304" s="837">
        <v>1</v>
      </c>
      <c r="L304" s="849">
        <v>4</v>
      </c>
      <c r="M304" s="850">
        <v>192.04</v>
      </c>
    </row>
    <row r="305" spans="1:13" ht="14.45" customHeight="1" x14ac:dyDescent="0.2">
      <c r="A305" s="831" t="s">
        <v>3261</v>
      </c>
      <c r="B305" s="832" t="s">
        <v>2735</v>
      </c>
      <c r="C305" s="832" t="s">
        <v>2739</v>
      </c>
      <c r="D305" s="832" t="s">
        <v>2737</v>
      </c>
      <c r="E305" s="832" t="s">
        <v>1760</v>
      </c>
      <c r="F305" s="849"/>
      <c r="G305" s="849"/>
      <c r="H305" s="837">
        <v>0</v>
      </c>
      <c r="I305" s="849">
        <v>1</v>
      </c>
      <c r="J305" s="849">
        <v>170.52</v>
      </c>
      <c r="K305" s="837">
        <v>1</v>
      </c>
      <c r="L305" s="849">
        <v>1</v>
      </c>
      <c r="M305" s="850">
        <v>170.52</v>
      </c>
    </row>
    <row r="306" spans="1:13" ht="14.45" customHeight="1" x14ac:dyDescent="0.2">
      <c r="A306" s="831" t="s">
        <v>3261</v>
      </c>
      <c r="B306" s="832" t="s">
        <v>5599</v>
      </c>
      <c r="C306" s="832" t="s">
        <v>3478</v>
      </c>
      <c r="D306" s="832" t="s">
        <v>3479</v>
      </c>
      <c r="E306" s="832" t="s">
        <v>3480</v>
      </c>
      <c r="F306" s="849"/>
      <c r="G306" s="849"/>
      <c r="H306" s="837">
        <v>0</v>
      </c>
      <c r="I306" s="849">
        <v>31</v>
      </c>
      <c r="J306" s="849">
        <v>57299.810000000012</v>
      </c>
      <c r="K306" s="837">
        <v>1</v>
      </c>
      <c r="L306" s="849">
        <v>31</v>
      </c>
      <c r="M306" s="850">
        <v>57299.810000000012</v>
      </c>
    </row>
    <row r="307" spans="1:13" ht="14.45" customHeight="1" x14ac:dyDescent="0.2">
      <c r="A307" s="831" t="s">
        <v>3261</v>
      </c>
      <c r="B307" s="832" t="s">
        <v>5600</v>
      </c>
      <c r="C307" s="832" t="s">
        <v>3622</v>
      </c>
      <c r="D307" s="832" t="s">
        <v>3623</v>
      </c>
      <c r="E307" s="832" t="s">
        <v>3624</v>
      </c>
      <c r="F307" s="849"/>
      <c r="G307" s="849"/>
      <c r="H307" s="837">
        <v>0</v>
      </c>
      <c r="I307" s="849">
        <v>1</v>
      </c>
      <c r="J307" s="849">
        <v>502.31</v>
      </c>
      <c r="K307" s="837">
        <v>1</v>
      </c>
      <c r="L307" s="849">
        <v>1</v>
      </c>
      <c r="M307" s="850">
        <v>502.31</v>
      </c>
    </row>
    <row r="308" spans="1:13" ht="14.45" customHeight="1" x14ac:dyDescent="0.2">
      <c r="A308" s="831" t="s">
        <v>3261</v>
      </c>
      <c r="B308" s="832" t="s">
        <v>2826</v>
      </c>
      <c r="C308" s="832" t="s">
        <v>2827</v>
      </c>
      <c r="D308" s="832" t="s">
        <v>2828</v>
      </c>
      <c r="E308" s="832" t="s">
        <v>773</v>
      </c>
      <c r="F308" s="849"/>
      <c r="G308" s="849"/>
      <c r="H308" s="837">
        <v>0</v>
      </c>
      <c r="I308" s="849">
        <v>7</v>
      </c>
      <c r="J308" s="849">
        <v>3852.73</v>
      </c>
      <c r="K308" s="837">
        <v>1</v>
      </c>
      <c r="L308" s="849">
        <v>7</v>
      </c>
      <c r="M308" s="850">
        <v>3852.73</v>
      </c>
    </row>
    <row r="309" spans="1:13" ht="14.45" customHeight="1" x14ac:dyDescent="0.2">
      <c r="A309" s="831" t="s">
        <v>3261</v>
      </c>
      <c r="B309" s="832" t="s">
        <v>2835</v>
      </c>
      <c r="C309" s="832" t="s">
        <v>2837</v>
      </c>
      <c r="D309" s="832" t="s">
        <v>675</v>
      </c>
      <c r="E309" s="832" t="s">
        <v>672</v>
      </c>
      <c r="F309" s="849"/>
      <c r="G309" s="849"/>
      <c r="H309" s="837">
        <v>0</v>
      </c>
      <c r="I309" s="849">
        <v>1</v>
      </c>
      <c r="J309" s="849">
        <v>72.55</v>
      </c>
      <c r="K309" s="837">
        <v>1</v>
      </c>
      <c r="L309" s="849">
        <v>1</v>
      </c>
      <c r="M309" s="850">
        <v>72.55</v>
      </c>
    </row>
    <row r="310" spans="1:13" ht="14.45" customHeight="1" x14ac:dyDescent="0.2">
      <c r="A310" s="831" t="s">
        <v>3261</v>
      </c>
      <c r="B310" s="832" t="s">
        <v>2835</v>
      </c>
      <c r="C310" s="832" t="s">
        <v>2838</v>
      </c>
      <c r="D310" s="832" t="s">
        <v>675</v>
      </c>
      <c r="E310" s="832" t="s">
        <v>671</v>
      </c>
      <c r="F310" s="849"/>
      <c r="G310" s="849"/>
      <c r="H310" s="837">
        <v>0</v>
      </c>
      <c r="I310" s="849">
        <v>4</v>
      </c>
      <c r="J310" s="849">
        <v>261.12</v>
      </c>
      <c r="K310" s="837">
        <v>1</v>
      </c>
      <c r="L310" s="849">
        <v>4</v>
      </c>
      <c r="M310" s="850">
        <v>261.12</v>
      </c>
    </row>
    <row r="311" spans="1:13" ht="14.45" customHeight="1" x14ac:dyDescent="0.2">
      <c r="A311" s="831" t="s">
        <v>3261</v>
      </c>
      <c r="B311" s="832" t="s">
        <v>2835</v>
      </c>
      <c r="C311" s="832" t="s">
        <v>2836</v>
      </c>
      <c r="D311" s="832" t="s">
        <v>675</v>
      </c>
      <c r="E311" s="832" t="s">
        <v>676</v>
      </c>
      <c r="F311" s="849"/>
      <c r="G311" s="849"/>
      <c r="H311" s="837">
        <v>0</v>
      </c>
      <c r="I311" s="849">
        <v>4</v>
      </c>
      <c r="J311" s="849">
        <v>87.04</v>
      </c>
      <c r="K311" s="837">
        <v>1</v>
      </c>
      <c r="L311" s="849">
        <v>4</v>
      </c>
      <c r="M311" s="850">
        <v>87.04</v>
      </c>
    </row>
    <row r="312" spans="1:13" ht="14.45" customHeight="1" x14ac:dyDescent="0.2">
      <c r="A312" s="831" t="s">
        <v>3261</v>
      </c>
      <c r="B312" s="832" t="s">
        <v>2857</v>
      </c>
      <c r="C312" s="832" t="s">
        <v>3300</v>
      </c>
      <c r="D312" s="832" t="s">
        <v>2868</v>
      </c>
      <c r="E312" s="832" t="s">
        <v>3301</v>
      </c>
      <c r="F312" s="849"/>
      <c r="G312" s="849"/>
      <c r="H312" s="837">
        <v>0</v>
      </c>
      <c r="I312" s="849">
        <v>1</v>
      </c>
      <c r="J312" s="849">
        <v>5322.08</v>
      </c>
      <c r="K312" s="837">
        <v>1</v>
      </c>
      <c r="L312" s="849">
        <v>1</v>
      </c>
      <c r="M312" s="850">
        <v>5322.08</v>
      </c>
    </row>
    <row r="313" spans="1:13" ht="14.45" customHeight="1" x14ac:dyDescent="0.2">
      <c r="A313" s="831" t="s">
        <v>3261</v>
      </c>
      <c r="B313" s="832" t="s">
        <v>2857</v>
      </c>
      <c r="C313" s="832" t="s">
        <v>2863</v>
      </c>
      <c r="D313" s="832" t="s">
        <v>2859</v>
      </c>
      <c r="E313" s="832" t="s">
        <v>2864</v>
      </c>
      <c r="F313" s="849"/>
      <c r="G313" s="849"/>
      <c r="H313" s="837">
        <v>0</v>
      </c>
      <c r="I313" s="849">
        <v>5</v>
      </c>
      <c r="J313" s="849">
        <v>2423.75</v>
      </c>
      <c r="K313" s="837">
        <v>1</v>
      </c>
      <c r="L313" s="849">
        <v>5</v>
      </c>
      <c r="M313" s="850">
        <v>2423.75</v>
      </c>
    </row>
    <row r="314" spans="1:13" ht="14.45" customHeight="1" x14ac:dyDescent="0.2">
      <c r="A314" s="831" t="s">
        <v>3261</v>
      </c>
      <c r="B314" s="832" t="s">
        <v>2857</v>
      </c>
      <c r="C314" s="832" t="s">
        <v>3432</v>
      </c>
      <c r="D314" s="832" t="s">
        <v>2859</v>
      </c>
      <c r="E314" s="832" t="s">
        <v>3433</v>
      </c>
      <c r="F314" s="849"/>
      <c r="G314" s="849"/>
      <c r="H314" s="837">
        <v>0</v>
      </c>
      <c r="I314" s="849">
        <v>3</v>
      </c>
      <c r="J314" s="849">
        <v>727.11</v>
      </c>
      <c r="K314" s="837">
        <v>1</v>
      </c>
      <c r="L314" s="849">
        <v>3</v>
      </c>
      <c r="M314" s="850">
        <v>727.11</v>
      </c>
    </row>
    <row r="315" spans="1:13" ht="14.45" customHeight="1" x14ac:dyDescent="0.2">
      <c r="A315" s="831" t="s">
        <v>3261</v>
      </c>
      <c r="B315" s="832" t="s">
        <v>2857</v>
      </c>
      <c r="C315" s="832" t="s">
        <v>2861</v>
      </c>
      <c r="D315" s="832" t="s">
        <v>2859</v>
      </c>
      <c r="E315" s="832" t="s">
        <v>2862</v>
      </c>
      <c r="F315" s="849"/>
      <c r="G315" s="849"/>
      <c r="H315" s="837">
        <v>0</v>
      </c>
      <c r="I315" s="849">
        <v>1</v>
      </c>
      <c r="J315" s="849">
        <v>1454.23</v>
      </c>
      <c r="K315" s="837">
        <v>1</v>
      </c>
      <c r="L315" s="849">
        <v>1</v>
      </c>
      <c r="M315" s="850">
        <v>1454.23</v>
      </c>
    </row>
    <row r="316" spans="1:13" ht="14.45" customHeight="1" x14ac:dyDescent="0.2">
      <c r="A316" s="831" t="s">
        <v>3261</v>
      </c>
      <c r="B316" s="832" t="s">
        <v>2883</v>
      </c>
      <c r="C316" s="832" t="s">
        <v>2886</v>
      </c>
      <c r="D316" s="832" t="s">
        <v>1345</v>
      </c>
      <c r="E316" s="832" t="s">
        <v>1346</v>
      </c>
      <c r="F316" s="849"/>
      <c r="G316" s="849"/>
      <c r="H316" s="837"/>
      <c r="I316" s="849">
        <v>3</v>
      </c>
      <c r="J316" s="849">
        <v>0</v>
      </c>
      <c r="K316" s="837"/>
      <c r="L316" s="849">
        <v>3</v>
      </c>
      <c r="M316" s="850">
        <v>0</v>
      </c>
    </row>
    <row r="317" spans="1:13" ht="14.45" customHeight="1" x14ac:dyDescent="0.2">
      <c r="A317" s="831" t="s">
        <v>3261</v>
      </c>
      <c r="B317" s="832" t="s">
        <v>2883</v>
      </c>
      <c r="C317" s="832" t="s">
        <v>2889</v>
      </c>
      <c r="D317" s="832" t="s">
        <v>1345</v>
      </c>
      <c r="E317" s="832" t="s">
        <v>2890</v>
      </c>
      <c r="F317" s="849"/>
      <c r="G317" s="849"/>
      <c r="H317" s="837">
        <v>0</v>
      </c>
      <c r="I317" s="849">
        <v>1</v>
      </c>
      <c r="J317" s="849">
        <v>61.49</v>
      </c>
      <c r="K317" s="837">
        <v>1</v>
      </c>
      <c r="L317" s="849">
        <v>1</v>
      </c>
      <c r="M317" s="850">
        <v>61.49</v>
      </c>
    </row>
    <row r="318" spans="1:13" ht="14.45" customHeight="1" x14ac:dyDescent="0.2">
      <c r="A318" s="831" t="s">
        <v>3261</v>
      </c>
      <c r="B318" s="832" t="s">
        <v>2906</v>
      </c>
      <c r="C318" s="832" t="s">
        <v>2910</v>
      </c>
      <c r="D318" s="832" t="s">
        <v>2911</v>
      </c>
      <c r="E318" s="832" t="s">
        <v>2912</v>
      </c>
      <c r="F318" s="849"/>
      <c r="G318" s="849"/>
      <c r="H318" s="837">
        <v>0</v>
      </c>
      <c r="I318" s="849">
        <v>1</v>
      </c>
      <c r="J318" s="849">
        <v>113.16</v>
      </c>
      <c r="K318" s="837">
        <v>1</v>
      </c>
      <c r="L318" s="849">
        <v>1</v>
      </c>
      <c r="M318" s="850">
        <v>113.16</v>
      </c>
    </row>
    <row r="319" spans="1:13" ht="14.45" customHeight="1" x14ac:dyDescent="0.2">
      <c r="A319" s="831" t="s">
        <v>3261</v>
      </c>
      <c r="B319" s="832" t="s">
        <v>2906</v>
      </c>
      <c r="C319" s="832" t="s">
        <v>2915</v>
      </c>
      <c r="D319" s="832" t="s">
        <v>2911</v>
      </c>
      <c r="E319" s="832" t="s">
        <v>2916</v>
      </c>
      <c r="F319" s="849"/>
      <c r="G319" s="849"/>
      <c r="H319" s="837">
        <v>0</v>
      </c>
      <c r="I319" s="849">
        <v>4</v>
      </c>
      <c r="J319" s="849">
        <v>1357.88</v>
      </c>
      <c r="K319" s="837">
        <v>1</v>
      </c>
      <c r="L319" s="849">
        <v>4</v>
      </c>
      <c r="M319" s="850">
        <v>1357.88</v>
      </c>
    </row>
    <row r="320" spans="1:13" ht="14.45" customHeight="1" x14ac:dyDescent="0.2">
      <c r="A320" s="831" t="s">
        <v>3261</v>
      </c>
      <c r="B320" s="832" t="s">
        <v>2930</v>
      </c>
      <c r="C320" s="832" t="s">
        <v>2931</v>
      </c>
      <c r="D320" s="832" t="s">
        <v>2932</v>
      </c>
      <c r="E320" s="832" t="s">
        <v>2933</v>
      </c>
      <c r="F320" s="849"/>
      <c r="G320" s="849"/>
      <c r="H320" s="837">
        <v>0</v>
      </c>
      <c r="I320" s="849">
        <v>12</v>
      </c>
      <c r="J320" s="849">
        <v>210.79999999999998</v>
      </c>
      <c r="K320" s="837">
        <v>1</v>
      </c>
      <c r="L320" s="849">
        <v>12</v>
      </c>
      <c r="M320" s="850">
        <v>210.79999999999998</v>
      </c>
    </row>
    <row r="321" spans="1:13" ht="14.45" customHeight="1" x14ac:dyDescent="0.2">
      <c r="A321" s="831" t="s">
        <v>3261</v>
      </c>
      <c r="B321" s="832" t="s">
        <v>2930</v>
      </c>
      <c r="C321" s="832" t="s">
        <v>4622</v>
      </c>
      <c r="D321" s="832" t="s">
        <v>3757</v>
      </c>
      <c r="E321" s="832" t="s">
        <v>2933</v>
      </c>
      <c r="F321" s="849">
        <v>10</v>
      </c>
      <c r="G321" s="849">
        <v>108.00000000000001</v>
      </c>
      <c r="H321" s="837">
        <v>1</v>
      </c>
      <c r="I321" s="849"/>
      <c r="J321" s="849"/>
      <c r="K321" s="837">
        <v>0</v>
      </c>
      <c r="L321" s="849">
        <v>10</v>
      </c>
      <c r="M321" s="850">
        <v>108.00000000000001</v>
      </c>
    </row>
    <row r="322" spans="1:13" ht="14.45" customHeight="1" x14ac:dyDescent="0.2">
      <c r="A322" s="831" t="s">
        <v>3261</v>
      </c>
      <c r="B322" s="832" t="s">
        <v>2930</v>
      </c>
      <c r="C322" s="832" t="s">
        <v>2934</v>
      </c>
      <c r="D322" s="832" t="s">
        <v>2932</v>
      </c>
      <c r="E322" s="832" t="s">
        <v>2935</v>
      </c>
      <c r="F322" s="849"/>
      <c r="G322" s="849"/>
      <c r="H322" s="837">
        <v>0</v>
      </c>
      <c r="I322" s="849">
        <v>1</v>
      </c>
      <c r="J322" s="849">
        <v>4.7</v>
      </c>
      <c r="K322" s="837">
        <v>1</v>
      </c>
      <c r="L322" s="849">
        <v>1</v>
      </c>
      <c r="M322" s="850">
        <v>4.7</v>
      </c>
    </row>
    <row r="323" spans="1:13" ht="14.45" customHeight="1" x14ac:dyDescent="0.2">
      <c r="A323" s="831" t="s">
        <v>3261</v>
      </c>
      <c r="B323" s="832" t="s">
        <v>2946</v>
      </c>
      <c r="C323" s="832" t="s">
        <v>2949</v>
      </c>
      <c r="D323" s="832" t="s">
        <v>1662</v>
      </c>
      <c r="E323" s="832" t="s">
        <v>2950</v>
      </c>
      <c r="F323" s="849">
        <v>2</v>
      </c>
      <c r="G323" s="849">
        <v>0</v>
      </c>
      <c r="H323" s="837"/>
      <c r="I323" s="849"/>
      <c r="J323" s="849"/>
      <c r="K323" s="837"/>
      <c r="L323" s="849">
        <v>2</v>
      </c>
      <c r="M323" s="850">
        <v>0</v>
      </c>
    </row>
    <row r="324" spans="1:13" ht="14.45" customHeight="1" x14ac:dyDescent="0.2">
      <c r="A324" s="831" t="s">
        <v>3261</v>
      </c>
      <c r="B324" s="832" t="s">
        <v>2946</v>
      </c>
      <c r="C324" s="832" t="s">
        <v>2951</v>
      </c>
      <c r="D324" s="832" t="s">
        <v>1662</v>
      </c>
      <c r="E324" s="832" t="s">
        <v>2948</v>
      </c>
      <c r="F324" s="849"/>
      <c r="G324" s="849"/>
      <c r="H324" s="837"/>
      <c r="I324" s="849">
        <v>1</v>
      </c>
      <c r="J324" s="849">
        <v>0</v>
      </c>
      <c r="K324" s="837"/>
      <c r="L324" s="849">
        <v>1</v>
      </c>
      <c r="M324" s="850">
        <v>0</v>
      </c>
    </row>
    <row r="325" spans="1:13" ht="14.45" customHeight="1" x14ac:dyDescent="0.2">
      <c r="A325" s="831" t="s">
        <v>3261</v>
      </c>
      <c r="B325" s="832" t="s">
        <v>2985</v>
      </c>
      <c r="C325" s="832" t="s">
        <v>4196</v>
      </c>
      <c r="D325" s="832" t="s">
        <v>1653</v>
      </c>
      <c r="E325" s="832" t="s">
        <v>4197</v>
      </c>
      <c r="F325" s="849"/>
      <c r="G325" s="849"/>
      <c r="H325" s="837">
        <v>0</v>
      </c>
      <c r="I325" s="849">
        <v>1</v>
      </c>
      <c r="J325" s="849">
        <v>176.32</v>
      </c>
      <c r="K325" s="837">
        <v>1</v>
      </c>
      <c r="L325" s="849">
        <v>1</v>
      </c>
      <c r="M325" s="850">
        <v>176.32</v>
      </c>
    </row>
    <row r="326" spans="1:13" ht="14.45" customHeight="1" x14ac:dyDescent="0.2">
      <c r="A326" s="831" t="s">
        <v>3261</v>
      </c>
      <c r="B326" s="832" t="s">
        <v>2995</v>
      </c>
      <c r="C326" s="832" t="s">
        <v>3165</v>
      </c>
      <c r="D326" s="832" t="s">
        <v>3166</v>
      </c>
      <c r="E326" s="832" t="s">
        <v>2157</v>
      </c>
      <c r="F326" s="849"/>
      <c r="G326" s="849"/>
      <c r="H326" s="837">
        <v>0</v>
      </c>
      <c r="I326" s="849">
        <v>21</v>
      </c>
      <c r="J326" s="849">
        <v>4079.46</v>
      </c>
      <c r="K326" s="837">
        <v>1</v>
      </c>
      <c r="L326" s="849">
        <v>21</v>
      </c>
      <c r="M326" s="850">
        <v>4079.46</v>
      </c>
    </row>
    <row r="327" spans="1:13" ht="14.45" customHeight="1" x14ac:dyDescent="0.2">
      <c r="A327" s="831" t="s">
        <v>3261</v>
      </c>
      <c r="B327" s="832" t="s">
        <v>2995</v>
      </c>
      <c r="C327" s="832" t="s">
        <v>4362</v>
      </c>
      <c r="D327" s="832" t="s">
        <v>4363</v>
      </c>
      <c r="E327" s="832" t="s">
        <v>1695</v>
      </c>
      <c r="F327" s="849"/>
      <c r="G327" s="849"/>
      <c r="H327" s="837">
        <v>0</v>
      </c>
      <c r="I327" s="849">
        <v>7</v>
      </c>
      <c r="J327" s="849">
        <v>933.03</v>
      </c>
      <c r="K327" s="837">
        <v>1</v>
      </c>
      <c r="L327" s="849">
        <v>7</v>
      </c>
      <c r="M327" s="850">
        <v>933.03</v>
      </c>
    </row>
    <row r="328" spans="1:13" ht="14.45" customHeight="1" x14ac:dyDescent="0.2">
      <c r="A328" s="831" t="s">
        <v>3262</v>
      </c>
      <c r="B328" s="832" t="s">
        <v>5596</v>
      </c>
      <c r="C328" s="832" t="s">
        <v>3926</v>
      </c>
      <c r="D328" s="832" t="s">
        <v>1078</v>
      </c>
      <c r="E328" s="832" t="s">
        <v>3927</v>
      </c>
      <c r="F328" s="849">
        <v>2</v>
      </c>
      <c r="G328" s="849">
        <v>64.5</v>
      </c>
      <c r="H328" s="837">
        <v>1</v>
      </c>
      <c r="I328" s="849"/>
      <c r="J328" s="849"/>
      <c r="K328" s="837">
        <v>0</v>
      </c>
      <c r="L328" s="849">
        <v>2</v>
      </c>
      <c r="M328" s="850">
        <v>64.5</v>
      </c>
    </row>
    <row r="329" spans="1:13" ht="14.45" customHeight="1" x14ac:dyDescent="0.2">
      <c r="A329" s="831" t="s">
        <v>3262</v>
      </c>
      <c r="B329" s="832" t="s">
        <v>5596</v>
      </c>
      <c r="C329" s="832" t="s">
        <v>3928</v>
      </c>
      <c r="D329" s="832" t="s">
        <v>1078</v>
      </c>
      <c r="E329" s="832" t="s">
        <v>3929</v>
      </c>
      <c r="F329" s="849">
        <v>7</v>
      </c>
      <c r="G329" s="849">
        <v>725.68999999999994</v>
      </c>
      <c r="H329" s="837">
        <v>1</v>
      </c>
      <c r="I329" s="849"/>
      <c r="J329" s="849"/>
      <c r="K329" s="837">
        <v>0</v>
      </c>
      <c r="L329" s="849">
        <v>7</v>
      </c>
      <c r="M329" s="850">
        <v>725.68999999999994</v>
      </c>
    </row>
    <row r="330" spans="1:13" ht="14.45" customHeight="1" x14ac:dyDescent="0.2">
      <c r="A330" s="831" t="s">
        <v>3262</v>
      </c>
      <c r="B330" s="832" t="s">
        <v>2505</v>
      </c>
      <c r="C330" s="832" t="s">
        <v>2510</v>
      </c>
      <c r="D330" s="832" t="s">
        <v>842</v>
      </c>
      <c r="E330" s="832" t="s">
        <v>2511</v>
      </c>
      <c r="F330" s="849"/>
      <c r="G330" s="849"/>
      <c r="H330" s="837">
        <v>0</v>
      </c>
      <c r="I330" s="849">
        <v>4</v>
      </c>
      <c r="J330" s="849">
        <v>230.4</v>
      </c>
      <c r="K330" s="837">
        <v>1</v>
      </c>
      <c r="L330" s="849">
        <v>4</v>
      </c>
      <c r="M330" s="850">
        <v>230.4</v>
      </c>
    </row>
    <row r="331" spans="1:13" ht="14.45" customHeight="1" x14ac:dyDescent="0.2">
      <c r="A331" s="831" t="s">
        <v>3262</v>
      </c>
      <c r="B331" s="832" t="s">
        <v>2505</v>
      </c>
      <c r="C331" s="832" t="s">
        <v>3953</v>
      </c>
      <c r="D331" s="832" t="s">
        <v>3954</v>
      </c>
      <c r="E331" s="832" t="s">
        <v>3955</v>
      </c>
      <c r="F331" s="849">
        <v>1</v>
      </c>
      <c r="G331" s="849">
        <v>115.18</v>
      </c>
      <c r="H331" s="837">
        <v>1</v>
      </c>
      <c r="I331" s="849"/>
      <c r="J331" s="849"/>
      <c r="K331" s="837">
        <v>0</v>
      </c>
      <c r="L331" s="849">
        <v>1</v>
      </c>
      <c r="M331" s="850">
        <v>115.18</v>
      </c>
    </row>
    <row r="332" spans="1:13" ht="14.45" customHeight="1" x14ac:dyDescent="0.2">
      <c r="A332" s="831" t="s">
        <v>3262</v>
      </c>
      <c r="B332" s="832" t="s">
        <v>2505</v>
      </c>
      <c r="C332" s="832" t="s">
        <v>2508</v>
      </c>
      <c r="D332" s="832" t="s">
        <v>842</v>
      </c>
      <c r="E332" s="832" t="s">
        <v>2509</v>
      </c>
      <c r="F332" s="849"/>
      <c r="G332" s="849"/>
      <c r="H332" s="837">
        <v>0</v>
      </c>
      <c r="I332" s="849">
        <v>2</v>
      </c>
      <c r="J332" s="849">
        <v>32.24</v>
      </c>
      <c r="K332" s="837">
        <v>1</v>
      </c>
      <c r="L332" s="849">
        <v>2</v>
      </c>
      <c r="M332" s="850">
        <v>32.24</v>
      </c>
    </row>
    <row r="333" spans="1:13" ht="14.45" customHeight="1" x14ac:dyDescent="0.2">
      <c r="A333" s="831" t="s">
        <v>3262</v>
      </c>
      <c r="B333" s="832" t="s">
        <v>2505</v>
      </c>
      <c r="C333" s="832" t="s">
        <v>2506</v>
      </c>
      <c r="D333" s="832" t="s">
        <v>849</v>
      </c>
      <c r="E333" s="832" t="s">
        <v>2507</v>
      </c>
      <c r="F333" s="849"/>
      <c r="G333" s="849"/>
      <c r="H333" s="837">
        <v>0</v>
      </c>
      <c r="I333" s="849">
        <v>10</v>
      </c>
      <c r="J333" s="849">
        <v>819.4</v>
      </c>
      <c r="K333" s="837">
        <v>1</v>
      </c>
      <c r="L333" s="849">
        <v>10</v>
      </c>
      <c r="M333" s="850">
        <v>819.4</v>
      </c>
    </row>
    <row r="334" spans="1:13" ht="14.45" customHeight="1" x14ac:dyDescent="0.2">
      <c r="A334" s="831" t="s">
        <v>3262</v>
      </c>
      <c r="B334" s="832" t="s">
        <v>2520</v>
      </c>
      <c r="C334" s="832" t="s">
        <v>2521</v>
      </c>
      <c r="D334" s="832" t="s">
        <v>1349</v>
      </c>
      <c r="E334" s="832" t="s">
        <v>2522</v>
      </c>
      <c r="F334" s="849"/>
      <c r="G334" s="849"/>
      <c r="H334" s="837">
        <v>0</v>
      </c>
      <c r="I334" s="849">
        <v>2</v>
      </c>
      <c r="J334" s="849">
        <v>906.36</v>
      </c>
      <c r="K334" s="837">
        <v>1</v>
      </c>
      <c r="L334" s="849">
        <v>2</v>
      </c>
      <c r="M334" s="850">
        <v>906.36</v>
      </c>
    </row>
    <row r="335" spans="1:13" ht="14.45" customHeight="1" x14ac:dyDescent="0.2">
      <c r="A335" s="831" t="s">
        <v>3262</v>
      </c>
      <c r="B335" s="832" t="s">
        <v>2550</v>
      </c>
      <c r="C335" s="832" t="s">
        <v>2553</v>
      </c>
      <c r="D335" s="832" t="s">
        <v>1023</v>
      </c>
      <c r="E335" s="832" t="s">
        <v>2554</v>
      </c>
      <c r="F335" s="849"/>
      <c r="G335" s="849"/>
      <c r="H335" s="837">
        <v>0</v>
      </c>
      <c r="I335" s="849">
        <v>17</v>
      </c>
      <c r="J335" s="849">
        <v>23555.539999999997</v>
      </c>
      <c r="K335" s="837">
        <v>1</v>
      </c>
      <c r="L335" s="849">
        <v>17</v>
      </c>
      <c r="M335" s="850">
        <v>23555.539999999997</v>
      </c>
    </row>
    <row r="336" spans="1:13" ht="14.45" customHeight="1" x14ac:dyDescent="0.2">
      <c r="A336" s="831" t="s">
        <v>3262</v>
      </c>
      <c r="B336" s="832" t="s">
        <v>2550</v>
      </c>
      <c r="C336" s="832" t="s">
        <v>2557</v>
      </c>
      <c r="D336" s="832" t="s">
        <v>1023</v>
      </c>
      <c r="E336" s="832" t="s">
        <v>2558</v>
      </c>
      <c r="F336" s="849"/>
      <c r="G336" s="849"/>
      <c r="H336" s="837">
        <v>0</v>
      </c>
      <c r="I336" s="849">
        <v>3</v>
      </c>
      <c r="J336" s="849">
        <v>6928.08</v>
      </c>
      <c r="K336" s="837">
        <v>1</v>
      </c>
      <c r="L336" s="849">
        <v>3</v>
      </c>
      <c r="M336" s="850">
        <v>6928.08</v>
      </c>
    </row>
    <row r="337" spans="1:13" ht="14.45" customHeight="1" x14ac:dyDescent="0.2">
      <c r="A337" s="831" t="s">
        <v>3262</v>
      </c>
      <c r="B337" s="832" t="s">
        <v>2550</v>
      </c>
      <c r="C337" s="832" t="s">
        <v>4437</v>
      </c>
      <c r="D337" s="832" t="s">
        <v>1020</v>
      </c>
      <c r="E337" s="832" t="s">
        <v>4438</v>
      </c>
      <c r="F337" s="849"/>
      <c r="G337" s="849"/>
      <c r="H337" s="837">
        <v>0</v>
      </c>
      <c r="I337" s="849">
        <v>6</v>
      </c>
      <c r="J337" s="849">
        <v>2208.96</v>
      </c>
      <c r="K337" s="837">
        <v>1</v>
      </c>
      <c r="L337" s="849">
        <v>6</v>
      </c>
      <c r="M337" s="850">
        <v>2208.96</v>
      </c>
    </row>
    <row r="338" spans="1:13" ht="14.45" customHeight="1" x14ac:dyDescent="0.2">
      <c r="A338" s="831" t="s">
        <v>3262</v>
      </c>
      <c r="B338" s="832" t="s">
        <v>2550</v>
      </c>
      <c r="C338" s="832" t="s">
        <v>2559</v>
      </c>
      <c r="D338" s="832" t="s">
        <v>1020</v>
      </c>
      <c r="E338" s="832" t="s">
        <v>2560</v>
      </c>
      <c r="F338" s="849"/>
      <c r="G338" s="849"/>
      <c r="H338" s="837">
        <v>0</v>
      </c>
      <c r="I338" s="849">
        <v>26</v>
      </c>
      <c r="J338" s="849">
        <v>19144.580000000002</v>
      </c>
      <c r="K338" s="837">
        <v>1</v>
      </c>
      <c r="L338" s="849">
        <v>26</v>
      </c>
      <c r="M338" s="850">
        <v>19144.580000000002</v>
      </c>
    </row>
    <row r="339" spans="1:13" ht="14.45" customHeight="1" x14ac:dyDescent="0.2">
      <c r="A339" s="831" t="s">
        <v>3262</v>
      </c>
      <c r="B339" s="832" t="s">
        <v>2550</v>
      </c>
      <c r="C339" s="832" t="s">
        <v>3538</v>
      </c>
      <c r="D339" s="832" t="s">
        <v>1020</v>
      </c>
      <c r="E339" s="832" t="s">
        <v>3539</v>
      </c>
      <c r="F339" s="849"/>
      <c r="G339" s="849"/>
      <c r="H339" s="837">
        <v>0</v>
      </c>
      <c r="I339" s="849">
        <v>20</v>
      </c>
      <c r="J339" s="849">
        <v>9817.7999999999993</v>
      </c>
      <c r="K339" s="837">
        <v>1</v>
      </c>
      <c r="L339" s="849">
        <v>20</v>
      </c>
      <c r="M339" s="850">
        <v>9817.7999999999993</v>
      </c>
    </row>
    <row r="340" spans="1:13" ht="14.45" customHeight="1" x14ac:dyDescent="0.2">
      <c r="A340" s="831" t="s">
        <v>3262</v>
      </c>
      <c r="B340" s="832" t="s">
        <v>2550</v>
      </c>
      <c r="C340" s="832" t="s">
        <v>2555</v>
      </c>
      <c r="D340" s="832" t="s">
        <v>1023</v>
      </c>
      <c r="E340" s="832" t="s">
        <v>2556</v>
      </c>
      <c r="F340" s="849"/>
      <c r="G340" s="849"/>
      <c r="H340" s="837">
        <v>0</v>
      </c>
      <c r="I340" s="849">
        <v>7</v>
      </c>
      <c r="J340" s="849">
        <v>12932.43</v>
      </c>
      <c r="K340" s="837">
        <v>1</v>
      </c>
      <c r="L340" s="849">
        <v>7</v>
      </c>
      <c r="M340" s="850">
        <v>12932.43</v>
      </c>
    </row>
    <row r="341" spans="1:13" ht="14.45" customHeight="1" x14ac:dyDescent="0.2">
      <c r="A341" s="831" t="s">
        <v>3262</v>
      </c>
      <c r="B341" s="832" t="s">
        <v>2550</v>
      </c>
      <c r="C341" s="832" t="s">
        <v>2561</v>
      </c>
      <c r="D341" s="832" t="s">
        <v>1020</v>
      </c>
      <c r="E341" s="832" t="s">
        <v>2562</v>
      </c>
      <c r="F341" s="849"/>
      <c r="G341" s="849"/>
      <c r="H341" s="837">
        <v>0</v>
      </c>
      <c r="I341" s="849">
        <v>5</v>
      </c>
      <c r="J341" s="849">
        <v>5773.4000000000005</v>
      </c>
      <c r="K341" s="837">
        <v>1</v>
      </c>
      <c r="L341" s="849">
        <v>5</v>
      </c>
      <c r="M341" s="850">
        <v>5773.4000000000005</v>
      </c>
    </row>
    <row r="342" spans="1:13" ht="14.45" customHeight="1" x14ac:dyDescent="0.2">
      <c r="A342" s="831" t="s">
        <v>3262</v>
      </c>
      <c r="B342" s="832" t="s">
        <v>2570</v>
      </c>
      <c r="C342" s="832" t="s">
        <v>2571</v>
      </c>
      <c r="D342" s="832" t="s">
        <v>2572</v>
      </c>
      <c r="E342" s="832" t="s">
        <v>2573</v>
      </c>
      <c r="F342" s="849"/>
      <c r="G342" s="849"/>
      <c r="H342" s="837">
        <v>0</v>
      </c>
      <c r="I342" s="849">
        <v>1</v>
      </c>
      <c r="J342" s="849">
        <v>160.1</v>
      </c>
      <c r="K342" s="837">
        <v>1</v>
      </c>
      <c r="L342" s="849">
        <v>1</v>
      </c>
      <c r="M342" s="850">
        <v>160.1</v>
      </c>
    </row>
    <row r="343" spans="1:13" ht="14.45" customHeight="1" x14ac:dyDescent="0.2">
      <c r="A343" s="831" t="s">
        <v>3262</v>
      </c>
      <c r="B343" s="832" t="s">
        <v>2574</v>
      </c>
      <c r="C343" s="832" t="s">
        <v>2577</v>
      </c>
      <c r="D343" s="832" t="s">
        <v>851</v>
      </c>
      <c r="E343" s="832" t="s">
        <v>2578</v>
      </c>
      <c r="F343" s="849"/>
      <c r="G343" s="849"/>
      <c r="H343" s="837">
        <v>0</v>
      </c>
      <c r="I343" s="849">
        <v>1</v>
      </c>
      <c r="J343" s="849">
        <v>160.03</v>
      </c>
      <c r="K343" s="837">
        <v>1</v>
      </c>
      <c r="L343" s="849">
        <v>1</v>
      </c>
      <c r="M343" s="850">
        <v>160.03</v>
      </c>
    </row>
    <row r="344" spans="1:13" ht="14.45" customHeight="1" x14ac:dyDescent="0.2">
      <c r="A344" s="831" t="s">
        <v>3262</v>
      </c>
      <c r="B344" s="832" t="s">
        <v>2592</v>
      </c>
      <c r="C344" s="832" t="s">
        <v>2594</v>
      </c>
      <c r="D344" s="832" t="s">
        <v>1030</v>
      </c>
      <c r="E344" s="832" t="s">
        <v>2595</v>
      </c>
      <c r="F344" s="849"/>
      <c r="G344" s="849"/>
      <c r="H344" s="837">
        <v>0</v>
      </c>
      <c r="I344" s="849">
        <v>5</v>
      </c>
      <c r="J344" s="849">
        <v>212.55</v>
      </c>
      <c r="K344" s="837">
        <v>1</v>
      </c>
      <c r="L344" s="849">
        <v>5</v>
      </c>
      <c r="M344" s="850">
        <v>212.55</v>
      </c>
    </row>
    <row r="345" spans="1:13" ht="14.45" customHeight="1" x14ac:dyDescent="0.2">
      <c r="A345" s="831" t="s">
        <v>3262</v>
      </c>
      <c r="B345" s="832" t="s">
        <v>2611</v>
      </c>
      <c r="C345" s="832" t="s">
        <v>2621</v>
      </c>
      <c r="D345" s="832" t="s">
        <v>753</v>
      </c>
      <c r="E345" s="832" t="s">
        <v>755</v>
      </c>
      <c r="F345" s="849"/>
      <c r="G345" s="849"/>
      <c r="H345" s="837">
        <v>0</v>
      </c>
      <c r="I345" s="849">
        <v>1</v>
      </c>
      <c r="J345" s="849">
        <v>10.65</v>
      </c>
      <c r="K345" s="837">
        <v>1</v>
      </c>
      <c r="L345" s="849">
        <v>1</v>
      </c>
      <c r="M345" s="850">
        <v>10.65</v>
      </c>
    </row>
    <row r="346" spans="1:13" ht="14.45" customHeight="1" x14ac:dyDescent="0.2">
      <c r="A346" s="831" t="s">
        <v>3262</v>
      </c>
      <c r="B346" s="832" t="s">
        <v>2611</v>
      </c>
      <c r="C346" s="832" t="s">
        <v>2622</v>
      </c>
      <c r="D346" s="832" t="s">
        <v>753</v>
      </c>
      <c r="E346" s="832" t="s">
        <v>2623</v>
      </c>
      <c r="F346" s="849"/>
      <c r="G346" s="849"/>
      <c r="H346" s="837">
        <v>0</v>
      </c>
      <c r="I346" s="849">
        <v>1</v>
      </c>
      <c r="J346" s="849">
        <v>35.11</v>
      </c>
      <c r="K346" s="837">
        <v>1</v>
      </c>
      <c r="L346" s="849">
        <v>1</v>
      </c>
      <c r="M346" s="850">
        <v>35.11</v>
      </c>
    </row>
    <row r="347" spans="1:13" ht="14.45" customHeight="1" x14ac:dyDescent="0.2">
      <c r="A347" s="831" t="s">
        <v>3262</v>
      </c>
      <c r="B347" s="832" t="s">
        <v>2636</v>
      </c>
      <c r="C347" s="832" t="s">
        <v>2639</v>
      </c>
      <c r="D347" s="832" t="s">
        <v>768</v>
      </c>
      <c r="E347" s="832" t="s">
        <v>769</v>
      </c>
      <c r="F347" s="849"/>
      <c r="G347" s="849"/>
      <c r="H347" s="837">
        <v>0</v>
      </c>
      <c r="I347" s="849">
        <v>1</v>
      </c>
      <c r="J347" s="849">
        <v>70.23</v>
      </c>
      <c r="K347" s="837">
        <v>1</v>
      </c>
      <c r="L347" s="849">
        <v>1</v>
      </c>
      <c r="M347" s="850">
        <v>70.23</v>
      </c>
    </row>
    <row r="348" spans="1:13" ht="14.45" customHeight="1" x14ac:dyDescent="0.2">
      <c r="A348" s="831" t="s">
        <v>3262</v>
      </c>
      <c r="B348" s="832" t="s">
        <v>2644</v>
      </c>
      <c r="C348" s="832" t="s">
        <v>2645</v>
      </c>
      <c r="D348" s="832" t="s">
        <v>2646</v>
      </c>
      <c r="E348" s="832" t="s">
        <v>2647</v>
      </c>
      <c r="F348" s="849"/>
      <c r="G348" s="849"/>
      <c r="H348" s="837">
        <v>0</v>
      </c>
      <c r="I348" s="849">
        <v>2</v>
      </c>
      <c r="J348" s="849">
        <v>186.54</v>
      </c>
      <c r="K348" s="837">
        <v>1</v>
      </c>
      <c r="L348" s="849">
        <v>2</v>
      </c>
      <c r="M348" s="850">
        <v>186.54</v>
      </c>
    </row>
    <row r="349" spans="1:13" ht="14.45" customHeight="1" x14ac:dyDescent="0.2">
      <c r="A349" s="831" t="s">
        <v>3262</v>
      </c>
      <c r="B349" s="832" t="s">
        <v>2644</v>
      </c>
      <c r="C349" s="832" t="s">
        <v>2650</v>
      </c>
      <c r="D349" s="832" t="s">
        <v>2646</v>
      </c>
      <c r="E349" s="832" t="s">
        <v>2651</v>
      </c>
      <c r="F349" s="849"/>
      <c r="G349" s="849"/>
      <c r="H349" s="837">
        <v>0</v>
      </c>
      <c r="I349" s="849">
        <v>1</v>
      </c>
      <c r="J349" s="849">
        <v>31.09</v>
      </c>
      <c r="K349" s="837">
        <v>1</v>
      </c>
      <c r="L349" s="849">
        <v>1</v>
      </c>
      <c r="M349" s="850">
        <v>31.09</v>
      </c>
    </row>
    <row r="350" spans="1:13" ht="14.45" customHeight="1" x14ac:dyDescent="0.2">
      <c r="A350" s="831" t="s">
        <v>3262</v>
      </c>
      <c r="B350" s="832" t="s">
        <v>2644</v>
      </c>
      <c r="C350" s="832" t="s">
        <v>3326</v>
      </c>
      <c r="D350" s="832" t="s">
        <v>2646</v>
      </c>
      <c r="E350" s="832" t="s">
        <v>2647</v>
      </c>
      <c r="F350" s="849">
        <v>1</v>
      </c>
      <c r="G350" s="849">
        <v>93.27</v>
      </c>
      <c r="H350" s="837">
        <v>1</v>
      </c>
      <c r="I350" s="849"/>
      <c r="J350" s="849"/>
      <c r="K350" s="837">
        <v>0</v>
      </c>
      <c r="L350" s="849">
        <v>1</v>
      </c>
      <c r="M350" s="850">
        <v>93.27</v>
      </c>
    </row>
    <row r="351" spans="1:13" ht="14.45" customHeight="1" x14ac:dyDescent="0.2">
      <c r="A351" s="831" t="s">
        <v>3262</v>
      </c>
      <c r="B351" s="832" t="s">
        <v>2671</v>
      </c>
      <c r="C351" s="832" t="s">
        <v>2672</v>
      </c>
      <c r="D351" s="832" t="s">
        <v>2673</v>
      </c>
      <c r="E351" s="832" t="s">
        <v>2674</v>
      </c>
      <c r="F351" s="849"/>
      <c r="G351" s="849"/>
      <c r="H351" s="837">
        <v>0</v>
      </c>
      <c r="I351" s="849">
        <v>1</v>
      </c>
      <c r="J351" s="849">
        <v>117.46</v>
      </c>
      <c r="K351" s="837">
        <v>1</v>
      </c>
      <c r="L351" s="849">
        <v>1</v>
      </c>
      <c r="M351" s="850">
        <v>117.46</v>
      </c>
    </row>
    <row r="352" spans="1:13" ht="14.45" customHeight="1" x14ac:dyDescent="0.2">
      <c r="A352" s="831" t="s">
        <v>3262</v>
      </c>
      <c r="B352" s="832" t="s">
        <v>2671</v>
      </c>
      <c r="C352" s="832" t="s">
        <v>5248</v>
      </c>
      <c r="D352" s="832" t="s">
        <v>2673</v>
      </c>
      <c r="E352" s="832" t="s">
        <v>5249</v>
      </c>
      <c r="F352" s="849"/>
      <c r="G352" s="849"/>
      <c r="H352" s="837">
        <v>0</v>
      </c>
      <c r="I352" s="849">
        <v>1</v>
      </c>
      <c r="J352" s="849">
        <v>511.28</v>
      </c>
      <c r="K352" s="837">
        <v>1</v>
      </c>
      <c r="L352" s="849">
        <v>1</v>
      </c>
      <c r="M352" s="850">
        <v>511.28</v>
      </c>
    </row>
    <row r="353" spans="1:13" ht="14.45" customHeight="1" x14ac:dyDescent="0.2">
      <c r="A353" s="831" t="s">
        <v>3262</v>
      </c>
      <c r="B353" s="832" t="s">
        <v>2671</v>
      </c>
      <c r="C353" s="832" t="s">
        <v>3586</v>
      </c>
      <c r="D353" s="832" t="s">
        <v>2673</v>
      </c>
      <c r="E353" s="832" t="s">
        <v>3587</v>
      </c>
      <c r="F353" s="849"/>
      <c r="G353" s="849"/>
      <c r="H353" s="837">
        <v>0</v>
      </c>
      <c r="I353" s="849">
        <v>1</v>
      </c>
      <c r="J353" s="849">
        <v>545.82000000000005</v>
      </c>
      <c r="K353" s="837">
        <v>1</v>
      </c>
      <c r="L353" s="849">
        <v>1</v>
      </c>
      <c r="M353" s="850">
        <v>545.82000000000005</v>
      </c>
    </row>
    <row r="354" spans="1:13" ht="14.45" customHeight="1" x14ac:dyDescent="0.2">
      <c r="A354" s="831" t="s">
        <v>3262</v>
      </c>
      <c r="B354" s="832" t="s">
        <v>2679</v>
      </c>
      <c r="C354" s="832" t="s">
        <v>5241</v>
      </c>
      <c r="D354" s="832" t="s">
        <v>5242</v>
      </c>
      <c r="E354" s="832" t="s">
        <v>5243</v>
      </c>
      <c r="F354" s="849">
        <v>1</v>
      </c>
      <c r="G354" s="849">
        <v>45.32</v>
      </c>
      <c r="H354" s="837">
        <v>1</v>
      </c>
      <c r="I354" s="849"/>
      <c r="J354" s="849"/>
      <c r="K354" s="837">
        <v>0</v>
      </c>
      <c r="L354" s="849">
        <v>1</v>
      </c>
      <c r="M354" s="850">
        <v>45.32</v>
      </c>
    </row>
    <row r="355" spans="1:13" ht="14.45" customHeight="1" x14ac:dyDescent="0.2">
      <c r="A355" s="831" t="s">
        <v>3262</v>
      </c>
      <c r="B355" s="832" t="s">
        <v>2682</v>
      </c>
      <c r="C355" s="832" t="s">
        <v>2683</v>
      </c>
      <c r="D355" s="832" t="s">
        <v>2684</v>
      </c>
      <c r="E355" s="832" t="s">
        <v>2685</v>
      </c>
      <c r="F355" s="849"/>
      <c r="G355" s="849"/>
      <c r="H355" s="837">
        <v>0</v>
      </c>
      <c r="I355" s="849">
        <v>1</v>
      </c>
      <c r="J355" s="849">
        <v>103.72</v>
      </c>
      <c r="K355" s="837">
        <v>1</v>
      </c>
      <c r="L355" s="849">
        <v>1</v>
      </c>
      <c r="M355" s="850">
        <v>103.72</v>
      </c>
    </row>
    <row r="356" spans="1:13" ht="14.45" customHeight="1" x14ac:dyDescent="0.2">
      <c r="A356" s="831" t="s">
        <v>3262</v>
      </c>
      <c r="B356" s="832" t="s">
        <v>2688</v>
      </c>
      <c r="C356" s="832" t="s">
        <v>3096</v>
      </c>
      <c r="D356" s="832" t="s">
        <v>2693</v>
      </c>
      <c r="E356" s="832" t="s">
        <v>3097</v>
      </c>
      <c r="F356" s="849"/>
      <c r="G356" s="849"/>
      <c r="H356" s="837">
        <v>0</v>
      </c>
      <c r="I356" s="849">
        <v>1</v>
      </c>
      <c r="J356" s="849">
        <v>279.52999999999997</v>
      </c>
      <c r="K356" s="837">
        <v>1</v>
      </c>
      <c r="L356" s="849">
        <v>1</v>
      </c>
      <c r="M356" s="850">
        <v>279.52999999999997</v>
      </c>
    </row>
    <row r="357" spans="1:13" ht="14.45" customHeight="1" x14ac:dyDescent="0.2">
      <c r="A357" s="831" t="s">
        <v>3262</v>
      </c>
      <c r="B357" s="832" t="s">
        <v>2688</v>
      </c>
      <c r="C357" s="832" t="s">
        <v>2692</v>
      </c>
      <c r="D357" s="832" t="s">
        <v>2693</v>
      </c>
      <c r="E357" s="832" t="s">
        <v>2694</v>
      </c>
      <c r="F357" s="849"/>
      <c r="G357" s="849"/>
      <c r="H357" s="837">
        <v>0</v>
      </c>
      <c r="I357" s="849">
        <v>1</v>
      </c>
      <c r="J357" s="849">
        <v>46.6</v>
      </c>
      <c r="K357" s="837">
        <v>1</v>
      </c>
      <c r="L357" s="849">
        <v>1</v>
      </c>
      <c r="M357" s="850">
        <v>46.6</v>
      </c>
    </row>
    <row r="358" spans="1:13" ht="14.45" customHeight="1" x14ac:dyDescent="0.2">
      <c r="A358" s="831" t="s">
        <v>3262</v>
      </c>
      <c r="B358" s="832" t="s">
        <v>2688</v>
      </c>
      <c r="C358" s="832" t="s">
        <v>5212</v>
      </c>
      <c r="D358" s="832" t="s">
        <v>5213</v>
      </c>
      <c r="E358" s="832" t="s">
        <v>5214</v>
      </c>
      <c r="F358" s="849">
        <v>1</v>
      </c>
      <c r="G358" s="849">
        <v>279.52999999999997</v>
      </c>
      <c r="H358" s="837">
        <v>1</v>
      </c>
      <c r="I358" s="849"/>
      <c r="J358" s="849"/>
      <c r="K358" s="837">
        <v>0</v>
      </c>
      <c r="L358" s="849">
        <v>1</v>
      </c>
      <c r="M358" s="850">
        <v>279.52999999999997</v>
      </c>
    </row>
    <row r="359" spans="1:13" ht="14.45" customHeight="1" x14ac:dyDescent="0.2">
      <c r="A359" s="831" t="s">
        <v>3262</v>
      </c>
      <c r="B359" s="832" t="s">
        <v>2688</v>
      </c>
      <c r="C359" s="832" t="s">
        <v>5215</v>
      </c>
      <c r="D359" s="832" t="s">
        <v>5213</v>
      </c>
      <c r="E359" s="832" t="s">
        <v>833</v>
      </c>
      <c r="F359" s="849">
        <v>1</v>
      </c>
      <c r="G359" s="849">
        <v>93.18</v>
      </c>
      <c r="H359" s="837">
        <v>1</v>
      </c>
      <c r="I359" s="849"/>
      <c r="J359" s="849"/>
      <c r="K359" s="837">
        <v>0</v>
      </c>
      <c r="L359" s="849">
        <v>1</v>
      </c>
      <c r="M359" s="850">
        <v>93.18</v>
      </c>
    </row>
    <row r="360" spans="1:13" ht="14.45" customHeight="1" x14ac:dyDescent="0.2">
      <c r="A360" s="831" t="s">
        <v>3262</v>
      </c>
      <c r="B360" s="832" t="s">
        <v>2702</v>
      </c>
      <c r="C360" s="832" t="s">
        <v>2703</v>
      </c>
      <c r="D360" s="832" t="s">
        <v>2704</v>
      </c>
      <c r="E360" s="832" t="s">
        <v>2705</v>
      </c>
      <c r="F360" s="849"/>
      <c r="G360" s="849"/>
      <c r="H360" s="837">
        <v>0</v>
      </c>
      <c r="I360" s="849">
        <v>3</v>
      </c>
      <c r="J360" s="849">
        <v>657.54</v>
      </c>
      <c r="K360" s="837">
        <v>1</v>
      </c>
      <c r="L360" s="849">
        <v>3</v>
      </c>
      <c r="M360" s="850">
        <v>657.54</v>
      </c>
    </row>
    <row r="361" spans="1:13" ht="14.45" customHeight="1" x14ac:dyDescent="0.2">
      <c r="A361" s="831" t="s">
        <v>3262</v>
      </c>
      <c r="B361" s="832" t="s">
        <v>2710</v>
      </c>
      <c r="C361" s="832" t="s">
        <v>2711</v>
      </c>
      <c r="D361" s="832" t="s">
        <v>2712</v>
      </c>
      <c r="E361" s="832" t="s">
        <v>2713</v>
      </c>
      <c r="F361" s="849"/>
      <c r="G361" s="849"/>
      <c r="H361" s="837">
        <v>0</v>
      </c>
      <c r="I361" s="849">
        <v>1</v>
      </c>
      <c r="J361" s="849">
        <v>105.23</v>
      </c>
      <c r="K361" s="837">
        <v>1</v>
      </c>
      <c r="L361" s="849">
        <v>1</v>
      </c>
      <c r="M361" s="850">
        <v>105.23</v>
      </c>
    </row>
    <row r="362" spans="1:13" ht="14.45" customHeight="1" x14ac:dyDescent="0.2">
      <c r="A362" s="831" t="s">
        <v>3262</v>
      </c>
      <c r="B362" s="832" t="s">
        <v>2710</v>
      </c>
      <c r="C362" s="832" t="s">
        <v>2716</v>
      </c>
      <c r="D362" s="832" t="s">
        <v>2712</v>
      </c>
      <c r="E362" s="832" t="s">
        <v>2717</v>
      </c>
      <c r="F362" s="849"/>
      <c r="G362" s="849"/>
      <c r="H362" s="837">
        <v>0</v>
      </c>
      <c r="I362" s="849">
        <v>1</v>
      </c>
      <c r="J362" s="849">
        <v>49.08</v>
      </c>
      <c r="K362" s="837">
        <v>1</v>
      </c>
      <c r="L362" s="849">
        <v>1</v>
      </c>
      <c r="M362" s="850">
        <v>49.08</v>
      </c>
    </row>
    <row r="363" spans="1:13" ht="14.45" customHeight="1" x14ac:dyDescent="0.2">
      <c r="A363" s="831" t="s">
        <v>3262</v>
      </c>
      <c r="B363" s="832" t="s">
        <v>2727</v>
      </c>
      <c r="C363" s="832" t="s">
        <v>3111</v>
      </c>
      <c r="D363" s="832" t="s">
        <v>1735</v>
      </c>
      <c r="E363" s="832" t="s">
        <v>3112</v>
      </c>
      <c r="F363" s="849"/>
      <c r="G363" s="849"/>
      <c r="H363" s="837">
        <v>0</v>
      </c>
      <c r="I363" s="849">
        <v>7</v>
      </c>
      <c r="J363" s="849">
        <v>1080.52</v>
      </c>
      <c r="K363" s="837">
        <v>1</v>
      </c>
      <c r="L363" s="849">
        <v>7</v>
      </c>
      <c r="M363" s="850">
        <v>1080.52</v>
      </c>
    </row>
    <row r="364" spans="1:13" ht="14.45" customHeight="1" x14ac:dyDescent="0.2">
      <c r="A364" s="831" t="s">
        <v>3262</v>
      </c>
      <c r="B364" s="832" t="s">
        <v>2727</v>
      </c>
      <c r="C364" s="832" t="s">
        <v>3699</v>
      </c>
      <c r="D364" s="832" t="s">
        <v>1735</v>
      </c>
      <c r="E364" s="832" t="s">
        <v>3700</v>
      </c>
      <c r="F364" s="849">
        <v>1</v>
      </c>
      <c r="G364" s="849">
        <v>225.06</v>
      </c>
      <c r="H364" s="837">
        <v>1</v>
      </c>
      <c r="I364" s="849"/>
      <c r="J364" s="849"/>
      <c r="K364" s="837">
        <v>0</v>
      </c>
      <c r="L364" s="849">
        <v>1</v>
      </c>
      <c r="M364" s="850">
        <v>225.06</v>
      </c>
    </row>
    <row r="365" spans="1:13" ht="14.45" customHeight="1" x14ac:dyDescent="0.2">
      <c r="A365" s="831" t="s">
        <v>3262</v>
      </c>
      <c r="B365" s="832" t="s">
        <v>2735</v>
      </c>
      <c r="C365" s="832" t="s">
        <v>2736</v>
      </c>
      <c r="D365" s="832" t="s">
        <v>2737</v>
      </c>
      <c r="E365" s="832" t="s">
        <v>2738</v>
      </c>
      <c r="F365" s="849"/>
      <c r="G365" s="849"/>
      <c r="H365" s="837">
        <v>0</v>
      </c>
      <c r="I365" s="849">
        <v>4</v>
      </c>
      <c r="J365" s="849">
        <v>341.08</v>
      </c>
      <c r="K365" s="837">
        <v>1</v>
      </c>
      <c r="L365" s="849">
        <v>4</v>
      </c>
      <c r="M365" s="850">
        <v>341.08</v>
      </c>
    </row>
    <row r="366" spans="1:13" ht="14.45" customHeight="1" x14ac:dyDescent="0.2">
      <c r="A366" s="831" t="s">
        <v>3262</v>
      </c>
      <c r="B366" s="832" t="s">
        <v>2783</v>
      </c>
      <c r="C366" s="832" t="s">
        <v>2789</v>
      </c>
      <c r="D366" s="832" t="s">
        <v>2790</v>
      </c>
      <c r="E366" s="832" t="s">
        <v>2791</v>
      </c>
      <c r="F366" s="849"/>
      <c r="G366" s="849"/>
      <c r="H366" s="837">
        <v>0</v>
      </c>
      <c r="I366" s="849">
        <v>2</v>
      </c>
      <c r="J366" s="849">
        <v>6463.62</v>
      </c>
      <c r="K366" s="837">
        <v>1</v>
      </c>
      <c r="L366" s="849">
        <v>2</v>
      </c>
      <c r="M366" s="850">
        <v>6463.62</v>
      </c>
    </row>
    <row r="367" spans="1:13" ht="14.45" customHeight="1" x14ac:dyDescent="0.2">
      <c r="A367" s="831" t="s">
        <v>3262</v>
      </c>
      <c r="B367" s="832" t="s">
        <v>2792</v>
      </c>
      <c r="C367" s="832" t="s">
        <v>3634</v>
      </c>
      <c r="D367" s="832" t="s">
        <v>3633</v>
      </c>
      <c r="E367" s="832" t="s">
        <v>1537</v>
      </c>
      <c r="F367" s="849">
        <v>7</v>
      </c>
      <c r="G367" s="849">
        <v>98078.47</v>
      </c>
      <c r="H367" s="837">
        <v>1</v>
      </c>
      <c r="I367" s="849"/>
      <c r="J367" s="849"/>
      <c r="K367" s="837">
        <v>0</v>
      </c>
      <c r="L367" s="849">
        <v>7</v>
      </c>
      <c r="M367" s="850">
        <v>98078.47</v>
      </c>
    </row>
    <row r="368" spans="1:13" ht="14.45" customHeight="1" x14ac:dyDescent="0.2">
      <c r="A368" s="831" t="s">
        <v>3262</v>
      </c>
      <c r="B368" s="832" t="s">
        <v>5599</v>
      </c>
      <c r="C368" s="832" t="s">
        <v>3478</v>
      </c>
      <c r="D368" s="832" t="s">
        <v>3479</v>
      </c>
      <c r="E368" s="832" t="s">
        <v>3480</v>
      </c>
      <c r="F368" s="849"/>
      <c r="G368" s="849"/>
      <c r="H368" s="837">
        <v>0</v>
      </c>
      <c r="I368" s="849">
        <v>2</v>
      </c>
      <c r="J368" s="849">
        <v>3302.32</v>
      </c>
      <c r="K368" s="837">
        <v>1</v>
      </c>
      <c r="L368" s="849">
        <v>2</v>
      </c>
      <c r="M368" s="850">
        <v>3302.32</v>
      </c>
    </row>
    <row r="369" spans="1:13" ht="14.45" customHeight="1" x14ac:dyDescent="0.2">
      <c r="A369" s="831" t="s">
        <v>3262</v>
      </c>
      <c r="B369" s="832" t="s">
        <v>5599</v>
      </c>
      <c r="C369" s="832" t="s">
        <v>3481</v>
      </c>
      <c r="D369" s="832" t="s">
        <v>3479</v>
      </c>
      <c r="E369" s="832" t="s">
        <v>3482</v>
      </c>
      <c r="F369" s="849"/>
      <c r="G369" s="849"/>
      <c r="H369" s="837">
        <v>0</v>
      </c>
      <c r="I369" s="849">
        <v>2</v>
      </c>
      <c r="J369" s="849">
        <v>495.34</v>
      </c>
      <c r="K369" s="837">
        <v>1</v>
      </c>
      <c r="L369" s="849">
        <v>2</v>
      </c>
      <c r="M369" s="850">
        <v>495.34</v>
      </c>
    </row>
    <row r="370" spans="1:13" ht="14.45" customHeight="1" x14ac:dyDescent="0.2">
      <c r="A370" s="831" t="s">
        <v>3262</v>
      </c>
      <c r="B370" s="832" t="s">
        <v>5600</v>
      </c>
      <c r="C370" s="832" t="s">
        <v>3622</v>
      </c>
      <c r="D370" s="832" t="s">
        <v>3623</v>
      </c>
      <c r="E370" s="832" t="s">
        <v>3624</v>
      </c>
      <c r="F370" s="849"/>
      <c r="G370" s="849"/>
      <c r="H370" s="837">
        <v>0</v>
      </c>
      <c r="I370" s="849">
        <v>16</v>
      </c>
      <c r="J370" s="849">
        <v>8036.9600000000009</v>
      </c>
      <c r="K370" s="837">
        <v>1</v>
      </c>
      <c r="L370" s="849">
        <v>16</v>
      </c>
      <c r="M370" s="850">
        <v>8036.9600000000009</v>
      </c>
    </row>
    <row r="371" spans="1:13" ht="14.45" customHeight="1" x14ac:dyDescent="0.2">
      <c r="A371" s="831" t="s">
        <v>3262</v>
      </c>
      <c r="B371" s="832" t="s">
        <v>2826</v>
      </c>
      <c r="C371" s="832" t="s">
        <v>2827</v>
      </c>
      <c r="D371" s="832" t="s">
        <v>2828</v>
      </c>
      <c r="E371" s="832" t="s">
        <v>773</v>
      </c>
      <c r="F371" s="849"/>
      <c r="G371" s="849"/>
      <c r="H371" s="837">
        <v>0</v>
      </c>
      <c r="I371" s="849">
        <v>37</v>
      </c>
      <c r="J371" s="849">
        <v>20364.43</v>
      </c>
      <c r="K371" s="837">
        <v>1</v>
      </c>
      <c r="L371" s="849">
        <v>37</v>
      </c>
      <c r="M371" s="850">
        <v>20364.43</v>
      </c>
    </row>
    <row r="372" spans="1:13" ht="14.45" customHeight="1" x14ac:dyDescent="0.2">
      <c r="A372" s="831" t="s">
        <v>3262</v>
      </c>
      <c r="B372" s="832" t="s">
        <v>2835</v>
      </c>
      <c r="C372" s="832" t="s">
        <v>2838</v>
      </c>
      <c r="D372" s="832" t="s">
        <v>675</v>
      </c>
      <c r="E372" s="832" t="s">
        <v>671</v>
      </c>
      <c r="F372" s="849"/>
      <c r="G372" s="849"/>
      <c r="H372" s="837">
        <v>0</v>
      </c>
      <c r="I372" s="849">
        <v>2</v>
      </c>
      <c r="J372" s="849">
        <v>130.56</v>
      </c>
      <c r="K372" s="837">
        <v>1</v>
      </c>
      <c r="L372" s="849">
        <v>2</v>
      </c>
      <c r="M372" s="850">
        <v>130.56</v>
      </c>
    </row>
    <row r="373" spans="1:13" ht="14.45" customHeight="1" x14ac:dyDescent="0.2">
      <c r="A373" s="831" t="s">
        <v>3262</v>
      </c>
      <c r="B373" s="832" t="s">
        <v>2835</v>
      </c>
      <c r="C373" s="832" t="s">
        <v>2836</v>
      </c>
      <c r="D373" s="832" t="s">
        <v>675</v>
      </c>
      <c r="E373" s="832" t="s">
        <v>676</v>
      </c>
      <c r="F373" s="849"/>
      <c r="G373" s="849"/>
      <c r="H373" s="837">
        <v>0</v>
      </c>
      <c r="I373" s="849">
        <v>9</v>
      </c>
      <c r="J373" s="849">
        <v>195.84000000000003</v>
      </c>
      <c r="K373" s="837">
        <v>1</v>
      </c>
      <c r="L373" s="849">
        <v>9</v>
      </c>
      <c r="M373" s="850">
        <v>195.84000000000003</v>
      </c>
    </row>
    <row r="374" spans="1:13" ht="14.45" customHeight="1" x14ac:dyDescent="0.2">
      <c r="A374" s="831" t="s">
        <v>3262</v>
      </c>
      <c r="B374" s="832" t="s">
        <v>2849</v>
      </c>
      <c r="C374" s="832" t="s">
        <v>3568</v>
      </c>
      <c r="D374" s="832" t="s">
        <v>2851</v>
      </c>
      <c r="E374" s="832" t="s">
        <v>3569</v>
      </c>
      <c r="F374" s="849"/>
      <c r="G374" s="849"/>
      <c r="H374" s="837">
        <v>0</v>
      </c>
      <c r="I374" s="849">
        <v>3</v>
      </c>
      <c r="J374" s="849">
        <v>6116.79</v>
      </c>
      <c r="K374" s="837">
        <v>1</v>
      </c>
      <c r="L374" s="849">
        <v>3</v>
      </c>
      <c r="M374" s="850">
        <v>6116.79</v>
      </c>
    </row>
    <row r="375" spans="1:13" ht="14.45" customHeight="1" x14ac:dyDescent="0.2">
      <c r="A375" s="831" t="s">
        <v>3262</v>
      </c>
      <c r="B375" s="832" t="s">
        <v>2849</v>
      </c>
      <c r="C375" s="832" t="s">
        <v>2850</v>
      </c>
      <c r="D375" s="832" t="s">
        <v>2851</v>
      </c>
      <c r="E375" s="832" t="s">
        <v>2852</v>
      </c>
      <c r="F375" s="849"/>
      <c r="G375" s="849"/>
      <c r="H375" s="837">
        <v>0</v>
      </c>
      <c r="I375" s="849">
        <v>4</v>
      </c>
      <c r="J375" s="849">
        <v>1423.16</v>
      </c>
      <c r="K375" s="837">
        <v>1</v>
      </c>
      <c r="L375" s="849">
        <v>4</v>
      </c>
      <c r="M375" s="850">
        <v>1423.16</v>
      </c>
    </row>
    <row r="376" spans="1:13" ht="14.45" customHeight="1" x14ac:dyDescent="0.2">
      <c r="A376" s="831" t="s">
        <v>3262</v>
      </c>
      <c r="B376" s="832" t="s">
        <v>2849</v>
      </c>
      <c r="C376" s="832" t="s">
        <v>2853</v>
      </c>
      <c r="D376" s="832" t="s">
        <v>2851</v>
      </c>
      <c r="E376" s="832" t="s">
        <v>2854</v>
      </c>
      <c r="F376" s="849"/>
      <c r="G376" s="849"/>
      <c r="H376" s="837">
        <v>0</v>
      </c>
      <c r="I376" s="849">
        <v>9</v>
      </c>
      <c r="J376" s="849">
        <v>4973.7599999999993</v>
      </c>
      <c r="K376" s="837">
        <v>1</v>
      </c>
      <c r="L376" s="849">
        <v>9</v>
      </c>
      <c r="M376" s="850">
        <v>4973.7599999999993</v>
      </c>
    </row>
    <row r="377" spans="1:13" ht="14.45" customHeight="1" x14ac:dyDescent="0.2">
      <c r="A377" s="831" t="s">
        <v>3262</v>
      </c>
      <c r="B377" s="832" t="s">
        <v>2849</v>
      </c>
      <c r="C377" s="832" t="s">
        <v>2855</v>
      </c>
      <c r="D377" s="832" t="s">
        <v>2851</v>
      </c>
      <c r="E377" s="832" t="s">
        <v>2856</v>
      </c>
      <c r="F377" s="849"/>
      <c r="G377" s="849"/>
      <c r="H377" s="837">
        <v>0</v>
      </c>
      <c r="I377" s="849">
        <v>4</v>
      </c>
      <c r="J377" s="849">
        <v>4077.84</v>
      </c>
      <c r="K377" s="837">
        <v>1</v>
      </c>
      <c r="L377" s="849">
        <v>4</v>
      </c>
      <c r="M377" s="850">
        <v>4077.84</v>
      </c>
    </row>
    <row r="378" spans="1:13" ht="14.45" customHeight="1" x14ac:dyDescent="0.2">
      <c r="A378" s="831" t="s">
        <v>3262</v>
      </c>
      <c r="B378" s="832" t="s">
        <v>2857</v>
      </c>
      <c r="C378" s="832" t="s">
        <v>2867</v>
      </c>
      <c r="D378" s="832" t="s">
        <v>2868</v>
      </c>
      <c r="E378" s="832" t="s">
        <v>2869</v>
      </c>
      <c r="F378" s="849"/>
      <c r="G378" s="849"/>
      <c r="H378" s="837">
        <v>0</v>
      </c>
      <c r="I378" s="849">
        <v>8</v>
      </c>
      <c r="J378" s="849">
        <v>42576.640000000007</v>
      </c>
      <c r="K378" s="837">
        <v>1</v>
      </c>
      <c r="L378" s="849">
        <v>8</v>
      </c>
      <c r="M378" s="850">
        <v>42576.640000000007</v>
      </c>
    </row>
    <row r="379" spans="1:13" ht="14.45" customHeight="1" x14ac:dyDescent="0.2">
      <c r="A379" s="831" t="s">
        <v>3262</v>
      </c>
      <c r="B379" s="832" t="s">
        <v>2857</v>
      </c>
      <c r="C379" s="832" t="s">
        <v>2870</v>
      </c>
      <c r="D379" s="832" t="s">
        <v>2871</v>
      </c>
      <c r="E379" s="832" t="s">
        <v>2872</v>
      </c>
      <c r="F379" s="849"/>
      <c r="G379" s="849"/>
      <c r="H379" s="837">
        <v>0</v>
      </c>
      <c r="I379" s="849">
        <v>2</v>
      </c>
      <c r="J379" s="849">
        <v>969.5</v>
      </c>
      <c r="K379" s="837">
        <v>1</v>
      </c>
      <c r="L379" s="849">
        <v>2</v>
      </c>
      <c r="M379" s="850">
        <v>969.5</v>
      </c>
    </row>
    <row r="380" spans="1:13" ht="14.45" customHeight="1" x14ac:dyDescent="0.2">
      <c r="A380" s="831" t="s">
        <v>3262</v>
      </c>
      <c r="B380" s="832" t="s">
        <v>2857</v>
      </c>
      <c r="C380" s="832" t="s">
        <v>2863</v>
      </c>
      <c r="D380" s="832" t="s">
        <v>2859</v>
      </c>
      <c r="E380" s="832" t="s">
        <v>2864</v>
      </c>
      <c r="F380" s="849"/>
      <c r="G380" s="849"/>
      <c r="H380" s="837">
        <v>0</v>
      </c>
      <c r="I380" s="849">
        <v>16</v>
      </c>
      <c r="J380" s="849">
        <v>7756</v>
      </c>
      <c r="K380" s="837">
        <v>1</v>
      </c>
      <c r="L380" s="849">
        <v>16</v>
      </c>
      <c r="M380" s="850">
        <v>7756</v>
      </c>
    </row>
    <row r="381" spans="1:13" ht="14.45" customHeight="1" x14ac:dyDescent="0.2">
      <c r="A381" s="831" t="s">
        <v>3262</v>
      </c>
      <c r="B381" s="832" t="s">
        <v>2857</v>
      </c>
      <c r="C381" s="832" t="s">
        <v>3434</v>
      </c>
      <c r="D381" s="832" t="s">
        <v>2868</v>
      </c>
      <c r="E381" s="832" t="s">
        <v>3435</v>
      </c>
      <c r="F381" s="849"/>
      <c r="G381" s="849"/>
      <c r="H381" s="837">
        <v>0</v>
      </c>
      <c r="I381" s="849">
        <v>1</v>
      </c>
      <c r="J381" s="849">
        <v>5322.08</v>
      </c>
      <c r="K381" s="837">
        <v>1</v>
      </c>
      <c r="L381" s="849">
        <v>1</v>
      </c>
      <c r="M381" s="850">
        <v>5322.08</v>
      </c>
    </row>
    <row r="382" spans="1:13" ht="14.45" customHeight="1" x14ac:dyDescent="0.2">
      <c r="A382" s="831" t="s">
        <v>3262</v>
      </c>
      <c r="B382" s="832" t="s">
        <v>2857</v>
      </c>
      <c r="C382" s="832" t="s">
        <v>2865</v>
      </c>
      <c r="D382" s="832" t="s">
        <v>2859</v>
      </c>
      <c r="E382" s="832" t="s">
        <v>2866</v>
      </c>
      <c r="F382" s="849"/>
      <c r="G382" s="849"/>
      <c r="H382" s="837">
        <v>0</v>
      </c>
      <c r="I382" s="849">
        <v>22</v>
      </c>
      <c r="J382" s="849">
        <v>21328.560000000001</v>
      </c>
      <c r="K382" s="837">
        <v>1</v>
      </c>
      <c r="L382" s="849">
        <v>22</v>
      </c>
      <c r="M382" s="850">
        <v>21328.560000000001</v>
      </c>
    </row>
    <row r="383" spans="1:13" ht="14.45" customHeight="1" x14ac:dyDescent="0.2">
      <c r="A383" s="831" t="s">
        <v>3262</v>
      </c>
      <c r="B383" s="832" t="s">
        <v>2857</v>
      </c>
      <c r="C383" s="832" t="s">
        <v>2858</v>
      </c>
      <c r="D383" s="832" t="s">
        <v>2859</v>
      </c>
      <c r="E383" s="832" t="s">
        <v>2860</v>
      </c>
      <c r="F383" s="849"/>
      <c r="G383" s="849"/>
      <c r="H383" s="837">
        <v>0</v>
      </c>
      <c r="I383" s="849">
        <v>11</v>
      </c>
      <c r="J383" s="849">
        <v>21328.67</v>
      </c>
      <c r="K383" s="837">
        <v>1</v>
      </c>
      <c r="L383" s="849">
        <v>11</v>
      </c>
      <c r="M383" s="850">
        <v>21328.67</v>
      </c>
    </row>
    <row r="384" spans="1:13" ht="14.45" customHeight="1" x14ac:dyDescent="0.2">
      <c r="A384" s="831" t="s">
        <v>3262</v>
      </c>
      <c r="B384" s="832" t="s">
        <v>2857</v>
      </c>
      <c r="C384" s="832" t="s">
        <v>2861</v>
      </c>
      <c r="D384" s="832" t="s">
        <v>2859</v>
      </c>
      <c r="E384" s="832" t="s">
        <v>2862</v>
      </c>
      <c r="F384" s="849"/>
      <c r="G384" s="849"/>
      <c r="H384" s="837">
        <v>0</v>
      </c>
      <c r="I384" s="849">
        <v>7</v>
      </c>
      <c r="J384" s="849">
        <v>10179.61</v>
      </c>
      <c r="K384" s="837">
        <v>1</v>
      </c>
      <c r="L384" s="849">
        <v>7</v>
      </c>
      <c r="M384" s="850">
        <v>10179.61</v>
      </c>
    </row>
    <row r="385" spans="1:13" ht="14.45" customHeight="1" x14ac:dyDescent="0.2">
      <c r="A385" s="831" t="s">
        <v>3262</v>
      </c>
      <c r="B385" s="832" t="s">
        <v>2883</v>
      </c>
      <c r="C385" s="832" t="s">
        <v>2886</v>
      </c>
      <c r="D385" s="832" t="s">
        <v>1345</v>
      </c>
      <c r="E385" s="832" t="s">
        <v>1346</v>
      </c>
      <c r="F385" s="849"/>
      <c r="G385" s="849"/>
      <c r="H385" s="837"/>
      <c r="I385" s="849">
        <v>18</v>
      </c>
      <c r="J385" s="849">
        <v>0</v>
      </c>
      <c r="K385" s="837"/>
      <c r="L385" s="849">
        <v>18</v>
      </c>
      <c r="M385" s="850">
        <v>0</v>
      </c>
    </row>
    <row r="386" spans="1:13" ht="14.45" customHeight="1" x14ac:dyDescent="0.2">
      <c r="A386" s="831" t="s">
        <v>3262</v>
      </c>
      <c r="B386" s="832" t="s">
        <v>2897</v>
      </c>
      <c r="C386" s="832" t="s">
        <v>3134</v>
      </c>
      <c r="D386" s="832" t="s">
        <v>2899</v>
      </c>
      <c r="E386" s="832" t="s">
        <v>3135</v>
      </c>
      <c r="F386" s="849"/>
      <c r="G386" s="849"/>
      <c r="H386" s="837">
        <v>0</v>
      </c>
      <c r="I386" s="849">
        <v>3</v>
      </c>
      <c r="J386" s="849">
        <v>329.67</v>
      </c>
      <c r="K386" s="837">
        <v>1</v>
      </c>
      <c r="L386" s="849">
        <v>3</v>
      </c>
      <c r="M386" s="850">
        <v>329.67</v>
      </c>
    </row>
    <row r="387" spans="1:13" ht="14.45" customHeight="1" x14ac:dyDescent="0.2">
      <c r="A387" s="831" t="s">
        <v>3262</v>
      </c>
      <c r="B387" s="832" t="s">
        <v>2906</v>
      </c>
      <c r="C387" s="832" t="s">
        <v>2910</v>
      </c>
      <c r="D387" s="832" t="s">
        <v>2911</v>
      </c>
      <c r="E387" s="832" t="s">
        <v>2912</v>
      </c>
      <c r="F387" s="849"/>
      <c r="G387" s="849"/>
      <c r="H387" s="837">
        <v>0</v>
      </c>
      <c r="I387" s="849">
        <v>2</v>
      </c>
      <c r="J387" s="849">
        <v>226.32</v>
      </c>
      <c r="K387" s="837">
        <v>1</v>
      </c>
      <c r="L387" s="849">
        <v>2</v>
      </c>
      <c r="M387" s="850">
        <v>226.32</v>
      </c>
    </row>
    <row r="388" spans="1:13" ht="14.45" customHeight="1" x14ac:dyDescent="0.2">
      <c r="A388" s="831" t="s">
        <v>3262</v>
      </c>
      <c r="B388" s="832" t="s">
        <v>2906</v>
      </c>
      <c r="C388" s="832" t="s">
        <v>2913</v>
      </c>
      <c r="D388" s="832" t="s">
        <v>2911</v>
      </c>
      <c r="E388" s="832" t="s">
        <v>2914</v>
      </c>
      <c r="F388" s="849"/>
      <c r="G388" s="849"/>
      <c r="H388" s="837">
        <v>0</v>
      </c>
      <c r="I388" s="849">
        <v>3</v>
      </c>
      <c r="J388" s="849">
        <v>509.18999999999994</v>
      </c>
      <c r="K388" s="837">
        <v>1</v>
      </c>
      <c r="L388" s="849">
        <v>3</v>
      </c>
      <c r="M388" s="850">
        <v>509.18999999999994</v>
      </c>
    </row>
    <row r="389" spans="1:13" ht="14.45" customHeight="1" x14ac:dyDescent="0.2">
      <c r="A389" s="831" t="s">
        <v>3262</v>
      </c>
      <c r="B389" s="832" t="s">
        <v>2906</v>
      </c>
      <c r="C389" s="832" t="s">
        <v>2915</v>
      </c>
      <c r="D389" s="832" t="s">
        <v>2911</v>
      </c>
      <c r="E389" s="832" t="s">
        <v>2916</v>
      </c>
      <c r="F389" s="849"/>
      <c r="G389" s="849"/>
      <c r="H389" s="837">
        <v>0</v>
      </c>
      <c r="I389" s="849">
        <v>10</v>
      </c>
      <c r="J389" s="849">
        <v>3394.7000000000003</v>
      </c>
      <c r="K389" s="837">
        <v>1</v>
      </c>
      <c r="L389" s="849">
        <v>10</v>
      </c>
      <c r="M389" s="850">
        <v>3394.7000000000003</v>
      </c>
    </row>
    <row r="390" spans="1:13" ht="14.45" customHeight="1" x14ac:dyDescent="0.2">
      <c r="A390" s="831" t="s">
        <v>3262</v>
      </c>
      <c r="B390" s="832" t="s">
        <v>2930</v>
      </c>
      <c r="C390" s="832" t="s">
        <v>2931</v>
      </c>
      <c r="D390" s="832" t="s">
        <v>2932</v>
      </c>
      <c r="E390" s="832" t="s">
        <v>2933</v>
      </c>
      <c r="F390" s="849"/>
      <c r="G390" s="849"/>
      <c r="H390" s="837">
        <v>0</v>
      </c>
      <c r="I390" s="849">
        <v>3</v>
      </c>
      <c r="J390" s="849">
        <v>70.199999999999989</v>
      </c>
      <c r="K390" s="837">
        <v>1</v>
      </c>
      <c r="L390" s="849">
        <v>3</v>
      </c>
      <c r="M390" s="850">
        <v>70.199999999999989</v>
      </c>
    </row>
    <row r="391" spans="1:13" ht="14.45" customHeight="1" x14ac:dyDescent="0.2">
      <c r="A391" s="831" t="s">
        <v>3262</v>
      </c>
      <c r="B391" s="832" t="s">
        <v>2930</v>
      </c>
      <c r="C391" s="832" t="s">
        <v>2934</v>
      </c>
      <c r="D391" s="832" t="s">
        <v>2932</v>
      </c>
      <c r="E391" s="832" t="s">
        <v>2935</v>
      </c>
      <c r="F391" s="849"/>
      <c r="G391" s="849"/>
      <c r="H391" s="837">
        <v>0</v>
      </c>
      <c r="I391" s="849">
        <v>9</v>
      </c>
      <c r="J391" s="849">
        <v>63.330000000000005</v>
      </c>
      <c r="K391" s="837">
        <v>1</v>
      </c>
      <c r="L391" s="849">
        <v>9</v>
      </c>
      <c r="M391" s="850">
        <v>63.330000000000005</v>
      </c>
    </row>
    <row r="392" spans="1:13" ht="14.45" customHeight="1" x14ac:dyDescent="0.2">
      <c r="A392" s="831" t="s">
        <v>3262</v>
      </c>
      <c r="B392" s="832" t="s">
        <v>2936</v>
      </c>
      <c r="C392" s="832" t="s">
        <v>2940</v>
      </c>
      <c r="D392" s="832" t="s">
        <v>2941</v>
      </c>
      <c r="E392" s="832" t="s">
        <v>2942</v>
      </c>
      <c r="F392" s="849">
        <v>5</v>
      </c>
      <c r="G392" s="849">
        <v>0</v>
      </c>
      <c r="H392" s="837"/>
      <c r="I392" s="849"/>
      <c r="J392" s="849"/>
      <c r="K392" s="837"/>
      <c r="L392" s="849">
        <v>5</v>
      </c>
      <c r="M392" s="850">
        <v>0</v>
      </c>
    </row>
    <row r="393" spans="1:13" ht="14.45" customHeight="1" x14ac:dyDescent="0.2">
      <c r="A393" s="831" t="s">
        <v>3262</v>
      </c>
      <c r="B393" s="832" t="s">
        <v>2946</v>
      </c>
      <c r="C393" s="832" t="s">
        <v>2949</v>
      </c>
      <c r="D393" s="832" t="s">
        <v>1662</v>
      </c>
      <c r="E393" s="832" t="s">
        <v>2950</v>
      </c>
      <c r="F393" s="849">
        <v>1</v>
      </c>
      <c r="G393" s="849">
        <v>0</v>
      </c>
      <c r="H393" s="837"/>
      <c r="I393" s="849"/>
      <c r="J393" s="849"/>
      <c r="K393" s="837"/>
      <c r="L393" s="849">
        <v>1</v>
      </c>
      <c r="M393" s="850">
        <v>0</v>
      </c>
    </row>
    <row r="394" spans="1:13" ht="14.45" customHeight="1" x14ac:dyDescent="0.2">
      <c r="A394" s="831" t="s">
        <v>3262</v>
      </c>
      <c r="B394" s="832" t="s">
        <v>2946</v>
      </c>
      <c r="C394" s="832" t="s">
        <v>2951</v>
      </c>
      <c r="D394" s="832" t="s">
        <v>1662</v>
      </c>
      <c r="E394" s="832" t="s">
        <v>2948</v>
      </c>
      <c r="F394" s="849"/>
      <c r="G394" s="849"/>
      <c r="H394" s="837"/>
      <c r="I394" s="849">
        <v>1</v>
      </c>
      <c r="J394" s="849">
        <v>0</v>
      </c>
      <c r="K394" s="837"/>
      <c r="L394" s="849">
        <v>1</v>
      </c>
      <c r="M394" s="850">
        <v>0</v>
      </c>
    </row>
    <row r="395" spans="1:13" ht="14.45" customHeight="1" x14ac:dyDescent="0.2">
      <c r="A395" s="831" t="s">
        <v>3262</v>
      </c>
      <c r="B395" s="832" t="s">
        <v>5597</v>
      </c>
      <c r="C395" s="832" t="s">
        <v>4392</v>
      </c>
      <c r="D395" s="832" t="s">
        <v>832</v>
      </c>
      <c r="E395" s="832" t="s">
        <v>830</v>
      </c>
      <c r="F395" s="849"/>
      <c r="G395" s="849"/>
      <c r="H395" s="837">
        <v>0</v>
      </c>
      <c r="I395" s="849">
        <v>2</v>
      </c>
      <c r="J395" s="849">
        <v>528</v>
      </c>
      <c r="K395" s="837">
        <v>1</v>
      </c>
      <c r="L395" s="849">
        <v>2</v>
      </c>
      <c r="M395" s="850">
        <v>528</v>
      </c>
    </row>
    <row r="396" spans="1:13" ht="14.45" customHeight="1" x14ac:dyDescent="0.2">
      <c r="A396" s="831" t="s">
        <v>3262</v>
      </c>
      <c r="B396" s="832" t="s">
        <v>5597</v>
      </c>
      <c r="C396" s="832" t="s">
        <v>3367</v>
      </c>
      <c r="D396" s="832" t="s">
        <v>832</v>
      </c>
      <c r="E396" s="832" t="s">
        <v>833</v>
      </c>
      <c r="F396" s="849"/>
      <c r="G396" s="849"/>
      <c r="H396" s="837">
        <v>0</v>
      </c>
      <c r="I396" s="849">
        <v>1</v>
      </c>
      <c r="J396" s="849">
        <v>132</v>
      </c>
      <c r="K396" s="837">
        <v>1</v>
      </c>
      <c r="L396" s="849">
        <v>1</v>
      </c>
      <c r="M396" s="850">
        <v>132</v>
      </c>
    </row>
    <row r="397" spans="1:13" ht="14.45" customHeight="1" x14ac:dyDescent="0.2">
      <c r="A397" s="831" t="s">
        <v>3262</v>
      </c>
      <c r="B397" s="832" t="s">
        <v>5597</v>
      </c>
      <c r="C397" s="832" t="s">
        <v>3368</v>
      </c>
      <c r="D397" s="832" t="s">
        <v>832</v>
      </c>
      <c r="E397" s="832" t="s">
        <v>830</v>
      </c>
      <c r="F397" s="849"/>
      <c r="G397" s="849"/>
      <c r="H397" s="837">
        <v>0</v>
      </c>
      <c r="I397" s="849">
        <v>1</v>
      </c>
      <c r="J397" s="849">
        <v>264</v>
      </c>
      <c r="K397" s="837">
        <v>1</v>
      </c>
      <c r="L397" s="849">
        <v>1</v>
      </c>
      <c r="M397" s="850">
        <v>264</v>
      </c>
    </row>
    <row r="398" spans="1:13" ht="14.45" customHeight="1" x14ac:dyDescent="0.2">
      <c r="A398" s="831" t="s">
        <v>3262</v>
      </c>
      <c r="B398" s="832" t="s">
        <v>2973</v>
      </c>
      <c r="C398" s="832" t="s">
        <v>2975</v>
      </c>
      <c r="D398" s="832" t="s">
        <v>2976</v>
      </c>
      <c r="E398" s="832" t="s">
        <v>2977</v>
      </c>
      <c r="F398" s="849"/>
      <c r="G398" s="849"/>
      <c r="H398" s="837">
        <v>0</v>
      </c>
      <c r="I398" s="849">
        <v>1</v>
      </c>
      <c r="J398" s="849">
        <v>25.5</v>
      </c>
      <c r="K398" s="837">
        <v>1</v>
      </c>
      <c r="L398" s="849">
        <v>1</v>
      </c>
      <c r="M398" s="850">
        <v>25.5</v>
      </c>
    </row>
    <row r="399" spans="1:13" ht="14.45" customHeight="1" x14ac:dyDescent="0.2">
      <c r="A399" s="831" t="s">
        <v>3262</v>
      </c>
      <c r="B399" s="832" t="s">
        <v>2985</v>
      </c>
      <c r="C399" s="832" t="s">
        <v>2986</v>
      </c>
      <c r="D399" s="832" t="s">
        <v>1653</v>
      </c>
      <c r="E399" s="832" t="s">
        <v>2987</v>
      </c>
      <c r="F399" s="849"/>
      <c r="G399" s="849"/>
      <c r="H399" s="837">
        <v>0</v>
      </c>
      <c r="I399" s="849">
        <v>1</v>
      </c>
      <c r="J399" s="849">
        <v>117.55</v>
      </c>
      <c r="K399" s="837">
        <v>1</v>
      </c>
      <c r="L399" s="849">
        <v>1</v>
      </c>
      <c r="M399" s="850">
        <v>117.55</v>
      </c>
    </row>
    <row r="400" spans="1:13" ht="14.45" customHeight="1" x14ac:dyDescent="0.2">
      <c r="A400" s="831" t="s">
        <v>3262</v>
      </c>
      <c r="B400" s="832" t="s">
        <v>2995</v>
      </c>
      <c r="C400" s="832" t="s">
        <v>3021</v>
      </c>
      <c r="D400" s="832" t="s">
        <v>1704</v>
      </c>
      <c r="E400" s="832" t="s">
        <v>1689</v>
      </c>
      <c r="F400" s="849"/>
      <c r="G400" s="849"/>
      <c r="H400" s="837">
        <v>0</v>
      </c>
      <c r="I400" s="849">
        <v>7</v>
      </c>
      <c r="J400" s="849">
        <v>1672.23</v>
      </c>
      <c r="K400" s="837">
        <v>1</v>
      </c>
      <c r="L400" s="849">
        <v>7</v>
      </c>
      <c r="M400" s="850">
        <v>1672.23</v>
      </c>
    </row>
    <row r="401" spans="1:13" ht="14.45" customHeight="1" x14ac:dyDescent="0.2">
      <c r="A401" s="831" t="s">
        <v>3262</v>
      </c>
      <c r="B401" s="832" t="s">
        <v>2995</v>
      </c>
      <c r="C401" s="832" t="s">
        <v>3020</v>
      </c>
      <c r="D401" s="832" t="s">
        <v>1705</v>
      </c>
      <c r="E401" s="832" t="s">
        <v>1689</v>
      </c>
      <c r="F401" s="849"/>
      <c r="G401" s="849"/>
      <c r="H401" s="837">
        <v>0</v>
      </c>
      <c r="I401" s="849">
        <v>7</v>
      </c>
      <c r="J401" s="849">
        <v>1672.23</v>
      </c>
      <c r="K401" s="837">
        <v>1</v>
      </c>
      <c r="L401" s="849">
        <v>7</v>
      </c>
      <c r="M401" s="850">
        <v>1672.23</v>
      </c>
    </row>
    <row r="402" spans="1:13" ht="14.45" customHeight="1" x14ac:dyDescent="0.2">
      <c r="A402" s="831" t="s">
        <v>3262</v>
      </c>
      <c r="B402" s="832" t="s">
        <v>2995</v>
      </c>
      <c r="C402" s="832" t="s">
        <v>5252</v>
      </c>
      <c r="D402" s="832" t="s">
        <v>5253</v>
      </c>
      <c r="E402" s="832" t="s">
        <v>1689</v>
      </c>
      <c r="F402" s="849"/>
      <c r="G402" s="849"/>
      <c r="H402" s="837">
        <v>0</v>
      </c>
      <c r="I402" s="849">
        <v>7</v>
      </c>
      <c r="J402" s="849">
        <v>926.38</v>
      </c>
      <c r="K402" s="837">
        <v>1</v>
      </c>
      <c r="L402" s="849">
        <v>7</v>
      </c>
      <c r="M402" s="850">
        <v>926.38</v>
      </c>
    </row>
    <row r="403" spans="1:13" ht="14.45" customHeight="1" x14ac:dyDescent="0.2">
      <c r="A403" s="831" t="s">
        <v>3262</v>
      </c>
      <c r="B403" s="832" t="s">
        <v>2879</v>
      </c>
      <c r="C403" s="832" t="s">
        <v>2880</v>
      </c>
      <c r="D403" s="832" t="s">
        <v>2881</v>
      </c>
      <c r="E403" s="832" t="s">
        <v>2882</v>
      </c>
      <c r="F403" s="849">
        <v>2</v>
      </c>
      <c r="G403" s="849">
        <v>100.64</v>
      </c>
      <c r="H403" s="837">
        <v>1</v>
      </c>
      <c r="I403" s="849"/>
      <c r="J403" s="849"/>
      <c r="K403" s="837">
        <v>0</v>
      </c>
      <c r="L403" s="849">
        <v>2</v>
      </c>
      <c r="M403" s="850">
        <v>100.64</v>
      </c>
    </row>
    <row r="404" spans="1:13" ht="14.45" customHeight="1" x14ac:dyDescent="0.2">
      <c r="A404" s="831" t="s">
        <v>3263</v>
      </c>
      <c r="B404" s="832" t="s">
        <v>2505</v>
      </c>
      <c r="C404" s="832" t="s">
        <v>2510</v>
      </c>
      <c r="D404" s="832" t="s">
        <v>842</v>
      </c>
      <c r="E404" s="832" t="s">
        <v>2511</v>
      </c>
      <c r="F404" s="849"/>
      <c r="G404" s="849"/>
      <c r="H404" s="837">
        <v>0</v>
      </c>
      <c r="I404" s="849">
        <v>1</v>
      </c>
      <c r="J404" s="849">
        <v>57.6</v>
      </c>
      <c r="K404" s="837">
        <v>1</v>
      </c>
      <c r="L404" s="849">
        <v>1</v>
      </c>
      <c r="M404" s="850">
        <v>57.6</v>
      </c>
    </row>
    <row r="405" spans="1:13" ht="14.45" customHeight="1" x14ac:dyDescent="0.2">
      <c r="A405" s="831" t="s">
        <v>3263</v>
      </c>
      <c r="B405" s="832" t="s">
        <v>2505</v>
      </c>
      <c r="C405" s="832" t="s">
        <v>2508</v>
      </c>
      <c r="D405" s="832" t="s">
        <v>842</v>
      </c>
      <c r="E405" s="832" t="s">
        <v>2509</v>
      </c>
      <c r="F405" s="849"/>
      <c r="G405" s="849"/>
      <c r="H405" s="837">
        <v>0</v>
      </c>
      <c r="I405" s="849">
        <v>6</v>
      </c>
      <c r="J405" s="849">
        <v>96.72</v>
      </c>
      <c r="K405" s="837">
        <v>1</v>
      </c>
      <c r="L405" s="849">
        <v>6</v>
      </c>
      <c r="M405" s="850">
        <v>96.72</v>
      </c>
    </row>
    <row r="406" spans="1:13" ht="14.45" customHeight="1" x14ac:dyDescent="0.2">
      <c r="A406" s="831" t="s">
        <v>3263</v>
      </c>
      <c r="B406" s="832" t="s">
        <v>2550</v>
      </c>
      <c r="C406" s="832" t="s">
        <v>2553</v>
      </c>
      <c r="D406" s="832" t="s">
        <v>1023</v>
      </c>
      <c r="E406" s="832" t="s">
        <v>2554</v>
      </c>
      <c r="F406" s="849"/>
      <c r="G406" s="849"/>
      <c r="H406" s="837">
        <v>0</v>
      </c>
      <c r="I406" s="849">
        <v>15</v>
      </c>
      <c r="J406" s="849">
        <v>20784.3</v>
      </c>
      <c r="K406" s="837">
        <v>1</v>
      </c>
      <c r="L406" s="849">
        <v>15</v>
      </c>
      <c r="M406" s="850">
        <v>20784.3</v>
      </c>
    </row>
    <row r="407" spans="1:13" ht="14.45" customHeight="1" x14ac:dyDescent="0.2">
      <c r="A407" s="831" t="s">
        <v>3263</v>
      </c>
      <c r="B407" s="832" t="s">
        <v>2550</v>
      </c>
      <c r="C407" s="832" t="s">
        <v>2557</v>
      </c>
      <c r="D407" s="832" t="s">
        <v>1023</v>
      </c>
      <c r="E407" s="832" t="s">
        <v>2558</v>
      </c>
      <c r="F407" s="849"/>
      <c r="G407" s="849"/>
      <c r="H407" s="837">
        <v>0</v>
      </c>
      <c r="I407" s="849">
        <v>1</v>
      </c>
      <c r="J407" s="849">
        <v>2309.36</v>
      </c>
      <c r="K407" s="837">
        <v>1</v>
      </c>
      <c r="L407" s="849">
        <v>1</v>
      </c>
      <c r="M407" s="850">
        <v>2309.36</v>
      </c>
    </row>
    <row r="408" spans="1:13" ht="14.45" customHeight="1" x14ac:dyDescent="0.2">
      <c r="A408" s="831" t="s">
        <v>3263</v>
      </c>
      <c r="B408" s="832" t="s">
        <v>2550</v>
      </c>
      <c r="C408" s="832" t="s">
        <v>4437</v>
      </c>
      <c r="D408" s="832" t="s">
        <v>1020</v>
      </c>
      <c r="E408" s="832" t="s">
        <v>4438</v>
      </c>
      <c r="F408" s="849"/>
      <c r="G408" s="849"/>
      <c r="H408" s="837">
        <v>0</v>
      </c>
      <c r="I408" s="849">
        <v>8</v>
      </c>
      <c r="J408" s="849">
        <v>2945.28</v>
      </c>
      <c r="K408" s="837">
        <v>1</v>
      </c>
      <c r="L408" s="849">
        <v>8</v>
      </c>
      <c r="M408" s="850">
        <v>2945.28</v>
      </c>
    </row>
    <row r="409" spans="1:13" ht="14.45" customHeight="1" x14ac:dyDescent="0.2">
      <c r="A409" s="831" t="s">
        <v>3263</v>
      </c>
      <c r="B409" s="832" t="s">
        <v>2550</v>
      </c>
      <c r="C409" s="832" t="s">
        <v>3538</v>
      </c>
      <c r="D409" s="832" t="s">
        <v>1020</v>
      </c>
      <c r="E409" s="832" t="s">
        <v>3539</v>
      </c>
      <c r="F409" s="849"/>
      <c r="G409" s="849"/>
      <c r="H409" s="837">
        <v>0</v>
      </c>
      <c r="I409" s="849">
        <v>6</v>
      </c>
      <c r="J409" s="849">
        <v>2945.3399999999997</v>
      </c>
      <c r="K409" s="837">
        <v>1</v>
      </c>
      <c r="L409" s="849">
        <v>6</v>
      </c>
      <c r="M409" s="850">
        <v>2945.3399999999997</v>
      </c>
    </row>
    <row r="410" spans="1:13" ht="14.45" customHeight="1" x14ac:dyDescent="0.2">
      <c r="A410" s="831" t="s">
        <v>3263</v>
      </c>
      <c r="B410" s="832" t="s">
        <v>2550</v>
      </c>
      <c r="C410" s="832" t="s">
        <v>2555</v>
      </c>
      <c r="D410" s="832" t="s">
        <v>1023</v>
      </c>
      <c r="E410" s="832" t="s">
        <v>2556</v>
      </c>
      <c r="F410" s="849"/>
      <c r="G410" s="849"/>
      <c r="H410" s="837">
        <v>0</v>
      </c>
      <c r="I410" s="849">
        <v>2</v>
      </c>
      <c r="J410" s="849">
        <v>3694.98</v>
      </c>
      <c r="K410" s="837">
        <v>1</v>
      </c>
      <c r="L410" s="849">
        <v>2</v>
      </c>
      <c r="M410" s="850">
        <v>3694.98</v>
      </c>
    </row>
    <row r="411" spans="1:13" ht="14.45" customHeight="1" x14ac:dyDescent="0.2">
      <c r="A411" s="831" t="s">
        <v>3263</v>
      </c>
      <c r="B411" s="832" t="s">
        <v>2550</v>
      </c>
      <c r="C411" s="832" t="s">
        <v>2561</v>
      </c>
      <c r="D411" s="832" t="s">
        <v>1020</v>
      </c>
      <c r="E411" s="832" t="s">
        <v>2562</v>
      </c>
      <c r="F411" s="849"/>
      <c r="G411" s="849"/>
      <c r="H411" s="837">
        <v>0</v>
      </c>
      <c r="I411" s="849">
        <v>9</v>
      </c>
      <c r="J411" s="849">
        <v>10392.120000000001</v>
      </c>
      <c r="K411" s="837">
        <v>1</v>
      </c>
      <c r="L411" s="849">
        <v>9</v>
      </c>
      <c r="M411" s="850">
        <v>10392.120000000001</v>
      </c>
    </row>
    <row r="412" spans="1:13" ht="14.45" customHeight="1" x14ac:dyDescent="0.2">
      <c r="A412" s="831" t="s">
        <v>3263</v>
      </c>
      <c r="B412" s="832" t="s">
        <v>2550</v>
      </c>
      <c r="C412" s="832" t="s">
        <v>3039</v>
      </c>
      <c r="D412" s="832" t="s">
        <v>1020</v>
      </c>
      <c r="E412" s="832" t="s">
        <v>3040</v>
      </c>
      <c r="F412" s="849"/>
      <c r="G412" s="849"/>
      <c r="H412" s="837">
        <v>0</v>
      </c>
      <c r="I412" s="849">
        <v>3</v>
      </c>
      <c r="J412" s="849">
        <v>2771.2200000000003</v>
      </c>
      <c r="K412" s="837">
        <v>1</v>
      </c>
      <c r="L412" s="849">
        <v>3</v>
      </c>
      <c r="M412" s="850">
        <v>2771.2200000000003</v>
      </c>
    </row>
    <row r="413" spans="1:13" ht="14.45" customHeight="1" x14ac:dyDescent="0.2">
      <c r="A413" s="831" t="s">
        <v>3263</v>
      </c>
      <c r="B413" s="832" t="s">
        <v>2570</v>
      </c>
      <c r="C413" s="832" t="s">
        <v>2571</v>
      </c>
      <c r="D413" s="832" t="s">
        <v>2572</v>
      </c>
      <c r="E413" s="832" t="s">
        <v>2573</v>
      </c>
      <c r="F413" s="849"/>
      <c r="G413" s="849"/>
      <c r="H413" s="837">
        <v>0</v>
      </c>
      <c r="I413" s="849">
        <v>1</v>
      </c>
      <c r="J413" s="849">
        <v>160.1</v>
      </c>
      <c r="K413" s="837">
        <v>1</v>
      </c>
      <c r="L413" s="849">
        <v>1</v>
      </c>
      <c r="M413" s="850">
        <v>160.1</v>
      </c>
    </row>
    <row r="414" spans="1:13" ht="14.45" customHeight="1" x14ac:dyDescent="0.2">
      <c r="A414" s="831" t="s">
        <v>3263</v>
      </c>
      <c r="B414" s="832" t="s">
        <v>2592</v>
      </c>
      <c r="C414" s="832" t="s">
        <v>2594</v>
      </c>
      <c r="D414" s="832" t="s">
        <v>1030</v>
      </c>
      <c r="E414" s="832" t="s">
        <v>2595</v>
      </c>
      <c r="F414" s="849"/>
      <c r="G414" s="849"/>
      <c r="H414" s="837">
        <v>0</v>
      </c>
      <c r="I414" s="849">
        <v>9</v>
      </c>
      <c r="J414" s="849">
        <v>382.59</v>
      </c>
      <c r="K414" s="837">
        <v>1</v>
      </c>
      <c r="L414" s="849">
        <v>9</v>
      </c>
      <c r="M414" s="850">
        <v>382.59</v>
      </c>
    </row>
    <row r="415" spans="1:13" ht="14.45" customHeight="1" x14ac:dyDescent="0.2">
      <c r="A415" s="831" t="s">
        <v>3263</v>
      </c>
      <c r="B415" s="832" t="s">
        <v>2592</v>
      </c>
      <c r="C415" s="832" t="s">
        <v>4090</v>
      </c>
      <c r="D415" s="832" t="s">
        <v>1025</v>
      </c>
      <c r="E415" s="832" t="s">
        <v>4091</v>
      </c>
      <c r="F415" s="849"/>
      <c r="G415" s="849"/>
      <c r="H415" s="837">
        <v>0</v>
      </c>
      <c r="I415" s="849">
        <v>1</v>
      </c>
      <c r="J415" s="849">
        <v>58.97</v>
      </c>
      <c r="K415" s="837">
        <v>1</v>
      </c>
      <c r="L415" s="849">
        <v>1</v>
      </c>
      <c r="M415" s="850">
        <v>58.97</v>
      </c>
    </row>
    <row r="416" spans="1:13" ht="14.45" customHeight="1" x14ac:dyDescent="0.2">
      <c r="A416" s="831" t="s">
        <v>3263</v>
      </c>
      <c r="B416" s="832" t="s">
        <v>2611</v>
      </c>
      <c r="C416" s="832" t="s">
        <v>2612</v>
      </c>
      <c r="D416" s="832" t="s">
        <v>1615</v>
      </c>
      <c r="E416" s="832" t="s">
        <v>2613</v>
      </c>
      <c r="F416" s="849"/>
      <c r="G416" s="849"/>
      <c r="H416" s="837">
        <v>0</v>
      </c>
      <c r="I416" s="849">
        <v>1</v>
      </c>
      <c r="J416" s="849">
        <v>27.49</v>
      </c>
      <c r="K416" s="837">
        <v>1</v>
      </c>
      <c r="L416" s="849">
        <v>1</v>
      </c>
      <c r="M416" s="850">
        <v>27.49</v>
      </c>
    </row>
    <row r="417" spans="1:13" ht="14.45" customHeight="1" x14ac:dyDescent="0.2">
      <c r="A417" s="831" t="s">
        <v>3263</v>
      </c>
      <c r="B417" s="832" t="s">
        <v>2611</v>
      </c>
      <c r="C417" s="832" t="s">
        <v>2616</v>
      </c>
      <c r="D417" s="832" t="s">
        <v>753</v>
      </c>
      <c r="E417" s="832" t="s">
        <v>756</v>
      </c>
      <c r="F417" s="849">
        <v>1</v>
      </c>
      <c r="G417" s="849">
        <v>38.04</v>
      </c>
      <c r="H417" s="837">
        <v>1</v>
      </c>
      <c r="I417" s="849"/>
      <c r="J417" s="849"/>
      <c r="K417" s="837">
        <v>0</v>
      </c>
      <c r="L417" s="849">
        <v>1</v>
      </c>
      <c r="M417" s="850">
        <v>38.04</v>
      </c>
    </row>
    <row r="418" spans="1:13" ht="14.45" customHeight="1" x14ac:dyDescent="0.2">
      <c r="A418" s="831" t="s">
        <v>3263</v>
      </c>
      <c r="B418" s="832" t="s">
        <v>2636</v>
      </c>
      <c r="C418" s="832" t="s">
        <v>2637</v>
      </c>
      <c r="D418" s="832" t="s">
        <v>768</v>
      </c>
      <c r="E418" s="832" t="s">
        <v>773</v>
      </c>
      <c r="F418" s="849">
        <v>2</v>
      </c>
      <c r="G418" s="849">
        <v>35.119999999999997</v>
      </c>
      <c r="H418" s="837">
        <v>1</v>
      </c>
      <c r="I418" s="849"/>
      <c r="J418" s="849"/>
      <c r="K418" s="837">
        <v>0</v>
      </c>
      <c r="L418" s="849">
        <v>2</v>
      </c>
      <c r="M418" s="850">
        <v>35.119999999999997</v>
      </c>
    </row>
    <row r="419" spans="1:13" ht="14.45" customHeight="1" x14ac:dyDescent="0.2">
      <c r="A419" s="831" t="s">
        <v>3263</v>
      </c>
      <c r="B419" s="832" t="s">
        <v>2671</v>
      </c>
      <c r="C419" s="832" t="s">
        <v>2677</v>
      </c>
      <c r="D419" s="832" t="s">
        <v>2673</v>
      </c>
      <c r="E419" s="832" t="s">
        <v>2678</v>
      </c>
      <c r="F419" s="849"/>
      <c r="G419" s="849"/>
      <c r="H419" s="837">
        <v>0</v>
      </c>
      <c r="I419" s="849">
        <v>1</v>
      </c>
      <c r="J419" s="849">
        <v>181.94</v>
      </c>
      <c r="K419" s="837">
        <v>1</v>
      </c>
      <c r="L419" s="849">
        <v>1</v>
      </c>
      <c r="M419" s="850">
        <v>181.94</v>
      </c>
    </row>
    <row r="420" spans="1:13" ht="14.45" customHeight="1" x14ac:dyDescent="0.2">
      <c r="A420" s="831" t="s">
        <v>3263</v>
      </c>
      <c r="B420" s="832" t="s">
        <v>2688</v>
      </c>
      <c r="C420" s="832" t="s">
        <v>5289</v>
      </c>
      <c r="D420" s="832" t="s">
        <v>5290</v>
      </c>
      <c r="E420" s="832" t="s">
        <v>833</v>
      </c>
      <c r="F420" s="849">
        <v>1</v>
      </c>
      <c r="G420" s="849">
        <v>93.18</v>
      </c>
      <c r="H420" s="837">
        <v>1</v>
      </c>
      <c r="I420" s="849"/>
      <c r="J420" s="849"/>
      <c r="K420" s="837">
        <v>0</v>
      </c>
      <c r="L420" s="849">
        <v>1</v>
      </c>
      <c r="M420" s="850">
        <v>93.18</v>
      </c>
    </row>
    <row r="421" spans="1:13" ht="14.45" customHeight="1" x14ac:dyDescent="0.2">
      <c r="A421" s="831" t="s">
        <v>3263</v>
      </c>
      <c r="B421" s="832" t="s">
        <v>2710</v>
      </c>
      <c r="C421" s="832" t="s">
        <v>2720</v>
      </c>
      <c r="D421" s="832" t="s">
        <v>2721</v>
      </c>
      <c r="E421" s="832" t="s">
        <v>2722</v>
      </c>
      <c r="F421" s="849"/>
      <c r="G421" s="849"/>
      <c r="H421" s="837">
        <v>0</v>
      </c>
      <c r="I421" s="849">
        <v>1</v>
      </c>
      <c r="J421" s="849">
        <v>49.08</v>
      </c>
      <c r="K421" s="837">
        <v>1</v>
      </c>
      <c r="L421" s="849">
        <v>1</v>
      </c>
      <c r="M421" s="850">
        <v>49.08</v>
      </c>
    </row>
    <row r="422" spans="1:13" ht="14.45" customHeight="1" x14ac:dyDescent="0.2">
      <c r="A422" s="831" t="s">
        <v>3263</v>
      </c>
      <c r="B422" s="832" t="s">
        <v>2710</v>
      </c>
      <c r="C422" s="832" t="s">
        <v>4030</v>
      </c>
      <c r="D422" s="832" t="s">
        <v>2721</v>
      </c>
      <c r="E422" s="832" t="s">
        <v>4031</v>
      </c>
      <c r="F422" s="849"/>
      <c r="G422" s="849"/>
      <c r="H422" s="837">
        <v>0</v>
      </c>
      <c r="I422" s="849">
        <v>1</v>
      </c>
      <c r="J422" s="849">
        <v>84.18</v>
      </c>
      <c r="K422" s="837">
        <v>1</v>
      </c>
      <c r="L422" s="849">
        <v>1</v>
      </c>
      <c r="M422" s="850">
        <v>84.18</v>
      </c>
    </row>
    <row r="423" spans="1:13" ht="14.45" customHeight="1" x14ac:dyDescent="0.2">
      <c r="A423" s="831" t="s">
        <v>3263</v>
      </c>
      <c r="B423" s="832" t="s">
        <v>2710</v>
      </c>
      <c r="C423" s="832" t="s">
        <v>2716</v>
      </c>
      <c r="D423" s="832" t="s">
        <v>2712</v>
      </c>
      <c r="E423" s="832" t="s">
        <v>2717</v>
      </c>
      <c r="F423" s="849"/>
      <c r="G423" s="849"/>
      <c r="H423" s="837">
        <v>0</v>
      </c>
      <c r="I423" s="849">
        <v>1</v>
      </c>
      <c r="J423" s="849">
        <v>49.08</v>
      </c>
      <c r="K423" s="837">
        <v>1</v>
      </c>
      <c r="L423" s="849">
        <v>1</v>
      </c>
      <c r="M423" s="850">
        <v>49.08</v>
      </c>
    </row>
    <row r="424" spans="1:13" ht="14.45" customHeight="1" x14ac:dyDescent="0.2">
      <c r="A424" s="831" t="s">
        <v>3263</v>
      </c>
      <c r="B424" s="832" t="s">
        <v>2727</v>
      </c>
      <c r="C424" s="832" t="s">
        <v>3111</v>
      </c>
      <c r="D424" s="832" t="s">
        <v>1735</v>
      </c>
      <c r="E424" s="832" t="s">
        <v>3112</v>
      </c>
      <c r="F424" s="849"/>
      <c r="G424" s="849"/>
      <c r="H424" s="837">
        <v>0</v>
      </c>
      <c r="I424" s="849">
        <v>1</v>
      </c>
      <c r="J424" s="849">
        <v>154.36000000000001</v>
      </c>
      <c r="K424" s="837">
        <v>1</v>
      </c>
      <c r="L424" s="849">
        <v>1</v>
      </c>
      <c r="M424" s="850">
        <v>154.36000000000001</v>
      </c>
    </row>
    <row r="425" spans="1:13" ht="14.45" customHeight="1" x14ac:dyDescent="0.2">
      <c r="A425" s="831" t="s">
        <v>3263</v>
      </c>
      <c r="B425" s="832" t="s">
        <v>2735</v>
      </c>
      <c r="C425" s="832" t="s">
        <v>2736</v>
      </c>
      <c r="D425" s="832" t="s">
        <v>2737</v>
      </c>
      <c r="E425" s="832" t="s">
        <v>2738</v>
      </c>
      <c r="F425" s="849"/>
      <c r="G425" s="849"/>
      <c r="H425" s="837">
        <v>0</v>
      </c>
      <c r="I425" s="849">
        <v>1</v>
      </c>
      <c r="J425" s="849">
        <v>85.27</v>
      </c>
      <c r="K425" s="837">
        <v>1</v>
      </c>
      <c r="L425" s="849">
        <v>1</v>
      </c>
      <c r="M425" s="850">
        <v>85.27</v>
      </c>
    </row>
    <row r="426" spans="1:13" ht="14.45" customHeight="1" x14ac:dyDescent="0.2">
      <c r="A426" s="831" t="s">
        <v>3263</v>
      </c>
      <c r="B426" s="832" t="s">
        <v>2826</v>
      </c>
      <c r="C426" s="832" t="s">
        <v>2827</v>
      </c>
      <c r="D426" s="832" t="s">
        <v>2828</v>
      </c>
      <c r="E426" s="832" t="s">
        <v>773</v>
      </c>
      <c r="F426" s="849"/>
      <c r="G426" s="849"/>
      <c r="H426" s="837">
        <v>0</v>
      </c>
      <c r="I426" s="849">
        <v>8</v>
      </c>
      <c r="J426" s="849">
        <v>4403.12</v>
      </c>
      <c r="K426" s="837">
        <v>1</v>
      </c>
      <c r="L426" s="849">
        <v>8</v>
      </c>
      <c r="M426" s="850">
        <v>4403.12</v>
      </c>
    </row>
    <row r="427" spans="1:13" ht="14.45" customHeight="1" x14ac:dyDescent="0.2">
      <c r="A427" s="831" t="s">
        <v>3263</v>
      </c>
      <c r="B427" s="832" t="s">
        <v>2835</v>
      </c>
      <c r="C427" s="832" t="s">
        <v>2838</v>
      </c>
      <c r="D427" s="832" t="s">
        <v>675</v>
      </c>
      <c r="E427" s="832" t="s">
        <v>671</v>
      </c>
      <c r="F427" s="849"/>
      <c r="G427" s="849"/>
      <c r="H427" s="837">
        <v>0</v>
      </c>
      <c r="I427" s="849">
        <v>1</v>
      </c>
      <c r="J427" s="849">
        <v>65.28</v>
      </c>
      <c r="K427" s="837">
        <v>1</v>
      </c>
      <c r="L427" s="849">
        <v>1</v>
      </c>
      <c r="M427" s="850">
        <v>65.28</v>
      </c>
    </row>
    <row r="428" spans="1:13" ht="14.45" customHeight="1" x14ac:dyDescent="0.2">
      <c r="A428" s="831" t="s">
        <v>3263</v>
      </c>
      <c r="B428" s="832" t="s">
        <v>2835</v>
      </c>
      <c r="C428" s="832" t="s">
        <v>2836</v>
      </c>
      <c r="D428" s="832" t="s">
        <v>675</v>
      </c>
      <c r="E428" s="832" t="s">
        <v>676</v>
      </c>
      <c r="F428" s="849"/>
      <c r="G428" s="849"/>
      <c r="H428" s="837">
        <v>0</v>
      </c>
      <c r="I428" s="849">
        <v>3</v>
      </c>
      <c r="J428" s="849">
        <v>65.28</v>
      </c>
      <c r="K428" s="837">
        <v>1</v>
      </c>
      <c r="L428" s="849">
        <v>3</v>
      </c>
      <c r="M428" s="850">
        <v>65.28</v>
      </c>
    </row>
    <row r="429" spans="1:13" ht="14.45" customHeight="1" x14ac:dyDescent="0.2">
      <c r="A429" s="831" t="s">
        <v>3263</v>
      </c>
      <c r="B429" s="832" t="s">
        <v>2849</v>
      </c>
      <c r="C429" s="832" t="s">
        <v>2853</v>
      </c>
      <c r="D429" s="832" t="s">
        <v>2851</v>
      </c>
      <c r="E429" s="832" t="s">
        <v>2854</v>
      </c>
      <c r="F429" s="849"/>
      <c r="G429" s="849"/>
      <c r="H429" s="837">
        <v>0</v>
      </c>
      <c r="I429" s="849">
        <v>1</v>
      </c>
      <c r="J429" s="849">
        <v>552.64</v>
      </c>
      <c r="K429" s="837">
        <v>1</v>
      </c>
      <c r="L429" s="849">
        <v>1</v>
      </c>
      <c r="M429" s="850">
        <v>552.64</v>
      </c>
    </row>
    <row r="430" spans="1:13" ht="14.45" customHeight="1" x14ac:dyDescent="0.2">
      <c r="A430" s="831" t="s">
        <v>3263</v>
      </c>
      <c r="B430" s="832" t="s">
        <v>2849</v>
      </c>
      <c r="C430" s="832" t="s">
        <v>4921</v>
      </c>
      <c r="D430" s="832" t="s">
        <v>4922</v>
      </c>
      <c r="E430" s="832" t="s">
        <v>4923</v>
      </c>
      <c r="F430" s="849">
        <v>2</v>
      </c>
      <c r="G430" s="849">
        <v>552.66</v>
      </c>
      <c r="H430" s="837">
        <v>1</v>
      </c>
      <c r="I430" s="849"/>
      <c r="J430" s="849"/>
      <c r="K430" s="837">
        <v>0</v>
      </c>
      <c r="L430" s="849">
        <v>2</v>
      </c>
      <c r="M430" s="850">
        <v>552.66</v>
      </c>
    </row>
    <row r="431" spans="1:13" ht="14.45" customHeight="1" x14ac:dyDescent="0.2">
      <c r="A431" s="831" t="s">
        <v>3263</v>
      </c>
      <c r="B431" s="832" t="s">
        <v>2849</v>
      </c>
      <c r="C431" s="832" t="s">
        <v>4790</v>
      </c>
      <c r="D431" s="832" t="s">
        <v>4791</v>
      </c>
      <c r="E431" s="832" t="s">
        <v>4792</v>
      </c>
      <c r="F431" s="849">
        <v>2</v>
      </c>
      <c r="G431" s="849">
        <v>2038.92</v>
      </c>
      <c r="H431" s="837">
        <v>1</v>
      </c>
      <c r="I431" s="849"/>
      <c r="J431" s="849"/>
      <c r="K431" s="837">
        <v>0</v>
      </c>
      <c r="L431" s="849">
        <v>2</v>
      </c>
      <c r="M431" s="850">
        <v>2038.92</v>
      </c>
    </row>
    <row r="432" spans="1:13" ht="14.45" customHeight="1" x14ac:dyDescent="0.2">
      <c r="A432" s="831" t="s">
        <v>3263</v>
      </c>
      <c r="B432" s="832" t="s">
        <v>2857</v>
      </c>
      <c r="C432" s="832" t="s">
        <v>2867</v>
      </c>
      <c r="D432" s="832" t="s">
        <v>2868</v>
      </c>
      <c r="E432" s="832" t="s">
        <v>2869</v>
      </c>
      <c r="F432" s="849"/>
      <c r="G432" s="849"/>
      <c r="H432" s="837">
        <v>0</v>
      </c>
      <c r="I432" s="849">
        <v>2</v>
      </c>
      <c r="J432" s="849">
        <v>10644.16</v>
      </c>
      <c r="K432" s="837">
        <v>1</v>
      </c>
      <c r="L432" s="849">
        <v>2</v>
      </c>
      <c r="M432" s="850">
        <v>10644.16</v>
      </c>
    </row>
    <row r="433" spans="1:13" ht="14.45" customHeight="1" x14ac:dyDescent="0.2">
      <c r="A433" s="831" t="s">
        <v>3263</v>
      </c>
      <c r="B433" s="832" t="s">
        <v>2857</v>
      </c>
      <c r="C433" s="832" t="s">
        <v>2863</v>
      </c>
      <c r="D433" s="832" t="s">
        <v>2859</v>
      </c>
      <c r="E433" s="832" t="s">
        <v>2864</v>
      </c>
      <c r="F433" s="849"/>
      <c r="G433" s="849"/>
      <c r="H433" s="837">
        <v>0</v>
      </c>
      <c r="I433" s="849">
        <v>5</v>
      </c>
      <c r="J433" s="849">
        <v>2423.75</v>
      </c>
      <c r="K433" s="837">
        <v>1</v>
      </c>
      <c r="L433" s="849">
        <v>5</v>
      </c>
      <c r="M433" s="850">
        <v>2423.75</v>
      </c>
    </row>
    <row r="434" spans="1:13" ht="14.45" customHeight="1" x14ac:dyDescent="0.2">
      <c r="A434" s="831" t="s">
        <v>3263</v>
      </c>
      <c r="B434" s="832" t="s">
        <v>2857</v>
      </c>
      <c r="C434" s="832" t="s">
        <v>2865</v>
      </c>
      <c r="D434" s="832" t="s">
        <v>2859</v>
      </c>
      <c r="E434" s="832" t="s">
        <v>2866</v>
      </c>
      <c r="F434" s="849"/>
      <c r="G434" s="849"/>
      <c r="H434" s="837">
        <v>0</v>
      </c>
      <c r="I434" s="849">
        <v>6</v>
      </c>
      <c r="J434" s="849">
        <v>5816.88</v>
      </c>
      <c r="K434" s="837">
        <v>1</v>
      </c>
      <c r="L434" s="849">
        <v>6</v>
      </c>
      <c r="M434" s="850">
        <v>5816.88</v>
      </c>
    </row>
    <row r="435" spans="1:13" ht="14.45" customHeight="1" x14ac:dyDescent="0.2">
      <c r="A435" s="831" t="s">
        <v>3263</v>
      </c>
      <c r="B435" s="832" t="s">
        <v>2857</v>
      </c>
      <c r="C435" s="832" t="s">
        <v>2858</v>
      </c>
      <c r="D435" s="832" t="s">
        <v>2859</v>
      </c>
      <c r="E435" s="832" t="s">
        <v>2860</v>
      </c>
      <c r="F435" s="849"/>
      <c r="G435" s="849"/>
      <c r="H435" s="837">
        <v>0</v>
      </c>
      <c r="I435" s="849">
        <v>4</v>
      </c>
      <c r="J435" s="849">
        <v>7755.88</v>
      </c>
      <c r="K435" s="837">
        <v>1</v>
      </c>
      <c r="L435" s="849">
        <v>4</v>
      </c>
      <c r="M435" s="850">
        <v>7755.88</v>
      </c>
    </row>
    <row r="436" spans="1:13" ht="14.45" customHeight="1" x14ac:dyDescent="0.2">
      <c r="A436" s="831" t="s">
        <v>3263</v>
      </c>
      <c r="B436" s="832" t="s">
        <v>2857</v>
      </c>
      <c r="C436" s="832" t="s">
        <v>2861</v>
      </c>
      <c r="D436" s="832" t="s">
        <v>2859</v>
      </c>
      <c r="E436" s="832" t="s">
        <v>2862</v>
      </c>
      <c r="F436" s="849"/>
      <c r="G436" s="849"/>
      <c r="H436" s="837">
        <v>0</v>
      </c>
      <c r="I436" s="849">
        <v>2</v>
      </c>
      <c r="J436" s="849">
        <v>2908.46</v>
      </c>
      <c r="K436" s="837">
        <v>1</v>
      </c>
      <c r="L436" s="849">
        <v>2</v>
      </c>
      <c r="M436" s="850">
        <v>2908.46</v>
      </c>
    </row>
    <row r="437" spans="1:13" ht="14.45" customHeight="1" x14ac:dyDescent="0.2">
      <c r="A437" s="831" t="s">
        <v>3263</v>
      </c>
      <c r="B437" s="832" t="s">
        <v>2873</v>
      </c>
      <c r="C437" s="832" t="s">
        <v>2877</v>
      </c>
      <c r="D437" s="832" t="s">
        <v>2875</v>
      </c>
      <c r="E437" s="832" t="s">
        <v>2878</v>
      </c>
      <c r="F437" s="849"/>
      <c r="G437" s="849"/>
      <c r="H437" s="837">
        <v>0</v>
      </c>
      <c r="I437" s="849">
        <v>2</v>
      </c>
      <c r="J437" s="849">
        <v>2262.12</v>
      </c>
      <c r="K437" s="837">
        <v>1</v>
      </c>
      <c r="L437" s="849">
        <v>2</v>
      </c>
      <c r="M437" s="850">
        <v>2262.12</v>
      </c>
    </row>
    <row r="438" spans="1:13" ht="14.45" customHeight="1" x14ac:dyDescent="0.2">
      <c r="A438" s="831" t="s">
        <v>3263</v>
      </c>
      <c r="B438" s="832" t="s">
        <v>2873</v>
      </c>
      <c r="C438" s="832" t="s">
        <v>4976</v>
      </c>
      <c r="D438" s="832" t="s">
        <v>3792</v>
      </c>
      <c r="E438" s="832" t="s">
        <v>2876</v>
      </c>
      <c r="F438" s="849">
        <v>3</v>
      </c>
      <c r="G438" s="849">
        <v>2262.12</v>
      </c>
      <c r="H438" s="837">
        <v>1</v>
      </c>
      <c r="I438" s="849"/>
      <c r="J438" s="849"/>
      <c r="K438" s="837">
        <v>0</v>
      </c>
      <c r="L438" s="849">
        <v>3</v>
      </c>
      <c r="M438" s="850">
        <v>2262.12</v>
      </c>
    </row>
    <row r="439" spans="1:13" ht="14.45" customHeight="1" x14ac:dyDescent="0.2">
      <c r="A439" s="831" t="s">
        <v>3263</v>
      </c>
      <c r="B439" s="832" t="s">
        <v>2883</v>
      </c>
      <c r="C439" s="832" t="s">
        <v>2886</v>
      </c>
      <c r="D439" s="832" t="s">
        <v>1345</v>
      </c>
      <c r="E439" s="832" t="s">
        <v>1346</v>
      </c>
      <c r="F439" s="849"/>
      <c r="G439" s="849"/>
      <c r="H439" s="837"/>
      <c r="I439" s="849">
        <v>11</v>
      </c>
      <c r="J439" s="849">
        <v>0</v>
      </c>
      <c r="K439" s="837"/>
      <c r="L439" s="849">
        <v>11</v>
      </c>
      <c r="M439" s="850">
        <v>0</v>
      </c>
    </row>
    <row r="440" spans="1:13" ht="14.45" customHeight="1" x14ac:dyDescent="0.2">
      <c r="A440" s="831" t="s">
        <v>3263</v>
      </c>
      <c r="B440" s="832" t="s">
        <v>2883</v>
      </c>
      <c r="C440" s="832" t="s">
        <v>2884</v>
      </c>
      <c r="D440" s="832" t="s">
        <v>1273</v>
      </c>
      <c r="E440" s="832" t="s">
        <v>1276</v>
      </c>
      <c r="F440" s="849">
        <v>2</v>
      </c>
      <c r="G440" s="849">
        <v>0</v>
      </c>
      <c r="H440" s="837"/>
      <c r="I440" s="849"/>
      <c r="J440" s="849"/>
      <c r="K440" s="837"/>
      <c r="L440" s="849">
        <v>2</v>
      </c>
      <c r="M440" s="850">
        <v>0</v>
      </c>
    </row>
    <row r="441" spans="1:13" ht="14.45" customHeight="1" x14ac:dyDescent="0.2">
      <c r="A441" s="831" t="s">
        <v>3263</v>
      </c>
      <c r="B441" s="832" t="s">
        <v>2906</v>
      </c>
      <c r="C441" s="832" t="s">
        <v>2913</v>
      </c>
      <c r="D441" s="832" t="s">
        <v>2911</v>
      </c>
      <c r="E441" s="832" t="s">
        <v>2914</v>
      </c>
      <c r="F441" s="849"/>
      <c r="G441" s="849"/>
      <c r="H441" s="837">
        <v>0</v>
      </c>
      <c r="I441" s="849">
        <v>9</v>
      </c>
      <c r="J441" s="849">
        <v>1527.57</v>
      </c>
      <c r="K441" s="837">
        <v>1</v>
      </c>
      <c r="L441" s="849">
        <v>9</v>
      </c>
      <c r="M441" s="850">
        <v>1527.57</v>
      </c>
    </row>
    <row r="442" spans="1:13" ht="14.45" customHeight="1" x14ac:dyDescent="0.2">
      <c r="A442" s="831" t="s">
        <v>3263</v>
      </c>
      <c r="B442" s="832" t="s">
        <v>2906</v>
      </c>
      <c r="C442" s="832" t="s">
        <v>2915</v>
      </c>
      <c r="D442" s="832" t="s">
        <v>2911</v>
      </c>
      <c r="E442" s="832" t="s">
        <v>2916</v>
      </c>
      <c r="F442" s="849"/>
      <c r="G442" s="849"/>
      <c r="H442" s="837">
        <v>0</v>
      </c>
      <c r="I442" s="849">
        <v>5</v>
      </c>
      <c r="J442" s="849">
        <v>1697.3500000000001</v>
      </c>
      <c r="K442" s="837">
        <v>1</v>
      </c>
      <c r="L442" s="849">
        <v>5</v>
      </c>
      <c r="M442" s="850">
        <v>1697.3500000000001</v>
      </c>
    </row>
    <row r="443" spans="1:13" ht="14.45" customHeight="1" x14ac:dyDescent="0.2">
      <c r="A443" s="831" t="s">
        <v>3263</v>
      </c>
      <c r="B443" s="832" t="s">
        <v>2930</v>
      </c>
      <c r="C443" s="832" t="s">
        <v>2934</v>
      </c>
      <c r="D443" s="832" t="s">
        <v>2932</v>
      </c>
      <c r="E443" s="832" t="s">
        <v>2935</v>
      </c>
      <c r="F443" s="849"/>
      <c r="G443" s="849"/>
      <c r="H443" s="837">
        <v>0</v>
      </c>
      <c r="I443" s="849">
        <v>1</v>
      </c>
      <c r="J443" s="849">
        <v>4.7</v>
      </c>
      <c r="K443" s="837">
        <v>1</v>
      </c>
      <c r="L443" s="849">
        <v>1</v>
      </c>
      <c r="M443" s="850">
        <v>4.7</v>
      </c>
    </row>
    <row r="444" spans="1:13" ht="14.45" customHeight="1" x14ac:dyDescent="0.2">
      <c r="A444" s="831" t="s">
        <v>3263</v>
      </c>
      <c r="B444" s="832" t="s">
        <v>2946</v>
      </c>
      <c r="C444" s="832" t="s">
        <v>3676</v>
      </c>
      <c r="D444" s="832" t="s">
        <v>1662</v>
      </c>
      <c r="E444" s="832" t="s">
        <v>2948</v>
      </c>
      <c r="F444" s="849">
        <v>1</v>
      </c>
      <c r="G444" s="849">
        <v>0</v>
      </c>
      <c r="H444" s="837"/>
      <c r="I444" s="849"/>
      <c r="J444" s="849"/>
      <c r="K444" s="837"/>
      <c r="L444" s="849">
        <v>1</v>
      </c>
      <c r="M444" s="850">
        <v>0</v>
      </c>
    </row>
    <row r="445" spans="1:13" ht="14.45" customHeight="1" x14ac:dyDescent="0.2">
      <c r="A445" s="831" t="s">
        <v>3263</v>
      </c>
      <c r="B445" s="832" t="s">
        <v>2946</v>
      </c>
      <c r="C445" s="832" t="s">
        <v>2949</v>
      </c>
      <c r="D445" s="832" t="s">
        <v>1662</v>
      </c>
      <c r="E445" s="832" t="s">
        <v>2950</v>
      </c>
      <c r="F445" s="849">
        <v>2</v>
      </c>
      <c r="G445" s="849">
        <v>0</v>
      </c>
      <c r="H445" s="837"/>
      <c r="I445" s="849"/>
      <c r="J445" s="849"/>
      <c r="K445" s="837"/>
      <c r="L445" s="849">
        <v>2</v>
      </c>
      <c r="M445" s="850">
        <v>0</v>
      </c>
    </row>
    <row r="446" spans="1:13" ht="14.45" customHeight="1" x14ac:dyDescent="0.2">
      <c r="A446" s="831" t="s">
        <v>3263</v>
      </c>
      <c r="B446" s="832" t="s">
        <v>2946</v>
      </c>
      <c r="C446" s="832" t="s">
        <v>3682</v>
      </c>
      <c r="D446" s="832" t="s">
        <v>3683</v>
      </c>
      <c r="E446" s="832" t="s">
        <v>3148</v>
      </c>
      <c r="F446" s="849">
        <v>8</v>
      </c>
      <c r="G446" s="849">
        <v>0</v>
      </c>
      <c r="H446" s="837"/>
      <c r="I446" s="849"/>
      <c r="J446" s="849"/>
      <c r="K446" s="837"/>
      <c r="L446" s="849">
        <v>8</v>
      </c>
      <c r="M446" s="850">
        <v>0</v>
      </c>
    </row>
    <row r="447" spans="1:13" ht="14.45" customHeight="1" x14ac:dyDescent="0.2">
      <c r="A447" s="831" t="s">
        <v>3263</v>
      </c>
      <c r="B447" s="832" t="s">
        <v>2946</v>
      </c>
      <c r="C447" s="832" t="s">
        <v>2951</v>
      </c>
      <c r="D447" s="832" t="s">
        <v>1662</v>
      </c>
      <c r="E447" s="832" t="s">
        <v>2948</v>
      </c>
      <c r="F447" s="849"/>
      <c r="G447" s="849"/>
      <c r="H447" s="837"/>
      <c r="I447" s="849">
        <v>1</v>
      </c>
      <c r="J447" s="849">
        <v>0</v>
      </c>
      <c r="K447" s="837"/>
      <c r="L447" s="849">
        <v>1</v>
      </c>
      <c r="M447" s="850">
        <v>0</v>
      </c>
    </row>
    <row r="448" spans="1:13" ht="14.45" customHeight="1" x14ac:dyDescent="0.2">
      <c r="A448" s="831" t="s">
        <v>3263</v>
      </c>
      <c r="B448" s="832" t="s">
        <v>5597</v>
      </c>
      <c r="C448" s="832" t="s">
        <v>3366</v>
      </c>
      <c r="D448" s="832" t="s">
        <v>831</v>
      </c>
      <c r="E448" s="832" t="s">
        <v>769</v>
      </c>
      <c r="F448" s="849"/>
      <c r="G448" s="849"/>
      <c r="H448" s="837">
        <v>0</v>
      </c>
      <c r="I448" s="849">
        <v>2</v>
      </c>
      <c r="J448" s="849">
        <v>131.97999999999999</v>
      </c>
      <c r="K448" s="837">
        <v>1</v>
      </c>
      <c r="L448" s="849">
        <v>2</v>
      </c>
      <c r="M448" s="850">
        <v>131.97999999999999</v>
      </c>
    </row>
    <row r="449" spans="1:13" ht="14.45" customHeight="1" x14ac:dyDescent="0.2">
      <c r="A449" s="831" t="s">
        <v>3263</v>
      </c>
      <c r="B449" s="832" t="s">
        <v>5597</v>
      </c>
      <c r="C449" s="832" t="s">
        <v>3368</v>
      </c>
      <c r="D449" s="832" t="s">
        <v>832</v>
      </c>
      <c r="E449" s="832" t="s">
        <v>830</v>
      </c>
      <c r="F449" s="849"/>
      <c r="G449" s="849"/>
      <c r="H449" s="837">
        <v>0</v>
      </c>
      <c r="I449" s="849">
        <v>1</v>
      </c>
      <c r="J449" s="849">
        <v>264</v>
      </c>
      <c r="K449" s="837">
        <v>1</v>
      </c>
      <c r="L449" s="849">
        <v>1</v>
      </c>
      <c r="M449" s="850">
        <v>264</v>
      </c>
    </row>
    <row r="450" spans="1:13" ht="14.45" customHeight="1" x14ac:dyDescent="0.2">
      <c r="A450" s="831" t="s">
        <v>3263</v>
      </c>
      <c r="B450" s="832" t="s">
        <v>2958</v>
      </c>
      <c r="C450" s="832" t="s">
        <v>2959</v>
      </c>
      <c r="D450" s="832" t="s">
        <v>2960</v>
      </c>
      <c r="E450" s="832" t="s">
        <v>2961</v>
      </c>
      <c r="F450" s="849"/>
      <c r="G450" s="849"/>
      <c r="H450" s="837">
        <v>0</v>
      </c>
      <c r="I450" s="849">
        <v>1</v>
      </c>
      <c r="J450" s="849">
        <v>161.06</v>
      </c>
      <c r="K450" s="837">
        <v>1</v>
      </c>
      <c r="L450" s="849">
        <v>1</v>
      </c>
      <c r="M450" s="850">
        <v>161.06</v>
      </c>
    </row>
    <row r="451" spans="1:13" ht="14.45" customHeight="1" x14ac:dyDescent="0.2">
      <c r="A451" s="831" t="s">
        <v>3263</v>
      </c>
      <c r="B451" s="832" t="s">
        <v>2985</v>
      </c>
      <c r="C451" s="832" t="s">
        <v>2986</v>
      </c>
      <c r="D451" s="832" t="s">
        <v>1653</v>
      </c>
      <c r="E451" s="832" t="s">
        <v>2987</v>
      </c>
      <c r="F451" s="849"/>
      <c r="G451" s="849"/>
      <c r="H451" s="837">
        <v>0</v>
      </c>
      <c r="I451" s="849">
        <v>1</v>
      </c>
      <c r="J451" s="849">
        <v>117.55</v>
      </c>
      <c r="K451" s="837">
        <v>1</v>
      </c>
      <c r="L451" s="849">
        <v>1</v>
      </c>
      <c r="M451" s="850">
        <v>117.55</v>
      </c>
    </row>
    <row r="452" spans="1:13" ht="14.45" customHeight="1" x14ac:dyDescent="0.2">
      <c r="A452" s="831" t="s">
        <v>3263</v>
      </c>
      <c r="B452" s="832" t="s">
        <v>2995</v>
      </c>
      <c r="C452" s="832" t="s">
        <v>3165</v>
      </c>
      <c r="D452" s="832" t="s">
        <v>3166</v>
      </c>
      <c r="E452" s="832" t="s">
        <v>2157</v>
      </c>
      <c r="F452" s="849"/>
      <c r="G452" s="849"/>
      <c r="H452" s="837">
        <v>0</v>
      </c>
      <c r="I452" s="849">
        <v>2</v>
      </c>
      <c r="J452" s="849">
        <v>388.52</v>
      </c>
      <c r="K452" s="837">
        <v>1</v>
      </c>
      <c r="L452" s="849">
        <v>2</v>
      </c>
      <c r="M452" s="850">
        <v>388.52</v>
      </c>
    </row>
    <row r="453" spans="1:13" ht="14.45" customHeight="1" x14ac:dyDescent="0.2">
      <c r="A453" s="831" t="s">
        <v>3263</v>
      </c>
      <c r="B453" s="832" t="s">
        <v>2995</v>
      </c>
      <c r="C453" s="832" t="s">
        <v>4613</v>
      </c>
      <c r="D453" s="832" t="s">
        <v>4614</v>
      </c>
      <c r="E453" s="832" t="s">
        <v>3005</v>
      </c>
      <c r="F453" s="849">
        <v>8</v>
      </c>
      <c r="G453" s="849">
        <v>1218.1600000000001</v>
      </c>
      <c r="H453" s="837">
        <v>1</v>
      </c>
      <c r="I453" s="849"/>
      <c r="J453" s="849"/>
      <c r="K453" s="837">
        <v>0</v>
      </c>
      <c r="L453" s="849">
        <v>8</v>
      </c>
      <c r="M453" s="850">
        <v>1218.1600000000001</v>
      </c>
    </row>
    <row r="454" spans="1:13" ht="14.45" customHeight="1" x14ac:dyDescent="0.2">
      <c r="A454" s="831" t="s">
        <v>3263</v>
      </c>
      <c r="B454" s="832" t="s">
        <v>2879</v>
      </c>
      <c r="C454" s="832" t="s">
        <v>2880</v>
      </c>
      <c r="D454" s="832" t="s">
        <v>2881</v>
      </c>
      <c r="E454" s="832" t="s">
        <v>2882</v>
      </c>
      <c r="F454" s="849">
        <v>7</v>
      </c>
      <c r="G454" s="849">
        <v>352.24</v>
      </c>
      <c r="H454" s="837">
        <v>1</v>
      </c>
      <c r="I454" s="849"/>
      <c r="J454" s="849"/>
      <c r="K454" s="837">
        <v>0</v>
      </c>
      <c r="L454" s="849">
        <v>7</v>
      </c>
      <c r="M454" s="850">
        <v>352.24</v>
      </c>
    </row>
    <row r="455" spans="1:13" ht="14.45" customHeight="1" x14ac:dyDescent="0.2">
      <c r="A455" s="831" t="s">
        <v>3265</v>
      </c>
      <c r="B455" s="832" t="s">
        <v>5596</v>
      </c>
      <c r="C455" s="832" t="s">
        <v>3928</v>
      </c>
      <c r="D455" s="832" t="s">
        <v>1078</v>
      </c>
      <c r="E455" s="832" t="s">
        <v>3929</v>
      </c>
      <c r="F455" s="849">
        <v>2</v>
      </c>
      <c r="G455" s="849">
        <v>207.34</v>
      </c>
      <c r="H455" s="837">
        <v>1</v>
      </c>
      <c r="I455" s="849"/>
      <c r="J455" s="849"/>
      <c r="K455" s="837">
        <v>0</v>
      </c>
      <c r="L455" s="849">
        <v>2</v>
      </c>
      <c r="M455" s="850">
        <v>207.34</v>
      </c>
    </row>
    <row r="456" spans="1:13" ht="14.45" customHeight="1" x14ac:dyDescent="0.2">
      <c r="A456" s="831" t="s">
        <v>3265</v>
      </c>
      <c r="B456" s="832" t="s">
        <v>2520</v>
      </c>
      <c r="C456" s="832" t="s">
        <v>2521</v>
      </c>
      <c r="D456" s="832" t="s">
        <v>1349</v>
      </c>
      <c r="E456" s="832" t="s">
        <v>2522</v>
      </c>
      <c r="F456" s="849"/>
      <c r="G456" s="849"/>
      <c r="H456" s="837">
        <v>0</v>
      </c>
      <c r="I456" s="849">
        <v>3</v>
      </c>
      <c r="J456" s="849">
        <v>1359.54</v>
      </c>
      <c r="K456" s="837">
        <v>1</v>
      </c>
      <c r="L456" s="849">
        <v>3</v>
      </c>
      <c r="M456" s="850">
        <v>1359.54</v>
      </c>
    </row>
    <row r="457" spans="1:13" ht="14.45" customHeight="1" x14ac:dyDescent="0.2">
      <c r="A457" s="831" t="s">
        <v>3265</v>
      </c>
      <c r="B457" s="832" t="s">
        <v>3031</v>
      </c>
      <c r="C457" s="832" t="s">
        <v>3032</v>
      </c>
      <c r="D457" s="832" t="s">
        <v>3033</v>
      </c>
      <c r="E457" s="832" t="s">
        <v>3034</v>
      </c>
      <c r="F457" s="849">
        <v>1</v>
      </c>
      <c r="G457" s="849">
        <v>1561.54</v>
      </c>
      <c r="H457" s="837">
        <v>1</v>
      </c>
      <c r="I457" s="849"/>
      <c r="J457" s="849"/>
      <c r="K457" s="837">
        <v>0</v>
      </c>
      <c r="L457" s="849">
        <v>1</v>
      </c>
      <c r="M457" s="850">
        <v>1561.54</v>
      </c>
    </row>
    <row r="458" spans="1:13" ht="14.45" customHeight="1" x14ac:dyDescent="0.2">
      <c r="A458" s="831" t="s">
        <v>3265</v>
      </c>
      <c r="B458" s="832" t="s">
        <v>2550</v>
      </c>
      <c r="C458" s="832" t="s">
        <v>2557</v>
      </c>
      <c r="D458" s="832" t="s">
        <v>1023</v>
      </c>
      <c r="E458" s="832" t="s">
        <v>2558</v>
      </c>
      <c r="F458" s="849"/>
      <c r="G458" s="849"/>
      <c r="H458" s="837">
        <v>0</v>
      </c>
      <c r="I458" s="849">
        <v>4</v>
      </c>
      <c r="J458" s="849">
        <v>9237.44</v>
      </c>
      <c r="K458" s="837">
        <v>1</v>
      </c>
      <c r="L458" s="849">
        <v>4</v>
      </c>
      <c r="M458" s="850">
        <v>9237.44</v>
      </c>
    </row>
    <row r="459" spans="1:13" ht="14.45" customHeight="1" x14ac:dyDescent="0.2">
      <c r="A459" s="831" t="s">
        <v>3265</v>
      </c>
      <c r="B459" s="832" t="s">
        <v>2550</v>
      </c>
      <c r="C459" s="832" t="s">
        <v>2561</v>
      </c>
      <c r="D459" s="832" t="s">
        <v>1020</v>
      </c>
      <c r="E459" s="832" t="s">
        <v>2562</v>
      </c>
      <c r="F459" s="849"/>
      <c r="G459" s="849"/>
      <c r="H459" s="837">
        <v>0</v>
      </c>
      <c r="I459" s="849">
        <v>4</v>
      </c>
      <c r="J459" s="849">
        <v>4618.72</v>
      </c>
      <c r="K459" s="837">
        <v>1</v>
      </c>
      <c r="L459" s="849">
        <v>4</v>
      </c>
      <c r="M459" s="850">
        <v>4618.72</v>
      </c>
    </row>
    <row r="460" spans="1:13" ht="14.45" customHeight="1" x14ac:dyDescent="0.2">
      <c r="A460" s="831" t="s">
        <v>3265</v>
      </c>
      <c r="B460" s="832" t="s">
        <v>2592</v>
      </c>
      <c r="C460" s="832" t="s">
        <v>2594</v>
      </c>
      <c r="D460" s="832" t="s">
        <v>1030</v>
      </c>
      <c r="E460" s="832" t="s">
        <v>2595</v>
      </c>
      <c r="F460" s="849"/>
      <c r="G460" s="849"/>
      <c r="H460" s="837">
        <v>0</v>
      </c>
      <c r="I460" s="849">
        <v>9</v>
      </c>
      <c r="J460" s="849">
        <v>382.59</v>
      </c>
      <c r="K460" s="837">
        <v>1</v>
      </c>
      <c r="L460" s="849">
        <v>9</v>
      </c>
      <c r="M460" s="850">
        <v>382.59</v>
      </c>
    </row>
    <row r="461" spans="1:13" ht="14.45" customHeight="1" x14ac:dyDescent="0.2">
      <c r="A461" s="831" t="s">
        <v>3265</v>
      </c>
      <c r="B461" s="832" t="s">
        <v>2611</v>
      </c>
      <c r="C461" s="832" t="s">
        <v>4848</v>
      </c>
      <c r="D461" s="832" t="s">
        <v>753</v>
      </c>
      <c r="E461" s="832" t="s">
        <v>756</v>
      </c>
      <c r="F461" s="849"/>
      <c r="G461" s="849"/>
      <c r="H461" s="837">
        <v>0</v>
      </c>
      <c r="I461" s="849">
        <v>1</v>
      </c>
      <c r="J461" s="849">
        <v>38.04</v>
      </c>
      <c r="K461" s="837">
        <v>1</v>
      </c>
      <c r="L461" s="849">
        <v>1</v>
      </c>
      <c r="M461" s="850">
        <v>38.04</v>
      </c>
    </row>
    <row r="462" spans="1:13" ht="14.45" customHeight="1" x14ac:dyDescent="0.2">
      <c r="A462" s="831" t="s">
        <v>3265</v>
      </c>
      <c r="B462" s="832" t="s">
        <v>2644</v>
      </c>
      <c r="C462" s="832" t="s">
        <v>2645</v>
      </c>
      <c r="D462" s="832" t="s">
        <v>2646</v>
      </c>
      <c r="E462" s="832" t="s">
        <v>2647</v>
      </c>
      <c r="F462" s="849"/>
      <c r="G462" s="849"/>
      <c r="H462" s="837">
        <v>0</v>
      </c>
      <c r="I462" s="849">
        <v>1</v>
      </c>
      <c r="J462" s="849">
        <v>93.27</v>
      </c>
      <c r="K462" s="837">
        <v>1</v>
      </c>
      <c r="L462" s="849">
        <v>1</v>
      </c>
      <c r="M462" s="850">
        <v>93.27</v>
      </c>
    </row>
    <row r="463" spans="1:13" ht="14.45" customHeight="1" x14ac:dyDescent="0.2">
      <c r="A463" s="831" t="s">
        <v>3265</v>
      </c>
      <c r="B463" s="832" t="s">
        <v>2644</v>
      </c>
      <c r="C463" s="832" t="s">
        <v>2650</v>
      </c>
      <c r="D463" s="832" t="s">
        <v>2646</v>
      </c>
      <c r="E463" s="832" t="s">
        <v>2651</v>
      </c>
      <c r="F463" s="849"/>
      <c r="G463" s="849"/>
      <c r="H463" s="837">
        <v>0</v>
      </c>
      <c r="I463" s="849">
        <v>2</v>
      </c>
      <c r="J463" s="849">
        <v>62.18</v>
      </c>
      <c r="K463" s="837">
        <v>1</v>
      </c>
      <c r="L463" s="849">
        <v>2</v>
      </c>
      <c r="M463" s="850">
        <v>62.18</v>
      </c>
    </row>
    <row r="464" spans="1:13" ht="14.45" customHeight="1" x14ac:dyDescent="0.2">
      <c r="A464" s="831" t="s">
        <v>3265</v>
      </c>
      <c r="B464" s="832" t="s">
        <v>2658</v>
      </c>
      <c r="C464" s="832" t="s">
        <v>2659</v>
      </c>
      <c r="D464" s="832" t="s">
        <v>1427</v>
      </c>
      <c r="E464" s="832" t="s">
        <v>775</v>
      </c>
      <c r="F464" s="849"/>
      <c r="G464" s="849"/>
      <c r="H464" s="837">
        <v>0</v>
      </c>
      <c r="I464" s="849">
        <v>1</v>
      </c>
      <c r="J464" s="849">
        <v>47.7</v>
      </c>
      <c r="K464" s="837">
        <v>1</v>
      </c>
      <c r="L464" s="849">
        <v>1</v>
      </c>
      <c r="M464" s="850">
        <v>47.7</v>
      </c>
    </row>
    <row r="465" spans="1:13" ht="14.45" customHeight="1" x14ac:dyDescent="0.2">
      <c r="A465" s="831" t="s">
        <v>3265</v>
      </c>
      <c r="B465" s="832" t="s">
        <v>2658</v>
      </c>
      <c r="C465" s="832" t="s">
        <v>2660</v>
      </c>
      <c r="D465" s="832" t="s">
        <v>1427</v>
      </c>
      <c r="E465" s="832" t="s">
        <v>2661</v>
      </c>
      <c r="F465" s="849"/>
      <c r="G465" s="849"/>
      <c r="H465" s="837">
        <v>0</v>
      </c>
      <c r="I465" s="849">
        <v>1</v>
      </c>
      <c r="J465" s="849">
        <v>143.09</v>
      </c>
      <c r="K465" s="837">
        <v>1</v>
      </c>
      <c r="L465" s="849">
        <v>1</v>
      </c>
      <c r="M465" s="850">
        <v>143.09</v>
      </c>
    </row>
    <row r="466" spans="1:13" ht="14.45" customHeight="1" x14ac:dyDescent="0.2">
      <c r="A466" s="831" t="s">
        <v>3265</v>
      </c>
      <c r="B466" s="832" t="s">
        <v>2710</v>
      </c>
      <c r="C466" s="832" t="s">
        <v>2718</v>
      </c>
      <c r="D466" s="832" t="s">
        <v>2712</v>
      </c>
      <c r="E466" s="832" t="s">
        <v>2719</v>
      </c>
      <c r="F466" s="849"/>
      <c r="G466" s="849"/>
      <c r="H466" s="837">
        <v>0</v>
      </c>
      <c r="I466" s="849">
        <v>3</v>
      </c>
      <c r="J466" s="849">
        <v>252.54000000000002</v>
      </c>
      <c r="K466" s="837">
        <v>1</v>
      </c>
      <c r="L466" s="849">
        <v>3</v>
      </c>
      <c r="M466" s="850">
        <v>252.54000000000002</v>
      </c>
    </row>
    <row r="467" spans="1:13" ht="14.45" customHeight="1" x14ac:dyDescent="0.2">
      <c r="A467" s="831" t="s">
        <v>3265</v>
      </c>
      <c r="B467" s="832" t="s">
        <v>2710</v>
      </c>
      <c r="C467" s="832" t="s">
        <v>4582</v>
      </c>
      <c r="D467" s="832" t="s">
        <v>2721</v>
      </c>
      <c r="E467" s="832" t="s">
        <v>4583</v>
      </c>
      <c r="F467" s="849"/>
      <c r="G467" s="849"/>
      <c r="H467" s="837">
        <v>0</v>
      </c>
      <c r="I467" s="849">
        <v>1</v>
      </c>
      <c r="J467" s="849">
        <v>126.27</v>
      </c>
      <c r="K467" s="837">
        <v>1</v>
      </c>
      <c r="L467" s="849">
        <v>1</v>
      </c>
      <c r="M467" s="850">
        <v>126.27</v>
      </c>
    </row>
    <row r="468" spans="1:13" ht="14.45" customHeight="1" x14ac:dyDescent="0.2">
      <c r="A468" s="831" t="s">
        <v>3265</v>
      </c>
      <c r="B468" s="832" t="s">
        <v>2710</v>
      </c>
      <c r="C468" s="832" t="s">
        <v>2716</v>
      </c>
      <c r="D468" s="832" t="s">
        <v>2712</v>
      </c>
      <c r="E468" s="832" t="s">
        <v>2717</v>
      </c>
      <c r="F468" s="849"/>
      <c r="G468" s="849"/>
      <c r="H468" s="837">
        <v>0</v>
      </c>
      <c r="I468" s="849">
        <v>1</v>
      </c>
      <c r="J468" s="849">
        <v>49.08</v>
      </c>
      <c r="K468" s="837">
        <v>1</v>
      </c>
      <c r="L468" s="849">
        <v>1</v>
      </c>
      <c r="M468" s="850">
        <v>49.08</v>
      </c>
    </row>
    <row r="469" spans="1:13" ht="14.45" customHeight="1" x14ac:dyDescent="0.2">
      <c r="A469" s="831" t="s">
        <v>3265</v>
      </c>
      <c r="B469" s="832" t="s">
        <v>2727</v>
      </c>
      <c r="C469" s="832" t="s">
        <v>3111</v>
      </c>
      <c r="D469" s="832" t="s">
        <v>1735</v>
      </c>
      <c r="E469" s="832" t="s">
        <v>3112</v>
      </c>
      <c r="F469" s="849"/>
      <c r="G469" s="849"/>
      <c r="H469" s="837">
        <v>0</v>
      </c>
      <c r="I469" s="849">
        <v>4</v>
      </c>
      <c r="J469" s="849">
        <v>617.44000000000005</v>
      </c>
      <c r="K469" s="837">
        <v>1</v>
      </c>
      <c r="L469" s="849">
        <v>4</v>
      </c>
      <c r="M469" s="850">
        <v>617.44000000000005</v>
      </c>
    </row>
    <row r="470" spans="1:13" ht="14.45" customHeight="1" x14ac:dyDescent="0.2">
      <c r="A470" s="831" t="s">
        <v>3265</v>
      </c>
      <c r="B470" s="832" t="s">
        <v>5599</v>
      </c>
      <c r="C470" s="832" t="s">
        <v>3478</v>
      </c>
      <c r="D470" s="832" t="s">
        <v>3479</v>
      </c>
      <c r="E470" s="832" t="s">
        <v>3480</v>
      </c>
      <c r="F470" s="849"/>
      <c r="G470" s="849"/>
      <c r="H470" s="837">
        <v>0</v>
      </c>
      <c r="I470" s="849">
        <v>34</v>
      </c>
      <c r="J470" s="849">
        <v>62253.290000000015</v>
      </c>
      <c r="K470" s="837">
        <v>1</v>
      </c>
      <c r="L470" s="849">
        <v>34</v>
      </c>
      <c r="M470" s="850">
        <v>62253.290000000015</v>
      </c>
    </row>
    <row r="471" spans="1:13" ht="14.45" customHeight="1" x14ac:dyDescent="0.2">
      <c r="A471" s="831" t="s">
        <v>3265</v>
      </c>
      <c r="B471" s="832" t="s">
        <v>5600</v>
      </c>
      <c r="C471" s="832" t="s">
        <v>3622</v>
      </c>
      <c r="D471" s="832" t="s">
        <v>3623</v>
      </c>
      <c r="E471" s="832" t="s">
        <v>3624</v>
      </c>
      <c r="F471" s="849"/>
      <c r="G471" s="849"/>
      <c r="H471" s="837">
        <v>0</v>
      </c>
      <c r="I471" s="849">
        <v>51</v>
      </c>
      <c r="J471" s="849">
        <v>25617.810000000005</v>
      </c>
      <c r="K471" s="837">
        <v>1</v>
      </c>
      <c r="L471" s="849">
        <v>51</v>
      </c>
      <c r="M471" s="850">
        <v>25617.810000000005</v>
      </c>
    </row>
    <row r="472" spans="1:13" ht="14.45" customHeight="1" x14ac:dyDescent="0.2">
      <c r="A472" s="831" t="s">
        <v>3265</v>
      </c>
      <c r="B472" s="832" t="s">
        <v>2826</v>
      </c>
      <c r="C472" s="832" t="s">
        <v>3509</v>
      </c>
      <c r="D472" s="832" t="s">
        <v>3510</v>
      </c>
      <c r="E472" s="832" t="s">
        <v>3511</v>
      </c>
      <c r="F472" s="849">
        <v>9</v>
      </c>
      <c r="G472" s="849">
        <v>4953.51</v>
      </c>
      <c r="H472" s="837">
        <v>1</v>
      </c>
      <c r="I472" s="849"/>
      <c r="J472" s="849"/>
      <c r="K472" s="837">
        <v>0</v>
      </c>
      <c r="L472" s="849">
        <v>9</v>
      </c>
      <c r="M472" s="850">
        <v>4953.51</v>
      </c>
    </row>
    <row r="473" spans="1:13" ht="14.45" customHeight="1" x14ac:dyDescent="0.2">
      <c r="A473" s="831" t="s">
        <v>3265</v>
      </c>
      <c r="B473" s="832" t="s">
        <v>2826</v>
      </c>
      <c r="C473" s="832" t="s">
        <v>3891</v>
      </c>
      <c r="D473" s="832" t="s">
        <v>3510</v>
      </c>
      <c r="E473" s="832" t="s">
        <v>773</v>
      </c>
      <c r="F473" s="849">
        <v>6</v>
      </c>
      <c r="G473" s="849">
        <v>3302.34</v>
      </c>
      <c r="H473" s="837">
        <v>1</v>
      </c>
      <c r="I473" s="849"/>
      <c r="J473" s="849"/>
      <c r="K473" s="837">
        <v>0</v>
      </c>
      <c r="L473" s="849">
        <v>6</v>
      </c>
      <c r="M473" s="850">
        <v>3302.34</v>
      </c>
    </row>
    <row r="474" spans="1:13" ht="14.45" customHeight="1" x14ac:dyDescent="0.2">
      <c r="A474" s="831" t="s">
        <v>3265</v>
      </c>
      <c r="B474" s="832" t="s">
        <v>2826</v>
      </c>
      <c r="C474" s="832" t="s">
        <v>2827</v>
      </c>
      <c r="D474" s="832" t="s">
        <v>2828</v>
      </c>
      <c r="E474" s="832" t="s">
        <v>773</v>
      </c>
      <c r="F474" s="849"/>
      <c r="G474" s="849"/>
      <c r="H474" s="837">
        <v>0</v>
      </c>
      <c r="I474" s="849">
        <v>423</v>
      </c>
      <c r="J474" s="849">
        <v>232814.96999999997</v>
      </c>
      <c r="K474" s="837">
        <v>1</v>
      </c>
      <c r="L474" s="849">
        <v>423</v>
      </c>
      <c r="M474" s="850">
        <v>232814.96999999997</v>
      </c>
    </row>
    <row r="475" spans="1:13" ht="14.45" customHeight="1" x14ac:dyDescent="0.2">
      <c r="A475" s="831" t="s">
        <v>3265</v>
      </c>
      <c r="B475" s="832" t="s">
        <v>5603</v>
      </c>
      <c r="C475" s="832" t="s">
        <v>3825</v>
      </c>
      <c r="D475" s="832" t="s">
        <v>3826</v>
      </c>
      <c r="E475" s="832" t="s">
        <v>3417</v>
      </c>
      <c r="F475" s="849"/>
      <c r="G475" s="849"/>
      <c r="H475" s="837">
        <v>0</v>
      </c>
      <c r="I475" s="849">
        <v>22</v>
      </c>
      <c r="J475" s="849">
        <v>12108.58</v>
      </c>
      <c r="K475" s="837">
        <v>1</v>
      </c>
      <c r="L475" s="849">
        <v>22</v>
      </c>
      <c r="M475" s="850">
        <v>12108.58</v>
      </c>
    </row>
    <row r="476" spans="1:13" ht="14.45" customHeight="1" x14ac:dyDescent="0.2">
      <c r="A476" s="831" t="s">
        <v>3265</v>
      </c>
      <c r="B476" s="832" t="s">
        <v>2835</v>
      </c>
      <c r="C476" s="832" t="s">
        <v>2837</v>
      </c>
      <c r="D476" s="832" t="s">
        <v>675</v>
      </c>
      <c r="E476" s="832" t="s">
        <v>672</v>
      </c>
      <c r="F476" s="849"/>
      <c r="G476" s="849"/>
      <c r="H476" s="837">
        <v>0</v>
      </c>
      <c r="I476" s="849">
        <v>3</v>
      </c>
      <c r="J476" s="849">
        <v>217.64999999999998</v>
      </c>
      <c r="K476" s="837">
        <v>1</v>
      </c>
      <c r="L476" s="849">
        <v>3</v>
      </c>
      <c r="M476" s="850">
        <v>217.64999999999998</v>
      </c>
    </row>
    <row r="477" spans="1:13" ht="14.45" customHeight="1" x14ac:dyDescent="0.2">
      <c r="A477" s="831" t="s">
        <v>3265</v>
      </c>
      <c r="B477" s="832" t="s">
        <v>2835</v>
      </c>
      <c r="C477" s="832" t="s">
        <v>2838</v>
      </c>
      <c r="D477" s="832" t="s">
        <v>675</v>
      </c>
      <c r="E477" s="832" t="s">
        <v>671</v>
      </c>
      <c r="F477" s="849"/>
      <c r="G477" s="849"/>
      <c r="H477" s="837">
        <v>0</v>
      </c>
      <c r="I477" s="849">
        <v>1</v>
      </c>
      <c r="J477" s="849">
        <v>65.28</v>
      </c>
      <c r="K477" s="837">
        <v>1</v>
      </c>
      <c r="L477" s="849">
        <v>1</v>
      </c>
      <c r="M477" s="850">
        <v>65.28</v>
      </c>
    </row>
    <row r="478" spans="1:13" ht="14.45" customHeight="1" x14ac:dyDescent="0.2">
      <c r="A478" s="831" t="s">
        <v>3265</v>
      </c>
      <c r="B478" s="832" t="s">
        <v>2835</v>
      </c>
      <c r="C478" s="832" t="s">
        <v>2836</v>
      </c>
      <c r="D478" s="832" t="s">
        <v>675</v>
      </c>
      <c r="E478" s="832" t="s">
        <v>676</v>
      </c>
      <c r="F478" s="849"/>
      <c r="G478" s="849"/>
      <c r="H478" s="837">
        <v>0</v>
      </c>
      <c r="I478" s="849">
        <v>5</v>
      </c>
      <c r="J478" s="849">
        <v>108.80000000000001</v>
      </c>
      <c r="K478" s="837">
        <v>1</v>
      </c>
      <c r="L478" s="849">
        <v>5</v>
      </c>
      <c r="M478" s="850">
        <v>108.80000000000001</v>
      </c>
    </row>
    <row r="479" spans="1:13" ht="14.45" customHeight="1" x14ac:dyDescent="0.2">
      <c r="A479" s="831" t="s">
        <v>3265</v>
      </c>
      <c r="B479" s="832" t="s">
        <v>5604</v>
      </c>
      <c r="C479" s="832" t="s">
        <v>3501</v>
      </c>
      <c r="D479" s="832" t="s">
        <v>3502</v>
      </c>
      <c r="E479" s="832" t="s">
        <v>3503</v>
      </c>
      <c r="F479" s="849"/>
      <c r="G479" s="849"/>
      <c r="H479" s="837">
        <v>0</v>
      </c>
      <c r="I479" s="849">
        <v>6</v>
      </c>
      <c r="J479" s="849">
        <v>18967.079999999998</v>
      </c>
      <c r="K479" s="837">
        <v>1</v>
      </c>
      <c r="L479" s="849">
        <v>6</v>
      </c>
      <c r="M479" s="850">
        <v>18967.079999999998</v>
      </c>
    </row>
    <row r="480" spans="1:13" ht="14.45" customHeight="1" x14ac:dyDescent="0.2">
      <c r="A480" s="831" t="s">
        <v>3265</v>
      </c>
      <c r="B480" s="832" t="s">
        <v>2857</v>
      </c>
      <c r="C480" s="832" t="s">
        <v>3300</v>
      </c>
      <c r="D480" s="832" t="s">
        <v>2868</v>
      </c>
      <c r="E480" s="832" t="s">
        <v>3301</v>
      </c>
      <c r="F480" s="849"/>
      <c r="G480" s="849"/>
      <c r="H480" s="837">
        <v>0</v>
      </c>
      <c r="I480" s="849">
        <v>1</v>
      </c>
      <c r="J480" s="849">
        <v>5322.08</v>
      </c>
      <c r="K480" s="837">
        <v>1</v>
      </c>
      <c r="L480" s="849">
        <v>1</v>
      </c>
      <c r="M480" s="850">
        <v>5322.08</v>
      </c>
    </row>
    <row r="481" spans="1:13" ht="14.45" customHeight="1" x14ac:dyDescent="0.2">
      <c r="A481" s="831" t="s">
        <v>3265</v>
      </c>
      <c r="B481" s="832" t="s">
        <v>2857</v>
      </c>
      <c r="C481" s="832" t="s">
        <v>3423</v>
      </c>
      <c r="D481" s="832" t="s">
        <v>2871</v>
      </c>
      <c r="E481" s="832" t="s">
        <v>3424</v>
      </c>
      <c r="F481" s="849"/>
      <c r="G481" s="849"/>
      <c r="H481" s="837">
        <v>0</v>
      </c>
      <c r="I481" s="849">
        <v>15</v>
      </c>
      <c r="J481" s="849">
        <v>29084.55</v>
      </c>
      <c r="K481" s="837">
        <v>1</v>
      </c>
      <c r="L481" s="849">
        <v>15</v>
      </c>
      <c r="M481" s="850">
        <v>29084.55</v>
      </c>
    </row>
    <row r="482" spans="1:13" ht="14.45" customHeight="1" x14ac:dyDescent="0.2">
      <c r="A482" s="831" t="s">
        <v>3265</v>
      </c>
      <c r="B482" s="832" t="s">
        <v>2857</v>
      </c>
      <c r="C482" s="832" t="s">
        <v>3434</v>
      </c>
      <c r="D482" s="832" t="s">
        <v>2868</v>
      </c>
      <c r="E482" s="832" t="s">
        <v>3435</v>
      </c>
      <c r="F482" s="849"/>
      <c r="G482" s="849"/>
      <c r="H482" s="837">
        <v>0</v>
      </c>
      <c r="I482" s="849">
        <v>3</v>
      </c>
      <c r="J482" s="849">
        <v>15966.24</v>
      </c>
      <c r="K482" s="837">
        <v>1</v>
      </c>
      <c r="L482" s="849">
        <v>3</v>
      </c>
      <c r="M482" s="850">
        <v>15966.24</v>
      </c>
    </row>
    <row r="483" spans="1:13" ht="14.45" customHeight="1" x14ac:dyDescent="0.2">
      <c r="A483" s="831" t="s">
        <v>3265</v>
      </c>
      <c r="B483" s="832" t="s">
        <v>2857</v>
      </c>
      <c r="C483" s="832" t="s">
        <v>2865</v>
      </c>
      <c r="D483" s="832" t="s">
        <v>2859</v>
      </c>
      <c r="E483" s="832" t="s">
        <v>2866</v>
      </c>
      <c r="F483" s="849"/>
      <c r="G483" s="849"/>
      <c r="H483" s="837">
        <v>0</v>
      </c>
      <c r="I483" s="849">
        <v>2</v>
      </c>
      <c r="J483" s="849">
        <v>1938.96</v>
      </c>
      <c r="K483" s="837">
        <v>1</v>
      </c>
      <c r="L483" s="849">
        <v>2</v>
      </c>
      <c r="M483" s="850">
        <v>1938.96</v>
      </c>
    </row>
    <row r="484" spans="1:13" ht="14.45" customHeight="1" x14ac:dyDescent="0.2">
      <c r="A484" s="831" t="s">
        <v>3265</v>
      </c>
      <c r="B484" s="832" t="s">
        <v>2857</v>
      </c>
      <c r="C484" s="832" t="s">
        <v>4818</v>
      </c>
      <c r="D484" s="832" t="s">
        <v>4402</v>
      </c>
      <c r="E484" s="832" t="s">
        <v>2860</v>
      </c>
      <c r="F484" s="849">
        <v>3</v>
      </c>
      <c r="G484" s="849">
        <v>5816.91</v>
      </c>
      <c r="H484" s="837">
        <v>1</v>
      </c>
      <c r="I484" s="849"/>
      <c r="J484" s="849"/>
      <c r="K484" s="837">
        <v>0</v>
      </c>
      <c r="L484" s="849">
        <v>3</v>
      </c>
      <c r="M484" s="850">
        <v>5816.91</v>
      </c>
    </row>
    <row r="485" spans="1:13" ht="14.45" customHeight="1" x14ac:dyDescent="0.2">
      <c r="A485" s="831" t="s">
        <v>3265</v>
      </c>
      <c r="B485" s="832" t="s">
        <v>2883</v>
      </c>
      <c r="C485" s="832" t="s">
        <v>2886</v>
      </c>
      <c r="D485" s="832" t="s">
        <v>1345</v>
      </c>
      <c r="E485" s="832" t="s">
        <v>1346</v>
      </c>
      <c r="F485" s="849"/>
      <c r="G485" s="849"/>
      <c r="H485" s="837"/>
      <c r="I485" s="849">
        <v>8</v>
      </c>
      <c r="J485" s="849">
        <v>0</v>
      </c>
      <c r="K485" s="837"/>
      <c r="L485" s="849">
        <v>8</v>
      </c>
      <c r="M485" s="850">
        <v>0</v>
      </c>
    </row>
    <row r="486" spans="1:13" ht="14.45" customHeight="1" x14ac:dyDescent="0.2">
      <c r="A486" s="831" t="s">
        <v>3265</v>
      </c>
      <c r="B486" s="832" t="s">
        <v>2906</v>
      </c>
      <c r="C486" s="832" t="s">
        <v>3439</v>
      </c>
      <c r="D486" s="832" t="s">
        <v>2911</v>
      </c>
      <c r="E486" s="832" t="s">
        <v>3440</v>
      </c>
      <c r="F486" s="849"/>
      <c r="G486" s="849"/>
      <c r="H486" s="837">
        <v>0</v>
      </c>
      <c r="I486" s="849">
        <v>14</v>
      </c>
      <c r="J486" s="849">
        <v>4752.58</v>
      </c>
      <c r="K486" s="837">
        <v>1</v>
      </c>
      <c r="L486" s="849">
        <v>14</v>
      </c>
      <c r="M486" s="850">
        <v>4752.58</v>
      </c>
    </row>
    <row r="487" spans="1:13" ht="14.45" customHeight="1" x14ac:dyDescent="0.2">
      <c r="A487" s="831" t="s">
        <v>3265</v>
      </c>
      <c r="B487" s="832" t="s">
        <v>2906</v>
      </c>
      <c r="C487" s="832" t="s">
        <v>2910</v>
      </c>
      <c r="D487" s="832" t="s">
        <v>2911</v>
      </c>
      <c r="E487" s="832" t="s">
        <v>2912</v>
      </c>
      <c r="F487" s="849"/>
      <c r="G487" s="849"/>
      <c r="H487" s="837">
        <v>0</v>
      </c>
      <c r="I487" s="849">
        <v>5</v>
      </c>
      <c r="J487" s="849">
        <v>565.79999999999995</v>
      </c>
      <c r="K487" s="837">
        <v>1</v>
      </c>
      <c r="L487" s="849">
        <v>5</v>
      </c>
      <c r="M487" s="850">
        <v>565.79999999999995</v>
      </c>
    </row>
    <row r="488" spans="1:13" ht="14.45" customHeight="1" x14ac:dyDescent="0.2">
      <c r="A488" s="831" t="s">
        <v>3265</v>
      </c>
      <c r="B488" s="832" t="s">
        <v>2906</v>
      </c>
      <c r="C488" s="832" t="s">
        <v>2913</v>
      </c>
      <c r="D488" s="832" t="s">
        <v>2911</v>
      </c>
      <c r="E488" s="832" t="s">
        <v>2914</v>
      </c>
      <c r="F488" s="849"/>
      <c r="G488" s="849"/>
      <c r="H488" s="837">
        <v>0</v>
      </c>
      <c r="I488" s="849">
        <v>2</v>
      </c>
      <c r="J488" s="849">
        <v>339.46</v>
      </c>
      <c r="K488" s="837">
        <v>1</v>
      </c>
      <c r="L488" s="849">
        <v>2</v>
      </c>
      <c r="M488" s="850">
        <v>339.46</v>
      </c>
    </row>
    <row r="489" spans="1:13" ht="14.45" customHeight="1" x14ac:dyDescent="0.2">
      <c r="A489" s="831" t="s">
        <v>3265</v>
      </c>
      <c r="B489" s="832" t="s">
        <v>2906</v>
      </c>
      <c r="C489" s="832" t="s">
        <v>2915</v>
      </c>
      <c r="D489" s="832" t="s">
        <v>2911</v>
      </c>
      <c r="E489" s="832" t="s">
        <v>2916</v>
      </c>
      <c r="F489" s="849"/>
      <c r="G489" s="849"/>
      <c r="H489" s="837">
        <v>0</v>
      </c>
      <c r="I489" s="849">
        <v>12</v>
      </c>
      <c r="J489" s="849">
        <v>4073.6400000000003</v>
      </c>
      <c r="K489" s="837">
        <v>1</v>
      </c>
      <c r="L489" s="849">
        <v>12</v>
      </c>
      <c r="M489" s="850">
        <v>4073.6400000000003</v>
      </c>
    </row>
    <row r="490" spans="1:13" ht="14.45" customHeight="1" x14ac:dyDescent="0.2">
      <c r="A490" s="831" t="s">
        <v>3265</v>
      </c>
      <c r="B490" s="832" t="s">
        <v>2906</v>
      </c>
      <c r="C490" s="832" t="s">
        <v>4819</v>
      </c>
      <c r="D490" s="832" t="s">
        <v>4820</v>
      </c>
      <c r="E490" s="832" t="s">
        <v>2916</v>
      </c>
      <c r="F490" s="849">
        <v>1</v>
      </c>
      <c r="G490" s="849">
        <v>339.47</v>
      </c>
      <c r="H490" s="837">
        <v>1</v>
      </c>
      <c r="I490" s="849"/>
      <c r="J490" s="849"/>
      <c r="K490" s="837">
        <v>0</v>
      </c>
      <c r="L490" s="849">
        <v>1</v>
      </c>
      <c r="M490" s="850">
        <v>339.47</v>
      </c>
    </row>
    <row r="491" spans="1:13" ht="14.45" customHeight="1" x14ac:dyDescent="0.2">
      <c r="A491" s="831" t="s">
        <v>3265</v>
      </c>
      <c r="B491" s="832" t="s">
        <v>2906</v>
      </c>
      <c r="C491" s="832" t="s">
        <v>4821</v>
      </c>
      <c r="D491" s="832" t="s">
        <v>4822</v>
      </c>
      <c r="E491" s="832" t="s">
        <v>2916</v>
      </c>
      <c r="F491" s="849">
        <v>8</v>
      </c>
      <c r="G491" s="849">
        <v>2715.76</v>
      </c>
      <c r="H491" s="837">
        <v>1</v>
      </c>
      <c r="I491" s="849"/>
      <c r="J491" s="849"/>
      <c r="K491" s="837">
        <v>0</v>
      </c>
      <c r="L491" s="849">
        <v>8</v>
      </c>
      <c r="M491" s="850">
        <v>2715.76</v>
      </c>
    </row>
    <row r="492" spans="1:13" ht="14.45" customHeight="1" x14ac:dyDescent="0.2">
      <c r="A492" s="831" t="s">
        <v>3265</v>
      </c>
      <c r="B492" s="832" t="s">
        <v>2906</v>
      </c>
      <c r="C492" s="832" t="s">
        <v>4824</v>
      </c>
      <c r="D492" s="832" t="s">
        <v>3442</v>
      </c>
      <c r="E492" s="832" t="s">
        <v>2916</v>
      </c>
      <c r="F492" s="849">
        <v>1</v>
      </c>
      <c r="G492" s="849">
        <v>339.47</v>
      </c>
      <c r="H492" s="837">
        <v>1</v>
      </c>
      <c r="I492" s="849"/>
      <c r="J492" s="849"/>
      <c r="K492" s="837">
        <v>0</v>
      </c>
      <c r="L492" s="849">
        <v>1</v>
      </c>
      <c r="M492" s="850">
        <v>339.47</v>
      </c>
    </row>
    <row r="493" spans="1:13" ht="14.45" customHeight="1" x14ac:dyDescent="0.2">
      <c r="A493" s="831" t="s">
        <v>3265</v>
      </c>
      <c r="B493" s="832" t="s">
        <v>2906</v>
      </c>
      <c r="C493" s="832" t="s">
        <v>4823</v>
      </c>
      <c r="D493" s="832" t="s">
        <v>3442</v>
      </c>
      <c r="E493" s="832" t="s">
        <v>3839</v>
      </c>
      <c r="F493" s="849">
        <v>1</v>
      </c>
      <c r="G493" s="849">
        <v>22.64</v>
      </c>
      <c r="H493" s="837">
        <v>1</v>
      </c>
      <c r="I493" s="849"/>
      <c r="J493" s="849"/>
      <c r="K493" s="837">
        <v>0</v>
      </c>
      <c r="L493" s="849">
        <v>1</v>
      </c>
      <c r="M493" s="850">
        <v>22.64</v>
      </c>
    </row>
    <row r="494" spans="1:13" ht="14.45" customHeight="1" x14ac:dyDescent="0.2">
      <c r="A494" s="831" t="s">
        <v>3265</v>
      </c>
      <c r="B494" s="832" t="s">
        <v>2906</v>
      </c>
      <c r="C494" s="832" t="s">
        <v>3441</v>
      </c>
      <c r="D494" s="832" t="s">
        <v>3442</v>
      </c>
      <c r="E494" s="832" t="s">
        <v>2912</v>
      </c>
      <c r="F494" s="849">
        <v>9</v>
      </c>
      <c r="G494" s="849">
        <v>1018.4399999999999</v>
      </c>
      <c r="H494" s="837">
        <v>1</v>
      </c>
      <c r="I494" s="849"/>
      <c r="J494" s="849"/>
      <c r="K494" s="837">
        <v>0</v>
      </c>
      <c r="L494" s="849">
        <v>9</v>
      </c>
      <c r="M494" s="850">
        <v>1018.4399999999999</v>
      </c>
    </row>
    <row r="495" spans="1:13" ht="14.45" customHeight="1" x14ac:dyDescent="0.2">
      <c r="A495" s="831" t="s">
        <v>3265</v>
      </c>
      <c r="B495" s="832" t="s">
        <v>2930</v>
      </c>
      <c r="C495" s="832" t="s">
        <v>2931</v>
      </c>
      <c r="D495" s="832" t="s">
        <v>2932</v>
      </c>
      <c r="E495" s="832" t="s">
        <v>2933</v>
      </c>
      <c r="F495" s="849"/>
      <c r="G495" s="849"/>
      <c r="H495" s="837">
        <v>0</v>
      </c>
      <c r="I495" s="849">
        <v>3</v>
      </c>
      <c r="J495" s="849">
        <v>28.200000000000003</v>
      </c>
      <c r="K495" s="837">
        <v>1</v>
      </c>
      <c r="L495" s="849">
        <v>3</v>
      </c>
      <c r="M495" s="850">
        <v>28.200000000000003</v>
      </c>
    </row>
    <row r="496" spans="1:13" ht="14.45" customHeight="1" x14ac:dyDescent="0.2">
      <c r="A496" s="831" t="s">
        <v>3265</v>
      </c>
      <c r="B496" s="832" t="s">
        <v>2930</v>
      </c>
      <c r="C496" s="832" t="s">
        <v>2934</v>
      </c>
      <c r="D496" s="832" t="s">
        <v>2932</v>
      </c>
      <c r="E496" s="832" t="s">
        <v>2935</v>
      </c>
      <c r="F496" s="849"/>
      <c r="G496" s="849"/>
      <c r="H496" s="837">
        <v>0</v>
      </c>
      <c r="I496" s="849">
        <v>1</v>
      </c>
      <c r="J496" s="849">
        <v>4.7</v>
      </c>
      <c r="K496" s="837">
        <v>1</v>
      </c>
      <c r="L496" s="849">
        <v>1</v>
      </c>
      <c r="M496" s="850">
        <v>4.7</v>
      </c>
    </row>
    <row r="497" spans="1:13" ht="14.45" customHeight="1" x14ac:dyDescent="0.2">
      <c r="A497" s="831" t="s">
        <v>3265</v>
      </c>
      <c r="B497" s="832" t="s">
        <v>2946</v>
      </c>
      <c r="C497" s="832" t="s">
        <v>3676</v>
      </c>
      <c r="D497" s="832" t="s">
        <v>1662</v>
      </c>
      <c r="E497" s="832" t="s">
        <v>2948</v>
      </c>
      <c r="F497" s="849">
        <v>1</v>
      </c>
      <c r="G497" s="849">
        <v>0</v>
      </c>
      <c r="H497" s="837"/>
      <c r="I497" s="849"/>
      <c r="J497" s="849"/>
      <c r="K497" s="837"/>
      <c r="L497" s="849">
        <v>1</v>
      </c>
      <c r="M497" s="850">
        <v>0</v>
      </c>
    </row>
    <row r="498" spans="1:13" ht="14.45" customHeight="1" x14ac:dyDescent="0.2">
      <c r="A498" s="831" t="s">
        <v>3265</v>
      </c>
      <c r="B498" s="832" t="s">
        <v>2946</v>
      </c>
      <c r="C498" s="832" t="s">
        <v>2949</v>
      </c>
      <c r="D498" s="832" t="s">
        <v>1662</v>
      </c>
      <c r="E498" s="832" t="s">
        <v>2950</v>
      </c>
      <c r="F498" s="849">
        <v>10</v>
      </c>
      <c r="G498" s="849">
        <v>0</v>
      </c>
      <c r="H498" s="837"/>
      <c r="I498" s="849"/>
      <c r="J498" s="849"/>
      <c r="K498" s="837"/>
      <c r="L498" s="849">
        <v>10</v>
      </c>
      <c r="M498" s="850">
        <v>0</v>
      </c>
    </row>
    <row r="499" spans="1:13" ht="14.45" customHeight="1" x14ac:dyDescent="0.2">
      <c r="A499" s="831" t="s">
        <v>3265</v>
      </c>
      <c r="B499" s="832" t="s">
        <v>2946</v>
      </c>
      <c r="C499" s="832" t="s">
        <v>3679</v>
      </c>
      <c r="D499" s="832" t="s">
        <v>3680</v>
      </c>
      <c r="E499" s="832" t="s">
        <v>771</v>
      </c>
      <c r="F499" s="849">
        <v>1</v>
      </c>
      <c r="G499" s="849">
        <v>0</v>
      </c>
      <c r="H499" s="837"/>
      <c r="I499" s="849"/>
      <c r="J499" s="849"/>
      <c r="K499" s="837"/>
      <c r="L499" s="849">
        <v>1</v>
      </c>
      <c r="M499" s="850">
        <v>0</v>
      </c>
    </row>
    <row r="500" spans="1:13" ht="14.45" customHeight="1" x14ac:dyDescent="0.2">
      <c r="A500" s="831" t="s">
        <v>3265</v>
      </c>
      <c r="B500" s="832" t="s">
        <v>2946</v>
      </c>
      <c r="C500" s="832" t="s">
        <v>3682</v>
      </c>
      <c r="D500" s="832" t="s">
        <v>3683</v>
      </c>
      <c r="E500" s="832" t="s">
        <v>3148</v>
      </c>
      <c r="F500" s="849">
        <v>2</v>
      </c>
      <c r="G500" s="849">
        <v>0</v>
      </c>
      <c r="H500" s="837"/>
      <c r="I500" s="849"/>
      <c r="J500" s="849"/>
      <c r="K500" s="837"/>
      <c r="L500" s="849">
        <v>2</v>
      </c>
      <c r="M500" s="850">
        <v>0</v>
      </c>
    </row>
    <row r="501" spans="1:13" ht="14.45" customHeight="1" x14ac:dyDescent="0.2">
      <c r="A501" s="831" t="s">
        <v>3265</v>
      </c>
      <c r="B501" s="832" t="s">
        <v>2946</v>
      </c>
      <c r="C501" s="832" t="s">
        <v>3142</v>
      </c>
      <c r="D501" s="832" t="s">
        <v>1662</v>
      </c>
      <c r="E501" s="832" t="s">
        <v>2950</v>
      </c>
      <c r="F501" s="849"/>
      <c r="G501" s="849"/>
      <c r="H501" s="837"/>
      <c r="I501" s="849">
        <v>7</v>
      </c>
      <c r="J501" s="849">
        <v>0</v>
      </c>
      <c r="K501" s="837"/>
      <c r="L501" s="849">
        <v>7</v>
      </c>
      <c r="M501" s="850">
        <v>0</v>
      </c>
    </row>
    <row r="502" spans="1:13" ht="14.45" customHeight="1" x14ac:dyDescent="0.2">
      <c r="A502" s="831" t="s">
        <v>3265</v>
      </c>
      <c r="B502" s="832" t="s">
        <v>2946</v>
      </c>
      <c r="C502" s="832" t="s">
        <v>2951</v>
      </c>
      <c r="D502" s="832" t="s">
        <v>1662</v>
      </c>
      <c r="E502" s="832" t="s">
        <v>2948</v>
      </c>
      <c r="F502" s="849"/>
      <c r="G502" s="849"/>
      <c r="H502" s="837"/>
      <c r="I502" s="849">
        <v>5</v>
      </c>
      <c r="J502" s="849">
        <v>0</v>
      </c>
      <c r="K502" s="837"/>
      <c r="L502" s="849">
        <v>5</v>
      </c>
      <c r="M502" s="850">
        <v>0</v>
      </c>
    </row>
    <row r="503" spans="1:13" ht="14.45" customHeight="1" x14ac:dyDescent="0.2">
      <c r="A503" s="831" t="s">
        <v>3265</v>
      </c>
      <c r="B503" s="832" t="s">
        <v>5597</v>
      </c>
      <c r="C503" s="832" t="s">
        <v>4392</v>
      </c>
      <c r="D503" s="832" t="s">
        <v>832</v>
      </c>
      <c r="E503" s="832" t="s">
        <v>830</v>
      </c>
      <c r="F503" s="849"/>
      <c r="G503" s="849"/>
      <c r="H503" s="837">
        <v>0</v>
      </c>
      <c r="I503" s="849">
        <v>1</v>
      </c>
      <c r="J503" s="849">
        <v>264</v>
      </c>
      <c r="K503" s="837">
        <v>1</v>
      </c>
      <c r="L503" s="849">
        <v>1</v>
      </c>
      <c r="M503" s="850">
        <v>264</v>
      </c>
    </row>
    <row r="504" spans="1:13" ht="14.45" customHeight="1" x14ac:dyDescent="0.2">
      <c r="A504" s="831" t="s">
        <v>3265</v>
      </c>
      <c r="B504" s="832" t="s">
        <v>5597</v>
      </c>
      <c r="C504" s="832" t="s">
        <v>3366</v>
      </c>
      <c r="D504" s="832" t="s">
        <v>831</v>
      </c>
      <c r="E504" s="832" t="s">
        <v>769</v>
      </c>
      <c r="F504" s="849"/>
      <c r="G504" s="849"/>
      <c r="H504" s="837">
        <v>0</v>
      </c>
      <c r="I504" s="849">
        <v>2</v>
      </c>
      <c r="J504" s="849">
        <v>131.97999999999999</v>
      </c>
      <c r="K504" s="837">
        <v>1</v>
      </c>
      <c r="L504" s="849">
        <v>2</v>
      </c>
      <c r="M504" s="850">
        <v>131.97999999999999</v>
      </c>
    </row>
    <row r="505" spans="1:13" ht="14.45" customHeight="1" x14ac:dyDescent="0.2">
      <c r="A505" s="831" t="s">
        <v>3265</v>
      </c>
      <c r="B505" s="832" t="s">
        <v>5597</v>
      </c>
      <c r="C505" s="832" t="s">
        <v>3368</v>
      </c>
      <c r="D505" s="832" t="s">
        <v>832</v>
      </c>
      <c r="E505" s="832" t="s">
        <v>830</v>
      </c>
      <c r="F505" s="849"/>
      <c r="G505" s="849"/>
      <c r="H505" s="837">
        <v>0</v>
      </c>
      <c r="I505" s="849">
        <v>1</v>
      </c>
      <c r="J505" s="849">
        <v>264</v>
      </c>
      <c r="K505" s="837">
        <v>1</v>
      </c>
      <c r="L505" s="849">
        <v>1</v>
      </c>
      <c r="M505" s="850">
        <v>264</v>
      </c>
    </row>
    <row r="506" spans="1:13" ht="14.45" customHeight="1" x14ac:dyDescent="0.2">
      <c r="A506" s="831" t="s">
        <v>3265</v>
      </c>
      <c r="B506" s="832" t="s">
        <v>2969</v>
      </c>
      <c r="C506" s="832" t="s">
        <v>2970</v>
      </c>
      <c r="D506" s="832" t="s">
        <v>2971</v>
      </c>
      <c r="E506" s="832" t="s">
        <v>2972</v>
      </c>
      <c r="F506" s="849"/>
      <c r="G506" s="849"/>
      <c r="H506" s="837">
        <v>0</v>
      </c>
      <c r="I506" s="849">
        <v>2</v>
      </c>
      <c r="J506" s="849">
        <v>282.5</v>
      </c>
      <c r="K506" s="837">
        <v>1</v>
      </c>
      <c r="L506" s="849">
        <v>2</v>
      </c>
      <c r="M506" s="850">
        <v>282.5</v>
      </c>
    </row>
    <row r="507" spans="1:13" ht="14.45" customHeight="1" x14ac:dyDescent="0.2">
      <c r="A507" s="831" t="s">
        <v>3265</v>
      </c>
      <c r="B507" s="832" t="s">
        <v>3153</v>
      </c>
      <c r="C507" s="832" t="s">
        <v>4809</v>
      </c>
      <c r="D507" s="832" t="s">
        <v>4743</v>
      </c>
      <c r="E507" s="832" t="s">
        <v>4810</v>
      </c>
      <c r="F507" s="849">
        <v>1</v>
      </c>
      <c r="G507" s="849">
        <v>0</v>
      </c>
      <c r="H507" s="837"/>
      <c r="I507" s="849"/>
      <c r="J507" s="849"/>
      <c r="K507" s="837"/>
      <c r="L507" s="849">
        <v>1</v>
      </c>
      <c r="M507" s="850">
        <v>0</v>
      </c>
    </row>
    <row r="508" spans="1:13" ht="14.45" customHeight="1" x14ac:dyDescent="0.2">
      <c r="A508" s="831" t="s">
        <v>3265</v>
      </c>
      <c r="B508" s="832" t="s">
        <v>5608</v>
      </c>
      <c r="C508" s="832" t="s">
        <v>4811</v>
      </c>
      <c r="D508" s="832" t="s">
        <v>4812</v>
      </c>
      <c r="E508" s="832" t="s">
        <v>4813</v>
      </c>
      <c r="F508" s="849"/>
      <c r="G508" s="849"/>
      <c r="H508" s="837"/>
      <c r="I508" s="849">
        <v>1</v>
      </c>
      <c r="J508" s="849">
        <v>0</v>
      </c>
      <c r="K508" s="837"/>
      <c r="L508" s="849">
        <v>1</v>
      </c>
      <c r="M508" s="850">
        <v>0</v>
      </c>
    </row>
    <row r="509" spans="1:13" ht="14.45" customHeight="1" x14ac:dyDescent="0.2">
      <c r="A509" s="831" t="s">
        <v>3265</v>
      </c>
      <c r="B509" s="832" t="s">
        <v>2985</v>
      </c>
      <c r="C509" s="832" t="s">
        <v>4196</v>
      </c>
      <c r="D509" s="832" t="s">
        <v>1653</v>
      </c>
      <c r="E509" s="832" t="s">
        <v>4197</v>
      </c>
      <c r="F509" s="849"/>
      <c r="G509" s="849"/>
      <c r="H509" s="837">
        <v>0</v>
      </c>
      <c r="I509" s="849">
        <v>1</v>
      </c>
      <c r="J509" s="849">
        <v>176.32</v>
      </c>
      <c r="K509" s="837">
        <v>1</v>
      </c>
      <c r="L509" s="849">
        <v>1</v>
      </c>
      <c r="M509" s="850">
        <v>176.32</v>
      </c>
    </row>
    <row r="510" spans="1:13" ht="14.45" customHeight="1" x14ac:dyDescent="0.2">
      <c r="A510" s="831" t="s">
        <v>3265</v>
      </c>
      <c r="B510" s="832" t="s">
        <v>2989</v>
      </c>
      <c r="C510" s="832" t="s">
        <v>2990</v>
      </c>
      <c r="D510" s="832" t="s">
        <v>1005</v>
      </c>
      <c r="E510" s="832" t="s">
        <v>2653</v>
      </c>
      <c r="F510" s="849"/>
      <c r="G510" s="849"/>
      <c r="H510" s="837">
        <v>0</v>
      </c>
      <c r="I510" s="849">
        <v>1</v>
      </c>
      <c r="J510" s="849">
        <v>58.77</v>
      </c>
      <c r="K510" s="837">
        <v>1</v>
      </c>
      <c r="L510" s="849">
        <v>1</v>
      </c>
      <c r="M510" s="850">
        <v>58.77</v>
      </c>
    </row>
    <row r="511" spans="1:13" ht="14.45" customHeight="1" x14ac:dyDescent="0.2">
      <c r="A511" s="831" t="s">
        <v>3265</v>
      </c>
      <c r="B511" s="832" t="s">
        <v>2991</v>
      </c>
      <c r="C511" s="832" t="s">
        <v>4206</v>
      </c>
      <c r="D511" s="832" t="s">
        <v>4205</v>
      </c>
      <c r="E511" s="832" t="s">
        <v>4207</v>
      </c>
      <c r="F511" s="849">
        <v>1</v>
      </c>
      <c r="G511" s="849">
        <v>176.32</v>
      </c>
      <c r="H511" s="837">
        <v>1</v>
      </c>
      <c r="I511" s="849"/>
      <c r="J511" s="849"/>
      <c r="K511" s="837">
        <v>0</v>
      </c>
      <c r="L511" s="849">
        <v>1</v>
      </c>
      <c r="M511" s="850">
        <v>176.32</v>
      </c>
    </row>
    <row r="512" spans="1:13" ht="14.45" customHeight="1" x14ac:dyDescent="0.2">
      <c r="A512" s="831" t="s">
        <v>3265</v>
      </c>
      <c r="B512" s="832" t="s">
        <v>2991</v>
      </c>
      <c r="C512" s="832" t="s">
        <v>4816</v>
      </c>
      <c r="D512" s="832" t="s">
        <v>4078</v>
      </c>
      <c r="E512" s="832" t="s">
        <v>4817</v>
      </c>
      <c r="F512" s="849">
        <v>1</v>
      </c>
      <c r="G512" s="849">
        <v>88.16</v>
      </c>
      <c r="H512" s="837">
        <v>1</v>
      </c>
      <c r="I512" s="849"/>
      <c r="J512" s="849"/>
      <c r="K512" s="837">
        <v>0</v>
      </c>
      <c r="L512" s="849">
        <v>1</v>
      </c>
      <c r="M512" s="850">
        <v>88.16</v>
      </c>
    </row>
    <row r="513" spans="1:13" ht="14.45" customHeight="1" x14ac:dyDescent="0.2">
      <c r="A513" s="831" t="s">
        <v>3265</v>
      </c>
      <c r="B513" s="832" t="s">
        <v>2995</v>
      </c>
      <c r="C513" s="832" t="s">
        <v>4359</v>
      </c>
      <c r="D513" s="832" t="s">
        <v>2156</v>
      </c>
      <c r="E513" s="832" t="s">
        <v>2157</v>
      </c>
      <c r="F513" s="849"/>
      <c r="G513" s="849"/>
      <c r="H513" s="837">
        <v>0</v>
      </c>
      <c r="I513" s="849">
        <v>2</v>
      </c>
      <c r="J513" s="849">
        <v>388.52</v>
      </c>
      <c r="K513" s="837">
        <v>1</v>
      </c>
      <c r="L513" s="849">
        <v>2</v>
      </c>
      <c r="M513" s="850">
        <v>388.52</v>
      </c>
    </row>
    <row r="514" spans="1:13" ht="14.45" customHeight="1" x14ac:dyDescent="0.2">
      <c r="A514" s="831" t="s">
        <v>3266</v>
      </c>
      <c r="B514" s="832" t="s">
        <v>2505</v>
      </c>
      <c r="C514" s="832" t="s">
        <v>2508</v>
      </c>
      <c r="D514" s="832" t="s">
        <v>842</v>
      </c>
      <c r="E514" s="832" t="s">
        <v>2509</v>
      </c>
      <c r="F514" s="849"/>
      <c r="G514" s="849"/>
      <c r="H514" s="837">
        <v>0</v>
      </c>
      <c r="I514" s="849">
        <v>2</v>
      </c>
      <c r="J514" s="849">
        <v>32.24</v>
      </c>
      <c r="K514" s="837">
        <v>1</v>
      </c>
      <c r="L514" s="849">
        <v>2</v>
      </c>
      <c r="M514" s="850">
        <v>32.24</v>
      </c>
    </row>
    <row r="515" spans="1:13" ht="14.45" customHeight="1" x14ac:dyDescent="0.2">
      <c r="A515" s="831" t="s">
        <v>3266</v>
      </c>
      <c r="B515" s="832" t="s">
        <v>5598</v>
      </c>
      <c r="C515" s="832" t="s">
        <v>4342</v>
      </c>
      <c r="D515" s="832" t="s">
        <v>932</v>
      </c>
      <c r="E515" s="832" t="s">
        <v>4343</v>
      </c>
      <c r="F515" s="849"/>
      <c r="G515" s="849"/>
      <c r="H515" s="837"/>
      <c r="I515" s="849">
        <v>1</v>
      </c>
      <c r="J515" s="849">
        <v>0</v>
      </c>
      <c r="K515" s="837"/>
      <c r="L515" s="849">
        <v>1</v>
      </c>
      <c r="M515" s="850">
        <v>0</v>
      </c>
    </row>
    <row r="516" spans="1:13" ht="14.45" customHeight="1" x14ac:dyDescent="0.2">
      <c r="A516" s="831" t="s">
        <v>3266</v>
      </c>
      <c r="B516" s="832" t="s">
        <v>2658</v>
      </c>
      <c r="C516" s="832" t="s">
        <v>2660</v>
      </c>
      <c r="D516" s="832" t="s">
        <v>1427</v>
      </c>
      <c r="E516" s="832" t="s">
        <v>2661</v>
      </c>
      <c r="F516" s="849"/>
      <c r="G516" s="849"/>
      <c r="H516" s="837">
        <v>0</v>
      </c>
      <c r="I516" s="849">
        <v>1</v>
      </c>
      <c r="J516" s="849">
        <v>143.09</v>
      </c>
      <c r="K516" s="837">
        <v>1</v>
      </c>
      <c r="L516" s="849">
        <v>1</v>
      </c>
      <c r="M516" s="850">
        <v>143.09</v>
      </c>
    </row>
    <row r="517" spans="1:13" ht="14.45" customHeight="1" x14ac:dyDescent="0.2">
      <c r="A517" s="831" t="s">
        <v>3266</v>
      </c>
      <c r="B517" s="832" t="s">
        <v>2727</v>
      </c>
      <c r="C517" s="832" t="s">
        <v>3111</v>
      </c>
      <c r="D517" s="832" t="s">
        <v>1735</v>
      </c>
      <c r="E517" s="832" t="s">
        <v>3112</v>
      </c>
      <c r="F517" s="849"/>
      <c r="G517" s="849"/>
      <c r="H517" s="837">
        <v>0</v>
      </c>
      <c r="I517" s="849">
        <v>1</v>
      </c>
      <c r="J517" s="849">
        <v>154.36000000000001</v>
      </c>
      <c r="K517" s="837">
        <v>1</v>
      </c>
      <c r="L517" s="849">
        <v>1</v>
      </c>
      <c r="M517" s="850">
        <v>154.36000000000001</v>
      </c>
    </row>
    <row r="518" spans="1:13" ht="14.45" customHeight="1" x14ac:dyDescent="0.2">
      <c r="A518" s="831" t="s">
        <v>3266</v>
      </c>
      <c r="B518" s="832" t="s">
        <v>2792</v>
      </c>
      <c r="C518" s="832" t="s">
        <v>5451</v>
      </c>
      <c r="D518" s="832" t="s">
        <v>1536</v>
      </c>
      <c r="E518" s="832" t="s">
        <v>1537</v>
      </c>
      <c r="F518" s="849">
        <v>1</v>
      </c>
      <c r="G518" s="849">
        <v>5623.83</v>
      </c>
      <c r="H518" s="837">
        <v>1</v>
      </c>
      <c r="I518" s="849"/>
      <c r="J518" s="849"/>
      <c r="K518" s="837">
        <v>0</v>
      </c>
      <c r="L518" s="849">
        <v>1</v>
      </c>
      <c r="M518" s="850">
        <v>5623.83</v>
      </c>
    </row>
    <row r="519" spans="1:13" ht="14.45" customHeight="1" x14ac:dyDescent="0.2">
      <c r="A519" s="831" t="s">
        <v>3266</v>
      </c>
      <c r="B519" s="832" t="s">
        <v>2792</v>
      </c>
      <c r="C519" s="832" t="s">
        <v>5452</v>
      </c>
      <c r="D519" s="832" t="s">
        <v>1536</v>
      </c>
      <c r="E519" s="832" t="s">
        <v>1538</v>
      </c>
      <c r="F519" s="849">
        <v>4</v>
      </c>
      <c r="G519" s="849">
        <v>16068.08</v>
      </c>
      <c r="H519" s="837">
        <v>1</v>
      </c>
      <c r="I519" s="849"/>
      <c r="J519" s="849"/>
      <c r="K519" s="837">
        <v>0</v>
      </c>
      <c r="L519" s="849">
        <v>4</v>
      </c>
      <c r="M519" s="850">
        <v>16068.08</v>
      </c>
    </row>
    <row r="520" spans="1:13" ht="14.45" customHeight="1" x14ac:dyDescent="0.2">
      <c r="A520" s="831" t="s">
        <v>3266</v>
      </c>
      <c r="B520" s="832" t="s">
        <v>2792</v>
      </c>
      <c r="C520" s="832" t="s">
        <v>5453</v>
      </c>
      <c r="D520" s="832" t="s">
        <v>1536</v>
      </c>
      <c r="E520" s="832" t="s">
        <v>3629</v>
      </c>
      <c r="F520" s="849">
        <v>3</v>
      </c>
      <c r="G520" s="849">
        <v>2410.1999999999998</v>
      </c>
      <c r="H520" s="837">
        <v>1</v>
      </c>
      <c r="I520" s="849"/>
      <c r="J520" s="849"/>
      <c r="K520" s="837">
        <v>0</v>
      </c>
      <c r="L520" s="849">
        <v>3</v>
      </c>
      <c r="M520" s="850">
        <v>2410.1999999999998</v>
      </c>
    </row>
    <row r="521" spans="1:13" ht="14.45" customHeight="1" x14ac:dyDescent="0.2">
      <c r="A521" s="831" t="s">
        <v>3266</v>
      </c>
      <c r="B521" s="832" t="s">
        <v>2792</v>
      </c>
      <c r="C521" s="832" t="s">
        <v>3628</v>
      </c>
      <c r="D521" s="832" t="s">
        <v>1536</v>
      </c>
      <c r="E521" s="832" t="s">
        <v>3629</v>
      </c>
      <c r="F521" s="849"/>
      <c r="G521" s="849"/>
      <c r="H521" s="837">
        <v>0</v>
      </c>
      <c r="I521" s="849">
        <v>7</v>
      </c>
      <c r="J521" s="849">
        <v>5623.8</v>
      </c>
      <c r="K521" s="837">
        <v>1</v>
      </c>
      <c r="L521" s="849">
        <v>7</v>
      </c>
      <c r="M521" s="850">
        <v>5623.8</v>
      </c>
    </row>
    <row r="522" spans="1:13" ht="14.45" customHeight="1" x14ac:dyDescent="0.2">
      <c r="A522" s="831" t="s">
        <v>3266</v>
      </c>
      <c r="B522" s="832" t="s">
        <v>2792</v>
      </c>
      <c r="C522" s="832" t="s">
        <v>2793</v>
      </c>
      <c r="D522" s="832" t="s">
        <v>1536</v>
      </c>
      <c r="E522" s="832" t="s">
        <v>1538</v>
      </c>
      <c r="F522" s="849"/>
      <c r="G522" s="849"/>
      <c r="H522" s="837">
        <v>0</v>
      </c>
      <c r="I522" s="849">
        <v>5</v>
      </c>
      <c r="J522" s="849">
        <v>20085.099999999999</v>
      </c>
      <c r="K522" s="837">
        <v>1</v>
      </c>
      <c r="L522" s="849">
        <v>5</v>
      </c>
      <c r="M522" s="850">
        <v>20085.099999999999</v>
      </c>
    </row>
    <row r="523" spans="1:13" ht="14.45" customHeight="1" x14ac:dyDescent="0.2">
      <c r="A523" s="831" t="s">
        <v>3266</v>
      </c>
      <c r="B523" s="832" t="s">
        <v>2792</v>
      </c>
      <c r="C523" s="832" t="s">
        <v>3632</v>
      </c>
      <c r="D523" s="832" t="s">
        <v>3633</v>
      </c>
      <c r="E523" s="832" t="s">
        <v>3629</v>
      </c>
      <c r="F523" s="849">
        <v>10</v>
      </c>
      <c r="G523" s="849">
        <v>20016</v>
      </c>
      <c r="H523" s="837">
        <v>1</v>
      </c>
      <c r="I523" s="849"/>
      <c r="J523" s="849"/>
      <c r="K523" s="837">
        <v>0</v>
      </c>
      <c r="L523" s="849">
        <v>10</v>
      </c>
      <c r="M523" s="850">
        <v>20016</v>
      </c>
    </row>
    <row r="524" spans="1:13" ht="14.45" customHeight="1" x14ac:dyDescent="0.2">
      <c r="A524" s="831" t="s">
        <v>3266</v>
      </c>
      <c r="B524" s="832" t="s">
        <v>2792</v>
      </c>
      <c r="C524" s="832" t="s">
        <v>3634</v>
      </c>
      <c r="D524" s="832" t="s">
        <v>3633</v>
      </c>
      <c r="E524" s="832" t="s">
        <v>1537</v>
      </c>
      <c r="F524" s="849">
        <v>13</v>
      </c>
      <c r="G524" s="849">
        <v>182145.72999999995</v>
      </c>
      <c r="H524" s="837">
        <v>1</v>
      </c>
      <c r="I524" s="849"/>
      <c r="J524" s="849"/>
      <c r="K524" s="837">
        <v>0</v>
      </c>
      <c r="L524" s="849">
        <v>13</v>
      </c>
      <c r="M524" s="850">
        <v>182145.72999999995</v>
      </c>
    </row>
    <row r="525" spans="1:13" ht="14.45" customHeight="1" x14ac:dyDescent="0.2">
      <c r="A525" s="831" t="s">
        <v>3266</v>
      </c>
      <c r="B525" s="832" t="s">
        <v>2792</v>
      </c>
      <c r="C525" s="832" t="s">
        <v>3635</v>
      </c>
      <c r="D525" s="832" t="s">
        <v>3633</v>
      </c>
      <c r="E525" s="832" t="s">
        <v>1538</v>
      </c>
      <c r="F525" s="849">
        <v>6</v>
      </c>
      <c r="G525" s="849">
        <v>60048.06</v>
      </c>
      <c r="H525" s="837">
        <v>1</v>
      </c>
      <c r="I525" s="849"/>
      <c r="J525" s="849"/>
      <c r="K525" s="837">
        <v>0</v>
      </c>
      <c r="L525" s="849">
        <v>6</v>
      </c>
      <c r="M525" s="850">
        <v>60048.06</v>
      </c>
    </row>
    <row r="526" spans="1:13" ht="14.45" customHeight="1" x14ac:dyDescent="0.2">
      <c r="A526" s="831" t="s">
        <v>3266</v>
      </c>
      <c r="B526" s="832" t="s">
        <v>5599</v>
      </c>
      <c r="C526" s="832" t="s">
        <v>3478</v>
      </c>
      <c r="D526" s="832" t="s">
        <v>3479</v>
      </c>
      <c r="E526" s="832" t="s">
        <v>3480</v>
      </c>
      <c r="F526" s="849"/>
      <c r="G526" s="849"/>
      <c r="H526" s="837">
        <v>0</v>
      </c>
      <c r="I526" s="849">
        <v>2</v>
      </c>
      <c r="J526" s="849">
        <v>3302.32</v>
      </c>
      <c r="K526" s="837">
        <v>1</v>
      </c>
      <c r="L526" s="849">
        <v>2</v>
      </c>
      <c r="M526" s="850">
        <v>3302.32</v>
      </c>
    </row>
    <row r="527" spans="1:13" ht="14.45" customHeight="1" x14ac:dyDescent="0.2">
      <c r="A527" s="831" t="s">
        <v>3266</v>
      </c>
      <c r="B527" s="832" t="s">
        <v>5600</v>
      </c>
      <c r="C527" s="832" t="s">
        <v>3622</v>
      </c>
      <c r="D527" s="832" t="s">
        <v>3623</v>
      </c>
      <c r="E527" s="832" t="s">
        <v>3624</v>
      </c>
      <c r="F527" s="849"/>
      <c r="G527" s="849"/>
      <c r="H527" s="837">
        <v>0</v>
      </c>
      <c r="I527" s="849">
        <v>7</v>
      </c>
      <c r="J527" s="849">
        <v>3516.17</v>
      </c>
      <c r="K527" s="837">
        <v>1</v>
      </c>
      <c r="L527" s="849">
        <v>7</v>
      </c>
      <c r="M527" s="850">
        <v>3516.17</v>
      </c>
    </row>
    <row r="528" spans="1:13" ht="14.45" customHeight="1" x14ac:dyDescent="0.2">
      <c r="A528" s="831" t="s">
        <v>3266</v>
      </c>
      <c r="B528" s="832" t="s">
        <v>2826</v>
      </c>
      <c r="C528" s="832" t="s">
        <v>2827</v>
      </c>
      <c r="D528" s="832" t="s">
        <v>2828</v>
      </c>
      <c r="E528" s="832" t="s">
        <v>773</v>
      </c>
      <c r="F528" s="849"/>
      <c r="G528" s="849"/>
      <c r="H528" s="837">
        <v>0</v>
      </c>
      <c r="I528" s="849">
        <v>9</v>
      </c>
      <c r="J528" s="849">
        <v>4953.5099999999993</v>
      </c>
      <c r="K528" s="837">
        <v>1</v>
      </c>
      <c r="L528" s="849">
        <v>9</v>
      </c>
      <c r="M528" s="850">
        <v>4953.5099999999993</v>
      </c>
    </row>
    <row r="529" spans="1:13" ht="14.45" customHeight="1" x14ac:dyDescent="0.2">
      <c r="A529" s="831" t="s">
        <v>3266</v>
      </c>
      <c r="B529" s="832" t="s">
        <v>2857</v>
      </c>
      <c r="C529" s="832" t="s">
        <v>2863</v>
      </c>
      <c r="D529" s="832" t="s">
        <v>2859</v>
      </c>
      <c r="E529" s="832" t="s">
        <v>2864</v>
      </c>
      <c r="F529" s="849"/>
      <c r="G529" s="849"/>
      <c r="H529" s="837">
        <v>0</v>
      </c>
      <c r="I529" s="849">
        <v>9</v>
      </c>
      <c r="J529" s="849">
        <v>4362.75</v>
      </c>
      <c r="K529" s="837">
        <v>1</v>
      </c>
      <c r="L529" s="849">
        <v>9</v>
      </c>
      <c r="M529" s="850">
        <v>4362.75</v>
      </c>
    </row>
    <row r="530" spans="1:13" ht="14.45" customHeight="1" x14ac:dyDescent="0.2">
      <c r="A530" s="831" t="s">
        <v>3266</v>
      </c>
      <c r="B530" s="832" t="s">
        <v>2857</v>
      </c>
      <c r="C530" s="832" t="s">
        <v>2865</v>
      </c>
      <c r="D530" s="832" t="s">
        <v>2859</v>
      </c>
      <c r="E530" s="832" t="s">
        <v>2866</v>
      </c>
      <c r="F530" s="849"/>
      <c r="G530" s="849"/>
      <c r="H530" s="837">
        <v>0</v>
      </c>
      <c r="I530" s="849">
        <v>2</v>
      </c>
      <c r="J530" s="849">
        <v>1938.96</v>
      </c>
      <c r="K530" s="837">
        <v>1</v>
      </c>
      <c r="L530" s="849">
        <v>2</v>
      </c>
      <c r="M530" s="850">
        <v>1938.96</v>
      </c>
    </row>
    <row r="531" spans="1:13" ht="14.45" customHeight="1" x14ac:dyDescent="0.2">
      <c r="A531" s="831" t="s">
        <v>3266</v>
      </c>
      <c r="B531" s="832" t="s">
        <v>2857</v>
      </c>
      <c r="C531" s="832" t="s">
        <v>3432</v>
      </c>
      <c r="D531" s="832" t="s">
        <v>2859</v>
      </c>
      <c r="E531" s="832" t="s">
        <v>3433</v>
      </c>
      <c r="F531" s="849"/>
      <c r="G531" s="849"/>
      <c r="H531" s="837">
        <v>0</v>
      </c>
      <c r="I531" s="849">
        <v>4</v>
      </c>
      <c r="J531" s="849">
        <v>969.48</v>
      </c>
      <c r="K531" s="837">
        <v>1</v>
      </c>
      <c r="L531" s="849">
        <v>4</v>
      </c>
      <c r="M531" s="850">
        <v>969.48</v>
      </c>
    </row>
    <row r="532" spans="1:13" ht="14.45" customHeight="1" x14ac:dyDescent="0.2">
      <c r="A532" s="831" t="s">
        <v>3266</v>
      </c>
      <c r="B532" s="832" t="s">
        <v>2857</v>
      </c>
      <c r="C532" s="832" t="s">
        <v>2861</v>
      </c>
      <c r="D532" s="832" t="s">
        <v>2859</v>
      </c>
      <c r="E532" s="832" t="s">
        <v>2862</v>
      </c>
      <c r="F532" s="849"/>
      <c r="G532" s="849"/>
      <c r="H532" s="837">
        <v>0</v>
      </c>
      <c r="I532" s="849">
        <v>1</v>
      </c>
      <c r="J532" s="849">
        <v>1454.23</v>
      </c>
      <c r="K532" s="837">
        <v>1</v>
      </c>
      <c r="L532" s="849">
        <v>1</v>
      </c>
      <c r="M532" s="850">
        <v>1454.23</v>
      </c>
    </row>
    <row r="533" spans="1:13" ht="14.45" customHeight="1" x14ac:dyDescent="0.2">
      <c r="A533" s="831" t="s">
        <v>3266</v>
      </c>
      <c r="B533" s="832" t="s">
        <v>2883</v>
      </c>
      <c r="C533" s="832" t="s">
        <v>2886</v>
      </c>
      <c r="D533" s="832" t="s">
        <v>1345</v>
      </c>
      <c r="E533" s="832" t="s">
        <v>1346</v>
      </c>
      <c r="F533" s="849"/>
      <c r="G533" s="849"/>
      <c r="H533" s="837"/>
      <c r="I533" s="849">
        <v>11</v>
      </c>
      <c r="J533" s="849">
        <v>0</v>
      </c>
      <c r="K533" s="837"/>
      <c r="L533" s="849">
        <v>11</v>
      </c>
      <c r="M533" s="850">
        <v>0</v>
      </c>
    </row>
    <row r="534" spans="1:13" ht="14.45" customHeight="1" x14ac:dyDescent="0.2">
      <c r="A534" s="831" t="s">
        <v>3266</v>
      </c>
      <c r="B534" s="832" t="s">
        <v>2930</v>
      </c>
      <c r="C534" s="832" t="s">
        <v>2931</v>
      </c>
      <c r="D534" s="832" t="s">
        <v>2932</v>
      </c>
      <c r="E534" s="832" t="s">
        <v>2933</v>
      </c>
      <c r="F534" s="849"/>
      <c r="G534" s="849"/>
      <c r="H534" s="837">
        <v>0</v>
      </c>
      <c r="I534" s="849">
        <v>1</v>
      </c>
      <c r="J534" s="849">
        <v>9.4</v>
      </c>
      <c r="K534" s="837">
        <v>1</v>
      </c>
      <c r="L534" s="849">
        <v>1</v>
      </c>
      <c r="M534" s="850">
        <v>9.4</v>
      </c>
    </row>
    <row r="535" spans="1:13" ht="14.45" customHeight="1" x14ac:dyDescent="0.2">
      <c r="A535" s="831" t="s">
        <v>3266</v>
      </c>
      <c r="B535" s="832" t="s">
        <v>2930</v>
      </c>
      <c r="C535" s="832" t="s">
        <v>2934</v>
      </c>
      <c r="D535" s="832" t="s">
        <v>2932</v>
      </c>
      <c r="E535" s="832" t="s">
        <v>2935</v>
      </c>
      <c r="F535" s="849"/>
      <c r="G535" s="849"/>
      <c r="H535" s="837">
        <v>0</v>
      </c>
      <c r="I535" s="849">
        <v>2</v>
      </c>
      <c r="J535" s="849">
        <v>16.41</v>
      </c>
      <c r="K535" s="837">
        <v>1</v>
      </c>
      <c r="L535" s="849">
        <v>2</v>
      </c>
      <c r="M535" s="850">
        <v>16.41</v>
      </c>
    </row>
    <row r="536" spans="1:13" ht="14.45" customHeight="1" x14ac:dyDescent="0.2">
      <c r="A536" s="831" t="s">
        <v>3266</v>
      </c>
      <c r="B536" s="832" t="s">
        <v>2946</v>
      </c>
      <c r="C536" s="832" t="s">
        <v>2947</v>
      </c>
      <c r="D536" s="832" t="s">
        <v>1662</v>
      </c>
      <c r="E536" s="832" t="s">
        <v>2948</v>
      </c>
      <c r="F536" s="849">
        <v>2</v>
      </c>
      <c r="G536" s="849">
        <v>0</v>
      </c>
      <c r="H536" s="837"/>
      <c r="I536" s="849"/>
      <c r="J536" s="849"/>
      <c r="K536" s="837"/>
      <c r="L536" s="849">
        <v>2</v>
      </c>
      <c r="M536" s="850">
        <v>0</v>
      </c>
    </row>
    <row r="537" spans="1:13" ht="14.45" customHeight="1" x14ac:dyDescent="0.2">
      <c r="A537" s="831" t="s">
        <v>3266</v>
      </c>
      <c r="B537" s="832" t="s">
        <v>2946</v>
      </c>
      <c r="C537" s="832" t="s">
        <v>2949</v>
      </c>
      <c r="D537" s="832" t="s">
        <v>1662</v>
      </c>
      <c r="E537" s="832" t="s">
        <v>2950</v>
      </c>
      <c r="F537" s="849">
        <v>3</v>
      </c>
      <c r="G537" s="849">
        <v>0</v>
      </c>
      <c r="H537" s="837"/>
      <c r="I537" s="849"/>
      <c r="J537" s="849"/>
      <c r="K537" s="837"/>
      <c r="L537" s="849">
        <v>3</v>
      </c>
      <c r="M537" s="850">
        <v>0</v>
      </c>
    </row>
    <row r="538" spans="1:13" ht="14.45" customHeight="1" x14ac:dyDescent="0.2">
      <c r="A538" s="831" t="s">
        <v>3266</v>
      </c>
      <c r="B538" s="832" t="s">
        <v>2946</v>
      </c>
      <c r="C538" s="832" t="s">
        <v>3142</v>
      </c>
      <c r="D538" s="832" t="s">
        <v>1662</v>
      </c>
      <c r="E538" s="832" t="s">
        <v>2950</v>
      </c>
      <c r="F538" s="849"/>
      <c r="G538" s="849"/>
      <c r="H538" s="837"/>
      <c r="I538" s="849">
        <v>1</v>
      </c>
      <c r="J538" s="849">
        <v>0</v>
      </c>
      <c r="K538" s="837"/>
      <c r="L538" s="849">
        <v>1</v>
      </c>
      <c r="M538" s="850">
        <v>0</v>
      </c>
    </row>
    <row r="539" spans="1:13" ht="14.45" customHeight="1" x14ac:dyDescent="0.2">
      <c r="A539" s="831" t="s">
        <v>3266</v>
      </c>
      <c r="B539" s="832" t="s">
        <v>2952</v>
      </c>
      <c r="C539" s="832" t="s">
        <v>2953</v>
      </c>
      <c r="D539" s="832" t="s">
        <v>698</v>
      </c>
      <c r="E539" s="832" t="s">
        <v>833</v>
      </c>
      <c r="F539" s="849"/>
      <c r="G539" s="849"/>
      <c r="H539" s="837">
        <v>0</v>
      </c>
      <c r="I539" s="849">
        <v>3</v>
      </c>
      <c r="J539" s="849">
        <v>396</v>
      </c>
      <c r="K539" s="837">
        <v>1</v>
      </c>
      <c r="L539" s="849">
        <v>3</v>
      </c>
      <c r="M539" s="850">
        <v>396</v>
      </c>
    </row>
    <row r="540" spans="1:13" ht="14.45" customHeight="1" x14ac:dyDescent="0.2">
      <c r="A540" s="831" t="s">
        <v>3266</v>
      </c>
      <c r="B540" s="832" t="s">
        <v>2962</v>
      </c>
      <c r="C540" s="832" t="s">
        <v>5457</v>
      </c>
      <c r="D540" s="832" t="s">
        <v>5458</v>
      </c>
      <c r="E540" s="832" t="s">
        <v>5459</v>
      </c>
      <c r="F540" s="849">
        <v>3</v>
      </c>
      <c r="G540" s="849">
        <v>241.59</v>
      </c>
      <c r="H540" s="837">
        <v>1</v>
      </c>
      <c r="I540" s="849"/>
      <c r="J540" s="849"/>
      <c r="K540" s="837">
        <v>0</v>
      </c>
      <c r="L540" s="849">
        <v>3</v>
      </c>
      <c r="M540" s="850">
        <v>241.59</v>
      </c>
    </row>
    <row r="541" spans="1:13" ht="14.45" customHeight="1" x14ac:dyDescent="0.2">
      <c r="A541" s="831" t="s">
        <v>3266</v>
      </c>
      <c r="B541" s="832" t="s">
        <v>2995</v>
      </c>
      <c r="C541" s="832" t="s">
        <v>4603</v>
      </c>
      <c r="D541" s="832" t="s">
        <v>4604</v>
      </c>
      <c r="E541" s="832" t="s">
        <v>3010</v>
      </c>
      <c r="F541" s="849">
        <v>5</v>
      </c>
      <c r="G541" s="849">
        <v>717.95</v>
      </c>
      <c r="H541" s="837">
        <v>1</v>
      </c>
      <c r="I541" s="849"/>
      <c r="J541" s="849"/>
      <c r="K541" s="837">
        <v>0</v>
      </c>
      <c r="L541" s="849">
        <v>5</v>
      </c>
      <c r="M541" s="850">
        <v>717.95</v>
      </c>
    </row>
    <row r="542" spans="1:13" ht="14.45" customHeight="1" x14ac:dyDescent="0.2">
      <c r="A542" s="831" t="s">
        <v>3266</v>
      </c>
      <c r="B542" s="832" t="s">
        <v>2995</v>
      </c>
      <c r="C542" s="832" t="s">
        <v>4601</v>
      </c>
      <c r="D542" s="832" t="s">
        <v>4602</v>
      </c>
      <c r="E542" s="832" t="s">
        <v>1689</v>
      </c>
      <c r="F542" s="849">
        <v>5</v>
      </c>
      <c r="G542" s="849">
        <v>863.34999999999991</v>
      </c>
      <c r="H542" s="837">
        <v>1</v>
      </c>
      <c r="I542" s="849"/>
      <c r="J542" s="849"/>
      <c r="K542" s="837">
        <v>0</v>
      </c>
      <c r="L542" s="849">
        <v>5</v>
      </c>
      <c r="M542" s="850">
        <v>863.34999999999991</v>
      </c>
    </row>
    <row r="543" spans="1:13" ht="14.45" customHeight="1" x14ac:dyDescent="0.2">
      <c r="A543" s="831" t="s">
        <v>3266</v>
      </c>
      <c r="B543" s="832" t="s">
        <v>2879</v>
      </c>
      <c r="C543" s="832" t="s">
        <v>2880</v>
      </c>
      <c r="D543" s="832" t="s">
        <v>2881</v>
      </c>
      <c r="E543" s="832" t="s">
        <v>2882</v>
      </c>
      <c r="F543" s="849">
        <v>1</v>
      </c>
      <c r="G543" s="849">
        <v>50.32</v>
      </c>
      <c r="H543" s="837">
        <v>1</v>
      </c>
      <c r="I543" s="849"/>
      <c r="J543" s="849"/>
      <c r="K543" s="837">
        <v>0</v>
      </c>
      <c r="L543" s="849">
        <v>1</v>
      </c>
      <c r="M543" s="850">
        <v>50.32</v>
      </c>
    </row>
    <row r="544" spans="1:13" ht="14.45" customHeight="1" x14ac:dyDescent="0.2">
      <c r="A544" s="831" t="s">
        <v>3267</v>
      </c>
      <c r="B544" s="832" t="s">
        <v>5596</v>
      </c>
      <c r="C544" s="832" t="s">
        <v>3926</v>
      </c>
      <c r="D544" s="832" t="s">
        <v>1078</v>
      </c>
      <c r="E544" s="832" t="s">
        <v>3927</v>
      </c>
      <c r="F544" s="849">
        <v>1</v>
      </c>
      <c r="G544" s="849">
        <v>32.25</v>
      </c>
      <c r="H544" s="837">
        <v>1</v>
      </c>
      <c r="I544" s="849"/>
      <c r="J544" s="849"/>
      <c r="K544" s="837">
        <v>0</v>
      </c>
      <c r="L544" s="849">
        <v>1</v>
      </c>
      <c r="M544" s="850">
        <v>32.25</v>
      </c>
    </row>
    <row r="545" spans="1:13" ht="14.45" customHeight="1" x14ac:dyDescent="0.2">
      <c r="A545" s="831" t="s">
        <v>3267</v>
      </c>
      <c r="B545" s="832" t="s">
        <v>5596</v>
      </c>
      <c r="C545" s="832" t="s">
        <v>3928</v>
      </c>
      <c r="D545" s="832" t="s">
        <v>1078</v>
      </c>
      <c r="E545" s="832" t="s">
        <v>3929</v>
      </c>
      <c r="F545" s="849">
        <v>13</v>
      </c>
      <c r="G545" s="849">
        <v>1347.71</v>
      </c>
      <c r="H545" s="837">
        <v>1</v>
      </c>
      <c r="I545" s="849"/>
      <c r="J545" s="849"/>
      <c r="K545" s="837">
        <v>0</v>
      </c>
      <c r="L545" s="849">
        <v>13</v>
      </c>
      <c r="M545" s="850">
        <v>1347.71</v>
      </c>
    </row>
    <row r="546" spans="1:13" ht="14.45" customHeight="1" x14ac:dyDescent="0.2">
      <c r="A546" s="831" t="s">
        <v>3267</v>
      </c>
      <c r="B546" s="832" t="s">
        <v>2505</v>
      </c>
      <c r="C546" s="832" t="s">
        <v>3948</v>
      </c>
      <c r="D546" s="832" t="s">
        <v>3949</v>
      </c>
      <c r="E546" s="832" t="s">
        <v>3950</v>
      </c>
      <c r="F546" s="849">
        <v>2</v>
      </c>
      <c r="G546" s="849">
        <v>64.5</v>
      </c>
      <c r="H546" s="837">
        <v>1</v>
      </c>
      <c r="I546" s="849"/>
      <c r="J546" s="849"/>
      <c r="K546" s="837">
        <v>0</v>
      </c>
      <c r="L546" s="849">
        <v>2</v>
      </c>
      <c r="M546" s="850">
        <v>64.5</v>
      </c>
    </row>
    <row r="547" spans="1:13" ht="14.45" customHeight="1" x14ac:dyDescent="0.2">
      <c r="A547" s="831" t="s">
        <v>3267</v>
      </c>
      <c r="B547" s="832" t="s">
        <v>2505</v>
      </c>
      <c r="C547" s="832" t="s">
        <v>3951</v>
      </c>
      <c r="D547" s="832" t="s">
        <v>3949</v>
      </c>
      <c r="E547" s="832" t="s">
        <v>3952</v>
      </c>
      <c r="F547" s="849">
        <v>1</v>
      </c>
      <c r="G547" s="849">
        <v>96.75</v>
      </c>
      <c r="H547" s="837">
        <v>1</v>
      </c>
      <c r="I547" s="849"/>
      <c r="J547" s="849"/>
      <c r="K547" s="837">
        <v>0</v>
      </c>
      <c r="L547" s="849">
        <v>1</v>
      </c>
      <c r="M547" s="850">
        <v>96.75</v>
      </c>
    </row>
    <row r="548" spans="1:13" ht="14.45" customHeight="1" x14ac:dyDescent="0.2">
      <c r="A548" s="831" t="s">
        <v>3267</v>
      </c>
      <c r="B548" s="832" t="s">
        <v>2505</v>
      </c>
      <c r="C548" s="832" t="s">
        <v>2510</v>
      </c>
      <c r="D548" s="832" t="s">
        <v>842</v>
      </c>
      <c r="E548" s="832" t="s">
        <v>2511</v>
      </c>
      <c r="F548" s="849"/>
      <c r="G548" s="849"/>
      <c r="H548" s="837">
        <v>0</v>
      </c>
      <c r="I548" s="849">
        <v>12</v>
      </c>
      <c r="J548" s="849">
        <v>691.2</v>
      </c>
      <c r="K548" s="837">
        <v>1</v>
      </c>
      <c r="L548" s="849">
        <v>12</v>
      </c>
      <c r="M548" s="850">
        <v>691.2</v>
      </c>
    </row>
    <row r="549" spans="1:13" ht="14.45" customHeight="1" x14ac:dyDescent="0.2">
      <c r="A549" s="831" t="s">
        <v>3267</v>
      </c>
      <c r="B549" s="832" t="s">
        <v>2505</v>
      </c>
      <c r="C549" s="832" t="s">
        <v>3953</v>
      </c>
      <c r="D549" s="832" t="s">
        <v>3954</v>
      </c>
      <c r="E549" s="832" t="s">
        <v>3955</v>
      </c>
      <c r="F549" s="849">
        <v>1</v>
      </c>
      <c r="G549" s="849">
        <v>115.18</v>
      </c>
      <c r="H549" s="837">
        <v>1</v>
      </c>
      <c r="I549" s="849"/>
      <c r="J549" s="849"/>
      <c r="K549" s="837">
        <v>0</v>
      </c>
      <c r="L549" s="849">
        <v>1</v>
      </c>
      <c r="M549" s="850">
        <v>115.18</v>
      </c>
    </row>
    <row r="550" spans="1:13" ht="14.45" customHeight="1" x14ac:dyDescent="0.2">
      <c r="A550" s="831" t="s">
        <v>3267</v>
      </c>
      <c r="B550" s="832" t="s">
        <v>2505</v>
      </c>
      <c r="C550" s="832" t="s">
        <v>2508</v>
      </c>
      <c r="D550" s="832" t="s">
        <v>842</v>
      </c>
      <c r="E550" s="832" t="s">
        <v>2509</v>
      </c>
      <c r="F550" s="849"/>
      <c r="G550" s="849"/>
      <c r="H550" s="837">
        <v>0</v>
      </c>
      <c r="I550" s="849">
        <v>3</v>
      </c>
      <c r="J550" s="849">
        <v>48.36</v>
      </c>
      <c r="K550" s="837">
        <v>1</v>
      </c>
      <c r="L550" s="849">
        <v>3</v>
      </c>
      <c r="M550" s="850">
        <v>48.36</v>
      </c>
    </row>
    <row r="551" spans="1:13" ht="14.45" customHeight="1" x14ac:dyDescent="0.2">
      <c r="A551" s="831" t="s">
        <v>3267</v>
      </c>
      <c r="B551" s="832" t="s">
        <v>2505</v>
      </c>
      <c r="C551" s="832" t="s">
        <v>3956</v>
      </c>
      <c r="D551" s="832" t="s">
        <v>842</v>
      </c>
      <c r="E551" s="832" t="s">
        <v>3957</v>
      </c>
      <c r="F551" s="849">
        <v>1</v>
      </c>
      <c r="G551" s="849">
        <v>103.67</v>
      </c>
      <c r="H551" s="837">
        <v>1</v>
      </c>
      <c r="I551" s="849"/>
      <c r="J551" s="849"/>
      <c r="K551" s="837">
        <v>0</v>
      </c>
      <c r="L551" s="849">
        <v>1</v>
      </c>
      <c r="M551" s="850">
        <v>103.67</v>
      </c>
    </row>
    <row r="552" spans="1:13" ht="14.45" customHeight="1" x14ac:dyDescent="0.2">
      <c r="A552" s="831" t="s">
        <v>3267</v>
      </c>
      <c r="B552" s="832" t="s">
        <v>2512</v>
      </c>
      <c r="C552" s="832" t="s">
        <v>3886</v>
      </c>
      <c r="D552" s="832" t="s">
        <v>2514</v>
      </c>
      <c r="E552" s="832" t="s">
        <v>3887</v>
      </c>
      <c r="F552" s="849"/>
      <c r="G552" s="849"/>
      <c r="H552" s="837">
        <v>0</v>
      </c>
      <c r="I552" s="849">
        <v>2</v>
      </c>
      <c r="J552" s="849">
        <v>64.5</v>
      </c>
      <c r="K552" s="837">
        <v>1</v>
      </c>
      <c r="L552" s="849">
        <v>2</v>
      </c>
      <c r="M552" s="850">
        <v>64.5</v>
      </c>
    </row>
    <row r="553" spans="1:13" ht="14.45" customHeight="1" x14ac:dyDescent="0.2">
      <c r="A553" s="831" t="s">
        <v>3267</v>
      </c>
      <c r="B553" s="832" t="s">
        <v>2520</v>
      </c>
      <c r="C553" s="832" t="s">
        <v>2521</v>
      </c>
      <c r="D553" s="832" t="s">
        <v>1349</v>
      </c>
      <c r="E553" s="832" t="s">
        <v>2522</v>
      </c>
      <c r="F553" s="849"/>
      <c r="G553" s="849"/>
      <c r="H553" s="837">
        <v>0</v>
      </c>
      <c r="I553" s="849">
        <v>1</v>
      </c>
      <c r="J553" s="849">
        <v>453.18</v>
      </c>
      <c r="K553" s="837">
        <v>1</v>
      </c>
      <c r="L553" s="849">
        <v>1</v>
      </c>
      <c r="M553" s="850">
        <v>453.18</v>
      </c>
    </row>
    <row r="554" spans="1:13" ht="14.45" customHeight="1" x14ac:dyDescent="0.2">
      <c r="A554" s="831" t="s">
        <v>3267</v>
      </c>
      <c r="B554" s="832" t="s">
        <v>2520</v>
      </c>
      <c r="C554" s="832" t="s">
        <v>3934</v>
      </c>
      <c r="D554" s="832" t="s">
        <v>3566</v>
      </c>
      <c r="E554" s="832" t="s">
        <v>2522</v>
      </c>
      <c r="F554" s="849">
        <v>2</v>
      </c>
      <c r="G554" s="849">
        <v>906.36</v>
      </c>
      <c r="H554" s="837">
        <v>1</v>
      </c>
      <c r="I554" s="849"/>
      <c r="J554" s="849"/>
      <c r="K554" s="837">
        <v>0</v>
      </c>
      <c r="L554" s="849">
        <v>2</v>
      </c>
      <c r="M554" s="850">
        <v>906.36</v>
      </c>
    </row>
    <row r="555" spans="1:13" ht="14.45" customHeight="1" x14ac:dyDescent="0.2">
      <c r="A555" s="831" t="s">
        <v>3267</v>
      </c>
      <c r="B555" s="832" t="s">
        <v>3031</v>
      </c>
      <c r="C555" s="832" t="s">
        <v>3334</v>
      </c>
      <c r="D555" s="832" t="s">
        <v>3335</v>
      </c>
      <c r="E555" s="832" t="s">
        <v>3034</v>
      </c>
      <c r="F555" s="849"/>
      <c r="G555" s="849"/>
      <c r="H555" s="837">
        <v>0</v>
      </c>
      <c r="I555" s="849">
        <v>4</v>
      </c>
      <c r="J555" s="849">
        <v>6246.16</v>
      </c>
      <c r="K555" s="837">
        <v>1</v>
      </c>
      <c r="L555" s="849">
        <v>4</v>
      </c>
      <c r="M555" s="850">
        <v>6246.16</v>
      </c>
    </row>
    <row r="556" spans="1:13" ht="14.45" customHeight="1" x14ac:dyDescent="0.2">
      <c r="A556" s="831" t="s">
        <v>3267</v>
      </c>
      <c r="B556" s="832" t="s">
        <v>2530</v>
      </c>
      <c r="C556" s="832" t="s">
        <v>2531</v>
      </c>
      <c r="D556" s="832" t="s">
        <v>1454</v>
      </c>
      <c r="E556" s="832" t="s">
        <v>2532</v>
      </c>
      <c r="F556" s="849"/>
      <c r="G556" s="849"/>
      <c r="H556" s="837"/>
      <c r="I556" s="849">
        <v>1</v>
      </c>
      <c r="J556" s="849">
        <v>0</v>
      </c>
      <c r="K556" s="837"/>
      <c r="L556" s="849">
        <v>1</v>
      </c>
      <c r="M556" s="850">
        <v>0</v>
      </c>
    </row>
    <row r="557" spans="1:13" ht="14.45" customHeight="1" x14ac:dyDescent="0.2">
      <c r="A557" s="831" t="s">
        <v>3267</v>
      </c>
      <c r="B557" s="832" t="s">
        <v>2550</v>
      </c>
      <c r="C557" s="832" t="s">
        <v>2553</v>
      </c>
      <c r="D557" s="832" t="s">
        <v>1023</v>
      </c>
      <c r="E557" s="832" t="s">
        <v>2554</v>
      </c>
      <c r="F557" s="849"/>
      <c r="G557" s="849"/>
      <c r="H557" s="837">
        <v>0</v>
      </c>
      <c r="I557" s="849">
        <v>32</v>
      </c>
      <c r="J557" s="849">
        <v>44339.839999999997</v>
      </c>
      <c r="K557" s="837">
        <v>1</v>
      </c>
      <c r="L557" s="849">
        <v>32</v>
      </c>
      <c r="M557" s="850">
        <v>44339.839999999997</v>
      </c>
    </row>
    <row r="558" spans="1:13" ht="14.45" customHeight="1" x14ac:dyDescent="0.2">
      <c r="A558" s="831" t="s">
        <v>3267</v>
      </c>
      <c r="B558" s="832" t="s">
        <v>2550</v>
      </c>
      <c r="C558" s="832" t="s">
        <v>2557</v>
      </c>
      <c r="D558" s="832" t="s">
        <v>1023</v>
      </c>
      <c r="E558" s="832" t="s">
        <v>2558</v>
      </c>
      <c r="F558" s="849"/>
      <c r="G558" s="849"/>
      <c r="H558" s="837">
        <v>0</v>
      </c>
      <c r="I558" s="849">
        <v>6</v>
      </c>
      <c r="J558" s="849">
        <v>13856.16</v>
      </c>
      <c r="K558" s="837">
        <v>1</v>
      </c>
      <c r="L558" s="849">
        <v>6</v>
      </c>
      <c r="M558" s="850">
        <v>13856.16</v>
      </c>
    </row>
    <row r="559" spans="1:13" ht="14.45" customHeight="1" x14ac:dyDescent="0.2">
      <c r="A559" s="831" t="s">
        <v>3267</v>
      </c>
      <c r="B559" s="832" t="s">
        <v>2550</v>
      </c>
      <c r="C559" s="832" t="s">
        <v>2559</v>
      </c>
      <c r="D559" s="832" t="s">
        <v>1020</v>
      </c>
      <c r="E559" s="832" t="s">
        <v>2560</v>
      </c>
      <c r="F559" s="849"/>
      <c r="G559" s="849"/>
      <c r="H559" s="837">
        <v>0</v>
      </c>
      <c r="I559" s="849">
        <v>21</v>
      </c>
      <c r="J559" s="849">
        <v>15462.93</v>
      </c>
      <c r="K559" s="837">
        <v>1</v>
      </c>
      <c r="L559" s="849">
        <v>21</v>
      </c>
      <c r="M559" s="850">
        <v>15462.93</v>
      </c>
    </row>
    <row r="560" spans="1:13" ht="14.45" customHeight="1" x14ac:dyDescent="0.2">
      <c r="A560" s="831" t="s">
        <v>3267</v>
      </c>
      <c r="B560" s="832" t="s">
        <v>2550</v>
      </c>
      <c r="C560" s="832" t="s">
        <v>3538</v>
      </c>
      <c r="D560" s="832" t="s">
        <v>1020</v>
      </c>
      <c r="E560" s="832" t="s">
        <v>3539</v>
      </c>
      <c r="F560" s="849"/>
      <c r="G560" s="849"/>
      <c r="H560" s="837">
        <v>0</v>
      </c>
      <c r="I560" s="849">
        <v>3</v>
      </c>
      <c r="J560" s="849">
        <v>1472.67</v>
      </c>
      <c r="K560" s="837">
        <v>1</v>
      </c>
      <c r="L560" s="849">
        <v>3</v>
      </c>
      <c r="M560" s="850">
        <v>1472.67</v>
      </c>
    </row>
    <row r="561" spans="1:13" ht="14.45" customHeight="1" x14ac:dyDescent="0.2">
      <c r="A561" s="831" t="s">
        <v>3267</v>
      </c>
      <c r="B561" s="832" t="s">
        <v>2550</v>
      </c>
      <c r="C561" s="832" t="s">
        <v>2555</v>
      </c>
      <c r="D561" s="832" t="s">
        <v>1023</v>
      </c>
      <c r="E561" s="832" t="s">
        <v>2556</v>
      </c>
      <c r="F561" s="849"/>
      <c r="G561" s="849"/>
      <c r="H561" s="837">
        <v>0</v>
      </c>
      <c r="I561" s="849">
        <v>7</v>
      </c>
      <c r="J561" s="849">
        <v>12932.43</v>
      </c>
      <c r="K561" s="837">
        <v>1</v>
      </c>
      <c r="L561" s="849">
        <v>7</v>
      </c>
      <c r="M561" s="850">
        <v>12932.43</v>
      </c>
    </row>
    <row r="562" spans="1:13" ht="14.45" customHeight="1" x14ac:dyDescent="0.2">
      <c r="A562" s="831" t="s">
        <v>3267</v>
      </c>
      <c r="B562" s="832" t="s">
        <v>2550</v>
      </c>
      <c r="C562" s="832" t="s">
        <v>2561</v>
      </c>
      <c r="D562" s="832" t="s">
        <v>1020</v>
      </c>
      <c r="E562" s="832" t="s">
        <v>2562</v>
      </c>
      <c r="F562" s="849"/>
      <c r="G562" s="849"/>
      <c r="H562" s="837">
        <v>0</v>
      </c>
      <c r="I562" s="849">
        <v>6</v>
      </c>
      <c r="J562" s="849">
        <v>6928.08</v>
      </c>
      <c r="K562" s="837">
        <v>1</v>
      </c>
      <c r="L562" s="849">
        <v>6</v>
      </c>
      <c r="M562" s="850">
        <v>6928.08</v>
      </c>
    </row>
    <row r="563" spans="1:13" ht="14.45" customHeight="1" x14ac:dyDescent="0.2">
      <c r="A563" s="831" t="s">
        <v>3267</v>
      </c>
      <c r="B563" s="832" t="s">
        <v>2550</v>
      </c>
      <c r="C563" s="832" t="s">
        <v>3540</v>
      </c>
      <c r="D563" s="832" t="s">
        <v>1023</v>
      </c>
      <c r="E563" s="832" t="s">
        <v>3541</v>
      </c>
      <c r="F563" s="849"/>
      <c r="G563" s="849"/>
      <c r="H563" s="837">
        <v>0</v>
      </c>
      <c r="I563" s="849">
        <v>2</v>
      </c>
      <c r="J563" s="849">
        <v>554.24</v>
      </c>
      <c r="K563" s="837">
        <v>1</v>
      </c>
      <c r="L563" s="849">
        <v>2</v>
      </c>
      <c r="M563" s="850">
        <v>554.24</v>
      </c>
    </row>
    <row r="564" spans="1:13" ht="14.45" customHeight="1" x14ac:dyDescent="0.2">
      <c r="A564" s="831" t="s">
        <v>3267</v>
      </c>
      <c r="B564" s="832" t="s">
        <v>2550</v>
      </c>
      <c r="C564" s="832" t="s">
        <v>3039</v>
      </c>
      <c r="D564" s="832" t="s">
        <v>1020</v>
      </c>
      <c r="E564" s="832" t="s">
        <v>3040</v>
      </c>
      <c r="F564" s="849"/>
      <c r="G564" s="849"/>
      <c r="H564" s="837">
        <v>0</v>
      </c>
      <c r="I564" s="849">
        <v>35</v>
      </c>
      <c r="J564" s="849">
        <v>32330.899999999998</v>
      </c>
      <c r="K564" s="837">
        <v>1</v>
      </c>
      <c r="L564" s="849">
        <v>35</v>
      </c>
      <c r="M564" s="850">
        <v>32330.899999999998</v>
      </c>
    </row>
    <row r="565" spans="1:13" ht="14.45" customHeight="1" x14ac:dyDescent="0.2">
      <c r="A565" s="831" t="s">
        <v>3267</v>
      </c>
      <c r="B565" s="832" t="s">
        <v>2592</v>
      </c>
      <c r="C565" s="832" t="s">
        <v>2594</v>
      </c>
      <c r="D565" s="832" t="s">
        <v>1030</v>
      </c>
      <c r="E565" s="832" t="s">
        <v>2595</v>
      </c>
      <c r="F565" s="849"/>
      <c r="G565" s="849"/>
      <c r="H565" s="837">
        <v>0</v>
      </c>
      <c r="I565" s="849">
        <v>2</v>
      </c>
      <c r="J565" s="849">
        <v>85.02</v>
      </c>
      <c r="K565" s="837">
        <v>1</v>
      </c>
      <c r="L565" s="849">
        <v>2</v>
      </c>
      <c r="M565" s="850">
        <v>85.02</v>
      </c>
    </row>
    <row r="566" spans="1:13" ht="14.45" customHeight="1" x14ac:dyDescent="0.2">
      <c r="A566" s="831" t="s">
        <v>3267</v>
      </c>
      <c r="B566" s="832" t="s">
        <v>2592</v>
      </c>
      <c r="C566" s="832" t="s">
        <v>3836</v>
      </c>
      <c r="D566" s="832" t="s">
        <v>3837</v>
      </c>
      <c r="E566" s="832" t="s">
        <v>2595</v>
      </c>
      <c r="F566" s="849">
        <v>3</v>
      </c>
      <c r="G566" s="849">
        <v>127.53</v>
      </c>
      <c r="H566" s="837">
        <v>1</v>
      </c>
      <c r="I566" s="849"/>
      <c r="J566" s="849"/>
      <c r="K566" s="837">
        <v>0</v>
      </c>
      <c r="L566" s="849">
        <v>3</v>
      </c>
      <c r="M566" s="850">
        <v>127.53</v>
      </c>
    </row>
    <row r="567" spans="1:13" ht="14.45" customHeight="1" x14ac:dyDescent="0.2">
      <c r="A567" s="831" t="s">
        <v>3267</v>
      </c>
      <c r="B567" s="832" t="s">
        <v>2611</v>
      </c>
      <c r="C567" s="832" t="s">
        <v>3906</v>
      </c>
      <c r="D567" s="832" t="s">
        <v>750</v>
      </c>
      <c r="E567" s="832" t="s">
        <v>751</v>
      </c>
      <c r="F567" s="849"/>
      <c r="G567" s="849"/>
      <c r="H567" s="837">
        <v>0</v>
      </c>
      <c r="I567" s="849">
        <v>1</v>
      </c>
      <c r="J567" s="849">
        <v>70.23</v>
      </c>
      <c r="K567" s="837">
        <v>1</v>
      </c>
      <c r="L567" s="849">
        <v>1</v>
      </c>
      <c r="M567" s="850">
        <v>70.23</v>
      </c>
    </row>
    <row r="568" spans="1:13" ht="14.45" customHeight="1" x14ac:dyDescent="0.2">
      <c r="A568" s="831" t="s">
        <v>3267</v>
      </c>
      <c r="B568" s="832" t="s">
        <v>2611</v>
      </c>
      <c r="C568" s="832" t="s">
        <v>3907</v>
      </c>
      <c r="D568" s="832" t="s">
        <v>3908</v>
      </c>
      <c r="E568" s="832" t="s">
        <v>2844</v>
      </c>
      <c r="F568" s="849"/>
      <c r="G568" s="849"/>
      <c r="H568" s="837">
        <v>0</v>
      </c>
      <c r="I568" s="849">
        <v>1</v>
      </c>
      <c r="J568" s="849">
        <v>54.98</v>
      </c>
      <c r="K568" s="837">
        <v>1</v>
      </c>
      <c r="L568" s="849">
        <v>1</v>
      </c>
      <c r="M568" s="850">
        <v>54.98</v>
      </c>
    </row>
    <row r="569" spans="1:13" ht="14.45" customHeight="1" x14ac:dyDescent="0.2">
      <c r="A569" s="831" t="s">
        <v>3267</v>
      </c>
      <c r="B569" s="832" t="s">
        <v>2630</v>
      </c>
      <c r="C569" s="832" t="s">
        <v>2631</v>
      </c>
      <c r="D569" s="832" t="s">
        <v>2632</v>
      </c>
      <c r="E569" s="832" t="s">
        <v>2633</v>
      </c>
      <c r="F569" s="849"/>
      <c r="G569" s="849"/>
      <c r="H569" s="837">
        <v>0</v>
      </c>
      <c r="I569" s="849">
        <v>1</v>
      </c>
      <c r="J569" s="849">
        <v>65.540000000000006</v>
      </c>
      <c r="K569" s="837">
        <v>1</v>
      </c>
      <c r="L569" s="849">
        <v>1</v>
      </c>
      <c r="M569" s="850">
        <v>65.540000000000006</v>
      </c>
    </row>
    <row r="570" spans="1:13" ht="14.45" customHeight="1" x14ac:dyDescent="0.2">
      <c r="A570" s="831" t="s">
        <v>3267</v>
      </c>
      <c r="B570" s="832" t="s">
        <v>2644</v>
      </c>
      <c r="C570" s="832" t="s">
        <v>3758</v>
      </c>
      <c r="D570" s="832" t="s">
        <v>3759</v>
      </c>
      <c r="E570" s="832" t="s">
        <v>2651</v>
      </c>
      <c r="F570" s="849">
        <v>4</v>
      </c>
      <c r="G570" s="849">
        <v>124.36</v>
      </c>
      <c r="H570" s="837">
        <v>1</v>
      </c>
      <c r="I570" s="849"/>
      <c r="J570" s="849"/>
      <c r="K570" s="837">
        <v>0</v>
      </c>
      <c r="L570" s="849">
        <v>4</v>
      </c>
      <c r="M570" s="850">
        <v>124.36</v>
      </c>
    </row>
    <row r="571" spans="1:13" ht="14.45" customHeight="1" x14ac:dyDescent="0.2">
      <c r="A571" s="831" t="s">
        <v>3267</v>
      </c>
      <c r="B571" s="832" t="s">
        <v>2644</v>
      </c>
      <c r="C571" s="832" t="s">
        <v>2650</v>
      </c>
      <c r="D571" s="832" t="s">
        <v>2646</v>
      </c>
      <c r="E571" s="832" t="s">
        <v>2651</v>
      </c>
      <c r="F571" s="849"/>
      <c r="G571" s="849"/>
      <c r="H571" s="837">
        <v>0</v>
      </c>
      <c r="I571" s="849">
        <v>2</v>
      </c>
      <c r="J571" s="849">
        <v>62.18</v>
      </c>
      <c r="K571" s="837">
        <v>1</v>
      </c>
      <c r="L571" s="849">
        <v>2</v>
      </c>
      <c r="M571" s="850">
        <v>62.18</v>
      </c>
    </row>
    <row r="572" spans="1:13" ht="14.45" customHeight="1" x14ac:dyDescent="0.2">
      <c r="A572" s="831" t="s">
        <v>3267</v>
      </c>
      <c r="B572" s="832" t="s">
        <v>2658</v>
      </c>
      <c r="C572" s="832" t="s">
        <v>2659</v>
      </c>
      <c r="D572" s="832" t="s">
        <v>1427</v>
      </c>
      <c r="E572" s="832" t="s">
        <v>775</v>
      </c>
      <c r="F572" s="849"/>
      <c r="G572" s="849"/>
      <c r="H572" s="837">
        <v>0</v>
      </c>
      <c r="I572" s="849">
        <v>7</v>
      </c>
      <c r="J572" s="849">
        <v>333.90000000000003</v>
      </c>
      <c r="K572" s="837">
        <v>1</v>
      </c>
      <c r="L572" s="849">
        <v>7</v>
      </c>
      <c r="M572" s="850">
        <v>333.90000000000003</v>
      </c>
    </row>
    <row r="573" spans="1:13" ht="14.45" customHeight="1" x14ac:dyDescent="0.2">
      <c r="A573" s="831" t="s">
        <v>3267</v>
      </c>
      <c r="B573" s="832" t="s">
        <v>2671</v>
      </c>
      <c r="C573" s="832" t="s">
        <v>2672</v>
      </c>
      <c r="D573" s="832" t="s">
        <v>2673</v>
      </c>
      <c r="E573" s="832" t="s">
        <v>2674</v>
      </c>
      <c r="F573" s="849"/>
      <c r="G573" s="849"/>
      <c r="H573" s="837">
        <v>0</v>
      </c>
      <c r="I573" s="849">
        <v>1</v>
      </c>
      <c r="J573" s="849">
        <v>117.46</v>
      </c>
      <c r="K573" s="837">
        <v>1</v>
      </c>
      <c r="L573" s="849">
        <v>1</v>
      </c>
      <c r="M573" s="850">
        <v>117.46</v>
      </c>
    </row>
    <row r="574" spans="1:13" ht="14.45" customHeight="1" x14ac:dyDescent="0.2">
      <c r="A574" s="831" t="s">
        <v>3267</v>
      </c>
      <c r="B574" s="832" t="s">
        <v>2688</v>
      </c>
      <c r="C574" s="832" t="s">
        <v>3096</v>
      </c>
      <c r="D574" s="832" t="s">
        <v>2693</v>
      </c>
      <c r="E574" s="832" t="s">
        <v>3097</v>
      </c>
      <c r="F574" s="849"/>
      <c r="G574" s="849"/>
      <c r="H574" s="837">
        <v>0</v>
      </c>
      <c r="I574" s="849">
        <v>1</v>
      </c>
      <c r="J574" s="849">
        <v>279.52999999999997</v>
      </c>
      <c r="K574" s="837">
        <v>1</v>
      </c>
      <c r="L574" s="849">
        <v>1</v>
      </c>
      <c r="M574" s="850">
        <v>279.52999999999997</v>
      </c>
    </row>
    <row r="575" spans="1:13" ht="14.45" customHeight="1" x14ac:dyDescent="0.2">
      <c r="A575" s="831" t="s">
        <v>3267</v>
      </c>
      <c r="B575" s="832" t="s">
        <v>2697</v>
      </c>
      <c r="C575" s="832" t="s">
        <v>2698</v>
      </c>
      <c r="D575" s="832" t="s">
        <v>1011</v>
      </c>
      <c r="E575" s="832" t="s">
        <v>2699</v>
      </c>
      <c r="F575" s="849"/>
      <c r="G575" s="849"/>
      <c r="H575" s="837">
        <v>0</v>
      </c>
      <c r="I575" s="849">
        <v>3</v>
      </c>
      <c r="J575" s="849">
        <v>300.29999999999995</v>
      </c>
      <c r="K575" s="837">
        <v>1</v>
      </c>
      <c r="L575" s="849">
        <v>3</v>
      </c>
      <c r="M575" s="850">
        <v>300.29999999999995</v>
      </c>
    </row>
    <row r="576" spans="1:13" ht="14.45" customHeight="1" x14ac:dyDescent="0.2">
      <c r="A576" s="831" t="s">
        <v>3267</v>
      </c>
      <c r="B576" s="832" t="s">
        <v>2710</v>
      </c>
      <c r="C576" s="832" t="s">
        <v>4026</v>
      </c>
      <c r="D576" s="832" t="s">
        <v>2721</v>
      </c>
      <c r="E576" s="832" t="s">
        <v>4027</v>
      </c>
      <c r="F576" s="849"/>
      <c r="G576" s="849"/>
      <c r="H576" s="837">
        <v>0</v>
      </c>
      <c r="I576" s="849">
        <v>1</v>
      </c>
      <c r="J576" s="849">
        <v>74.08</v>
      </c>
      <c r="K576" s="837">
        <v>1</v>
      </c>
      <c r="L576" s="849">
        <v>1</v>
      </c>
      <c r="M576" s="850">
        <v>74.08</v>
      </c>
    </row>
    <row r="577" spans="1:13" ht="14.45" customHeight="1" x14ac:dyDescent="0.2">
      <c r="A577" s="831" t="s">
        <v>3267</v>
      </c>
      <c r="B577" s="832" t="s">
        <v>2710</v>
      </c>
      <c r="C577" s="832" t="s">
        <v>3109</v>
      </c>
      <c r="D577" s="832" t="s">
        <v>2721</v>
      </c>
      <c r="E577" s="832" t="s">
        <v>3110</v>
      </c>
      <c r="F577" s="849"/>
      <c r="G577" s="849"/>
      <c r="H577" s="837">
        <v>0</v>
      </c>
      <c r="I577" s="849">
        <v>4</v>
      </c>
      <c r="J577" s="849">
        <v>252.56</v>
      </c>
      <c r="K577" s="837">
        <v>1</v>
      </c>
      <c r="L577" s="849">
        <v>4</v>
      </c>
      <c r="M577" s="850">
        <v>252.56</v>
      </c>
    </row>
    <row r="578" spans="1:13" ht="14.45" customHeight="1" x14ac:dyDescent="0.2">
      <c r="A578" s="831" t="s">
        <v>3267</v>
      </c>
      <c r="B578" s="832" t="s">
        <v>2710</v>
      </c>
      <c r="C578" s="832" t="s">
        <v>4028</v>
      </c>
      <c r="D578" s="832" t="s">
        <v>2721</v>
      </c>
      <c r="E578" s="832" t="s">
        <v>4029</v>
      </c>
      <c r="F578" s="849"/>
      <c r="G578" s="849"/>
      <c r="H578" s="837">
        <v>0</v>
      </c>
      <c r="I578" s="849">
        <v>1</v>
      </c>
      <c r="J578" s="849">
        <v>105.23</v>
      </c>
      <c r="K578" s="837">
        <v>1</v>
      </c>
      <c r="L578" s="849">
        <v>1</v>
      </c>
      <c r="M578" s="850">
        <v>105.23</v>
      </c>
    </row>
    <row r="579" spans="1:13" ht="14.45" customHeight="1" x14ac:dyDescent="0.2">
      <c r="A579" s="831" t="s">
        <v>3267</v>
      </c>
      <c r="B579" s="832" t="s">
        <v>2710</v>
      </c>
      <c r="C579" s="832" t="s">
        <v>2720</v>
      </c>
      <c r="D579" s="832" t="s">
        <v>2721</v>
      </c>
      <c r="E579" s="832" t="s">
        <v>2722</v>
      </c>
      <c r="F579" s="849"/>
      <c r="G579" s="849"/>
      <c r="H579" s="837">
        <v>0</v>
      </c>
      <c r="I579" s="849">
        <v>1</v>
      </c>
      <c r="J579" s="849">
        <v>49.08</v>
      </c>
      <c r="K579" s="837">
        <v>1</v>
      </c>
      <c r="L579" s="849">
        <v>1</v>
      </c>
      <c r="M579" s="850">
        <v>49.08</v>
      </c>
    </row>
    <row r="580" spans="1:13" ht="14.45" customHeight="1" x14ac:dyDescent="0.2">
      <c r="A580" s="831" t="s">
        <v>3267</v>
      </c>
      <c r="B580" s="832" t="s">
        <v>2710</v>
      </c>
      <c r="C580" s="832" t="s">
        <v>4030</v>
      </c>
      <c r="D580" s="832" t="s">
        <v>2721</v>
      </c>
      <c r="E580" s="832" t="s">
        <v>4031</v>
      </c>
      <c r="F580" s="849"/>
      <c r="G580" s="849"/>
      <c r="H580" s="837">
        <v>0</v>
      </c>
      <c r="I580" s="849">
        <v>2</v>
      </c>
      <c r="J580" s="849">
        <v>168.36</v>
      </c>
      <c r="K580" s="837">
        <v>1</v>
      </c>
      <c r="L580" s="849">
        <v>2</v>
      </c>
      <c r="M580" s="850">
        <v>168.36</v>
      </c>
    </row>
    <row r="581" spans="1:13" ht="14.45" customHeight="1" x14ac:dyDescent="0.2">
      <c r="A581" s="831" t="s">
        <v>3267</v>
      </c>
      <c r="B581" s="832" t="s">
        <v>2727</v>
      </c>
      <c r="C581" s="832" t="s">
        <v>3111</v>
      </c>
      <c r="D581" s="832" t="s">
        <v>1735</v>
      </c>
      <c r="E581" s="832" t="s">
        <v>3112</v>
      </c>
      <c r="F581" s="849"/>
      <c r="G581" s="849"/>
      <c r="H581" s="837">
        <v>0</v>
      </c>
      <c r="I581" s="849">
        <v>1</v>
      </c>
      <c r="J581" s="849">
        <v>154.36000000000001</v>
      </c>
      <c r="K581" s="837">
        <v>1</v>
      </c>
      <c r="L581" s="849">
        <v>1</v>
      </c>
      <c r="M581" s="850">
        <v>154.36000000000001</v>
      </c>
    </row>
    <row r="582" spans="1:13" ht="14.45" customHeight="1" x14ac:dyDescent="0.2">
      <c r="A582" s="831" t="s">
        <v>3267</v>
      </c>
      <c r="B582" s="832" t="s">
        <v>5599</v>
      </c>
      <c r="C582" s="832" t="s">
        <v>3478</v>
      </c>
      <c r="D582" s="832" t="s">
        <v>3479</v>
      </c>
      <c r="E582" s="832" t="s">
        <v>3480</v>
      </c>
      <c r="F582" s="849"/>
      <c r="G582" s="849"/>
      <c r="H582" s="837">
        <v>0</v>
      </c>
      <c r="I582" s="849">
        <v>16</v>
      </c>
      <c r="J582" s="849">
        <v>32532.41</v>
      </c>
      <c r="K582" s="837">
        <v>1</v>
      </c>
      <c r="L582" s="849">
        <v>16</v>
      </c>
      <c r="M582" s="850">
        <v>32532.41</v>
      </c>
    </row>
    <row r="583" spans="1:13" ht="14.45" customHeight="1" x14ac:dyDescent="0.2">
      <c r="A583" s="831" t="s">
        <v>3267</v>
      </c>
      <c r="B583" s="832" t="s">
        <v>5600</v>
      </c>
      <c r="C583" s="832" t="s">
        <v>3622</v>
      </c>
      <c r="D583" s="832" t="s">
        <v>3623</v>
      </c>
      <c r="E583" s="832" t="s">
        <v>3624</v>
      </c>
      <c r="F583" s="849"/>
      <c r="G583" s="849"/>
      <c r="H583" s="837">
        <v>0</v>
      </c>
      <c r="I583" s="849">
        <v>165</v>
      </c>
      <c r="J583" s="849">
        <v>82881.150000000009</v>
      </c>
      <c r="K583" s="837">
        <v>1</v>
      </c>
      <c r="L583" s="849">
        <v>165</v>
      </c>
      <c r="M583" s="850">
        <v>82881.150000000009</v>
      </c>
    </row>
    <row r="584" spans="1:13" ht="14.45" customHeight="1" x14ac:dyDescent="0.2">
      <c r="A584" s="831" t="s">
        <v>3267</v>
      </c>
      <c r="B584" s="832" t="s">
        <v>5600</v>
      </c>
      <c r="C584" s="832" t="s">
        <v>3625</v>
      </c>
      <c r="D584" s="832" t="s">
        <v>3621</v>
      </c>
      <c r="E584" s="832" t="s">
        <v>3068</v>
      </c>
      <c r="F584" s="849">
        <v>1</v>
      </c>
      <c r="G584" s="849">
        <v>150.69999999999999</v>
      </c>
      <c r="H584" s="837">
        <v>1</v>
      </c>
      <c r="I584" s="849"/>
      <c r="J584" s="849"/>
      <c r="K584" s="837">
        <v>0</v>
      </c>
      <c r="L584" s="849">
        <v>1</v>
      </c>
      <c r="M584" s="850">
        <v>150.69999999999999</v>
      </c>
    </row>
    <row r="585" spans="1:13" ht="14.45" customHeight="1" x14ac:dyDescent="0.2">
      <c r="A585" s="831" t="s">
        <v>3267</v>
      </c>
      <c r="B585" s="832" t="s">
        <v>5602</v>
      </c>
      <c r="C585" s="832" t="s">
        <v>3780</v>
      </c>
      <c r="D585" s="832" t="s">
        <v>3346</v>
      </c>
      <c r="E585" s="832" t="s">
        <v>2957</v>
      </c>
      <c r="F585" s="849"/>
      <c r="G585" s="849"/>
      <c r="H585" s="837">
        <v>0</v>
      </c>
      <c r="I585" s="849">
        <v>9</v>
      </c>
      <c r="J585" s="849">
        <v>1861.92</v>
      </c>
      <c r="K585" s="837">
        <v>1</v>
      </c>
      <c r="L585" s="849">
        <v>9</v>
      </c>
      <c r="M585" s="850">
        <v>1861.92</v>
      </c>
    </row>
    <row r="586" spans="1:13" ht="14.45" customHeight="1" x14ac:dyDescent="0.2">
      <c r="A586" s="831" t="s">
        <v>3267</v>
      </c>
      <c r="B586" s="832" t="s">
        <v>5602</v>
      </c>
      <c r="C586" s="832" t="s">
        <v>3345</v>
      </c>
      <c r="D586" s="832" t="s">
        <v>3346</v>
      </c>
      <c r="E586" s="832" t="s">
        <v>3347</v>
      </c>
      <c r="F586" s="849"/>
      <c r="G586" s="849"/>
      <c r="H586" s="837">
        <v>0</v>
      </c>
      <c r="I586" s="849">
        <v>9</v>
      </c>
      <c r="J586" s="849">
        <v>9819.8099999999977</v>
      </c>
      <c r="K586" s="837">
        <v>1</v>
      </c>
      <c r="L586" s="849">
        <v>9</v>
      </c>
      <c r="M586" s="850">
        <v>9819.8099999999977</v>
      </c>
    </row>
    <row r="587" spans="1:13" ht="14.45" customHeight="1" x14ac:dyDescent="0.2">
      <c r="A587" s="831" t="s">
        <v>3267</v>
      </c>
      <c r="B587" s="832" t="s">
        <v>5602</v>
      </c>
      <c r="C587" s="832" t="s">
        <v>3781</v>
      </c>
      <c r="D587" s="832" t="s">
        <v>3346</v>
      </c>
      <c r="E587" s="832" t="s">
        <v>3782</v>
      </c>
      <c r="F587" s="849"/>
      <c r="G587" s="849"/>
      <c r="H587" s="837">
        <v>0</v>
      </c>
      <c r="I587" s="849">
        <v>1</v>
      </c>
      <c r="J587" s="849">
        <v>3818.86</v>
      </c>
      <c r="K587" s="837">
        <v>1</v>
      </c>
      <c r="L587" s="849">
        <v>1</v>
      </c>
      <c r="M587" s="850">
        <v>3818.86</v>
      </c>
    </row>
    <row r="588" spans="1:13" ht="14.45" customHeight="1" x14ac:dyDescent="0.2">
      <c r="A588" s="831" t="s">
        <v>3267</v>
      </c>
      <c r="B588" s="832" t="s">
        <v>5607</v>
      </c>
      <c r="C588" s="832" t="s">
        <v>3764</v>
      </c>
      <c r="D588" s="832" t="s">
        <v>3329</v>
      </c>
      <c r="E588" s="832" t="s">
        <v>3765</v>
      </c>
      <c r="F588" s="849"/>
      <c r="G588" s="849"/>
      <c r="H588" s="837">
        <v>0</v>
      </c>
      <c r="I588" s="849">
        <v>3</v>
      </c>
      <c r="J588" s="849">
        <v>1541.1000000000001</v>
      </c>
      <c r="K588" s="837">
        <v>1</v>
      </c>
      <c r="L588" s="849">
        <v>3</v>
      </c>
      <c r="M588" s="850">
        <v>1541.1000000000001</v>
      </c>
    </row>
    <row r="589" spans="1:13" ht="14.45" customHeight="1" x14ac:dyDescent="0.2">
      <c r="A589" s="831" t="s">
        <v>3267</v>
      </c>
      <c r="B589" s="832" t="s">
        <v>2826</v>
      </c>
      <c r="C589" s="832" t="s">
        <v>3891</v>
      </c>
      <c r="D589" s="832" t="s">
        <v>3510</v>
      </c>
      <c r="E589" s="832" t="s">
        <v>773</v>
      </c>
      <c r="F589" s="849">
        <v>61</v>
      </c>
      <c r="G589" s="849">
        <v>33573.790000000008</v>
      </c>
      <c r="H589" s="837">
        <v>1</v>
      </c>
      <c r="I589" s="849"/>
      <c r="J589" s="849"/>
      <c r="K589" s="837">
        <v>0</v>
      </c>
      <c r="L589" s="849">
        <v>61</v>
      </c>
      <c r="M589" s="850">
        <v>33573.790000000008</v>
      </c>
    </row>
    <row r="590" spans="1:13" ht="14.45" customHeight="1" x14ac:dyDescent="0.2">
      <c r="A590" s="831" t="s">
        <v>3267</v>
      </c>
      <c r="B590" s="832" t="s">
        <v>2826</v>
      </c>
      <c r="C590" s="832" t="s">
        <v>2827</v>
      </c>
      <c r="D590" s="832" t="s">
        <v>2828</v>
      </c>
      <c r="E590" s="832" t="s">
        <v>773</v>
      </c>
      <c r="F590" s="849"/>
      <c r="G590" s="849"/>
      <c r="H590" s="837">
        <v>0</v>
      </c>
      <c r="I590" s="849">
        <v>595</v>
      </c>
      <c r="J590" s="849">
        <v>327482.04999999987</v>
      </c>
      <c r="K590" s="837">
        <v>1</v>
      </c>
      <c r="L590" s="849">
        <v>595</v>
      </c>
      <c r="M590" s="850">
        <v>327482.04999999987</v>
      </c>
    </row>
    <row r="591" spans="1:13" ht="14.45" customHeight="1" x14ac:dyDescent="0.2">
      <c r="A591" s="831" t="s">
        <v>3267</v>
      </c>
      <c r="B591" s="832" t="s">
        <v>5603</v>
      </c>
      <c r="C591" s="832" t="s">
        <v>3825</v>
      </c>
      <c r="D591" s="832" t="s">
        <v>3826</v>
      </c>
      <c r="E591" s="832" t="s">
        <v>3417</v>
      </c>
      <c r="F591" s="849"/>
      <c r="G591" s="849"/>
      <c r="H591" s="837">
        <v>0</v>
      </c>
      <c r="I591" s="849">
        <v>14</v>
      </c>
      <c r="J591" s="849">
        <v>7705.46</v>
      </c>
      <c r="K591" s="837">
        <v>1</v>
      </c>
      <c r="L591" s="849">
        <v>14</v>
      </c>
      <c r="M591" s="850">
        <v>7705.46</v>
      </c>
    </row>
    <row r="592" spans="1:13" ht="14.45" customHeight="1" x14ac:dyDescent="0.2">
      <c r="A592" s="831" t="s">
        <v>3267</v>
      </c>
      <c r="B592" s="832" t="s">
        <v>5603</v>
      </c>
      <c r="C592" s="832" t="s">
        <v>3418</v>
      </c>
      <c r="D592" s="832" t="s">
        <v>3416</v>
      </c>
      <c r="E592" s="832" t="s">
        <v>3417</v>
      </c>
      <c r="F592" s="849">
        <v>3</v>
      </c>
      <c r="G592" s="849">
        <v>1651.17</v>
      </c>
      <c r="H592" s="837">
        <v>1</v>
      </c>
      <c r="I592" s="849"/>
      <c r="J592" s="849"/>
      <c r="K592" s="837">
        <v>0</v>
      </c>
      <c r="L592" s="849">
        <v>3</v>
      </c>
      <c r="M592" s="850">
        <v>1651.17</v>
      </c>
    </row>
    <row r="593" spans="1:13" ht="14.45" customHeight="1" x14ac:dyDescent="0.2">
      <c r="A593" s="831" t="s">
        <v>3267</v>
      </c>
      <c r="B593" s="832" t="s">
        <v>5604</v>
      </c>
      <c r="C593" s="832" t="s">
        <v>3877</v>
      </c>
      <c r="D593" s="832" t="s">
        <v>3878</v>
      </c>
      <c r="E593" s="832" t="s">
        <v>2957</v>
      </c>
      <c r="F593" s="849">
        <v>3</v>
      </c>
      <c r="G593" s="849">
        <v>8851.2899999999991</v>
      </c>
      <c r="H593" s="837">
        <v>1</v>
      </c>
      <c r="I593" s="849"/>
      <c r="J593" s="849"/>
      <c r="K593" s="837">
        <v>0</v>
      </c>
      <c r="L593" s="849">
        <v>3</v>
      </c>
      <c r="M593" s="850">
        <v>8851.2899999999991</v>
      </c>
    </row>
    <row r="594" spans="1:13" ht="14.45" customHeight="1" x14ac:dyDescent="0.2">
      <c r="A594" s="831" t="s">
        <v>3267</v>
      </c>
      <c r="B594" s="832" t="s">
        <v>5604</v>
      </c>
      <c r="C594" s="832" t="s">
        <v>3501</v>
      </c>
      <c r="D594" s="832" t="s">
        <v>3502</v>
      </c>
      <c r="E594" s="832" t="s">
        <v>3503</v>
      </c>
      <c r="F594" s="849"/>
      <c r="G594" s="849"/>
      <c r="H594" s="837">
        <v>0</v>
      </c>
      <c r="I594" s="849">
        <v>9</v>
      </c>
      <c r="J594" s="849">
        <v>28450.619999999995</v>
      </c>
      <c r="K594" s="837">
        <v>1</v>
      </c>
      <c r="L594" s="849">
        <v>9</v>
      </c>
      <c r="M594" s="850">
        <v>28450.619999999995</v>
      </c>
    </row>
    <row r="595" spans="1:13" ht="14.45" customHeight="1" x14ac:dyDescent="0.2">
      <c r="A595" s="831" t="s">
        <v>3267</v>
      </c>
      <c r="B595" s="832" t="s">
        <v>2849</v>
      </c>
      <c r="C595" s="832" t="s">
        <v>3568</v>
      </c>
      <c r="D595" s="832" t="s">
        <v>2851</v>
      </c>
      <c r="E595" s="832" t="s">
        <v>3569</v>
      </c>
      <c r="F595" s="849"/>
      <c r="G595" s="849"/>
      <c r="H595" s="837">
        <v>0</v>
      </c>
      <c r="I595" s="849">
        <v>14</v>
      </c>
      <c r="J595" s="849">
        <v>28545.02</v>
      </c>
      <c r="K595" s="837">
        <v>1</v>
      </c>
      <c r="L595" s="849">
        <v>14</v>
      </c>
      <c r="M595" s="850">
        <v>28545.02</v>
      </c>
    </row>
    <row r="596" spans="1:13" ht="14.45" customHeight="1" x14ac:dyDescent="0.2">
      <c r="A596" s="831" t="s">
        <v>3267</v>
      </c>
      <c r="B596" s="832" t="s">
        <v>2849</v>
      </c>
      <c r="C596" s="832" t="s">
        <v>2850</v>
      </c>
      <c r="D596" s="832" t="s">
        <v>2851</v>
      </c>
      <c r="E596" s="832" t="s">
        <v>2852</v>
      </c>
      <c r="F596" s="849"/>
      <c r="G596" s="849"/>
      <c r="H596" s="837">
        <v>0</v>
      </c>
      <c r="I596" s="849">
        <v>24</v>
      </c>
      <c r="J596" s="849">
        <v>8538.9600000000009</v>
      </c>
      <c r="K596" s="837">
        <v>1</v>
      </c>
      <c r="L596" s="849">
        <v>24</v>
      </c>
      <c r="M596" s="850">
        <v>8538.9600000000009</v>
      </c>
    </row>
    <row r="597" spans="1:13" ht="14.45" customHeight="1" x14ac:dyDescent="0.2">
      <c r="A597" s="831" t="s">
        <v>3267</v>
      </c>
      <c r="B597" s="832" t="s">
        <v>2849</v>
      </c>
      <c r="C597" s="832" t="s">
        <v>2853</v>
      </c>
      <c r="D597" s="832" t="s">
        <v>2851</v>
      </c>
      <c r="E597" s="832" t="s">
        <v>2854</v>
      </c>
      <c r="F597" s="849"/>
      <c r="G597" s="849"/>
      <c r="H597" s="837">
        <v>0</v>
      </c>
      <c r="I597" s="849">
        <v>18</v>
      </c>
      <c r="J597" s="849">
        <v>9947.52</v>
      </c>
      <c r="K597" s="837">
        <v>1</v>
      </c>
      <c r="L597" s="849">
        <v>18</v>
      </c>
      <c r="M597" s="850">
        <v>9947.52</v>
      </c>
    </row>
    <row r="598" spans="1:13" ht="14.45" customHeight="1" x14ac:dyDescent="0.2">
      <c r="A598" s="831" t="s">
        <v>3267</v>
      </c>
      <c r="B598" s="832" t="s">
        <v>2849</v>
      </c>
      <c r="C598" s="832" t="s">
        <v>2855</v>
      </c>
      <c r="D598" s="832" t="s">
        <v>2851</v>
      </c>
      <c r="E598" s="832" t="s">
        <v>2856</v>
      </c>
      <c r="F598" s="849"/>
      <c r="G598" s="849"/>
      <c r="H598" s="837">
        <v>0</v>
      </c>
      <c r="I598" s="849">
        <v>14</v>
      </c>
      <c r="J598" s="849">
        <v>14272.439999999999</v>
      </c>
      <c r="K598" s="837">
        <v>1</v>
      </c>
      <c r="L598" s="849">
        <v>14</v>
      </c>
      <c r="M598" s="850">
        <v>14272.439999999999</v>
      </c>
    </row>
    <row r="599" spans="1:13" ht="14.45" customHeight="1" x14ac:dyDescent="0.2">
      <c r="A599" s="831" t="s">
        <v>3267</v>
      </c>
      <c r="B599" s="832" t="s">
        <v>2849</v>
      </c>
      <c r="C599" s="832" t="s">
        <v>3938</v>
      </c>
      <c r="D599" s="832" t="s">
        <v>3939</v>
      </c>
      <c r="E599" s="832" t="s">
        <v>3940</v>
      </c>
      <c r="F599" s="849">
        <v>1</v>
      </c>
      <c r="G599" s="849">
        <v>355.79</v>
      </c>
      <c r="H599" s="837">
        <v>1</v>
      </c>
      <c r="I599" s="849"/>
      <c r="J599" s="849"/>
      <c r="K599" s="837">
        <v>0</v>
      </c>
      <c r="L599" s="849">
        <v>1</v>
      </c>
      <c r="M599" s="850">
        <v>355.79</v>
      </c>
    </row>
    <row r="600" spans="1:13" ht="14.45" customHeight="1" x14ac:dyDescent="0.2">
      <c r="A600" s="831" t="s">
        <v>3267</v>
      </c>
      <c r="B600" s="832" t="s">
        <v>2849</v>
      </c>
      <c r="C600" s="832" t="s">
        <v>3306</v>
      </c>
      <c r="D600" s="832" t="s">
        <v>3307</v>
      </c>
      <c r="E600" s="832" t="s">
        <v>3308</v>
      </c>
      <c r="F600" s="849">
        <v>3</v>
      </c>
      <c r="G600" s="849">
        <v>533.66999999999996</v>
      </c>
      <c r="H600" s="837">
        <v>1</v>
      </c>
      <c r="I600" s="849"/>
      <c r="J600" s="849"/>
      <c r="K600" s="837">
        <v>0</v>
      </c>
      <c r="L600" s="849">
        <v>3</v>
      </c>
      <c r="M600" s="850">
        <v>533.66999999999996</v>
      </c>
    </row>
    <row r="601" spans="1:13" ht="14.45" customHeight="1" x14ac:dyDescent="0.2">
      <c r="A601" s="831" t="s">
        <v>3267</v>
      </c>
      <c r="B601" s="832" t="s">
        <v>2857</v>
      </c>
      <c r="C601" s="832" t="s">
        <v>2867</v>
      </c>
      <c r="D601" s="832" t="s">
        <v>2868</v>
      </c>
      <c r="E601" s="832" t="s">
        <v>2869</v>
      </c>
      <c r="F601" s="849"/>
      <c r="G601" s="849"/>
      <c r="H601" s="837">
        <v>0</v>
      </c>
      <c r="I601" s="849">
        <v>17</v>
      </c>
      <c r="J601" s="849">
        <v>90475.360000000015</v>
      </c>
      <c r="K601" s="837">
        <v>1</v>
      </c>
      <c r="L601" s="849">
        <v>17</v>
      </c>
      <c r="M601" s="850">
        <v>90475.360000000015</v>
      </c>
    </row>
    <row r="602" spans="1:13" ht="14.45" customHeight="1" x14ac:dyDescent="0.2">
      <c r="A602" s="831" t="s">
        <v>3267</v>
      </c>
      <c r="B602" s="832" t="s">
        <v>2857</v>
      </c>
      <c r="C602" s="832" t="s">
        <v>3300</v>
      </c>
      <c r="D602" s="832" t="s">
        <v>2868</v>
      </c>
      <c r="E602" s="832" t="s">
        <v>3301</v>
      </c>
      <c r="F602" s="849"/>
      <c r="G602" s="849"/>
      <c r="H602" s="837">
        <v>0</v>
      </c>
      <c r="I602" s="849">
        <v>20</v>
      </c>
      <c r="J602" s="849">
        <v>106441.60000000002</v>
      </c>
      <c r="K602" s="837">
        <v>1</v>
      </c>
      <c r="L602" s="849">
        <v>20</v>
      </c>
      <c r="M602" s="850">
        <v>106441.60000000002</v>
      </c>
    </row>
    <row r="603" spans="1:13" ht="14.45" customHeight="1" x14ac:dyDescent="0.2">
      <c r="A603" s="831" t="s">
        <v>3267</v>
      </c>
      <c r="B603" s="832" t="s">
        <v>2857</v>
      </c>
      <c r="C603" s="832" t="s">
        <v>3423</v>
      </c>
      <c r="D603" s="832" t="s">
        <v>2871</v>
      </c>
      <c r="E603" s="832" t="s">
        <v>3424</v>
      </c>
      <c r="F603" s="849"/>
      <c r="G603" s="849"/>
      <c r="H603" s="837">
        <v>0</v>
      </c>
      <c r="I603" s="849">
        <v>6</v>
      </c>
      <c r="J603" s="849">
        <v>11633.82</v>
      </c>
      <c r="K603" s="837">
        <v>1</v>
      </c>
      <c r="L603" s="849">
        <v>6</v>
      </c>
      <c r="M603" s="850">
        <v>11633.82</v>
      </c>
    </row>
    <row r="604" spans="1:13" ht="14.45" customHeight="1" x14ac:dyDescent="0.2">
      <c r="A604" s="831" t="s">
        <v>3267</v>
      </c>
      <c r="B604" s="832" t="s">
        <v>2857</v>
      </c>
      <c r="C604" s="832" t="s">
        <v>2870</v>
      </c>
      <c r="D604" s="832" t="s">
        <v>2871</v>
      </c>
      <c r="E604" s="832" t="s">
        <v>2872</v>
      </c>
      <c r="F604" s="849"/>
      <c r="G604" s="849"/>
      <c r="H604" s="837">
        <v>0</v>
      </c>
      <c r="I604" s="849">
        <v>8</v>
      </c>
      <c r="J604" s="849">
        <v>3878</v>
      </c>
      <c r="K604" s="837">
        <v>1</v>
      </c>
      <c r="L604" s="849">
        <v>8</v>
      </c>
      <c r="M604" s="850">
        <v>3878</v>
      </c>
    </row>
    <row r="605" spans="1:13" ht="14.45" customHeight="1" x14ac:dyDescent="0.2">
      <c r="A605" s="831" t="s">
        <v>3267</v>
      </c>
      <c r="B605" s="832" t="s">
        <v>2857</v>
      </c>
      <c r="C605" s="832" t="s">
        <v>3427</v>
      </c>
      <c r="D605" s="832" t="s">
        <v>2871</v>
      </c>
      <c r="E605" s="832" t="s">
        <v>3428</v>
      </c>
      <c r="F605" s="849"/>
      <c r="G605" s="849"/>
      <c r="H605" s="837">
        <v>0</v>
      </c>
      <c r="I605" s="849">
        <v>2</v>
      </c>
      <c r="J605" s="849">
        <v>1938.96</v>
      </c>
      <c r="K605" s="837">
        <v>1</v>
      </c>
      <c r="L605" s="849">
        <v>2</v>
      </c>
      <c r="M605" s="850">
        <v>1938.96</v>
      </c>
    </row>
    <row r="606" spans="1:13" ht="14.45" customHeight="1" x14ac:dyDescent="0.2">
      <c r="A606" s="831" t="s">
        <v>3267</v>
      </c>
      <c r="B606" s="832" t="s">
        <v>2857</v>
      </c>
      <c r="C606" s="832" t="s">
        <v>3829</v>
      </c>
      <c r="D606" s="832" t="s">
        <v>2868</v>
      </c>
      <c r="E606" s="832" t="s">
        <v>3830</v>
      </c>
      <c r="F606" s="849"/>
      <c r="G606" s="849"/>
      <c r="H606" s="837">
        <v>0</v>
      </c>
      <c r="I606" s="849">
        <v>4</v>
      </c>
      <c r="J606" s="849">
        <v>21288.32</v>
      </c>
      <c r="K606" s="837">
        <v>1</v>
      </c>
      <c r="L606" s="849">
        <v>4</v>
      </c>
      <c r="M606" s="850">
        <v>21288.32</v>
      </c>
    </row>
    <row r="607" spans="1:13" ht="14.45" customHeight="1" x14ac:dyDescent="0.2">
      <c r="A607" s="831" t="s">
        <v>3267</v>
      </c>
      <c r="B607" s="832" t="s">
        <v>2857</v>
      </c>
      <c r="C607" s="832" t="s">
        <v>2863</v>
      </c>
      <c r="D607" s="832" t="s">
        <v>2859</v>
      </c>
      <c r="E607" s="832" t="s">
        <v>2864</v>
      </c>
      <c r="F607" s="849"/>
      <c r="G607" s="849"/>
      <c r="H607" s="837">
        <v>0</v>
      </c>
      <c r="I607" s="849">
        <v>51</v>
      </c>
      <c r="J607" s="849">
        <v>24722.25</v>
      </c>
      <c r="K607" s="837">
        <v>1</v>
      </c>
      <c r="L607" s="849">
        <v>51</v>
      </c>
      <c r="M607" s="850">
        <v>24722.25</v>
      </c>
    </row>
    <row r="608" spans="1:13" ht="14.45" customHeight="1" x14ac:dyDescent="0.2">
      <c r="A608" s="831" t="s">
        <v>3267</v>
      </c>
      <c r="B608" s="832" t="s">
        <v>2857</v>
      </c>
      <c r="C608" s="832" t="s">
        <v>3434</v>
      </c>
      <c r="D608" s="832" t="s">
        <v>2868</v>
      </c>
      <c r="E608" s="832" t="s">
        <v>3435</v>
      </c>
      <c r="F608" s="849"/>
      <c r="G608" s="849"/>
      <c r="H608" s="837">
        <v>0</v>
      </c>
      <c r="I608" s="849">
        <v>15</v>
      </c>
      <c r="J608" s="849">
        <v>79831.200000000012</v>
      </c>
      <c r="K608" s="837">
        <v>1</v>
      </c>
      <c r="L608" s="849">
        <v>15</v>
      </c>
      <c r="M608" s="850">
        <v>79831.200000000012</v>
      </c>
    </row>
    <row r="609" spans="1:13" ht="14.45" customHeight="1" x14ac:dyDescent="0.2">
      <c r="A609" s="831" t="s">
        <v>3267</v>
      </c>
      <c r="B609" s="832" t="s">
        <v>2857</v>
      </c>
      <c r="C609" s="832" t="s">
        <v>2865</v>
      </c>
      <c r="D609" s="832" t="s">
        <v>2859</v>
      </c>
      <c r="E609" s="832" t="s">
        <v>2866</v>
      </c>
      <c r="F609" s="849"/>
      <c r="G609" s="849"/>
      <c r="H609" s="837">
        <v>0</v>
      </c>
      <c r="I609" s="849">
        <v>69</v>
      </c>
      <c r="J609" s="849">
        <v>66894.12</v>
      </c>
      <c r="K609" s="837">
        <v>1</v>
      </c>
      <c r="L609" s="849">
        <v>69</v>
      </c>
      <c r="M609" s="850">
        <v>66894.12</v>
      </c>
    </row>
    <row r="610" spans="1:13" ht="14.45" customHeight="1" x14ac:dyDescent="0.2">
      <c r="A610" s="831" t="s">
        <v>3267</v>
      </c>
      <c r="B610" s="832" t="s">
        <v>2857</v>
      </c>
      <c r="C610" s="832" t="s">
        <v>2858</v>
      </c>
      <c r="D610" s="832" t="s">
        <v>2859</v>
      </c>
      <c r="E610" s="832" t="s">
        <v>2860</v>
      </c>
      <c r="F610" s="849"/>
      <c r="G610" s="849"/>
      <c r="H610" s="837">
        <v>0</v>
      </c>
      <c r="I610" s="849">
        <v>7</v>
      </c>
      <c r="J610" s="849">
        <v>13572.79</v>
      </c>
      <c r="K610" s="837">
        <v>1</v>
      </c>
      <c r="L610" s="849">
        <v>7</v>
      </c>
      <c r="M610" s="850">
        <v>13572.79</v>
      </c>
    </row>
    <row r="611" spans="1:13" ht="14.45" customHeight="1" x14ac:dyDescent="0.2">
      <c r="A611" s="831" t="s">
        <v>3267</v>
      </c>
      <c r="B611" s="832" t="s">
        <v>2857</v>
      </c>
      <c r="C611" s="832" t="s">
        <v>3432</v>
      </c>
      <c r="D611" s="832" t="s">
        <v>2859</v>
      </c>
      <c r="E611" s="832" t="s">
        <v>3433</v>
      </c>
      <c r="F611" s="849"/>
      <c r="G611" s="849"/>
      <c r="H611" s="837">
        <v>0</v>
      </c>
      <c r="I611" s="849">
        <v>53</v>
      </c>
      <c r="J611" s="849">
        <v>12845.61</v>
      </c>
      <c r="K611" s="837">
        <v>1</v>
      </c>
      <c r="L611" s="849">
        <v>53</v>
      </c>
      <c r="M611" s="850">
        <v>12845.61</v>
      </c>
    </row>
    <row r="612" spans="1:13" ht="14.45" customHeight="1" x14ac:dyDescent="0.2">
      <c r="A612" s="831" t="s">
        <v>3267</v>
      </c>
      <c r="B612" s="832" t="s">
        <v>2857</v>
      </c>
      <c r="C612" s="832" t="s">
        <v>2861</v>
      </c>
      <c r="D612" s="832" t="s">
        <v>2859</v>
      </c>
      <c r="E612" s="832" t="s">
        <v>2862</v>
      </c>
      <c r="F612" s="849"/>
      <c r="G612" s="849"/>
      <c r="H612" s="837">
        <v>0</v>
      </c>
      <c r="I612" s="849">
        <v>19</v>
      </c>
      <c r="J612" s="849">
        <v>27630.370000000003</v>
      </c>
      <c r="K612" s="837">
        <v>1</v>
      </c>
      <c r="L612" s="849">
        <v>19</v>
      </c>
      <c r="M612" s="850">
        <v>27630.370000000003</v>
      </c>
    </row>
    <row r="613" spans="1:13" ht="14.45" customHeight="1" x14ac:dyDescent="0.2">
      <c r="A613" s="831" t="s">
        <v>3267</v>
      </c>
      <c r="B613" s="832" t="s">
        <v>2873</v>
      </c>
      <c r="C613" s="832" t="s">
        <v>2877</v>
      </c>
      <c r="D613" s="832" t="s">
        <v>2875</v>
      </c>
      <c r="E613" s="832" t="s">
        <v>2878</v>
      </c>
      <c r="F613" s="849"/>
      <c r="G613" s="849"/>
      <c r="H613" s="837">
        <v>0</v>
      </c>
      <c r="I613" s="849">
        <v>5</v>
      </c>
      <c r="J613" s="849">
        <v>5655.2999999999993</v>
      </c>
      <c r="K613" s="837">
        <v>1</v>
      </c>
      <c r="L613" s="849">
        <v>5</v>
      </c>
      <c r="M613" s="850">
        <v>5655.2999999999993</v>
      </c>
    </row>
    <row r="614" spans="1:13" ht="14.45" customHeight="1" x14ac:dyDescent="0.2">
      <c r="A614" s="831" t="s">
        <v>3267</v>
      </c>
      <c r="B614" s="832" t="s">
        <v>2873</v>
      </c>
      <c r="C614" s="832" t="s">
        <v>3791</v>
      </c>
      <c r="D614" s="832" t="s">
        <v>3792</v>
      </c>
      <c r="E614" s="832" t="s">
        <v>3793</v>
      </c>
      <c r="F614" s="849">
        <v>10</v>
      </c>
      <c r="G614" s="849">
        <v>15080.8</v>
      </c>
      <c r="H614" s="837">
        <v>1</v>
      </c>
      <c r="I614" s="849"/>
      <c r="J614" s="849"/>
      <c r="K614" s="837">
        <v>0</v>
      </c>
      <c r="L614" s="849">
        <v>10</v>
      </c>
      <c r="M614" s="850">
        <v>15080.8</v>
      </c>
    </row>
    <row r="615" spans="1:13" ht="14.45" customHeight="1" x14ac:dyDescent="0.2">
      <c r="A615" s="831" t="s">
        <v>3267</v>
      </c>
      <c r="B615" s="832" t="s">
        <v>2883</v>
      </c>
      <c r="C615" s="832" t="s">
        <v>2886</v>
      </c>
      <c r="D615" s="832" t="s">
        <v>1345</v>
      </c>
      <c r="E615" s="832" t="s">
        <v>1346</v>
      </c>
      <c r="F615" s="849"/>
      <c r="G615" s="849"/>
      <c r="H615" s="837"/>
      <c r="I615" s="849">
        <v>31</v>
      </c>
      <c r="J615" s="849">
        <v>0</v>
      </c>
      <c r="K615" s="837"/>
      <c r="L615" s="849">
        <v>31</v>
      </c>
      <c r="M615" s="850">
        <v>0</v>
      </c>
    </row>
    <row r="616" spans="1:13" ht="14.45" customHeight="1" x14ac:dyDescent="0.2">
      <c r="A616" s="831" t="s">
        <v>3267</v>
      </c>
      <c r="B616" s="832" t="s">
        <v>2897</v>
      </c>
      <c r="C616" s="832" t="s">
        <v>3882</v>
      </c>
      <c r="D616" s="832" t="s">
        <v>3883</v>
      </c>
      <c r="E616" s="832" t="s">
        <v>3884</v>
      </c>
      <c r="F616" s="849"/>
      <c r="G616" s="849"/>
      <c r="H616" s="837">
        <v>0</v>
      </c>
      <c r="I616" s="849">
        <v>2</v>
      </c>
      <c r="J616" s="849">
        <v>439.56</v>
      </c>
      <c r="K616" s="837">
        <v>1</v>
      </c>
      <c r="L616" s="849">
        <v>2</v>
      </c>
      <c r="M616" s="850">
        <v>439.56</v>
      </c>
    </row>
    <row r="617" spans="1:13" ht="14.45" customHeight="1" x14ac:dyDescent="0.2">
      <c r="A617" s="831" t="s">
        <v>3267</v>
      </c>
      <c r="B617" s="832" t="s">
        <v>2906</v>
      </c>
      <c r="C617" s="832" t="s">
        <v>3439</v>
      </c>
      <c r="D617" s="832" t="s">
        <v>2911</v>
      </c>
      <c r="E617" s="832" t="s">
        <v>3440</v>
      </c>
      <c r="F617" s="849"/>
      <c r="G617" s="849"/>
      <c r="H617" s="837">
        <v>0</v>
      </c>
      <c r="I617" s="849">
        <v>3</v>
      </c>
      <c r="J617" s="849">
        <v>1018.4100000000001</v>
      </c>
      <c r="K617" s="837">
        <v>1</v>
      </c>
      <c r="L617" s="849">
        <v>3</v>
      </c>
      <c r="M617" s="850">
        <v>1018.4100000000001</v>
      </c>
    </row>
    <row r="618" spans="1:13" ht="14.45" customHeight="1" x14ac:dyDescent="0.2">
      <c r="A618" s="831" t="s">
        <v>3267</v>
      </c>
      <c r="B618" s="832" t="s">
        <v>2906</v>
      </c>
      <c r="C618" s="832" t="s">
        <v>3838</v>
      </c>
      <c r="D618" s="832" t="s">
        <v>2911</v>
      </c>
      <c r="E618" s="832" t="s">
        <v>3839</v>
      </c>
      <c r="F618" s="849">
        <v>3</v>
      </c>
      <c r="G618" s="849">
        <v>67.92</v>
      </c>
      <c r="H618" s="837">
        <v>1</v>
      </c>
      <c r="I618" s="849"/>
      <c r="J618" s="849"/>
      <c r="K618" s="837">
        <v>0</v>
      </c>
      <c r="L618" s="849">
        <v>3</v>
      </c>
      <c r="M618" s="850">
        <v>67.92</v>
      </c>
    </row>
    <row r="619" spans="1:13" ht="14.45" customHeight="1" x14ac:dyDescent="0.2">
      <c r="A619" s="831" t="s">
        <v>3267</v>
      </c>
      <c r="B619" s="832" t="s">
        <v>2906</v>
      </c>
      <c r="C619" s="832" t="s">
        <v>2910</v>
      </c>
      <c r="D619" s="832" t="s">
        <v>2911</v>
      </c>
      <c r="E619" s="832" t="s">
        <v>2912</v>
      </c>
      <c r="F619" s="849"/>
      <c r="G619" s="849"/>
      <c r="H619" s="837">
        <v>0</v>
      </c>
      <c r="I619" s="849">
        <v>1</v>
      </c>
      <c r="J619" s="849">
        <v>113.16</v>
      </c>
      <c r="K619" s="837">
        <v>1</v>
      </c>
      <c r="L619" s="849">
        <v>1</v>
      </c>
      <c r="M619" s="850">
        <v>113.16</v>
      </c>
    </row>
    <row r="620" spans="1:13" ht="14.45" customHeight="1" x14ac:dyDescent="0.2">
      <c r="A620" s="831" t="s">
        <v>3267</v>
      </c>
      <c r="B620" s="832" t="s">
        <v>2906</v>
      </c>
      <c r="C620" s="832" t="s">
        <v>2913</v>
      </c>
      <c r="D620" s="832" t="s">
        <v>2911</v>
      </c>
      <c r="E620" s="832" t="s">
        <v>2914</v>
      </c>
      <c r="F620" s="849"/>
      <c r="G620" s="849"/>
      <c r="H620" s="837">
        <v>0</v>
      </c>
      <c r="I620" s="849">
        <v>2</v>
      </c>
      <c r="J620" s="849">
        <v>339.46</v>
      </c>
      <c r="K620" s="837">
        <v>1</v>
      </c>
      <c r="L620" s="849">
        <v>2</v>
      </c>
      <c r="M620" s="850">
        <v>339.46</v>
      </c>
    </row>
    <row r="621" spans="1:13" ht="14.45" customHeight="1" x14ac:dyDescent="0.2">
      <c r="A621" s="831" t="s">
        <v>3267</v>
      </c>
      <c r="B621" s="832" t="s">
        <v>2906</v>
      </c>
      <c r="C621" s="832" t="s">
        <v>2915</v>
      </c>
      <c r="D621" s="832" t="s">
        <v>2911</v>
      </c>
      <c r="E621" s="832" t="s">
        <v>2916</v>
      </c>
      <c r="F621" s="849"/>
      <c r="G621" s="849"/>
      <c r="H621" s="837">
        <v>0</v>
      </c>
      <c r="I621" s="849">
        <v>7</v>
      </c>
      <c r="J621" s="849">
        <v>2376.29</v>
      </c>
      <c r="K621" s="837">
        <v>1</v>
      </c>
      <c r="L621" s="849">
        <v>7</v>
      </c>
      <c r="M621" s="850">
        <v>2376.29</v>
      </c>
    </row>
    <row r="622" spans="1:13" ht="14.45" customHeight="1" x14ac:dyDescent="0.2">
      <c r="A622" s="831" t="s">
        <v>3267</v>
      </c>
      <c r="B622" s="832" t="s">
        <v>2921</v>
      </c>
      <c r="C622" s="832" t="s">
        <v>3960</v>
      </c>
      <c r="D622" s="832" t="s">
        <v>1416</v>
      </c>
      <c r="E622" s="832" t="s">
        <v>1419</v>
      </c>
      <c r="F622" s="849">
        <v>2</v>
      </c>
      <c r="G622" s="849">
        <v>677.16</v>
      </c>
      <c r="H622" s="837">
        <v>1</v>
      </c>
      <c r="I622" s="849"/>
      <c r="J622" s="849"/>
      <c r="K622" s="837">
        <v>0</v>
      </c>
      <c r="L622" s="849">
        <v>2</v>
      </c>
      <c r="M622" s="850">
        <v>677.16</v>
      </c>
    </row>
    <row r="623" spans="1:13" ht="14.45" customHeight="1" x14ac:dyDescent="0.2">
      <c r="A623" s="831" t="s">
        <v>3267</v>
      </c>
      <c r="B623" s="832" t="s">
        <v>2921</v>
      </c>
      <c r="C623" s="832" t="s">
        <v>3136</v>
      </c>
      <c r="D623" s="832" t="s">
        <v>1416</v>
      </c>
      <c r="E623" s="832" t="s">
        <v>2055</v>
      </c>
      <c r="F623" s="849"/>
      <c r="G623" s="849"/>
      <c r="H623" s="837">
        <v>0</v>
      </c>
      <c r="I623" s="849">
        <v>1</v>
      </c>
      <c r="J623" s="849">
        <v>1286.6199999999999</v>
      </c>
      <c r="K623" s="837">
        <v>1</v>
      </c>
      <c r="L623" s="849">
        <v>1</v>
      </c>
      <c r="M623" s="850">
        <v>1286.6199999999999</v>
      </c>
    </row>
    <row r="624" spans="1:13" ht="14.45" customHeight="1" x14ac:dyDescent="0.2">
      <c r="A624" s="831" t="s">
        <v>3267</v>
      </c>
      <c r="B624" s="832" t="s">
        <v>2921</v>
      </c>
      <c r="C624" s="832" t="s">
        <v>3961</v>
      </c>
      <c r="D624" s="832" t="s">
        <v>3962</v>
      </c>
      <c r="E624" s="832" t="s">
        <v>3963</v>
      </c>
      <c r="F624" s="849">
        <v>3</v>
      </c>
      <c r="G624" s="849">
        <v>507.87</v>
      </c>
      <c r="H624" s="837">
        <v>1</v>
      </c>
      <c r="I624" s="849"/>
      <c r="J624" s="849"/>
      <c r="K624" s="837">
        <v>0</v>
      </c>
      <c r="L624" s="849">
        <v>3</v>
      </c>
      <c r="M624" s="850">
        <v>507.87</v>
      </c>
    </row>
    <row r="625" spans="1:13" ht="14.45" customHeight="1" x14ac:dyDescent="0.2">
      <c r="A625" s="831" t="s">
        <v>3267</v>
      </c>
      <c r="B625" s="832" t="s">
        <v>2921</v>
      </c>
      <c r="C625" s="832" t="s">
        <v>2922</v>
      </c>
      <c r="D625" s="832" t="s">
        <v>1416</v>
      </c>
      <c r="E625" s="832" t="s">
        <v>1417</v>
      </c>
      <c r="F625" s="849"/>
      <c r="G625" s="849"/>
      <c r="H625" s="837">
        <v>0</v>
      </c>
      <c r="I625" s="849">
        <v>1</v>
      </c>
      <c r="J625" s="849">
        <v>2573.2199999999998</v>
      </c>
      <c r="K625" s="837">
        <v>1</v>
      </c>
      <c r="L625" s="849">
        <v>1</v>
      </c>
      <c r="M625" s="850">
        <v>2573.2199999999998</v>
      </c>
    </row>
    <row r="626" spans="1:13" ht="14.45" customHeight="1" x14ac:dyDescent="0.2">
      <c r="A626" s="831" t="s">
        <v>3267</v>
      </c>
      <c r="B626" s="832" t="s">
        <v>2930</v>
      </c>
      <c r="C626" s="832" t="s">
        <v>3756</v>
      </c>
      <c r="D626" s="832" t="s">
        <v>3757</v>
      </c>
      <c r="E626" s="832" t="s">
        <v>2935</v>
      </c>
      <c r="F626" s="849">
        <v>2</v>
      </c>
      <c r="G626" s="849">
        <v>9.4</v>
      </c>
      <c r="H626" s="837">
        <v>1</v>
      </c>
      <c r="I626" s="849"/>
      <c r="J626" s="849"/>
      <c r="K626" s="837">
        <v>0</v>
      </c>
      <c r="L626" s="849">
        <v>2</v>
      </c>
      <c r="M626" s="850">
        <v>9.4</v>
      </c>
    </row>
    <row r="627" spans="1:13" ht="14.45" customHeight="1" x14ac:dyDescent="0.2">
      <c r="A627" s="831" t="s">
        <v>3267</v>
      </c>
      <c r="B627" s="832" t="s">
        <v>2930</v>
      </c>
      <c r="C627" s="832" t="s">
        <v>2934</v>
      </c>
      <c r="D627" s="832" t="s">
        <v>2932</v>
      </c>
      <c r="E627" s="832" t="s">
        <v>2935</v>
      </c>
      <c r="F627" s="849"/>
      <c r="G627" s="849"/>
      <c r="H627" s="837">
        <v>0</v>
      </c>
      <c r="I627" s="849">
        <v>28</v>
      </c>
      <c r="J627" s="849">
        <v>152.62999999999997</v>
      </c>
      <c r="K627" s="837">
        <v>1</v>
      </c>
      <c r="L627" s="849">
        <v>28</v>
      </c>
      <c r="M627" s="850">
        <v>152.62999999999997</v>
      </c>
    </row>
    <row r="628" spans="1:13" ht="14.45" customHeight="1" x14ac:dyDescent="0.2">
      <c r="A628" s="831" t="s">
        <v>3267</v>
      </c>
      <c r="B628" s="832" t="s">
        <v>2936</v>
      </c>
      <c r="C628" s="832" t="s">
        <v>2940</v>
      </c>
      <c r="D628" s="832" t="s">
        <v>2941</v>
      </c>
      <c r="E628" s="832" t="s">
        <v>2942</v>
      </c>
      <c r="F628" s="849">
        <v>2</v>
      </c>
      <c r="G628" s="849">
        <v>0</v>
      </c>
      <c r="H628" s="837"/>
      <c r="I628" s="849"/>
      <c r="J628" s="849"/>
      <c r="K628" s="837"/>
      <c r="L628" s="849">
        <v>2</v>
      </c>
      <c r="M628" s="850">
        <v>0</v>
      </c>
    </row>
    <row r="629" spans="1:13" ht="14.45" customHeight="1" x14ac:dyDescent="0.2">
      <c r="A629" s="831" t="s">
        <v>3267</v>
      </c>
      <c r="B629" s="832" t="s">
        <v>2936</v>
      </c>
      <c r="C629" s="832" t="s">
        <v>2943</v>
      </c>
      <c r="D629" s="832" t="s">
        <v>2938</v>
      </c>
      <c r="E629" s="832" t="s">
        <v>2944</v>
      </c>
      <c r="F629" s="849"/>
      <c r="G629" s="849"/>
      <c r="H629" s="837">
        <v>0</v>
      </c>
      <c r="I629" s="849">
        <v>1</v>
      </c>
      <c r="J629" s="849">
        <v>938.69</v>
      </c>
      <c r="K629" s="837">
        <v>1</v>
      </c>
      <c r="L629" s="849">
        <v>1</v>
      </c>
      <c r="M629" s="850">
        <v>938.69</v>
      </c>
    </row>
    <row r="630" spans="1:13" ht="14.45" customHeight="1" x14ac:dyDescent="0.2">
      <c r="A630" s="831" t="s">
        <v>3267</v>
      </c>
      <c r="B630" s="832" t="s">
        <v>2946</v>
      </c>
      <c r="C630" s="832" t="s">
        <v>2947</v>
      </c>
      <c r="D630" s="832" t="s">
        <v>1662</v>
      </c>
      <c r="E630" s="832" t="s">
        <v>2948</v>
      </c>
      <c r="F630" s="849">
        <v>10</v>
      </c>
      <c r="G630" s="849">
        <v>0</v>
      </c>
      <c r="H630" s="837"/>
      <c r="I630" s="849"/>
      <c r="J630" s="849"/>
      <c r="K630" s="837"/>
      <c r="L630" s="849">
        <v>10</v>
      </c>
      <c r="M630" s="850">
        <v>0</v>
      </c>
    </row>
    <row r="631" spans="1:13" ht="14.45" customHeight="1" x14ac:dyDescent="0.2">
      <c r="A631" s="831" t="s">
        <v>3267</v>
      </c>
      <c r="B631" s="832" t="s">
        <v>2946</v>
      </c>
      <c r="C631" s="832" t="s">
        <v>3676</v>
      </c>
      <c r="D631" s="832" t="s">
        <v>1662</v>
      </c>
      <c r="E631" s="832" t="s">
        <v>2948</v>
      </c>
      <c r="F631" s="849">
        <v>4</v>
      </c>
      <c r="G631" s="849">
        <v>0</v>
      </c>
      <c r="H631" s="837"/>
      <c r="I631" s="849"/>
      <c r="J631" s="849"/>
      <c r="K631" s="837"/>
      <c r="L631" s="849">
        <v>4</v>
      </c>
      <c r="M631" s="850">
        <v>0</v>
      </c>
    </row>
    <row r="632" spans="1:13" ht="14.45" customHeight="1" x14ac:dyDescent="0.2">
      <c r="A632" s="831" t="s">
        <v>3267</v>
      </c>
      <c r="B632" s="832" t="s">
        <v>2946</v>
      </c>
      <c r="C632" s="832" t="s">
        <v>3998</v>
      </c>
      <c r="D632" s="832" t="s">
        <v>3999</v>
      </c>
      <c r="E632" s="832" t="s">
        <v>2948</v>
      </c>
      <c r="F632" s="849">
        <v>2</v>
      </c>
      <c r="G632" s="849">
        <v>0</v>
      </c>
      <c r="H632" s="837"/>
      <c r="I632" s="849"/>
      <c r="J632" s="849"/>
      <c r="K632" s="837"/>
      <c r="L632" s="849">
        <v>2</v>
      </c>
      <c r="M632" s="850">
        <v>0</v>
      </c>
    </row>
    <row r="633" spans="1:13" ht="14.45" customHeight="1" x14ac:dyDescent="0.2">
      <c r="A633" s="831" t="s">
        <v>3267</v>
      </c>
      <c r="B633" s="832" t="s">
        <v>2946</v>
      </c>
      <c r="C633" s="832" t="s">
        <v>4000</v>
      </c>
      <c r="D633" s="832" t="s">
        <v>3999</v>
      </c>
      <c r="E633" s="832" t="s">
        <v>2950</v>
      </c>
      <c r="F633" s="849">
        <v>1</v>
      </c>
      <c r="G633" s="849">
        <v>0</v>
      </c>
      <c r="H633" s="837"/>
      <c r="I633" s="849"/>
      <c r="J633" s="849"/>
      <c r="K633" s="837"/>
      <c r="L633" s="849">
        <v>1</v>
      </c>
      <c r="M633" s="850">
        <v>0</v>
      </c>
    </row>
    <row r="634" spans="1:13" ht="14.45" customHeight="1" x14ac:dyDescent="0.2">
      <c r="A634" s="831" t="s">
        <v>3267</v>
      </c>
      <c r="B634" s="832" t="s">
        <v>2946</v>
      </c>
      <c r="C634" s="832" t="s">
        <v>2949</v>
      </c>
      <c r="D634" s="832" t="s">
        <v>1662</v>
      </c>
      <c r="E634" s="832" t="s">
        <v>2950</v>
      </c>
      <c r="F634" s="849">
        <v>11</v>
      </c>
      <c r="G634" s="849">
        <v>0</v>
      </c>
      <c r="H634" s="837"/>
      <c r="I634" s="849"/>
      <c r="J634" s="849"/>
      <c r="K634" s="837"/>
      <c r="L634" s="849">
        <v>11</v>
      </c>
      <c r="M634" s="850">
        <v>0</v>
      </c>
    </row>
    <row r="635" spans="1:13" ht="14.45" customHeight="1" x14ac:dyDescent="0.2">
      <c r="A635" s="831" t="s">
        <v>3267</v>
      </c>
      <c r="B635" s="832" t="s">
        <v>2946</v>
      </c>
      <c r="C635" s="832" t="s">
        <v>4002</v>
      </c>
      <c r="D635" s="832" t="s">
        <v>3680</v>
      </c>
      <c r="E635" s="832" t="s">
        <v>2948</v>
      </c>
      <c r="F635" s="849">
        <v>3</v>
      </c>
      <c r="G635" s="849">
        <v>0</v>
      </c>
      <c r="H635" s="837"/>
      <c r="I635" s="849"/>
      <c r="J635" s="849"/>
      <c r="K635" s="837"/>
      <c r="L635" s="849">
        <v>3</v>
      </c>
      <c r="M635" s="850">
        <v>0</v>
      </c>
    </row>
    <row r="636" spans="1:13" ht="14.45" customHeight="1" x14ac:dyDescent="0.2">
      <c r="A636" s="831" t="s">
        <v>3267</v>
      </c>
      <c r="B636" s="832" t="s">
        <v>2946</v>
      </c>
      <c r="C636" s="832" t="s">
        <v>3682</v>
      </c>
      <c r="D636" s="832" t="s">
        <v>3683</v>
      </c>
      <c r="E636" s="832" t="s">
        <v>3148</v>
      </c>
      <c r="F636" s="849">
        <v>5</v>
      </c>
      <c r="G636" s="849">
        <v>0</v>
      </c>
      <c r="H636" s="837"/>
      <c r="I636" s="849"/>
      <c r="J636" s="849"/>
      <c r="K636" s="837"/>
      <c r="L636" s="849">
        <v>5</v>
      </c>
      <c r="M636" s="850">
        <v>0</v>
      </c>
    </row>
    <row r="637" spans="1:13" ht="14.45" customHeight="1" x14ac:dyDescent="0.2">
      <c r="A637" s="831" t="s">
        <v>3267</v>
      </c>
      <c r="B637" s="832" t="s">
        <v>2946</v>
      </c>
      <c r="C637" s="832" t="s">
        <v>3142</v>
      </c>
      <c r="D637" s="832" t="s">
        <v>1662</v>
      </c>
      <c r="E637" s="832" t="s">
        <v>2950</v>
      </c>
      <c r="F637" s="849"/>
      <c r="G637" s="849"/>
      <c r="H637" s="837"/>
      <c r="I637" s="849">
        <v>1</v>
      </c>
      <c r="J637" s="849">
        <v>0</v>
      </c>
      <c r="K637" s="837"/>
      <c r="L637" s="849">
        <v>1</v>
      </c>
      <c r="M637" s="850">
        <v>0</v>
      </c>
    </row>
    <row r="638" spans="1:13" ht="14.45" customHeight="1" x14ac:dyDescent="0.2">
      <c r="A638" s="831" t="s">
        <v>3267</v>
      </c>
      <c r="B638" s="832" t="s">
        <v>2946</v>
      </c>
      <c r="C638" s="832" t="s">
        <v>2951</v>
      </c>
      <c r="D638" s="832" t="s">
        <v>1662</v>
      </c>
      <c r="E638" s="832" t="s">
        <v>2948</v>
      </c>
      <c r="F638" s="849"/>
      <c r="G638" s="849"/>
      <c r="H638" s="837"/>
      <c r="I638" s="849">
        <v>19</v>
      </c>
      <c r="J638" s="849">
        <v>0</v>
      </c>
      <c r="K638" s="837"/>
      <c r="L638" s="849">
        <v>19</v>
      </c>
      <c r="M638" s="850">
        <v>0</v>
      </c>
    </row>
    <row r="639" spans="1:13" ht="14.45" customHeight="1" x14ac:dyDescent="0.2">
      <c r="A639" s="831" t="s">
        <v>3267</v>
      </c>
      <c r="B639" s="832" t="s">
        <v>5597</v>
      </c>
      <c r="C639" s="832" t="s">
        <v>3366</v>
      </c>
      <c r="D639" s="832" t="s">
        <v>831</v>
      </c>
      <c r="E639" s="832" t="s">
        <v>769</v>
      </c>
      <c r="F639" s="849"/>
      <c r="G639" s="849"/>
      <c r="H639" s="837">
        <v>0</v>
      </c>
      <c r="I639" s="849">
        <v>5</v>
      </c>
      <c r="J639" s="849">
        <v>329.95</v>
      </c>
      <c r="K639" s="837">
        <v>1</v>
      </c>
      <c r="L639" s="849">
        <v>5</v>
      </c>
      <c r="M639" s="850">
        <v>329.95</v>
      </c>
    </row>
    <row r="640" spans="1:13" ht="14.45" customHeight="1" x14ac:dyDescent="0.2">
      <c r="A640" s="831" t="s">
        <v>3267</v>
      </c>
      <c r="B640" s="832" t="s">
        <v>2958</v>
      </c>
      <c r="C640" s="832" t="s">
        <v>2959</v>
      </c>
      <c r="D640" s="832" t="s">
        <v>2960</v>
      </c>
      <c r="E640" s="832" t="s">
        <v>2961</v>
      </c>
      <c r="F640" s="849"/>
      <c r="G640" s="849"/>
      <c r="H640" s="837">
        <v>0</v>
      </c>
      <c r="I640" s="849">
        <v>2</v>
      </c>
      <c r="J640" s="849">
        <v>322.12</v>
      </c>
      <c r="K640" s="837">
        <v>1</v>
      </c>
      <c r="L640" s="849">
        <v>2</v>
      </c>
      <c r="M640" s="850">
        <v>322.12</v>
      </c>
    </row>
    <row r="641" spans="1:13" ht="14.45" customHeight="1" x14ac:dyDescent="0.2">
      <c r="A641" s="831" t="s">
        <v>3267</v>
      </c>
      <c r="B641" s="832" t="s">
        <v>2958</v>
      </c>
      <c r="C641" s="832" t="s">
        <v>3911</v>
      </c>
      <c r="D641" s="832" t="s">
        <v>2010</v>
      </c>
      <c r="E641" s="832" t="s">
        <v>2961</v>
      </c>
      <c r="F641" s="849">
        <v>1</v>
      </c>
      <c r="G641" s="849">
        <v>161.06</v>
      </c>
      <c r="H641" s="837">
        <v>1</v>
      </c>
      <c r="I641" s="849"/>
      <c r="J641" s="849"/>
      <c r="K641" s="837">
        <v>0</v>
      </c>
      <c r="L641" s="849">
        <v>1</v>
      </c>
      <c r="M641" s="850">
        <v>161.06</v>
      </c>
    </row>
    <row r="642" spans="1:13" ht="14.45" customHeight="1" x14ac:dyDescent="0.2">
      <c r="A642" s="831" t="s">
        <v>3267</v>
      </c>
      <c r="B642" s="832" t="s">
        <v>2962</v>
      </c>
      <c r="C642" s="832" t="s">
        <v>3993</v>
      </c>
      <c r="D642" s="832" t="s">
        <v>2964</v>
      </c>
      <c r="E642" s="832" t="s">
        <v>1617</v>
      </c>
      <c r="F642" s="849"/>
      <c r="G642" s="849"/>
      <c r="H642" s="837">
        <v>0</v>
      </c>
      <c r="I642" s="849">
        <v>2</v>
      </c>
      <c r="J642" s="849">
        <v>161.06</v>
      </c>
      <c r="K642" s="837">
        <v>1</v>
      </c>
      <c r="L642" s="849">
        <v>2</v>
      </c>
      <c r="M642" s="850">
        <v>161.06</v>
      </c>
    </row>
    <row r="643" spans="1:13" ht="14.45" customHeight="1" x14ac:dyDescent="0.2">
      <c r="A643" s="831" t="s">
        <v>3267</v>
      </c>
      <c r="B643" s="832" t="s">
        <v>2985</v>
      </c>
      <c r="C643" s="832" t="s">
        <v>2988</v>
      </c>
      <c r="D643" s="832" t="s">
        <v>1653</v>
      </c>
      <c r="E643" s="832" t="s">
        <v>769</v>
      </c>
      <c r="F643" s="849"/>
      <c r="G643" s="849"/>
      <c r="H643" s="837">
        <v>0</v>
      </c>
      <c r="I643" s="849">
        <v>3</v>
      </c>
      <c r="J643" s="849">
        <v>176.31</v>
      </c>
      <c r="K643" s="837">
        <v>1</v>
      </c>
      <c r="L643" s="849">
        <v>3</v>
      </c>
      <c r="M643" s="850">
        <v>176.31</v>
      </c>
    </row>
    <row r="644" spans="1:13" ht="14.45" customHeight="1" x14ac:dyDescent="0.2">
      <c r="A644" s="831" t="s">
        <v>3267</v>
      </c>
      <c r="B644" s="832" t="s">
        <v>2995</v>
      </c>
      <c r="C644" s="832" t="s">
        <v>4036</v>
      </c>
      <c r="D644" s="832" t="s">
        <v>1715</v>
      </c>
      <c r="E644" s="832" t="s">
        <v>4037</v>
      </c>
      <c r="F644" s="849"/>
      <c r="G644" s="849"/>
      <c r="H644" s="837">
        <v>0</v>
      </c>
      <c r="I644" s="849">
        <v>1</v>
      </c>
      <c r="J644" s="849">
        <v>1451.04</v>
      </c>
      <c r="K644" s="837">
        <v>1</v>
      </c>
      <c r="L644" s="849">
        <v>1</v>
      </c>
      <c r="M644" s="850">
        <v>1451.04</v>
      </c>
    </row>
    <row r="645" spans="1:13" ht="14.45" customHeight="1" x14ac:dyDescent="0.2">
      <c r="A645" s="831" t="s">
        <v>3267</v>
      </c>
      <c r="B645" s="832" t="s">
        <v>2995</v>
      </c>
      <c r="C645" s="832" t="s">
        <v>3165</v>
      </c>
      <c r="D645" s="832" t="s">
        <v>3166</v>
      </c>
      <c r="E645" s="832" t="s">
        <v>2157</v>
      </c>
      <c r="F645" s="849"/>
      <c r="G645" s="849"/>
      <c r="H645" s="837">
        <v>0</v>
      </c>
      <c r="I645" s="849">
        <v>5</v>
      </c>
      <c r="J645" s="849">
        <v>971.3</v>
      </c>
      <c r="K645" s="837">
        <v>1</v>
      </c>
      <c r="L645" s="849">
        <v>5</v>
      </c>
      <c r="M645" s="850">
        <v>971.3</v>
      </c>
    </row>
    <row r="646" spans="1:13" ht="14.45" customHeight="1" x14ac:dyDescent="0.2">
      <c r="A646" s="831" t="s">
        <v>3267</v>
      </c>
      <c r="B646" s="832" t="s">
        <v>2516</v>
      </c>
      <c r="C646" s="832" t="s">
        <v>3688</v>
      </c>
      <c r="D646" s="832" t="s">
        <v>2518</v>
      </c>
      <c r="E646" s="832" t="s">
        <v>3689</v>
      </c>
      <c r="F646" s="849"/>
      <c r="G646" s="849"/>
      <c r="H646" s="837">
        <v>0</v>
      </c>
      <c r="I646" s="849">
        <v>2</v>
      </c>
      <c r="J646" s="849">
        <v>828.14</v>
      </c>
      <c r="K646" s="837">
        <v>1</v>
      </c>
      <c r="L646" s="849">
        <v>2</v>
      </c>
      <c r="M646" s="850">
        <v>828.14</v>
      </c>
    </row>
    <row r="647" spans="1:13" ht="14.45" customHeight="1" x14ac:dyDescent="0.2">
      <c r="A647" s="831" t="s">
        <v>3268</v>
      </c>
      <c r="B647" s="832" t="s">
        <v>2505</v>
      </c>
      <c r="C647" s="832" t="s">
        <v>2508</v>
      </c>
      <c r="D647" s="832" t="s">
        <v>842</v>
      </c>
      <c r="E647" s="832" t="s">
        <v>2509</v>
      </c>
      <c r="F647" s="849"/>
      <c r="G647" s="849"/>
      <c r="H647" s="837">
        <v>0</v>
      </c>
      <c r="I647" s="849">
        <v>1</v>
      </c>
      <c r="J647" s="849">
        <v>16.12</v>
      </c>
      <c r="K647" s="837">
        <v>1</v>
      </c>
      <c r="L647" s="849">
        <v>1</v>
      </c>
      <c r="M647" s="850">
        <v>16.12</v>
      </c>
    </row>
    <row r="648" spans="1:13" ht="14.45" customHeight="1" x14ac:dyDescent="0.2">
      <c r="A648" s="831" t="s">
        <v>3268</v>
      </c>
      <c r="B648" s="832" t="s">
        <v>2550</v>
      </c>
      <c r="C648" s="832" t="s">
        <v>2553</v>
      </c>
      <c r="D648" s="832" t="s">
        <v>1023</v>
      </c>
      <c r="E648" s="832" t="s">
        <v>2554</v>
      </c>
      <c r="F648" s="849"/>
      <c r="G648" s="849"/>
      <c r="H648" s="837">
        <v>0</v>
      </c>
      <c r="I648" s="849">
        <v>4</v>
      </c>
      <c r="J648" s="849">
        <v>5542.48</v>
      </c>
      <c r="K648" s="837">
        <v>1</v>
      </c>
      <c r="L648" s="849">
        <v>4</v>
      </c>
      <c r="M648" s="850">
        <v>5542.48</v>
      </c>
    </row>
    <row r="649" spans="1:13" ht="14.45" customHeight="1" x14ac:dyDescent="0.2">
      <c r="A649" s="831" t="s">
        <v>3268</v>
      </c>
      <c r="B649" s="832" t="s">
        <v>2550</v>
      </c>
      <c r="C649" s="832" t="s">
        <v>2559</v>
      </c>
      <c r="D649" s="832" t="s">
        <v>1020</v>
      </c>
      <c r="E649" s="832" t="s">
        <v>2560</v>
      </c>
      <c r="F649" s="849"/>
      <c r="G649" s="849"/>
      <c r="H649" s="837">
        <v>0</v>
      </c>
      <c r="I649" s="849">
        <v>1</v>
      </c>
      <c r="J649" s="849">
        <v>736.33</v>
      </c>
      <c r="K649" s="837">
        <v>1</v>
      </c>
      <c r="L649" s="849">
        <v>1</v>
      </c>
      <c r="M649" s="850">
        <v>736.33</v>
      </c>
    </row>
    <row r="650" spans="1:13" ht="14.45" customHeight="1" x14ac:dyDescent="0.2">
      <c r="A650" s="831" t="s">
        <v>3268</v>
      </c>
      <c r="B650" s="832" t="s">
        <v>2550</v>
      </c>
      <c r="C650" s="832" t="s">
        <v>3039</v>
      </c>
      <c r="D650" s="832" t="s">
        <v>1020</v>
      </c>
      <c r="E650" s="832" t="s">
        <v>3040</v>
      </c>
      <c r="F650" s="849"/>
      <c r="G650" s="849"/>
      <c r="H650" s="837">
        <v>0</v>
      </c>
      <c r="I650" s="849">
        <v>1</v>
      </c>
      <c r="J650" s="849">
        <v>923.74</v>
      </c>
      <c r="K650" s="837">
        <v>1</v>
      </c>
      <c r="L650" s="849">
        <v>1</v>
      </c>
      <c r="M650" s="850">
        <v>923.74</v>
      </c>
    </row>
    <row r="651" spans="1:13" ht="14.45" customHeight="1" x14ac:dyDescent="0.2">
      <c r="A651" s="831" t="s">
        <v>3268</v>
      </c>
      <c r="B651" s="832" t="s">
        <v>2592</v>
      </c>
      <c r="C651" s="832" t="s">
        <v>2594</v>
      </c>
      <c r="D651" s="832" t="s">
        <v>1030</v>
      </c>
      <c r="E651" s="832" t="s">
        <v>2595</v>
      </c>
      <c r="F651" s="849"/>
      <c r="G651" s="849"/>
      <c r="H651" s="837">
        <v>0</v>
      </c>
      <c r="I651" s="849">
        <v>4</v>
      </c>
      <c r="J651" s="849">
        <v>170.04</v>
      </c>
      <c r="K651" s="837">
        <v>1</v>
      </c>
      <c r="L651" s="849">
        <v>4</v>
      </c>
      <c r="M651" s="850">
        <v>170.04</v>
      </c>
    </row>
    <row r="652" spans="1:13" ht="14.45" customHeight="1" x14ac:dyDescent="0.2">
      <c r="A652" s="831" t="s">
        <v>3268</v>
      </c>
      <c r="B652" s="832" t="s">
        <v>2592</v>
      </c>
      <c r="C652" s="832" t="s">
        <v>2593</v>
      </c>
      <c r="D652" s="832" t="s">
        <v>1033</v>
      </c>
      <c r="E652" s="832" t="s">
        <v>1034</v>
      </c>
      <c r="F652" s="849"/>
      <c r="G652" s="849"/>
      <c r="H652" s="837">
        <v>0</v>
      </c>
      <c r="I652" s="849">
        <v>1</v>
      </c>
      <c r="J652" s="849">
        <v>45.6</v>
      </c>
      <c r="K652" s="837">
        <v>1</v>
      </c>
      <c r="L652" s="849">
        <v>1</v>
      </c>
      <c r="M652" s="850">
        <v>45.6</v>
      </c>
    </row>
    <row r="653" spans="1:13" ht="14.45" customHeight="1" x14ac:dyDescent="0.2">
      <c r="A653" s="831" t="s">
        <v>3268</v>
      </c>
      <c r="B653" s="832" t="s">
        <v>2644</v>
      </c>
      <c r="C653" s="832" t="s">
        <v>2650</v>
      </c>
      <c r="D653" s="832" t="s">
        <v>2646</v>
      </c>
      <c r="E653" s="832" t="s">
        <v>2651</v>
      </c>
      <c r="F653" s="849"/>
      <c r="G653" s="849"/>
      <c r="H653" s="837">
        <v>0</v>
      </c>
      <c r="I653" s="849">
        <v>1</v>
      </c>
      <c r="J653" s="849">
        <v>31.09</v>
      </c>
      <c r="K653" s="837">
        <v>1</v>
      </c>
      <c r="L653" s="849">
        <v>1</v>
      </c>
      <c r="M653" s="850">
        <v>31.09</v>
      </c>
    </row>
    <row r="654" spans="1:13" ht="14.45" customHeight="1" x14ac:dyDescent="0.2">
      <c r="A654" s="831" t="s">
        <v>3268</v>
      </c>
      <c r="B654" s="832" t="s">
        <v>2658</v>
      </c>
      <c r="C654" s="832" t="s">
        <v>2660</v>
      </c>
      <c r="D654" s="832" t="s">
        <v>1427</v>
      </c>
      <c r="E654" s="832" t="s">
        <v>2661</v>
      </c>
      <c r="F654" s="849"/>
      <c r="G654" s="849"/>
      <c r="H654" s="837">
        <v>0</v>
      </c>
      <c r="I654" s="849">
        <v>1</v>
      </c>
      <c r="J654" s="849">
        <v>143.09</v>
      </c>
      <c r="K654" s="837">
        <v>1</v>
      </c>
      <c r="L654" s="849">
        <v>1</v>
      </c>
      <c r="M654" s="850">
        <v>143.09</v>
      </c>
    </row>
    <row r="655" spans="1:13" ht="14.45" customHeight="1" x14ac:dyDescent="0.2">
      <c r="A655" s="831" t="s">
        <v>3268</v>
      </c>
      <c r="B655" s="832" t="s">
        <v>2697</v>
      </c>
      <c r="C655" s="832" t="s">
        <v>2698</v>
      </c>
      <c r="D655" s="832" t="s">
        <v>1011</v>
      </c>
      <c r="E655" s="832" t="s">
        <v>2699</v>
      </c>
      <c r="F655" s="849"/>
      <c r="G655" s="849"/>
      <c r="H655" s="837">
        <v>0</v>
      </c>
      <c r="I655" s="849">
        <v>1</v>
      </c>
      <c r="J655" s="849">
        <v>100.1</v>
      </c>
      <c r="K655" s="837">
        <v>1</v>
      </c>
      <c r="L655" s="849">
        <v>1</v>
      </c>
      <c r="M655" s="850">
        <v>100.1</v>
      </c>
    </row>
    <row r="656" spans="1:13" ht="14.45" customHeight="1" x14ac:dyDescent="0.2">
      <c r="A656" s="831" t="s">
        <v>3268</v>
      </c>
      <c r="B656" s="832" t="s">
        <v>2727</v>
      </c>
      <c r="C656" s="832" t="s">
        <v>3111</v>
      </c>
      <c r="D656" s="832" t="s">
        <v>1735</v>
      </c>
      <c r="E656" s="832" t="s">
        <v>3112</v>
      </c>
      <c r="F656" s="849"/>
      <c r="G656" s="849"/>
      <c r="H656" s="837">
        <v>0</v>
      </c>
      <c r="I656" s="849">
        <v>2</v>
      </c>
      <c r="J656" s="849">
        <v>308.72000000000003</v>
      </c>
      <c r="K656" s="837">
        <v>1</v>
      </c>
      <c r="L656" s="849">
        <v>2</v>
      </c>
      <c r="M656" s="850">
        <v>308.72000000000003</v>
      </c>
    </row>
    <row r="657" spans="1:13" ht="14.45" customHeight="1" x14ac:dyDescent="0.2">
      <c r="A657" s="831" t="s">
        <v>3268</v>
      </c>
      <c r="B657" s="832" t="s">
        <v>2783</v>
      </c>
      <c r="C657" s="832" t="s">
        <v>2789</v>
      </c>
      <c r="D657" s="832" t="s">
        <v>2790</v>
      </c>
      <c r="E657" s="832" t="s">
        <v>2791</v>
      </c>
      <c r="F657" s="849"/>
      <c r="G657" s="849"/>
      <c r="H657" s="837">
        <v>0</v>
      </c>
      <c r="I657" s="849">
        <v>1</v>
      </c>
      <c r="J657" s="849">
        <v>3231.81</v>
      </c>
      <c r="K657" s="837">
        <v>1</v>
      </c>
      <c r="L657" s="849">
        <v>1</v>
      </c>
      <c r="M657" s="850">
        <v>3231.81</v>
      </c>
    </row>
    <row r="658" spans="1:13" ht="14.45" customHeight="1" x14ac:dyDescent="0.2">
      <c r="A658" s="831" t="s">
        <v>3268</v>
      </c>
      <c r="B658" s="832" t="s">
        <v>2783</v>
      </c>
      <c r="C658" s="832" t="s">
        <v>5409</v>
      </c>
      <c r="D658" s="832" t="s">
        <v>2790</v>
      </c>
      <c r="E658" s="832" t="s">
        <v>5410</v>
      </c>
      <c r="F658" s="849"/>
      <c r="G658" s="849"/>
      <c r="H658" s="837">
        <v>0</v>
      </c>
      <c r="I658" s="849">
        <v>1</v>
      </c>
      <c r="J658" s="849">
        <v>525.16999999999996</v>
      </c>
      <c r="K658" s="837">
        <v>1</v>
      </c>
      <c r="L658" s="849">
        <v>1</v>
      </c>
      <c r="M658" s="850">
        <v>525.16999999999996</v>
      </c>
    </row>
    <row r="659" spans="1:13" ht="14.45" customHeight="1" x14ac:dyDescent="0.2">
      <c r="A659" s="831" t="s">
        <v>3268</v>
      </c>
      <c r="B659" s="832" t="s">
        <v>2835</v>
      </c>
      <c r="C659" s="832" t="s">
        <v>2838</v>
      </c>
      <c r="D659" s="832" t="s">
        <v>675</v>
      </c>
      <c r="E659" s="832" t="s">
        <v>671</v>
      </c>
      <c r="F659" s="849"/>
      <c r="G659" s="849"/>
      <c r="H659" s="837">
        <v>0</v>
      </c>
      <c r="I659" s="849">
        <v>2</v>
      </c>
      <c r="J659" s="849">
        <v>130.56</v>
      </c>
      <c r="K659" s="837">
        <v>1</v>
      </c>
      <c r="L659" s="849">
        <v>2</v>
      </c>
      <c r="M659" s="850">
        <v>130.56</v>
      </c>
    </row>
    <row r="660" spans="1:13" ht="14.45" customHeight="1" x14ac:dyDescent="0.2">
      <c r="A660" s="831" t="s">
        <v>3268</v>
      </c>
      <c r="B660" s="832" t="s">
        <v>2849</v>
      </c>
      <c r="C660" s="832" t="s">
        <v>2850</v>
      </c>
      <c r="D660" s="832" t="s">
        <v>2851</v>
      </c>
      <c r="E660" s="832" t="s">
        <v>2852</v>
      </c>
      <c r="F660" s="849"/>
      <c r="G660" s="849"/>
      <c r="H660" s="837">
        <v>0</v>
      </c>
      <c r="I660" s="849">
        <v>1</v>
      </c>
      <c r="J660" s="849">
        <v>355.79</v>
      </c>
      <c r="K660" s="837">
        <v>1</v>
      </c>
      <c r="L660" s="849">
        <v>1</v>
      </c>
      <c r="M660" s="850">
        <v>355.79</v>
      </c>
    </row>
    <row r="661" spans="1:13" ht="14.45" customHeight="1" x14ac:dyDescent="0.2">
      <c r="A661" s="831" t="s">
        <v>3268</v>
      </c>
      <c r="B661" s="832" t="s">
        <v>2849</v>
      </c>
      <c r="C661" s="832" t="s">
        <v>2853</v>
      </c>
      <c r="D661" s="832" t="s">
        <v>2851</v>
      </c>
      <c r="E661" s="832" t="s">
        <v>2854</v>
      </c>
      <c r="F661" s="849"/>
      <c r="G661" s="849"/>
      <c r="H661" s="837">
        <v>0</v>
      </c>
      <c r="I661" s="849">
        <v>1</v>
      </c>
      <c r="J661" s="849">
        <v>552.64</v>
      </c>
      <c r="K661" s="837">
        <v>1</v>
      </c>
      <c r="L661" s="849">
        <v>1</v>
      </c>
      <c r="M661" s="850">
        <v>552.64</v>
      </c>
    </row>
    <row r="662" spans="1:13" ht="14.45" customHeight="1" x14ac:dyDescent="0.2">
      <c r="A662" s="831" t="s">
        <v>3268</v>
      </c>
      <c r="B662" s="832" t="s">
        <v>2857</v>
      </c>
      <c r="C662" s="832" t="s">
        <v>2863</v>
      </c>
      <c r="D662" s="832" t="s">
        <v>2859</v>
      </c>
      <c r="E662" s="832" t="s">
        <v>2864</v>
      </c>
      <c r="F662" s="849"/>
      <c r="G662" s="849"/>
      <c r="H662" s="837">
        <v>0</v>
      </c>
      <c r="I662" s="849">
        <v>1</v>
      </c>
      <c r="J662" s="849">
        <v>484.75</v>
      </c>
      <c r="K662" s="837">
        <v>1</v>
      </c>
      <c r="L662" s="849">
        <v>1</v>
      </c>
      <c r="M662" s="850">
        <v>484.75</v>
      </c>
    </row>
    <row r="663" spans="1:13" ht="14.45" customHeight="1" x14ac:dyDescent="0.2">
      <c r="A663" s="831" t="s">
        <v>3268</v>
      </c>
      <c r="B663" s="832" t="s">
        <v>2883</v>
      </c>
      <c r="C663" s="832" t="s">
        <v>2886</v>
      </c>
      <c r="D663" s="832" t="s">
        <v>1345</v>
      </c>
      <c r="E663" s="832" t="s">
        <v>1346</v>
      </c>
      <c r="F663" s="849"/>
      <c r="G663" s="849"/>
      <c r="H663" s="837"/>
      <c r="I663" s="849">
        <v>1</v>
      </c>
      <c r="J663" s="849">
        <v>0</v>
      </c>
      <c r="K663" s="837"/>
      <c r="L663" s="849">
        <v>1</v>
      </c>
      <c r="M663" s="850">
        <v>0</v>
      </c>
    </row>
    <row r="664" spans="1:13" ht="14.45" customHeight="1" x14ac:dyDescent="0.2">
      <c r="A664" s="831" t="s">
        <v>3268</v>
      </c>
      <c r="B664" s="832" t="s">
        <v>2906</v>
      </c>
      <c r="C664" s="832" t="s">
        <v>2913</v>
      </c>
      <c r="D664" s="832" t="s">
        <v>2911</v>
      </c>
      <c r="E664" s="832" t="s">
        <v>2914</v>
      </c>
      <c r="F664" s="849"/>
      <c r="G664" s="849"/>
      <c r="H664" s="837">
        <v>0</v>
      </c>
      <c r="I664" s="849">
        <v>1</v>
      </c>
      <c r="J664" s="849">
        <v>169.73</v>
      </c>
      <c r="K664" s="837">
        <v>1</v>
      </c>
      <c r="L664" s="849">
        <v>1</v>
      </c>
      <c r="M664" s="850">
        <v>169.73</v>
      </c>
    </row>
    <row r="665" spans="1:13" ht="14.45" customHeight="1" x14ac:dyDescent="0.2">
      <c r="A665" s="831" t="s">
        <v>3268</v>
      </c>
      <c r="B665" s="832" t="s">
        <v>2906</v>
      </c>
      <c r="C665" s="832" t="s">
        <v>2915</v>
      </c>
      <c r="D665" s="832" t="s">
        <v>2911</v>
      </c>
      <c r="E665" s="832" t="s">
        <v>2916</v>
      </c>
      <c r="F665" s="849"/>
      <c r="G665" s="849"/>
      <c r="H665" s="837">
        <v>0</v>
      </c>
      <c r="I665" s="849">
        <v>2</v>
      </c>
      <c r="J665" s="849">
        <v>678.94</v>
      </c>
      <c r="K665" s="837">
        <v>1</v>
      </c>
      <c r="L665" s="849">
        <v>2</v>
      </c>
      <c r="M665" s="850">
        <v>678.94</v>
      </c>
    </row>
    <row r="666" spans="1:13" ht="14.45" customHeight="1" x14ac:dyDescent="0.2">
      <c r="A666" s="831" t="s">
        <v>3268</v>
      </c>
      <c r="B666" s="832" t="s">
        <v>2930</v>
      </c>
      <c r="C666" s="832" t="s">
        <v>2931</v>
      </c>
      <c r="D666" s="832" t="s">
        <v>2932</v>
      </c>
      <c r="E666" s="832" t="s">
        <v>2933</v>
      </c>
      <c r="F666" s="849"/>
      <c r="G666" s="849"/>
      <c r="H666" s="837">
        <v>0</v>
      </c>
      <c r="I666" s="849">
        <v>1</v>
      </c>
      <c r="J666" s="849">
        <v>23.4</v>
      </c>
      <c r="K666" s="837">
        <v>1</v>
      </c>
      <c r="L666" s="849">
        <v>1</v>
      </c>
      <c r="M666" s="850">
        <v>23.4</v>
      </c>
    </row>
    <row r="667" spans="1:13" ht="14.45" customHeight="1" x14ac:dyDescent="0.2">
      <c r="A667" s="831" t="s">
        <v>3268</v>
      </c>
      <c r="B667" s="832" t="s">
        <v>2946</v>
      </c>
      <c r="C667" s="832" t="s">
        <v>2951</v>
      </c>
      <c r="D667" s="832" t="s">
        <v>1662</v>
      </c>
      <c r="E667" s="832" t="s">
        <v>2948</v>
      </c>
      <c r="F667" s="849"/>
      <c r="G667" s="849"/>
      <c r="H667" s="837"/>
      <c r="I667" s="849">
        <v>1</v>
      </c>
      <c r="J667" s="849">
        <v>0</v>
      </c>
      <c r="K667" s="837"/>
      <c r="L667" s="849">
        <v>1</v>
      </c>
      <c r="M667" s="850">
        <v>0</v>
      </c>
    </row>
    <row r="668" spans="1:13" ht="14.45" customHeight="1" x14ac:dyDescent="0.2">
      <c r="A668" s="831" t="s">
        <v>3268</v>
      </c>
      <c r="B668" s="832" t="s">
        <v>2879</v>
      </c>
      <c r="C668" s="832" t="s">
        <v>2880</v>
      </c>
      <c r="D668" s="832" t="s">
        <v>2881</v>
      </c>
      <c r="E668" s="832" t="s">
        <v>2882</v>
      </c>
      <c r="F668" s="849">
        <v>1</v>
      </c>
      <c r="G668" s="849">
        <v>50.32</v>
      </c>
      <c r="H668" s="837">
        <v>1</v>
      </c>
      <c r="I668" s="849"/>
      <c r="J668" s="849"/>
      <c r="K668" s="837">
        <v>0</v>
      </c>
      <c r="L668" s="849">
        <v>1</v>
      </c>
      <c r="M668" s="850">
        <v>50.32</v>
      </c>
    </row>
    <row r="669" spans="1:13" ht="14.45" customHeight="1" x14ac:dyDescent="0.2">
      <c r="A669" s="831" t="s">
        <v>3269</v>
      </c>
      <c r="B669" s="832" t="s">
        <v>2550</v>
      </c>
      <c r="C669" s="832" t="s">
        <v>2553</v>
      </c>
      <c r="D669" s="832" t="s">
        <v>1023</v>
      </c>
      <c r="E669" s="832" t="s">
        <v>2554</v>
      </c>
      <c r="F669" s="849"/>
      <c r="G669" s="849"/>
      <c r="H669" s="837">
        <v>0</v>
      </c>
      <c r="I669" s="849">
        <v>6</v>
      </c>
      <c r="J669" s="849">
        <v>8313.7199999999993</v>
      </c>
      <c r="K669" s="837">
        <v>1</v>
      </c>
      <c r="L669" s="849">
        <v>6</v>
      </c>
      <c r="M669" s="850">
        <v>8313.7199999999993</v>
      </c>
    </row>
    <row r="670" spans="1:13" ht="14.45" customHeight="1" x14ac:dyDescent="0.2">
      <c r="A670" s="831" t="s">
        <v>3269</v>
      </c>
      <c r="B670" s="832" t="s">
        <v>2550</v>
      </c>
      <c r="C670" s="832" t="s">
        <v>2559</v>
      </c>
      <c r="D670" s="832" t="s">
        <v>1020</v>
      </c>
      <c r="E670" s="832" t="s">
        <v>2560</v>
      </c>
      <c r="F670" s="849"/>
      <c r="G670" s="849"/>
      <c r="H670" s="837">
        <v>0</v>
      </c>
      <c r="I670" s="849">
        <v>3</v>
      </c>
      <c r="J670" s="849">
        <v>2208.9900000000002</v>
      </c>
      <c r="K670" s="837">
        <v>1</v>
      </c>
      <c r="L670" s="849">
        <v>3</v>
      </c>
      <c r="M670" s="850">
        <v>2208.9900000000002</v>
      </c>
    </row>
    <row r="671" spans="1:13" ht="14.45" customHeight="1" x14ac:dyDescent="0.2">
      <c r="A671" s="831" t="s">
        <v>3269</v>
      </c>
      <c r="B671" s="832" t="s">
        <v>2550</v>
      </c>
      <c r="C671" s="832" t="s">
        <v>3538</v>
      </c>
      <c r="D671" s="832" t="s">
        <v>1020</v>
      </c>
      <c r="E671" s="832" t="s">
        <v>3539</v>
      </c>
      <c r="F671" s="849"/>
      <c r="G671" s="849"/>
      <c r="H671" s="837">
        <v>0</v>
      </c>
      <c r="I671" s="849">
        <v>2</v>
      </c>
      <c r="J671" s="849">
        <v>981.78</v>
      </c>
      <c r="K671" s="837">
        <v>1</v>
      </c>
      <c r="L671" s="849">
        <v>2</v>
      </c>
      <c r="M671" s="850">
        <v>981.78</v>
      </c>
    </row>
    <row r="672" spans="1:13" ht="14.45" customHeight="1" x14ac:dyDescent="0.2">
      <c r="A672" s="831" t="s">
        <v>3269</v>
      </c>
      <c r="B672" s="832" t="s">
        <v>2550</v>
      </c>
      <c r="C672" s="832" t="s">
        <v>2555</v>
      </c>
      <c r="D672" s="832" t="s">
        <v>1023</v>
      </c>
      <c r="E672" s="832" t="s">
        <v>2556</v>
      </c>
      <c r="F672" s="849"/>
      <c r="G672" s="849"/>
      <c r="H672" s="837">
        <v>0</v>
      </c>
      <c r="I672" s="849">
        <v>25</v>
      </c>
      <c r="J672" s="849">
        <v>46187.25</v>
      </c>
      <c r="K672" s="837">
        <v>1</v>
      </c>
      <c r="L672" s="849">
        <v>25</v>
      </c>
      <c r="M672" s="850">
        <v>46187.25</v>
      </c>
    </row>
    <row r="673" spans="1:13" ht="14.45" customHeight="1" x14ac:dyDescent="0.2">
      <c r="A673" s="831" t="s">
        <v>3269</v>
      </c>
      <c r="B673" s="832" t="s">
        <v>2550</v>
      </c>
      <c r="C673" s="832" t="s">
        <v>3039</v>
      </c>
      <c r="D673" s="832" t="s">
        <v>1020</v>
      </c>
      <c r="E673" s="832" t="s">
        <v>3040</v>
      </c>
      <c r="F673" s="849"/>
      <c r="G673" s="849"/>
      <c r="H673" s="837">
        <v>0</v>
      </c>
      <c r="I673" s="849">
        <v>6</v>
      </c>
      <c r="J673" s="849">
        <v>5542.4400000000005</v>
      </c>
      <c r="K673" s="837">
        <v>1</v>
      </c>
      <c r="L673" s="849">
        <v>6</v>
      </c>
      <c r="M673" s="850">
        <v>5542.4400000000005</v>
      </c>
    </row>
    <row r="674" spans="1:13" ht="14.45" customHeight="1" x14ac:dyDescent="0.2">
      <c r="A674" s="831" t="s">
        <v>3269</v>
      </c>
      <c r="B674" s="832" t="s">
        <v>3041</v>
      </c>
      <c r="C674" s="832" t="s">
        <v>3042</v>
      </c>
      <c r="D674" s="832" t="s">
        <v>3043</v>
      </c>
      <c r="E674" s="832" t="s">
        <v>3044</v>
      </c>
      <c r="F674" s="849"/>
      <c r="G674" s="849"/>
      <c r="H674" s="837">
        <v>0</v>
      </c>
      <c r="I674" s="849">
        <v>3</v>
      </c>
      <c r="J674" s="849">
        <v>280.29000000000002</v>
      </c>
      <c r="K674" s="837">
        <v>1</v>
      </c>
      <c r="L674" s="849">
        <v>3</v>
      </c>
      <c r="M674" s="850">
        <v>280.29000000000002</v>
      </c>
    </row>
    <row r="675" spans="1:13" ht="14.45" customHeight="1" x14ac:dyDescent="0.2">
      <c r="A675" s="831" t="s">
        <v>3269</v>
      </c>
      <c r="B675" s="832" t="s">
        <v>3041</v>
      </c>
      <c r="C675" s="832" t="s">
        <v>5145</v>
      </c>
      <c r="D675" s="832" t="s">
        <v>5146</v>
      </c>
      <c r="E675" s="832" t="s">
        <v>5147</v>
      </c>
      <c r="F675" s="849">
        <v>3</v>
      </c>
      <c r="G675" s="849">
        <v>300.33</v>
      </c>
      <c r="H675" s="837">
        <v>1</v>
      </c>
      <c r="I675" s="849"/>
      <c r="J675" s="849"/>
      <c r="K675" s="837">
        <v>0</v>
      </c>
      <c r="L675" s="849">
        <v>3</v>
      </c>
      <c r="M675" s="850">
        <v>300.33</v>
      </c>
    </row>
    <row r="676" spans="1:13" ht="14.45" customHeight="1" x14ac:dyDescent="0.2">
      <c r="A676" s="831" t="s">
        <v>3269</v>
      </c>
      <c r="B676" s="832" t="s">
        <v>2644</v>
      </c>
      <c r="C676" s="832" t="s">
        <v>2652</v>
      </c>
      <c r="D676" s="832" t="s">
        <v>2646</v>
      </c>
      <c r="E676" s="832" t="s">
        <v>2653</v>
      </c>
      <c r="F676" s="849"/>
      <c r="G676" s="849"/>
      <c r="H676" s="837">
        <v>0</v>
      </c>
      <c r="I676" s="849">
        <v>1</v>
      </c>
      <c r="J676" s="849">
        <v>62.18</v>
      </c>
      <c r="K676" s="837">
        <v>1</v>
      </c>
      <c r="L676" s="849">
        <v>1</v>
      </c>
      <c r="M676" s="850">
        <v>62.18</v>
      </c>
    </row>
    <row r="677" spans="1:13" ht="14.45" customHeight="1" x14ac:dyDescent="0.2">
      <c r="A677" s="831" t="s">
        <v>3269</v>
      </c>
      <c r="B677" s="832" t="s">
        <v>2662</v>
      </c>
      <c r="C677" s="832" t="s">
        <v>2667</v>
      </c>
      <c r="D677" s="832" t="s">
        <v>2664</v>
      </c>
      <c r="E677" s="832" t="s">
        <v>2668</v>
      </c>
      <c r="F677" s="849"/>
      <c r="G677" s="849"/>
      <c r="H677" s="837">
        <v>0</v>
      </c>
      <c r="I677" s="849">
        <v>15</v>
      </c>
      <c r="J677" s="849">
        <v>238.5</v>
      </c>
      <c r="K677" s="837">
        <v>1</v>
      </c>
      <c r="L677" s="849">
        <v>15</v>
      </c>
      <c r="M677" s="850">
        <v>238.5</v>
      </c>
    </row>
    <row r="678" spans="1:13" ht="14.45" customHeight="1" x14ac:dyDescent="0.2">
      <c r="A678" s="831" t="s">
        <v>3269</v>
      </c>
      <c r="B678" s="832" t="s">
        <v>5601</v>
      </c>
      <c r="C678" s="832" t="s">
        <v>5033</v>
      </c>
      <c r="D678" s="832" t="s">
        <v>5034</v>
      </c>
      <c r="E678" s="832" t="s">
        <v>5035</v>
      </c>
      <c r="F678" s="849">
        <v>1</v>
      </c>
      <c r="G678" s="849">
        <v>110.74</v>
      </c>
      <c r="H678" s="837">
        <v>1</v>
      </c>
      <c r="I678" s="849"/>
      <c r="J678" s="849"/>
      <c r="K678" s="837">
        <v>0</v>
      </c>
      <c r="L678" s="849">
        <v>1</v>
      </c>
      <c r="M678" s="850">
        <v>110.74</v>
      </c>
    </row>
    <row r="679" spans="1:13" ht="14.45" customHeight="1" x14ac:dyDescent="0.2">
      <c r="A679" s="831" t="s">
        <v>3269</v>
      </c>
      <c r="B679" s="832" t="s">
        <v>2686</v>
      </c>
      <c r="C679" s="832" t="s">
        <v>2687</v>
      </c>
      <c r="D679" s="832" t="s">
        <v>1488</v>
      </c>
      <c r="E679" s="832" t="s">
        <v>1489</v>
      </c>
      <c r="F679" s="849"/>
      <c r="G679" s="849"/>
      <c r="H679" s="837">
        <v>0</v>
      </c>
      <c r="I679" s="849">
        <v>1</v>
      </c>
      <c r="J679" s="849">
        <v>155.30000000000001</v>
      </c>
      <c r="K679" s="837">
        <v>1</v>
      </c>
      <c r="L679" s="849">
        <v>1</v>
      </c>
      <c r="M679" s="850">
        <v>155.30000000000001</v>
      </c>
    </row>
    <row r="680" spans="1:13" ht="14.45" customHeight="1" x14ac:dyDescent="0.2">
      <c r="A680" s="831" t="s">
        <v>3269</v>
      </c>
      <c r="B680" s="832" t="s">
        <v>2727</v>
      </c>
      <c r="C680" s="832" t="s">
        <v>2728</v>
      </c>
      <c r="D680" s="832" t="s">
        <v>2729</v>
      </c>
      <c r="E680" s="832" t="s">
        <v>2730</v>
      </c>
      <c r="F680" s="849"/>
      <c r="G680" s="849"/>
      <c r="H680" s="837">
        <v>0</v>
      </c>
      <c r="I680" s="849">
        <v>1</v>
      </c>
      <c r="J680" s="849">
        <v>149.52000000000001</v>
      </c>
      <c r="K680" s="837">
        <v>1</v>
      </c>
      <c r="L680" s="849">
        <v>1</v>
      </c>
      <c r="M680" s="850">
        <v>149.52000000000001</v>
      </c>
    </row>
    <row r="681" spans="1:13" ht="14.45" customHeight="1" x14ac:dyDescent="0.2">
      <c r="A681" s="831" t="s">
        <v>3269</v>
      </c>
      <c r="B681" s="832" t="s">
        <v>2735</v>
      </c>
      <c r="C681" s="832" t="s">
        <v>5127</v>
      </c>
      <c r="D681" s="832" t="s">
        <v>4715</v>
      </c>
      <c r="E681" s="832" t="s">
        <v>3859</v>
      </c>
      <c r="F681" s="849">
        <v>2</v>
      </c>
      <c r="G681" s="849">
        <v>477.44</v>
      </c>
      <c r="H681" s="837">
        <v>1</v>
      </c>
      <c r="I681" s="849"/>
      <c r="J681" s="849"/>
      <c r="K681" s="837">
        <v>0</v>
      </c>
      <c r="L681" s="849">
        <v>2</v>
      </c>
      <c r="M681" s="850">
        <v>477.44</v>
      </c>
    </row>
    <row r="682" spans="1:13" ht="14.45" customHeight="1" x14ac:dyDescent="0.2">
      <c r="A682" s="831" t="s">
        <v>3269</v>
      </c>
      <c r="B682" s="832" t="s">
        <v>5609</v>
      </c>
      <c r="C682" s="832" t="s">
        <v>5164</v>
      </c>
      <c r="D682" s="832" t="s">
        <v>5165</v>
      </c>
      <c r="E682" s="832" t="s">
        <v>1760</v>
      </c>
      <c r="F682" s="849"/>
      <c r="G682" s="849"/>
      <c r="H682" s="837">
        <v>0</v>
      </c>
      <c r="I682" s="849">
        <v>1</v>
      </c>
      <c r="J682" s="849">
        <v>339.8</v>
      </c>
      <c r="K682" s="837">
        <v>1</v>
      </c>
      <c r="L682" s="849">
        <v>1</v>
      </c>
      <c r="M682" s="850">
        <v>339.8</v>
      </c>
    </row>
    <row r="683" spans="1:13" ht="14.45" customHeight="1" x14ac:dyDescent="0.2">
      <c r="A683" s="831" t="s">
        <v>3269</v>
      </c>
      <c r="B683" s="832" t="s">
        <v>5599</v>
      </c>
      <c r="C683" s="832" t="s">
        <v>3478</v>
      </c>
      <c r="D683" s="832" t="s">
        <v>3479</v>
      </c>
      <c r="E683" s="832" t="s">
        <v>3480</v>
      </c>
      <c r="F683" s="849"/>
      <c r="G683" s="849"/>
      <c r="H683" s="837">
        <v>0</v>
      </c>
      <c r="I683" s="849">
        <v>8</v>
      </c>
      <c r="J683" s="849">
        <v>17285.18</v>
      </c>
      <c r="K683" s="837">
        <v>1</v>
      </c>
      <c r="L683" s="849">
        <v>8</v>
      </c>
      <c r="M683" s="850">
        <v>17285.18</v>
      </c>
    </row>
    <row r="684" spans="1:13" ht="14.45" customHeight="1" x14ac:dyDescent="0.2">
      <c r="A684" s="831" t="s">
        <v>3269</v>
      </c>
      <c r="B684" s="832" t="s">
        <v>5600</v>
      </c>
      <c r="C684" s="832" t="s">
        <v>3622</v>
      </c>
      <c r="D684" s="832" t="s">
        <v>3623</v>
      </c>
      <c r="E684" s="832" t="s">
        <v>3624</v>
      </c>
      <c r="F684" s="849"/>
      <c r="G684" s="849"/>
      <c r="H684" s="837">
        <v>0</v>
      </c>
      <c r="I684" s="849">
        <v>30</v>
      </c>
      <c r="J684" s="849">
        <v>15069.300000000001</v>
      </c>
      <c r="K684" s="837">
        <v>1</v>
      </c>
      <c r="L684" s="849">
        <v>30</v>
      </c>
      <c r="M684" s="850">
        <v>15069.300000000001</v>
      </c>
    </row>
    <row r="685" spans="1:13" ht="14.45" customHeight="1" x14ac:dyDescent="0.2">
      <c r="A685" s="831" t="s">
        <v>3269</v>
      </c>
      <c r="B685" s="832" t="s">
        <v>5600</v>
      </c>
      <c r="C685" s="832" t="s">
        <v>3625</v>
      </c>
      <c r="D685" s="832" t="s">
        <v>3621</v>
      </c>
      <c r="E685" s="832" t="s">
        <v>3068</v>
      </c>
      <c r="F685" s="849">
        <v>1</v>
      </c>
      <c r="G685" s="849">
        <v>150.69999999999999</v>
      </c>
      <c r="H685" s="837">
        <v>1</v>
      </c>
      <c r="I685" s="849"/>
      <c r="J685" s="849"/>
      <c r="K685" s="837">
        <v>0</v>
      </c>
      <c r="L685" s="849">
        <v>1</v>
      </c>
      <c r="M685" s="850">
        <v>150.69999999999999</v>
      </c>
    </row>
    <row r="686" spans="1:13" ht="14.45" customHeight="1" x14ac:dyDescent="0.2">
      <c r="A686" s="831" t="s">
        <v>3269</v>
      </c>
      <c r="B686" s="832" t="s">
        <v>5607</v>
      </c>
      <c r="C686" s="832" t="s">
        <v>4067</v>
      </c>
      <c r="D686" s="832" t="s">
        <v>4068</v>
      </c>
      <c r="E686" s="832" t="s">
        <v>3765</v>
      </c>
      <c r="F686" s="849">
        <v>3</v>
      </c>
      <c r="G686" s="849">
        <v>1541.1000000000001</v>
      </c>
      <c r="H686" s="837">
        <v>1</v>
      </c>
      <c r="I686" s="849"/>
      <c r="J686" s="849"/>
      <c r="K686" s="837">
        <v>0</v>
      </c>
      <c r="L686" s="849">
        <v>3</v>
      </c>
      <c r="M686" s="850">
        <v>1541.1000000000001</v>
      </c>
    </row>
    <row r="687" spans="1:13" ht="14.45" customHeight="1" x14ac:dyDescent="0.2">
      <c r="A687" s="831" t="s">
        <v>3269</v>
      </c>
      <c r="B687" s="832" t="s">
        <v>2826</v>
      </c>
      <c r="C687" s="832" t="s">
        <v>3509</v>
      </c>
      <c r="D687" s="832" t="s">
        <v>3510</v>
      </c>
      <c r="E687" s="832" t="s">
        <v>3511</v>
      </c>
      <c r="F687" s="849">
        <v>9</v>
      </c>
      <c r="G687" s="849">
        <v>4953.51</v>
      </c>
      <c r="H687" s="837">
        <v>1</v>
      </c>
      <c r="I687" s="849"/>
      <c r="J687" s="849"/>
      <c r="K687" s="837">
        <v>0</v>
      </c>
      <c r="L687" s="849">
        <v>9</v>
      </c>
      <c r="M687" s="850">
        <v>4953.51</v>
      </c>
    </row>
    <row r="688" spans="1:13" ht="14.45" customHeight="1" x14ac:dyDescent="0.2">
      <c r="A688" s="831" t="s">
        <v>3269</v>
      </c>
      <c r="B688" s="832" t="s">
        <v>2826</v>
      </c>
      <c r="C688" s="832" t="s">
        <v>2827</v>
      </c>
      <c r="D688" s="832" t="s">
        <v>2828</v>
      </c>
      <c r="E688" s="832" t="s">
        <v>773</v>
      </c>
      <c r="F688" s="849"/>
      <c r="G688" s="849"/>
      <c r="H688" s="837">
        <v>0</v>
      </c>
      <c r="I688" s="849">
        <v>145</v>
      </c>
      <c r="J688" s="849">
        <v>79806.549999999988</v>
      </c>
      <c r="K688" s="837">
        <v>1</v>
      </c>
      <c r="L688" s="849">
        <v>145</v>
      </c>
      <c r="M688" s="850">
        <v>79806.549999999988</v>
      </c>
    </row>
    <row r="689" spans="1:13" ht="14.45" customHeight="1" x14ac:dyDescent="0.2">
      <c r="A689" s="831" t="s">
        <v>3269</v>
      </c>
      <c r="B689" s="832" t="s">
        <v>2835</v>
      </c>
      <c r="C689" s="832" t="s">
        <v>2837</v>
      </c>
      <c r="D689" s="832" t="s">
        <v>675</v>
      </c>
      <c r="E689" s="832" t="s">
        <v>672</v>
      </c>
      <c r="F689" s="849"/>
      <c r="G689" s="849"/>
      <c r="H689" s="837">
        <v>0</v>
      </c>
      <c r="I689" s="849">
        <v>6</v>
      </c>
      <c r="J689" s="849">
        <v>435.29999999999995</v>
      </c>
      <c r="K689" s="837">
        <v>1</v>
      </c>
      <c r="L689" s="849">
        <v>6</v>
      </c>
      <c r="M689" s="850">
        <v>435.29999999999995</v>
      </c>
    </row>
    <row r="690" spans="1:13" ht="14.45" customHeight="1" x14ac:dyDescent="0.2">
      <c r="A690" s="831" t="s">
        <v>3269</v>
      </c>
      <c r="B690" s="832" t="s">
        <v>2835</v>
      </c>
      <c r="C690" s="832" t="s">
        <v>2836</v>
      </c>
      <c r="D690" s="832" t="s">
        <v>675</v>
      </c>
      <c r="E690" s="832" t="s">
        <v>676</v>
      </c>
      <c r="F690" s="849"/>
      <c r="G690" s="849"/>
      <c r="H690" s="837">
        <v>0</v>
      </c>
      <c r="I690" s="849">
        <v>4</v>
      </c>
      <c r="J690" s="849">
        <v>87.04</v>
      </c>
      <c r="K690" s="837">
        <v>1</v>
      </c>
      <c r="L690" s="849">
        <v>4</v>
      </c>
      <c r="M690" s="850">
        <v>87.04</v>
      </c>
    </row>
    <row r="691" spans="1:13" ht="14.45" customHeight="1" x14ac:dyDescent="0.2">
      <c r="A691" s="831" t="s">
        <v>3269</v>
      </c>
      <c r="B691" s="832" t="s">
        <v>2883</v>
      </c>
      <c r="C691" s="832" t="s">
        <v>2886</v>
      </c>
      <c r="D691" s="832" t="s">
        <v>1345</v>
      </c>
      <c r="E691" s="832" t="s">
        <v>1346</v>
      </c>
      <c r="F691" s="849"/>
      <c r="G691" s="849"/>
      <c r="H691" s="837"/>
      <c r="I691" s="849">
        <v>19</v>
      </c>
      <c r="J691" s="849">
        <v>0</v>
      </c>
      <c r="K691" s="837"/>
      <c r="L691" s="849">
        <v>19</v>
      </c>
      <c r="M691" s="850">
        <v>0</v>
      </c>
    </row>
    <row r="692" spans="1:13" ht="14.45" customHeight="1" x14ac:dyDescent="0.2">
      <c r="A692" s="831" t="s">
        <v>3269</v>
      </c>
      <c r="B692" s="832" t="s">
        <v>2897</v>
      </c>
      <c r="C692" s="832" t="s">
        <v>3134</v>
      </c>
      <c r="D692" s="832" t="s">
        <v>2899</v>
      </c>
      <c r="E692" s="832" t="s">
        <v>3135</v>
      </c>
      <c r="F692" s="849"/>
      <c r="G692" s="849"/>
      <c r="H692" s="837">
        <v>0</v>
      </c>
      <c r="I692" s="849">
        <v>1</v>
      </c>
      <c r="J692" s="849">
        <v>109.89</v>
      </c>
      <c r="K692" s="837">
        <v>1</v>
      </c>
      <c r="L692" s="849">
        <v>1</v>
      </c>
      <c r="M692" s="850">
        <v>109.89</v>
      </c>
    </row>
    <row r="693" spans="1:13" ht="14.45" customHeight="1" x14ac:dyDescent="0.2">
      <c r="A693" s="831" t="s">
        <v>3269</v>
      </c>
      <c r="B693" s="832" t="s">
        <v>2906</v>
      </c>
      <c r="C693" s="832" t="s">
        <v>2910</v>
      </c>
      <c r="D693" s="832" t="s">
        <v>2911</v>
      </c>
      <c r="E693" s="832" t="s">
        <v>2912</v>
      </c>
      <c r="F693" s="849"/>
      <c r="G693" s="849"/>
      <c r="H693" s="837">
        <v>0</v>
      </c>
      <c r="I693" s="849">
        <v>2</v>
      </c>
      <c r="J693" s="849">
        <v>226.32</v>
      </c>
      <c r="K693" s="837">
        <v>1</v>
      </c>
      <c r="L693" s="849">
        <v>2</v>
      </c>
      <c r="M693" s="850">
        <v>226.32</v>
      </c>
    </row>
    <row r="694" spans="1:13" ht="14.45" customHeight="1" x14ac:dyDescent="0.2">
      <c r="A694" s="831" t="s">
        <v>3269</v>
      </c>
      <c r="B694" s="832" t="s">
        <v>2906</v>
      </c>
      <c r="C694" s="832" t="s">
        <v>2913</v>
      </c>
      <c r="D694" s="832" t="s">
        <v>2911</v>
      </c>
      <c r="E694" s="832" t="s">
        <v>2914</v>
      </c>
      <c r="F694" s="849"/>
      <c r="G694" s="849"/>
      <c r="H694" s="837">
        <v>0</v>
      </c>
      <c r="I694" s="849">
        <v>1</v>
      </c>
      <c r="J694" s="849">
        <v>169.73</v>
      </c>
      <c r="K694" s="837">
        <v>1</v>
      </c>
      <c r="L694" s="849">
        <v>1</v>
      </c>
      <c r="M694" s="850">
        <v>169.73</v>
      </c>
    </row>
    <row r="695" spans="1:13" ht="14.45" customHeight="1" x14ac:dyDescent="0.2">
      <c r="A695" s="831" t="s">
        <v>3269</v>
      </c>
      <c r="B695" s="832" t="s">
        <v>2906</v>
      </c>
      <c r="C695" s="832" t="s">
        <v>2915</v>
      </c>
      <c r="D695" s="832" t="s">
        <v>2911</v>
      </c>
      <c r="E695" s="832" t="s">
        <v>2916</v>
      </c>
      <c r="F695" s="849"/>
      <c r="G695" s="849"/>
      <c r="H695" s="837">
        <v>0</v>
      </c>
      <c r="I695" s="849">
        <v>22</v>
      </c>
      <c r="J695" s="849">
        <v>7468.3400000000011</v>
      </c>
      <c r="K695" s="837">
        <v>1</v>
      </c>
      <c r="L695" s="849">
        <v>22</v>
      </c>
      <c r="M695" s="850">
        <v>7468.3400000000011</v>
      </c>
    </row>
    <row r="696" spans="1:13" ht="14.45" customHeight="1" x14ac:dyDescent="0.2">
      <c r="A696" s="831" t="s">
        <v>3269</v>
      </c>
      <c r="B696" s="832" t="s">
        <v>2930</v>
      </c>
      <c r="C696" s="832" t="s">
        <v>2934</v>
      </c>
      <c r="D696" s="832" t="s">
        <v>2932</v>
      </c>
      <c r="E696" s="832" t="s">
        <v>2935</v>
      </c>
      <c r="F696" s="849"/>
      <c r="G696" s="849"/>
      <c r="H696" s="837">
        <v>0</v>
      </c>
      <c r="I696" s="849">
        <v>3</v>
      </c>
      <c r="J696" s="849">
        <v>14.100000000000001</v>
      </c>
      <c r="K696" s="837">
        <v>1</v>
      </c>
      <c r="L696" s="849">
        <v>3</v>
      </c>
      <c r="M696" s="850">
        <v>14.100000000000001</v>
      </c>
    </row>
    <row r="697" spans="1:13" ht="14.45" customHeight="1" x14ac:dyDescent="0.2">
      <c r="A697" s="831" t="s">
        <v>3269</v>
      </c>
      <c r="B697" s="832" t="s">
        <v>2946</v>
      </c>
      <c r="C697" s="832" t="s">
        <v>3676</v>
      </c>
      <c r="D697" s="832" t="s">
        <v>1662</v>
      </c>
      <c r="E697" s="832" t="s">
        <v>2948</v>
      </c>
      <c r="F697" s="849">
        <v>2</v>
      </c>
      <c r="G697" s="849">
        <v>0</v>
      </c>
      <c r="H697" s="837"/>
      <c r="I697" s="849"/>
      <c r="J697" s="849"/>
      <c r="K697" s="837"/>
      <c r="L697" s="849">
        <v>2</v>
      </c>
      <c r="M697" s="850">
        <v>0</v>
      </c>
    </row>
    <row r="698" spans="1:13" ht="14.45" customHeight="1" x14ac:dyDescent="0.2">
      <c r="A698" s="831" t="s">
        <v>3269</v>
      </c>
      <c r="B698" s="832" t="s">
        <v>2946</v>
      </c>
      <c r="C698" s="832" t="s">
        <v>2949</v>
      </c>
      <c r="D698" s="832" t="s">
        <v>1662</v>
      </c>
      <c r="E698" s="832" t="s">
        <v>2950</v>
      </c>
      <c r="F698" s="849">
        <v>2</v>
      </c>
      <c r="G698" s="849">
        <v>0</v>
      </c>
      <c r="H698" s="837"/>
      <c r="I698" s="849"/>
      <c r="J698" s="849"/>
      <c r="K698" s="837"/>
      <c r="L698" s="849">
        <v>2</v>
      </c>
      <c r="M698" s="850">
        <v>0</v>
      </c>
    </row>
    <row r="699" spans="1:13" ht="14.45" customHeight="1" x14ac:dyDescent="0.2">
      <c r="A699" s="831" t="s">
        <v>3269</v>
      </c>
      <c r="B699" s="832" t="s">
        <v>2954</v>
      </c>
      <c r="C699" s="832" t="s">
        <v>2955</v>
      </c>
      <c r="D699" s="832" t="s">
        <v>2956</v>
      </c>
      <c r="E699" s="832" t="s">
        <v>2957</v>
      </c>
      <c r="F699" s="849"/>
      <c r="G699" s="849"/>
      <c r="H699" s="837">
        <v>0</v>
      </c>
      <c r="I699" s="849">
        <v>2</v>
      </c>
      <c r="J699" s="849">
        <v>245.92</v>
      </c>
      <c r="K699" s="837">
        <v>1</v>
      </c>
      <c r="L699" s="849">
        <v>2</v>
      </c>
      <c r="M699" s="850">
        <v>245.92</v>
      </c>
    </row>
    <row r="700" spans="1:13" ht="14.45" customHeight="1" x14ac:dyDescent="0.2">
      <c r="A700" s="831" t="s">
        <v>3269</v>
      </c>
      <c r="B700" s="832" t="s">
        <v>2985</v>
      </c>
      <c r="C700" s="832" t="s">
        <v>2986</v>
      </c>
      <c r="D700" s="832" t="s">
        <v>1653</v>
      </c>
      <c r="E700" s="832" t="s">
        <v>2987</v>
      </c>
      <c r="F700" s="849"/>
      <c r="G700" s="849"/>
      <c r="H700" s="837">
        <v>0</v>
      </c>
      <c r="I700" s="849">
        <v>3</v>
      </c>
      <c r="J700" s="849">
        <v>352.65</v>
      </c>
      <c r="K700" s="837">
        <v>1</v>
      </c>
      <c r="L700" s="849">
        <v>3</v>
      </c>
      <c r="M700" s="850">
        <v>352.65</v>
      </c>
    </row>
    <row r="701" spans="1:13" ht="14.45" customHeight="1" x14ac:dyDescent="0.2">
      <c r="A701" s="831" t="s">
        <v>3269</v>
      </c>
      <c r="B701" s="832" t="s">
        <v>2985</v>
      </c>
      <c r="C701" s="832" t="s">
        <v>5128</v>
      </c>
      <c r="D701" s="832" t="s">
        <v>5129</v>
      </c>
      <c r="E701" s="832" t="s">
        <v>2948</v>
      </c>
      <c r="F701" s="849">
        <v>1</v>
      </c>
      <c r="G701" s="849">
        <v>0</v>
      </c>
      <c r="H701" s="837"/>
      <c r="I701" s="849"/>
      <c r="J701" s="849"/>
      <c r="K701" s="837"/>
      <c r="L701" s="849">
        <v>1</v>
      </c>
      <c r="M701" s="850">
        <v>0</v>
      </c>
    </row>
    <row r="702" spans="1:13" ht="14.45" customHeight="1" x14ac:dyDescent="0.2">
      <c r="A702" s="831" t="s">
        <v>3269</v>
      </c>
      <c r="B702" s="832" t="s">
        <v>2991</v>
      </c>
      <c r="C702" s="832" t="s">
        <v>5130</v>
      </c>
      <c r="D702" s="832" t="s">
        <v>4078</v>
      </c>
      <c r="E702" s="832" t="s">
        <v>775</v>
      </c>
      <c r="F702" s="849">
        <v>1</v>
      </c>
      <c r="G702" s="849">
        <v>58.77</v>
      </c>
      <c r="H702" s="837">
        <v>1</v>
      </c>
      <c r="I702" s="849"/>
      <c r="J702" s="849"/>
      <c r="K702" s="837">
        <v>0</v>
      </c>
      <c r="L702" s="849">
        <v>1</v>
      </c>
      <c r="M702" s="850">
        <v>58.77</v>
      </c>
    </row>
    <row r="703" spans="1:13" ht="14.45" customHeight="1" x14ac:dyDescent="0.2">
      <c r="A703" s="831" t="s">
        <v>3269</v>
      </c>
      <c r="B703" s="832" t="s">
        <v>2995</v>
      </c>
      <c r="C703" s="832" t="s">
        <v>3013</v>
      </c>
      <c r="D703" s="832" t="s">
        <v>3014</v>
      </c>
      <c r="E703" s="832" t="s">
        <v>3010</v>
      </c>
      <c r="F703" s="849"/>
      <c r="G703" s="849"/>
      <c r="H703" s="837">
        <v>0</v>
      </c>
      <c r="I703" s="849">
        <v>3</v>
      </c>
      <c r="J703" s="849">
        <v>254.67000000000002</v>
      </c>
      <c r="K703" s="837">
        <v>1</v>
      </c>
      <c r="L703" s="849">
        <v>3</v>
      </c>
      <c r="M703" s="850">
        <v>254.67000000000002</v>
      </c>
    </row>
    <row r="704" spans="1:13" ht="14.45" customHeight="1" x14ac:dyDescent="0.2">
      <c r="A704" s="831" t="s">
        <v>3269</v>
      </c>
      <c r="B704" s="832" t="s">
        <v>2995</v>
      </c>
      <c r="C704" s="832" t="s">
        <v>3012</v>
      </c>
      <c r="D704" s="832" t="s">
        <v>1700</v>
      </c>
      <c r="E704" s="832" t="s">
        <v>3010</v>
      </c>
      <c r="F704" s="849"/>
      <c r="G704" s="849"/>
      <c r="H704" s="837">
        <v>0</v>
      </c>
      <c r="I704" s="849">
        <v>3</v>
      </c>
      <c r="J704" s="849">
        <v>254.67000000000002</v>
      </c>
      <c r="K704" s="837">
        <v>1</v>
      </c>
      <c r="L704" s="849">
        <v>3</v>
      </c>
      <c r="M704" s="850">
        <v>254.67000000000002</v>
      </c>
    </row>
    <row r="705" spans="1:13" ht="14.45" customHeight="1" x14ac:dyDescent="0.2">
      <c r="A705" s="831" t="s">
        <v>3269</v>
      </c>
      <c r="B705" s="832" t="s">
        <v>2995</v>
      </c>
      <c r="C705" s="832" t="s">
        <v>3009</v>
      </c>
      <c r="D705" s="832" t="s">
        <v>1698</v>
      </c>
      <c r="E705" s="832" t="s">
        <v>3010</v>
      </c>
      <c r="F705" s="849"/>
      <c r="G705" s="849"/>
      <c r="H705" s="837">
        <v>0</v>
      </c>
      <c r="I705" s="849">
        <v>3</v>
      </c>
      <c r="J705" s="849">
        <v>254.67000000000002</v>
      </c>
      <c r="K705" s="837">
        <v>1</v>
      </c>
      <c r="L705" s="849">
        <v>3</v>
      </c>
      <c r="M705" s="850">
        <v>254.67000000000002</v>
      </c>
    </row>
    <row r="706" spans="1:13" ht="14.45" customHeight="1" x14ac:dyDescent="0.2">
      <c r="A706" s="831" t="s">
        <v>3269</v>
      </c>
      <c r="B706" s="832" t="s">
        <v>2995</v>
      </c>
      <c r="C706" s="832" t="s">
        <v>3011</v>
      </c>
      <c r="D706" s="832" t="s">
        <v>1703</v>
      </c>
      <c r="E706" s="832" t="s">
        <v>3010</v>
      </c>
      <c r="F706" s="849"/>
      <c r="G706" s="849"/>
      <c r="H706" s="837">
        <v>0</v>
      </c>
      <c r="I706" s="849">
        <v>3</v>
      </c>
      <c r="J706" s="849">
        <v>254.67000000000002</v>
      </c>
      <c r="K706" s="837">
        <v>1</v>
      </c>
      <c r="L706" s="849">
        <v>3</v>
      </c>
      <c r="M706" s="850">
        <v>254.67000000000002</v>
      </c>
    </row>
    <row r="707" spans="1:13" ht="14.45" customHeight="1" x14ac:dyDescent="0.2">
      <c r="A707" s="831" t="s">
        <v>3269</v>
      </c>
      <c r="B707" s="832" t="s">
        <v>2566</v>
      </c>
      <c r="C707" s="832" t="s">
        <v>5169</v>
      </c>
      <c r="D707" s="832" t="s">
        <v>943</v>
      </c>
      <c r="E707" s="832" t="s">
        <v>5170</v>
      </c>
      <c r="F707" s="849"/>
      <c r="G707" s="849"/>
      <c r="H707" s="837">
        <v>0</v>
      </c>
      <c r="I707" s="849">
        <v>12</v>
      </c>
      <c r="J707" s="849">
        <v>26027.339999999997</v>
      </c>
      <c r="K707" s="837">
        <v>1</v>
      </c>
      <c r="L707" s="849">
        <v>12</v>
      </c>
      <c r="M707" s="850">
        <v>26027.339999999997</v>
      </c>
    </row>
    <row r="708" spans="1:13" ht="14.45" customHeight="1" x14ac:dyDescent="0.2">
      <c r="A708" s="831" t="s">
        <v>3270</v>
      </c>
      <c r="B708" s="832" t="s">
        <v>5596</v>
      </c>
      <c r="C708" s="832" t="s">
        <v>3926</v>
      </c>
      <c r="D708" s="832" t="s">
        <v>1078</v>
      </c>
      <c r="E708" s="832" t="s">
        <v>3927</v>
      </c>
      <c r="F708" s="849">
        <v>2</v>
      </c>
      <c r="G708" s="849">
        <v>64.5</v>
      </c>
      <c r="H708" s="837">
        <v>1</v>
      </c>
      <c r="I708" s="849"/>
      <c r="J708" s="849"/>
      <c r="K708" s="837">
        <v>0</v>
      </c>
      <c r="L708" s="849">
        <v>2</v>
      </c>
      <c r="M708" s="850">
        <v>64.5</v>
      </c>
    </row>
    <row r="709" spans="1:13" ht="14.45" customHeight="1" x14ac:dyDescent="0.2">
      <c r="A709" s="831" t="s">
        <v>3270</v>
      </c>
      <c r="B709" s="832" t="s">
        <v>2505</v>
      </c>
      <c r="C709" s="832" t="s">
        <v>2508</v>
      </c>
      <c r="D709" s="832" t="s">
        <v>842</v>
      </c>
      <c r="E709" s="832" t="s">
        <v>2509</v>
      </c>
      <c r="F709" s="849"/>
      <c r="G709" s="849"/>
      <c r="H709" s="837">
        <v>0</v>
      </c>
      <c r="I709" s="849">
        <v>6</v>
      </c>
      <c r="J709" s="849">
        <v>96.720000000000013</v>
      </c>
      <c r="K709" s="837">
        <v>1</v>
      </c>
      <c r="L709" s="849">
        <v>6</v>
      </c>
      <c r="M709" s="850">
        <v>96.720000000000013</v>
      </c>
    </row>
    <row r="710" spans="1:13" ht="14.45" customHeight="1" x14ac:dyDescent="0.2">
      <c r="A710" s="831" t="s">
        <v>3270</v>
      </c>
      <c r="B710" s="832" t="s">
        <v>2520</v>
      </c>
      <c r="C710" s="832" t="s">
        <v>4483</v>
      </c>
      <c r="D710" s="832" t="s">
        <v>4484</v>
      </c>
      <c r="E710" s="832" t="s">
        <v>1358</v>
      </c>
      <c r="F710" s="849">
        <v>5</v>
      </c>
      <c r="G710" s="849">
        <v>2265.9</v>
      </c>
      <c r="H710" s="837">
        <v>1</v>
      </c>
      <c r="I710" s="849"/>
      <c r="J710" s="849"/>
      <c r="K710" s="837">
        <v>0</v>
      </c>
      <c r="L710" s="849">
        <v>5</v>
      </c>
      <c r="M710" s="850">
        <v>2265.9</v>
      </c>
    </row>
    <row r="711" spans="1:13" ht="14.45" customHeight="1" x14ac:dyDescent="0.2">
      <c r="A711" s="831" t="s">
        <v>3270</v>
      </c>
      <c r="B711" s="832" t="s">
        <v>2530</v>
      </c>
      <c r="C711" s="832" t="s">
        <v>2531</v>
      </c>
      <c r="D711" s="832" t="s">
        <v>1454</v>
      </c>
      <c r="E711" s="832" t="s">
        <v>2532</v>
      </c>
      <c r="F711" s="849"/>
      <c r="G711" s="849"/>
      <c r="H711" s="837"/>
      <c r="I711" s="849">
        <v>1</v>
      </c>
      <c r="J711" s="849">
        <v>0</v>
      </c>
      <c r="K711" s="837"/>
      <c r="L711" s="849">
        <v>1</v>
      </c>
      <c r="M711" s="850">
        <v>0</v>
      </c>
    </row>
    <row r="712" spans="1:13" ht="14.45" customHeight="1" x14ac:dyDescent="0.2">
      <c r="A712" s="831" t="s">
        <v>3270</v>
      </c>
      <c r="B712" s="832" t="s">
        <v>2550</v>
      </c>
      <c r="C712" s="832" t="s">
        <v>2555</v>
      </c>
      <c r="D712" s="832" t="s">
        <v>1023</v>
      </c>
      <c r="E712" s="832" t="s">
        <v>2556</v>
      </c>
      <c r="F712" s="849"/>
      <c r="G712" s="849"/>
      <c r="H712" s="837">
        <v>0</v>
      </c>
      <c r="I712" s="849">
        <v>2</v>
      </c>
      <c r="J712" s="849">
        <v>3694.98</v>
      </c>
      <c r="K712" s="837">
        <v>1</v>
      </c>
      <c r="L712" s="849">
        <v>2</v>
      </c>
      <c r="M712" s="850">
        <v>3694.98</v>
      </c>
    </row>
    <row r="713" spans="1:13" ht="14.45" customHeight="1" x14ac:dyDescent="0.2">
      <c r="A713" s="831" t="s">
        <v>3270</v>
      </c>
      <c r="B713" s="832" t="s">
        <v>2550</v>
      </c>
      <c r="C713" s="832" t="s">
        <v>3039</v>
      </c>
      <c r="D713" s="832" t="s">
        <v>1020</v>
      </c>
      <c r="E713" s="832" t="s">
        <v>3040</v>
      </c>
      <c r="F713" s="849"/>
      <c r="G713" s="849"/>
      <c r="H713" s="837">
        <v>0</v>
      </c>
      <c r="I713" s="849">
        <v>3</v>
      </c>
      <c r="J713" s="849">
        <v>2771.2200000000003</v>
      </c>
      <c r="K713" s="837">
        <v>1</v>
      </c>
      <c r="L713" s="849">
        <v>3</v>
      </c>
      <c r="M713" s="850">
        <v>2771.2200000000003</v>
      </c>
    </row>
    <row r="714" spans="1:13" ht="14.45" customHeight="1" x14ac:dyDescent="0.2">
      <c r="A714" s="831" t="s">
        <v>3270</v>
      </c>
      <c r="B714" s="832" t="s">
        <v>2592</v>
      </c>
      <c r="C714" s="832" t="s">
        <v>2594</v>
      </c>
      <c r="D714" s="832" t="s">
        <v>1030</v>
      </c>
      <c r="E714" s="832" t="s">
        <v>2595</v>
      </c>
      <c r="F714" s="849"/>
      <c r="G714" s="849"/>
      <c r="H714" s="837">
        <v>0</v>
      </c>
      <c r="I714" s="849">
        <v>1</v>
      </c>
      <c r="J714" s="849">
        <v>42.51</v>
      </c>
      <c r="K714" s="837">
        <v>1</v>
      </c>
      <c r="L714" s="849">
        <v>1</v>
      </c>
      <c r="M714" s="850">
        <v>42.51</v>
      </c>
    </row>
    <row r="715" spans="1:13" ht="14.45" customHeight="1" x14ac:dyDescent="0.2">
      <c r="A715" s="831" t="s">
        <v>3270</v>
      </c>
      <c r="B715" s="832" t="s">
        <v>2592</v>
      </c>
      <c r="C715" s="832" t="s">
        <v>3836</v>
      </c>
      <c r="D715" s="832" t="s">
        <v>3837</v>
      </c>
      <c r="E715" s="832" t="s">
        <v>2595</v>
      </c>
      <c r="F715" s="849">
        <v>3</v>
      </c>
      <c r="G715" s="849">
        <v>127.53</v>
      </c>
      <c r="H715" s="837">
        <v>1</v>
      </c>
      <c r="I715" s="849"/>
      <c r="J715" s="849"/>
      <c r="K715" s="837">
        <v>0</v>
      </c>
      <c r="L715" s="849">
        <v>3</v>
      </c>
      <c r="M715" s="850">
        <v>127.53</v>
      </c>
    </row>
    <row r="716" spans="1:13" ht="14.45" customHeight="1" x14ac:dyDescent="0.2">
      <c r="A716" s="831" t="s">
        <v>3270</v>
      </c>
      <c r="B716" s="832" t="s">
        <v>2626</v>
      </c>
      <c r="C716" s="832" t="s">
        <v>5462</v>
      </c>
      <c r="D716" s="832" t="s">
        <v>5463</v>
      </c>
      <c r="E716" s="832" t="s">
        <v>672</v>
      </c>
      <c r="F716" s="849"/>
      <c r="G716" s="849"/>
      <c r="H716" s="837">
        <v>0</v>
      </c>
      <c r="I716" s="849">
        <v>3</v>
      </c>
      <c r="J716" s="849">
        <v>880.92</v>
      </c>
      <c r="K716" s="837">
        <v>1</v>
      </c>
      <c r="L716" s="849">
        <v>3</v>
      </c>
      <c r="M716" s="850">
        <v>880.92</v>
      </c>
    </row>
    <row r="717" spans="1:13" ht="14.45" customHeight="1" x14ac:dyDescent="0.2">
      <c r="A717" s="831" t="s">
        <v>3270</v>
      </c>
      <c r="B717" s="832" t="s">
        <v>2682</v>
      </c>
      <c r="C717" s="832" t="s">
        <v>5479</v>
      </c>
      <c r="D717" s="832" t="s">
        <v>5480</v>
      </c>
      <c r="E717" s="832" t="s">
        <v>5481</v>
      </c>
      <c r="F717" s="849">
        <v>6</v>
      </c>
      <c r="G717" s="849">
        <v>485.64</v>
      </c>
      <c r="H717" s="837">
        <v>1</v>
      </c>
      <c r="I717" s="849"/>
      <c r="J717" s="849"/>
      <c r="K717" s="837">
        <v>0</v>
      </c>
      <c r="L717" s="849">
        <v>6</v>
      </c>
      <c r="M717" s="850">
        <v>485.64</v>
      </c>
    </row>
    <row r="718" spans="1:13" ht="14.45" customHeight="1" x14ac:dyDescent="0.2">
      <c r="A718" s="831" t="s">
        <v>3270</v>
      </c>
      <c r="B718" s="832" t="s">
        <v>5606</v>
      </c>
      <c r="C718" s="832" t="s">
        <v>4930</v>
      </c>
      <c r="D718" s="832" t="s">
        <v>1130</v>
      </c>
      <c r="E718" s="832" t="s">
        <v>1131</v>
      </c>
      <c r="F718" s="849">
        <v>1</v>
      </c>
      <c r="G718" s="849">
        <v>79.099999999999994</v>
      </c>
      <c r="H718" s="837">
        <v>1</v>
      </c>
      <c r="I718" s="849"/>
      <c r="J718" s="849"/>
      <c r="K718" s="837">
        <v>0</v>
      </c>
      <c r="L718" s="849">
        <v>1</v>
      </c>
      <c r="M718" s="850">
        <v>79.099999999999994</v>
      </c>
    </row>
    <row r="719" spans="1:13" ht="14.45" customHeight="1" x14ac:dyDescent="0.2">
      <c r="A719" s="831" t="s">
        <v>3270</v>
      </c>
      <c r="B719" s="832" t="s">
        <v>2697</v>
      </c>
      <c r="C719" s="832" t="s">
        <v>2698</v>
      </c>
      <c r="D719" s="832" t="s">
        <v>1011</v>
      </c>
      <c r="E719" s="832" t="s">
        <v>2699</v>
      </c>
      <c r="F719" s="849"/>
      <c r="G719" s="849"/>
      <c r="H719" s="837">
        <v>0</v>
      </c>
      <c r="I719" s="849">
        <v>1</v>
      </c>
      <c r="J719" s="849">
        <v>100.1</v>
      </c>
      <c r="K719" s="837">
        <v>1</v>
      </c>
      <c r="L719" s="849">
        <v>1</v>
      </c>
      <c r="M719" s="850">
        <v>100.1</v>
      </c>
    </row>
    <row r="720" spans="1:13" ht="14.45" customHeight="1" x14ac:dyDescent="0.2">
      <c r="A720" s="831" t="s">
        <v>3270</v>
      </c>
      <c r="B720" s="832" t="s">
        <v>2710</v>
      </c>
      <c r="C720" s="832" t="s">
        <v>2711</v>
      </c>
      <c r="D720" s="832" t="s">
        <v>2712</v>
      </c>
      <c r="E720" s="832" t="s">
        <v>2713</v>
      </c>
      <c r="F720" s="849"/>
      <c r="G720" s="849"/>
      <c r="H720" s="837">
        <v>0</v>
      </c>
      <c r="I720" s="849">
        <v>1</v>
      </c>
      <c r="J720" s="849">
        <v>105.23</v>
      </c>
      <c r="K720" s="837">
        <v>1</v>
      </c>
      <c r="L720" s="849">
        <v>1</v>
      </c>
      <c r="M720" s="850">
        <v>105.23</v>
      </c>
    </row>
    <row r="721" spans="1:13" ht="14.45" customHeight="1" x14ac:dyDescent="0.2">
      <c r="A721" s="831" t="s">
        <v>3270</v>
      </c>
      <c r="B721" s="832" t="s">
        <v>2727</v>
      </c>
      <c r="C721" s="832" t="s">
        <v>3111</v>
      </c>
      <c r="D721" s="832" t="s">
        <v>1735</v>
      </c>
      <c r="E721" s="832" t="s">
        <v>3112</v>
      </c>
      <c r="F721" s="849"/>
      <c r="G721" s="849"/>
      <c r="H721" s="837">
        <v>0</v>
      </c>
      <c r="I721" s="849">
        <v>1</v>
      </c>
      <c r="J721" s="849">
        <v>154.36000000000001</v>
      </c>
      <c r="K721" s="837">
        <v>1</v>
      </c>
      <c r="L721" s="849">
        <v>1</v>
      </c>
      <c r="M721" s="850">
        <v>154.36000000000001</v>
      </c>
    </row>
    <row r="722" spans="1:13" ht="14.45" customHeight="1" x14ac:dyDescent="0.2">
      <c r="A722" s="831" t="s">
        <v>3270</v>
      </c>
      <c r="B722" s="832" t="s">
        <v>3118</v>
      </c>
      <c r="C722" s="832" t="s">
        <v>3119</v>
      </c>
      <c r="D722" s="832" t="s">
        <v>3120</v>
      </c>
      <c r="E722" s="832" t="s">
        <v>3121</v>
      </c>
      <c r="F722" s="849"/>
      <c r="G722" s="849"/>
      <c r="H722" s="837">
        <v>0</v>
      </c>
      <c r="I722" s="849">
        <v>2</v>
      </c>
      <c r="J722" s="849">
        <v>239.4</v>
      </c>
      <c r="K722" s="837">
        <v>1</v>
      </c>
      <c r="L722" s="849">
        <v>2</v>
      </c>
      <c r="M722" s="850">
        <v>239.4</v>
      </c>
    </row>
    <row r="723" spans="1:13" ht="14.45" customHeight="1" x14ac:dyDescent="0.2">
      <c r="A723" s="831" t="s">
        <v>3270</v>
      </c>
      <c r="B723" s="832" t="s">
        <v>2792</v>
      </c>
      <c r="C723" s="832" t="s">
        <v>5451</v>
      </c>
      <c r="D723" s="832" t="s">
        <v>1536</v>
      </c>
      <c r="E723" s="832" t="s">
        <v>1537</v>
      </c>
      <c r="F723" s="849">
        <v>5</v>
      </c>
      <c r="G723" s="849">
        <v>28119.149999999998</v>
      </c>
      <c r="H723" s="837">
        <v>1</v>
      </c>
      <c r="I723" s="849"/>
      <c r="J723" s="849"/>
      <c r="K723" s="837">
        <v>0</v>
      </c>
      <c r="L723" s="849">
        <v>5</v>
      </c>
      <c r="M723" s="850">
        <v>28119.149999999998</v>
      </c>
    </row>
    <row r="724" spans="1:13" ht="14.45" customHeight="1" x14ac:dyDescent="0.2">
      <c r="A724" s="831" t="s">
        <v>3270</v>
      </c>
      <c r="B724" s="832" t="s">
        <v>2792</v>
      </c>
      <c r="C724" s="832" t="s">
        <v>2794</v>
      </c>
      <c r="D724" s="832" t="s">
        <v>1536</v>
      </c>
      <c r="E724" s="832" t="s">
        <v>1537</v>
      </c>
      <c r="F724" s="849"/>
      <c r="G724" s="849"/>
      <c r="H724" s="837">
        <v>0</v>
      </c>
      <c r="I724" s="849">
        <v>11</v>
      </c>
      <c r="J724" s="849">
        <v>61862.13</v>
      </c>
      <c r="K724" s="837">
        <v>1</v>
      </c>
      <c r="L724" s="849">
        <v>11</v>
      </c>
      <c r="M724" s="850">
        <v>61862.13</v>
      </c>
    </row>
    <row r="725" spans="1:13" ht="14.45" customHeight="1" x14ac:dyDescent="0.2">
      <c r="A725" s="831" t="s">
        <v>3270</v>
      </c>
      <c r="B725" s="832" t="s">
        <v>2792</v>
      </c>
      <c r="C725" s="832" t="s">
        <v>5453</v>
      </c>
      <c r="D725" s="832" t="s">
        <v>1536</v>
      </c>
      <c r="E725" s="832" t="s">
        <v>3629</v>
      </c>
      <c r="F725" s="849">
        <v>3</v>
      </c>
      <c r="G725" s="849">
        <v>2410.1999999999998</v>
      </c>
      <c r="H725" s="837">
        <v>1</v>
      </c>
      <c r="I725" s="849"/>
      <c r="J725" s="849"/>
      <c r="K725" s="837">
        <v>0</v>
      </c>
      <c r="L725" s="849">
        <v>3</v>
      </c>
      <c r="M725" s="850">
        <v>2410.1999999999998</v>
      </c>
    </row>
    <row r="726" spans="1:13" ht="14.45" customHeight="1" x14ac:dyDescent="0.2">
      <c r="A726" s="831" t="s">
        <v>3270</v>
      </c>
      <c r="B726" s="832" t="s">
        <v>2792</v>
      </c>
      <c r="C726" s="832" t="s">
        <v>3628</v>
      </c>
      <c r="D726" s="832" t="s">
        <v>1536</v>
      </c>
      <c r="E726" s="832" t="s">
        <v>3629</v>
      </c>
      <c r="F726" s="849"/>
      <c r="G726" s="849"/>
      <c r="H726" s="837">
        <v>0</v>
      </c>
      <c r="I726" s="849">
        <v>10</v>
      </c>
      <c r="J726" s="849">
        <v>8033.9999999999991</v>
      </c>
      <c r="K726" s="837">
        <v>1</v>
      </c>
      <c r="L726" s="849">
        <v>10</v>
      </c>
      <c r="M726" s="850">
        <v>8033.9999999999991</v>
      </c>
    </row>
    <row r="727" spans="1:13" ht="14.45" customHeight="1" x14ac:dyDescent="0.2">
      <c r="A727" s="831" t="s">
        <v>3270</v>
      </c>
      <c r="B727" s="832" t="s">
        <v>2792</v>
      </c>
      <c r="C727" s="832" t="s">
        <v>2793</v>
      </c>
      <c r="D727" s="832" t="s">
        <v>1536</v>
      </c>
      <c r="E727" s="832" t="s">
        <v>1538</v>
      </c>
      <c r="F727" s="849"/>
      <c r="G727" s="849"/>
      <c r="H727" s="837">
        <v>0</v>
      </c>
      <c r="I727" s="849">
        <v>3</v>
      </c>
      <c r="J727" s="849">
        <v>12051.06</v>
      </c>
      <c r="K727" s="837">
        <v>1</v>
      </c>
      <c r="L727" s="849">
        <v>3</v>
      </c>
      <c r="M727" s="850">
        <v>12051.06</v>
      </c>
    </row>
    <row r="728" spans="1:13" ht="14.45" customHeight="1" x14ac:dyDescent="0.2">
      <c r="A728" s="831" t="s">
        <v>3270</v>
      </c>
      <c r="B728" s="832" t="s">
        <v>2792</v>
      </c>
      <c r="C728" s="832" t="s">
        <v>3632</v>
      </c>
      <c r="D728" s="832" t="s">
        <v>3633</v>
      </c>
      <c r="E728" s="832" t="s">
        <v>3629</v>
      </c>
      <c r="F728" s="849">
        <v>27</v>
      </c>
      <c r="G728" s="849">
        <v>54043.199999999997</v>
      </c>
      <c r="H728" s="837">
        <v>1</v>
      </c>
      <c r="I728" s="849"/>
      <c r="J728" s="849"/>
      <c r="K728" s="837">
        <v>0</v>
      </c>
      <c r="L728" s="849">
        <v>27</v>
      </c>
      <c r="M728" s="850">
        <v>54043.199999999997</v>
      </c>
    </row>
    <row r="729" spans="1:13" ht="14.45" customHeight="1" x14ac:dyDescent="0.2">
      <c r="A729" s="831" t="s">
        <v>3270</v>
      </c>
      <c r="B729" s="832" t="s">
        <v>2792</v>
      </c>
      <c r="C729" s="832" t="s">
        <v>3634</v>
      </c>
      <c r="D729" s="832" t="s">
        <v>3633</v>
      </c>
      <c r="E729" s="832" t="s">
        <v>1537</v>
      </c>
      <c r="F729" s="849">
        <v>62</v>
      </c>
      <c r="G729" s="849">
        <v>868695.01999999979</v>
      </c>
      <c r="H729" s="837">
        <v>1</v>
      </c>
      <c r="I729" s="849"/>
      <c r="J729" s="849"/>
      <c r="K729" s="837">
        <v>0</v>
      </c>
      <c r="L729" s="849">
        <v>62</v>
      </c>
      <c r="M729" s="850">
        <v>868695.01999999979</v>
      </c>
    </row>
    <row r="730" spans="1:13" ht="14.45" customHeight="1" x14ac:dyDescent="0.2">
      <c r="A730" s="831" t="s">
        <v>3270</v>
      </c>
      <c r="B730" s="832" t="s">
        <v>2792</v>
      </c>
      <c r="C730" s="832" t="s">
        <v>3635</v>
      </c>
      <c r="D730" s="832" t="s">
        <v>3633</v>
      </c>
      <c r="E730" s="832" t="s">
        <v>1538</v>
      </c>
      <c r="F730" s="849">
        <v>29</v>
      </c>
      <c r="G730" s="849">
        <v>290232.28999999998</v>
      </c>
      <c r="H730" s="837">
        <v>1</v>
      </c>
      <c r="I730" s="849"/>
      <c r="J730" s="849"/>
      <c r="K730" s="837">
        <v>0</v>
      </c>
      <c r="L730" s="849">
        <v>29</v>
      </c>
      <c r="M730" s="850">
        <v>290232.28999999998</v>
      </c>
    </row>
    <row r="731" spans="1:13" ht="14.45" customHeight="1" x14ac:dyDescent="0.2">
      <c r="A731" s="831" t="s">
        <v>3270</v>
      </c>
      <c r="B731" s="832" t="s">
        <v>2792</v>
      </c>
      <c r="C731" s="832" t="s">
        <v>3636</v>
      </c>
      <c r="D731" s="832" t="s">
        <v>3633</v>
      </c>
      <c r="E731" s="832" t="s">
        <v>3631</v>
      </c>
      <c r="F731" s="849">
        <v>8</v>
      </c>
      <c r="G731" s="849">
        <v>144115.28</v>
      </c>
      <c r="H731" s="837">
        <v>1</v>
      </c>
      <c r="I731" s="849"/>
      <c r="J731" s="849"/>
      <c r="K731" s="837">
        <v>0</v>
      </c>
      <c r="L731" s="849">
        <v>8</v>
      </c>
      <c r="M731" s="850">
        <v>144115.28</v>
      </c>
    </row>
    <row r="732" spans="1:13" ht="14.45" customHeight="1" x14ac:dyDescent="0.2">
      <c r="A732" s="831" t="s">
        <v>3270</v>
      </c>
      <c r="B732" s="832" t="s">
        <v>2792</v>
      </c>
      <c r="C732" s="832" t="s">
        <v>4869</v>
      </c>
      <c r="D732" s="832" t="s">
        <v>3633</v>
      </c>
      <c r="E732" s="832" t="s">
        <v>4870</v>
      </c>
      <c r="F732" s="849">
        <v>1</v>
      </c>
      <c r="G732" s="849">
        <v>25020.01</v>
      </c>
      <c r="H732" s="837">
        <v>1</v>
      </c>
      <c r="I732" s="849"/>
      <c r="J732" s="849"/>
      <c r="K732" s="837">
        <v>0</v>
      </c>
      <c r="L732" s="849">
        <v>1</v>
      </c>
      <c r="M732" s="850">
        <v>25020.01</v>
      </c>
    </row>
    <row r="733" spans="1:13" ht="14.45" customHeight="1" x14ac:dyDescent="0.2">
      <c r="A733" s="831" t="s">
        <v>3270</v>
      </c>
      <c r="B733" s="832" t="s">
        <v>2792</v>
      </c>
      <c r="C733" s="832" t="s">
        <v>5482</v>
      </c>
      <c r="D733" s="832" t="s">
        <v>3633</v>
      </c>
      <c r="E733" s="832" t="s">
        <v>5483</v>
      </c>
      <c r="F733" s="849">
        <v>3</v>
      </c>
      <c r="G733" s="849">
        <v>1353.78</v>
      </c>
      <c r="H733" s="837">
        <v>1</v>
      </c>
      <c r="I733" s="849"/>
      <c r="J733" s="849"/>
      <c r="K733" s="837">
        <v>0</v>
      </c>
      <c r="L733" s="849">
        <v>3</v>
      </c>
      <c r="M733" s="850">
        <v>1353.78</v>
      </c>
    </row>
    <row r="734" spans="1:13" ht="14.45" customHeight="1" x14ac:dyDescent="0.2">
      <c r="A734" s="831" t="s">
        <v>3270</v>
      </c>
      <c r="B734" s="832" t="s">
        <v>5599</v>
      </c>
      <c r="C734" s="832" t="s">
        <v>3478</v>
      </c>
      <c r="D734" s="832" t="s">
        <v>3479</v>
      </c>
      <c r="E734" s="832" t="s">
        <v>3480</v>
      </c>
      <c r="F734" s="849"/>
      <c r="G734" s="849"/>
      <c r="H734" s="837">
        <v>0</v>
      </c>
      <c r="I734" s="849">
        <v>4</v>
      </c>
      <c r="J734" s="849">
        <v>6604.64</v>
      </c>
      <c r="K734" s="837">
        <v>1</v>
      </c>
      <c r="L734" s="849">
        <v>4</v>
      </c>
      <c r="M734" s="850">
        <v>6604.64</v>
      </c>
    </row>
    <row r="735" spans="1:13" ht="14.45" customHeight="1" x14ac:dyDescent="0.2">
      <c r="A735" s="831" t="s">
        <v>3270</v>
      </c>
      <c r="B735" s="832" t="s">
        <v>5599</v>
      </c>
      <c r="C735" s="832" t="s">
        <v>3481</v>
      </c>
      <c r="D735" s="832" t="s">
        <v>3479</v>
      </c>
      <c r="E735" s="832" t="s">
        <v>3482</v>
      </c>
      <c r="F735" s="849"/>
      <c r="G735" s="849"/>
      <c r="H735" s="837">
        <v>0</v>
      </c>
      <c r="I735" s="849">
        <v>2</v>
      </c>
      <c r="J735" s="849">
        <v>495.34</v>
      </c>
      <c r="K735" s="837">
        <v>1</v>
      </c>
      <c r="L735" s="849">
        <v>2</v>
      </c>
      <c r="M735" s="850">
        <v>495.34</v>
      </c>
    </row>
    <row r="736" spans="1:13" ht="14.45" customHeight="1" x14ac:dyDescent="0.2">
      <c r="A736" s="831" t="s">
        <v>3270</v>
      </c>
      <c r="B736" s="832" t="s">
        <v>5600</v>
      </c>
      <c r="C736" s="832" t="s">
        <v>3622</v>
      </c>
      <c r="D736" s="832" t="s">
        <v>3623</v>
      </c>
      <c r="E736" s="832" t="s">
        <v>3624</v>
      </c>
      <c r="F736" s="849"/>
      <c r="G736" s="849"/>
      <c r="H736" s="837">
        <v>0</v>
      </c>
      <c r="I736" s="849">
        <v>9</v>
      </c>
      <c r="J736" s="849">
        <v>4520.79</v>
      </c>
      <c r="K736" s="837">
        <v>1</v>
      </c>
      <c r="L736" s="849">
        <v>9</v>
      </c>
      <c r="M736" s="850">
        <v>4520.79</v>
      </c>
    </row>
    <row r="737" spans="1:13" ht="14.45" customHeight="1" x14ac:dyDescent="0.2">
      <c r="A737" s="831" t="s">
        <v>3270</v>
      </c>
      <c r="B737" s="832" t="s">
        <v>5602</v>
      </c>
      <c r="C737" s="832" t="s">
        <v>3780</v>
      </c>
      <c r="D737" s="832" t="s">
        <v>3346</v>
      </c>
      <c r="E737" s="832" t="s">
        <v>2957</v>
      </c>
      <c r="F737" s="849"/>
      <c r="G737" s="849"/>
      <c r="H737" s="837">
        <v>0</v>
      </c>
      <c r="I737" s="849">
        <v>6</v>
      </c>
      <c r="J737" s="849">
        <v>1241.28</v>
      </c>
      <c r="K737" s="837">
        <v>1</v>
      </c>
      <c r="L737" s="849">
        <v>6</v>
      </c>
      <c r="M737" s="850">
        <v>1241.28</v>
      </c>
    </row>
    <row r="738" spans="1:13" ht="14.45" customHeight="1" x14ac:dyDescent="0.2">
      <c r="A738" s="831" t="s">
        <v>3270</v>
      </c>
      <c r="B738" s="832" t="s">
        <v>5602</v>
      </c>
      <c r="C738" s="832" t="s">
        <v>3781</v>
      </c>
      <c r="D738" s="832" t="s">
        <v>3346</v>
      </c>
      <c r="E738" s="832" t="s">
        <v>3782</v>
      </c>
      <c r="F738" s="849"/>
      <c r="G738" s="849"/>
      <c r="H738" s="837">
        <v>0</v>
      </c>
      <c r="I738" s="849">
        <v>1</v>
      </c>
      <c r="J738" s="849">
        <v>3818.86</v>
      </c>
      <c r="K738" s="837">
        <v>1</v>
      </c>
      <c r="L738" s="849">
        <v>1</v>
      </c>
      <c r="M738" s="850">
        <v>3818.86</v>
      </c>
    </row>
    <row r="739" spans="1:13" ht="14.45" customHeight="1" x14ac:dyDescent="0.2">
      <c r="A739" s="831" t="s">
        <v>3270</v>
      </c>
      <c r="B739" s="832" t="s">
        <v>2826</v>
      </c>
      <c r="C739" s="832" t="s">
        <v>2827</v>
      </c>
      <c r="D739" s="832" t="s">
        <v>2828</v>
      </c>
      <c r="E739" s="832" t="s">
        <v>773</v>
      </c>
      <c r="F739" s="849"/>
      <c r="G739" s="849"/>
      <c r="H739" s="837">
        <v>0</v>
      </c>
      <c r="I739" s="849">
        <v>18</v>
      </c>
      <c r="J739" s="849">
        <v>9907.02</v>
      </c>
      <c r="K739" s="837">
        <v>1</v>
      </c>
      <c r="L739" s="849">
        <v>18</v>
      </c>
      <c r="M739" s="850">
        <v>9907.02</v>
      </c>
    </row>
    <row r="740" spans="1:13" ht="14.45" customHeight="1" x14ac:dyDescent="0.2">
      <c r="A740" s="831" t="s">
        <v>3270</v>
      </c>
      <c r="B740" s="832" t="s">
        <v>2857</v>
      </c>
      <c r="C740" s="832" t="s">
        <v>3300</v>
      </c>
      <c r="D740" s="832" t="s">
        <v>2868</v>
      </c>
      <c r="E740" s="832" t="s">
        <v>3301</v>
      </c>
      <c r="F740" s="849"/>
      <c r="G740" s="849"/>
      <c r="H740" s="837">
        <v>0</v>
      </c>
      <c r="I740" s="849">
        <v>1</v>
      </c>
      <c r="J740" s="849">
        <v>5322.08</v>
      </c>
      <c r="K740" s="837">
        <v>1</v>
      </c>
      <c r="L740" s="849">
        <v>1</v>
      </c>
      <c r="M740" s="850">
        <v>5322.08</v>
      </c>
    </row>
    <row r="741" spans="1:13" ht="14.45" customHeight="1" x14ac:dyDescent="0.2">
      <c r="A741" s="831" t="s">
        <v>3270</v>
      </c>
      <c r="B741" s="832" t="s">
        <v>2857</v>
      </c>
      <c r="C741" s="832" t="s">
        <v>3829</v>
      </c>
      <c r="D741" s="832" t="s">
        <v>2868</v>
      </c>
      <c r="E741" s="832" t="s">
        <v>3830</v>
      </c>
      <c r="F741" s="849"/>
      <c r="G741" s="849"/>
      <c r="H741" s="837">
        <v>0</v>
      </c>
      <c r="I741" s="849">
        <v>1</v>
      </c>
      <c r="J741" s="849">
        <v>5322.08</v>
      </c>
      <c r="K741" s="837">
        <v>1</v>
      </c>
      <c r="L741" s="849">
        <v>1</v>
      </c>
      <c r="M741" s="850">
        <v>5322.08</v>
      </c>
    </row>
    <row r="742" spans="1:13" ht="14.45" customHeight="1" x14ac:dyDescent="0.2">
      <c r="A742" s="831" t="s">
        <v>3270</v>
      </c>
      <c r="B742" s="832" t="s">
        <v>2857</v>
      </c>
      <c r="C742" s="832" t="s">
        <v>2863</v>
      </c>
      <c r="D742" s="832" t="s">
        <v>2859</v>
      </c>
      <c r="E742" s="832" t="s">
        <v>2864</v>
      </c>
      <c r="F742" s="849"/>
      <c r="G742" s="849"/>
      <c r="H742" s="837">
        <v>0</v>
      </c>
      <c r="I742" s="849">
        <v>2</v>
      </c>
      <c r="J742" s="849">
        <v>969.5</v>
      </c>
      <c r="K742" s="837">
        <v>1</v>
      </c>
      <c r="L742" s="849">
        <v>2</v>
      </c>
      <c r="M742" s="850">
        <v>969.5</v>
      </c>
    </row>
    <row r="743" spans="1:13" ht="14.45" customHeight="1" x14ac:dyDescent="0.2">
      <c r="A743" s="831" t="s">
        <v>3270</v>
      </c>
      <c r="B743" s="832" t="s">
        <v>2857</v>
      </c>
      <c r="C743" s="832" t="s">
        <v>2865</v>
      </c>
      <c r="D743" s="832" t="s">
        <v>2859</v>
      </c>
      <c r="E743" s="832" t="s">
        <v>2866</v>
      </c>
      <c r="F743" s="849"/>
      <c r="G743" s="849"/>
      <c r="H743" s="837">
        <v>0</v>
      </c>
      <c r="I743" s="849">
        <v>5</v>
      </c>
      <c r="J743" s="849">
        <v>4847.3999999999996</v>
      </c>
      <c r="K743" s="837">
        <v>1</v>
      </c>
      <c r="L743" s="849">
        <v>5</v>
      </c>
      <c r="M743" s="850">
        <v>4847.3999999999996</v>
      </c>
    </row>
    <row r="744" spans="1:13" ht="14.45" customHeight="1" x14ac:dyDescent="0.2">
      <c r="A744" s="831" t="s">
        <v>3270</v>
      </c>
      <c r="B744" s="832" t="s">
        <v>2883</v>
      </c>
      <c r="C744" s="832" t="s">
        <v>2886</v>
      </c>
      <c r="D744" s="832" t="s">
        <v>1345</v>
      </c>
      <c r="E744" s="832" t="s">
        <v>1346</v>
      </c>
      <c r="F744" s="849"/>
      <c r="G744" s="849"/>
      <c r="H744" s="837"/>
      <c r="I744" s="849">
        <v>10</v>
      </c>
      <c r="J744" s="849">
        <v>0</v>
      </c>
      <c r="K744" s="837"/>
      <c r="L744" s="849">
        <v>10</v>
      </c>
      <c r="M744" s="850">
        <v>0</v>
      </c>
    </row>
    <row r="745" spans="1:13" ht="14.45" customHeight="1" x14ac:dyDescent="0.2">
      <c r="A745" s="831" t="s">
        <v>3270</v>
      </c>
      <c r="B745" s="832" t="s">
        <v>2906</v>
      </c>
      <c r="C745" s="832" t="s">
        <v>2915</v>
      </c>
      <c r="D745" s="832" t="s">
        <v>2911</v>
      </c>
      <c r="E745" s="832" t="s">
        <v>2916</v>
      </c>
      <c r="F745" s="849"/>
      <c r="G745" s="849"/>
      <c r="H745" s="837">
        <v>0</v>
      </c>
      <c r="I745" s="849">
        <v>1</v>
      </c>
      <c r="J745" s="849">
        <v>339.47</v>
      </c>
      <c r="K745" s="837">
        <v>1</v>
      </c>
      <c r="L745" s="849">
        <v>1</v>
      </c>
      <c r="M745" s="850">
        <v>339.47</v>
      </c>
    </row>
    <row r="746" spans="1:13" ht="14.45" customHeight="1" x14ac:dyDescent="0.2">
      <c r="A746" s="831" t="s">
        <v>3270</v>
      </c>
      <c r="B746" s="832" t="s">
        <v>2930</v>
      </c>
      <c r="C746" s="832" t="s">
        <v>2934</v>
      </c>
      <c r="D746" s="832" t="s">
        <v>2932</v>
      </c>
      <c r="E746" s="832" t="s">
        <v>2935</v>
      </c>
      <c r="F746" s="849"/>
      <c r="G746" s="849"/>
      <c r="H746" s="837">
        <v>0</v>
      </c>
      <c r="I746" s="849">
        <v>7</v>
      </c>
      <c r="J746" s="849">
        <v>39.910000000000004</v>
      </c>
      <c r="K746" s="837">
        <v>1</v>
      </c>
      <c r="L746" s="849">
        <v>7</v>
      </c>
      <c r="M746" s="850">
        <v>39.910000000000004</v>
      </c>
    </row>
    <row r="747" spans="1:13" ht="14.45" customHeight="1" x14ac:dyDescent="0.2">
      <c r="A747" s="831" t="s">
        <v>3270</v>
      </c>
      <c r="B747" s="832" t="s">
        <v>2946</v>
      </c>
      <c r="C747" s="832" t="s">
        <v>2949</v>
      </c>
      <c r="D747" s="832" t="s">
        <v>1662</v>
      </c>
      <c r="E747" s="832" t="s">
        <v>2950</v>
      </c>
      <c r="F747" s="849">
        <v>1</v>
      </c>
      <c r="G747" s="849">
        <v>0</v>
      </c>
      <c r="H747" s="837"/>
      <c r="I747" s="849"/>
      <c r="J747" s="849"/>
      <c r="K747" s="837"/>
      <c r="L747" s="849">
        <v>1</v>
      </c>
      <c r="M747" s="850">
        <v>0</v>
      </c>
    </row>
    <row r="748" spans="1:13" ht="14.45" customHeight="1" x14ac:dyDescent="0.2">
      <c r="A748" s="831" t="s">
        <v>3270</v>
      </c>
      <c r="B748" s="832" t="s">
        <v>2946</v>
      </c>
      <c r="C748" s="832" t="s">
        <v>3682</v>
      </c>
      <c r="D748" s="832" t="s">
        <v>3683</v>
      </c>
      <c r="E748" s="832" t="s">
        <v>3148</v>
      </c>
      <c r="F748" s="849">
        <v>4</v>
      </c>
      <c r="G748" s="849">
        <v>0</v>
      </c>
      <c r="H748" s="837"/>
      <c r="I748" s="849"/>
      <c r="J748" s="849"/>
      <c r="K748" s="837"/>
      <c r="L748" s="849">
        <v>4</v>
      </c>
      <c r="M748" s="850">
        <v>0</v>
      </c>
    </row>
    <row r="749" spans="1:13" ht="14.45" customHeight="1" x14ac:dyDescent="0.2">
      <c r="A749" s="831" t="s">
        <v>3270</v>
      </c>
      <c r="B749" s="832" t="s">
        <v>2946</v>
      </c>
      <c r="C749" s="832" t="s">
        <v>3142</v>
      </c>
      <c r="D749" s="832" t="s">
        <v>1662</v>
      </c>
      <c r="E749" s="832" t="s">
        <v>2950</v>
      </c>
      <c r="F749" s="849"/>
      <c r="G749" s="849"/>
      <c r="H749" s="837"/>
      <c r="I749" s="849">
        <v>1</v>
      </c>
      <c r="J749" s="849">
        <v>0</v>
      </c>
      <c r="K749" s="837"/>
      <c r="L749" s="849">
        <v>1</v>
      </c>
      <c r="M749" s="850">
        <v>0</v>
      </c>
    </row>
    <row r="750" spans="1:13" ht="14.45" customHeight="1" x14ac:dyDescent="0.2">
      <c r="A750" s="831" t="s">
        <v>3270</v>
      </c>
      <c r="B750" s="832" t="s">
        <v>2946</v>
      </c>
      <c r="C750" s="832" t="s">
        <v>2951</v>
      </c>
      <c r="D750" s="832" t="s">
        <v>1662</v>
      </c>
      <c r="E750" s="832" t="s">
        <v>2948</v>
      </c>
      <c r="F750" s="849"/>
      <c r="G750" s="849"/>
      <c r="H750" s="837"/>
      <c r="I750" s="849">
        <v>1</v>
      </c>
      <c r="J750" s="849">
        <v>0</v>
      </c>
      <c r="K750" s="837"/>
      <c r="L750" s="849">
        <v>1</v>
      </c>
      <c r="M750" s="850">
        <v>0</v>
      </c>
    </row>
    <row r="751" spans="1:13" ht="14.45" customHeight="1" x14ac:dyDescent="0.2">
      <c r="A751" s="831" t="s">
        <v>3270</v>
      </c>
      <c r="B751" s="832" t="s">
        <v>5597</v>
      </c>
      <c r="C751" s="832" t="s">
        <v>3367</v>
      </c>
      <c r="D751" s="832" t="s">
        <v>832</v>
      </c>
      <c r="E751" s="832" t="s">
        <v>833</v>
      </c>
      <c r="F751" s="849"/>
      <c r="G751" s="849"/>
      <c r="H751" s="837">
        <v>0</v>
      </c>
      <c r="I751" s="849">
        <v>3</v>
      </c>
      <c r="J751" s="849">
        <v>396</v>
      </c>
      <c r="K751" s="837">
        <v>1</v>
      </c>
      <c r="L751" s="849">
        <v>3</v>
      </c>
      <c r="M751" s="850">
        <v>396</v>
      </c>
    </row>
    <row r="752" spans="1:13" ht="14.45" customHeight="1" x14ac:dyDescent="0.2">
      <c r="A752" s="831" t="s">
        <v>3270</v>
      </c>
      <c r="B752" s="832" t="s">
        <v>5597</v>
      </c>
      <c r="C752" s="832" t="s">
        <v>3368</v>
      </c>
      <c r="D752" s="832" t="s">
        <v>832</v>
      </c>
      <c r="E752" s="832" t="s">
        <v>830</v>
      </c>
      <c r="F752" s="849"/>
      <c r="G752" s="849"/>
      <c r="H752" s="837">
        <v>0</v>
      </c>
      <c r="I752" s="849">
        <v>1</v>
      </c>
      <c r="J752" s="849">
        <v>264</v>
      </c>
      <c r="K752" s="837">
        <v>1</v>
      </c>
      <c r="L752" s="849">
        <v>1</v>
      </c>
      <c r="M752" s="850">
        <v>264</v>
      </c>
    </row>
    <row r="753" spans="1:13" ht="14.45" customHeight="1" x14ac:dyDescent="0.2">
      <c r="A753" s="831" t="s">
        <v>3270</v>
      </c>
      <c r="B753" s="832" t="s">
        <v>2973</v>
      </c>
      <c r="C753" s="832" t="s">
        <v>2974</v>
      </c>
      <c r="D753" s="832" t="s">
        <v>1618</v>
      </c>
      <c r="E753" s="832" t="s">
        <v>1619</v>
      </c>
      <c r="F753" s="849"/>
      <c r="G753" s="849"/>
      <c r="H753" s="837">
        <v>0</v>
      </c>
      <c r="I753" s="849">
        <v>1</v>
      </c>
      <c r="J753" s="849">
        <v>63.75</v>
      </c>
      <c r="K753" s="837">
        <v>1</v>
      </c>
      <c r="L753" s="849">
        <v>1</v>
      </c>
      <c r="M753" s="850">
        <v>63.75</v>
      </c>
    </row>
    <row r="754" spans="1:13" ht="14.45" customHeight="1" x14ac:dyDescent="0.2">
      <c r="A754" s="831" t="s">
        <v>3270</v>
      </c>
      <c r="B754" s="832" t="s">
        <v>5610</v>
      </c>
      <c r="C754" s="832" t="s">
        <v>5473</v>
      </c>
      <c r="D754" s="832" t="s">
        <v>2976</v>
      </c>
      <c r="E754" s="832" t="s">
        <v>5474</v>
      </c>
      <c r="F754" s="849"/>
      <c r="G754" s="849"/>
      <c r="H754" s="837">
        <v>0</v>
      </c>
      <c r="I754" s="849">
        <v>1</v>
      </c>
      <c r="J754" s="849">
        <v>30.5</v>
      </c>
      <c r="K754" s="837">
        <v>1</v>
      </c>
      <c r="L754" s="849">
        <v>1</v>
      </c>
      <c r="M754" s="850">
        <v>30.5</v>
      </c>
    </row>
    <row r="755" spans="1:13" ht="14.45" customHeight="1" x14ac:dyDescent="0.2">
      <c r="A755" s="831" t="s">
        <v>3270</v>
      </c>
      <c r="B755" s="832" t="s">
        <v>2985</v>
      </c>
      <c r="C755" s="832" t="s">
        <v>4196</v>
      </c>
      <c r="D755" s="832" t="s">
        <v>1653</v>
      </c>
      <c r="E755" s="832" t="s">
        <v>4197</v>
      </c>
      <c r="F755" s="849"/>
      <c r="G755" s="849"/>
      <c r="H755" s="837">
        <v>0</v>
      </c>
      <c r="I755" s="849">
        <v>2</v>
      </c>
      <c r="J755" s="849">
        <v>352.64</v>
      </c>
      <c r="K755" s="837">
        <v>1</v>
      </c>
      <c r="L755" s="849">
        <v>2</v>
      </c>
      <c r="M755" s="850">
        <v>352.64</v>
      </c>
    </row>
    <row r="756" spans="1:13" ht="14.45" customHeight="1" x14ac:dyDescent="0.2">
      <c r="A756" s="831" t="s">
        <v>3271</v>
      </c>
      <c r="B756" s="832" t="s">
        <v>3031</v>
      </c>
      <c r="C756" s="832" t="s">
        <v>3334</v>
      </c>
      <c r="D756" s="832" t="s">
        <v>3335</v>
      </c>
      <c r="E756" s="832" t="s">
        <v>3034</v>
      </c>
      <c r="F756" s="849"/>
      <c r="G756" s="849"/>
      <c r="H756" s="837">
        <v>0</v>
      </c>
      <c r="I756" s="849">
        <v>3</v>
      </c>
      <c r="J756" s="849">
        <v>4684.62</v>
      </c>
      <c r="K756" s="837">
        <v>1</v>
      </c>
      <c r="L756" s="849">
        <v>3</v>
      </c>
      <c r="M756" s="850">
        <v>4684.62</v>
      </c>
    </row>
    <row r="757" spans="1:13" ht="14.45" customHeight="1" x14ac:dyDescent="0.2">
      <c r="A757" s="831" t="s">
        <v>3271</v>
      </c>
      <c r="B757" s="832" t="s">
        <v>2550</v>
      </c>
      <c r="C757" s="832" t="s">
        <v>2553</v>
      </c>
      <c r="D757" s="832" t="s">
        <v>1023</v>
      </c>
      <c r="E757" s="832" t="s">
        <v>2554</v>
      </c>
      <c r="F757" s="849"/>
      <c r="G757" s="849"/>
      <c r="H757" s="837">
        <v>0</v>
      </c>
      <c r="I757" s="849">
        <v>4</v>
      </c>
      <c r="J757" s="849">
        <v>5542.48</v>
      </c>
      <c r="K757" s="837">
        <v>1</v>
      </c>
      <c r="L757" s="849">
        <v>4</v>
      </c>
      <c r="M757" s="850">
        <v>5542.48</v>
      </c>
    </row>
    <row r="758" spans="1:13" ht="14.45" customHeight="1" x14ac:dyDescent="0.2">
      <c r="A758" s="831" t="s">
        <v>3271</v>
      </c>
      <c r="B758" s="832" t="s">
        <v>2592</v>
      </c>
      <c r="C758" s="832" t="s">
        <v>2594</v>
      </c>
      <c r="D758" s="832" t="s">
        <v>1030</v>
      </c>
      <c r="E758" s="832" t="s">
        <v>2595</v>
      </c>
      <c r="F758" s="849"/>
      <c r="G758" s="849"/>
      <c r="H758" s="837">
        <v>0</v>
      </c>
      <c r="I758" s="849">
        <v>3</v>
      </c>
      <c r="J758" s="849">
        <v>127.53</v>
      </c>
      <c r="K758" s="837">
        <v>1</v>
      </c>
      <c r="L758" s="849">
        <v>3</v>
      </c>
      <c r="M758" s="850">
        <v>127.53</v>
      </c>
    </row>
    <row r="759" spans="1:13" ht="14.45" customHeight="1" x14ac:dyDescent="0.2">
      <c r="A759" s="831" t="s">
        <v>3271</v>
      </c>
      <c r="B759" s="832" t="s">
        <v>2592</v>
      </c>
      <c r="C759" s="832" t="s">
        <v>2596</v>
      </c>
      <c r="D759" s="832" t="s">
        <v>1030</v>
      </c>
      <c r="E759" s="832" t="s">
        <v>2597</v>
      </c>
      <c r="F759" s="849"/>
      <c r="G759" s="849"/>
      <c r="H759" s="837">
        <v>0</v>
      </c>
      <c r="I759" s="849">
        <v>2</v>
      </c>
      <c r="J759" s="849">
        <v>170.04</v>
      </c>
      <c r="K759" s="837">
        <v>1</v>
      </c>
      <c r="L759" s="849">
        <v>2</v>
      </c>
      <c r="M759" s="850">
        <v>170.04</v>
      </c>
    </row>
    <row r="760" spans="1:13" ht="14.45" customHeight="1" x14ac:dyDescent="0.2">
      <c r="A760" s="831" t="s">
        <v>3271</v>
      </c>
      <c r="B760" s="832" t="s">
        <v>2592</v>
      </c>
      <c r="C760" s="832" t="s">
        <v>4090</v>
      </c>
      <c r="D760" s="832" t="s">
        <v>1025</v>
      </c>
      <c r="E760" s="832" t="s">
        <v>4091</v>
      </c>
      <c r="F760" s="849"/>
      <c r="G760" s="849"/>
      <c r="H760" s="837">
        <v>0</v>
      </c>
      <c r="I760" s="849">
        <v>5</v>
      </c>
      <c r="J760" s="849">
        <v>294.85000000000002</v>
      </c>
      <c r="K760" s="837">
        <v>1</v>
      </c>
      <c r="L760" s="849">
        <v>5</v>
      </c>
      <c r="M760" s="850">
        <v>294.85000000000002</v>
      </c>
    </row>
    <row r="761" spans="1:13" ht="14.45" customHeight="1" x14ac:dyDescent="0.2">
      <c r="A761" s="831" t="s">
        <v>3271</v>
      </c>
      <c r="B761" s="832" t="s">
        <v>2592</v>
      </c>
      <c r="C761" s="832" t="s">
        <v>2598</v>
      </c>
      <c r="D761" s="832" t="s">
        <v>1025</v>
      </c>
      <c r="E761" s="832" t="s">
        <v>2599</v>
      </c>
      <c r="F761" s="849"/>
      <c r="G761" s="849"/>
      <c r="H761" s="837">
        <v>0</v>
      </c>
      <c r="I761" s="849">
        <v>1</v>
      </c>
      <c r="J761" s="849">
        <v>98.29</v>
      </c>
      <c r="K761" s="837">
        <v>1</v>
      </c>
      <c r="L761" s="849">
        <v>1</v>
      </c>
      <c r="M761" s="850">
        <v>98.29</v>
      </c>
    </row>
    <row r="762" spans="1:13" ht="14.45" customHeight="1" x14ac:dyDescent="0.2">
      <c r="A762" s="831" t="s">
        <v>3271</v>
      </c>
      <c r="B762" s="832" t="s">
        <v>2592</v>
      </c>
      <c r="C762" s="832" t="s">
        <v>2600</v>
      </c>
      <c r="D762" s="832" t="s">
        <v>1025</v>
      </c>
      <c r="E762" s="832" t="s">
        <v>2601</v>
      </c>
      <c r="F762" s="849"/>
      <c r="G762" s="849"/>
      <c r="H762" s="837">
        <v>0</v>
      </c>
      <c r="I762" s="849">
        <v>4</v>
      </c>
      <c r="J762" s="849">
        <v>786.24</v>
      </c>
      <c r="K762" s="837">
        <v>1</v>
      </c>
      <c r="L762" s="849">
        <v>4</v>
      </c>
      <c r="M762" s="850">
        <v>786.24</v>
      </c>
    </row>
    <row r="763" spans="1:13" ht="14.45" customHeight="1" x14ac:dyDescent="0.2">
      <c r="A763" s="831" t="s">
        <v>3271</v>
      </c>
      <c r="B763" s="832" t="s">
        <v>2604</v>
      </c>
      <c r="C763" s="832" t="s">
        <v>2605</v>
      </c>
      <c r="D763" s="832" t="s">
        <v>1089</v>
      </c>
      <c r="E763" s="832" t="s">
        <v>2606</v>
      </c>
      <c r="F763" s="849"/>
      <c r="G763" s="849"/>
      <c r="H763" s="837"/>
      <c r="I763" s="849">
        <v>1</v>
      </c>
      <c r="J763" s="849">
        <v>0</v>
      </c>
      <c r="K763" s="837"/>
      <c r="L763" s="849">
        <v>1</v>
      </c>
      <c r="M763" s="850">
        <v>0</v>
      </c>
    </row>
    <row r="764" spans="1:13" ht="14.45" customHeight="1" x14ac:dyDescent="0.2">
      <c r="A764" s="831" t="s">
        <v>3271</v>
      </c>
      <c r="B764" s="832" t="s">
        <v>2604</v>
      </c>
      <c r="C764" s="832" t="s">
        <v>2607</v>
      </c>
      <c r="D764" s="832" t="s">
        <v>1089</v>
      </c>
      <c r="E764" s="832" t="s">
        <v>2608</v>
      </c>
      <c r="F764" s="849"/>
      <c r="G764" s="849"/>
      <c r="H764" s="837"/>
      <c r="I764" s="849">
        <v>1</v>
      </c>
      <c r="J764" s="849">
        <v>0</v>
      </c>
      <c r="K764" s="837"/>
      <c r="L764" s="849">
        <v>1</v>
      </c>
      <c r="M764" s="850">
        <v>0</v>
      </c>
    </row>
    <row r="765" spans="1:13" ht="14.45" customHeight="1" x14ac:dyDescent="0.2">
      <c r="A765" s="831" t="s">
        <v>3271</v>
      </c>
      <c r="B765" s="832" t="s">
        <v>2630</v>
      </c>
      <c r="C765" s="832" t="s">
        <v>2631</v>
      </c>
      <c r="D765" s="832" t="s">
        <v>2632</v>
      </c>
      <c r="E765" s="832" t="s">
        <v>2633</v>
      </c>
      <c r="F765" s="849"/>
      <c r="G765" s="849"/>
      <c r="H765" s="837">
        <v>0</v>
      </c>
      <c r="I765" s="849">
        <v>1</v>
      </c>
      <c r="J765" s="849">
        <v>65.540000000000006</v>
      </c>
      <c r="K765" s="837">
        <v>1</v>
      </c>
      <c r="L765" s="849">
        <v>1</v>
      </c>
      <c r="M765" s="850">
        <v>65.540000000000006</v>
      </c>
    </row>
    <row r="766" spans="1:13" ht="14.45" customHeight="1" x14ac:dyDescent="0.2">
      <c r="A766" s="831" t="s">
        <v>3271</v>
      </c>
      <c r="B766" s="832" t="s">
        <v>2662</v>
      </c>
      <c r="C766" s="832" t="s">
        <v>4135</v>
      </c>
      <c r="D766" s="832" t="s">
        <v>2664</v>
      </c>
      <c r="E766" s="832" t="s">
        <v>4136</v>
      </c>
      <c r="F766" s="849"/>
      <c r="G766" s="849"/>
      <c r="H766" s="837">
        <v>0</v>
      </c>
      <c r="I766" s="849">
        <v>2</v>
      </c>
      <c r="J766" s="849">
        <v>317.98</v>
      </c>
      <c r="K766" s="837">
        <v>1</v>
      </c>
      <c r="L766" s="849">
        <v>2</v>
      </c>
      <c r="M766" s="850">
        <v>317.98</v>
      </c>
    </row>
    <row r="767" spans="1:13" ht="14.45" customHeight="1" x14ac:dyDescent="0.2">
      <c r="A767" s="831" t="s">
        <v>3271</v>
      </c>
      <c r="B767" s="832" t="s">
        <v>2671</v>
      </c>
      <c r="C767" s="832" t="s">
        <v>4132</v>
      </c>
      <c r="D767" s="832" t="s">
        <v>3073</v>
      </c>
      <c r="E767" s="832" t="s">
        <v>4133</v>
      </c>
      <c r="F767" s="849"/>
      <c r="G767" s="849"/>
      <c r="H767" s="837">
        <v>0</v>
      </c>
      <c r="I767" s="849">
        <v>3</v>
      </c>
      <c r="J767" s="849">
        <v>709.08</v>
      </c>
      <c r="K767" s="837">
        <v>1</v>
      </c>
      <c r="L767" s="849">
        <v>3</v>
      </c>
      <c r="M767" s="850">
        <v>709.08</v>
      </c>
    </row>
    <row r="768" spans="1:13" ht="14.45" customHeight="1" x14ac:dyDescent="0.2">
      <c r="A768" s="831" t="s">
        <v>3271</v>
      </c>
      <c r="B768" s="832" t="s">
        <v>2688</v>
      </c>
      <c r="C768" s="832" t="s">
        <v>4069</v>
      </c>
      <c r="D768" s="832" t="s">
        <v>2690</v>
      </c>
      <c r="E768" s="832" t="s">
        <v>771</v>
      </c>
      <c r="F768" s="849">
        <v>3</v>
      </c>
      <c r="G768" s="849">
        <v>506.8</v>
      </c>
      <c r="H768" s="837">
        <v>1</v>
      </c>
      <c r="I768" s="849"/>
      <c r="J768" s="849"/>
      <c r="K768" s="837">
        <v>0</v>
      </c>
      <c r="L768" s="849">
        <v>3</v>
      </c>
      <c r="M768" s="850">
        <v>506.8</v>
      </c>
    </row>
    <row r="769" spans="1:13" ht="14.45" customHeight="1" x14ac:dyDescent="0.2">
      <c r="A769" s="831" t="s">
        <v>3271</v>
      </c>
      <c r="B769" s="832" t="s">
        <v>2727</v>
      </c>
      <c r="C769" s="832" t="s">
        <v>3111</v>
      </c>
      <c r="D769" s="832" t="s">
        <v>1735</v>
      </c>
      <c r="E769" s="832" t="s">
        <v>3112</v>
      </c>
      <c r="F769" s="849"/>
      <c r="G769" s="849"/>
      <c r="H769" s="837">
        <v>0</v>
      </c>
      <c r="I769" s="849">
        <v>2</v>
      </c>
      <c r="J769" s="849">
        <v>308.72000000000003</v>
      </c>
      <c r="K769" s="837">
        <v>1</v>
      </c>
      <c r="L769" s="849">
        <v>2</v>
      </c>
      <c r="M769" s="850">
        <v>308.72000000000003</v>
      </c>
    </row>
    <row r="770" spans="1:13" ht="14.45" customHeight="1" x14ac:dyDescent="0.2">
      <c r="A770" s="831" t="s">
        <v>3271</v>
      </c>
      <c r="B770" s="832" t="s">
        <v>5599</v>
      </c>
      <c r="C770" s="832" t="s">
        <v>3478</v>
      </c>
      <c r="D770" s="832" t="s">
        <v>3479</v>
      </c>
      <c r="E770" s="832" t="s">
        <v>3480</v>
      </c>
      <c r="F770" s="849"/>
      <c r="G770" s="849"/>
      <c r="H770" s="837">
        <v>0</v>
      </c>
      <c r="I770" s="849">
        <v>29</v>
      </c>
      <c r="J770" s="849">
        <v>64187.240000000013</v>
      </c>
      <c r="K770" s="837">
        <v>1</v>
      </c>
      <c r="L770" s="849">
        <v>29</v>
      </c>
      <c r="M770" s="850">
        <v>64187.240000000013</v>
      </c>
    </row>
    <row r="771" spans="1:13" ht="14.45" customHeight="1" x14ac:dyDescent="0.2">
      <c r="A771" s="831" t="s">
        <v>3271</v>
      </c>
      <c r="B771" s="832" t="s">
        <v>5599</v>
      </c>
      <c r="C771" s="832" t="s">
        <v>3481</v>
      </c>
      <c r="D771" s="832" t="s">
        <v>3479</v>
      </c>
      <c r="E771" s="832" t="s">
        <v>3482</v>
      </c>
      <c r="F771" s="849"/>
      <c r="G771" s="849"/>
      <c r="H771" s="837">
        <v>0</v>
      </c>
      <c r="I771" s="849">
        <v>5</v>
      </c>
      <c r="J771" s="849">
        <v>1238.3499999999999</v>
      </c>
      <c r="K771" s="837">
        <v>1</v>
      </c>
      <c r="L771" s="849">
        <v>5</v>
      </c>
      <c r="M771" s="850">
        <v>1238.3499999999999</v>
      </c>
    </row>
    <row r="772" spans="1:13" ht="14.45" customHeight="1" x14ac:dyDescent="0.2">
      <c r="A772" s="831" t="s">
        <v>3271</v>
      </c>
      <c r="B772" s="832" t="s">
        <v>5600</v>
      </c>
      <c r="C772" s="832" t="s">
        <v>3622</v>
      </c>
      <c r="D772" s="832" t="s">
        <v>3623</v>
      </c>
      <c r="E772" s="832" t="s">
        <v>3624</v>
      </c>
      <c r="F772" s="849"/>
      <c r="G772" s="849"/>
      <c r="H772" s="837">
        <v>0</v>
      </c>
      <c r="I772" s="849">
        <v>271</v>
      </c>
      <c r="J772" s="849">
        <v>136126.01</v>
      </c>
      <c r="K772" s="837">
        <v>1</v>
      </c>
      <c r="L772" s="849">
        <v>271</v>
      </c>
      <c r="M772" s="850">
        <v>136126.01</v>
      </c>
    </row>
    <row r="773" spans="1:13" ht="14.45" customHeight="1" x14ac:dyDescent="0.2">
      <c r="A773" s="831" t="s">
        <v>3271</v>
      </c>
      <c r="B773" s="832" t="s">
        <v>5607</v>
      </c>
      <c r="C773" s="832" t="s">
        <v>4067</v>
      </c>
      <c r="D773" s="832" t="s">
        <v>4068</v>
      </c>
      <c r="E773" s="832" t="s">
        <v>3765</v>
      </c>
      <c r="F773" s="849">
        <v>6</v>
      </c>
      <c r="G773" s="849">
        <v>3082.2000000000003</v>
      </c>
      <c r="H773" s="837">
        <v>1</v>
      </c>
      <c r="I773" s="849"/>
      <c r="J773" s="849"/>
      <c r="K773" s="837">
        <v>0</v>
      </c>
      <c r="L773" s="849">
        <v>6</v>
      </c>
      <c r="M773" s="850">
        <v>3082.2000000000003</v>
      </c>
    </row>
    <row r="774" spans="1:13" ht="14.45" customHeight="1" x14ac:dyDescent="0.2">
      <c r="A774" s="831" t="s">
        <v>3271</v>
      </c>
      <c r="B774" s="832" t="s">
        <v>2826</v>
      </c>
      <c r="C774" s="832" t="s">
        <v>3509</v>
      </c>
      <c r="D774" s="832" t="s">
        <v>3510</v>
      </c>
      <c r="E774" s="832" t="s">
        <v>3511</v>
      </c>
      <c r="F774" s="849">
        <v>27</v>
      </c>
      <c r="G774" s="849">
        <v>14860.53</v>
      </c>
      <c r="H774" s="837">
        <v>1</v>
      </c>
      <c r="I774" s="849"/>
      <c r="J774" s="849"/>
      <c r="K774" s="837">
        <v>0</v>
      </c>
      <c r="L774" s="849">
        <v>27</v>
      </c>
      <c r="M774" s="850">
        <v>14860.53</v>
      </c>
    </row>
    <row r="775" spans="1:13" ht="14.45" customHeight="1" x14ac:dyDescent="0.2">
      <c r="A775" s="831" t="s">
        <v>3271</v>
      </c>
      <c r="B775" s="832" t="s">
        <v>2826</v>
      </c>
      <c r="C775" s="832" t="s">
        <v>3891</v>
      </c>
      <c r="D775" s="832" t="s">
        <v>3510</v>
      </c>
      <c r="E775" s="832" t="s">
        <v>773</v>
      </c>
      <c r="F775" s="849">
        <v>9</v>
      </c>
      <c r="G775" s="849">
        <v>4953.51</v>
      </c>
      <c r="H775" s="837">
        <v>1</v>
      </c>
      <c r="I775" s="849"/>
      <c r="J775" s="849"/>
      <c r="K775" s="837">
        <v>0</v>
      </c>
      <c r="L775" s="849">
        <v>9</v>
      </c>
      <c r="M775" s="850">
        <v>4953.51</v>
      </c>
    </row>
    <row r="776" spans="1:13" ht="14.45" customHeight="1" x14ac:dyDescent="0.2">
      <c r="A776" s="831" t="s">
        <v>3271</v>
      </c>
      <c r="B776" s="832" t="s">
        <v>2826</v>
      </c>
      <c r="C776" s="832" t="s">
        <v>2827</v>
      </c>
      <c r="D776" s="832" t="s">
        <v>2828</v>
      </c>
      <c r="E776" s="832" t="s">
        <v>773</v>
      </c>
      <c r="F776" s="849"/>
      <c r="G776" s="849"/>
      <c r="H776" s="837">
        <v>0</v>
      </c>
      <c r="I776" s="849">
        <v>1322</v>
      </c>
      <c r="J776" s="849">
        <v>727615.57999999949</v>
      </c>
      <c r="K776" s="837">
        <v>1</v>
      </c>
      <c r="L776" s="849">
        <v>1322</v>
      </c>
      <c r="M776" s="850">
        <v>727615.57999999949</v>
      </c>
    </row>
    <row r="777" spans="1:13" ht="14.45" customHeight="1" x14ac:dyDescent="0.2">
      <c r="A777" s="831" t="s">
        <v>3271</v>
      </c>
      <c r="B777" s="832" t="s">
        <v>5603</v>
      </c>
      <c r="C777" s="832" t="s">
        <v>3825</v>
      </c>
      <c r="D777" s="832" t="s">
        <v>3826</v>
      </c>
      <c r="E777" s="832" t="s">
        <v>3417</v>
      </c>
      <c r="F777" s="849"/>
      <c r="G777" s="849"/>
      <c r="H777" s="837">
        <v>0</v>
      </c>
      <c r="I777" s="849">
        <v>3</v>
      </c>
      <c r="J777" s="849">
        <v>1651.17</v>
      </c>
      <c r="K777" s="837">
        <v>1</v>
      </c>
      <c r="L777" s="849">
        <v>3</v>
      </c>
      <c r="M777" s="850">
        <v>1651.17</v>
      </c>
    </row>
    <row r="778" spans="1:13" ht="14.45" customHeight="1" x14ac:dyDescent="0.2">
      <c r="A778" s="831" t="s">
        <v>3271</v>
      </c>
      <c r="B778" s="832" t="s">
        <v>5611</v>
      </c>
      <c r="C778" s="832" t="s">
        <v>4116</v>
      </c>
      <c r="D778" s="832" t="s">
        <v>4117</v>
      </c>
      <c r="E778" s="832" t="s">
        <v>4118</v>
      </c>
      <c r="F778" s="849"/>
      <c r="G778" s="849"/>
      <c r="H778" s="837">
        <v>0</v>
      </c>
      <c r="I778" s="849">
        <v>2</v>
      </c>
      <c r="J778" s="849">
        <v>140.96</v>
      </c>
      <c r="K778" s="837">
        <v>1</v>
      </c>
      <c r="L778" s="849">
        <v>2</v>
      </c>
      <c r="M778" s="850">
        <v>140.96</v>
      </c>
    </row>
    <row r="779" spans="1:13" ht="14.45" customHeight="1" x14ac:dyDescent="0.2">
      <c r="A779" s="831" t="s">
        <v>3271</v>
      </c>
      <c r="B779" s="832" t="s">
        <v>5611</v>
      </c>
      <c r="C779" s="832" t="s">
        <v>4119</v>
      </c>
      <c r="D779" s="832" t="s">
        <v>4117</v>
      </c>
      <c r="E779" s="832" t="s">
        <v>4120</v>
      </c>
      <c r="F779" s="849"/>
      <c r="G779" s="849"/>
      <c r="H779" s="837">
        <v>0</v>
      </c>
      <c r="I779" s="849">
        <v>1</v>
      </c>
      <c r="J779" s="849">
        <v>46.99</v>
      </c>
      <c r="K779" s="837">
        <v>1</v>
      </c>
      <c r="L779" s="849">
        <v>1</v>
      </c>
      <c r="M779" s="850">
        <v>46.99</v>
      </c>
    </row>
    <row r="780" spans="1:13" ht="14.45" customHeight="1" x14ac:dyDescent="0.2">
      <c r="A780" s="831" t="s">
        <v>3271</v>
      </c>
      <c r="B780" s="832" t="s">
        <v>2835</v>
      </c>
      <c r="C780" s="832" t="s">
        <v>2837</v>
      </c>
      <c r="D780" s="832" t="s">
        <v>675</v>
      </c>
      <c r="E780" s="832" t="s">
        <v>672</v>
      </c>
      <c r="F780" s="849"/>
      <c r="G780" s="849"/>
      <c r="H780" s="837">
        <v>0</v>
      </c>
      <c r="I780" s="849">
        <v>6</v>
      </c>
      <c r="J780" s="849">
        <v>435.3</v>
      </c>
      <c r="K780" s="837">
        <v>1</v>
      </c>
      <c r="L780" s="849">
        <v>6</v>
      </c>
      <c r="M780" s="850">
        <v>435.3</v>
      </c>
    </row>
    <row r="781" spans="1:13" ht="14.45" customHeight="1" x14ac:dyDescent="0.2">
      <c r="A781" s="831" t="s">
        <v>3271</v>
      </c>
      <c r="B781" s="832" t="s">
        <v>2835</v>
      </c>
      <c r="C781" s="832" t="s">
        <v>2836</v>
      </c>
      <c r="D781" s="832" t="s">
        <v>675</v>
      </c>
      <c r="E781" s="832" t="s">
        <v>676</v>
      </c>
      <c r="F781" s="849"/>
      <c r="G781" s="849"/>
      <c r="H781" s="837">
        <v>0</v>
      </c>
      <c r="I781" s="849">
        <v>6</v>
      </c>
      <c r="J781" s="849">
        <v>130.56</v>
      </c>
      <c r="K781" s="837">
        <v>1</v>
      </c>
      <c r="L781" s="849">
        <v>6</v>
      </c>
      <c r="M781" s="850">
        <v>130.56</v>
      </c>
    </row>
    <row r="782" spans="1:13" ht="14.45" customHeight="1" x14ac:dyDescent="0.2">
      <c r="A782" s="831" t="s">
        <v>3271</v>
      </c>
      <c r="B782" s="832" t="s">
        <v>2857</v>
      </c>
      <c r="C782" s="832" t="s">
        <v>3423</v>
      </c>
      <c r="D782" s="832" t="s">
        <v>2871</v>
      </c>
      <c r="E782" s="832" t="s">
        <v>3424</v>
      </c>
      <c r="F782" s="849"/>
      <c r="G782" s="849"/>
      <c r="H782" s="837">
        <v>0</v>
      </c>
      <c r="I782" s="849">
        <v>1</v>
      </c>
      <c r="J782" s="849">
        <v>1938.97</v>
      </c>
      <c r="K782" s="837">
        <v>1</v>
      </c>
      <c r="L782" s="849">
        <v>1</v>
      </c>
      <c r="M782" s="850">
        <v>1938.97</v>
      </c>
    </row>
    <row r="783" spans="1:13" ht="14.45" customHeight="1" x14ac:dyDescent="0.2">
      <c r="A783" s="831" t="s">
        <v>3271</v>
      </c>
      <c r="B783" s="832" t="s">
        <v>2857</v>
      </c>
      <c r="C783" s="832" t="s">
        <v>2870</v>
      </c>
      <c r="D783" s="832" t="s">
        <v>2871</v>
      </c>
      <c r="E783" s="832" t="s">
        <v>2872</v>
      </c>
      <c r="F783" s="849"/>
      <c r="G783" s="849"/>
      <c r="H783" s="837">
        <v>0</v>
      </c>
      <c r="I783" s="849">
        <v>2</v>
      </c>
      <c r="J783" s="849">
        <v>969.5</v>
      </c>
      <c r="K783" s="837">
        <v>1</v>
      </c>
      <c r="L783" s="849">
        <v>2</v>
      </c>
      <c r="M783" s="850">
        <v>969.5</v>
      </c>
    </row>
    <row r="784" spans="1:13" ht="14.45" customHeight="1" x14ac:dyDescent="0.2">
      <c r="A784" s="831" t="s">
        <v>3271</v>
      </c>
      <c r="B784" s="832" t="s">
        <v>2857</v>
      </c>
      <c r="C784" s="832" t="s">
        <v>3427</v>
      </c>
      <c r="D784" s="832" t="s">
        <v>2871</v>
      </c>
      <c r="E784" s="832" t="s">
        <v>3428</v>
      </c>
      <c r="F784" s="849"/>
      <c r="G784" s="849"/>
      <c r="H784" s="837">
        <v>0</v>
      </c>
      <c r="I784" s="849">
        <v>20</v>
      </c>
      <c r="J784" s="849">
        <v>19389.599999999999</v>
      </c>
      <c r="K784" s="837">
        <v>1</v>
      </c>
      <c r="L784" s="849">
        <v>20</v>
      </c>
      <c r="M784" s="850">
        <v>19389.599999999999</v>
      </c>
    </row>
    <row r="785" spans="1:13" ht="14.45" customHeight="1" x14ac:dyDescent="0.2">
      <c r="A785" s="831" t="s">
        <v>3271</v>
      </c>
      <c r="B785" s="832" t="s">
        <v>2857</v>
      </c>
      <c r="C785" s="832" t="s">
        <v>2863</v>
      </c>
      <c r="D785" s="832" t="s">
        <v>2859</v>
      </c>
      <c r="E785" s="832" t="s">
        <v>2864</v>
      </c>
      <c r="F785" s="849"/>
      <c r="G785" s="849"/>
      <c r="H785" s="837">
        <v>0</v>
      </c>
      <c r="I785" s="849">
        <v>18</v>
      </c>
      <c r="J785" s="849">
        <v>8725.5</v>
      </c>
      <c r="K785" s="837">
        <v>1</v>
      </c>
      <c r="L785" s="849">
        <v>18</v>
      </c>
      <c r="M785" s="850">
        <v>8725.5</v>
      </c>
    </row>
    <row r="786" spans="1:13" ht="14.45" customHeight="1" x14ac:dyDescent="0.2">
      <c r="A786" s="831" t="s">
        <v>3271</v>
      </c>
      <c r="B786" s="832" t="s">
        <v>2883</v>
      </c>
      <c r="C786" s="832" t="s">
        <v>2886</v>
      </c>
      <c r="D786" s="832" t="s">
        <v>1345</v>
      </c>
      <c r="E786" s="832" t="s">
        <v>1346</v>
      </c>
      <c r="F786" s="849"/>
      <c r="G786" s="849"/>
      <c r="H786" s="837"/>
      <c r="I786" s="849">
        <v>7</v>
      </c>
      <c r="J786" s="849">
        <v>0</v>
      </c>
      <c r="K786" s="837"/>
      <c r="L786" s="849">
        <v>7</v>
      </c>
      <c r="M786" s="850">
        <v>0</v>
      </c>
    </row>
    <row r="787" spans="1:13" ht="14.45" customHeight="1" x14ac:dyDescent="0.2">
      <c r="A787" s="831" t="s">
        <v>3271</v>
      </c>
      <c r="B787" s="832" t="s">
        <v>5612</v>
      </c>
      <c r="C787" s="832" t="s">
        <v>4145</v>
      </c>
      <c r="D787" s="832" t="s">
        <v>4146</v>
      </c>
      <c r="E787" s="832" t="s">
        <v>2628</v>
      </c>
      <c r="F787" s="849"/>
      <c r="G787" s="849"/>
      <c r="H787" s="837">
        <v>0</v>
      </c>
      <c r="I787" s="849">
        <v>3</v>
      </c>
      <c r="J787" s="849">
        <v>217.74</v>
      </c>
      <c r="K787" s="837">
        <v>1</v>
      </c>
      <c r="L787" s="849">
        <v>3</v>
      </c>
      <c r="M787" s="850">
        <v>217.74</v>
      </c>
    </row>
    <row r="788" spans="1:13" ht="14.45" customHeight="1" x14ac:dyDescent="0.2">
      <c r="A788" s="831" t="s">
        <v>3271</v>
      </c>
      <c r="B788" s="832" t="s">
        <v>2930</v>
      </c>
      <c r="C788" s="832" t="s">
        <v>2931</v>
      </c>
      <c r="D788" s="832" t="s">
        <v>2932</v>
      </c>
      <c r="E788" s="832" t="s">
        <v>2933</v>
      </c>
      <c r="F788" s="849"/>
      <c r="G788" s="849"/>
      <c r="H788" s="837">
        <v>0</v>
      </c>
      <c r="I788" s="849">
        <v>1</v>
      </c>
      <c r="J788" s="849">
        <v>9.4</v>
      </c>
      <c r="K788" s="837">
        <v>1</v>
      </c>
      <c r="L788" s="849">
        <v>1</v>
      </c>
      <c r="M788" s="850">
        <v>9.4</v>
      </c>
    </row>
    <row r="789" spans="1:13" ht="14.45" customHeight="1" x14ac:dyDescent="0.2">
      <c r="A789" s="831" t="s">
        <v>3271</v>
      </c>
      <c r="B789" s="832" t="s">
        <v>2930</v>
      </c>
      <c r="C789" s="832" t="s">
        <v>2934</v>
      </c>
      <c r="D789" s="832" t="s">
        <v>2932</v>
      </c>
      <c r="E789" s="832" t="s">
        <v>2935</v>
      </c>
      <c r="F789" s="849"/>
      <c r="G789" s="849"/>
      <c r="H789" s="837">
        <v>0</v>
      </c>
      <c r="I789" s="849">
        <v>2</v>
      </c>
      <c r="J789" s="849">
        <v>9.4</v>
      </c>
      <c r="K789" s="837">
        <v>1</v>
      </c>
      <c r="L789" s="849">
        <v>2</v>
      </c>
      <c r="M789" s="850">
        <v>9.4</v>
      </c>
    </row>
    <row r="790" spans="1:13" ht="14.45" customHeight="1" x14ac:dyDescent="0.2">
      <c r="A790" s="831" t="s">
        <v>3271</v>
      </c>
      <c r="B790" s="832" t="s">
        <v>2946</v>
      </c>
      <c r="C790" s="832" t="s">
        <v>3676</v>
      </c>
      <c r="D790" s="832" t="s">
        <v>1662</v>
      </c>
      <c r="E790" s="832" t="s">
        <v>2948</v>
      </c>
      <c r="F790" s="849">
        <v>2</v>
      </c>
      <c r="G790" s="849">
        <v>0</v>
      </c>
      <c r="H790" s="837"/>
      <c r="I790" s="849"/>
      <c r="J790" s="849"/>
      <c r="K790" s="837"/>
      <c r="L790" s="849">
        <v>2</v>
      </c>
      <c r="M790" s="850">
        <v>0</v>
      </c>
    </row>
    <row r="791" spans="1:13" ht="14.45" customHeight="1" x14ac:dyDescent="0.2">
      <c r="A791" s="831" t="s">
        <v>3271</v>
      </c>
      <c r="B791" s="832" t="s">
        <v>2946</v>
      </c>
      <c r="C791" s="832" t="s">
        <v>4153</v>
      </c>
      <c r="D791" s="832" t="s">
        <v>3683</v>
      </c>
      <c r="E791" s="832" t="s">
        <v>3202</v>
      </c>
      <c r="F791" s="849">
        <v>1</v>
      </c>
      <c r="G791" s="849">
        <v>0</v>
      </c>
      <c r="H791" s="837"/>
      <c r="I791" s="849"/>
      <c r="J791" s="849"/>
      <c r="K791" s="837"/>
      <c r="L791" s="849">
        <v>1</v>
      </c>
      <c r="M791" s="850">
        <v>0</v>
      </c>
    </row>
    <row r="792" spans="1:13" ht="14.45" customHeight="1" x14ac:dyDescent="0.2">
      <c r="A792" s="831" t="s">
        <v>3271</v>
      </c>
      <c r="B792" s="832" t="s">
        <v>2946</v>
      </c>
      <c r="C792" s="832" t="s">
        <v>2949</v>
      </c>
      <c r="D792" s="832" t="s">
        <v>1662</v>
      </c>
      <c r="E792" s="832" t="s">
        <v>2950</v>
      </c>
      <c r="F792" s="849">
        <v>10</v>
      </c>
      <c r="G792" s="849">
        <v>0</v>
      </c>
      <c r="H792" s="837"/>
      <c r="I792" s="849"/>
      <c r="J792" s="849"/>
      <c r="K792" s="837"/>
      <c r="L792" s="849">
        <v>10</v>
      </c>
      <c r="M792" s="850">
        <v>0</v>
      </c>
    </row>
    <row r="793" spans="1:13" ht="14.45" customHeight="1" x14ac:dyDescent="0.2">
      <c r="A793" s="831" t="s">
        <v>3271</v>
      </c>
      <c r="B793" s="832" t="s">
        <v>2946</v>
      </c>
      <c r="C793" s="832" t="s">
        <v>3682</v>
      </c>
      <c r="D793" s="832" t="s">
        <v>3683</v>
      </c>
      <c r="E793" s="832" t="s">
        <v>3148</v>
      </c>
      <c r="F793" s="849">
        <v>1</v>
      </c>
      <c r="G793" s="849">
        <v>0</v>
      </c>
      <c r="H793" s="837"/>
      <c r="I793" s="849"/>
      <c r="J793" s="849"/>
      <c r="K793" s="837"/>
      <c r="L793" s="849">
        <v>1</v>
      </c>
      <c r="M793" s="850">
        <v>0</v>
      </c>
    </row>
    <row r="794" spans="1:13" ht="14.45" customHeight="1" x14ac:dyDescent="0.2">
      <c r="A794" s="831" t="s">
        <v>3271</v>
      </c>
      <c r="B794" s="832" t="s">
        <v>2946</v>
      </c>
      <c r="C794" s="832" t="s">
        <v>3142</v>
      </c>
      <c r="D794" s="832" t="s">
        <v>1662</v>
      </c>
      <c r="E794" s="832" t="s">
        <v>2950</v>
      </c>
      <c r="F794" s="849"/>
      <c r="G794" s="849"/>
      <c r="H794" s="837"/>
      <c r="I794" s="849">
        <v>6</v>
      </c>
      <c r="J794" s="849">
        <v>0</v>
      </c>
      <c r="K794" s="837"/>
      <c r="L794" s="849">
        <v>6</v>
      </c>
      <c r="M794" s="850">
        <v>0</v>
      </c>
    </row>
    <row r="795" spans="1:13" ht="14.45" customHeight="1" x14ac:dyDescent="0.2">
      <c r="A795" s="831" t="s">
        <v>3271</v>
      </c>
      <c r="B795" s="832" t="s">
        <v>2946</v>
      </c>
      <c r="C795" s="832" t="s">
        <v>2951</v>
      </c>
      <c r="D795" s="832" t="s">
        <v>1662</v>
      </c>
      <c r="E795" s="832" t="s">
        <v>2948</v>
      </c>
      <c r="F795" s="849"/>
      <c r="G795" s="849"/>
      <c r="H795" s="837"/>
      <c r="I795" s="849">
        <v>2</v>
      </c>
      <c r="J795" s="849">
        <v>0</v>
      </c>
      <c r="K795" s="837"/>
      <c r="L795" s="849">
        <v>2</v>
      </c>
      <c r="M795" s="850">
        <v>0</v>
      </c>
    </row>
    <row r="796" spans="1:13" ht="14.45" customHeight="1" x14ac:dyDescent="0.2">
      <c r="A796" s="831" t="s">
        <v>3271</v>
      </c>
      <c r="B796" s="832" t="s">
        <v>2965</v>
      </c>
      <c r="C796" s="832" t="s">
        <v>4150</v>
      </c>
      <c r="D796" s="832" t="s">
        <v>819</v>
      </c>
      <c r="E796" s="832" t="s">
        <v>2649</v>
      </c>
      <c r="F796" s="849"/>
      <c r="G796" s="849"/>
      <c r="H796" s="837"/>
      <c r="I796" s="849">
        <v>14</v>
      </c>
      <c r="J796" s="849">
        <v>0</v>
      </c>
      <c r="K796" s="837"/>
      <c r="L796" s="849">
        <v>14</v>
      </c>
      <c r="M796" s="850">
        <v>0</v>
      </c>
    </row>
    <row r="797" spans="1:13" ht="14.45" customHeight="1" x14ac:dyDescent="0.2">
      <c r="A797" s="831" t="s">
        <v>3271</v>
      </c>
      <c r="B797" s="832" t="s">
        <v>2965</v>
      </c>
      <c r="C797" s="832" t="s">
        <v>4151</v>
      </c>
      <c r="D797" s="832" t="s">
        <v>819</v>
      </c>
      <c r="E797" s="832" t="s">
        <v>2649</v>
      </c>
      <c r="F797" s="849">
        <v>1</v>
      </c>
      <c r="G797" s="849">
        <v>0</v>
      </c>
      <c r="H797" s="837"/>
      <c r="I797" s="849"/>
      <c r="J797" s="849"/>
      <c r="K797" s="837"/>
      <c r="L797" s="849">
        <v>1</v>
      </c>
      <c r="M797" s="850">
        <v>0</v>
      </c>
    </row>
    <row r="798" spans="1:13" ht="14.45" customHeight="1" x14ac:dyDescent="0.2">
      <c r="A798" s="831" t="s">
        <v>3271</v>
      </c>
      <c r="B798" s="832" t="s">
        <v>2965</v>
      </c>
      <c r="C798" s="832" t="s">
        <v>4152</v>
      </c>
      <c r="D798" s="832" t="s">
        <v>819</v>
      </c>
      <c r="E798" s="832" t="s">
        <v>2649</v>
      </c>
      <c r="F798" s="849">
        <v>1</v>
      </c>
      <c r="G798" s="849">
        <v>0</v>
      </c>
      <c r="H798" s="837"/>
      <c r="I798" s="849"/>
      <c r="J798" s="849"/>
      <c r="K798" s="837"/>
      <c r="L798" s="849">
        <v>1</v>
      </c>
      <c r="M798" s="850">
        <v>0</v>
      </c>
    </row>
    <row r="799" spans="1:13" ht="14.45" customHeight="1" x14ac:dyDescent="0.2">
      <c r="A799" s="831" t="s">
        <v>3271</v>
      </c>
      <c r="B799" s="832" t="s">
        <v>2991</v>
      </c>
      <c r="C799" s="832" t="s">
        <v>2992</v>
      </c>
      <c r="D799" s="832" t="s">
        <v>2993</v>
      </c>
      <c r="E799" s="832" t="s">
        <v>2994</v>
      </c>
      <c r="F799" s="849"/>
      <c r="G799" s="849"/>
      <c r="H799" s="837">
        <v>0</v>
      </c>
      <c r="I799" s="849">
        <v>2</v>
      </c>
      <c r="J799" s="849">
        <v>117.54</v>
      </c>
      <c r="K799" s="837">
        <v>1</v>
      </c>
      <c r="L799" s="849">
        <v>2</v>
      </c>
      <c r="M799" s="850">
        <v>117.54</v>
      </c>
    </row>
    <row r="800" spans="1:13" ht="14.45" customHeight="1" x14ac:dyDescent="0.2">
      <c r="A800" s="831" t="s">
        <v>3272</v>
      </c>
      <c r="B800" s="832" t="s">
        <v>2550</v>
      </c>
      <c r="C800" s="832" t="s">
        <v>2559</v>
      </c>
      <c r="D800" s="832" t="s">
        <v>1020</v>
      </c>
      <c r="E800" s="832" t="s">
        <v>2560</v>
      </c>
      <c r="F800" s="849"/>
      <c r="G800" s="849"/>
      <c r="H800" s="837">
        <v>0</v>
      </c>
      <c r="I800" s="849">
        <v>6</v>
      </c>
      <c r="J800" s="849">
        <v>4417.9800000000005</v>
      </c>
      <c r="K800" s="837">
        <v>1</v>
      </c>
      <c r="L800" s="849">
        <v>6</v>
      </c>
      <c r="M800" s="850">
        <v>4417.9800000000005</v>
      </c>
    </row>
    <row r="801" spans="1:13" ht="14.45" customHeight="1" x14ac:dyDescent="0.2">
      <c r="A801" s="831" t="s">
        <v>3272</v>
      </c>
      <c r="B801" s="832" t="s">
        <v>2592</v>
      </c>
      <c r="C801" s="832" t="s">
        <v>2594</v>
      </c>
      <c r="D801" s="832" t="s">
        <v>1030</v>
      </c>
      <c r="E801" s="832" t="s">
        <v>2595</v>
      </c>
      <c r="F801" s="849"/>
      <c r="G801" s="849"/>
      <c r="H801" s="837">
        <v>0</v>
      </c>
      <c r="I801" s="849">
        <v>1</v>
      </c>
      <c r="J801" s="849">
        <v>42.51</v>
      </c>
      <c r="K801" s="837">
        <v>1</v>
      </c>
      <c r="L801" s="849">
        <v>1</v>
      </c>
      <c r="M801" s="850">
        <v>42.51</v>
      </c>
    </row>
    <row r="802" spans="1:13" ht="14.45" customHeight="1" x14ac:dyDescent="0.2">
      <c r="A802" s="831" t="s">
        <v>3272</v>
      </c>
      <c r="B802" s="832" t="s">
        <v>2857</v>
      </c>
      <c r="C802" s="832" t="s">
        <v>2867</v>
      </c>
      <c r="D802" s="832" t="s">
        <v>2868</v>
      </c>
      <c r="E802" s="832" t="s">
        <v>2869</v>
      </c>
      <c r="F802" s="849"/>
      <c r="G802" s="849"/>
      <c r="H802" s="837">
        <v>0</v>
      </c>
      <c r="I802" s="849">
        <v>1</v>
      </c>
      <c r="J802" s="849">
        <v>5322.08</v>
      </c>
      <c r="K802" s="837">
        <v>1</v>
      </c>
      <c r="L802" s="849">
        <v>1</v>
      </c>
      <c r="M802" s="850">
        <v>5322.08</v>
      </c>
    </row>
    <row r="803" spans="1:13" ht="14.45" customHeight="1" x14ac:dyDescent="0.2">
      <c r="A803" s="831" t="s">
        <v>3272</v>
      </c>
      <c r="B803" s="832" t="s">
        <v>5597</v>
      </c>
      <c r="C803" s="832" t="s">
        <v>3368</v>
      </c>
      <c r="D803" s="832" t="s">
        <v>832</v>
      </c>
      <c r="E803" s="832" t="s">
        <v>830</v>
      </c>
      <c r="F803" s="849"/>
      <c r="G803" s="849"/>
      <c r="H803" s="837">
        <v>0</v>
      </c>
      <c r="I803" s="849">
        <v>1</v>
      </c>
      <c r="J803" s="849">
        <v>264</v>
      </c>
      <c r="K803" s="837">
        <v>1</v>
      </c>
      <c r="L803" s="849">
        <v>1</v>
      </c>
      <c r="M803" s="850">
        <v>264</v>
      </c>
    </row>
    <row r="804" spans="1:13" ht="14.45" customHeight="1" x14ac:dyDescent="0.2">
      <c r="A804" s="831" t="s">
        <v>3273</v>
      </c>
      <c r="B804" s="832" t="s">
        <v>5596</v>
      </c>
      <c r="C804" s="832" t="s">
        <v>3926</v>
      </c>
      <c r="D804" s="832" t="s">
        <v>1078</v>
      </c>
      <c r="E804" s="832" t="s">
        <v>3927</v>
      </c>
      <c r="F804" s="849">
        <v>3</v>
      </c>
      <c r="G804" s="849">
        <v>96.75</v>
      </c>
      <c r="H804" s="837">
        <v>1</v>
      </c>
      <c r="I804" s="849"/>
      <c r="J804" s="849"/>
      <c r="K804" s="837">
        <v>0</v>
      </c>
      <c r="L804" s="849">
        <v>3</v>
      </c>
      <c r="M804" s="850">
        <v>96.75</v>
      </c>
    </row>
    <row r="805" spans="1:13" ht="14.45" customHeight="1" x14ac:dyDescent="0.2">
      <c r="A805" s="831" t="s">
        <v>3273</v>
      </c>
      <c r="B805" s="832" t="s">
        <v>5596</v>
      </c>
      <c r="C805" s="832" t="s">
        <v>3928</v>
      </c>
      <c r="D805" s="832" t="s">
        <v>1078</v>
      </c>
      <c r="E805" s="832" t="s">
        <v>3929</v>
      </c>
      <c r="F805" s="849">
        <v>6</v>
      </c>
      <c r="G805" s="849">
        <v>622.02</v>
      </c>
      <c r="H805" s="837">
        <v>1</v>
      </c>
      <c r="I805" s="849"/>
      <c r="J805" s="849"/>
      <c r="K805" s="837">
        <v>0</v>
      </c>
      <c r="L805" s="849">
        <v>6</v>
      </c>
      <c r="M805" s="850">
        <v>622.02</v>
      </c>
    </row>
    <row r="806" spans="1:13" ht="14.45" customHeight="1" x14ac:dyDescent="0.2">
      <c r="A806" s="831" t="s">
        <v>3273</v>
      </c>
      <c r="B806" s="832" t="s">
        <v>2505</v>
      </c>
      <c r="C806" s="832" t="s">
        <v>2510</v>
      </c>
      <c r="D806" s="832" t="s">
        <v>842</v>
      </c>
      <c r="E806" s="832" t="s">
        <v>2511</v>
      </c>
      <c r="F806" s="849"/>
      <c r="G806" s="849"/>
      <c r="H806" s="837">
        <v>0</v>
      </c>
      <c r="I806" s="849">
        <v>3</v>
      </c>
      <c r="J806" s="849">
        <v>172.8</v>
      </c>
      <c r="K806" s="837">
        <v>1</v>
      </c>
      <c r="L806" s="849">
        <v>3</v>
      </c>
      <c r="M806" s="850">
        <v>172.8</v>
      </c>
    </row>
    <row r="807" spans="1:13" ht="14.45" customHeight="1" x14ac:dyDescent="0.2">
      <c r="A807" s="831" t="s">
        <v>3273</v>
      </c>
      <c r="B807" s="832" t="s">
        <v>2505</v>
      </c>
      <c r="C807" s="832" t="s">
        <v>2508</v>
      </c>
      <c r="D807" s="832" t="s">
        <v>842</v>
      </c>
      <c r="E807" s="832" t="s">
        <v>2509</v>
      </c>
      <c r="F807" s="849"/>
      <c r="G807" s="849"/>
      <c r="H807" s="837">
        <v>0</v>
      </c>
      <c r="I807" s="849">
        <v>4</v>
      </c>
      <c r="J807" s="849">
        <v>64.48</v>
      </c>
      <c r="K807" s="837">
        <v>1</v>
      </c>
      <c r="L807" s="849">
        <v>4</v>
      </c>
      <c r="M807" s="850">
        <v>64.48</v>
      </c>
    </row>
    <row r="808" spans="1:13" ht="14.45" customHeight="1" x14ac:dyDescent="0.2">
      <c r="A808" s="831" t="s">
        <v>3273</v>
      </c>
      <c r="B808" s="832" t="s">
        <v>2520</v>
      </c>
      <c r="C808" s="832" t="s">
        <v>2521</v>
      </c>
      <c r="D808" s="832" t="s">
        <v>1349</v>
      </c>
      <c r="E808" s="832" t="s">
        <v>2522</v>
      </c>
      <c r="F808" s="849"/>
      <c r="G808" s="849"/>
      <c r="H808" s="837">
        <v>0</v>
      </c>
      <c r="I808" s="849">
        <v>1</v>
      </c>
      <c r="J808" s="849">
        <v>453.18</v>
      </c>
      <c r="K808" s="837">
        <v>1</v>
      </c>
      <c r="L808" s="849">
        <v>1</v>
      </c>
      <c r="M808" s="850">
        <v>453.18</v>
      </c>
    </row>
    <row r="809" spans="1:13" ht="14.45" customHeight="1" x14ac:dyDescent="0.2">
      <c r="A809" s="831" t="s">
        <v>3273</v>
      </c>
      <c r="B809" s="832" t="s">
        <v>5598</v>
      </c>
      <c r="C809" s="832" t="s">
        <v>4342</v>
      </c>
      <c r="D809" s="832" t="s">
        <v>932</v>
      </c>
      <c r="E809" s="832" t="s">
        <v>4343</v>
      </c>
      <c r="F809" s="849"/>
      <c r="G809" s="849"/>
      <c r="H809" s="837"/>
      <c r="I809" s="849">
        <v>1</v>
      </c>
      <c r="J809" s="849">
        <v>0</v>
      </c>
      <c r="K809" s="837"/>
      <c r="L809" s="849">
        <v>1</v>
      </c>
      <c r="M809" s="850">
        <v>0</v>
      </c>
    </row>
    <row r="810" spans="1:13" ht="14.45" customHeight="1" x14ac:dyDescent="0.2">
      <c r="A810" s="831" t="s">
        <v>3273</v>
      </c>
      <c r="B810" s="832" t="s">
        <v>2530</v>
      </c>
      <c r="C810" s="832" t="s">
        <v>2531</v>
      </c>
      <c r="D810" s="832" t="s">
        <v>1454</v>
      </c>
      <c r="E810" s="832" t="s">
        <v>2532</v>
      </c>
      <c r="F810" s="849"/>
      <c r="G810" s="849"/>
      <c r="H810" s="837"/>
      <c r="I810" s="849">
        <v>1</v>
      </c>
      <c r="J810" s="849">
        <v>0</v>
      </c>
      <c r="K810" s="837"/>
      <c r="L810" s="849">
        <v>1</v>
      </c>
      <c r="M810" s="850">
        <v>0</v>
      </c>
    </row>
    <row r="811" spans="1:13" ht="14.45" customHeight="1" x14ac:dyDescent="0.2">
      <c r="A811" s="831" t="s">
        <v>3273</v>
      </c>
      <c r="B811" s="832" t="s">
        <v>5613</v>
      </c>
      <c r="C811" s="832" t="s">
        <v>4352</v>
      </c>
      <c r="D811" s="832" t="s">
        <v>4353</v>
      </c>
      <c r="E811" s="832" t="s">
        <v>4354</v>
      </c>
      <c r="F811" s="849">
        <v>1</v>
      </c>
      <c r="G811" s="849">
        <v>672.95</v>
      </c>
      <c r="H811" s="837">
        <v>1</v>
      </c>
      <c r="I811" s="849"/>
      <c r="J811" s="849"/>
      <c r="K811" s="837">
        <v>0</v>
      </c>
      <c r="L811" s="849">
        <v>1</v>
      </c>
      <c r="M811" s="850">
        <v>672.95</v>
      </c>
    </row>
    <row r="812" spans="1:13" ht="14.45" customHeight="1" x14ac:dyDescent="0.2">
      <c r="A812" s="831" t="s">
        <v>3273</v>
      </c>
      <c r="B812" s="832" t="s">
        <v>2546</v>
      </c>
      <c r="C812" s="832" t="s">
        <v>4328</v>
      </c>
      <c r="D812" s="832" t="s">
        <v>4329</v>
      </c>
      <c r="E812" s="832" t="s">
        <v>4330</v>
      </c>
      <c r="F812" s="849"/>
      <c r="G812" s="849"/>
      <c r="H812" s="837">
        <v>0</v>
      </c>
      <c r="I812" s="849">
        <v>2</v>
      </c>
      <c r="J812" s="849">
        <v>369.48</v>
      </c>
      <c r="K812" s="837">
        <v>1</v>
      </c>
      <c r="L812" s="849">
        <v>2</v>
      </c>
      <c r="M812" s="850">
        <v>369.48</v>
      </c>
    </row>
    <row r="813" spans="1:13" ht="14.45" customHeight="1" x14ac:dyDescent="0.2">
      <c r="A813" s="831" t="s">
        <v>3273</v>
      </c>
      <c r="B813" s="832" t="s">
        <v>2550</v>
      </c>
      <c r="C813" s="832" t="s">
        <v>2553</v>
      </c>
      <c r="D813" s="832" t="s">
        <v>1023</v>
      </c>
      <c r="E813" s="832" t="s">
        <v>2554</v>
      </c>
      <c r="F813" s="849"/>
      <c r="G813" s="849"/>
      <c r="H813" s="837">
        <v>0</v>
      </c>
      <c r="I813" s="849">
        <v>80</v>
      </c>
      <c r="J813" s="849">
        <v>110849.60000000001</v>
      </c>
      <c r="K813" s="837">
        <v>1</v>
      </c>
      <c r="L813" s="849">
        <v>80</v>
      </c>
      <c r="M813" s="850">
        <v>110849.60000000001</v>
      </c>
    </row>
    <row r="814" spans="1:13" ht="14.45" customHeight="1" x14ac:dyDescent="0.2">
      <c r="A814" s="831" t="s">
        <v>3273</v>
      </c>
      <c r="B814" s="832" t="s">
        <v>2550</v>
      </c>
      <c r="C814" s="832" t="s">
        <v>2557</v>
      </c>
      <c r="D814" s="832" t="s">
        <v>1023</v>
      </c>
      <c r="E814" s="832" t="s">
        <v>2558</v>
      </c>
      <c r="F814" s="849"/>
      <c r="G814" s="849"/>
      <c r="H814" s="837">
        <v>0</v>
      </c>
      <c r="I814" s="849">
        <v>20</v>
      </c>
      <c r="J814" s="849">
        <v>46187.199999999997</v>
      </c>
      <c r="K814" s="837">
        <v>1</v>
      </c>
      <c r="L814" s="849">
        <v>20</v>
      </c>
      <c r="M814" s="850">
        <v>46187.199999999997</v>
      </c>
    </row>
    <row r="815" spans="1:13" ht="14.45" customHeight="1" x14ac:dyDescent="0.2">
      <c r="A815" s="831" t="s">
        <v>3273</v>
      </c>
      <c r="B815" s="832" t="s">
        <v>2550</v>
      </c>
      <c r="C815" s="832" t="s">
        <v>2559</v>
      </c>
      <c r="D815" s="832" t="s">
        <v>1020</v>
      </c>
      <c r="E815" s="832" t="s">
        <v>2560</v>
      </c>
      <c r="F815" s="849"/>
      <c r="G815" s="849"/>
      <c r="H815" s="837">
        <v>0</v>
      </c>
      <c r="I815" s="849">
        <v>3</v>
      </c>
      <c r="J815" s="849">
        <v>2208.9900000000002</v>
      </c>
      <c r="K815" s="837">
        <v>1</v>
      </c>
      <c r="L815" s="849">
        <v>3</v>
      </c>
      <c r="M815" s="850">
        <v>2208.9900000000002</v>
      </c>
    </row>
    <row r="816" spans="1:13" ht="14.45" customHeight="1" x14ac:dyDescent="0.2">
      <c r="A816" s="831" t="s">
        <v>3273</v>
      </c>
      <c r="B816" s="832" t="s">
        <v>2550</v>
      </c>
      <c r="C816" s="832" t="s">
        <v>3538</v>
      </c>
      <c r="D816" s="832" t="s">
        <v>1020</v>
      </c>
      <c r="E816" s="832" t="s">
        <v>3539</v>
      </c>
      <c r="F816" s="849"/>
      <c r="G816" s="849"/>
      <c r="H816" s="837">
        <v>0</v>
      </c>
      <c r="I816" s="849">
        <v>66</v>
      </c>
      <c r="J816" s="849">
        <v>32398.739999999998</v>
      </c>
      <c r="K816" s="837">
        <v>1</v>
      </c>
      <c r="L816" s="849">
        <v>66</v>
      </c>
      <c r="M816" s="850">
        <v>32398.739999999998</v>
      </c>
    </row>
    <row r="817" spans="1:13" ht="14.45" customHeight="1" x14ac:dyDescent="0.2">
      <c r="A817" s="831" t="s">
        <v>3273</v>
      </c>
      <c r="B817" s="832" t="s">
        <v>2550</v>
      </c>
      <c r="C817" s="832" t="s">
        <v>2555</v>
      </c>
      <c r="D817" s="832" t="s">
        <v>1023</v>
      </c>
      <c r="E817" s="832" t="s">
        <v>2556</v>
      </c>
      <c r="F817" s="849"/>
      <c r="G817" s="849"/>
      <c r="H817" s="837">
        <v>0</v>
      </c>
      <c r="I817" s="849">
        <v>71</v>
      </c>
      <c r="J817" s="849">
        <v>131171.79</v>
      </c>
      <c r="K817" s="837">
        <v>1</v>
      </c>
      <c r="L817" s="849">
        <v>71</v>
      </c>
      <c r="M817" s="850">
        <v>131171.79</v>
      </c>
    </row>
    <row r="818" spans="1:13" ht="14.45" customHeight="1" x14ac:dyDescent="0.2">
      <c r="A818" s="831" t="s">
        <v>3273</v>
      </c>
      <c r="B818" s="832" t="s">
        <v>2592</v>
      </c>
      <c r="C818" s="832" t="s">
        <v>2594</v>
      </c>
      <c r="D818" s="832" t="s">
        <v>1030</v>
      </c>
      <c r="E818" s="832" t="s">
        <v>2595</v>
      </c>
      <c r="F818" s="849"/>
      <c r="G818" s="849"/>
      <c r="H818" s="837">
        <v>0</v>
      </c>
      <c r="I818" s="849">
        <v>20</v>
      </c>
      <c r="J818" s="849">
        <v>850.19999999999993</v>
      </c>
      <c r="K818" s="837">
        <v>1</v>
      </c>
      <c r="L818" s="849">
        <v>20</v>
      </c>
      <c r="M818" s="850">
        <v>850.19999999999993</v>
      </c>
    </row>
    <row r="819" spans="1:13" ht="14.45" customHeight="1" x14ac:dyDescent="0.2">
      <c r="A819" s="831" t="s">
        <v>3273</v>
      </c>
      <c r="B819" s="832" t="s">
        <v>2611</v>
      </c>
      <c r="C819" s="832" t="s">
        <v>2612</v>
      </c>
      <c r="D819" s="832" t="s">
        <v>1615</v>
      </c>
      <c r="E819" s="832" t="s">
        <v>2613</v>
      </c>
      <c r="F819" s="849"/>
      <c r="G819" s="849"/>
      <c r="H819" s="837">
        <v>0</v>
      </c>
      <c r="I819" s="849">
        <v>7</v>
      </c>
      <c r="J819" s="849">
        <v>206.26</v>
      </c>
      <c r="K819" s="837">
        <v>1</v>
      </c>
      <c r="L819" s="849">
        <v>7</v>
      </c>
      <c r="M819" s="850">
        <v>206.26</v>
      </c>
    </row>
    <row r="820" spans="1:13" ht="14.45" customHeight="1" x14ac:dyDescent="0.2">
      <c r="A820" s="831" t="s">
        <v>3273</v>
      </c>
      <c r="B820" s="832" t="s">
        <v>2644</v>
      </c>
      <c r="C820" s="832" t="s">
        <v>2648</v>
      </c>
      <c r="D820" s="832" t="s">
        <v>2646</v>
      </c>
      <c r="E820" s="832" t="s">
        <v>2649</v>
      </c>
      <c r="F820" s="849"/>
      <c r="G820" s="849"/>
      <c r="H820" s="837">
        <v>0</v>
      </c>
      <c r="I820" s="849">
        <v>1</v>
      </c>
      <c r="J820" s="849">
        <v>186.55</v>
      </c>
      <c r="K820" s="837">
        <v>1</v>
      </c>
      <c r="L820" s="849">
        <v>1</v>
      </c>
      <c r="M820" s="850">
        <v>186.55</v>
      </c>
    </row>
    <row r="821" spans="1:13" ht="14.45" customHeight="1" x14ac:dyDescent="0.2">
      <c r="A821" s="831" t="s">
        <v>3273</v>
      </c>
      <c r="B821" s="832" t="s">
        <v>2644</v>
      </c>
      <c r="C821" s="832" t="s">
        <v>2650</v>
      </c>
      <c r="D821" s="832" t="s">
        <v>2646</v>
      </c>
      <c r="E821" s="832" t="s">
        <v>2651</v>
      </c>
      <c r="F821" s="849"/>
      <c r="G821" s="849"/>
      <c r="H821" s="837">
        <v>0</v>
      </c>
      <c r="I821" s="849">
        <v>18</v>
      </c>
      <c r="J821" s="849">
        <v>559.62</v>
      </c>
      <c r="K821" s="837">
        <v>1</v>
      </c>
      <c r="L821" s="849">
        <v>18</v>
      </c>
      <c r="M821" s="850">
        <v>559.62</v>
      </c>
    </row>
    <row r="822" spans="1:13" ht="14.45" customHeight="1" x14ac:dyDescent="0.2">
      <c r="A822" s="831" t="s">
        <v>3273</v>
      </c>
      <c r="B822" s="832" t="s">
        <v>2644</v>
      </c>
      <c r="C822" s="832" t="s">
        <v>3326</v>
      </c>
      <c r="D822" s="832" t="s">
        <v>2646</v>
      </c>
      <c r="E822" s="832" t="s">
        <v>2647</v>
      </c>
      <c r="F822" s="849">
        <v>1</v>
      </c>
      <c r="G822" s="849">
        <v>93.27</v>
      </c>
      <c r="H822" s="837">
        <v>1</v>
      </c>
      <c r="I822" s="849"/>
      <c r="J822" s="849"/>
      <c r="K822" s="837">
        <v>0</v>
      </c>
      <c r="L822" s="849">
        <v>1</v>
      </c>
      <c r="M822" s="850">
        <v>93.27</v>
      </c>
    </row>
    <row r="823" spans="1:13" ht="14.45" customHeight="1" x14ac:dyDescent="0.2">
      <c r="A823" s="831" t="s">
        <v>3273</v>
      </c>
      <c r="B823" s="832" t="s">
        <v>2658</v>
      </c>
      <c r="C823" s="832" t="s">
        <v>2659</v>
      </c>
      <c r="D823" s="832" t="s">
        <v>1427</v>
      </c>
      <c r="E823" s="832" t="s">
        <v>775</v>
      </c>
      <c r="F823" s="849"/>
      <c r="G823" s="849"/>
      <c r="H823" s="837">
        <v>0</v>
      </c>
      <c r="I823" s="849">
        <v>1</v>
      </c>
      <c r="J823" s="849">
        <v>47.7</v>
      </c>
      <c r="K823" s="837">
        <v>1</v>
      </c>
      <c r="L823" s="849">
        <v>1</v>
      </c>
      <c r="M823" s="850">
        <v>47.7</v>
      </c>
    </row>
    <row r="824" spans="1:13" ht="14.45" customHeight="1" x14ac:dyDescent="0.2">
      <c r="A824" s="831" t="s">
        <v>3273</v>
      </c>
      <c r="B824" s="832" t="s">
        <v>2658</v>
      </c>
      <c r="C824" s="832" t="s">
        <v>2660</v>
      </c>
      <c r="D824" s="832" t="s">
        <v>1427</v>
      </c>
      <c r="E824" s="832" t="s">
        <v>2661</v>
      </c>
      <c r="F824" s="849"/>
      <c r="G824" s="849"/>
      <c r="H824" s="837">
        <v>0</v>
      </c>
      <c r="I824" s="849">
        <v>1</v>
      </c>
      <c r="J824" s="849">
        <v>143.09</v>
      </c>
      <c r="K824" s="837">
        <v>1</v>
      </c>
      <c r="L824" s="849">
        <v>1</v>
      </c>
      <c r="M824" s="850">
        <v>143.09</v>
      </c>
    </row>
    <row r="825" spans="1:13" ht="14.45" customHeight="1" x14ac:dyDescent="0.2">
      <c r="A825" s="831" t="s">
        <v>3273</v>
      </c>
      <c r="B825" s="832" t="s">
        <v>2662</v>
      </c>
      <c r="C825" s="832" t="s">
        <v>2665</v>
      </c>
      <c r="D825" s="832" t="s">
        <v>2664</v>
      </c>
      <c r="E825" s="832" t="s">
        <v>2666</v>
      </c>
      <c r="F825" s="849"/>
      <c r="G825" s="849"/>
      <c r="H825" s="837">
        <v>0</v>
      </c>
      <c r="I825" s="849">
        <v>2</v>
      </c>
      <c r="J825" s="849">
        <v>20.68</v>
      </c>
      <c r="K825" s="837">
        <v>1</v>
      </c>
      <c r="L825" s="849">
        <v>2</v>
      </c>
      <c r="M825" s="850">
        <v>20.68</v>
      </c>
    </row>
    <row r="826" spans="1:13" ht="14.45" customHeight="1" x14ac:dyDescent="0.2">
      <c r="A826" s="831" t="s">
        <v>3273</v>
      </c>
      <c r="B826" s="832" t="s">
        <v>2671</v>
      </c>
      <c r="C826" s="832" t="s">
        <v>4294</v>
      </c>
      <c r="D826" s="832" t="s">
        <v>2673</v>
      </c>
      <c r="E826" s="832" t="s">
        <v>4295</v>
      </c>
      <c r="F826" s="849"/>
      <c r="G826" s="849"/>
      <c r="H826" s="837">
        <v>0</v>
      </c>
      <c r="I826" s="849">
        <v>3</v>
      </c>
      <c r="J826" s="849">
        <v>1843.44</v>
      </c>
      <c r="K826" s="837">
        <v>1</v>
      </c>
      <c r="L826" s="849">
        <v>3</v>
      </c>
      <c r="M826" s="850">
        <v>1843.44</v>
      </c>
    </row>
    <row r="827" spans="1:13" ht="14.45" customHeight="1" x14ac:dyDescent="0.2">
      <c r="A827" s="831" t="s">
        <v>3273</v>
      </c>
      <c r="B827" s="832" t="s">
        <v>2688</v>
      </c>
      <c r="C827" s="832" t="s">
        <v>2695</v>
      </c>
      <c r="D827" s="832" t="s">
        <v>2693</v>
      </c>
      <c r="E827" s="832" t="s">
        <v>2696</v>
      </c>
      <c r="F827" s="849"/>
      <c r="G827" s="849"/>
      <c r="H827" s="837">
        <v>0</v>
      </c>
      <c r="I827" s="849">
        <v>1</v>
      </c>
      <c r="J827" s="849">
        <v>93.18</v>
      </c>
      <c r="K827" s="837">
        <v>1</v>
      </c>
      <c r="L827" s="849">
        <v>1</v>
      </c>
      <c r="M827" s="850">
        <v>93.18</v>
      </c>
    </row>
    <row r="828" spans="1:13" ht="14.45" customHeight="1" x14ac:dyDescent="0.2">
      <c r="A828" s="831" t="s">
        <v>3273</v>
      </c>
      <c r="B828" s="832" t="s">
        <v>2710</v>
      </c>
      <c r="C828" s="832" t="s">
        <v>4026</v>
      </c>
      <c r="D828" s="832" t="s">
        <v>2721</v>
      </c>
      <c r="E828" s="832" t="s">
        <v>4027</v>
      </c>
      <c r="F828" s="849"/>
      <c r="G828" s="849"/>
      <c r="H828" s="837">
        <v>0</v>
      </c>
      <c r="I828" s="849">
        <v>1</v>
      </c>
      <c r="J828" s="849">
        <v>74.08</v>
      </c>
      <c r="K828" s="837">
        <v>1</v>
      </c>
      <c r="L828" s="849">
        <v>1</v>
      </c>
      <c r="M828" s="850">
        <v>74.08</v>
      </c>
    </row>
    <row r="829" spans="1:13" ht="14.45" customHeight="1" x14ac:dyDescent="0.2">
      <c r="A829" s="831" t="s">
        <v>3273</v>
      </c>
      <c r="B829" s="832" t="s">
        <v>2710</v>
      </c>
      <c r="C829" s="832" t="s">
        <v>2718</v>
      </c>
      <c r="D829" s="832" t="s">
        <v>2712</v>
      </c>
      <c r="E829" s="832" t="s">
        <v>2719</v>
      </c>
      <c r="F829" s="849"/>
      <c r="G829" s="849"/>
      <c r="H829" s="837">
        <v>0</v>
      </c>
      <c r="I829" s="849">
        <v>1</v>
      </c>
      <c r="J829" s="849">
        <v>84.18</v>
      </c>
      <c r="K829" s="837">
        <v>1</v>
      </c>
      <c r="L829" s="849">
        <v>1</v>
      </c>
      <c r="M829" s="850">
        <v>84.18</v>
      </c>
    </row>
    <row r="830" spans="1:13" ht="14.45" customHeight="1" x14ac:dyDescent="0.2">
      <c r="A830" s="831" t="s">
        <v>3273</v>
      </c>
      <c r="B830" s="832" t="s">
        <v>2710</v>
      </c>
      <c r="C830" s="832" t="s">
        <v>3109</v>
      </c>
      <c r="D830" s="832" t="s">
        <v>2721</v>
      </c>
      <c r="E830" s="832" t="s">
        <v>3110</v>
      </c>
      <c r="F830" s="849"/>
      <c r="G830" s="849"/>
      <c r="H830" s="837">
        <v>0</v>
      </c>
      <c r="I830" s="849">
        <v>3</v>
      </c>
      <c r="J830" s="849">
        <v>189.42000000000002</v>
      </c>
      <c r="K830" s="837">
        <v>1</v>
      </c>
      <c r="L830" s="849">
        <v>3</v>
      </c>
      <c r="M830" s="850">
        <v>189.42000000000002</v>
      </c>
    </row>
    <row r="831" spans="1:13" ht="14.45" customHeight="1" x14ac:dyDescent="0.2">
      <c r="A831" s="831" t="s">
        <v>3273</v>
      </c>
      <c r="B831" s="832" t="s">
        <v>2710</v>
      </c>
      <c r="C831" s="832" t="s">
        <v>2720</v>
      </c>
      <c r="D831" s="832" t="s">
        <v>2721</v>
      </c>
      <c r="E831" s="832" t="s">
        <v>2722</v>
      </c>
      <c r="F831" s="849"/>
      <c r="G831" s="849"/>
      <c r="H831" s="837">
        <v>0</v>
      </c>
      <c r="I831" s="849">
        <v>1</v>
      </c>
      <c r="J831" s="849">
        <v>49.08</v>
      </c>
      <c r="K831" s="837">
        <v>1</v>
      </c>
      <c r="L831" s="849">
        <v>1</v>
      </c>
      <c r="M831" s="850">
        <v>49.08</v>
      </c>
    </row>
    <row r="832" spans="1:13" ht="14.45" customHeight="1" x14ac:dyDescent="0.2">
      <c r="A832" s="831" t="s">
        <v>3273</v>
      </c>
      <c r="B832" s="832" t="s">
        <v>2727</v>
      </c>
      <c r="C832" s="832" t="s">
        <v>3111</v>
      </c>
      <c r="D832" s="832" t="s">
        <v>1735</v>
      </c>
      <c r="E832" s="832" t="s">
        <v>3112</v>
      </c>
      <c r="F832" s="849"/>
      <c r="G832" s="849"/>
      <c r="H832" s="837">
        <v>0</v>
      </c>
      <c r="I832" s="849">
        <v>42</v>
      </c>
      <c r="J832" s="849">
        <v>6483.1200000000008</v>
      </c>
      <c r="K832" s="837">
        <v>1</v>
      </c>
      <c r="L832" s="849">
        <v>42</v>
      </c>
      <c r="M832" s="850">
        <v>6483.1200000000008</v>
      </c>
    </row>
    <row r="833" spans="1:13" ht="14.45" customHeight="1" x14ac:dyDescent="0.2">
      <c r="A833" s="831" t="s">
        <v>3273</v>
      </c>
      <c r="B833" s="832" t="s">
        <v>2727</v>
      </c>
      <c r="C833" s="832" t="s">
        <v>4340</v>
      </c>
      <c r="D833" s="832" t="s">
        <v>1735</v>
      </c>
      <c r="E833" s="832" t="s">
        <v>3112</v>
      </c>
      <c r="F833" s="849">
        <v>2</v>
      </c>
      <c r="G833" s="849">
        <v>308.72000000000003</v>
      </c>
      <c r="H833" s="837">
        <v>1</v>
      </c>
      <c r="I833" s="849"/>
      <c r="J833" s="849"/>
      <c r="K833" s="837">
        <v>0</v>
      </c>
      <c r="L833" s="849">
        <v>2</v>
      </c>
      <c r="M833" s="850">
        <v>308.72000000000003</v>
      </c>
    </row>
    <row r="834" spans="1:13" ht="14.45" customHeight="1" x14ac:dyDescent="0.2">
      <c r="A834" s="831" t="s">
        <v>3273</v>
      </c>
      <c r="B834" s="832" t="s">
        <v>2792</v>
      </c>
      <c r="C834" s="832" t="s">
        <v>3634</v>
      </c>
      <c r="D834" s="832" t="s">
        <v>3633</v>
      </c>
      <c r="E834" s="832" t="s">
        <v>1537</v>
      </c>
      <c r="F834" s="849">
        <v>1</v>
      </c>
      <c r="G834" s="849">
        <v>14011.21</v>
      </c>
      <c r="H834" s="837">
        <v>1</v>
      </c>
      <c r="I834" s="849"/>
      <c r="J834" s="849"/>
      <c r="K834" s="837">
        <v>0</v>
      </c>
      <c r="L834" s="849">
        <v>1</v>
      </c>
      <c r="M834" s="850">
        <v>14011.21</v>
      </c>
    </row>
    <row r="835" spans="1:13" ht="14.45" customHeight="1" x14ac:dyDescent="0.2">
      <c r="A835" s="831" t="s">
        <v>3273</v>
      </c>
      <c r="B835" s="832" t="s">
        <v>2792</v>
      </c>
      <c r="C835" s="832" t="s">
        <v>3635</v>
      </c>
      <c r="D835" s="832" t="s">
        <v>3633</v>
      </c>
      <c r="E835" s="832" t="s">
        <v>1538</v>
      </c>
      <c r="F835" s="849">
        <v>2</v>
      </c>
      <c r="G835" s="849">
        <v>20016.02</v>
      </c>
      <c r="H835" s="837">
        <v>1</v>
      </c>
      <c r="I835" s="849"/>
      <c r="J835" s="849"/>
      <c r="K835" s="837">
        <v>0</v>
      </c>
      <c r="L835" s="849">
        <v>2</v>
      </c>
      <c r="M835" s="850">
        <v>20016.02</v>
      </c>
    </row>
    <row r="836" spans="1:13" ht="14.45" customHeight="1" x14ac:dyDescent="0.2">
      <c r="A836" s="831" t="s">
        <v>3273</v>
      </c>
      <c r="B836" s="832" t="s">
        <v>5599</v>
      </c>
      <c r="C836" s="832" t="s">
        <v>3478</v>
      </c>
      <c r="D836" s="832" t="s">
        <v>3479</v>
      </c>
      <c r="E836" s="832" t="s">
        <v>3480</v>
      </c>
      <c r="F836" s="849"/>
      <c r="G836" s="849"/>
      <c r="H836" s="837">
        <v>0</v>
      </c>
      <c r="I836" s="849">
        <v>79</v>
      </c>
      <c r="J836" s="849">
        <v>167124.74</v>
      </c>
      <c r="K836" s="837">
        <v>1</v>
      </c>
      <c r="L836" s="849">
        <v>79</v>
      </c>
      <c r="M836" s="850">
        <v>167124.74</v>
      </c>
    </row>
    <row r="837" spans="1:13" ht="14.45" customHeight="1" x14ac:dyDescent="0.2">
      <c r="A837" s="831" t="s">
        <v>3273</v>
      </c>
      <c r="B837" s="832" t="s">
        <v>5600</v>
      </c>
      <c r="C837" s="832" t="s">
        <v>4314</v>
      </c>
      <c r="D837" s="832" t="s">
        <v>3623</v>
      </c>
      <c r="E837" s="832" t="s">
        <v>4315</v>
      </c>
      <c r="F837" s="849"/>
      <c r="G837" s="849"/>
      <c r="H837" s="837">
        <v>0</v>
      </c>
      <c r="I837" s="849">
        <v>1</v>
      </c>
      <c r="J837" s="849">
        <v>251.16</v>
      </c>
      <c r="K837" s="837">
        <v>1</v>
      </c>
      <c r="L837" s="849">
        <v>1</v>
      </c>
      <c r="M837" s="850">
        <v>251.16</v>
      </c>
    </row>
    <row r="838" spans="1:13" ht="14.45" customHeight="1" x14ac:dyDescent="0.2">
      <c r="A838" s="831" t="s">
        <v>3273</v>
      </c>
      <c r="B838" s="832" t="s">
        <v>5600</v>
      </c>
      <c r="C838" s="832" t="s">
        <v>3622</v>
      </c>
      <c r="D838" s="832" t="s">
        <v>3623</v>
      </c>
      <c r="E838" s="832" t="s">
        <v>3624</v>
      </c>
      <c r="F838" s="849"/>
      <c r="G838" s="849"/>
      <c r="H838" s="837">
        <v>0</v>
      </c>
      <c r="I838" s="849">
        <v>50</v>
      </c>
      <c r="J838" s="849">
        <v>25115.500000000004</v>
      </c>
      <c r="K838" s="837">
        <v>1</v>
      </c>
      <c r="L838" s="849">
        <v>50</v>
      </c>
      <c r="M838" s="850">
        <v>25115.500000000004</v>
      </c>
    </row>
    <row r="839" spans="1:13" ht="14.45" customHeight="1" x14ac:dyDescent="0.2">
      <c r="A839" s="831" t="s">
        <v>3273</v>
      </c>
      <c r="B839" s="832" t="s">
        <v>5607</v>
      </c>
      <c r="C839" s="832" t="s">
        <v>4067</v>
      </c>
      <c r="D839" s="832" t="s">
        <v>4068</v>
      </c>
      <c r="E839" s="832" t="s">
        <v>3765</v>
      </c>
      <c r="F839" s="849">
        <v>9</v>
      </c>
      <c r="G839" s="849">
        <v>4623.3</v>
      </c>
      <c r="H839" s="837">
        <v>1</v>
      </c>
      <c r="I839" s="849"/>
      <c r="J839" s="849"/>
      <c r="K839" s="837">
        <v>0</v>
      </c>
      <c r="L839" s="849">
        <v>9</v>
      </c>
      <c r="M839" s="850">
        <v>4623.3</v>
      </c>
    </row>
    <row r="840" spans="1:13" ht="14.45" customHeight="1" x14ac:dyDescent="0.2">
      <c r="A840" s="831" t="s">
        <v>3273</v>
      </c>
      <c r="B840" s="832" t="s">
        <v>2826</v>
      </c>
      <c r="C840" s="832" t="s">
        <v>3509</v>
      </c>
      <c r="D840" s="832" t="s">
        <v>3510</v>
      </c>
      <c r="E840" s="832" t="s">
        <v>3511</v>
      </c>
      <c r="F840" s="849">
        <v>15</v>
      </c>
      <c r="G840" s="849">
        <v>8255.85</v>
      </c>
      <c r="H840" s="837">
        <v>1</v>
      </c>
      <c r="I840" s="849"/>
      <c r="J840" s="849"/>
      <c r="K840" s="837">
        <v>0</v>
      </c>
      <c r="L840" s="849">
        <v>15</v>
      </c>
      <c r="M840" s="850">
        <v>8255.85</v>
      </c>
    </row>
    <row r="841" spans="1:13" ht="14.45" customHeight="1" x14ac:dyDescent="0.2">
      <c r="A841" s="831" t="s">
        <v>3273</v>
      </c>
      <c r="B841" s="832" t="s">
        <v>2826</v>
      </c>
      <c r="C841" s="832" t="s">
        <v>3891</v>
      </c>
      <c r="D841" s="832" t="s">
        <v>3510</v>
      </c>
      <c r="E841" s="832" t="s">
        <v>773</v>
      </c>
      <c r="F841" s="849">
        <v>12</v>
      </c>
      <c r="G841" s="849">
        <v>6604.68</v>
      </c>
      <c r="H841" s="837">
        <v>1</v>
      </c>
      <c r="I841" s="849"/>
      <c r="J841" s="849"/>
      <c r="K841" s="837">
        <v>0</v>
      </c>
      <c r="L841" s="849">
        <v>12</v>
      </c>
      <c r="M841" s="850">
        <v>6604.68</v>
      </c>
    </row>
    <row r="842" spans="1:13" ht="14.45" customHeight="1" x14ac:dyDescent="0.2">
      <c r="A842" s="831" t="s">
        <v>3273</v>
      </c>
      <c r="B842" s="832" t="s">
        <v>2826</v>
      </c>
      <c r="C842" s="832" t="s">
        <v>2827</v>
      </c>
      <c r="D842" s="832" t="s">
        <v>2828</v>
      </c>
      <c r="E842" s="832" t="s">
        <v>773</v>
      </c>
      <c r="F842" s="849"/>
      <c r="G842" s="849"/>
      <c r="H842" s="837">
        <v>0</v>
      </c>
      <c r="I842" s="849">
        <v>214</v>
      </c>
      <c r="J842" s="849">
        <v>117783.45999999998</v>
      </c>
      <c r="K842" s="837">
        <v>1</v>
      </c>
      <c r="L842" s="849">
        <v>214</v>
      </c>
      <c r="M842" s="850">
        <v>117783.45999999998</v>
      </c>
    </row>
    <row r="843" spans="1:13" ht="14.45" customHeight="1" x14ac:dyDescent="0.2">
      <c r="A843" s="831" t="s">
        <v>3273</v>
      </c>
      <c r="B843" s="832" t="s">
        <v>2826</v>
      </c>
      <c r="C843" s="832" t="s">
        <v>4247</v>
      </c>
      <c r="D843" s="832" t="s">
        <v>4248</v>
      </c>
      <c r="E843" s="832" t="s">
        <v>773</v>
      </c>
      <c r="F843" s="849">
        <v>3</v>
      </c>
      <c r="G843" s="849">
        <v>1651.17</v>
      </c>
      <c r="H843" s="837">
        <v>1</v>
      </c>
      <c r="I843" s="849"/>
      <c r="J843" s="849"/>
      <c r="K843" s="837">
        <v>0</v>
      </c>
      <c r="L843" s="849">
        <v>3</v>
      </c>
      <c r="M843" s="850">
        <v>1651.17</v>
      </c>
    </row>
    <row r="844" spans="1:13" ht="14.45" customHeight="1" x14ac:dyDescent="0.2">
      <c r="A844" s="831" t="s">
        <v>3273</v>
      </c>
      <c r="B844" s="832" t="s">
        <v>5603</v>
      </c>
      <c r="C844" s="832" t="s">
        <v>3825</v>
      </c>
      <c r="D844" s="832" t="s">
        <v>3826</v>
      </c>
      <c r="E844" s="832" t="s">
        <v>3417</v>
      </c>
      <c r="F844" s="849"/>
      <c r="G844" s="849"/>
      <c r="H844" s="837">
        <v>0</v>
      </c>
      <c r="I844" s="849">
        <v>3</v>
      </c>
      <c r="J844" s="849">
        <v>1651.17</v>
      </c>
      <c r="K844" s="837">
        <v>1</v>
      </c>
      <c r="L844" s="849">
        <v>3</v>
      </c>
      <c r="M844" s="850">
        <v>1651.17</v>
      </c>
    </row>
    <row r="845" spans="1:13" ht="14.45" customHeight="1" x14ac:dyDescent="0.2">
      <c r="A845" s="831" t="s">
        <v>3273</v>
      </c>
      <c r="B845" s="832" t="s">
        <v>5603</v>
      </c>
      <c r="C845" s="832" t="s">
        <v>4227</v>
      </c>
      <c r="D845" s="832" t="s">
        <v>4228</v>
      </c>
      <c r="E845" s="832" t="s">
        <v>3417</v>
      </c>
      <c r="F845" s="849">
        <v>3</v>
      </c>
      <c r="G845" s="849">
        <v>1651.17</v>
      </c>
      <c r="H845" s="837">
        <v>1</v>
      </c>
      <c r="I845" s="849"/>
      <c r="J845" s="849"/>
      <c r="K845" s="837">
        <v>0</v>
      </c>
      <c r="L845" s="849">
        <v>3</v>
      </c>
      <c r="M845" s="850">
        <v>1651.17</v>
      </c>
    </row>
    <row r="846" spans="1:13" ht="14.45" customHeight="1" x14ac:dyDescent="0.2">
      <c r="A846" s="831" t="s">
        <v>3273</v>
      </c>
      <c r="B846" s="832" t="s">
        <v>2835</v>
      </c>
      <c r="C846" s="832" t="s">
        <v>4183</v>
      </c>
      <c r="D846" s="832" t="s">
        <v>4184</v>
      </c>
      <c r="E846" s="832" t="s">
        <v>4185</v>
      </c>
      <c r="F846" s="849">
        <v>1</v>
      </c>
      <c r="G846" s="849">
        <v>121.75</v>
      </c>
      <c r="H846" s="837">
        <v>1</v>
      </c>
      <c r="I846" s="849"/>
      <c r="J846" s="849"/>
      <c r="K846" s="837">
        <v>0</v>
      </c>
      <c r="L846" s="849">
        <v>1</v>
      </c>
      <c r="M846" s="850">
        <v>121.75</v>
      </c>
    </row>
    <row r="847" spans="1:13" ht="14.45" customHeight="1" x14ac:dyDescent="0.2">
      <c r="A847" s="831" t="s">
        <v>3273</v>
      </c>
      <c r="B847" s="832" t="s">
        <v>2835</v>
      </c>
      <c r="C847" s="832" t="s">
        <v>2837</v>
      </c>
      <c r="D847" s="832" t="s">
        <v>675</v>
      </c>
      <c r="E847" s="832" t="s">
        <v>672</v>
      </c>
      <c r="F847" s="849"/>
      <c r="G847" s="849"/>
      <c r="H847" s="837">
        <v>0</v>
      </c>
      <c r="I847" s="849">
        <v>13</v>
      </c>
      <c r="J847" s="849">
        <v>943.14999999999986</v>
      </c>
      <c r="K847" s="837">
        <v>1</v>
      </c>
      <c r="L847" s="849">
        <v>13</v>
      </c>
      <c r="M847" s="850">
        <v>943.14999999999986</v>
      </c>
    </row>
    <row r="848" spans="1:13" ht="14.45" customHeight="1" x14ac:dyDescent="0.2">
      <c r="A848" s="831" t="s">
        <v>3273</v>
      </c>
      <c r="B848" s="832" t="s">
        <v>2835</v>
      </c>
      <c r="C848" s="832" t="s">
        <v>2838</v>
      </c>
      <c r="D848" s="832" t="s">
        <v>675</v>
      </c>
      <c r="E848" s="832" t="s">
        <v>671</v>
      </c>
      <c r="F848" s="849"/>
      <c r="G848" s="849"/>
      <c r="H848" s="837">
        <v>0</v>
      </c>
      <c r="I848" s="849">
        <v>10</v>
      </c>
      <c r="J848" s="849">
        <v>652.79999999999995</v>
      </c>
      <c r="K848" s="837">
        <v>1</v>
      </c>
      <c r="L848" s="849">
        <v>10</v>
      </c>
      <c r="M848" s="850">
        <v>652.79999999999995</v>
      </c>
    </row>
    <row r="849" spans="1:13" ht="14.45" customHeight="1" x14ac:dyDescent="0.2">
      <c r="A849" s="831" t="s">
        <v>3273</v>
      </c>
      <c r="B849" s="832" t="s">
        <v>2835</v>
      </c>
      <c r="C849" s="832" t="s">
        <v>2836</v>
      </c>
      <c r="D849" s="832" t="s">
        <v>675</v>
      </c>
      <c r="E849" s="832" t="s">
        <v>676</v>
      </c>
      <c r="F849" s="849"/>
      <c r="G849" s="849"/>
      <c r="H849" s="837">
        <v>0</v>
      </c>
      <c r="I849" s="849">
        <v>4</v>
      </c>
      <c r="J849" s="849">
        <v>87.04</v>
      </c>
      <c r="K849" s="837">
        <v>1</v>
      </c>
      <c r="L849" s="849">
        <v>4</v>
      </c>
      <c r="M849" s="850">
        <v>87.04</v>
      </c>
    </row>
    <row r="850" spans="1:13" ht="14.45" customHeight="1" x14ac:dyDescent="0.2">
      <c r="A850" s="831" t="s">
        <v>3273</v>
      </c>
      <c r="B850" s="832" t="s">
        <v>2883</v>
      </c>
      <c r="C850" s="832" t="s">
        <v>2886</v>
      </c>
      <c r="D850" s="832" t="s">
        <v>1345</v>
      </c>
      <c r="E850" s="832" t="s">
        <v>1346</v>
      </c>
      <c r="F850" s="849"/>
      <c r="G850" s="849"/>
      <c r="H850" s="837"/>
      <c r="I850" s="849">
        <v>49</v>
      </c>
      <c r="J850" s="849">
        <v>0</v>
      </c>
      <c r="K850" s="837"/>
      <c r="L850" s="849">
        <v>49</v>
      </c>
      <c r="M850" s="850">
        <v>0</v>
      </c>
    </row>
    <row r="851" spans="1:13" ht="14.45" customHeight="1" x14ac:dyDescent="0.2">
      <c r="A851" s="831" t="s">
        <v>3273</v>
      </c>
      <c r="B851" s="832" t="s">
        <v>2906</v>
      </c>
      <c r="C851" s="832" t="s">
        <v>2910</v>
      </c>
      <c r="D851" s="832" t="s">
        <v>2911</v>
      </c>
      <c r="E851" s="832" t="s">
        <v>2912</v>
      </c>
      <c r="F851" s="849"/>
      <c r="G851" s="849"/>
      <c r="H851" s="837">
        <v>0</v>
      </c>
      <c r="I851" s="849">
        <v>1</v>
      </c>
      <c r="J851" s="849">
        <v>113.16</v>
      </c>
      <c r="K851" s="837">
        <v>1</v>
      </c>
      <c r="L851" s="849">
        <v>1</v>
      </c>
      <c r="M851" s="850">
        <v>113.16</v>
      </c>
    </row>
    <row r="852" spans="1:13" ht="14.45" customHeight="1" x14ac:dyDescent="0.2">
      <c r="A852" s="831" t="s">
        <v>3273</v>
      </c>
      <c r="B852" s="832" t="s">
        <v>2906</v>
      </c>
      <c r="C852" s="832" t="s">
        <v>2907</v>
      </c>
      <c r="D852" s="832" t="s">
        <v>2908</v>
      </c>
      <c r="E852" s="832" t="s">
        <v>2909</v>
      </c>
      <c r="F852" s="849"/>
      <c r="G852" s="849"/>
      <c r="H852" s="837">
        <v>0</v>
      </c>
      <c r="I852" s="849">
        <v>1</v>
      </c>
      <c r="J852" s="849">
        <v>483.4</v>
      </c>
      <c r="K852" s="837">
        <v>1</v>
      </c>
      <c r="L852" s="849">
        <v>1</v>
      </c>
      <c r="M852" s="850">
        <v>483.4</v>
      </c>
    </row>
    <row r="853" spans="1:13" ht="14.45" customHeight="1" x14ac:dyDescent="0.2">
      <c r="A853" s="831" t="s">
        <v>3273</v>
      </c>
      <c r="B853" s="832" t="s">
        <v>2930</v>
      </c>
      <c r="C853" s="832" t="s">
        <v>2931</v>
      </c>
      <c r="D853" s="832" t="s">
        <v>2932</v>
      </c>
      <c r="E853" s="832" t="s">
        <v>2933</v>
      </c>
      <c r="F853" s="849"/>
      <c r="G853" s="849"/>
      <c r="H853" s="837">
        <v>0</v>
      </c>
      <c r="I853" s="849">
        <v>7</v>
      </c>
      <c r="J853" s="849">
        <v>107.8</v>
      </c>
      <c r="K853" s="837">
        <v>1</v>
      </c>
      <c r="L853" s="849">
        <v>7</v>
      </c>
      <c r="M853" s="850">
        <v>107.8</v>
      </c>
    </row>
    <row r="854" spans="1:13" ht="14.45" customHeight="1" x14ac:dyDescent="0.2">
      <c r="A854" s="831" t="s">
        <v>3273</v>
      </c>
      <c r="B854" s="832" t="s">
        <v>2930</v>
      </c>
      <c r="C854" s="832" t="s">
        <v>4186</v>
      </c>
      <c r="D854" s="832" t="s">
        <v>2932</v>
      </c>
      <c r="E854" s="832" t="s">
        <v>4187</v>
      </c>
      <c r="F854" s="849"/>
      <c r="G854" s="849"/>
      <c r="H854" s="837">
        <v>0</v>
      </c>
      <c r="I854" s="849">
        <v>1</v>
      </c>
      <c r="J854" s="849">
        <v>18.809999999999999</v>
      </c>
      <c r="K854" s="837">
        <v>1</v>
      </c>
      <c r="L854" s="849">
        <v>1</v>
      </c>
      <c r="M854" s="850">
        <v>18.809999999999999</v>
      </c>
    </row>
    <row r="855" spans="1:13" ht="14.45" customHeight="1" x14ac:dyDescent="0.2">
      <c r="A855" s="831" t="s">
        <v>3273</v>
      </c>
      <c r="B855" s="832" t="s">
        <v>2936</v>
      </c>
      <c r="C855" s="832" t="s">
        <v>2940</v>
      </c>
      <c r="D855" s="832" t="s">
        <v>2941</v>
      </c>
      <c r="E855" s="832" t="s">
        <v>2942</v>
      </c>
      <c r="F855" s="849">
        <v>3</v>
      </c>
      <c r="G855" s="849">
        <v>0</v>
      </c>
      <c r="H855" s="837"/>
      <c r="I855" s="849"/>
      <c r="J855" s="849"/>
      <c r="K855" s="837"/>
      <c r="L855" s="849">
        <v>3</v>
      </c>
      <c r="M855" s="850">
        <v>0</v>
      </c>
    </row>
    <row r="856" spans="1:13" ht="14.45" customHeight="1" x14ac:dyDescent="0.2">
      <c r="A856" s="831" t="s">
        <v>3273</v>
      </c>
      <c r="B856" s="832" t="s">
        <v>2946</v>
      </c>
      <c r="C856" s="832" t="s">
        <v>3676</v>
      </c>
      <c r="D856" s="832" t="s">
        <v>1662</v>
      </c>
      <c r="E856" s="832" t="s">
        <v>2948</v>
      </c>
      <c r="F856" s="849">
        <v>1</v>
      </c>
      <c r="G856" s="849">
        <v>0</v>
      </c>
      <c r="H856" s="837"/>
      <c r="I856" s="849"/>
      <c r="J856" s="849"/>
      <c r="K856" s="837"/>
      <c r="L856" s="849">
        <v>1</v>
      </c>
      <c r="M856" s="850">
        <v>0</v>
      </c>
    </row>
    <row r="857" spans="1:13" ht="14.45" customHeight="1" x14ac:dyDescent="0.2">
      <c r="A857" s="831" t="s">
        <v>3273</v>
      </c>
      <c r="B857" s="832" t="s">
        <v>2946</v>
      </c>
      <c r="C857" s="832" t="s">
        <v>2949</v>
      </c>
      <c r="D857" s="832" t="s">
        <v>1662</v>
      </c>
      <c r="E857" s="832" t="s">
        <v>2950</v>
      </c>
      <c r="F857" s="849">
        <v>5</v>
      </c>
      <c r="G857" s="849">
        <v>0</v>
      </c>
      <c r="H857" s="837"/>
      <c r="I857" s="849"/>
      <c r="J857" s="849"/>
      <c r="K857" s="837"/>
      <c r="L857" s="849">
        <v>5</v>
      </c>
      <c r="M857" s="850">
        <v>0</v>
      </c>
    </row>
    <row r="858" spans="1:13" ht="14.45" customHeight="1" x14ac:dyDescent="0.2">
      <c r="A858" s="831" t="s">
        <v>3273</v>
      </c>
      <c r="B858" s="832" t="s">
        <v>2946</v>
      </c>
      <c r="C858" s="832" t="s">
        <v>3682</v>
      </c>
      <c r="D858" s="832" t="s">
        <v>3683</v>
      </c>
      <c r="E858" s="832" t="s">
        <v>3148</v>
      </c>
      <c r="F858" s="849">
        <v>1</v>
      </c>
      <c r="G858" s="849">
        <v>0</v>
      </c>
      <c r="H858" s="837"/>
      <c r="I858" s="849"/>
      <c r="J858" s="849"/>
      <c r="K858" s="837"/>
      <c r="L858" s="849">
        <v>1</v>
      </c>
      <c r="M858" s="850">
        <v>0</v>
      </c>
    </row>
    <row r="859" spans="1:13" ht="14.45" customHeight="1" x14ac:dyDescent="0.2">
      <c r="A859" s="831" t="s">
        <v>3273</v>
      </c>
      <c r="B859" s="832" t="s">
        <v>2946</v>
      </c>
      <c r="C859" s="832" t="s">
        <v>3142</v>
      </c>
      <c r="D859" s="832" t="s">
        <v>1662</v>
      </c>
      <c r="E859" s="832" t="s">
        <v>2950</v>
      </c>
      <c r="F859" s="849"/>
      <c r="G859" s="849"/>
      <c r="H859" s="837"/>
      <c r="I859" s="849">
        <v>5</v>
      </c>
      <c r="J859" s="849">
        <v>0</v>
      </c>
      <c r="K859" s="837"/>
      <c r="L859" s="849">
        <v>5</v>
      </c>
      <c r="M859" s="850">
        <v>0</v>
      </c>
    </row>
    <row r="860" spans="1:13" ht="14.45" customHeight="1" x14ac:dyDescent="0.2">
      <c r="A860" s="831" t="s">
        <v>3273</v>
      </c>
      <c r="B860" s="832" t="s">
        <v>2946</v>
      </c>
      <c r="C860" s="832" t="s">
        <v>2951</v>
      </c>
      <c r="D860" s="832" t="s">
        <v>1662</v>
      </c>
      <c r="E860" s="832" t="s">
        <v>2948</v>
      </c>
      <c r="F860" s="849"/>
      <c r="G860" s="849"/>
      <c r="H860" s="837"/>
      <c r="I860" s="849">
        <v>2</v>
      </c>
      <c r="J860" s="849">
        <v>0</v>
      </c>
      <c r="K860" s="837"/>
      <c r="L860" s="849">
        <v>2</v>
      </c>
      <c r="M860" s="850">
        <v>0</v>
      </c>
    </row>
    <row r="861" spans="1:13" ht="14.45" customHeight="1" x14ac:dyDescent="0.2">
      <c r="A861" s="831" t="s">
        <v>3273</v>
      </c>
      <c r="B861" s="832" t="s">
        <v>5597</v>
      </c>
      <c r="C861" s="832" t="s">
        <v>3366</v>
      </c>
      <c r="D861" s="832" t="s">
        <v>831</v>
      </c>
      <c r="E861" s="832" t="s">
        <v>769</v>
      </c>
      <c r="F861" s="849"/>
      <c r="G861" s="849"/>
      <c r="H861" s="837">
        <v>0</v>
      </c>
      <c r="I861" s="849">
        <v>7</v>
      </c>
      <c r="J861" s="849">
        <v>461.92999999999995</v>
      </c>
      <c r="K861" s="837">
        <v>1</v>
      </c>
      <c r="L861" s="849">
        <v>7</v>
      </c>
      <c r="M861" s="850">
        <v>461.92999999999995</v>
      </c>
    </row>
    <row r="862" spans="1:13" ht="14.45" customHeight="1" x14ac:dyDescent="0.2">
      <c r="A862" s="831" t="s">
        <v>3273</v>
      </c>
      <c r="B862" s="832" t="s">
        <v>5597</v>
      </c>
      <c r="C862" s="832" t="s">
        <v>3367</v>
      </c>
      <c r="D862" s="832" t="s">
        <v>832</v>
      </c>
      <c r="E862" s="832" t="s">
        <v>833</v>
      </c>
      <c r="F862" s="849"/>
      <c r="G862" s="849"/>
      <c r="H862" s="837">
        <v>0</v>
      </c>
      <c r="I862" s="849">
        <v>5</v>
      </c>
      <c r="J862" s="849">
        <v>660</v>
      </c>
      <c r="K862" s="837">
        <v>1</v>
      </c>
      <c r="L862" s="849">
        <v>5</v>
      </c>
      <c r="M862" s="850">
        <v>660</v>
      </c>
    </row>
    <row r="863" spans="1:13" ht="14.45" customHeight="1" x14ac:dyDescent="0.2">
      <c r="A863" s="831" t="s">
        <v>3273</v>
      </c>
      <c r="B863" s="832" t="s">
        <v>2985</v>
      </c>
      <c r="C863" s="832" t="s">
        <v>2986</v>
      </c>
      <c r="D863" s="832" t="s">
        <v>1653</v>
      </c>
      <c r="E863" s="832" t="s">
        <v>2987</v>
      </c>
      <c r="F863" s="849"/>
      <c r="G863" s="849"/>
      <c r="H863" s="837">
        <v>0</v>
      </c>
      <c r="I863" s="849">
        <v>10</v>
      </c>
      <c r="J863" s="849">
        <v>1175.5</v>
      </c>
      <c r="K863" s="837">
        <v>1</v>
      </c>
      <c r="L863" s="849">
        <v>10</v>
      </c>
      <c r="M863" s="850">
        <v>1175.5</v>
      </c>
    </row>
    <row r="864" spans="1:13" ht="14.45" customHeight="1" x14ac:dyDescent="0.2">
      <c r="A864" s="831" t="s">
        <v>3273</v>
      </c>
      <c r="B864" s="832" t="s">
        <v>2985</v>
      </c>
      <c r="C864" s="832" t="s">
        <v>4196</v>
      </c>
      <c r="D864" s="832" t="s">
        <v>1653</v>
      </c>
      <c r="E864" s="832" t="s">
        <v>4197</v>
      </c>
      <c r="F864" s="849"/>
      <c r="G864" s="849"/>
      <c r="H864" s="837">
        <v>0</v>
      </c>
      <c r="I864" s="849">
        <v>1</v>
      </c>
      <c r="J864" s="849">
        <v>176.32</v>
      </c>
      <c r="K864" s="837">
        <v>1</v>
      </c>
      <c r="L864" s="849">
        <v>1</v>
      </c>
      <c r="M864" s="850">
        <v>176.32</v>
      </c>
    </row>
    <row r="865" spans="1:13" ht="14.45" customHeight="1" x14ac:dyDescent="0.2">
      <c r="A865" s="831" t="s">
        <v>3273</v>
      </c>
      <c r="B865" s="832" t="s">
        <v>2991</v>
      </c>
      <c r="C865" s="832" t="s">
        <v>4204</v>
      </c>
      <c r="D865" s="832" t="s">
        <v>4205</v>
      </c>
      <c r="E865" s="832" t="s">
        <v>775</v>
      </c>
      <c r="F865" s="849">
        <v>2</v>
      </c>
      <c r="G865" s="849">
        <v>117.54</v>
      </c>
      <c r="H865" s="837">
        <v>1</v>
      </c>
      <c r="I865" s="849"/>
      <c r="J865" s="849"/>
      <c r="K865" s="837">
        <v>0</v>
      </c>
      <c r="L865" s="849">
        <v>2</v>
      </c>
      <c r="M865" s="850">
        <v>117.54</v>
      </c>
    </row>
    <row r="866" spans="1:13" ht="14.45" customHeight="1" x14ac:dyDescent="0.2">
      <c r="A866" s="831" t="s">
        <v>3273</v>
      </c>
      <c r="B866" s="832" t="s">
        <v>2991</v>
      </c>
      <c r="C866" s="832" t="s">
        <v>4206</v>
      </c>
      <c r="D866" s="832" t="s">
        <v>4205</v>
      </c>
      <c r="E866" s="832" t="s">
        <v>4207</v>
      </c>
      <c r="F866" s="849">
        <v>1</v>
      </c>
      <c r="G866" s="849">
        <v>176.32</v>
      </c>
      <c r="H866" s="837">
        <v>1</v>
      </c>
      <c r="I866" s="849"/>
      <c r="J866" s="849"/>
      <c r="K866" s="837">
        <v>0</v>
      </c>
      <c r="L866" s="849">
        <v>1</v>
      </c>
      <c r="M866" s="850">
        <v>176.32</v>
      </c>
    </row>
    <row r="867" spans="1:13" ht="14.45" customHeight="1" x14ac:dyDescent="0.2">
      <c r="A867" s="831" t="s">
        <v>3273</v>
      </c>
      <c r="B867" s="832" t="s">
        <v>2991</v>
      </c>
      <c r="C867" s="832" t="s">
        <v>4210</v>
      </c>
      <c r="D867" s="832" t="s">
        <v>2993</v>
      </c>
      <c r="E867" s="832" t="s">
        <v>4211</v>
      </c>
      <c r="F867" s="849"/>
      <c r="G867" s="849"/>
      <c r="H867" s="837">
        <v>0</v>
      </c>
      <c r="I867" s="849">
        <v>2</v>
      </c>
      <c r="J867" s="849">
        <v>352.64</v>
      </c>
      <c r="K867" s="837">
        <v>1</v>
      </c>
      <c r="L867" s="849">
        <v>2</v>
      </c>
      <c r="M867" s="850">
        <v>352.64</v>
      </c>
    </row>
    <row r="868" spans="1:13" ht="14.45" customHeight="1" x14ac:dyDescent="0.2">
      <c r="A868" s="831" t="s">
        <v>3273</v>
      </c>
      <c r="B868" s="832" t="s">
        <v>2991</v>
      </c>
      <c r="C868" s="832" t="s">
        <v>2992</v>
      </c>
      <c r="D868" s="832" t="s">
        <v>2993</v>
      </c>
      <c r="E868" s="832" t="s">
        <v>2994</v>
      </c>
      <c r="F868" s="849"/>
      <c r="G868" s="849"/>
      <c r="H868" s="837">
        <v>0</v>
      </c>
      <c r="I868" s="849">
        <v>2</v>
      </c>
      <c r="J868" s="849">
        <v>117.54</v>
      </c>
      <c r="K868" s="837">
        <v>1</v>
      </c>
      <c r="L868" s="849">
        <v>2</v>
      </c>
      <c r="M868" s="850">
        <v>117.54</v>
      </c>
    </row>
    <row r="869" spans="1:13" ht="14.45" customHeight="1" x14ac:dyDescent="0.2">
      <c r="A869" s="831" t="s">
        <v>3273</v>
      </c>
      <c r="B869" s="832" t="s">
        <v>2991</v>
      </c>
      <c r="C869" s="832" t="s">
        <v>4212</v>
      </c>
      <c r="D869" s="832" t="s">
        <v>2993</v>
      </c>
      <c r="E869" s="832" t="s">
        <v>4213</v>
      </c>
      <c r="F869" s="849"/>
      <c r="G869" s="849"/>
      <c r="H869" s="837">
        <v>0</v>
      </c>
      <c r="I869" s="849">
        <v>1</v>
      </c>
      <c r="J869" s="849">
        <v>19.59</v>
      </c>
      <c r="K869" s="837">
        <v>1</v>
      </c>
      <c r="L869" s="849">
        <v>1</v>
      </c>
      <c r="M869" s="850">
        <v>19.59</v>
      </c>
    </row>
    <row r="870" spans="1:13" ht="14.45" customHeight="1" x14ac:dyDescent="0.2">
      <c r="A870" s="831" t="s">
        <v>3273</v>
      </c>
      <c r="B870" s="832" t="s">
        <v>2995</v>
      </c>
      <c r="C870" s="832" t="s">
        <v>4359</v>
      </c>
      <c r="D870" s="832" t="s">
        <v>2156</v>
      </c>
      <c r="E870" s="832" t="s">
        <v>2157</v>
      </c>
      <c r="F870" s="849"/>
      <c r="G870" s="849"/>
      <c r="H870" s="837">
        <v>0</v>
      </c>
      <c r="I870" s="849">
        <v>3</v>
      </c>
      <c r="J870" s="849">
        <v>582.78</v>
      </c>
      <c r="K870" s="837">
        <v>1</v>
      </c>
      <c r="L870" s="849">
        <v>3</v>
      </c>
      <c r="M870" s="850">
        <v>582.78</v>
      </c>
    </row>
    <row r="871" spans="1:13" ht="14.45" customHeight="1" x14ac:dyDescent="0.2">
      <c r="A871" s="831" t="s">
        <v>3273</v>
      </c>
      <c r="B871" s="832" t="s">
        <v>2995</v>
      </c>
      <c r="C871" s="832" t="s">
        <v>4360</v>
      </c>
      <c r="D871" s="832" t="s">
        <v>1705</v>
      </c>
      <c r="E871" s="832" t="s">
        <v>1692</v>
      </c>
      <c r="F871" s="849"/>
      <c r="G871" s="849"/>
      <c r="H871" s="837">
        <v>0</v>
      </c>
      <c r="I871" s="849">
        <v>2</v>
      </c>
      <c r="J871" s="849">
        <v>119.44</v>
      </c>
      <c r="K871" s="837">
        <v>1</v>
      </c>
      <c r="L871" s="849">
        <v>2</v>
      </c>
      <c r="M871" s="850">
        <v>119.44</v>
      </c>
    </row>
    <row r="872" spans="1:13" ht="14.45" customHeight="1" x14ac:dyDescent="0.2">
      <c r="A872" s="831" t="s">
        <v>3273</v>
      </c>
      <c r="B872" s="832" t="s">
        <v>2995</v>
      </c>
      <c r="C872" s="832" t="s">
        <v>4361</v>
      </c>
      <c r="D872" s="832" t="s">
        <v>1704</v>
      </c>
      <c r="E872" s="832" t="s">
        <v>1692</v>
      </c>
      <c r="F872" s="849"/>
      <c r="G872" s="849"/>
      <c r="H872" s="837">
        <v>0</v>
      </c>
      <c r="I872" s="849">
        <v>15</v>
      </c>
      <c r="J872" s="849">
        <v>895.8</v>
      </c>
      <c r="K872" s="837">
        <v>1</v>
      </c>
      <c r="L872" s="849">
        <v>15</v>
      </c>
      <c r="M872" s="850">
        <v>895.8</v>
      </c>
    </row>
    <row r="873" spans="1:13" ht="14.45" customHeight="1" x14ac:dyDescent="0.2">
      <c r="A873" s="831" t="s">
        <v>3273</v>
      </c>
      <c r="B873" s="832" t="s">
        <v>2995</v>
      </c>
      <c r="C873" s="832" t="s">
        <v>3165</v>
      </c>
      <c r="D873" s="832" t="s">
        <v>3166</v>
      </c>
      <c r="E873" s="832" t="s">
        <v>2157</v>
      </c>
      <c r="F873" s="849"/>
      <c r="G873" s="849"/>
      <c r="H873" s="837">
        <v>0</v>
      </c>
      <c r="I873" s="849">
        <v>255</v>
      </c>
      <c r="J873" s="849">
        <v>50846.399999999994</v>
      </c>
      <c r="K873" s="837">
        <v>1</v>
      </c>
      <c r="L873" s="849">
        <v>255</v>
      </c>
      <c r="M873" s="850">
        <v>50846.399999999994</v>
      </c>
    </row>
    <row r="874" spans="1:13" ht="14.45" customHeight="1" x14ac:dyDescent="0.2">
      <c r="A874" s="831" t="s">
        <v>3273</v>
      </c>
      <c r="B874" s="832" t="s">
        <v>2995</v>
      </c>
      <c r="C874" s="832" t="s">
        <v>3021</v>
      </c>
      <c r="D874" s="832" t="s">
        <v>1704</v>
      </c>
      <c r="E874" s="832" t="s">
        <v>1689</v>
      </c>
      <c r="F874" s="849"/>
      <c r="G874" s="849"/>
      <c r="H874" s="837">
        <v>0</v>
      </c>
      <c r="I874" s="849">
        <v>16</v>
      </c>
      <c r="J874" s="849">
        <v>3822.24</v>
      </c>
      <c r="K874" s="837">
        <v>1</v>
      </c>
      <c r="L874" s="849">
        <v>16</v>
      </c>
      <c r="M874" s="850">
        <v>3822.24</v>
      </c>
    </row>
    <row r="875" spans="1:13" ht="14.45" customHeight="1" x14ac:dyDescent="0.2">
      <c r="A875" s="831" t="s">
        <v>3273</v>
      </c>
      <c r="B875" s="832" t="s">
        <v>2995</v>
      </c>
      <c r="C875" s="832" t="s">
        <v>3020</v>
      </c>
      <c r="D875" s="832" t="s">
        <v>1705</v>
      </c>
      <c r="E875" s="832" t="s">
        <v>1689</v>
      </c>
      <c r="F875" s="849"/>
      <c r="G875" s="849"/>
      <c r="H875" s="837">
        <v>0</v>
      </c>
      <c r="I875" s="849">
        <v>6</v>
      </c>
      <c r="J875" s="849">
        <v>1433.34</v>
      </c>
      <c r="K875" s="837">
        <v>1</v>
      </c>
      <c r="L875" s="849">
        <v>6</v>
      </c>
      <c r="M875" s="850">
        <v>1433.34</v>
      </c>
    </row>
    <row r="876" spans="1:13" ht="14.45" customHeight="1" x14ac:dyDescent="0.2">
      <c r="A876" s="831" t="s">
        <v>3273</v>
      </c>
      <c r="B876" s="832" t="s">
        <v>2995</v>
      </c>
      <c r="C876" s="832" t="s">
        <v>3015</v>
      </c>
      <c r="D876" s="832" t="s">
        <v>1690</v>
      </c>
      <c r="E876" s="832" t="s">
        <v>1689</v>
      </c>
      <c r="F876" s="849"/>
      <c r="G876" s="849"/>
      <c r="H876" s="837">
        <v>0</v>
      </c>
      <c r="I876" s="849">
        <v>4</v>
      </c>
      <c r="J876" s="849">
        <v>351.28</v>
      </c>
      <c r="K876" s="837">
        <v>1</v>
      </c>
      <c r="L876" s="849">
        <v>4</v>
      </c>
      <c r="M876" s="850">
        <v>351.28</v>
      </c>
    </row>
    <row r="877" spans="1:13" ht="14.45" customHeight="1" x14ac:dyDescent="0.2">
      <c r="A877" s="831" t="s">
        <v>3273</v>
      </c>
      <c r="B877" s="832" t="s">
        <v>2995</v>
      </c>
      <c r="C877" s="832" t="s">
        <v>4362</v>
      </c>
      <c r="D877" s="832" t="s">
        <v>4363</v>
      </c>
      <c r="E877" s="832" t="s">
        <v>1695</v>
      </c>
      <c r="F877" s="849"/>
      <c r="G877" s="849"/>
      <c r="H877" s="837">
        <v>0</v>
      </c>
      <c r="I877" s="849">
        <v>3</v>
      </c>
      <c r="J877" s="849">
        <v>388.53</v>
      </c>
      <c r="K877" s="837">
        <v>1</v>
      </c>
      <c r="L877" s="849">
        <v>3</v>
      </c>
      <c r="M877" s="850">
        <v>388.53</v>
      </c>
    </row>
    <row r="878" spans="1:13" ht="14.45" customHeight="1" x14ac:dyDescent="0.2">
      <c r="A878" s="831" t="s">
        <v>3273</v>
      </c>
      <c r="B878" s="832" t="s">
        <v>2995</v>
      </c>
      <c r="C878" s="832" t="s">
        <v>4364</v>
      </c>
      <c r="D878" s="832" t="s">
        <v>4365</v>
      </c>
      <c r="E878" s="832" t="s">
        <v>4366</v>
      </c>
      <c r="F878" s="849">
        <v>8</v>
      </c>
      <c r="G878" s="849">
        <v>2110.88</v>
      </c>
      <c r="H878" s="837">
        <v>1</v>
      </c>
      <c r="I878" s="849"/>
      <c r="J878" s="849"/>
      <c r="K878" s="837">
        <v>0</v>
      </c>
      <c r="L878" s="849">
        <v>8</v>
      </c>
      <c r="M878" s="850">
        <v>2110.88</v>
      </c>
    </row>
    <row r="879" spans="1:13" ht="14.45" customHeight="1" x14ac:dyDescent="0.2">
      <c r="A879" s="831" t="s">
        <v>3273</v>
      </c>
      <c r="B879" s="832" t="s">
        <v>2995</v>
      </c>
      <c r="C879" s="832" t="s">
        <v>4367</v>
      </c>
      <c r="D879" s="832" t="s">
        <v>4368</v>
      </c>
      <c r="E879" s="832" t="s">
        <v>4366</v>
      </c>
      <c r="F879" s="849">
        <v>2</v>
      </c>
      <c r="G879" s="849">
        <v>527.72</v>
      </c>
      <c r="H879" s="837">
        <v>1</v>
      </c>
      <c r="I879" s="849"/>
      <c r="J879" s="849"/>
      <c r="K879" s="837">
        <v>0</v>
      </c>
      <c r="L879" s="849">
        <v>2</v>
      </c>
      <c r="M879" s="850">
        <v>527.72</v>
      </c>
    </row>
    <row r="880" spans="1:13" ht="14.45" customHeight="1" x14ac:dyDescent="0.2">
      <c r="A880" s="831" t="s">
        <v>3273</v>
      </c>
      <c r="B880" s="832" t="s">
        <v>2995</v>
      </c>
      <c r="C880" s="832" t="s">
        <v>4369</v>
      </c>
      <c r="D880" s="832" t="s">
        <v>4370</v>
      </c>
      <c r="E880" s="832" t="s">
        <v>1695</v>
      </c>
      <c r="F880" s="849">
        <v>3</v>
      </c>
      <c r="G880" s="849">
        <v>714</v>
      </c>
      <c r="H880" s="837">
        <v>1</v>
      </c>
      <c r="I880" s="849"/>
      <c r="J880" s="849"/>
      <c r="K880" s="837">
        <v>0</v>
      </c>
      <c r="L880" s="849">
        <v>3</v>
      </c>
      <c r="M880" s="850">
        <v>714</v>
      </c>
    </row>
    <row r="881" spans="1:13" ht="14.45" customHeight="1" x14ac:dyDescent="0.2">
      <c r="A881" s="831" t="s">
        <v>3273</v>
      </c>
      <c r="B881" s="832" t="s">
        <v>2516</v>
      </c>
      <c r="C881" s="832" t="s">
        <v>2517</v>
      </c>
      <c r="D881" s="832" t="s">
        <v>2518</v>
      </c>
      <c r="E881" s="832" t="s">
        <v>2519</v>
      </c>
      <c r="F881" s="849"/>
      <c r="G881" s="849"/>
      <c r="H881" s="837">
        <v>0</v>
      </c>
      <c r="I881" s="849">
        <v>2</v>
      </c>
      <c r="J881" s="849">
        <v>331.26</v>
      </c>
      <c r="K881" s="837">
        <v>1</v>
      </c>
      <c r="L881" s="849">
        <v>2</v>
      </c>
      <c r="M881" s="850">
        <v>331.26</v>
      </c>
    </row>
    <row r="882" spans="1:13" ht="14.45" customHeight="1" x14ac:dyDescent="0.2">
      <c r="A882" s="831" t="s">
        <v>3273</v>
      </c>
      <c r="B882" s="832" t="s">
        <v>2879</v>
      </c>
      <c r="C882" s="832" t="s">
        <v>2880</v>
      </c>
      <c r="D882" s="832" t="s">
        <v>2881</v>
      </c>
      <c r="E882" s="832" t="s">
        <v>2882</v>
      </c>
      <c r="F882" s="849">
        <v>2</v>
      </c>
      <c r="G882" s="849">
        <v>100.64</v>
      </c>
      <c r="H882" s="837">
        <v>1</v>
      </c>
      <c r="I882" s="849"/>
      <c r="J882" s="849"/>
      <c r="K882" s="837">
        <v>0</v>
      </c>
      <c r="L882" s="849">
        <v>2</v>
      </c>
      <c r="M882" s="850">
        <v>100.64</v>
      </c>
    </row>
    <row r="883" spans="1:13" ht="14.45" customHeight="1" x14ac:dyDescent="0.2">
      <c r="A883" s="831" t="s">
        <v>3273</v>
      </c>
      <c r="B883" s="832" t="s">
        <v>2879</v>
      </c>
      <c r="C883" s="832" t="s">
        <v>4337</v>
      </c>
      <c r="D883" s="832" t="s">
        <v>4338</v>
      </c>
      <c r="E883" s="832" t="s">
        <v>4339</v>
      </c>
      <c r="F883" s="849">
        <v>3</v>
      </c>
      <c r="G883" s="849">
        <v>150.96</v>
      </c>
      <c r="H883" s="837">
        <v>1</v>
      </c>
      <c r="I883" s="849"/>
      <c r="J883" s="849"/>
      <c r="K883" s="837">
        <v>0</v>
      </c>
      <c r="L883" s="849">
        <v>3</v>
      </c>
      <c r="M883" s="850">
        <v>150.96</v>
      </c>
    </row>
    <row r="884" spans="1:13" ht="14.45" customHeight="1" x14ac:dyDescent="0.2">
      <c r="A884" s="831" t="s">
        <v>3274</v>
      </c>
      <c r="B884" s="832" t="s">
        <v>2946</v>
      </c>
      <c r="C884" s="832" t="s">
        <v>3682</v>
      </c>
      <c r="D884" s="832" t="s">
        <v>3683</v>
      </c>
      <c r="E884" s="832" t="s">
        <v>3148</v>
      </c>
      <c r="F884" s="849">
        <v>2</v>
      </c>
      <c r="G884" s="849">
        <v>0</v>
      </c>
      <c r="H884" s="837"/>
      <c r="I884" s="849"/>
      <c r="J884" s="849"/>
      <c r="K884" s="837"/>
      <c r="L884" s="849">
        <v>2</v>
      </c>
      <c r="M884" s="850">
        <v>0</v>
      </c>
    </row>
    <row r="885" spans="1:13" ht="14.45" customHeight="1" x14ac:dyDescent="0.2">
      <c r="A885" s="831" t="s">
        <v>3275</v>
      </c>
      <c r="B885" s="832" t="s">
        <v>2505</v>
      </c>
      <c r="C885" s="832" t="s">
        <v>2510</v>
      </c>
      <c r="D885" s="832" t="s">
        <v>842</v>
      </c>
      <c r="E885" s="832" t="s">
        <v>2511</v>
      </c>
      <c r="F885" s="849"/>
      <c r="G885" s="849"/>
      <c r="H885" s="837">
        <v>0</v>
      </c>
      <c r="I885" s="849">
        <v>1</v>
      </c>
      <c r="J885" s="849">
        <v>57.6</v>
      </c>
      <c r="K885" s="837">
        <v>1</v>
      </c>
      <c r="L885" s="849">
        <v>1</v>
      </c>
      <c r="M885" s="850">
        <v>57.6</v>
      </c>
    </row>
    <row r="886" spans="1:13" ht="14.45" customHeight="1" x14ac:dyDescent="0.2">
      <c r="A886" s="831" t="s">
        <v>3275</v>
      </c>
      <c r="B886" s="832" t="s">
        <v>2505</v>
      </c>
      <c r="C886" s="832" t="s">
        <v>2508</v>
      </c>
      <c r="D886" s="832" t="s">
        <v>842</v>
      </c>
      <c r="E886" s="832" t="s">
        <v>2509</v>
      </c>
      <c r="F886" s="849"/>
      <c r="G886" s="849"/>
      <c r="H886" s="837">
        <v>0</v>
      </c>
      <c r="I886" s="849">
        <v>1</v>
      </c>
      <c r="J886" s="849">
        <v>16.12</v>
      </c>
      <c r="K886" s="837">
        <v>1</v>
      </c>
      <c r="L886" s="849">
        <v>1</v>
      </c>
      <c r="M886" s="850">
        <v>16.12</v>
      </c>
    </row>
    <row r="887" spans="1:13" ht="14.45" customHeight="1" x14ac:dyDescent="0.2">
      <c r="A887" s="831" t="s">
        <v>3275</v>
      </c>
      <c r="B887" s="832" t="s">
        <v>2520</v>
      </c>
      <c r="C887" s="832" t="s">
        <v>2521</v>
      </c>
      <c r="D887" s="832" t="s">
        <v>1349</v>
      </c>
      <c r="E887" s="832" t="s">
        <v>2522</v>
      </c>
      <c r="F887" s="849"/>
      <c r="G887" s="849"/>
      <c r="H887" s="837">
        <v>0</v>
      </c>
      <c r="I887" s="849">
        <v>10</v>
      </c>
      <c r="J887" s="849">
        <v>4531.8</v>
      </c>
      <c r="K887" s="837">
        <v>1</v>
      </c>
      <c r="L887" s="849">
        <v>10</v>
      </c>
      <c r="M887" s="850">
        <v>4531.8</v>
      </c>
    </row>
    <row r="888" spans="1:13" ht="14.45" customHeight="1" x14ac:dyDescent="0.2">
      <c r="A888" s="831" t="s">
        <v>3275</v>
      </c>
      <c r="B888" s="832" t="s">
        <v>2550</v>
      </c>
      <c r="C888" s="832" t="s">
        <v>2553</v>
      </c>
      <c r="D888" s="832" t="s">
        <v>1023</v>
      </c>
      <c r="E888" s="832" t="s">
        <v>2554</v>
      </c>
      <c r="F888" s="849"/>
      <c r="G888" s="849"/>
      <c r="H888" s="837">
        <v>0</v>
      </c>
      <c r="I888" s="849">
        <v>11</v>
      </c>
      <c r="J888" s="849">
        <v>15241.82</v>
      </c>
      <c r="K888" s="837">
        <v>1</v>
      </c>
      <c r="L888" s="849">
        <v>11</v>
      </c>
      <c r="M888" s="850">
        <v>15241.82</v>
      </c>
    </row>
    <row r="889" spans="1:13" ht="14.45" customHeight="1" x14ac:dyDescent="0.2">
      <c r="A889" s="831" t="s">
        <v>3275</v>
      </c>
      <c r="B889" s="832" t="s">
        <v>2727</v>
      </c>
      <c r="C889" s="832" t="s">
        <v>3699</v>
      </c>
      <c r="D889" s="832" t="s">
        <v>1735</v>
      </c>
      <c r="E889" s="832" t="s">
        <v>3700</v>
      </c>
      <c r="F889" s="849">
        <v>2</v>
      </c>
      <c r="G889" s="849">
        <v>450.12</v>
      </c>
      <c r="H889" s="837">
        <v>1</v>
      </c>
      <c r="I889" s="849"/>
      <c r="J889" s="849"/>
      <c r="K889" s="837">
        <v>0</v>
      </c>
      <c r="L889" s="849">
        <v>2</v>
      </c>
      <c r="M889" s="850">
        <v>450.12</v>
      </c>
    </row>
    <row r="890" spans="1:13" ht="14.45" customHeight="1" x14ac:dyDescent="0.2">
      <c r="A890" s="831" t="s">
        <v>3275</v>
      </c>
      <c r="B890" s="832" t="s">
        <v>3118</v>
      </c>
      <c r="C890" s="832" t="s">
        <v>3119</v>
      </c>
      <c r="D890" s="832" t="s">
        <v>3120</v>
      </c>
      <c r="E890" s="832" t="s">
        <v>3121</v>
      </c>
      <c r="F890" s="849"/>
      <c r="G890" s="849"/>
      <c r="H890" s="837">
        <v>0</v>
      </c>
      <c r="I890" s="849">
        <v>1</v>
      </c>
      <c r="J890" s="849">
        <v>119.7</v>
      </c>
      <c r="K890" s="837">
        <v>1</v>
      </c>
      <c r="L890" s="849">
        <v>1</v>
      </c>
      <c r="M890" s="850">
        <v>119.7</v>
      </c>
    </row>
    <row r="891" spans="1:13" ht="14.45" customHeight="1" x14ac:dyDescent="0.2">
      <c r="A891" s="831" t="s">
        <v>3275</v>
      </c>
      <c r="B891" s="832" t="s">
        <v>2792</v>
      </c>
      <c r="C891" s="832" t="s">
        <v>2794</v>
      </c>
      <c r="D891" s="832" t="s">
        <v>1536</v>
      </c>
      <c r="E891" s="832" t="s">
        <v>1537</v>
      </c>
      <c r="F891" s="849"/>
      <c r="G891" s="849"/>
      <c r="H891" s="837">
        <v>0</v>
      </c>
      <c r="I891" s="849">
        <v>8</v>
      </c>
      <c r="J891" s="849">
        <v>44990.64</v>
      </c>
      <c r="K891" s="837">
        <v>1</v>
      </c>
      <c r="L891" s="849">
        <v>8</v>
      </c>
      <c r="M891" s="850">
        <v>44990.64</v>
      </c>
    </row>
    <row r="892" spans="1:13" ht="14.45" customHeight="1" x14ac:dyDescent="0.2">
      <c r="A892" s="831" t="s">
        <v>3275</v>
      </c>
      <c r="B892" s="832" t="s">
        <v>2792</v>
      </c>
      <c r="C892" s="832" t="s">
        <v>3628</v>
      </c>
      <c r="D892" s="832" t="s">
        <v>1536</v>
      </c>
      <c r="E892" s="832" t="s">
        <v>3629</v>
      </c>
      <c r="F892" s="849"/>
      <c r="G892" s="849"/>
      <c r="H892" s="837">
        <v>0</v>
      </c>
      <c r="I892" s="849">
        <v>2</v>
      </c>
      <c r="J892" s="849">
        <v>1606.8</v>
      </c>
      <c r="K892" s="837">
        <v>1</v>
      </c>
      <c r="L892" s="849">
        <v>2</v>
      </c>
      <c r="M892" s="850">
        <v>1606.8</v>
      </c>
    </row>
    <row r="893" spans="1:13" ht="14.45" customHeight="1" x14ac:dyDescent="0.2">
      <c r="A893" s="831" t="s">
        <v>3275</v>
      </c>
      <c r="B893" s="832" t="s">
        <v>2792</v>
      </c>
      <c r="C893" s="832" t="s">
        <v>2793</v>
      </c>
      <c r="D893" s="832" t="s">
        <v>1536</v>
      </c>
      <c r="E893" s="832" t="s">
        <v>1538</v>
      </c>
      <c r="F893" s="849"/>
      <c r="G893" s="849"/>
      <c r="H893" s="837">
        <v>0</v>
      </c>
      <c r="I893" s="849">
        <v>2</v>
      </c>
      <c r="J893" s="849">
        <v>8034.04</v>
      </c>
      <c r="K893" s="837">
        <v>1</v>
      </c>
      <c r="L893" s="849">
        <v>2</v>
      </c>
      <c r="M893" s="850">
        <v>8034.04</v>
      </c>
    </row>
    <row r="894" spans="1:13" ht="14.45" customHeight="1" x14ac:dyDescent="0.2">
      <c r="A894" s="831" t="s">
        <v>3275</v>
      </c>
      <c r="B894" s="832" t="s">
        <v>2792</v>
      </c>
      <c r="C894" s="832" t="s">
        <v>3634</v>
      </c>
      <c r="D894" s="832" t="s">
        <v>3633</v>
      </c>
      <c r="E894" s="832" t="s">
        <v>1537</v>
      </c>
      <c r="F894" s="849">
        <v>11</v>
      </c>
      <c r="G894" s="849">
        <v>154123.31</v>
      </c>
      <c r="H894" s="837">
        <v>1</v>
      </c>
      <c r="I894" s="849"/>
      <c r="J894" s="849"/>
      <c r="K894" s="837">
        <v>0</v>
      </c>
      <c r="L894" s="849">
        <v>11</v>
      </c>
      <c r="M894" s="850">
        <v>154123.31</v>
      </c>
    </row>
    <row r="895" spans="1:13" ht="14.45" customHeight="1" x14ac:dyDescent="0.2">
      <c r="A895" s="831" t="s">
        <v>3275</v>
      </c>
      <c r="B895" s="832" t="s">
        <v>2792</v>
      </c>
      <c r="C895" s="832" t="s">
        <v>3635</v>
      </c>
      <c r="D895" s="832" t="s">
        <v>3633</v>
      </c>
      <c r="E895" s="832" t="s">
        <v>1538</v>
      </c>
      <c r="F895" s="849">
        <v>3</v>
      </c>
      <c r="G895" s="849">
        <v>30024.03</v>
      </c>
      <c r="H895" s="837">
        <v>1</v>
      </c>
      <c r="I895" s="849"/>
      <c r="J895" s="849"/>
      <c r="K895" s="837">
        <v>0</v>
      </c>
      <c r="L895" s="849">
        <v>3</v>
      </c>
      <c r="M895" s="850">
        <v>30024.03</v>
      </c>
    </row>
    <row r="896" spans="1:13" ht="14.45" customHeight="1" x14ac:dyDescent="0.2">
      <c r="A896" s="831" t="s">
        <v>3275</v>
      </c>
      <c r="B896" s="832" t="s">
        <v>2792</v>
      </c>
      <c r="C896" s="832" t="s">
        <v>4869</v>
      </c>
      <c r="D896" s="832" t="s">
        <v>3633</v>
      </c>
      <c r="E896" s="832" t="s">
        <v>4870</v>
      </c>
      <c r="F896" s="849">
        <v>1</v>
      </c>
      <c r="G896" s="849">
        <v>25020.01</v>
      </c>
      <c r="H896" s="837">
        <v>1</v>
      </c>
      <c r="I896" s="849"/>
      <c r="J896" s="849"/>
      <c r="K896" s="837">
        <v>0</v>
      </c>
      <c r="L896" s="849">
        <v>1</v>
      </c>
      <c r="M896" s="850">
        <v>25020.01</v>
      </c>
    </row>
    <row r="897" spans="1:13" ht="14.45" customHeight="1" x14ac:dyDescent="0.2">
      <c r="A897" s="831" t="s">
        <v>3275</v>
      </c>
      <c r="B897" s="832" t="s">
        <v>5599</v>
      </c>
      <c r="C897" s="832" t="s">
        <v>3478</v>
      </c>
      <c r="D897" s="832" t="s">
        <v>3479</v>
      </c>
      <c r="E897" s="832" t="s">
        <v>3480</v>
      </c>
      <c r="F897" s="849"/>
      <c r="G897" s="849"/>
      <c r="H897" s="837">
        <v>0</v>
      </c>
      <c r="I897" s="849">
        <v>2</v>
      </c>
      <c r="J897" s="849">
        <v>7378.22</v>
      </c>
      <c r="K897" s="837">
        <v>1</v>
      </c>
      <c r="L897" s="849">
        <v>2</v>
      </c>
      <c r="M897" s="850">
        <v>7378.22</v>
      </c>
    </row>
    <row r="898" spans="1:13" ht="14.45" customHeight="1" x14ac:dyDescent="0.2">
      <c r="A898" s="831" t="s">
        <v>3275</v>
      </c>
      <c r="B898" s="832" t="s">
        <v>5600</v>
      </c>
      <c r="C898" s="832" t="s">
        <v>3622</v>
      </c>
      <c r="D898" s="832" t="s">
        <v>3623</v>
      </c>
      <c r="E898" s="832" t="s">
        <v>3624</v>
      </c>
      <c r="F898" s="849"/>
      <c r="G898" s="849"/>
      <c r="H898" s="837">
        <v>0</v>
      </c>
      <c r="I898" s="849">
        <v>3</v>
      </c>
      <c r="J898" s="849">
        <v>1506.93</v>
      </c>
      <c r="K898" s="837">
        <v>1</v>
      </c>
      <c r="L898" s="849">
        <v>3</v>
      </c>
      <c r="M898" s="850">
        <v>1506.93</v>
      </c>
    </row>
    <row r="899" spans="1:13" ht="14.45" customHeight="1" x14ac:dyDescent="0.2">
      <c r="A899" s="831" t="s">
        <v>3275</v>
      </c>
      <c r="B899" s="832" t="s">
        <v>5602</v>
      </c>
      <c r="C899" s="832" t="s">
        <v>3780</v>
      </c>
      <c r="D899" s="832" t="s">
        <v>3346</v>
      </c>
      <c r="E899" s="832" t="s">
        <v>2957</v>
      </c>
      <c r="F899" s="849"/>
      <c r="G899" s="849"/>
      <c r="H899" s="837">
        <v>0</v>
      </c>
      <c r="I899" s="849">
        <v>3</v>
      </c>
      <c r="J899" s="849">
        <v>620.64</v>
      </c>
      <c r="K899" s="837">
        <v>1</v>
      </c>
      <c r="L899" s="849">
        <v>3</v>
      </c>
      <c r="M899" s="850">
        <v>620.64</v>
      </c>
    </row>
    <row r="900" spans="1:13" ht="14.45" customHeight="1" x14ac:dyDescent="0.2">
      <c r="A900" s="831" t="s">
        <v>3275</v>
      </c>
      <c r="B900" s="832" t="s">
        <v>2826</v>
      </c>
      <c r="C900" s="832" t="s">
        <v>2827</v>
      </c>
      <c r="D900" s="832" t="s">
        <v>2828</v>
      </c>
      <c r="E900" s="832" t="s">
        <v>773</v>
      </c>
      <c r="F900" s="849"/>
      <c r="G900" s="849"/>
      <c r="H900" s="837">
        <v>0</v>
      </c>
      <c r="I900" s="849">
        <v>17</v>
      </c>
      <c r="J900" s="849">
        <v>9356.630000000001</v>
      </c>
      <c r="K900" s="837">
        <v>1</v>
      </c>
      <c r="L900" s="849">
        <v>17</v>
      </c>
      <c r="M900" s="850">
        <v>9356.630000000001</v>
      </c>
    </row>
    <row r="901" spans="1:13" ht="14.45" customHeight="1" x14ac:dyDescent="0.2">
      <c r="A901" s="831" t="s">
        <v>3275</v>
      </c>
      <c r="B901" s="832" t="s">
        <v>2835</v>
      </c>
      <c r="C901" s="832" t="s">
        <v>2838</v>
      </c>
      <c r="D901" s="832" t="s">
        <v>675</v>
      </c>
      <c r="E901" s="832" t="s">
        <v>671</v>
      </c>
      <c r="F901" s="849"/>
      <c r="G901" s="849"/>
      <c r="H901" s="837">
        <v>0</v>
      </c>
      <c r="I901" s="849">
        <v>2</v>
      </c>
      <c r="J901" s="849">
        <v>130.56</v>
      </c>
      <c r="K901" s="837">
        <v>1</v>
      </c>
      <c r="L901" s="849">
        <v>2</v>
      </c>
      <c r="M901" s="850">
        <v>130.56</v>
      </c>
    </row>
    <row r="902" spans="1:13" ht="14.45" customHeight="1" x14ac:dyDescent="0.2">
      <c r="A902" s="831" t="s">
        <v>3275</v>
      </c>
      <c r="B902" s="832" t="s">
        <v>2857</v>
      </c>
      <c r="C902" s="832" t="s">
        <v>2867</v>
      </c>
      <c r="D902" s="832" t="s">
        <v>2868</v>
      </c>
      <c r="E902" s="832" t="s">
        <v>2869</v>
      </c>
      <c r="F902" s="849"/>
      <c r="G902" s="849"/>
      <c r="H902" s="837">
        <v>0</v>
      </c>
      <c r="I902" s="849">
        <v>1</v>
      </c>
      <c r="J902" s="849">
        <v>5322.08</v>
      </c>
      <c r="K902" s="837">
        <v>1</v>
      </c>
      <c r="L902" s="849">
        <v>1</v>
      </c>
      <c r="M902" s="850">
        <v>5322.08</v>
      </c>
    </row>
    <row r="903" spans="1:13" ht="14.45" customHeight="1" x14ac:dyDescent="0.2">
      <c r="A903" s="831" t="s">
        <v>3275</v>
      </c>
      <c r="B903" s="832" t="s">
        <v>2857</v>
      </c>
      <c r="C903" s="832" t="s">
        <v>2865</v>
      </c>
      <c r="D903" s="832" t="s">
        <v>2859</v>
      </c>
      <c r="E903" s="832" t="s">
        <v>2866</v>
      </c>
      <c r="F903" s="849"/>
      <c r="G903" s="849"/>
      <c r="H903" s="837">
        <v>0</v>
      </c>
      <c r="I903" s="849">
        <v>5</v>
      </c>
      <c r="J903" s="849">
        <v>4847.3999999999996</v>
      </c>
      <c r="K903" s="837">
        <v>1</v>
      </c>
      <c r="L903" s="849">
        <v>5</v>
      </c>
      <c r="M903" s="850">
        <v>4847.3999999999996</v>
      </c>
    </row>
    <row r="904" spans="1:13" ht="14.45" customHeight="1" x14ac:dyDescent="0.2">
      <c r="A904" s="831" t="s">
        <v>3275</v>
      </c>
      <c r="B904" s="832" t="s">
        <v>2857</v>
      </c>
      <c r="C904" s="832" t="s">
        <v>3432</v>
      </c>
      <c r="D904" s="832" t="s">
        <v>2859</v>
      </c>
      <c r="E904" s="832" t="s">
        <v>3433</v>
      </c>
      <c r="F904" s="849"/>
      <c r="G904" s="849"/>
      <c r="H904" s="837">
        <v>0</v>
      </c>
      <c r="I904" s="849">
        <v>1</v>
      </c>
      <c r="J904" s="849">
        <v>242.37</v>
      </c>
      <c r="K904" s="837">
        <v>1</v>
      </c>
      <c r="L904" s="849">
        <v>1</v>
      </c>
      <c r="M904" s="850">
        <v>242.37</v>
      </c>
    </row>
    <row r="905" spans="1:13" ht="14.45" customHeight="1" x14ac:dyDescent="0.2">
      <c r="A905" s="831" t="s">
        <v>3275</v>
      </c>
      <c r="B905" s="832" t="s">
        <v>2857</v>
      </c>
      <c r="C905" s="832" t="s">
        <v>2861</v>
      </c>
      <c r="D905" s="832" t="s">
        <v>2859</v>
      </c>
      <c r="E905" s="832" t="s">
        <v>2862</v>
      </c>
      <c r="F905" s="849"/>
      <c r="G905" s="849"/>
      <c r="H905" s="837">
        <v>0</v>
      </c>
      <c r="I905" s="849">
        <v>3</v>
      </c>
      <c r="J905" s="849">
        <v>4362.6900000000005</v>
      </c>
      <c r="K905" s="837">
        <v>1</v>
      </c>
      <c r="L905" s="849">
        <v>3</v>
      </c>
      <c r="M905" s="850">
        <v>4362.6900000000005</v>
      </c>
    </row>
    <row r="906" spans="1:13" ht="14.45" customHeight="1" x14ac:dyDescent="0.2">
      <c r="A906" s="831" t="s">
        <v>3275</v>
      </c>
      <c r="B906" s="832" t="s">
        <v>2901</v>
      </c>
      <c r="C906" s="832" t="s">
        <v>4867</v>
      </c>
      <c r="D906" s="832" t="s">
        <v>4868</v>
      </c>
      <c r="E906" s="832" t="s">
        <v>672</v>
      </c>
      <c r="F906" s="849">
        <v>1</v>
      </c>
      <c r="G906" s="849">
        <v>527.26</v>
      </c>
      <c r="H906" s="837">
        <v>1</v>
      </c>
      <c r="I906" s="849"/>
      <c r="J906" s="849"/>
      <c r="K906" s="837">
        <v>0</v>
      </c>
      <c r="L906" s="849">
        <v>1</v>
      </c>
      <c r="M906" s="850">
        <v>527.26</v>
      </c>
    </row>
    <row r="907" spans="1:13" ht="14.45" customHeight="1" x14ac:dyDescent="0.2">
      <c r="A907" s="831" t="s">
        <v>3275</v>
      </c>
      <c r="B907" s="832" t="s">
        <v>2906</v>
      </c>
      <c r="C907" s="832" t="s">
        <v>2915</v>
      </c>
      <c r="D907" s="832" t="s">
        <v>2911</v>
      </c>
      <c r="E907" s="832" t="s">
        <v>2916</v>
      </c>
      <c r="F907" s="849"/>
      <c r="G907" s="849"/>
      <c r="H907" s="837">
        <v>0</v>
      </c>
      <c r="I907" s="849">
        <v>5</v>
      </c>
      <c r="J907" s="849">
        <v>1697.3500000000001</v>
      </c>
      <c r="K907" s="837">
        <v>1</v>
      </c>
      <c r="L907" s="849">
        <v>5</v>
      </c>
      <c r="M907" s="850">
        <v>1697.3500000000001</v>
      </c>
    </row>
    <row r="908" spans="1:13" ht="14.45" customHeight="1" x14ac:dyDescent="0.2">
      <c r="A908" s="831" t="s">
        <v>3275</v>
      </c>
      <c r="B908" s="832" t="s">
        <v>2930</v>
      </c>
      <c r="C908" s="832" t="s">
        <v>2934</v>
      </c>
      <c r="D908" s="832" t="s">
        <v>2932</v>
      </c>
      <c r="E908" s="832" t="s">
        <v>2935</v>
      </c>
      <c r="F908" s="849"/>
      <c r="G908" s="849"/>
      <c r="H908" s="837">
        <v>0</v>
      </c>
      <c r="I908" s="849">
        <v>3</v>
      </c>
      <c r="J908" s="849">
        <v>14.100000000000001</v>
      </c>
      <c r="K908" s="837">
        <v>1</v>
      </c>
      <c r="L908" s="849">
        <v>3</v>
      </c>
      <c r="M908" s="850">
        <v>14.100000000000001</v>
      </c>
    </row>
    <row r="909" spans="1:13" ht="14.45" customHeight="1" x14ac:dyDescent="0.2">
      <c r="A909" s="831" t="s">
        <v>3275</v>
      </c>
      <c r="B909" s="832" t="s">
        <v>2936</v>
      </c>
      <c r="C909" s="832" t="s">
        <v>2940</v>
      </c>
      <c r="D909" s="832" t="s">
        <v>2941</v>
      </c>
      <c r="E909" s="832" t="s">
        <v>2942</v>
      </c>
      <c r="F909" s="849">
        <v>2</v>
      </c>
      <c r="G909" s="849">
        <v>0</v>
      </c>
      <c r="H909" s="837"/>
      <c r="I909" s="849"/>
      <c r="J909" s="849"/>
      <c r="K909" s="837"/>
      <c r="L909" s="849">
        <v>2</v>
      </c>
      <c r="M909" s="850">
        <v>0</v>
      </c>
    </row>
    <row r="910" spans="1:13" ht="14.45" customHeight="1" x14ac:dyDescent="0.2">
      <c r="A910" s="831" t="s">
        <v>3275</v>
      </c>
      <c r="B910" s="832" t="s">
        <v>5597</v>
      </c>
      <c r="C910" s="832" t="s">
        <v>4392</v>
      </c>
      <c r="D910" s="832" t="s">
        <v>832</v>
      </c>
      <c r="E910" s="832" t="s">
        <v>830</v>
      </c>
      <c r="F910" s="849"/>
      <c r="G910" s="849"/>
      <c r="H910" s="837">
        <v>0</v>
      </c>
      <c r="I910" s="849">
        <v>1</v>
      </c>
      <c r="J910" s="849">
        <v>264</v>
      </c>
      <c r="K910" s="837">
        <v>1</v>
      </c>
      <c r="L910" s="849">
        <v>1</v>
      </c>
      <c r="M910" s="850">
        <v>264</v>
      </c>
    </row>
    <row r="911" spans="1:13" ht="14.45" customHeight="1" x14ac:dyDescent="0.2">
      <c r="A911" s="831" t="s">
        <v>3275</v>
      </c>
      <c r="B911" s="832" t="s">
        <v>5597</v>
      </c>
      <c r="C911" s="832" t="s">
        <v>3369</v>
      </c>
      <c r="D911" s="832" t="s">
        <v>832</v>
      </c>
      <c r="E911" s="832" t="s">
        <v>830</v>
      </c>
      <c r="F911" s="849"/>
      <c r="G911" s="849"/>
      <c r="H911" s="837">
        <v>0</v>
      </c>
      <c r="I911" s="849">
        <v>1</v>
      </c>
      <c r="J911" s="849">
        <v>264</v>
      </c>
      <c r="K911" s="837">
        <v>1</v>
      </c>
      <c r="L911" s="849">
        <v>1</v>
      </c>
      <c r="M911" s="850">
        <v>264</v>
      </c>
    </row>
    <row r="912" spans="1:13" ht="14.45" customHeight="1" x14ac:dyDescent="0.2">
      <c r="A912" s="831" t="s">
        <v>3275</v>
      </c>
      <c r="B912" s="832" t="s">
        <v>2879</v>
      </c>
      <c r="C912" s="832" t="s">
        <v>2880</v>
      </c>
      <c r="D912" s="832" t="s">
        <v>2881</v>
      </c>
      <c r="E912" s="832" t="s">
        <v>2882</v>
      </c>
      <c r="F912" s="849">
        <v>13</v>
      </c>
      <c r="G912" s="849">
        <v>654.16000000000008</v>
      </c>
      <c r="H912" s="837">
        <v>1</v>
      </c>
      <c r="I912" s="849"/>
      <c r="J912" s="849"/>
      <c r="K912" s="837">
        <v>0</v>
      </c>
      <c r="L912" s="849">
        <v>13</v>
      </c>
      <c r="M912" s="850">
        <v>654.16000000000008</v>
      </c>
    </row>
    <row r="913" spans="1:13" ht="14.45" customHeight="1" x14ac:dyDescent="0.2">
      <c r="A913" s="831" t="s">
        <v>3276</v>
      </c>
      <c r="B913" s="832" t="s">
        <v>5596</v>
      </c>
      <c r="C913" s="832" t="s">
        <v>3926</v>
      </c>
      <c r="D913" s="832" t="s">
        <v>1078</v>
      </c>
      <c r="E913" s="832" t="s">
        <v>3927</v>
      </c>
      <c r="F913" s="849">
        <v>3</v>
      </c>
      <c r="G913" s="849">
        <v>96.75</v>
      </c>
      <c r="H913" s="837">
        <v>1</v>
      </c>
      <c r="I913" s="849"/>
      <c r="J913" s="849"/>
      <c r="K913" s="837">
        <v>0</v>
      </c>
      <c r="L913" s="849">
        <v>3</v>
      </c>
      <c r="M913" s="850">
        <v>96.75</v>
      </c>
    </row>
    <row r="914" spans="1:13" ht="14.45" customHeight="1" x14ac:dyDescent="0.2">
      <c r="A914" s="831" t="s">
        <v>3276</v>
      </c>
      <c r="B914" s="832" t="s">
        <v>5596</v>
      </c>
      <c r="C914" s="832" t="s">
        <v>3928</v>
      </c>
      <c r="D914" s="832" t="s">
        <v>1078</v>
      </c>
      <c r="E914" s="832" t="s">
        <v>3929</v>
      </c>
      <c r="F914" s="849">
        <v>8</v>
      </c>
      <c r="G914" s="849">
        <v>829.36</v>
      </c>
      <c r="H914" s="837">
        <v>1</v>
      </c>
      <c r="I914" s="849"/>
      <c r="J914" s="849"/>
      <c r="K914" s="837">
        <v>0</v>
      </c>
      <c r="L914" s="849">
        <v>8</v>
      </c>
      <c r="M914" s="850">
        <v>829.36</v>
      </c>
    </row>
    <row r="915" spans="1:13" ht="14.45" customHeight="1" x14ac:dyDescent="0.2">
      <c r="A915" s="831" t="s">
        <v>3276</v>
      </c>
      <c r="B915" s="832" t="s">
        <v>2505</v>
      </c>
      <c r="C915" s="832" t="s">
        <v>3951</v>
      </c>
      <c r="D915" s="832" t="s">
        <v>3949</v>
      </c>
      <c r="E915" s="832" t="s">
        <v>3952</v>
      </c>
      <c r="F915" s="849">
        <v>1</v>
      </c>
      <c r="G915" s="849">
        <v>96.75</v>
      </c>
      <c r="H915" s="837">
        <v>1</v>
      </c>
      <c r="I915" s="849"/>
      <c r="J915" s="849"/>
      <c r="K915" s="837">
        <v>0</v>
      </c>
      <c r="L915" s="849">
        <v>1</v>
      </c>
      <c r="M915" s="850">
        <v>96.75</v>
      </c>
    </row>
    <row r="916" spans="1:13" ht="14.45" customHeight="1" x14ac:dyDescent="0.2">
      <c r="A916" s="831" t="s">
        <v>3276</v>
      </c>
      <c r="B916" s="832" t="s">
        <v>2505</v>
      </c>
      <c r="C916" s="832" t="s">
        <v>2510</v>
      </c>
      <c r="D916" s="832" t="s">
        <v>842</v>
      </c>
      <c r="E916" s="832" t="s">
        <v>2511</v>
      </c>
      <c r="F916" s="849"/>
      <c r="G916" s="849"/>
      <c r="H916" s="837">
        <v>0</v>
      </c>
      <c r="I916" s="849">
        <v>1</v>
      </c>
      <c r="J916" s="849">
        <v>57.6</v>
      </c>
      <c r="K916" s="837">
        <v>1</v>
      </c>
      <c r="L916" s="849">
        <v>1</v>
      </c>
      <c r="M916" s="850">
        <v>57.6</v>
      </c>
    </row>
    <row r="917" spans="1:13" ht="14.45" customHeight="1" x14ac:dyDescent="0.2">
      <c r="A917" s="831" t="s">
        <v>3276</v>
      </c>
      <c r="B917" s="832" t="s">
        <v>2505</v>
      </c>
      <c r="C917" s="832" t="s">
        <v>2508</v>
      </c>
      <c r="D917" s="832" t="s">
        <v>842</v>
      </c>
      <c r="E917" s="832" t="s">
        <v>2509</v>
      </c>
      <c r="F917" s="849"/>
      <c r="G917" s="849"/>
      <c r="H917" s="837">
        <v>0</v>
      </c>
      <c r="I917" s="849">
        <v>1</v>
      </c>
      <c r="J917" s="849">
        <v>16.12</v>
      </c>
      <c r="K917" s="837">
        <v>1</v>
      </c>
      <c r="L917" s="849">
        <v>1</v>
      </c>
      <c r="M917" s="850">
        <v>16.12</v>
      </c>
    </row>
    <row r="918" spans="1:13" ht="14.45" customHeight="1" x14ac:dyDescent="0.2">
      <c r="A918" s="831" t="s">
        <v>3276</v>
      </c>
      <c r="B918" s="832" t="s">
        <v>2505</v>
      </c>
      <c r="C918" s="832" t="s">
        <v>3956</v>
      </c>
      <c r="D918" s="832" t="s">
        <v>842</v>
      </c>
      <c r="E918" s="832" t="s">
        <v>3957</v>
      </c>
      <c r="F918" s="849">
        <v>1</v>
      </c>
      <c r="G918" s="849">
        <v>0</v>
      </c>
      <c r="H918" s="837"/>
      <c r="I918" s="849"/>
      <c r="J918" s="849"/>
      <c r="K918" s="837"/>
      <c r="L918" s="849">
        <v>1</v>
      </c>
      <c r="M918" s="850">
        <v>0</v>
      </c>
    </row>
    <row r="919" spans="1:13" ht="14.45" customHeight="1" x14ac:dyDescent="0.2">
      <c r="A919" s="831" t="s">
        <v>3276</v>
      </c>
      <c r="B919" s="832" t="s">
        <v>2505</v>
      </c>
      <c r="C919" s="832" t="s">
        <v>4449</v>
      </c>
      <c r="D919" s="832" t="s">
        <v>842</v>
      </c>
      <c r="E919" s="832" t="s">
        <v>4450</v>
      </c>
      <c r="F919" s="849">
        <v>1</v>
      </c>
      <c r="G919" s="849">
        <v>51.84</v>
      </c>
      <c r="H919" s="837">
        <v>1</v>
      </c>
      <c r="I919" s="849"/>
      <c r="J919" s="849"/>
      <c r="K919" s="837">
        <v>0</v>
      </c>
      <c r="L919" s="849">
        <v>1</v>
      </c>
      <c r="M919" s="850">
        <v>51.84</v>
      </c>
    </row>
    <row r="920" spans="1:13" ht="14.45" customHeight="1" x14ac:dyDescent="0.2">
      <c r="A920" s="831" t="s">
        <v>3276</v>
      </c>
      <c r="B920" s="832" t="s">
        <v>2505</v>
      </c>
      <c r="C920" s="832" t="s">
        <v>4451</v>
      </c>
      <c r="D920" s="832" t="s">
        <v>842</v>
      </c>
      <c r="E920" s="832" t="s">
        <v>4452</v>
      </c>
      <c r="F920" s="849">
        <v>2</v>
      </c>
      <c r="G920" s="849">
        <v>0</v>
      </c>
      <c r="H920" s="837"/>
      <c r="I920" s="849"/>
      <c r="J920" s="849"/>
      <c r="K920" s="837"/>
      <c r="L920" s="849">
        <v>2</v>
      </c>
      <c r="M920" s="850">
        <v>0</v>
      </c>
    </row>
    <row r="921" spans="1:13" ht="14.45" customHeight="1" x14ac:dyDescent="0.2">
      <c r="A921" s="831" t="s">
        <v>3276</v>
      </c>
      <c r="B921" s="832" t="s">
        <v>2520</v>
      </c>
      <c r="C921" s="832" t="s">
        <v>2521</v>
      </c>
      <c r="D921" s="832" t="s">
        <v>1349</v>
      </c>
      <c r="E921" s="832" t="s">
        <v>2522</v>
      </c>
      <c r="F921" s="849"/>
      <c r="G921" s="849"/>
      <c r="H921" s="837">
        <v>0</v>
      </c>
      <c r="I921" s="849">
        <v>42</v>
      </c>
      <c r="J921" s="849">
        <v>19033.560000000001</v>
      </c>
      <c r="K921" s="837">
        <v>1</v>
      </c>
      <c r="L921" s="849">
        <v>42</v>
      </c>
      <c r="M921" s="850">
        <v>19033.560000000001</v>
      </c>
    </row>
    <row r="922" spans="1:13" ht="14.45" customHeight="1" x14ac:dyDescent="0.2">
      <c r="A922" s="831" t="s">
        <v>3276</v>
      </c>
      <c r="B922" s="832" t="s">
        <v>2523</v>
      </c>
      <c r="C922" s="832" t="s">
        <v>4412</v>
      </c>
      <c r="D922" s="832" t="s">
        <v>4413</v>
      </c>
      <c r="E922" s="832" t="s">
        <v>4414</v>
      </c>
      <c r="F922" s="849">
        <v>3</v>
      </c>
      <c r="G922" s="849">
        <v>1359.54</v>
      </c>
      <c r="H922" s="837">
        <v>1</v>
      </c>
      <c r="I922" s="849"/>
      <c r="J922" s="849"/>
      <c r="K922" s="837">
        <v>0</v>
      </c>
      <c r="L922" s="849">
        <v>3</v>
      </c>
      <c r="M922" s="850">
        <v>1359.54</v>
      </c>
    </row>
    <row r="923" spans="1:13" ht="14.45" customHeight="1" x14ac:dyDescent="0.2">
      <c r="A923" s="831" t="s">
        <v>3276</v>
      </c>
      <c r="B923" s="832" t="s">
        <v>3031</v>
      </c>
      <c r="C923" s="832" t="s">
        <v>3032</v>
      </c>
      <c r="D923" s="832" t="s">
        <v>3033</v>
      </c>
      <c r="E923" s="832" t="s">
        <v>3034</v>
      </c>
      <c r="F923" s="849">
        <v>57</v>
      </c>
      <c r="G923" s="849">
        <v>89007.78</v>
      </c>
      <c r="H923" s="837">
        <v>1</v>
      </c>
      <c r="I923" s="849"/>
      <c r="J923" s="849"/>
      <c r="K923" s="837">
        <v>0</v>
      </c>
      <c r="L923" s="849">
        <v>57</v>
      </c>
      <c r="M923" s="850">
        <v>89007.78</v>
      </c>
    </row>
    <row r="924" spans="1:13" ht="14.45" customHeight="1" x14ac:dyDescent="0.2">
      <c r="A924" s="831" t="s">
        <v>3276</v>
      </c>
      <c r="B924" s="832" t="s">
        <v>3031</v>
      </c>
      <c r="C924" s="832" t="s">
        <v>3334</v>
      </c>
      <c r="D924" s="832" t="s">
        <v>3335</v>
      </c>
      <c r="E924" s="832" t="s">
        <v>3034</v>
      </c>
      <c r="F924" s="849"/>
      <c r="G924" s="849"/>
      <c r="H924" s="837">
        <v>0</v>
      </c>
      <c r="I924" s="849">
        <v>20</v>
      </c>
      <c r="J924" s="849">
        <v>31230.799999999999</v>
      </c>
      <c r="K924" s="837">
        <v>1</v>
      </c>
      <c r="L924" s="849">
        <v>20</v>
      </c>
      <c r="M924" s="850">
        <v>31230.799999999999</v>
      </c>
    </row>
    <row r="925" spans="1:13" ht="14.45" customHeight="1" x14ac:dyDescent="0.2">
      <c r="A925" s="831" t="s">
        <v>3276</v>
      </c>
      <c r="B925" s="832" t="s">
        <v>2550</v>
      </c>
      <c r="C925" s="832" t="s">
        <v>2553</v>
      </c>
      <c r="D925" s="832" t="s">
        <v>1023</v>
      </c>
      <c r="E925" s="832" t="s">
        <v>2554</v>
      </c>
      <c r="F925" s="849"/>
      <c r="G925" s="849"/>
      <c r="H925" s="837">
        <v>0</v>
      </c>
      <c r="I925" s="849">
        <v>37</v>
      </c>
      <c r="J925" s="849">
        <v>51267.94</v>
      </c>
      <c r="K925" s="837">
        <v>1</v>
      </c>
      <c r="L925" s="849">
        <v>37</v>
      </c>
      <c r="M925" s="850">
        <v>51267.94</v>
      </c>
    </row>
    <row r="926" spans="1:13" ht="14.45" customHeight="1" x14ac:dyDescent="0.2">
      <c r="A926" s="831" t="s">
        <v>3276</v>
      </c>
      <c r="B926" s="832" t="s">
        <v>2550</v>
      </c>
      <c r="C926" s="832" t="s">
        <v>4437</v>
      </c>
      <c r="D926" s="832" t="s">
        <v>1020</v>
      </c>
      <c r="E926" s="832" t="s">
        <v>4438</v>
      </c>
      <c r="F926" s="849"/>
      <c r="G926" s="849"/>
      <c r="H926" s="837">
        <v>0</v>
      </c>
      <c r="I926" s="849">
        <v>4</v>
      </c>
      <c r="J926" s="849">
        <v>1472.64</v>
      </c>
      <c r="K926" s="837">
        <v>1</v>
      </c>
      <c r="L926" s="849">
        <v>4</v>
      </c>
      <c r="M926" s="850">
        <v>1472.64</v>
      </c>
    </row>
    <row r="927" spans="1:13" ht="14.45" customHeight="1" x14ac:dyDescent="0.2">
      <c r="A927" s="831" t="s">
        <v>3276</v>
      </c>
      <c r="B927" s="832" t="s">
        <v>2550</v>
      </c>
      <c r="C927" s="832" t="s">
        <v>2559</v>
      </c>
      <c r="D927" s="832" t="s">
        <v>1020</v>
      </c>
      <c r="E927" s="832" t="s">
        <v>2560</v>
      </c>
      <c r="F927" s="849"/>
      <c r="G927" s="849"/>
      <c r="H927" s="837">
        <v>0</v>
      </c>
      <c r="I927" s="849">
        <v>8</v>
      </c>
      <c r="J927" s="849">
        <v>5890.64</v>
      </c>
      <c r="K927" s="837">
        <v>1</v>
      </c>
      <c r="L927" s="849">
        <v>8</v>
      </c>
      <c r="M927" s="850">
        <v>5890.64</v>
      </c>
    </row>
    <row r="928" spans="1:13" ht="14.45" customHeight="1" x14ac:dyDescent="0.2">
      <c r="A928" s="831" t="s">
        <v>3276</v>
      </c>
      <c r="B928" s="832" t="s">
        <v>2550</v>
      </c>
      <c r="C928" s="832" t="s">
        <v>3538</v>
      </c>
      <c r="D928" s="832" t="s">
        <v>1020</v>
      </c>
      <c r="E928" s="832" t="s">
        <v>3539</v>
      </c>
      <c r="F928" s="849"/>
      <c r="G928" s="849"/>
      <c r="H928" s="837">
        <v>0</v>
      </c>
      <c r="I928" s="849">
        <v>14</v>
      </c>
      <c r="J928" s="849">
        <v>6872.4599999999991</v>
      </c>
      <c r="K928" s="837">
        <v>1</v>
      </c>
      <c r="L928" s="849">
        <v>14</v>
      </c>
      <c r="M928" s="850">
        <v>6872.4599999999991</v>
      </c>
    </row>
    <row r="929" spans="1:13" ht="14.45" customHeight="1" x14ac:dyDescent="0.2">
      <c r="A929" s="831" t="s">
        <v>3276</v>
      </c>
      <c r="B929" s="832" t="s">
        <v>2550</v>
      </c>
      <c r="C929" s="832" t="s">
        <v>3540</v>
      </c>
      <c r="D929" s="832" t="s">
        <v>1023</v>
      </c>
      <c r="E929" s="832" t="s">
        <v>3541</v>
      </c>
      <c r="F929" s="849"/>
      <c r="G929" s="849"/>
      <c r="H929" s="837">
        <v>0</v>
      </c>
      <c r="I929" s="849">
        <v>4</v>
      </c>
      <c r="J929" s="849">
        <v>1108.48</v>
      </c>
      <c r="K929" s="837">
        <v>1</v>
      </c>
      <c r="L929" s="849">
        <v>4</v>
      </c>
      <c r="M929" s="850">
        <v>1108.48</v>
      </c>
    </row>
    <row r="930" spans="1:13" ht="14.45" customHeight="1" x14ac:dyDescent="0.2">
      <c r="A930" s="831" t="s">
        <v>3276</v>
      </c>
      <c r="B930" s="832" t="s">
        <v>2592</v>
      </c>
      <c r="C930" s="832" t="s">
        <v>2594</v>
      </c>
      <c r="D930" s="832" t="s">
        <v>1030</v>
      </c>
      <c r="E930" s="832" t="s">
        <v>2595</v>
      </c>
      <c r="F930" s="849"/>
      <c r="G930" s="849"/>
      <c r="H930" s="837">
        <v>0</v>
      </c>
      <c r="I930" s="849">
        <v>1</v>
      </c>
      <c r="J930" s="849">
        <v>42.51</v>
      </c>
      <c r="K930" s="837">
        <v>1</v>
      </c>
      <c r="L930" s="849">
        <v>1</v>
      </c>
      <c r="M930" s="850">
        <v>42.51</v>
      </c>
    </row>
    <row r="931" spans="1:13" ht="14.45" customHeight="1" x14ac:dyDescent="0.2">
      <c r="A931" s="831" t="s">
        <v>3276</v>
      </c>
      <c r="B931" s="832" t="s">
        <v>2662</v>
      </c>
      <c r="C931" s="832" t="s">
        <v>4453</v>
      </c>
      <c r="D931" s="832" t="s">
        <v>2664</v>
      </c>
      <c r="E931" s="832" t="s">
        <v>2651</v>
      </c>
      <c r="F931" s="849"/>
      <c r="G931" s="849"/>
      <c r="H931" s="837">
        <v>0</v>
      </c>
      <c r="I931" s="849">
        <v>2</v>
      </c>
      <c r="J931" s="849">
        <v>95.4</v>
      </c>
      <c r="K931" s="837">
        <v>1</v>
      </c>
      <c r="L931" s="849">
        <v>2</v>
      </c>
      <c r="M931" s="850">
        <v>95.4</v>
      </c>
    </row>
    <row r="932" spans="1:13" ht="14.45" customHeight="1" x14ac:dyDescent="0.2">
      <c r="A932" s="831" t="s">
        <v>3276</v>
      </c>
      <c r="B932" s="832" t="s">
        <v>2702</v>
      </c>
      <c r="C932" s="832" t="s">
        <v>4431</v>
      </c>
      <c r="D932" s="832" t="s">
        <v>2704</v>
      </c>
      <c r="E932" s="832" t="s">
        <v>4432</v>
      </c>
      <c r="F932" s="849"/>
      <c r="G932" s="849"/>
      <c r="H932" s="837">
        <v>0</v>
      </c>
      <c r="I932" s="849">
        <v>5</v>
      </c>
      <c r="J932" s="849">
        <v>164.34999999999997</v>
      </c>
      <c r="K932" s="837">
        <v>1</v>
      </c>
      <c r="L932" s="849">
        <v>5</v>
      </c>
      <c r="M932" s="850">
        <v>164.34999999999997</v>
      </c>
    </row>
    <row r="933" spans="1:13" ht="14.45" customHeight="1" x14ac:dyDescent="0.2">
      <c r="A933" s="831" t="s">
        <v>3276</v>
      </c>
      <c r="B933" s="832" t="s">
        <v>2710</v>
      </c>
      <c r="C933" s="832" t="s">
        <v>2718</v>
      </c>
      <c r="D933" s="832" t="s">
        <v>2712</v>
      </c>
      <c r="E933" s="832" t="s">
        <v>2719</v>
      </c>
      <c r="F933" s="849"/>
      <c r="G933" s="849"/>
      <c r="H933" s="837">
        <v>0</v>
      </c>
      <c r="I933" s="849">
        <v>1</v>
      </c>
      <c r="J933" s="849">
        <v>84.18</v>
      </c>
      <c r="K933" s="837">
        <v>1</v>
      </c>
      <c r="L933" s="849">
        <v>1</v>
      </c>
      <c r="M933" s="850">
        <v>84.18</v>
      </c>
    </row>
    <row r="934" spans="1:13" ht="14.45" customHeight="1" x14ac:dyDescent="0.2">
      <c r="A934" s="831" t="s">
        <v>3276</v>
      </c>
      <c r="B934" s="832" t="s">
        <v>2710</v>
      </c>
      <c r="C934" s="832" t="s">
        <v>2720</v>
      </c>
      <c r="D934" s="832" t="s">
        <v>2721</v>
      </c>
      <c r="E934" s="832" t="s">
        <v>2722</v>
      </c>
      <c r="F934" s="849"/>
      <c r="G934" s="849"/>
      <c r="H934" s="837">
        <v>0</v>
      </c>
      <c r="I934" s="849">
        <v>2</v>
      </c>
      <c r="J934" s="849">
        <v>98.16</v>
      </c>
      <c r="K934" s="837">
        <v>1</v>
      </c>
      <c r="L934" s="849">
        <v>2</v>
      </c>
      <c r="M934" s="850">
        <v>98.16</v>
      </c>
    </row>
    <row r="935" spans="1:13" ht="14.45" customHeight="1" x14ac:dyDescent="0.2">
      <c r="A935" s="831" t="s">
        <v>3276</v>
      </c>
      <c r="B935" s="832" t="s">
        <v>2710</v>
      </c>
      <c r="C935" s="832" t="s">
        <v>2714</v>
      </c>
      <c r="D935" s="832" t="s">
        <v>2712</v>
      </c>
      <c r="E935" s="832" t="s">
        <v>2715</v>
      </c>
      <c r="F935" s="849"/>
      <c r="G935" s="849"/>
      <c r="H935" s="837">
        <v>0</v>
      </c>
      <c r="I935" s="849">
        <v>2</v>
      </c>
      <c r="J935" s="849">
        <v>126.28</v>
      </c>
      <c r="K935" s="837">
        <v>1</v>
      </c>
      <c r="L935" s="849">
        <v>2</v>
      </c>
      <c r="M935" s="850">
        <v>126.28</v>
      </c>
    </row>
    <row r="936" spans="1:13" ht="14.45" customHeight="1" x14ac:dyDescent="0.2">
      <c r="A936" s="831" t="s">
        <v>3276</v>
      </c>
      <c r="B936" s="832" t="s">
        <v>2710</v>
      </c>
      <c r="C936" s="832" t="s">
        <v>2716</v>
      </c>
      <c r="D936" s="832" t="s">
        <v>2712</v>
      </c>
      <c r="E936" s="832" t="s">
        <v>2717</v>
      </c>
      <c r="F936" s="849"/>
      <c r="G936" s="849"/>
      <c r="H936" s="837">
        <v>0</v>
      </c>
      <c r="I936" s="849">
        <v>4</v>
      </c>
      <c r="J936" s="849">
        <v>196.32</v>
      </c>
      <c r="K936" s="837">
        <v>1</v>
      </c>
      <c r="L936" s="849">
        <v>4</v>
      </c>
      <c r="M936" s="850">
        <v>196.32</v>
      </c>
    </row>
    <row r="937" spans="1:13" ht="14.45" customHeight="1" x14ac:dyDescent="0.2">
      <c r="A937" s="831" t="s">
        <v>3276</v>
      </c>
      <c r="B937" s="832" t="s">
        <v>2727</v>
      </c>
      <c r="C937" s="832" t="s">
        <v>3111</v>
      </c>
      <c r="D937" s="832" t="s">
        <v>1735</v>
      </c>
      <c r="E937" s="832" t="s">
        <v>3112</v>
      </c>
      <c r="F937" s="849"/>
      <c r="G937" s="849"/>
      <c r="H937" s="837">
        <v>0</v>
      </c>
      <c r="I937" s="849">
        <v>2</v>
      </c>
      <c r="J937" s="849">
        <v>308.72000000000003</v>
      </c>
      <c r="K937" s="837">
        <v>1</v>
      </c>
      <c r="L937" s="849">
        <v>2</v>
      </c>
      <c r="M937" s="850">
        <v>308.72000000000003</v>
      </c>
    </row>
    <row r="938" spans="1:13" ht="14.45" customHeight="1" x14ac:dyDescent="0.2">
      <c r="A938" s="831" t="s">
        <v>3276</v>
      </c>
      <c r="B938" s="832" t="s">
        <v>2783</v>
      </c>
      <c r="C938" s="832" t="s">
        <v>2789</v>
      </c>
      <c r="D938" s="832" t="s">
        <v>2790</v>
      </c>
      <c r="E938" s="832" t="s">
        <v>2791</v>
      </c>
      <c r="F938" s="849"/>
      <c r="G938" s="849"/>
      <c r="H938" s="837">
        <v>0</v>
      </c>
      <c r="I938" s="849">
        <v>3</v>
      </c>
      <c r="J938" s="849">
        <v>9695.43</v>
      </c>
      <c r="K938" s="837">
        <v>1</v>
      </c>
      <c r="L938" s="849">
        <v>3</v>
      </c>
      <c r="M938" s="850">
        <v>9695.43</v>
      </c>
    </row>
    <row r="939" spans="1:13" ht="14.45" customHeight="1" x14ac:dyDescent="0.2">
      <c r="A939" s="831" t="s">
        <v>3276</v>
      </c>
      <c r="B939" s="832" t="s">
        <v>2783</v>
      </c>
      <c r="C939" s="832" t="s">
        <v>4403</v>
      </c>
      <c r="D939" s="832" t="s">
        <v>4404</v>
      </c>
      <c r="E939" s="832" t="s">
        <v>4405</v>
      </c>
      <c r="F939" s="849">
        <v>1</v>
      </c>
      <c r="G939" s="849">
        <v>846.47</v>
      </c>
      <c r="H939" s="837">
        <v>1</v>
      </c>
      <c r="I939" s="849"/>
      <c r="J939" s="849"/>
      <c r="K939" s="837">
        <v>0</v>
      </c>
      <c r="L939" s="849">
        <v>1</v>
      </c>
      <c r="M939" s="850">
        <v>846.47</v>
      </c>
    </row>
    <row r="940" spans="1:13" ht="14.45" customHeight="1" x14ac:dyDescent="0.2">
      <c r="A940" s="831" t="s">
        <v>3276</v>
      </c>
      <c r="B940" s="832" t="s">
        <v>5599</v>
      </c>
      <c r="C940" s="832" t="s">
        <v>3478</v>
      </c>
      <c r="D940" s="832" t="s">
        <v>3479</v>
      </c>
      <c r="E940" s="832" t="s">
        <v>3480</v>
      </c>
      <c r="F940" s="849"/>
      <c r="G940" s="849"/>
      <c r="H940" s="837">
        <v>0</v>
      </c>
      <c r="I940" s="849">
        <v>23</v>
      </c>
      <c r="J940" s="849">
        <v>48166.43</v>
      </c>
      <c r="K940" s="837">
        <v>1</v>
      </c>
      <c r="L940" s="849">
        <v>23</v>
      </c>
      <c r="M940" s="850">
        <v>48166.43</v>
      </c>
    </row>
    <row r="941" spans="1:13" ht="14.45" customHeight="1" x14ac:dyDescent="0.2">
      <c r="A941" s="831" t="s">
        <v>3276</v>
      </c>
      <c r="B941" s="832" t="s">
        <v>5599</v>
      </c>
      <c r="C941" s="832" t="s">
        <v>3481</v>
      </c>
      <c r="D941" s="832" t="s">
        <v>3479</v>
      </c>
      <c r="E941" s="832" t="s">
        <v>3482</v>
      </c>
      <c r="F941" s="849"/>
      <c r="G941" s="849"/>
      <c r="H941" s="837">
        <v>0</v>
      </c>
      <c r="I941" s="849">
        <v>14</v>
      </c>
      <c r="J941" s="849">
        <v>4078.76</v>
      </c>
      <c r="K941" s="837">
        <v>1</v>
      </c>
      <c r="L941" s="849">
        <v>14</v>
      </c>
      <c r="M941" s="850">
        <v>4078.76</v>
      </c>
    </row>
    <row r="942" spans="1:13" ht="14.45" customHeight="1" x14ac:dyDescent="0.2">
      <c r="A942" s="831" t="s">
        <v>3276</v>
      </c>
      <c r="B942" s="832" t="s">
        <v>5600</v>
      </c>
      <c r="C942" s="832" t="s">
        <v>3622</v>
      </c>
      <c r="D942" s="832" t="s">
        <v>3623</v>
      </c>
      <c r="E942" s="832" t="s">
        <v>3624</v>
      </c>
      <c r="F942" s="849"/>
      <c r="G942" s="849"/>
      <c r="H942" s="837">
        <v>0</v>
      </c>
      <c r="I942" s="849">
        <v>76</v>
      </c>
      <c r="J942" s="849">
        <v>38175.560000000012</v>
      </c>
      <c r="K942" s="837">
        <v>1</v>
      </c>
      <c r="L942" s="849">
        <v>76</v>
      </c>
      <c r="M942" s="850">
        <v>38175.560000000012</v>
      </c>
    </row>
    <row r="943" spans="1:13" ht="14.45" customHeight="1" x14ac:dyDescent="0.2">
      <c r="A943" s="831" t="s">
        <v>3276</v>
      </c>
      <c r="B943" s="832" t="s">
        <v>5607</v>
      </c>
      <c r="C943" s="832" t="s">
        <v>3764</v>
      </c>
      <c r="D943" s="832" t="s">
        <v>3329</v>
      </c>
      <c r="E943" s="832" t="s">
        <v>3765</v>
      </c>
      <c r="F943" s="849"/>
      <c r="G943" s="849"/>
      <c r="H943" s="837">
        <v>0</v>
      </c>
      <c r="I943" s="849">
        <v>3</v>
      </c>
      <c r="J943" s="849">
        <v>1541.1000000000001</v>
      </c>
      <c r="K943" s="837">
        <v>1</v>
      </c>
      <c r="L943" s="849">
        <v>3</v>
      </c>
      <c r="M943" s="850">
        <v>1541.1000000000001</v>
      </c>
    </row>
    <row r="944" spans="1:13" ht="14.45" customHeight="1" x14ac:dyDescent="0.2">
      <c r="A944" s="831" t="s">
        <v>3276</v>
      </c>
      <c r="B944" s="832" t="s">
        <v>5607</v>
      </c>
      <c r="C944" s="832" t="s">
        <v>4383</v>
      </c>
      <c r="D944" s="832" t="s">
        <v>3329</v>
      </c>
      <c r="E944" s="832" t="s">
        <v>4384</v>
      </c>
      <c r="F944" s="849"/>
      <c r="G944" s="849"/>
      <c r="H944" s="837">
        <v>0</v>
      </c>
      <c r="I944" s="849">
        <v>1</v>
      </c>
      <c r="J944" s="849">
        <v>1834.64</v>
      </c>
      <c r="K944" s="837">
        <v>1</v>
      </c>
      <c r="L944" s="849">
        <v>1</v>
      </c>
      <c r="M944" s="850">
        <v>1834.64</v>
      </c>
    </row>
    <row r="945" spans="1:13" ht="14.45" customHeight="1" x14ac:dyDescent="0.2">
      <c r="A945" s="831" t="s">
        <v>3276</v>
      </c>
      <c r="B945" s="832" t="s">
        <v>2826</v>
      </c>
      <c r="C945" s="832" t="s">
        <v>3509</v>
      </c>
      <c r="D945" s="832" t="s">
        <v>3510</v>
      </c>
      <c r="E945" s="832" t="s">
        <v>3511</v>
      </c>
      <c r="F945" s="849">
        <v>3</v>
      </c>
      <c r="G945" s="849">
        <v>1651.17</v>
      </c>
      <c r="H945" s="837">
        <v>1</v>
      </c>
      <c r="I945" s="849"/>
      <c r="J945" s="849"/>
      <c r="K945" s="837">
        <v>0</v>
      </c>
      <c r="L945" s="849">
        <v>3</v>
      </c>
      <c r="M945" s="850">
        <v>1651.17</v>
      </c>
    </row>
    <row r="946" spans="1:13" ht="14.45" customHeight="1" x14ac:dyDescent="0.2">
      <c r="A946" s="831" t="s">
        <v>3276</v>
      </c>
      <c r="B946" s="832" t="s">
        <v>2826</v>
      </c>
      <c r="C946" s="832" t="s">
        <v>3891</v>
      </c>
      <c r="D946" s="832" t="s">
        <v>3510</v>
      </c>
      <c r="E946" s="832" t="s">
        <v>773</v>
      </c>
      <c r="F946" s="849">
        <v>21</v>
      </c>
      <c r="G946" s="849">
        <v>11558.19</v>
      </c>
      <c r="H946" s="837">
        <v>1</v>
      </c>
      <c r="I946" s="849"/>
      <c r="J946" s="849"/>
      <c r="K946" s="837">
        <v>0</v>
      </c>
      <c r="L946" s="849">
        <v>21</v>
      </c>
      <c r="M946" s="850">
        <v>11558.19</v>
      </c>
    </row>
    <row r="947" spans="1:13" ht="14.45" customHeight="1" x14ac:dyDescent="0.2">
      <c r="A947" s="831" t="s">
        <v>3276</v>
      </c>
      <c r="B947" s="832" t="s">
        <v>2826</v>
      </c>
      <c r="C947" s="832" t="s">
        <v>2827</v>
      </c>
      <c r="D947" s="832" t="s">
        <v>2828</v>
      </c>
      <c r="E947" s="832" t="s">
        <v>773</v>
      </c>
      <c r="F947" s="849"/>
      <c r="G947" s="849"/>
      <c r="H947" s="837">
        <v>0</v>
      </c>
      <c r="I947" s="849">
        <v>277</v>
      </c>
      <c r="J947" s="849">
        <v>152458.02999999997</v>
      </c>
      <c r="K947" s="837">
        <v>1</v>
      </c>
      <c r="L947" s="849">
        <v>277</v>
      </c>
      <c r="M947" s="850">
        <v>152458.02999999997</v>
      </c>
    </row>
    <row r="948" spans="1:13" ht="14.45" customHeight="1" x14ac:dyDescent="0.2">
      <c r="A948" s="831" t="s">
        <v>3276</v>
      </c>
      <c r="B948" s="832" t="s">
        <v>2835</v>
      </c>
      <c r="C948" s="832" t="s">
        <v>2838</v>
      </c>
      <c r="D948" s="832" t="s">
        <v>675</v>
      </c>
      <c r="E948" s="832" t="s">
        <v>671</v>
      </c>
      <c r="F948" s="849"/>
      <c r="G948" s="849"/>
      <c r="H948" s="837">
        <v>0</v>
      </c>
      <c r="I948" s="849">
        <v>19</v>
      </c>
      <c r="J948" s="849">
        <v>1240.32</v>
      </c>
      <c r="K948" s="837">
        <v>1</v>
      </c>
      <c r="L948" s="849">
        <v>19</v>
      </c>
      <c r="M948" s="850">
        <v>1240.32</v>
      </c>
    </row>
    <row r="949" spans="1:13" ht="14.45" customHeight="1" x14ac:dyDescent="0.2">
      <c r="A949" s="831" t="s">
        <v>3276</v>
      </c>
      <c r="B949" s="832" t="s">
        <v>2849</v>
      </c>
      <c r="C949" s="832" t="s">
        <v>2853</v>
      </c>
      <c r="D949" s="832" t="s">
        <v>2851</v>
      </c>
      <c r="E949" s="832" t="s">
        <v>2854</v>
      </c>
      <c r="F949" s="849"/>
      <c r="G949" s="849"/>
      <c r="H949" s="837">
        <v>0</v>
      </c>
      <c r="I949" s="849">
        <v>6</v>
      </c>
      <c r="J949" s="849">
        <v>3315.84</v>
      </c>
      <c r="K949" s="837">
        <v>1</v>
      </c>
      <c r="L949" s="849">
        <v>6</v>
      </c>
      <c r="M949" s="850">
        <v>3315.84</v>
      </c>
    </row>
    <row r="950" spans="1:13" ht="14.45" customHeight="1" x14ac:dyDescent="0.2">
      <c r="A950" s="831" t="s">
        <v>3276</v>
      </c>
      <c r="B950" s="832" t="s">
        <v>2857</v>
      </c>
      <c r="C950" s="832" t="s">
        <v>3300</v>
      </c>
      <c r="D950" s="832" t="s">
        <v>2868</v>
      </c>
      <c r="E950" s="832" t="s">
        <v>3301</v>
      </c>
      <c r="F950" s="849"/>
      <c r="G950" s="849"/>
      <c r="H950" s="837">
        <v>0</v>
      </c>
      <c r="I950" s="849">
        <v>7</v>
      </c>
      <c r="J950" s="849">
        <v>37254.559999999998</v>
      </c>
      <c r="K950" s="837">
        <v>1</v>
      </c>
      <c r="L950" s="849">
        <v>7</v>
      </c>
      <c r="M950" s="850">
        <v>37254.559999999998</v>
      </c>
    </row>
    <row r="951" spans="1:13" ht="14.45" customHeight="1" x14ac:dyDescent="0.2">
      <c r="A951" s="831" t="s">
        <v>3276</v>
      </c>
      <c r="B951" s="832" t="s">
        <v>2857</v>
      </c>
      <c r="C951" s="832" t="s">
        <v>3829</v>
      </c>
      <c r="D951" s="832" t="s">
        <v>2868</v>
      </c>
      <c r="E951" s="832" t="s">
        <v>3830</v>
      </c>
      <c r="F951" s="849"/>
      <c r="G951" s="849"/>
      <c r="H951" s="837">
        <v>0</v>
      </c>
      <c r="I951" s="849">
        <v>6</v>
      </c>
      <c r="J951" s="849">
        <v>31932.48</v>
      </c>
      <c r="K951" s="837">
        <v>1</v>
      </c>
      <c r="L951" s="849">
        <v>6</v>
      </c>
      <c r="M951" s="850">
        <v>31932.48</v>
      </c>
    </row>
    <row r="952" spans="1:13" ht="14.45" customHeight="1" x14ac:dyDescent="0.2">
      <c r="A952" s="831" t="s">
        <v>3276</v>
      </c>
      <c r="B952" s="832" t="s">
        <v>2857</v>
      </c>
      <c r="C952" s="832" t="s">
        <v>2863</v>
      </c>
      <c r="D952" s="832" t="s">
        <v>2859</v>
      </c>
      <c r="E952" s="832" t="s">
        <v>2864</v>
      </c>
      <c r="F952" s="849"/>
      <c r="G952" s="849"/>
      <c r="H952" s="837">
        <v>0</v>
      </c>
      <c r="I952" s="849">
        <v>8</v>
      </c>
      <c r="J952" s="849">
        <v>3878</v>
      </c>
      <c r="K952" s="837">
        <v>1</v>
      </c>
      <c r="L952" s="849">
        <v>8</v>
      </c>
      <c r="M952" s="850">
        <v>3878</v>
      </c>
    </row>
    <row r="953" spans="1:13" ht="14.45" customHeight="1" x14ac:dyDescent="0.2">
      <c r="A953" s="831" t="s">
        <v>3276</v>
      </c>
      <c r="B953" s="832" t="s">
        <v>2857</v>
      </c>
      <c r="C953" s="832" t="s">
        <v>4399</v>
      </c>
      <c r="D953" s="832" t="s">
        <v>3832</v>
      </c>
      <c r="E953" s="832" t="s">
        <v>4400</v>
      </c>
      <c r="F953" s="849">
        <v>6</v>
      </c>
      <c r="G953" s="849">
        <v>29803.68</v>
      </c>
      <c r="H953" s="837">
        <v>1</v>
      </c>
      <c r="I953" s="849"/>
      <c r="J953" s="849"/>
      <c r="K953" s="837">
        <v>0</v>
      </c>
      <c r="L953" s="849">
        <v>6</v>
      </c>
      <c r="M953" s="850">
        <v>29803.68</v>
      </c>
    </row>
    <row r="954" spans="1:13" ht="14.45" customHeight="1" x14ac:dyDescent="0.2">
      <c r="A954" s="831" t="s">
        <v>3276</v>
      </c>
      <c r="B954" s="832" t="s">
        <v>2857</v>
      </c>
      <c r="C954" s="832" t="s">
        <v>3434</v>
      </c>
      <c r="D954" s="832" t="s">
        <v>2868</v>
      </c>
      <c r="E954" s="832" t="s">
        <v>3435</v>
      </c>
      <c r="F954" s="849"/>
      <c r="G954" s="849"/>
      <c r="H954" s="837">
        <v>0</v>
      </c>
      <c r="I954" s="849">
        <v>5</v>
      </c>
      <c r="J954" s="849">
        <v>26610.400000000001</v>
      </c>
      <c r="K954" s="837">
        <v>1</v>
      </c>
      <c r="L954" s="849">
        <v>5</v>
      </c>
      <c r="M954" s="850">
        <v>26610.400000000001</v>
      </c>
    </row>
    <row r="955" spans="1:13" ht="14.45" customHeight="1" x14ac:dyDescent="0.2">
      <c r="A955" s="831" t="s">
        <v>3276</v>
      </c>
      <c r="B955" s="832" t="s">
        <v>2857</v>
      </c>
      <c r="C955" s="832" t="s">
        <v>2865</v>
      </c>
      <c r="D955" s="832" t="s">
        <v>2859</v>
      </c>
      <c r="E955" s="832" t="s">
        <v>2866</v>
      </c>
      <c r="F955" s="849"/>
      <c r="G955" s="849"/>
      <c r="H955" s="837">
        <v>0</v>
      </c>
      <c r="I955" s="849">
        <v>10</v>
      </c>
      <c r="J955" s="849">
        <v>9694.7999999999993</v>
      </c>
      <c r="K955" s="837">
        <v>1</v>
      </c>
      <c r="L955" s="849">
        <v>10</v>
      </c>
      <c r="M955" s="850">
        <v>9694.7999999999993</v>
      </c>
    </row>
    <row r="956" spans="1:13" ht="14.45" customHeight="1" x14ac:dyDescent="0.2">
      <c r="A956" s="831" t="s">
        <v>3276</v>
      </c>
      <c r="B956" s="832" t="s">
        <v>2857</v>
      </c>
      <c r="C956" s="832" t="s">
        <v>4401</v>
      </c>
      <c r="D956" s="832" t="s">
        <v>4402</v>
      </c>
      <c r="E956" s="832" t="s">
        <v>2864</v>
      </c>
      <c r="F956" s="849">
        <v>10</v>
      </c>
      <c r="G956" s="849">
        <v>4847.5</v>
      </c>
      <c r="H956" s="837">
        <v>1</v>
      </c>
      <c r="I956" s="849"/>
      <c r="J956" s="849"/>
      <c r="K956" s="837">
        <v>0</v>
      </c>
      <c r="L956" s="849">
        <v>10</v>
      </c>
      <c r="M956" s="850">
        <v>4847.5</v>
      </c>
    </row>
    <row r="957" spans="1:13" ht="14.45" customHeight="1" x14ac:dyDescent="0.2">
      <c r="A957" s="831" t="s">
        <v>3276</v>
      </c>
      <c r="B957" s="832" t="s">
        <v>2906</v>
      </c>
      <c r="C957" s="832" t="s">
        <v>2910</v>
      </c>
      <c r="D957" s="832" t="s">
        <v>2911</v>
      </c>
      <c r="E957" s="832" t="s">
        <v>2912</v>
      </c>
      <c r="F957" s="849"/>
      <c r="G957" s="849"/>
      <c r="H957" s="837">
        <v>0</v>
      </c>
      <c r="I957" s="849">
        <v>2</v>
      </c>
      <c r="J957" s="849">
        <v>226.32</v>
      </c>
      <c r="K957" s="837">
        <v>1</v>
      </c>
      <c r="L957" s="849">
        <v>2</v>
      </c>
      <c r="M957" s="850">
        <v>226.32</v>
      </c>
    </row>
    <row r="958" spans="1:13" ht="14.45" customHeight="1" x14ac:dyDescent="0.2">
      <c r="A958" s="831" t="s">
        <v>3276</v>
      </c>
      <c r="B958" s="832" t="s">
        <v>2906</v>
      </c>
      <c r="C958" s="832" t="s">
        <v>2915</v>
      </c>
      <c r="D958" s="832" t="s">
        <v>2911</v>
      </c>
      <c r="E958" s="832" t="s">
        <v>2916</v>
      </c>
      <c r="F958" s="849"/>
      <c r="G958" s="849"/>
      <c r="H958" s="837">
        <v>0</v>
      </c>
      <c r="I958" s="849">
        <v>44</v>
      </c>
      <c r="J958" s="849">
        <v>14936.68</v>
      </c>
      <c r="K958" s="837">
        <v>1</v>
      </c>
      <c r="L958" s="849">
        <v>44</v>
      </c>
      <c r="M958" s="850">
        <v>14936.68</v>
      </c>
    </row>
    <row r="959" spans="1:13" ht="14.45" customHeight="1" x14ac:dyDescent="0.2">
      <c r="A959" s="831" t="s">
        <v>3276</v>
      </c>
      <c r="B959" s="832" t="s">
        <v>2906</v>
      </c>
      <c r="C959" s="832" t="s">
        <v>4406</v>
      </c>
      <c r="D959" s="832" t="s">
        <v>2911</v>
      </c>
      <c r="E959" s="832" t="s">
        <v>4407</v>
      </c>
      <c r="F959" s="849"/>
      <c r="G959" s="849"/>
      <c r="H959" s="837">
        <v>0</v>
      </c>
      <c r="I959" s="849">
        <v>11</v>
      </c>
      <c r="J959" s="849">
        <v>2489.41</v>
      </c>
      <c r="K959" s="837">
        <v>1</v>
      </c>
      <c r="L959" s="849">
        <v>11</v>
      </c>
      <c r="M959" s="850">
        <v>2489.41</v>
      </c>
    </row>
    <row r="960" spans="1:13" ht="14.45" customHeight="1" x14ac:dyDescent="0.2">
      <c r="A960" s="831" t="s">
        <v>3276</v>
      </c>
      <c r="B960" s="832" t="s">
        <v>2921</v>
      </c>
      <c r="C960" s="832" t="s">
        <v>3136</v>
      </c>
      <c r="D960" s="832" t="s">
        <v>1416</v>
      </c>
      <c r="E960" s="832" t="s">
        <v>2055</v>
      </c>
      <c r="F960" s="849"/>
      <c r="G960" s="849"/>
      <c r="H960" s="837">
        <v>0</v>
      </c>
      <c r="I960" s="849">
        <v>2</v>
      </c>
      <c r="J960" s="849">
        <v>2573.2399999999998</v>
      </c>
      <c r="K960" s="837">
        <v>1</v>
      </c>
      <c r="L960" s="849">
        <v>2</v>
      </c>
      <c r="M960" s="850">
        <v>2573.2399999999998</v>
      </c>
    </row>
    <row r="961" spans="1:13" ht="14.45" customHeight="1" x14ac:dyDescent="0.2">
      <c r="A961" s="831" t="s">
        <v>3276</v>
      </c>
      <c r="B961" s="832" t="s">
        <v>2946</v>
      </c>
      <c r="C961" s="832" t="s">
        <v>3676</v>
      </c>
      <c r="D961" s="832" t="s">
        <v>1662</v>
      </c>
      <c r="E961" s="832" t="s">
        <v>2948</v>
      </c>
      <c r="F961" s="849">
        <v>4</v>
      </c>
      <c r="G961" s="849">
        <v>0</v>
      </c>
      <c r="H961" s="837"/>
      <c r="I961" s="849"/>
      <c r="J961" s="849"/>
      <c r="K961" s="837"/>
      <c r="L961" s="849">
        <v>4</v>
      </c>
      <c r="M961" s="850">
        <v>0</v>
      </c>
    </row>
    <row r="962" spans="1:13" ht="14.45" customHeight="1" x14ac:dyDescent="0.2">
      <c r="A962" s="831" t="s">
        <v>3276</v>
      </c>
      <c r="B962" s="832" t="s">
        <v>2946</v>
      </c>
      <c r="C962" s="832" t="s">
        <v>2949</v>
      </c>
      <c r="D962" s="832" t="s">
        <v>1662</v>
      </c>
      <c r="E962" s="832" t="s">
        <v>2950</v>
      </c>
      <c r="F962" s="849">
        <v>15</v>
      </c>
      <c r="G962" s="849">
        <v>0</v>
      </c>
      <c r="H962" s="837"/>
      <c r="I962" s="849"/>
      <c r="J962" s="849"/>
      <c r="K962" s="837"/>
      <c r="L962" s="849">
        <v>15</v>
      </c>
      <c r="M962" s="850">
        <v>0</v>
      </c>
    </row>
    <row r="963" spans="1:13" ht="14.45" customHeight="1" x14ac:dyDescent="0.2">
      <c r="A963" s="831" t="s">
        <v>3276</v>
      </c>
      <c r="B963" s="832" t="s">
        <v>2946</v>
      </c>
      <c r="C963" s="832" t="s">
        <v>3142</v>
      </c>
      <c r="D963" s="832" t="s">
        <v>1662</v>
      </c>
      <c r="E963" s="832" t="s">
        <v>2950</v>
      </c>
      <c r="F963" s="849"/>
      <c r="G963" s="849"/>
      <c r="H963" s="837"/>
      <c r="I963" s="849">
        <v>3</v>
      </c>
      <c r="J963" s="849">
        <v>0</v>
      </c>
      <c r="K963" s="837"/>
      <c r="L963" s="849">
        <v>3</v>
      </c>
      <c r="M963" s="850">
        <v>0</v>
      </c>
    </row>
    <row r="964" spans="1:13" ht="14.45" customHeight="1" x14ac:dyDescent="0.2">
      <c r="A964" s="831" t="s">
        <v>3276</v>
      </c>
      <c r="B964" s="832" t="s">
        <v>5597</v>
      </c>
      <c r="C964" s="832" t="s">
        <v>4392</v>
      </c>
      <c r="D964" s="832" t="s">
        <v>832</v>
      </c>
      <c r="E964" s="832" t="s">
        <v>830</v>
      </c>
      <c r="F964" s="849"/>
      <c r="G964" s="849"/>
      <c r="H964" s="837">
        <v>0</v>
      </c>
      <c r="I964" s="849">
        <v>6</v>
      </c>
      <c r="J964" s="849">
        <v>1584</v>
      </c>
      <c r="K964" s="837">
        <v>1</v>
      </c>
      <c r="L964" s="849">
        <v>6</v>
      </c>
      <c r="M964" s="850">
        <v>1584</v>
      </c>
    </row>
    <row r="965" spans="1:13" ht="14.45" customHeight="1" x14ac:dyDescent="0.2">
      <c r="A965" s="831" t="s">
        <v>3276</v>
      </c>
      <c r="B965" s="832" t="s">
        <v>5597</v>
      </c>
      <c r="C965" s="832" t="s">
        <v>3366</v>
      </c>
      <c r="D965" s="832" t="s">
        <v>831</v>
      </c>
      <c r="E965" s="832" t="s">
        <v>769</v>
      </c>
      <c r="F965" s="849"/>
      <c r="G965" s="849"/>
      <c r="H965" s="837">
        <v>0</v>
      </c>
      <c r="I965" s="849">
        <v>3</v>
      </c>
      <c r="J965" s="849">
        <v>197.96999999999997</v>
      </c>
      <c r="K965" s="837">
        <v>1</v>
      </c>
      <c r="L965" s="849">
        <v>3</v>
      </c>
      <c r="M965" s="850">
        <v>197.96999999999997</v>
      </c>
    </row>
    <row r="966" spans="1:13" ht="14.45" customHeight="1" x14ac:dyDescent="0.2">
      <c r="A966" s="831" t="s">
        <v>3276</v>
      </c>
      <c r="B966" s="832" t="s">
        <v>2995</v>
      </c>
      <c r="C966" s="832" t="s">
        <v>3018</v>
      </c>
      <c r="D966" s="832" t="s">
        <v>1707</v>
      </c>
      <c r="E966" s="832" t="s">
        <v>1689</v>
      </c>
      <c r="F966" s="849"/>
      <c r="G966" s="849"/>
      <c r="H966" s="837">
        <v>0</v>
      </c>
      <c r="I966" s="849">
        <v>4</v>
      </c>
      <c r="J966" s="849">
        <v>527.72</v>
      </c>
      <c r="K966" s="837">
        <v>1</v>
      </c>
      <c r="L966" s="849">
        <v>4</v>
      </c>
      <c r="M966" s="850">
        <v>527.72</v>
      </c>
    </row>
    <row r="967" spans="1:13" ht="14.45" customHeight="1" x14ac:dyDescent="0.2">
      <c r="A967" s="831" t="s">
        <v>3277</v>
      </c>
      <c r="B967" s="832" t="s">
        <v>5596</v>
      </c>
      <c r="C967" s="832" t="s">
        <v>3926</v>
      </c>
      <c r="D967" s="832" t="s">
        <v>1078</v>
      </c>
      <c r="E967" s="832" t="s">
        <v>3927</v>
      </c>
      <c r="F967" s="849">
        <v>1</v>
      </c>
      <c r="G967" s="849">
        <v>32.25</v>
      </c>
      <c r="H967" s="837">
        <v>1</v>
      </c>
      <c r="I967" s="849"/>
      <c r="J967" s="849"/>
      <c r="K967" s="837">
        <v>0</v>
      </c>
      <c r="L967" s="849">
        <v>1</v>
      </c>
      <c r="M967" s="850">
        <v>32.25</v>
      </c>
    </row>
    <row r="968" spans="1:13" ht="14.45" customHeight="1" x14ac:dyDescent="0.2">
      <c r="A968" s="831" t="s">
        <v>3277</v>
      </c>
      <c r="B968" s="832" t="s">
        <v>2520</v>
      </c>
      <c r="C968" s="832" t="s">
        <v>4483</v>
      </c>
      <c r="D968" s="832" t="s">
        <v>4484</v>
      </c>
      <c r="E968" s="832" t="s">
        <v>1358</v>
      </c>
      <c r="F968" s="849">
        <v>1</v>
      </c>
      <c r="G968" s="849">
        <v>453.18</v>
      </c>
      <c r="H968" s="837">
        <v>1</v>
      </c>
      <c r="I968" s="849"/>
      <c r="J968" s="849"/>
      <c r="K968" s="837">
        <v>0</v>
      </c>
      <c r="L968" s="849">
        <v>1</v>
      </c>
      <c r="M968" s="850">
        <v>453.18</v>
      </c>
    </row>
    <row r="969" spans="1:13" ht="14.45" customHeight="1" x14ac:dyDescent="0.2">
      <c r="A969" s="831" t="s">
        <v>3277</v>
      </c>
      <c r="B969" s="832" t="s">
        <v>5598</v>
      </c>
      <c r="C969" s="832" t="s">
        <v>4342</v>
      </c>
      <c r="D969" s="832" t="s">
        <v>932</v>
      </c>
      <c r="E969" s="832" t="s">
        <v>4343</v>
      </c>
      <c r="F969" s="849"/>
      <c r="G969" s="849"/>
      <c r="H969" s="837"/>
      <c r="I969" s="849">
        <v>1</v>
      </c>
      <c r="J969" s="849">
        <v>0</v>
      </c>
      <c r="K969" s="837"/>
      <c r="L969" s="849">
        <v>1</v>
      </c>
      <c r="M969" s="850">
        <v>0</v>
      </c>
    </row>
    <row r="970" spans="1:13" ht="14.45" customHeight="1" x14ac:dyDescent="0.2">
      <c r="A970" s="831" t="s">
        <v>3277</v>
      </c>
      <c r="B970" s="832" t="s">
        <v>5614</v>
      </c>
      <c r="C970" s="832" t="s">
        <v>4499</v>
      </c>
      <c r="D970" s="832" t="s">
        <v>4500</v>
      </c>
      <c r="E970" s="832" t="s">
        <v>4501</v>
      </c>
      <c r="F970" s="849"/>
      <c r="G970" s="849"/>
      <c r="H970" s="837">
        <v>0</v>
      </c>
      <c r="I970" s="849">
        <v>1</v>
      </c>
      <c r="J970" s="849">
        <v>529.88</v>
      </c>
      <c r="K970" s="837">
        <v>1</v>
      </c>
      <c r="L970" s="849">
        <v>1</v>
      </c>
      <c r="M970" s="850">
        <v>529.88</v>
      </c>
    </row>
    <row r="971" spans="1:13" ht="14.45" customHeight="1" x14ac:dyDescent="0.2">
      <c r="A971" s="831" t="s">
        <v>3277</v>
      </c>
      <c r="B971" s="832" t="s">
        <v>2541</v>
      </c>
      <c r="C971" s="832" t="s">
        <v>4472</v>
      </c>
      <c r="D971" s="832" t="s">
        <v>4473</v>
      </c>
      <c r="E971" s="832" t="s">
        <v>2544</v>
      </c>
      <c r="F971" s="849">
        <v>1</v>
      </c>
      <c r="G971" s="849">
        <v>20.83</v>
      </c>
      <c r="H971" s="837">
        <v>1</v>
      </c>
      <c r="I971" s="849"/>
      <c r="J971" s="849"/>
      <c r="K971" s="837">
        <v>0</v>
      </c>
      <c r="L971" s="849">
        <v>1</v>
      </c>
      <c r="M971" s="850">
        <v>20.83</v>
      </c>
    </row>
    <row r="972" spans="1:13" ht="14.45" customHeight="1" x14ac:dyDescent="0.2">
      <c r="A972" s="831" t="s">
        <v>3277</v>
      </c>
      <c r="B972" s="832" t="s">
        <v>2550</v>
      </c>
      <c r="C972" s="832" t="s">
        <v>2553</v>
      </c>
      <c r="D972" s="832" t="s">
        <v>1023</v>
      </c>
      <c r="E972" s="832" t="s">
        <v>2554</v>
      </c>
      <c r="F972" s="849"/>
      <c r="G972" s="849"/>
      <c r="H972" s="837">
        <v>0</v>
      </c>
      <c r="I972" s="849">
        <v>7</v>
      </c>
      <c r="J972" s="849">
        <v>9699.34</v>
      </c>
      <c r="K972" s="837">
        <v>1</v>
      </c>
      <c r="L972" s="849">
        <v>7</v>
      </c>
      <c r="M972" s="850">
        <v>9699.34</v>
      </c>
    </row>
    <row r="973" spans="1:13" ht="14.45" customHeight="1" x14ac:dyDescent="0.2">
      <c r="A973" s="831" t="s">
        <v>3277</v>
      </c>
      <c r="B973" s="832" t="s">
        <v>2550</v>
      </c>
      <c r="C973" s="832" t="s">
        <v>2557</v>
      </c>
      <c r="D973" s="832" t="s">
        <v>1023</v>
      </c>
      <c r="E973" s="832" t="s">
        <v>2558</v>
      </c>
      <c r="F973" s="849"/>
      <c r="G973" s="849"/>
      <c r="H973" s="837">
        <v>0</v>
      </c>
      <c r="I973" s="849">
        <v>2</v>
      </c>
      <c r="J973" s="849">
        <v>4618.72</v>
      </c>
      <c r="K973" s="837">
        <v>1</v>
      </c>
      <c r="L973" s="849">
        <v>2</v>
      </c>
      <c r="M973" s="850">
        <v>4618.72</v>
      </c>
    </row>
    <row r="974" spans="1:13" ht="14.45" customHeight="1" x14ac:dyDescent="0.2">
      <c r="A974" s="831" t="s">
        <v>3277</v>
      </c>
      <c r="B974" s="832" t="s">
        <v>2550</v>
      </c>
      <c r="C974" s="832" t="s">
        <v>2559</v>
      </c>
      <c r="D974" s="832" t="s">
        <v>1020</v>
      </c>
      <c r="E974" s="832" t="s">
        <v>2560</v>
      </c>
      <c r="F974" s="849"/>
      <c r="G974" s="849"/>
      <c r="H974" s="837">
        <v>0</v>
      </c>
      <c r="I974" s="849">
        <v>1</v>
      </c>
      <c r="J974" s="849">
        <v>736.33</v>
      </c>
      <c r="K974" s="837">
        <v>1</v>
      </c>
      <c r="L974" s="849">
        <v>1</v>
      </c>
      <c r="M974" s="850">
        <v>736.33</v>
      </c>
    </row>
    <row r="975" spans="1:13" ht="14.45" customHeight="1" x14ac:dyDescent="0.2">
      <c r="A975" s="831" t="s">
        <v>3277</v>
      </c>
      <c r="B975" s="832" t="s">
        <v>2550</v>
      </c>
      <c r="C975" s="832" t="s">
        <v>3538</v>
      </c>
      <c r="D975" s="832" t="s">
        <v>1020</v>
      </c>
      <c r="E975" s="832" t="s">
        <v>3539</v>
      </c>
      <c r="F975" s="849"/>
      <c r="G975" s="849"/>
      <c r="H975" s="837">
        <v>0</v>
      </c>
      <c r="I975" s="849">
        <v>6</v>
      </c>
      <c r="J975" s="849">
        <v>2945.34</v>
      </c>
      <c r="K975" s="837">
        <v>1</v>
      </c>
      <c r="L975" s="849">
        <v>6</v>
      </c>
      <c r="M975" s="850">
        <v>2945.34</v>
      </c>
    </row>
    <row r="976" spans="1:13" ht="14.45" customHeight="1" x14ac:dyDescent="0.2">
      <c r="A976" s="831" t="s">
        <v>3277</v>
      </c>
      <c r="B976" s="832" t="s">
        <v>2550</v>
      </c>
      <c r="C976" s="832" t="s">
        <v>2555</v>
      </c>
      <c r="D976" s="832" t="s">
        <v>1023</v>
      </c>
      <c r="E976" s="832" t="s">
        <v>2556</v>
      </c>
      <c r="F976" s="849"/>
      <c r="G976" s="849"/>
      <c r="H976" s="837">
        <v>0</v>
      </c>
      <c r="I976" s="849">
        <v>7</v>
      </c>
      <c r="J976" s="849">
        <v>12932.43</v>
      </c>
      <c r="K976" s="837">
        <v>1</v>
      </c>
      <c r="L976" s="849">
        <v>7</v>
      </c>
      <c r="M976" s="850">
        <v>12932.43</v>
      </c>
    </row>
    <row r="977" spans="1:13" ht="14.45" customHeight="1" x14ac:dyDescent="0.2">
      <c r="A977" s="831" t="s">
        <v>3277</v>
      </c>
      <c r="B977" s="832" t="s">
        <v>2592</v>
      </c>
      <c r="C977" s="832" t="s">
        <v>3836</v>
      </c>
      <c r="D977" s="832" t="s">
        <v>3837</v>
      </c>
      <c r="E977" s="832" t="s">
        <v>2595</v>
      </c>
      <c r="F977" s="849">
        <v>1</v>
      </c>
      <c r="G977" s="849">
        <v>42.51</v>
      </c>
      <c r="H977" s="837">
        <v>1</v>
      </c>
      <c r="I977" s="849"/>
      <c r="J977" s="849"/>
      <c r="K977" s="837">
        <v>0</v>
      </c>
      <c r="L977" s="849">
        <v>1</v>
      </c>
      <c r="M977" s="850">
        <v>42.51</v>
      </c>
    </row>
    <row r="978" spans="1:13" ht="14.45" customHeight="1" x14ac:dyDescent="0.2">
      <c r="A978" s="831" t="s">
        <v>3277</v>
      </c>
      <c r="B978" s="832" t="s">
        <v>5615</v>
      </c>
      <c r="C978" s="832" t="s">
        <v>4479</v>
      </c>
      <c r="D978" s="832" t="s">
        <v>4480</v>
      </c>
      <c r="E978" s="832" t="s">
        <v>3545</v>
      </c>
      <c r="F978" s="849">
        <v>1</v>
      </c>
      <c r="G978" s="849">
        <v>32.76</v>
      </c>
      <c r="H978" s="837">
        <v>1</v>
      </c>
      <c r="I978" s="849"/>
      <c r="J978" s="849"/>
      <c r="K978" s="837">
        <v>0</v>
      </c>
      <c r="L978" s="849">
        <v>1</v>
      </c>
      <c r="M978" s="850">
        <v>32.76</v>
      </c>
    </row>
    <row r="979" spans="1:13" ht="14.45" customHeight="1" x14ac:dyDescent="0.2">
      <c r="A979" s="831" t="s">
        <v>3277</v>
      </c>
      <c r="B979" s="832" t="s">
        <v>2702</v>
      </c>
      <c r="C979" s="832" t="s">
        <v>4431</v>
      </c>
      <c r="D979" s="832" t="s">
        <v>2704</v>
      </c>
      <c r="E979" s="832" t="s">
        <v>4432</v>
      </c>
      <c r="F979" s="849"/>
      <c r="G979" s="849"/>
      <c r="H979" s="837">
        <v>0</v>
      </c>
      <c r="I979" s="849">
        <v>3</v>
      </c>
      <c r="J979" s="849">
        <v>98.609999999999985</v>
      </c>
      <c r="K979" s="837">
        <v>1</v>
      </c>
      <c r="L979" s="849">
        <v>3</v>
      </c>
      <c r="M979" s="850">
        <v>98.609999999999985</v>
      </c>
    </row>
    <row r="980" spans="1:13" ht="14.45" customHeight="1" x14ac:dyDescent="0.2">
      <c r="A980" s="831" t="s">
        <v>3277</v>
      </c>
      <c r="B980" s="832" t="s">
        <v>2727</v>
      </c>
      <c r="C980" s="832" t="s">
        <v>3111</v>
      </c>
      <c r="D980" s="832" t="s">
        <v>1735</v>
      </c>
      <c r="E980" s="832" t="s">
        <v>3112</v>
      </c>
      <c r="F980" s="849"/>
      <c r="G980" s="849"/>
      <c r="H980" s="837">
        <v>0</v>
      </c>
      <c r="I980" s="849">
        <v>3</v>
      </c>
      <c r="J980" s="849">
        <v>463.08000000000004</v>
      </c>
      <c r="K980" s="837">
        <v>1</v>
      </c>
      <c r="L980" s="849">
        <v>3</v>
      </c>
      <c r="M980" s="850">
        <v>463.08000000000004</v>
      </c>
    </row>
    <row r="981" spans="1:13" ht="14.45" customHeight="1" x14ac:dyDescent="0.2">
      <c r="A981" s="831" t="s">
        <v>3277</v>
      </c>
      <c r="B981" s="832" t="s">
        <v>2835</v>
      </c>
      <c r="C981" s="832" t="s">
        <v>2836</v>
      </c>
      <c r="D981" s="832" t="s">
        <v>675</v>
      </c>
      <c r="E981" s="832" t="s">
        <v>676</v>
      </c>
      <c r="F981" s="849"/>
      <c r="G981" s="849"/>
      <c r="H981" s="837">
        <v>0</v>
      </c>
      <c r="I981" s="849">
        <v>2</v>
      </c>
      <c r="J981" s="849">
        <v>43.52</v>
      </c>
      <c r="K981" s="837">
        <v>1</v>
      </c>
      <c r="L981" s="849">
        <v>2</v>
      </c>
      <c r="M981" s="850">
        <v>43.52</v>
      </c>
    </row>
    <row r="982" spans="1:13" ht="14.45" customHeight="1" x14ac:dyDescent="0.2">
      <c r="A982" s="831" t="s">
        <v>3277</v>
      </c>
      <c r="B982" s="832" t="s">
        <v>2849</v>
      </c>
      <c r="C982" s="832" t="s">
        <v>2850</v>
      </c>
      <c r="D982" s="832" t="s">
        <v>2851</v>
      </c>
      <c r="E982" s="832" t="s">
        <v>2852</v>
      </c>
      <c r="F982" s="849"/>
      <c r="G982" s="849"/>
      <c r="H982" s="837">
        <v>0</v>
      </c>
      <c r="I982" s="849">
        <v>2</v>
      </c>
      <c r="J982" s="849">
        <v>711.58</v>
      </c>
      <c r="K982" s="837">
        <v>1</v>
      </c>
      <c r="L982" s="849">
        <v>2</v>
      </c>
      <c r="M982" s="850">
        <v>711.58</v>
      </c>
    </row>
    <row r="983" spans="1:13" ht="14.45" customHeight="1" x14ac:dyDescent="0.2">
      <c r="A983" s="831" t="s">
        <v>3277</v>
      </c>
      <c r="B983" s="832" t="s">
        <v>2849</v>
      </c>
      <c r="C983" s="832" t="s">
        <v>2853</v>
      </c>
      <c r="D983" s="832" t="s">
        <v>2851</v>
      </c>
      <c r="E983" s="832" t="s">
        <v>2854</v>
      </c>
      <c r="F983" s="849"/>
      <c r="G983" s="849"/>
      <c r="H983" s="837">
        <v>0</v>
      </c>
      <c r="I983" s="849">
        <v>1</v>
      </c>
      <c r="J983" s="849">
        <v>552.64</v>
      </c>
      <c r="K983" s="837">
        <v>1</v>
      </c>
      <c r="L983" s="849">
        <v>1</v>
      </c>
      <c r="M983" s="850">
        <v>552.64</v>
      </c>
    </row>
    <row r="984" spans="1:13" ht="14.45" customHeight="1" x14ac:dyDescent="0.2">
      <c r="A984" s="831" t="s">
        <v>3277</v>
      </c>
      <c r="B984" s="832" t="s">
        <v>2849</v>
      </c>
      <c r="C984" s="832" t="s">
        <v>2855</v>
      </c>
      <c r="D984" s="832" t="s">
        <v>2851</v>
      </c>
      <c r="E984" s="832" t="s">
        <v>2856</v>
      </c>
      <c r="F984" s="849"/>
      <c r="G984" s="849"/>
      <c r="H984" s="837">
        <v>0</v>
      </c>
      <c r="I984" s="849">
        <v>2</v>
      </c>
      <c r="J984" s="849">
        <v>2038.92</v>
      </c>
      <c r="K984" s="837">
        <v>1</v>
      </c>
      <c r="L984" s="849">
        <v>2</v>
      </c>
      <c r="M984" s="850">
        <v>2038.92</v>
      </c>
    </row>
    <row r="985" spans="1:13" ht="14.45" customHeight="1" x14ac:dyDescent="0.2">
      <c r="A985" s="831" t="s">
        <v>3277</v>
      </c>
      <c r="B985" s="832" t="s">
        <v>2849</v>
      </c>
      <c r="C985" s="832" t="s">
        <v>3306</v>
      </c>
      <c r="D985" s="832" t="s">
        <v>3307</v>
      </c>
      <c r="E985" s="832" t="s">
        <v>3308</v>
      </c>
      <c r="F985" s="849">
        <v>1</v>
      </c>
      <c r="G985" s="849">
        <v>177.89</v>
      </c>
      <c r="H985" s="837">
        <v>1</v>
      </c>
      <c r="I985" s="849"/>
      <c r="J985" s="849"/>
      <c r="K985" s="837">
        <v>0</v>
      </c>
      <c r="L985" s="849">
        <v>1</v>
      </c>
      <c r="M985" s="850">
        <v>177.89</v>
      </c>
    </row>
    <row r="986" spans="1:13" ht="14.45" customHeight="1" x14ac:dyDescent="0.2">
      <c r="A986" s="831" t="s">
        <v>3277</v>
      </c>
      <c r="B986" s="832" t="s">
        <v>2857</v>
      </c>
      <c r="C986" s="832" t="s">
        <v>3300</v>
      </c>
      <c r="D986" s="832" t="s">
        <v>2868</v>
      </c>
      <c r="E986" s="832" t="s">
        <v>3301</v>
      </c>
      <c r="F986" s="849"/>
      <c r="G986" s="849"/>
      <c r="H986" s="837">
        <v>0</v>
      </c>
      <c r="I986" s="849">
        <v>4</v>
      </c>
      <c r="J986" s="849">
        <v>21288.32</v>
      </c>
      <c r="K986" s="837">
        <v>1</v>
      </c>
      <c r="L986" s="849">
        <v>4</v>
      </c>
      <c r="M986" s="850">
        <v>21288.32</v>
      </c>
    </row>
    <row r="987" spans="1:13" ht="14.45" customHeight="1" x14ac:dyDescent="0.2">
      <c r="A987" s="831" t="s">
        <v>3277</v>
      </c>
      <c r="B987" s="832" t="s">
        <v>2857</v>
      </c>
      <c r="C987" s="832" t="s">
        <v>2863</v>
      </c>
      <c r="D987" s="832" t="s">
        <v>2859</v>
      </c>
      <c r="E987" s="832" t="s">
        <v>2864</v>
      </c>
      <c r="F987" s="849"/>
      <c r="G987" s="849"/>
      <c r="H987" s="837">
        <v>0</v>
      </c>
      <c r="I987" s="849">
        <v>10</v>
      </c>
      <c r="J987" s="849">
        <v>4847.5</v>
      </c>
      <c r="K987" s="837">
        <v>1</v>
      </c>
      <c r="L987" s="849">
        <v>10</v>
      </c>
      <c r="M987" s="850">
        <v>4847.5</v>
      </c>
    </row>
    <row r="988" spans="1:13" ht="14.45" customHeight="1" x14ac:dyDescent="0.2">
      <c r="A988" s="831" t="s">
        <v>3277</v>
      </c>
      <c r="B988" s="832" t="s">
        <v>2857</v>
      </c>
      <c r="C988" s="832" t="s">
        <v>2865</v>
      </c>
      <c r="D988" s="832" t="s">
        <v>2859</v>
      </c>
      <c r="E988" s="832" t="s">
        <v>2866</v>
      </c>
      <c r="F988" s="849"/>
      <c r="G988" s="849"/>
      <c r="H988" s="837">
        <v>0</v>
      </c>
      <c r="I988" s="849">
        <v>7</v>
      </c>
      <c r="J988" s="849">
        <v>6786.3600000000006</v>
      </c>
      <c r="K988" s="837">
        <v>1</v>
      </c>
      <c r="L988" s="849">
        <v>7</v>
      </c>
      <c r="M988" s="850">
        <v>6786.3600000000006</v>
      </c>
    </row>
    <row r="989" spans="1:13" ht="14.45" customHeight="1" x14ac:dyDescent="0.2">
      <c r="A989" s="831" t="s">
        <v>3277</v>
      </c>
      <c r="B989" s="832" t="s">
        <v>2857</v>
      </c>
      <c r="C989" s="832" t="s">
        <v>2858</v>
      </c>
      <c r="D989" s="832" t="s">
        <v>2859</v>
      </c>
      <c r="E989" s="832" t="s">
        <v>2860</v>
      </c>
      <c r="F989" s="849"/>
      <c r="G989" s="849"/>
      <c r="H989" s="837">
        <v>0</v>
      </c>
      <c r="I989" s="849">
        <v>2</v>
      </c>
      <c r="J989" s="849">
        <v>3877.94</v>
      </c>
      <c r="K989" s="837">
        <v>1</v>
      </c>
      <c r="L989" s="849">
        <v>2</v>
      </c>
      <c r="M989" s="850">
        <v>3877.94</v>
      </c>
    </row>
    <row r="990" spans="1:13" ht="14.45" customHeight="1" x14ac:dyDescent="0.2">
      <c r="A990" s="831" t="s">
        <v>3277</v>
      </c>
      <c r="B990" s="832" t="s">
        <v>2857</v>
      </c>
      <c r="C990" s="832" t="s">
        <v>2861</v>
      </c>
      <c r="D990" s="832" t="s">
        <v>2859</v>
      </c>
      <c r="E990" s="832" t="s">
        <v>2862</v>
      </c>
      <c r="F990" s="849"/>
      <c r="G990" s="849"/>
      <c r="H990" s="837">
        <v>0</v>
      </c>
      <c r="I990" s="849">
        <v>4</v>
      </c>
      <c r="J990" s="849">
        <v>5816.92</v>
      </c>
      <c r="K990" s="837">
        <v>1</v>
      </c>
      <c r="L990" s="849">
        <v>4</v>
      </c>
      <c r="M990" s="850">
        <v>5816.92</v>
      </c>
    </row>
    <row r="991" spans="1:13" ht="14.45" customHeight="1" x14ac:dyDescent="0.2">
      <c r="A991" s="831" t="s">
        <v>3277</v>
      </c>
      <c r="B991" s="832" t="s">
        <v>2873</v>
      </c>
      <c r="C991" s="832" t="s">
        <v>2877</v>
      </c>
      <c r="D991" s="832" t="s">
        <v>2875</v>
      </c>
      <c r="E991" s="832" t="s">
        <v>2878</v>
      </c>
      <c r="F991" s="849"/>
      <c r="G991" s="849"/>
      <c r="H991" s="837">
        <v>0</v>
      </c>
      <c r="I991" s="849">
        <v>1</v>
      </c>
      <c r="J991" s="849">
        <v>1131.06</v>
      </c>
      <c r="K991" s="837">
        <v>1</v>
      </c>
      <c r="L991" s="849">
        <v>1</v>
      </c>
      <c r="M991" s="850">
        <v>1131.06</v>
      </c>
    </row>
    <row r="992" spans="1:13" ht="14.45" customHeight="1" x14ac:dyDescent="0.2">
      <c r="A992" s="831" t="s">
        <v>3277</v>
      </c>
      <c r="B992" s="832" t="s">
        <v>2883</v>
      </c>
      <c r="C992" s="832" t="s">
        <v>2886</v>
      </c>
      <c r="D992" s="832" t="s">
        <v>1345</v>
      </c>
      <c r="E992" s="832" t="s">
        <v>1346</v>
      </c>
      <c r="F992" s="849"/>
      <c r="G992" s="849"/>
      <c r="H992" s="837"/>
      <c r="I992" s="849">
        <v>5</v>
      </c>
      <c r="J992" s="849">
        <v>0</v>
      </c>
      <c r="K992" s="837"/>
      <c r="L992" s="849">
        <v>5</v>
      </c>
      <c r="M992" s="850">
        <v>0</v>
      </c>
    </row>
    <row r="993" spans="1:13" ht="14.45" customHeight="1" x14ac:dyDescent="0.2">
      <c r="A993" s="831" t="s">
        <v>3277</v>
      </c>
      <c r="B993" s="832" t="s">
        <v>2906</v>
      </c>
      <c r="C993" s="832" t="s">
        <v>3838</v>
      </c>
      <c r="D993" s="832" t="s">
        <v>2911</v>
      </c>
      <c r="E993" s="832" t="s">
        <v>3839</v>
      </c>
      <c r="F993" s="849">
        <v>1</v>
      </c>
      <c r="G993" s="849">
        <v>22.64</v>
      </c>
      <c r="H993" s="837">
        <v>1</v>
      </c>
      <c r="I993" s="849"/>
      <c r="J993" s="849"/>
      <c r="K993" s="837">
        <v>0</v>
      </c>
      <c r="L993" s="849">
        <v>1</v>
      </c>
      <c r="M993" s="850">
        <v>22.64</v>
      </c>
    </row>
    <row r="994" spans="1:13" ht="14.45" customHeight="1" x14ac:dyDescent="0.2">
      <c r="A994" s="831" t="s">
        <v>3277</v>
      </c>
      <c r="B994" s="832" t="s">
        <v>2906</v>
      </c>
      <c r="C994" s="832" t="s">
        <v>2913</v>
      </c>
      <c r="D994" s="832" t="s">
        <v>2911</v>
      </c>
      <c r="E994" s="832" t="s">
        <v>2914</v>
      </c>
      <c r="F994" s="849"/>
      <c r="G994" s="849"/>
      <c r="H994" s="837">
        <v>0</v>
      </c>
      <c r="I994" s="849">
        <v>1</v>
      </c>
      <c r="J994" s="849">
        <v>169.73</v>
      </c>
      <c r="K994" s="837">
        <v>1</v>
      </c>
      <c r="L994" s="849">
        <v>1</v>
      </c>
      <c r="M994" s="850">
        <v>169.73</v>
      </c>
    </row>
    <row r="995" spans="1:13" ht="14.45" customHeight="1" x14ac:dyDescent="0.2">
      <c r="A995" s="831" t="s">
        <v>3277</v>
      </c>
      <c r="B995" s="832" t="s">
        <v>2917</v>
      </c>
      <c r="C995" s="832" t="s">
        <v>4477</v>
      </c>
      <c r="D995" s="832" t="s">
        <v>2919</v>
      </c>
      <c r="E995" s="832" t="s">
        <v>4478</v>
      </c>
      <c r="F995" s="849"/>
      <c r="G995" s="849"/>
      <c r="H995" s="837">
        <v>0</v>
      </c>
      <c r="I995" s="849">
        <v>1</v>
      </c>
      <c r="J995" s="849">
        <v>1170.93</v>
      </c>
      <c r="K995" s="837">
        <v>1</v>
      </c>
      <c r="L995" s="849">
        <v>1</v>
      </c>
      <c r="M995" s="850">
        <v>1170.93</v>
      </c>
    </row>
    <row r="996" spans="1:13" ht="14.45" customHeight="1" x14ac:dyDescent="0.2">
      <c r="A996" s="831" t="s">
        <v>3277</v>
      </c>
      <c r="B996" s="832" t="s">
        <v>2930</v>
      </c>
      <c r="C996" s="832" t="s">
        <v>3756</v>
      </c>
      <c r="D996" s="832" t="s">
        <v>3757</v>
      </c>
      <c r="E996" s="832" t="s">
        <v>2935</v>
      </c>
      <c r="F996" s="849">
        <v>1</v>
      </c>
      <c r="G996" s="849">
        <v>11.71</v>
      </c>
      <c r="H996" s="837">
        <v>1</v>
      </c>
      <c r="I996" s="849"/>
      <c r="J996" s="849"/>
      <c r="K996" s="837">
        <v>0</v>
      </c>
      <c r="L996" s="849">
        <v>1</v>
      </c>
      <c r="M996" s="850">
        <v>11.71</v>
      </c>
    </row>
    <row r="997" spans="1:13" ht="14.45" customHeight="1" x14ac:dyDescent="0.2">
      <c r="A997" s="831" t="s">
        <v>3277</v>
      </c>
      <c r="B997" s="832" t="s">
        <v>2930</v>
      </c>
      <c r="C997" s="832" t="s">
        <v>2934</v>
      </c>
      <c r="D997" s="832" t="s">
        <v>2932</v>
      </c>
      <c r="E997" s="832" t="s">
        <v>2935</v>
      </c>
      <c r="F997" s="849"/>
      <c r="G997" s="849"/>
      <c r="H997" s="837">
        <v>0</v>
      </c>
      <c r="I997" s="849">
        <v>1</v>
      </c>
      <c r="J997" s="849">
        <v>4.7</v>
      </c>
      <c r="K997" s="837">
        <v>1</v>
      </c>
      <c r="L997" s="849">
        <v>1</v>
      </c>
      <c r="M997" s="850">
        <v>4.7</v>
      </c>
    </row>
    <row r="998" spans="1:13" ht="14.45" customHeight="1" x14ac:dyDescent="0.2">
      <c r="A998" s="831" t="s">
        <v>3277</v>
      </c>
      <c r="B998" s="832" t="s">
        <v>2946</v>
      </c>
      <c r="C998" s="832" t="s">
        <v>2951</v>
      </c>
      <c r="D998" s="832" t="s">
        <v>1662</v>
      </c>
      <c r="E998" s="832" t="s">
        <v>2948</v>
      </c>
      <c r="F998" s="849"/>
      <c r="G998" s="849"/>
      <c r="H998" s="837"/>
      <c r="I998" s="849">
        <v>1</v>
      </c>
      <c r="J998" s="849">
        <v>0</v>
      </c>
      <c r="K998" s="837"/>
      <c r="L998" s="849">
        <v>1</v>
      </c>
      <c r="M998" s="850">
        <v>0</v>
      </c>
    </row>
    <row r="999" spans="1:13" ht="14.45" customHeight="1" x14ac:dyDescent="0.2">
      <c r="A999" s="831" t="s">
        <v>3277</v>
      </c>
      <c r="B999" s="832" t="s">
        <v>5597</v>
      </c>
      <c r="C999" s="832" t="s">
        <v>3366</v>
      </c>
      <c r="D999" s="832" t="s">
        <v>831</v>
      </c>
      <c r="E999" s="832" t="s">
        <v>769</v>
      </c>
      <c r="F999" s="849"/>
      <c r="G999" s="849"/>
      <c r="H999" s="837">
        <v>0</v>
      </c>
      <c r="I999" s="849">
        <v>2</v>
      </c>
      <c r="J999" s="849">
        <v>131.97999999999999</v>
      </c>
      <c r="K999" s="837">
        <v>1</v>
      </c>
      <c r="L999" s="849">
        <v>2</v>
      </c>
      <c r="M999" s="850">
        <v>131.97999999999999</v>
      </c>
    </row>
    <row r="1000" spans="1:13" ht="14.45" customHeight="1" x14ac:dyDescent="0.2">
      <c r="A1000" s="831" t="s">
        <v>3277</v>
      </c>
      <c r="B1000" s="832" t="s">
        <v>2958</v>
      </c>
      <c r="C1000" s="832" t="s">
        <v>3911</v>
      </c>
      <c r="D1000" s="832" t="s">
        <v>2010</v>
      </c>
      <c r="E1000" s="832" t="s">
        <v>2961</v>
      </c>
      <c r="F1000" s="849">
        <v>1</v>
      </c>
      <c r="G1000" s="849">
        <v>161.06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161.06</v>
      </c>
    </row>
    <row r="1001" spans="1:13" ht="14.45" customHeight="1" x14ac:dyDescent="0.2">
      <c r="A1001" s="831" t="s">
        <v>3277</v>
      </c>
      <c r="B1001" s="832" t="s">
        <v>2829</v>
      </c>
      <c r="C1001" s="832" t="s">
        <v>2830</v>
      </c>
      <c r="D1001" s="832" t="s">
        <v>2831</v>
      </c>
      <c r="E1001" s="832" t="s">
        <v>2832</v>
      </c>
      <c r="F1001" s="849"/>
      <c r="G1001" s="849"/>
      <c r="H1001" s="837">
        <v>0</v>
      </c>
      <c r="I1001" s="849">
        <v>1</v>
      </c>
      <c r="J1001" s="849">
        <v>2767.93</v>
      </c>
      <c r="K1001" s="837">
        <v>1</v>
      </c>
      <c r="L1001" s="849">
        <v>1</v>
      </c>
      <c r="M1001" s="850">
        <v>2767.93</v>
      </c>
    </row>
    <row r="1002" spans="1:13" ht="14.45" customHeight="1" x14ac:dyDescent="0.2">
      <c r="A1002" s="831" t="s">
        <v>3278</v>
      </c>
      <c r="B1002" s="832" t="s">
        <v>2550</v>
      </c>
      <c r="C1002" s="832" t="s">
        <v>2559</v>
      </c>
      <c r="D1002" s="832" t="s">
        <v>1020</v>
      </c>
      <c r="E1002" s="832" t="s">
        <v>2560</v>
      </c>
      <c r="F1002" s="849"/>
      <c r="G1002" s="849"/>
      <c r="H1002" s="837">
        <v>0</v>
      </c>
      <c r="I1002" s="849">
        <v>4</v>
      </c>
      <c r="J1002" s="849">
        <v>2945.32</v>
      </c>
      <c r="K1002" s="837">
        <v>1</v>
      </c>
      <c r="L1002" s="849">
        <v>4</v>
      </c>
      <c r="M1002" s="850">
        <v>2945.32</v>
      </c>
    </row>
    <row r="1003" spans="1:13" ht="14.45" customHeight="1" x14ac:dyDescent="0.2">
      <c r="A1003" s="831" t="s">
        <v>3278</v>
      </c>
      <c r="B1003" s="832" t="s">
        <v>2550</v>
      </c>
      <c r="C1003" s="832" t="s">
        <v>2555</v>
      </c>
      <c r="D1003" s="832" t="s">
        <v>1023</v>
      </c>
      <c r="E1003" s="832" t="s">
        <v>2556</v>
      </c>
      <c r="F1003" s="849"/>
      <c r="G1003" s="849"/>
      <c r="H1003" s="837">
        <v>0</v>
      </c>
      <c r="I1003" s="849">
        <v>3</v>
      </c>
      <c r="J1003" s="849">
        <v>5542.47</v>
      </c>
      <c r="K1003" s="837">
        <v>1</v>
      </c>
      <c r="L1003" s="849">
        <v>3</v>
      </c>
      <c r="M1003" s="850">
        <v>5542.47</v>
      </c>
    </row>
    <row r="1004" spans="1:13" ht="14.45" customHeight="1" x14ac:dyDescent="0.2">
      <c r="A1004" s="831" t="s">
        <v>3278</v>
      </c>
      <c r="B1004" s="832" t="s">
        <v>2550</v>
      </c>
      <c r="C1004" s="832" t="s">
        <v>2561</v>
      </c>
      <c r="D1004" s="832" t="s">
        <v>1020</v>
      </c>
      <c r="E1004" s="832" t="s">
        <v>2562</v>
      </c>
      <c r="F1004" s="849"/>
      <c r="G1004" s="849"/>
      <c r="H1004" s="837">
        <v>0</v>
      </c>
      <c r="I1004" s="849">
        <v>2</v>
      </c>
      <c r="J1004" s="849">
        <v>2309.36</v>
      </c>
      <c r="K1004" s="837">
        <v>1</v>
      </c>
      <c r="L1004" s="849">
        <v>2</v>
      </c>
      <c r="M1004" s="850">
        <v>2309.36</v>
      </c>
    </row>
    <row r="1005" spans="1:13" ht="14.45" customHeight="1" x14ac:dyDescent="0.2">
      <c r="A1005" s="831" t="s">
        <v>3279</v>
      </c>
      <c r="B1005" s="832" t="s">
        <v>2523</v>
      </c>
      <c r="C1005" s="832" t="s">
        <v>4412</v>
      </c>
      <c r="D1005" s="832" t="s">
        <v>4413</v>
      </c>
      <c r="E1005" s="832" t="s">
        <v>4414</v>
      </c>
      <c r="F1005" s="849">
        <v>1</v>
      </c>
      <c r="G1005" s="849">
        <v>453.18</v>
      </c>
      <c r="H1005" s="837">
        <v>1</v>
      </c>
      <c r="I1005" s="849"/>
      <c r="J1005" s="849"/>
      <c r="K1005" s="837">
        <v>0</v>
      </c>
      <c r="L1005" s="849">
        <v>1</v>
      </c>
      <c r="M1005" s="850">
        <v>453.18</v>
      </c>
    </row>
    <row r="1006" spans="1:13" ht="14.45" customHeight="1" x14ac:dyDescent="0.2">
      <c r="A1006" s="831" t="s">
        <v>3280</v>
      </c>
      <c r="B1006" s="832" t="s">
        <v>2505</v>
      </c>
      <c r="C1006" s="832" t="s">
        <v>2510</v>
      </c>
      <c r="D1006" s="832" t="s">
        <v>842</v>
      </c>
      <c r="E1006" s="832" t="s">
        <v>2511</v>
      </c>
      <c r="F1006" s="849"/>
      <c r="G1006" s="849"/>
      <c r="H1006" s="837">
        <v>0</v>
      </c>
      <c r="I1006" s="849">
        <v>1</v>
      </c>
      <c r="J1006" s="849">
        <v>57.6</v>
      </c>
      <c r="K1006" s="837">
        <v>1</v>
      </c>
      <c r="L1006" s="849">
        <v>1</v>
      </c>
      <c r="M1006" s="850">
        <v>57.6</v>
      </c>
    </row>
    <row r="1007" spans="1:13" ht="14.45" customHeight="1" x14ac:dyDescent="0.2">
      <c r="A1007" s="831" t="s">
        <v>3280</v>
      </c>
      <c r="B1007" s="832" t="s">
        <v>2520</v>
      </c>
      <c r="C1007" s="832" t="s">
        <v>2521</v>
      </c>
      <c r="D1007" s="832" t="s">
        <v>1349</v>
      </c>
      <c r="E1007" s="832" t="s">
        <v>2522</v>
      </c>
      <c r="F1007" s="849"/>
      <c r="G1007" s="849"/>
      <c r="H1007" s="837">
        <v>0</v>
      </c>
      <c r="I1007" s="849">
        <v>11</v>
      </c>
      <c r="J1007" s="849">
        <v>4984.9799999999996</v>
      </c>
      <c r="K1007" s="837">
        <v>1</v>
      </c>
      <c r="L1007" s="849">
        <v>11</v>
      </c>
      <c r="M1007" s="850">
        <v>4984.9799999999996</v>
      </c>
    </row>
    <row r="1008" spans="1:13" ht="14.45" customHeight="1" x14ac:dyDescent="0.2">
      <c r="A1008" s="831" t="s">
        <v>3280</v>
      </c>
      <c r="B1008" s="832" t="s">
        <v>2550</v>
      </c>
      <c r="C1008" s="832" t="s">
        <v>2553</v>
      </c>
      <c r="D1008" s="832" t="s">
        <v>1023</v>
      </c>
      <c r="E1008" s="832" t="s">
        <v>2554</v>
      </c>
      <c r="F1008" s="849"/>
      <c r="G1008" s="849"/>
      <c r="H1008" s="837">
        <v>0</v>
      </c>
      <c r="I1008" s="849">
        <v>3</v>
      </c>
      <c r="J1008" s="849">
        <v>4156.8599999999997</v>
      </c>
      <c r="K1008" s="837">
        <v>1</v>
      </c>
      <c r="L1008" s="849">
        <v>3</v>
      </c>
      <c r="M1008" s="850">
        <v>4156.8599999999997</v>
      </c>
    </row>
    <row r="1009" spans="1:13" ht="14.45" customHeight="1" x14ac:dyDescent="0.2">
      <c r="A1009" s="831" t="s">
        <v>3280</v>
      </c>
      <c r="B1009" s="832" t="s">
        <v>2550</v>
      </c>
      <c r="C1009" s="832" t="s">
        <v>3538</v>
      </c>
      <c r="D1009" s="832" t="s">
        <v>1020</v>
      </c>
      <c r="E1009" s="832" t="s">
        <v>3539</v>
      </c>
      <c r="F1009" s="849"/>
      <c r="G1009" s="849"/>
      <c r="H1009" s="837">
        <v>0</v>
      </c>
      <c r="I1009" s="849">
        <v>1</v>
      </c>
      <c r="J1009" s="849">
        <v>490.89</v>
      </c>
      <c r="K1009" s="837">
        <v>1</v>
      </c>
      <c r="L1009" s="849">
        <v>1</v>
      </c>
      <c r="M1009" s="850">
        <v>490.89</v>
      </c>
    </row>
    <row r="1010" spans="1:13" ht="14.45" customHeight="1" x14ac:dyDescent="0.2">
      <c r="A1010" s="831" t="s">
        <v>3280</v>
      </c>
      <c r="B1010" s="832" t="s">
        <v>2550</v>
      </c>
      <c r="C1010" s="832" t="s">
        <v>2555</v>
      </c>
      <c r="D1010" s="832" t="s">
        <v>1023</v>
      </c>
      <c r="E1010" s="832" t="s">
        <v>2556</v>
      </c>
      <c r="F1010" s="849"/>
      <c r="G1010" s="849"/>
      <c r="H1010" s="837">
        <v>0</v>
      </c>
      <c r="I1010" s="849">
        <v>8</v>
      </c>
      <c r="J1010" s="849">
        <v>14779.92</v>
      </c>
      <c r="K1010" s="837">
        <v>1</v>
      </c>
      <c r="L1010" s="849">
        <v>8</v>
      </c>
      <c r="M1010" s="850">
        <v>14779.92</v>
      </c>
    </row>
    <row r="1011" spans="1:13" ht="14.45" customHeight="1" x14ac:dyDescent="0.2">
      <c r="A1011" s="831" t="s">
        <v>3280</v>
      </c>
      <c r="B1011" s="832" t="s">
        <v>2727</v>
      </c>
      <c r="C1011" s="832" t="s">
        <v>3111</v>
      </c>
      <c r="D1011" s="832" t="s">
        <v>1735</v>
      </c>
      <c r="E1011" s="832" t="s">
        <v>3112</v>
      </c>
      <c r="F1011" s="849"/>
      <c r="G1011" s="849"/>
      <c r="H1011" s="837">
        <v>0</v>
      </c>
      <c r="I1011" s="849">
        <v>2</v>
      </c>
      <c r="J1011" s="849">
        <v>308.72000000000003</v>
      </c>
      <c r="K1011" s="837">
        <v>1</v>
      </c>
      <c r="L1011" s="849">
        <v>2</v>
      </c>
      <c r="M1011" s="850">
        <v>308.72000000000003</v>
      </c>
    </row>
    <row r="1012" spans="1:13" ht="14.45" customHeight="1" x14ac:dyDescent="0.2">
      <c r="A1012" s="831" t="s">
        <v>3280</v>
      </c>
      <c r="B1012" s="832" t="s">
        <v>2727</v>
      </c>
      <c r="C1012" s="832" t="s">
        <v>4340</v>
      </c>
      <c r="D1012" s="832" t="s">
        <v>1735</v>
      </c>
      <c r="E1012" s="832" t="s">
        <v>3112</v>
      </c>
      <c r="F1012" s="849">
        <v>1</v>
      </c>
      <c r="G1012" s="849">
        <v>154.36000000000001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154.36000000000001</v>
      </c>
    </row>
    <row r="1013" spans="1:13" ht="14.45" customHeight="1" x14ac:dyDescent="0.2">
      <c r="A1013" s="831" t="s">
        <v>3280</v>
      </c>
      <c r="B1013" s="832" t="s">
        <v>3118</v>
      </c>
      <c r="C1013" s="832" t="s">
        <v>5537</v>
      </c>
      <c r="D1013" s="832" t="s">
        <v>3120</v>
      </c>
      <c r="E1013" s="832" t="s">
        <v>5538</v>
      </c>
      <c r="F1013" s="849">
        <v>2</v>
      </c>
      <c r="G1013" s="849">
        <v>850.34</v>
      </c>
      <c r="H1013" s="837">
        <v>1</v>
      </c>
      <c r="I1013" s="849"/>
      <c r="J1013" s="849"/>
      <c r="K1013" s="837">
        <v>0</v>
      </c>
      <c r="L1013" s="849">
        <v>2</v>
      </c>
      <c r="M1013" s="850">
        <v>850.34</v>
      </c>
    </row>
    <row r="1014" spans="1:13" ht="14.45" customHeight="1" x14ac:dyDescent="0.2">
      <c r="A1014" s="831" t="s">
        <v>3280</v>
      </c>
      <c r="B1014" s="832" t="s">
        <v>2792</v>
      </c>
      <c r="C1014" s="832" t="s">
        <v>5451</v>
      </c>
      <c r="D1014" s="832" t="s">
        <v>1536</v>
      </c>
      <c r="E1014" s="832" t="s">
        <v>1537</v>
      </c>
      <c r="F1014" s="849">
        <v>2</v>
      </c>
      <c r="G1014" s="849">
        <v>11247.66</v>
      </c>
      <c r="H1014" s="837">
        <v>1</v>
      </c>
      <c r="I1014" s="849"/>
      <c r="J1014" s="849"/>
      <c r="K1014" s="837">
        <v>0</v>
      </c>
      <c r="L1014" s="849">
        <v>2</v>
      </c>
      <c r="M1014" s="850">
        <v>11247.66</v>
      </c>
    </row>
    <row r="1015" spans="1:13" ht="14.45" customHeight="1" x14ac:dyDescent="0.2">
      <c r="A1015" s="831" t="s">
        <v>3280</v>
      </c>
      <c r="B1015" s="832" t="s">
        <v>2792</v>
      </c>
      <c r="C1015" s="832" t="s">
        <v>5452</v>
      </c>
      <c r="D1015" s="832" t="s">
        <v>1536</v>
      </c>
      <c r="E1015" s="832" t="s">
        <v>1538</v>
      </c>
      <c r="F1015" s="849">
        <v>3</v>
      </c>
      <c r="G1015" s="849">
        <v>12051.06</v>
      </c>
      <c r="H1015" s="837">
        <v>1</v>
      </c>
      <c r="I1015" s="849"/>
      <c r="J1015" s="849"/>
      <c r="K1015" s="837">
        <v>0</v>
      </c>
      <c r="L1015" s="849">
        <v>3</v>
      </c>
      <c r="M1015" s="850">
        <v>12051.06</v>
      </c>
    </row>
    <row r="1016" spans="1:13" ht="14.45" customHeight="1" x14ac:dyDescent="0.2">
      <c r="A1016" s="831" t="s">
        <v>3280</v>
      </c>
      <c r="B1016" s="832" t="s">
        <v>2792</v>
      </c>
      <c r="C1016" s="832" t="s">
        <v>2794</v>
      </c>
      <c r="D1016" s="832" t="s">
        <v>1536</v>
      </c>
      <c r="E1016" s="832" t="s">
        <v>1537</v>
      </c>
      <c r="F1016" s="849"/>
      <c r="G1016" s="849"/>
      <c r="H1016" s="837">
        <v>0</v>
      </c>
      <c r="I1016" s="849">
        <v>2</v>
      </c>
      <c r="J1016" s="849">
        <v>11247.66</v>
      </c>
      <c r="K1016" s="837">
        <v>1</v>
      </c>
      <c r="L1016" s="849">
        <v>2</v>
      </c>
      <c r="M1016" s="850">
        <v>11247.66</v>
      </c>
    </row>
    <row r="1017" spans="1:13" ht="14.45" customHeight="1" x14ac:dyDescent="0.2">
      <c r="A1017" s="831" t="s">
        <v>3280</v>
      </c>
      <c r="B1017" s="832" t="s">
        <v>2792</v>
      </c>
      <c r="C1017" s="832" t="s">
        <v>2793</v>
      </c>
      <c r="D1017" s="832" t="s">
        <v>1536</v>
      </c>
      <c r="E1017" s="832" t="s">
        <v>1538</v>
      </c>
      <c r="F1017" s="849"/>
      <c r="G1017" s="849"/>
      <c r="H1017" s="837">
        <v>0</v>
      </c>
      <c r="I1017" s="849">
        <v>4</v>
      </c>
      <c r="J1017" s="849">
        <v>16068.08</v>
      </c>
      <c r="K1017" s="837">
        <v>1</v>
      </c>
      <c r="L1017" s="849">
        <v>4</v>
      </c>
      <c r="M1017" s="850">
        <v>16068.08</v>
      </c>
    </row>
    <row r="1018" spans="1:13" ht="14.45" customHeight="1" x14ac:dyDescent="0.2">
      <c r="A1018" s="831" t="s">
        <v>3280</v>
      </c>
      <c r="B1018" s="832" t="s">
        <v>2792</v>
      </c>
      <c r="C1018" s="832" t="s">
        <v>3632</v>
      </c>
      <c r="D1018" s="832" t="s">
        <v>3633</v>
      </c>
      <c r="E1018" s="832" t="s">
        <v>3629</v>
      </c>
      <c r="F1018" s="849">
        <v>2</v>
      </c>
      <c r="G1018" s="849">
        <v>4003.2</v>
      </c>
      <c r="H1018" s="837">
        <v>1</v>
      </c>
      <c r="I1018" s="849"/>
      <c r="J1018" s="849"/>
      <c r="K1018" s="837">
        <v>0</v>
      </c>
      <c r="L1018" s="849">
        <v>2</v>
      </c>
      <c r="M1018" s="850">
        <v>4003.2</v>
      </c>
    </row>
    <row r="1019" spans="1:13" ht="14.45" customHeight="1" x14ac:dyDescent="0.2">
      <c r="A1019" s="831" t="s">
        <v>3280</v>
      </c>
      <c r="B1019" s="832" t="s">
        <v>2792</v>
      </c>
      <c r="C1019" s="832" t="s">
        <v>3634</v>
      </c>
      <c r="D1019" s="832" t="s">
        <v>3633</v>
      </c>
      <c r="E1019" s="832" t="s">
        <v>1537</v>
      </c>
      <c r="F1019" s="849">
        <v>33</v>
      </c>
      <c r="G1019" s="849">
        <v>462369.92999999993</v>
      </c>
      <c r="H1019" s="837">
        <v>1</v>
      </c>
      <c r="I1019" s="849"/>
      <c r="J1019" s="849"/>
      <c r="K1019" s="837">
        <v>0</v>
      </c>
      <c r="L1019" s="849">
        <v>33</v>
      </c>
      <c r="M1019" s="850">
        <v>462369.92999999993</v>
      </c>
    </row>
    <row r="1020" spans="1:13" ht="14.45" customHeight="1" x14ac:dyDescent="0.2">
      <c r="A1020" s="831" t="s">
        <v>3280</v>
      </c>
      <c r="B1020" s="832" t="s">
        <v>2792</v>
      </c>
      <c r="C1020" s="832" t="s">
        <v>3635</v>
      </c>
      <c r="D1020" s="832" t="s">
        <v>3633</v>
      </c>
      <c r="E1020" s="832" t="s">
        <v>1538</v>
      </c>
      <c r="F1020" s="849">
        <v>31</v>
      </c>
      <c r="G1020" s="849">
        <v>310248.31000000006</v>
      </c>
      <c r="H1020" s="837">
        <v>1</v>
      </c>
      <c r="I1020" s="849"/>
      <c r="J1020" s="849"/>
      <c r="K1020" s="837">
        <v>0</v>
      </c>
      <c r="L1020" s="849">
        <v>31</v>
      </c>
      <c r="M1020" s="850">
        <v>310248.31000000006</v>
      </c>
    </row>
    <row r="1021" spans="1:13" ht="14.45" customHeight="1" x14ac:dyDescent="0.2">
      <c r="A1021" s="831" t="s">
        <v>3280</v>
      </c>
      <c r="B1021" s="832" t="s">
        <v>2792</v>
      </c>
      <c r="C1021" s="832" t="s">
        <v>5558</v>
      </c>
      <c r="D1021" s="832" t="s">
        <v>3633</v>
      </c>
      <c r="E1021" s="832" t="s">
        <v>1537</v>
      </c>
      <c r="F1021" s="849">
        <v>2</v>
      </c>
      <c r="G1021" s="849">
        <v>28022.42</v>
      </c>
      <c r="H1021" s="837">
        <v>1</v>
      </c>
      <c r="I1021" s="849"/>
      <c r="J1021" s="849"/>
      <c r="K1021" s="837">
        <v>0</v>
      </c>
      <c r="L1021" s="849">
        <v>2</v>
      </c>
      <c r="M1021" s="850">
        <v>28022.42</v>
      </c>
    </row>
    <row r="1022" spans="1:13" ht="14.45" customHeight="1" x14ac:dyDescent="0.2">
      <c r="A1022" s="831" t="s">
        <v>3280</v>
      </c>
      <c r="B1022" s="832" t="s">
        <v>5599</v>
      </c>
      <c r="C1022" s="832" t="s">
        <v>3478</v>
      </c>
      <c r="D1022" s="832" t="s">
        <v>3479</v>
      </c>
      <c r="E1022" s="832" t="s">
        <v>3480</v>
      </c>
      <c r="F1022" s="849"/>
      <c r="G1022" s="849"/>
      <c r="H1022" s="837">
        <v>0</v>
      </c>
      <c r="I1022" s="849">
        <v>31</v>
      </c>
      <c r="J1022" s="849">
        <v>51185.960000000006</v>
      </c>
      <c r="K1022" s="837">
        <v>1</v>
      </c>
      <c r="L1022" s="849">
        <v>31</v>
      </c>
      <c r="M1022" s="850">
        <v>51185.960000000006</v>
      </c>
    </row>
    <row r="1023" spans="1:13" ht="14.45" customHeight="1" x14ac:dyDescent="0.2">
      <c r="A1023" s="831" t="s">
        <v>3280</v>
      </c>
      <c r="B1023" s="832" t="s">
        <v>5599</v>
      </c>
      <c r="C1023" s="832" t="s">
        <v>3481</v>
      </c>
      <c r="D1023" s="832" t="s">
        <v>3479</v>
      </c>
      <c r="E1023" s="832" t="s">
        <v>3482</v>
      </c>
      <c r="F1023" s="849"/>
      <c r="G1023" s="849"/>
      <c r="H1023" s="837">
        <v>0</v>
      </c>
      <c r="I1023" s="849">
        <v>5</v>
      </c>
      <c r="J1023" s="849">
        <v>1238.3499999999999</v>
      </c>
      <c r="K1023" s="837">
        <v>1</v>
      </c>
      <c r="L1023" s="849">
        <v>5</v>
      </c>
      <c r="M1023" s="850">
        <v>1238.3499999999999</v>
      </c>
    </row>
    <row r="1024" spans="1:13" ht="14.45" customHeight="1" x14ac:dyDescent="0.2">
      <c r="A1024" s="831" t="s">
        <v>3280</v>
      </c>
      <c r="B1024" s="832" t="s">
        <v>5600</v>
      </c>
      <c r="C1024" s="832" t="s">
        <v>3622</v>
      </c>
      <c r="D1024" s="832" t="s">
        <v>3623</v>
      </c>
      <c r="E1024" s="832" t="s">
        <v>3624</v>
      </c>
      <c r="F1024" s="849"/>
      <c r="G1024" s="849"/>
      <c r="H1024" s="837">
        <v>0</v>
      </c>
      <c r="I1024" s="849">
        <v>11</v>
      </c>
      <c r="J1024" s="849">
        <v>5525.4100000000008</v>
      </c>
      <c r="K1024" s="837">
        <v>1</v>
      </c>
      <c r="L1024" s="849">
        <v>11</v>
      </c>
      <c r="M1024" s="850">
        <v>5525.4100000000008</v>
      </c>
    </row>
    <row r="1025" spans="1:13" ht="14.45" customHeight="1" x14ac:dyDescent="0.2">
      <c r="A1025" s="831" t="s">
        <v>3280</v>
      </c>
      <c r="B1025" s="832" t="s">
        <v>5602</v>
      </c>
      <c r="C1025" s="832" t="s">
        <v>3780</v>
      </c>
      <c r="D1025" s="832" t="s">
        <v>3346</v>
      </c>
      <c r="E1025" s="832" t="s">
        <v>2957</v>
      </c>
      <c r="F1025" s="849"/>
      <c r="G1025" s="849"/>
      <c r="H1025" s="837">
        <v>0</v>
      </c>
      <c r="I1025" s="849">
        <v>6</v>
      </c>
      <c r="J1025" s="849">
        <v>1241.28</v>
      </c>
      <c r="K1025" s="837">
        <v>1</v>
      </c>
      <c r="L1025" s="849">
        <v>6</v>
      </c>
      <c r="M1025" s="850">
        <v>1241.28</v>
      </c>
    </row>
    <row r="1026" spans="1:13" ht="14.45" customHeight="1" x14ac:dyDescent="0.2">
      <c r="A1026" s="831" t="s">
        <v>3280</v>
      </c>
      <c r="B1026" s="832" t="s">
        <v>5607</v>
      </c>
      <c r="C1026" s="832" t="s">
        <v>4383</v>
      </c>
      <c r="D1026" s="832" t="s">
        <v>3329</v>
      </c>
      <c r="E1026" s="832" t="s">
        <v>4384</v>
      </c>
      <c r="F1026" s="849"/>
      <c r="G1026" s="849"/>
      <c r="H1026" s="837">
        <v>0</v>
      </c>
      <c r="I1026" s="849">
        <v>1</v>
      </c>
      <c r="J1026" s="849">
        <v>1834.64</v>
      </c>
      <c r="K1026" s="837">
        <v>1</v>
      </c>
      <c r="L1026" s="849">
        <v>1</v>
      </c>
      <c r="M1026" s="850">
        <v>1834.64</v>
      </c>
    </row>
    <row r="1027" spans="1:13" ht="14.45" customHeight="1" x14ac:dyDescent="0.2">
      <c r="A1027" s="831" t="s">
        <v>3280</v>
      </c>
      <c r="B1027" s="832" t="s">
        <v>2826</v>
      </c>
      <c r="C1027" s="832" t="s">
        <v>3891</v>
      </c>
      <c r="D1027" s="832" t="s">
        <v>3510</v>
      </c>
      <c r="E1027" s="832" t="s">
        <v>773</v>
      </c>
      <c r="F1027" s="849">
        <v>2</v>
      </c>
      <c r="G1027" s="849">
        <v>1100.78</v>
      </c>
      <c r="H1027" s="837">
        <v>1</v>
      </c>
      <c r="I1027" s="849"/>
      <c r="J1027" s="849"/>
      <c r="K1027" s="837">
        <v>0</v>
      </c>
      <c r="L1027" s="849">
        <v>2</v>
      </c>
      <c r="M1027" s="850">
        <v>1100.78</v>
      </c>
    </row>
    <row r="1028" spans="1:13" ht="14.45" customHeight="1" x14ac:dyDescent="0.2">
      <c r="A1028" s="831" t="s">
        <v>3280</v>
      </c>
      <c r="B1028" s="832" t="s">
        <v>2826</v>
      </c>
      <c r="C1028" s="832" t="s">
        <v>2827</v>
      </c>
      <c r="D1028" s="832" t="s">
        <v>2828</v>
      </c>
      <c r="E1028" s="832" t="s">
        <v>773</v>
      </c>
      <c r="F1028" s="849"/>
      <c r="G1028" s="849"/>
      <c r="H1028" s="837">
        <v>0</v>
      </c>
      <c r="I1028" s="849">
        <v>6</v>
      </c>
      <c r="J1028" s="849">
        <v>3302.3399999999997</v>
      </c>
      <c r="K1028" s="837">
        <v>1</v>
      </c>
      <c r="L1028" s="849">
        <v>6</v>
      </c>
      <c r="M1028" s="850">
        <v>3302.3399999999997</v>
      </c>
    </row>
    <row r="1029" spans="1:13" ht="14.45" customHeight="1" x14ac:dyDescent="0.2">
      <c r="A1029" s="831" t="s">
        <v>3280</v>
      </c>
      <c r="B1029" s="832" t="s">
        <v>5604</v>
      </c>
      <c r="C1029" s="832" t="s">
        <v>3501</v>
      </c>
      <c r="D1029" s="832" t="s">
        <v>3502</v>
      </c>
      <c r="E1029" s="832" t="s">
        <v>3503</v>
      </c>
      <c r="F1029" s="849"/>
      <c r="G1029" s="849"/>
      <c r="H1029" s="837">
        <v>0</v>
      </c>
      <c r="I1029" s="849">
        <v>3</v>
      </c>
      <c r="J1029" s="849">
        <v>9483.5399999999991</v>
      </c>
      <c r="K1029" s="837">
        <v>1</v>
      </c>
      <c r="L1029" s="849">
        <v>3</v>
      </c>
      <c r="M1029" s="850">
        <v>9483.5399999999991</v>
      </c>
    </row>
    <row r="1030" spans="1:13" ht="14.45" customHeight="1" x14ac:dyDescent="0.2">
      <c r="A1030" s="831" t="s">
        <v>3280</v>
      </c>
      <c r="B1030" s="832" t="s">
        <v>2883</v>
      </c>
      <c r="C1030" s="832" t="s">
        <v>2886</v>
      </c>
      <c r="D1030" s="832" t="s">
        <v>1345</v>
      </c>
      <c r="E1030" s="832" t="s">
        <v>1346</v>
      </c>
      <c r="F1030" s="849"/>
      <c r="G1030" s="849"/>
      <c r="H1030" s="837"/>
      <c r="I1030" s="849">
        <v>18</v>
      </c>
      <c r="J1030" s="849">
        <v>0</v>
      </c>
      <c r="K1030" s="837"/>
      <c r="L1030" s="849">
        <v>18</v>
      </c>
      <c r="M1030" s="850">
        <v>0</v>
      </c>
    </row>
    <row r="1031" spans="1:13" ht="14.45" customHeight="1" x14ac:dyDescent="0.2">
      <c r="A1031" s="831" t="s">
        <v>3280</v>
      </c>
      <c r="B1031" s="832" t="s">
        <v>2906</v>
      </c>
      <c r="C1031" s="832" t="s">
        <v>4998</v>
      </c>
      <c r="D1031" s="832" t="s">
        <v>2908</v>
      </c>
      <c r="E1031" s="832" t="s">
        <v>4999</v>
      </c>
      <c r="F1031" s="849"/>
      <c r="G1031" s="849"/>
      <c r="H1031" s="837">
        <v>0</v>
      </c>
      <c r="I1031" s="849">
        <v>3</v>
      </c>
      <c r="J1031" s="849">
        <v>2290.89</v>
      </c>
      <c r="K1031" s="837">
        <v>1</v>
      </c>
      <c r="L1031" s="849">
        <v>3</v>
      </c>
      <c r="M1031" s="850">
        <v>2290.89</v>
      </c>
    </row>
    <row r="1032" spans="1:13" ht="14.45" customHeight="1" x14ac:dyDescent="0.2">
      <c r="A1032" s="831" t="s">
        <v>3280</v>
      </c>
      <c r="B1032" s="832" t="s">
        <v>2946</v>
      </c>
      <c r="C1032" s="832" t="s">
        <v>3682</v>
      </c>
      <c r="D1032" s="832" t="s">
        <v>3683</v>
      </c>
      <c r="E1032" s="832" t="s">
        <v>3148</v>
      </c>
      <c r="F1032" s="849">
        <v>2</v>
      </c>
      <c r="G1032" s="849">
        <v>0</v>
      </c>
      <c r="H1032" s="837"/>
      <c r="I1032" s="849"/>
      <c r="J1032" s="849"/>
      <c r="K1032" s="837"/>
      <c r="L1032" s="849">
        <v>2</v>
      </c>
      <c r="M1032" s="850">
        <v>0</v>
      </c>
    </row>
    <row r="1033" spans="1:13" ht="14.45" customHeight="1" x14ac:dyDescent="0.2">
      <c r="A1033" s="831" t="s">
        <v>3280</v>
      </c>
      <c r="B1033" s="832" t="s">
        <v>2946</v>
      </c>
      <c r="C1033" s="832" t="s">
        <v>3142</v>
      </c>
      <c r="D1033" s="832" t="s">
        <v>1662</v>
      </c>
      <c r="E1033" s="832" t="s">
        <v>2950</v>
      </c>
      <c r="F1033" s="849"/>
      <c r="G1033" s="849"/>
      <c r="H1033" s="837"/>
      <c r="I1033" s="849">
        <v>1</v>
      </c>
      <c r="J1033" s="849">
        <v>0</v>
      </c>
      <c r="K1033" s="837"/>
      <c r="L1033" s="849">
        <v>1</v>
      </c>
      <c r="M1033" s="850">
        <v>0</v>
      </c>
    </row>
    <row r="1034" spans="1:13" ht="14.45" customHeight="1" x14ac:dyDescent="0.2">
      <c r="A1034" s="831" t="s">
        <v>3280</v>
      </c>
      <c r="B1034" s="832" t="s">
        <v>2946</v>
      </c>
      <c r="C1034" s="832" t="s">
        <v>2951</v>
      </c>
      <c r="D1034" s="832" t="s">
        <v>1662</v>
      </c>
      <c r="E1034" s="832" t="s">
        <v>2948</v>
      </c>
      <c r="F1034" s="849"/>
      <c r="G1034" s="849"/>
      <c r="H1034" s="837"/>
      <c r="I1034" s="849">
        <v>5</v>
      </c>
      <c r="J1034" s="849">
        <v>0</v>
      </c>
      <c r="K1034" s="837"/>
      <c r="L1034" s="849">
        <v>5</v>
      </c>
      <c r="M1034" s="850">
        <v>0</v>
      </c>
    </row>
    <row r="1035" spans="1:13" ht="14.45" customHeight="1" x14ac:dyDescent="0.2">
      <c r="A1035" s="831" t="s">
        <v>3280</v>
      </c>
      <c r="B1035" s="832" t="s">
        <v>2985</v>
      </c>
      <c r="C1035" s="832" t="s">
        <v>2986</v>
      </c>
      <c r="D1035" s="832" t="s">
        <v>1653</v>
      </c>
      <c r="E1035" s="832" t="s">
        <v>2987</v>
      </c>
      <c r="F1035" s="849"/>
      <c r="G1035" s="849"/>
      <c r="H1035" s="837">
        <v>0</v>
      </c>
      <c r="I1035" s="849">
        <v>1</v>
      </c>
      <c r="J1035" s="849">
        <v>117.55</v>
      </c>
      <c r="K1035" s="837">
        <v>1</v>
      </c>
      <c r="L1035" s="849">
        <v>1</v>
      </c>
      <c r="M1035" s="850">
        <v>117.55</v>
      </c>
    </row>
    <row r="1036" spans="1:13" ht="14.45" customHeight="1" x14ac:dyDescent="0.2">
      <c r="A1036" s="831" t="s">
        <v>3280</v>
      </c>
      <c r="B1036" s="832" t="s">
        <v>2985</v>
      </c>
      <c r="C1036" s="832" t="s">
        <v>2988</v>
      </c>
      <c r="D1036" s="832" t="s">
        <v>1653</v>
      </c>
      <c r="E1036" s="832" t="s">
        <v>769</v>
      </c>
      <c r="F1036" s="849"/>
      <c r="G1036" s="849"/>
      <c r="H1036" s="837">
        <v>0</v>
      </c>
      <c r="I1036" s="849">
        <v>5</v>
      </c>
      <c r="J1036" s="849">
        <v>293.85000000000002</v>
      </c>
      <c r="K1036" s="837">
        <v>1</v>
      </c>
      <c r="L1036" s="849">
        <v>5</v>
      </c>
      <c r="M1036" s="850">
        <v>293.85000000000002</v>
      </c>
    </row>
    <row r="1037" spans="1:13" ht="14.45" customHeight="1" x14ac:dyDescent="0.2">
      <c r="A1037" s="831" t="s">
        <v>3281</v>
      </c>
      <c r="B1037" s="832" t="s">
        <v>2505</v>
      </c>
      <c r="C1037" s="832" t="s">
        <v>2510</v>
      </c>
      <c r="D1037" s="832" t="s">
        <v>842</v>
      </c>
      <c r="E1037" s="832" t="s">
        <v>2511</v>
      </c>
      <c r="F1037" s="849"/>
      <c r="G1037" s="849"/>
      <c r="H1037" s="837">
        <v>0</v>
      </c>
      <c r="I1037" s="849">
        <v>1</v>
      </c>
      <c r="J1037" s="849">
        <v>57.6</v>
      </c>
      <c r="K1037" s="837">
        <v>1</v>
      </c>
      <c r="L1037" s="849">
        <v>1</v>
      </c>
      <c r="M1037" s="850">
        <v>57.6</v>
      </c>
    </row>
    <row r="1038" spans="1:13" ht="14.45" customHeight="1" x14ac:dyDescent="0.2">
      <c r="A1038" s="831" t="s">
        <v>3281</v>
      </c>
      <c r="B1038" s="832" t="s">
        <v>2505</v>
      </c>
      <c r="C1038" s="832" t="s">
        <v>2508</v>
      </c>
      <c r="D1038" s="832" t="s">
        <v>842</v>
      </c>
      <c r="E1038" s="832" t="s">
        <v>2509</v>
      </c>
      <c r="F1038" s="849"/>
      <c r="G1038" s="849"/>
      <c r="H1038" s="837">
        <v>0</v>
      </c>
      <c r="I1038" s="849">
        <v>1</v>
      </c>
      <c r="J1038" s="849">
        <v>16.12</v>
      </c>
      <c r="K1038" s="837">
        <v>1</v>
      </c>
      <c r="L1038" s="849">
        <v>1</v>
      </c>
      <c r="M1038" s="850">
        <v>16.12</v>
      </c>
    </row>
    <row r="1039" spans="1:13" ht="14.45" customHeight="1" x14ac:dyDescent="0.2">
      <c r="A1039" s="831" t="s">
        <v>3281</v>
      </c>
      <c r="B1039" s="832" t="s">
        <v>3024</v>
      </c>
      <c r="C1039" s="832" t="s">
        <v>5082</v>
      </c>
      <c r="D1039" s="832" t="s">
        <v>3026</v>
      </c>
      <c r="E1039" s="832" t="s">
        <v>3027</v>
      </c>
      <c r="F1039" s="849">
        <v>1</v>
      </c>
      <c r="G1039" s="849">
        <v>32.25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32.25</v>
      </c>
    </row>
    <row r="1040" spans="1:13" ht="14.45" customHeight="1" x14ac:dyDescent="0.2">
      <c r="A1040" s="831" t="s">
        <v>3281</v>
      </c>
      <c r="B1040" s="832" t="s">
        <v>2520</v>
      </c>
      <c r="C1040" s="832" t="s">
        <v>2521</v>
      </c>
      <c r="D1040" s="832" t="s">
        <v>1349</v>
      </c>
      <c r="E1040" s="832" t="s">
        <v>2522</v>
      </c>
      <c r="F1040" s="849"/>
      <c r="G1040" s="849"/>
      <c r="H1040" s="837">
        <v>0</v>
      </c>
      <c r="I1040" s="849">
        <v>1</v>
      </c>
      <c r="J1040" s="849">
        <v>453.18</v>
      </c>
      <c r="K1040" s="837">
        <v>1</v>
      </c>
      <c r="L1040" s="849">
        <v>1</v>
      </c>
      <c r="M1040" s="850">
        <v>453.18</v>
      </c>
    </row>
    <row r="1041" spans="1:13" ht="14.45" customHeight="1" x14ac:dyDescent="0.2">
      <c r="A1041" s="831" t="s">
        <v>3281</v>
      </c>
      <c r="B1041" s="832" t="s">
        <v>2550</v>
      </c>
      <c r="C1041" s="832" t="s">
        <v>2559</v>
      </c>
      <c r="D1041" s="832" t="s">
        <v>1020</v>
      </c>
      <c r="E1041" s="832" t="s">
        <v>2560</v>
      </c>
      <c r="F1041" s="849"/>
      <c r="G1041" s="849"/>
      <c r="H1041" s="837">
        <v>0</v>
      </c>
      <c r="I1041" s="849">
        <v>14</v>
      </c>
      <c r="J1041" s="849">
        <v>10308.620000000001</v>
      </c>
      <c r="K1041" s="837">
        <v>1</v>
      </c>
      <c r="L1041" s="849">
        <v>14</v>
      </c>
      <c r="M1041" s="850">
        <v>10308.620000000001</v>
      </c>
    </row>
    <row r="1042" spans="1:13" ht="14.45" customHeight="1" x14ac:dyDescent="0.2">
      <c r="A1042" s="831" t="s">
        <v>3281</v>
      </c>
      <c r="B1042" s="832" t="s">
        <v>2550</v>
      </c>
      <c r="C1042" s="832" t="s">
        <v>3538</v>
      </c>
      <c r="D1042" s="832" t="s">
        <v>1020</v>
      </c>
      <c r="E1042" s="832" t="s">
        <v>3539</v>
      </c>
      <c r="F1042" s="849"/>
      <c r="G1042" s="849"/>
      <c r="H1042" s="837">
        <v>0</v>
      </c>
      <c r="I1042" s="849">
        <v>2</v>
      </c>
      <c r="J1042" s="849">
        <v>981.78</v>
      </c>
      <c r="K1042" s="837">
        <v>1</v>
      </c>
      <c r="L1042" s="849">
        <v>2</v>
      </c>
      <c r="M1042" s="850">
        <v>981.78</v>
      </c>
    </row>
    <row r="1043" spans="1:13" ht="14.45" customHeight="1" x14ac:dyDescent="0.2">
      <c r="A1043" s="831" t="s">
        <v>3281</v>
      </c>
      <c r="B1043" s="832" t="s">
        <v>2550</v>
      </c>
      <c r="C1043" s="832" t="s">
        <v>2555</v>
      </c>
      <c r="D1043" s="832" t="s">
        <v>1023</v>
      </c>
      <c r="E1043" s="832" t="s">
        <v>2556</v>
      </c>
      <c r="F1043" s="849"/>
      <c r="G1043" s="849"/>
      <c r="H1043" s="837">
        <v>0</v>
      </c>
      <c r="I1043" s="849">
        <v>5</v>
      </c>
      <c r="J1043" s="849">
        <v>9237.4500000000007</v>
      </c>
      <c r="K1043" s="837">
        <v>1</v>
      </c>
      <c r="L1043" s="849">
        <v>5</v>
      </c>
      <c r="M1043" s="850">
        <v>9237.4500000000007</v>
      </c>
    </row>
    <row r="1044" spans="1:13" ht="14.45" customHeight="1" x14ac:dyDescent="0.2">
      <c r="A1044" s="831" t="s">
        <v>3281</v>
      </c>
      <c r="B1044" s="832" t="s">
        <v>2550</v>
      </c>
      <c r="C1044" s="832" t="s">
        <v>3039</v>
      </c>
      <c r="D1044" s="832" t="s">
        <v>1020</v>
      </c>
      <c r="E1044" s="832" t="s">
        <v>3040</v>
      </c>
      <c r="F1044" s="849"/>
      <c r="G1044" s="849"/>
      <c r="H1044" s="837">
        <v>0</v>
      </c>
      <c r="I1044" s="849">
        <v>8</v>
      </c>
      <c r="J1044" s="849">
        <v>7389.92</v>
      </c>
      <c r="K1044" s="837">
        <v>1</v>
      </c>
      <c r="L1044" s="849">
        <v>8</v>
      </c>
      <c r="M1044" s="850">
        <v>7389.92</v>
      </c>
    </row>
    <row r="1045" spans="1:13" ht="14.45" customHeight="1" x14ac:dyDescent="0.2">
      <c r="A1045" s="831" t="s">
        <v>3281</v>
      </c>
      <c r="B1045" s="832" t="s">
        <v>2570</v>
      </c>
      <c r="C1045" s="832" t="s">
        <v>5105</v>
      </c>
      <c r="D1045" s="832" t="s">
        <v>2572</v>
      </c>
      <c r="E1045" s="832" t="s">
        <v>5106</v>
      </c>
      <c r="F1045" s="849"/>
      <c r="G1045" s="849"/>
      <c r="H1045" s="837">
        <v>0</v>
      </c>
      <c r="I1045" s="849">
        <v>2</v>
      </c>
      <c r="J1045" s="849">
        <v>640.41999999999996</v>
      </c>
      <c r="K1045" s="837">
        <v>1</v>
      </c>
      <c r="L1045" s="849">
        <v>2</v>
      </c>
      <c r="M1045" s="850">
        <v>640.41999999999996</v>
      </c>
    </row>
    <row r="1046" spans="1:13" ht="14.45" customHeight="1" x14ac:dyDescent="0.2">
      <c r="A1046" s="831" t="s">
        <v>3281</v>
      </c>
      <c r="B1046" s="832" t="s">
        <v>2592</v>
      </c>
      <c r="C1046" s="832" t="s">
        <v>2594</v>
      </c>
      <c r="D1046" s="832" t="s">
        <v>1030</v>
      </c>
      <c r="E1046" s="832" t="s">
        <v>2595</v>
      </c>
      <c r="F1046" s="849"/>
      <c r="G1046" s="849"/>
      <c r="H1046" s="837">
        <v>0</v>
      </c>
      <c r="I1046" s="849">
        <v>1</v>
      </c>
      <c r="J1046" s="849">
        <v>42.51</v>
      </c>
      <c r="K1046" s="837">
        <v>1</v>
      </c>
      <c r="L1046" s="849">
        <v>1</v>
      </c>
      <c r="M1046" s="850">
        <v>42.51</v>
      </c>
    </row>
    <row r="1047" spans="1:13" ht="14.45" customHeight="1" x14ac:dyDescent="0.2">
      <c r="A1047" s="831" t="s">
        <v>3281</v>
      </c>
      <c r="B1047" s="832" t="s">
        <v>2592</v>
      </c>
      <c r="C1047" s="832" t="s">
        <v>2596</v>
      </c>
      <c r="D1047" s="832" t="s">
        <v>1030</v>
      </c>
      <c r="E1047" s="832" t="s">
        <v>2597</v>
      </c>
      <c r="F1047" s="849"/>
      <c r="G1047" s="849"/>
      <c r="H1047" s="837">
        <v>0</v>
      </c>
      <c r="I1047" s="849">
        <v>3</v>
      </c>
      <c r="J1047" s="849">
        <v>255.06</v>
      </c>
      <c r="K1047" s="837">
        <v>1</v>
      </c>
      <c r="L1047" s="849">
        <v>3</v>
      </c>
      <c r="M1047" s="850">
        <v>255.06</v>
      </c>
    </row>
    <row r="1048" spans="1:13" ht="14.45" customHeight="1" x14ac:dyDescent="0.2">
      <c r="A1048" s="831" t="s">
        <v>3281</v>
      </c>
      <c r="B1048" s="832" t="s">
        <v>2611</v>
      </c>
      <c r="C1048" s="832" t="s">
        <v>2612</v>
      </c>
      <c r="D1048" s="832" t="s">
        <v>1615</v>
      </c>
      <c r="E1048" s="832" t="s">
        <v>2613</v>
      </c>
      <c r="F1048" s="849"/>
      <c r="G1048" s="849"/>
      <c r="H1048" s="837">
        <v>0</v>
      </c>
      <c r="I1048" s="849">
        <v>3</v>
      </c>
      <c r="J1048" s="849">
        <v>82.47</v>
      </c>
      <c r="K1048" s="837">
        <v>1</v>
      </c>
      <c r="L1048" s="849">
        <v>3</v>
      </c>
      <c r="M1048" s="850">
        <v>82.47</v>
      </c>
    </row>
    <row r="1049" spans="1:13" ht="14.45" customHeight="1" x14ac:dyDescent="0.2">
      <c r="A1049" s="831" t="s">
        <v>3281</v>
      </c>
      <c r="B1049" s="832" t="s">
        <v>2644</v>
      </c>
      <c r="C1049" s="832" t="s">
        <v>2650</v>
      </c>
      <c r="D1049" s="832" t="s">
        <v>2646</v>
      </c>
      <c r="E1049" s="832" t="s">
        <v>2651</v>
      </c>
      <c r="F1049" s="849"/>
      <c r="G1049" s="849"/>
      <c r="H1049" s="837">
        <v>0</v>
      </c>
      <c r="I1049" s="849">
        <v>1</v>
      </c>
      <c r="J1049" s="849">
        <v>31.09</v>
      </c>
      <c r="K1049" s="837">
        <v>1</v>
      </c>
      <c r="L1049" s="849">
        <v>1</v>
      </c>
      <c r="M1049" s="850">
        <v>31.09</v>
      </c>
    </row>
    <row r="1050" spans="1:13" ht="14.45" customHeight="1" x14ac:dyDescent="0.2">
      <c r="A1050" s="831" t="s">
        <v>3281</v>
      </c>
      <c r="B1050" s="832" t="s">
        <v>2662</v>
      </c>
      <c r="C1050" s="832" t="s">
        <v>2665</v>
      </c>
      <c r="D1050" s="832" t="s">
        <v>2664</v>
      </c>
      <c r="E1050" s="832" t="s">
        <v>2666</v>
      </c>
      <c r="F1050" s="849"/>
      <c r="G1050" s="849"/>
      <c r="H1050" s="837">
        <v>0</v>
      </c>
      <c r="I1050" s="849">
        <v>1</v>
      </c>
      <c r="J1050" s="849">
        <v>10.34</v>
      </c>
      <c r="K1050" s="837">
        <v>1</v>
      </c>
      <c r="L1050" s="849">
        <v>1</v>
      </c>
      <c r="M1050" s="850">
        <v>10.34</v>
      </c>
    </row>
    <row r="1051" spans="1:13" ht="14.45" customHeight="1" x14ac:dyDescent="0.2">
      <c r="A1051" s="831" t="s">
        <v>3281</v>
      </c>
      <c r="B1051" s="832" t="s">
        <v>5616</v>
      </c>
      <c r="C1051" s="832" t="s">
        <v>5112</v>
      </c>
      <c r="D1051" s="832" t="s">
        <v>5113</v>
      </c>
      <c r="E1051" s="832" t="s">
        <v>5114</v>
      </c>
      <c r="F1051" s="849">
        <v>1</v>
      </c>
      <c r="G1051" s="849">
        <v>141.55000000000001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141.55000000000001</v>
      </c>
    </row>
    <row r="1052" spans="1:13" ht="14.45" customHeight="1" x14ac:dyDescent="0.2">
      <c r="A1052" s="831" t="s">
        <v>3281</v>
      </c>
      <c r="B1052" s="832" t="s">
        <v>2688</v>
      </c>
      <c r="C1052" s="832" t="s">
        <v>5073</v>
      </c>
      <c r="D1052" s="832" t="s">
        <v>2693</v>
      </c>
      <c r="E1052" s="832" t="s">
        <v>5074</v>
      </c>
      <c r="F1052" s="849"/>
      <c r="G1052" s="849"/>
      <c r="H1052" s="837">
        <v>0</v>
      </c>
      <c r="I1052" s="849">
        <v>1</v>
      </c>
      <c r="J1052" s="849">
        <v>139.77000000000001</v>
      </c>
      <c r="K1052" s="837">
        <v>1</v>
      </c>
      <c r="L1052" s="849">
        <v>1</v>
      </c>
      <c r="M1052" s="850">
        <v>139.77000000000001</v>
      </c>
    </row>
    <row r="1053" spans="1:13" ht="14.45" customHeight="1" x14ac:dyDescent="0.2">
      <c r="A1053" s="831" t="s">
        <v>3281</v>
      </c>
      <c r="B1053" s="832" t="s">
        <v>2710</v>
      </c>
      <c r="C1053" s="832" t="s">
        <v>3109</v>
      </c>
      <c r="D1053" s="832" t="s">
        <v>2721</v>
      </c>
      <c r="E1053" s="832" t="s">
        <v>3110</v>
      </c>
      <c r="F1053" s="849"/>
      <c r="G1053" s="849"/>
      <c r="H1053" s="837">
        <v>0</v>
      </c>
      <c r="I1053" s="849">
        <v>2</v>
      </c>
      <c r="J1053" s="849">
        <v>126.28</v>
      </c>
      <c r="K1053" s="837">
        <v>1</v>
      </c>
      <c r="L1053" s="849">
        <v>2</v>
      </c>
      <c r="M1053" s="850">
        <v>126.28</v>
      </c>
    </row>
    <row r="1054" spans="1:13" ht="14.45" customHeight="1" x14ac:dyDescent="0.2">
      <c r="A1054" s="831" t="s">
        <v>3281</v>
      </c>
      <c r="B1054" s="832" t="s">
        <v>2710</v>
      </c>
      <c r="C1054" s="832" t="s">
        <v>4028</v>
      </c>
      <c r="D1054" s="832" t="s">
        <v>2721</v>
      </c>
      <c r="E1054" s="832" t="s">
        <v>4029</v>
      </c>
      <c r="F1054" s="849"/>
      <c r="G1054" s="849"/>
      <c r="H1054" s="837">
        <v>0</v>
      </c>
      <c r="I1054" s="849">
        <v>1</v>
      </c>
      <c r="J1054" s="849">
        <v>105.23</v>
      </c>
      <c r="K1054" s="837">
        <v>1</v>
      </c>
      <c r="L1054" s="849">
        <v>1</v>
      </c>
      <c r="M1054" s="850">
        <v>105.23</v>
      </c>
    </row>
    <row r="1055" spans="1:13" ht="14.45" customHeight="1" x14ac:dyDescent="0.2">
      <c r="A1055" s="831" t="s">
        <v>3281</v>
      </c>
      <c r="B1055" s="832" t="s">
        <v>2727</v>
      </c>
      <c r="C1055" s="832" t="s">
        <v>3111</v>
      </c>
      <c r="D1055" s="832" t="s">
        <v>1735</v>
      </c>
      <c r="E1055" s="832" t="s">
        <v>3112</v>
      </c>
      <c r="F1055" s="849"/>
      <c r="G1055" s="849"/>
      <c r="H1055" s="837">
        <v>0</v>
      </c>
      <c r="I1055" s="849">
        <v>2</v>
      </c>
      <c r="J1055" s="849">
        <v>308.72000000000003</v>
      </c>
      <c r="K1055" s="837">
        <v>1</v>
      </c>
      <c r="L1055" s="849">
        <v>2</v>
      </c>
      <c r="M1055" s="850">
        <v>308.72000000000003</v>
      </c>
    </row>
    <row r="1056" spans="1:13" ht="14.45" customHeight="1" x14ac:dyDescent="0.2">
      <c r="A1056" s="831" t="s">
        <v>3281</v>
      </c>
      <c r="B1056" s="832" t="s">
        <v>2727</v>
      </c>
      <c r="C1056" s="832" t="s">
        <v>3699</v>
      </c>
      <c r="D1056" s="832" t="s">
        <v>1735</v>
      </c>
      <c r="E1056" s="832" t="s">
        <v>3700</v>
      </c>
      <c r="F1056" s="849">
        <v>1</v>
      </c>
      <c r="G1056" s="849">
        <v>225.06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225.06</v>
      </c>
    </row>
    <row r="1057" spans="1:13" ht="14.45" customHeight="1" x14ac:dyDescent="0.2">
      <c r="A1057" s="831" t="s">
        <v>3281</v>
      </c>
      <c r="B1057" s="832" t="s">
        <v>2735</v>
      </c>
      <c r="C1057" s="832" t="s">
        <v>2739</v>
      </c>
      <c r="D1057" s="832" t="s">
        <v>2737</v>
      </c>
      <c r="E1057" s="832" t="s">
        <v>1760</v>
      </c>
      <c r="F1057" s="849"/>
      <c r="G1057" s="849"/>
      <c r="H1057" s="837">
        <v>0</v>
      </c>
      <c r="I1057" s="849">
        <v>1</v>
      </c>
      <c r="J1057" s="849">
        <v>170.52</v>
      </c>
      <c r="K1057" s="837">
        <v>1</v>
      </c>
      <c r="L1057" s="849">
        <v>1</v>
      </c>
      <c r="M1057" s="850">
        <v>170.52</v>
      </c>
    </row>
    <row r="1058" spans="1:13" ht="14.45" customHeight="1" x14ac:dyDescent="0.2">
      <c r="A1058" s="831" t="s">
        <v>3281</v>
      </c>
      <c r="B1058" s="832" t="s">
        <v>2783</v>
      </c>
      <c r="C1058" s="832" t="s">
        <v>2789</v>
      </c>
      <c r="D1058" s="832" t="s">
        <v>2790</v>
      </c>
      <c r="E1058" s="832" t="s">
        <v>2791</v>
      </c>
      <c r="F1058" s="849"/>
      <c r="G1058" s="849"/>
      <c r="H1058" s="837">
        <v>0</v>
      </c>
      <c r="I1058" s="849">
        <v>2</v>
      </c>
      <c r="J1058" s="849">
        <v>6463.62</v>
      </c>
      <c r="K1058" s="837">
        <v>1</v>
      </c>
      <c r="L1058" s="849">
        <v>2</v>
      </c>
      <c r="M1058" s="850">
        <v>6463.62</v>
      </c>
    </row>
    <row r="1059" spans="1:13" ht="14.45" customHeight="1" x14ac:dyDescent="0.2">
      <c r="A1059" s="831" t="s">
        <v>3281</v>
      </c>
      <c r="B1059" s="832" t="s">
        <v>5600</v>
      </c>
      <c r="C1059" s="832" t="s">
        <v>3622</v>
      </c>
      <c r="D1059" s="832" t="s">
        <v>3623</v>
      </c>
      <c r="E1059" s="832" t="s">
        <v>3624</v>
      </c>
      <c r="F1059" s="849"/>
      <c r="G1059" s="849"/>
      <c r="H1059" s="837">
        <v>0</v>
      </c>
      <c r="I1059" s="849">
        <v>5</v>
      </c>
      <c r="J1059" s="849">
        <v>2511.5500000000002</v>
      </c>
      <c r="K1059" s="837">
        <v>1</v>
      </c>
      <c r="L1059" s="849">
        <v>5</v>
      </c>
      <c r="M1059" s="850">
        <v>2511.5500000000002</v>
      </c>
    </row>
    <row r="1060" spans="1:13" ht="14.45" customHeight="1" x14ac:dyDescent="0.2">
      <c r="A1060" s="831" t="s">
        <v>3281</v>
      </c>
      <c r="B1060" s="832" t="s">
        <v>2826</v>
      </c>
      <c r="C1060" s="832" t="s">
        <v>2827</v>
      </c>
      <c r="D1060" s="832" t="s">
        <v>2828</v>
      </c>
      <c r="E1060" s="832" t="s">
        <v>773</v>
      </c>
      <c r="F1060" s="849"/>
      <c r="G1060" s="849"/>
      <c r="H1060" s="837">
        <v>0</v>
      </c>
      <c r="I1060" s="849">
        <v>25</v>
      </c>
      <c r="J1060" s="849">
        <v>13759.750000000002</v>
      </c>
      <c r="K1060" s="837">
        <v>1</v>
      </c>
      <c r="L1060" s="849">
        <v>25</v>
      </c>
      <c r="M1060" s="850">
        <v>13759.750000000002</v>
      </c>
    </row>
    <row r="1061" spans="1:13" ht="14.45" customHeight="1" x14ac:dyDescent="0.2">
      <c r="A1061" s="831" t="s">
        <v>3281</v>
      </c>
      <c r="B1061" s="832" t="s">
        <v>2835</v>
      </c>
      <c r="C1061" s="832" t="s">
        <v>2837</v>
      </c>
      <c r="D1061" s="832" t="s">
        <v>675</v>
      </c>
      <c r="E1061" s="832" t="s">
        <v>672</v>
      </c>
      <c r="F1061" s="849"/>
      <c r="G1061" s="849"/>
      <c r="H1061" s="837">
        <v>0</v>
      </c>
      <c r="I1061" s="849">
        <v>1</v>
      </c>
      <c r="J1061" s="849">
        <v>72.55</v>
      </c>
      <c r="K1061" s="837">
        <v>1</v>
      </c>
      <c r="L1061" s="849">
        <v>1</v>
      </c>
      <c r="M1061" s="850">
        <v>72.55</v>
      </c>
    </row>
    <row r="1062" spans="1:13" ht="14.45" customHeight="1" x14ac:dyDescent="0.2">
      <c r="A1062" s="831" t="s">
        <v>3281</v>
      </c>
      <c r="B1062" s="832" t="s">
        <v>2835</v>
      </c>
      <c r="C1062" s="832" t="s">
        <v>2836</v>
      </c>
      <c r="D1062" s="832" t="s">
        <v>675</v>
      </c>
      <c r="E1062" s="832" t="s">
        <v>676</v>
      </c>
      <c r="F1062" s="849"/>
      <c r="G1062" s="849"/>
      <c r="H1062" s="837">
        <v>0</v>
      </c>
      <c r="I1062" s="849">
        <v>2</v>
      </c>
      <c r="J1062" s="849">
        <v>43.52</v>
      </c>
      <c r="K1062" s="837">
        <v>1</v>
      </c>
      <c r="L1062" s="849">
        <v>2</v>
      </c>
      <c r="M1062" s="850">
        <v>43.52</v>
      </c>
    </row>
    <row r="1063" spans="1:13" ht="14.45" customHeight="1" x14ac:dyDescent="0.2">
      <c r="A1063" s="831" t="s">
        <v>3281</v>
      </c>
      <c r="B1063" s="832" t="s">
        <v>2849</v>
      </c>
      <c r="C1063" s="832" t="s">
        <v>2850</v>
      </c>
      <c r="D1063" s="832" t="s">
        <v>2851</v>
      </c>
      <c r="E1063" s="832" t="s">
        <v>2852</v>
      </c>
      <c r="F1063" s="849"/>
      <c r="G1063" s="849"/>
      <c r="H1063" s="837">
        <v>0</v>
      </c>
      <c r="I1063" s="849">
        <v>5</v>
      </c>
      <c r="J1063" s="849">
        <v>1778.9500000000003</v>
      </c>
      <c r="K1063" s="837">
        <v>1</v>
      </c>
      <c r="L1063" s="849">
        <v>5</v>
      </c>
      <c r="M1063" s="850">
        <v>1778.9500000000003</v>
      </c>
    </row>
    <row r="1064" spans="1:13" ht="14.45" customHeight="1" x14ac:dyDescent="0.2">
      <c r="A1064" s="831" t="s">
        <v>3281</v>
      </c>
      <c r="B1064" s="832" t="s">
        <v>2857</v>
      </c>
      <c r="C1064" s="832" t="s">
        <v>2867</v>
      </c>
      <c r="D1064" s="832" t="s">
        <v>2868</v>
      </c>
      <c r="E1064" s="832" t="s">
        <v>2869</v>
      </c>
      <c r="F1064" s="849"/>
      <c r="G1064" s="849"/>
      <c r="H1064" s="837">
        <v>0</v>
      </c>
      <c r="I1064" s="849">
        <v>14</v>
      </c>
      <c r="J1064" s="849">
        <v>74509.119999999995</v>
      </c>
      <c r="K1064" s="837">
        <v>1</v>
      </c>
      <c r="L1064" s="849">
        <v>14</v>
      </c>
      <c r="M1064" s="850">
        <v>74509.119999999995</v>
      </c>
    </row>
    <row r="1065" spans="1:13" ht="14.45" customHeight="1" x14ac:dyDescent="0.2">
      <c r="A1065" s="831" t="s">
        <v>3281</v>
      </c>
      <c r="B1065" s="832" t="s">
        <v>2857</v>
      </c>
      <c r="C1065" s="832" t="s">
        <v>2863</v>
      </c>
      <c r="D1065" s="832" t="s">
        <v>2859</v>
      </c>
      <c r="E1065" s="832" t="s">
        <v>2864</v>
      </c>
      <c r="F1065" s="849"/>
      <c r="G1065" s="849"/>
      <c r="H1065" s="837">
        <v>0</v>
      </c>
      <c r="I1065" s="849">
        <v>11</v>
      </c>
      <c r="J1065" s="849">
        <v>5332.25</v>
      </c>
      <c r="K1065" s="837">
        <v>1</v>
      </c>
      <c r="L1065" s="849">
        <v>11</v>
      </c>
      <c r="M1065" s="850">
        <v>5332.25</v>
      </c>
    </row>
    <row r="1066" spans="1:13" ht="14.45" customHeight="1" x14ac:dyDescent="0.2">
      <c r="A1066" s="831" t="s">
        <v>3281</v>
      </c>
      <c r="B1066" s="832" t="s">
        <v>2857</v>
      </c>
      <c r="C1066" s="832" t="s">
        <v>2865</v>
      </c>
      <c r="D1066" s="832" t="s">
        <v>2859</v>
      </c>
      <c r="E1066" s="832" t="s">
        <v>2866</v>
      </c>
      <c r="F1066" s="849"/>
      <c r="G1066" s="849"/>
      <c r="H1066" s="837">
        <v>0</v>
      </c>
      <c r="I1066" s="849">
        <v>5</v>
      </c>
      <c r="J1066" s="849">
        <v>4847.3999999999996</v>
      </c>
      <c r="K1066" s="837">
        <v>1</v>
      </c>
      <c r="L1066" s="849">
        <v>5</v>
      </c>
      <c r="M1066" s="850">
        <v>4847.3999999999996</v>
      </c>
    </row>
    <row r="1067" spans="1:13" ht="14.45" customHeight="1" x14ac:dyDescent="0.2">
      <c r="A1067" s="831" t="s">
        <v>3281</v>
      </c>
      <c r="B1067" s="832" t="s">
        <v>2857</v>
      </c>
      <c r="C1067" s="832" t="s">
        <v>2858</v>
      </c>
      <c r="D1067" s="832" t="s">
        <v>2859</v>
      </c>
      <c r="E1067" s="832" t="s">
        <v>2860</v>
      </c>
      <c r="F1067" s="849"/>
      <c r="G1067" s="849"/>
      <c r="H1067" s="837">
        <v>0</v>
      </c>
      <c r="I1067" s="849">
        <v>1</v>
      </c>
      <c r="J1067" s="849">
        <v>1938.97</v>
      </c>
      <c r="K1067" s="837">
        <v>1</v>
      </c>
      <c r="L1067" s="849">
        <v>1</v>
      </c>
      <c r="M1067" s="850">
        <v>1938.97</v>
      </c>
    </row>
    <row r="1068" spans="1:13" ht="14.45" customHeight="1" x14ac:dyDescent="0.2">
      <c r="A1068" s="831" t="s">
        <v>3281</v>
      </c>
      <c r="B1068" s="832" t="s">
        <v>2857</v>
      </c>
      <c r="C1068" s="832" t="s">
        <v>3432</v>
      </c>
      <c r="D1068" s="832" t="s">
        <v>2859</v>
      </c>
      <c r="E1068" s="832" t="s">
        <v>3433</v>
      </c>
      <c r="F1068" s="849"/>
      <c r="G1068" s="849"/>
      <c r="H1068" s="837">
        <v>0</v>
      </c>
      <c r="I1068" s="849">
        <v>3</v>
      </c>
      <c r="J1068" s="849">
        <v>727.11</v>
      </c>
      <c r="K1068" s="837">
        <v>1</v>
      </c>
      <c r="L1068" s="849">
        <v>3</v>
      </c>
      <c r="M1068" s="850">
        <v>727.11</v>
      </c>
    </row>
    <row r="1069" spans="1:13" ht="14.45" customHeight="1" x14ac:dyDescent="0.2">
      <c r="A1069" s="831" t="s">
        <v>3281</v>
      </c>
      <c r="B1069" s="832" t="s">
        <v>2857</v>
      </c>
      <c r="C1069" s="832" t="s">
        <v>2861</v>
      </c>
      <c r="D1069" s="832" t="s">
        <v>2859</v>
      </c>
      <c r="E1069" s="832" t="s">
        <v>2862</v>
      </c>
      <c r="F1069" s="849"/>
      <c r="G1069" s="849"/>
      <c r="H1069" s="837">
        <v>0</v>
      </c>
      <c r="I1069" s="849">
        <v>9</v>
      </c>
      <c r="J1069" s="849">
        <v>13088.07</v>
      </c>
      <c r="K1069" s="837">
        <v>1</v>
      </c>
      <c r="L1069" s="849">
        <v>9</v>
      </c>
      <c r="M1069" s="850">
        <v>13088.07</v>
      </c>
    </row>
    <row r="1070" spans="1:13" ht="14.45" customHeight="1" x14ac:dyDescent="0.2">
      <c r="A1070" s="831" t="s">
        <v>3281</v>
      </c>
      <c r="B1070" s="832" t="s">
        <v>2873</v>
      </c>
      <c r="C1070" s="832" t="s">
        <v>5075</v>
      </c>
      <c r="D1070" s="832" t="s">
        <v>2875</v>
      </c>
      <c r="E1070" s="832" t="s">
        <v>5076</v>
      </c>
      <c r="F1070" s="849">
        <v>2</v>
      </c>
      <c r="G1070" s="849">
        <v>3016.16</v>
      </c>
      <c r="H1070" s="837">
        <v>1</v>
      </c>
      <c r="I1070" s="849"/>
      <c r="J1070" s="849"/>
      <c r="K1070" s="837">
        <v>0</v>
      </c>
      <c r="L1070" s="849">
        <v>2</v>
      </c>
      <c r="M1070" s="850">
        <v>3016.16</v>
      </c>
    </row>
    <row r="1071" spans="1:13" ht="14.45" customHeight="1" x14ac:dyDescent="0.2">
      <c r="A1071" s="831" t="s">
        <v>3281</v>
      </c>
      <c r="B1071" s="832" t="s">
        <v>2883</v>
      </c>
      <c r="C1071" s="832" t="s">
        <v>2886</v>
      </c>
      <c r="D1071" s="832" t="s">
        <v>1345</v>
      </c>
      <c r="E1071" s="832" t="s">
        <v>1346</v>
      </c>
      <c r="F1071" s="849"/>
      <c r="G1071" s="849"/>
      <c r="H1071" s="837"/>
      <c r="I1071" s="849">
        <v>12</v>
      </c>
      <c r="J1071" s="849">
        <v>0</v>
      </c>
      <c r="K1071" s="837"/>
      <c r="L1071" s="849">
        <v>12</v>
      </c>
      <c r="M1071" s="850">
        <v>0</v>
      </c>
    </row>
    <row r="1072" spans="1:13" ht="14.45" customHeight="1" x14ac:dyDescent="0.2">
      <c r="A1072" s="831" t="s">
        <v>3281</v>
      </c>
      <c r="B1072" s="832" t="s">
        <v>2906</v>
      </c>
      <c r="C1072" s="832" t="s">
        <v>2910</v>
      </c>
      <c r="D1072" s="832" t="s">
        <v>2911</v>
      </c>
      <c r="E1072" s="832" t="s">
        <v>2912</v>
      </c>
      <c r="F1072" s="849"/>
      <c r="G1072" s="849"/>
      <c r="H1072" s="837">
        <v>0</v>
      </c>
      <c r="I1072" s="849">
        <v>1</v>
      </c>
      <c r="J1072" s="849">
        <v>113.16</v>
      </c>
      <c r="K1072" s="837">
        <v>1</v>
      </c>
      <c r="L1072" s="849">
        <v>1</v>
      </c>
      <c r="M1072" s="850">
        <v>113.16</v>
      </c>
    </row>
    <row r="1073" spans="1:13" ht="14.45" customHeight="1" x14ac:dyDescent="0.2">
      <c r="A1073" s="831" t="s">
        <v>3281</v>
      </c>
      <c r="B1073" s="832" t="s">
        <v>2906</v>
      </c>
      <c r="C1073" s="832" t="s">
        <v>2913</v>
      </c>
      <c r="D1073" s="832" t="s">
        <v>2911</v>
      </c>
      <c r="E1073" s="832" t="s">
        <v>2914</v>
      </c>
      <c r="F1073" s="849"/>
      <c r="G1073" s="849"/>
      <c r="H1073" s="837">
        <v>0</v>
      </c>
      <c r="I1073" s="849">
        <v>1</v>
      </c>
      <c r="J1073" s="849">
        <v>169.73</v>
      </c>
      <c r="K1073" s="837">
        <v>1</v>
      </c>
      <c r="L1073" s="849">
        <v>1</v>
      </c>
      <c r="M1073" s="850">
        <v>169.73</v>
      </c>
    </row>
    <row r="1074" spans="1:13" ht="14.45" customHeight="1" x14ac:dyDescent="0.2">
      <c r="A1074" s="831" t="s">
        <v>3281</v>
      </c>
      <c r="B1074" s="832" t="s">
        <v>2906</v>
      </c>
      <c r="C1074" s="832" t="s">
        <v>2915</v>
      </c>
      <c r="D1074" s="832" t="s">
        <v>2911</v>
      </c>
      <c r="E1074" s="832" t="s">
        <v>2916</v>
      </c>
      <c r="F1074" s="849"/>
      <c r="G1074" s="849"/>
      <c r="H1074" s="837">
        <v>0</v>
      </c>
      <c r="I1074" s="849">
        <v>1</v>
      </c>
      <c r="J1074" s="849">
        <v>339.47</v>
      </c>
      <c r="K1074" s="837">
        <v>1</v>
      </c>
      <c r="L1074" s="849">
        <v>1</v>
      </c>
      <c r="M1074" s="850">
        <v>339.47</v>
      </c>
    </row>
    <row r="1075" spans="1:13" ht="14.45" customHeight="1" x14ac:dyDescent="0.2">
      <c r="A1075" s="831" t="s">
        <v>3281</v>
      </c>
      <c r="B1075" s="832" t="s">
        <v>2917</v>
      </c>
      <c r="C1075" s="832" t="s">
        <v>5099</v>
      </c>
      <c r="D1075" s="832" t="s">
        <v>2919</v>
      </c>
      <c r="E1075" s="832" t="s">
        <v>5100</v>
      </c>
      <c r="F1075" s="849"/>
      <c r="G1075" s="849"/>
      <c r="H1075" s="837">
        <v>0</v>
      </c>
      <c r="I1075" s="849">
        <v>2</v>
      </c>
      <c r="J1075" s="849">
        <v>455.12</v>
      </c>
      <c r="K1075" s="837">
        <v>1</v>
      </c>
      <c r="L1075" s="849">
        <v>2</v>
      </c>
      <c r="M1075" s="850">
        <v>455.12</v>
      </c>
    </row>
    <row r="1076" spans="1:13" ht="14.45" customHeight="1" x14ac:dyDescent="0.2">
      <c r="A1076" s="831" t="s">
        <v>3281</v>
      </c>
      <c r="B1076" s="832" t="s">
        <v>2930</v>
      </c>
      <c r="C1076" s="832" t="s">
        <v>2934</v>
      </c>
      <c r="D1076" s="832" t="s">
        <v>2932</v>
      </c>
      <c r="E1076" s="832" t="s">
        <v>2935</v>
      </c>
      <c r="F1076" s="849"/>
      <c r="G1076" s="849"/>
      <c r="H1076" s="837">
        <v>0</v>
      </c>
      <c r="I1076" s="849">
        <v>3</v>
      </c>
      <c r="J1076" s="849">
        <v>21.11</v>
      </c>
      <c r="K1076" s="837">
        <v>1</v>
      </c>
      <c r="L1076" s="849">
        <v>3</v>
      </c>
      <c r="M1076" s="850">
        <v>21.11</v>
      </c>
    </row>
    <row r="1077" spans="1:13" ht="14.45" customHeight="1" x14ac:dyDescent="0.2">
      <c r="A1077" s="831" t="s">
        <v>3281</v>
      </c>
      <c r="B1077" s="832" t="s">
        <v>2946</v>
      </c>
      <c r="C1077" s="832" t="s">
        <v>2951</v>
      </c>
      <c r="D1077" s="832" t="s">
        <v>1662</v>
      </c>
      <c r="E1077" s="832" t="s">
        <v>2948</v>
      </c>
      <c r="F1077" s="849"/>
      <c r="G1077" s="849"/>
      <c r="H1077" s="837"/>
      <c r="I1077" s="849">
        <v>1</v>
      </c>
      <c r="J1077" s="849">
        <v>0</v>
      </c>
      <c r="K1077" s="837"/>
      <c r="L1077" s="849">
        <v>1</v>
      </c>
      <c r="M1077" s="850">
        <v>0</v>
      </c>
    </row>
    <row r="1078" spans="1:13" ht="14.45" customHeight="1" x14ac:dyDescent="0.2">
      <c r="A1078" s="831" t="s">
        <v>3281</v>
      </c>
      <c r="B1078" s="832" t="s">
        <v>5597</v>
      </c>
      <c r="C1078" s="832" t="s">
        <v>3366</v>
      </c>
      <c r="D1078" s="832" t="s">
        <v>831</v>
      </c>
      <c r="E1078" s="832" t="s">
        <v>769</v>
      </c>
      <c r="F1078" s="849"/>
      <c r="G1078" s="849"/>
      <c r="H1078" s="837">
        <v>0</v>
      </c>
      <c r="I1078" s="849">
        <v>1</v>
      </c>
      <c r="J1078" s="849">
        <v>65.989999999999995</v>
      </c>
      <c r="K1078" s="837">
        <v>1</v>
      </c>
      <c r="L1078" s="849">
        <v>1</v>
      </c>
      <c r="M1078" s="850">
        <v>65.989999999999995</v>
      </c>
    </row>
    <row r="1079" spans="1:13" ht="14.45" customHeight="1" x14ac:dyDescent="0.2">
      <c r="A1079" s="831" t="s">
        <v>3281</v>
      </c>
      <c r="B1079" s="832" t="s">
        <v>5597</v>
      </c>
      <c r="C1079" s="832" t="s">
        <v>3368</v>
      </c>
      <c r="D1079" s="832" t="s">
        <v>832</v>
      </c>
      <c r="E1079" s="832" t="s">
        <v>830</v>
      </c>
      <c r="F1079" s="849"/>
      <c r="G1079" s="849"/>
      <c r="H1079" s="837">
        <v>0</v>
      </c>
      <c r="I1079" s="849">
        <v>1</v>
      </c>
      <c r="J1079" s="849">
        <v>264</v>
      </c>
      <c r="K1079" s="837">
        <v>1</v>
      </c>
      <c r="L1079" s="849">
        <v>1</v>
      </c>
      <c r="M1079" s="850">
        <v>264</v>
      </c>
    </row>
    <row r="1080" spans="1:13" ht="14.45" customHeight="1" x14ac:dyDescent="0.2">
      <c r="A1080" s="831" t="s">
        <v>3281</v>
      </c>
      <c r="B1080" s="832" t="s">
        <v>2954</v>
      </c>
      <c r="C1080" s="832" t="s">
        <v>5115</v>
      </c>
      <c r="D1080" s="832" t="s">
        <v>5116</v>
      </c>
      <c r="E1080" s="832" t="s">
        <v>5117</v>
      </c>
      <c r="F1080" s="849">
        <v>1</v>
      </c>
      <c r="G1080" s="849">
        <v>739.17</v>
      </c>
      <c r="H1080" s="837">
        <v>1</v>
      </c>
      <c r="I1080" s="849"/>
      <c r="J1080" s="849"/>
      <c r="K1080" s="837">
        <v>0</v>
      </c>
      <c r="L1080" s="849">
        <v>1</v>
      </c>
      <c r="M1080" s="850">
        <v>739.17</v>
      </c>
    </row>
    <row r="1081" spans="1:13" ht="14.45" customHeight="1" x14ac:dyDescent="0.2">
      <c r="A1081" s="831" t="s">
        <v>3281</v>
      </c>
      <c r="B1081" s="832" t="s">
        <v>2985</v>
      </c>
      <c r="C1081" s="832" t="s">
        <v>2988</v>
      </c>
      <c r="D1081" s="832" t="s">
        <v>1653</v>
      </c>
      <c r="E1081" s="832" t="s">
        <v>769</v>
      </c>
      <c r="F1081" s="849"/>
      <c r="G1081" s="849"/>
      <c r="H1081" s="837">
        <v>0</v>
      </c>
      <c r="I1081" s="849">
        <v>1</v>
      </c>
      <c r="J1081" s="849">
        <v>58.77</v>
      </c>
      <c r="K1081" s="837">
        <v>1</v>
      </c>
      <c r="L1081" s="849">
        <v>1</v>
      </c>
      <c r="M1081" s="850">
        <v>58.77</v>
      </c>
    </row>
    <row r="1082" spans="1:13" ht="14.45" customHeight="1" x14ac:dyDescent="0.2">
      <c r="A1082" s="831" t="s">
        <v>3281</v>
      </c>
      <c r="B1082" s="832" t="s">
        <v>2991</v>
      </c>
      <c r="C1082" s="832" t="s">
        <v>4816</v>
      </c>
      <c r="D1082" s="832" t="s">
        <v>4078</v>
      </c>
      <c r="E1082" s="832" t="s">
        <v>4817</v>
      </c>
      <c r="F1082" s="849">
        <v>1</v>
      </c>
      <c r="G1082" s="849">
        <v>88.16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88.16</v>
      </c>
    </row>
    <row r="1083" spans="1:13" ht="14.45" customHeight="1" x14ac:dyDescent="0.2">
      <c r="A1083" s="831" t="s">
        <v>3281</v>
      </c>
      <c r="B1083" s="832" t="s">
        <v>2991</v>
      </c>
      <c r="C1083" s="832" t="s">
        <v>4210</v>
      </c>
      <c r="D1083" s="832" t="s">
        <v>2993</v>
      </c>
      <c r="E1083" s="832" t="s">
        <v>4211</v>
      </c>
      <c r="F1083" s="849"/>
      <c r="G1083" s="849"/>
      <c r="H1083" s="837">
        <v>0</v>
      </c>
      <c r="I1083" s="849">
        <v>1</v>
      </c>
      <c r="J1083" s="849">
        <v>176.32</v>
      </c>
      <c r="K1083" s="837">
        <v>1</v>
      </c>
      <c r="L1083" s="849">
        <v>1</v>
      </c>
      <c r="M1083" s="850">
        <v>176.32</v>
      </c>
    </row>
    <row r="1084" spans="1:13" ht="14.45" customHeight="1" x14ac:dyDescent="0.2">
      <c r="A1084" s="831" t="s">
        <v>3282</v>
      </c>
      <c r="B1084" s="832" t="s">
        <v>5596</v>
      </c>
      <c r="C1084" s="832" t="s">
        <v>3926</v>
      </c>
      <c r="D1084" s="832" t="s">
        <v>1078</v>
      </c>
      <c r="E1084" s="832" t="s">
        <v>3927</v>
      </c>
      <c r="F1084" s="849">
        <v>2</v>
      </c>
      <c r="G1084" s="849">
        <v>64.5</v>
      </c>
      <c r="H1084" s="837">
        <v>1</v>
      </c>
      <c r="I1084" s="849"/>
      <c r="J1084" s="849"/>
      <c r="K1084" s="837">
        <v>0</v>
      </c>
      <c r="L1084" s="849">
        <v>2</v>
      </c>
      <c r="M1084" s="850">
        <v>64.5</v>
      </c>
    </row>
    <row r="1085" spans="1:13" ht="14.45" customHeight="1" x14ac:dyDescent="0.2">
      <c r="A1085" s="831" t="s">
        <v>3282</v>
      </c>
      <c r="B1085" s="832" t="s">
        <v>5596</v>
      </c>
      <c r="C1085" s="832" t="s">
        <v>3928</v>
      </c>
      <c r="D1085" s="832" t="s">
        <v>1078</v>
      </c>
      <c r="E1085" s="832" t="s">
        <v>3929</v>
      </c>
      <c r="F1085" s="849">
        <v>5</v>
      </c>
      <c r="G1085" s="849">
        <v>518.35</v>
      </c>
      <c r="H1085" s="837">
        <v>1</v>
      </c>
      <c r="I1085" s="849"/>
      <c r="J1085" s="849"/>
      <c r="K1085" s="837">
        <v>0</v>
      </c>
      <c r="L1085" s="849">
        <v>5</v>
      </c>
      <c r="M1085" s="850">
        <v>518.35</v>
      </c>
    </row>
    <row r="1086" spans="1:13" ht="14.45" customHeight="1" x14ac:dyDescent="0.2">
      <c r="A1086" s="831" t="s">
        <v>3282</v>
      </c>
      <c r="B1086" s="832" t="s">
        <v>2505</v>
      </c>
      <c r="C1086" s="832" t="s">
        <v>2510</v>
      </c>
      <c r="D1086" s="832" t="s">
        <v>842</v>
      </c>
      <c r="E1086" s="832" t="s">
        <v>2511</v>
      </c>
      <c r="F1086" s="849"/>
      <c r="G1086" s="849"/>
      <c r="H1086" s="837">
        <v>0</v>
      </c>
      <c r="I1086" s="849">
        <v>24</v>
      </c>
      <c r="J1086" s="849">
        <v>1382.4</v>
      </c>
      <c r="K1086" s="837">
        <v>1</v>
      </c>
      <c r="L1086" s="849">
        <v>24</v>
      </c>
      <c r="M1086" s="850">
        <v>1382.4</v>
      </c>
    </row>
    <row r="1087" spans="1:13" ht="14.45" customHeight="1" x14ac:dyDescent="0.2">
      <c r="A1087" s="831" t="s">
        <v>3282</v>
      </c>
      <c r="B1087" s="832" t="s">
        <v>2505</v>
      </c>
      <c r="C1087" s="832" t="s">
        <v>2508</v>
      </c>
      <c r="D1087" s="832" t="s">
        <v>842</v>
      </c>
      <c r="E1087" s="832" t="s">
        <v>2509</v>
      </c>
      <c r="F1087" s="849"/>
      <c r="G1087" s="849"/>
      <c r="H1087" s="837">
        <v>0</v>
      </c>
      <c r="I1087" s="849">
        <v>6</v>
      </c>
      <c r="J1087" s="849">
        <v>96.720000000000013</v>
      </c>
      <c r="K1087" s="837">
        <v>1</v>
      </c>
      <c r="L1087" s="849">
        <v>6</v>
      </c>
      <c r="M1087" s="850">
        <v>96.720000000000013</v>
      </c>
    </row>
    <row r="1088" spans="1:13" ht="14.45" customHeight="1" x14ac:dyDescent="0.2">
      <c r="A1088" s="831" t="s">
        <v>3282</v>
      </c>
      <c r="B1088" s="832" t="s">
        <v>2505</v>
      </c>
      <c r="C1088" s="832" t="s">
        <v>4449</v>
      </c>
      <c r="D1088" s="832" t="s">
        <v>842</v>
      </c>
      <c r="E1088" s="832" t="s">
        <v>4450</v>
      </c>
      <c r="F1088" s="849">
        <v>7</v>
      </c>
      <c r="G1088" s="849">
        <v>362.88000000000011</v>
      </c>
      <c r="H1088" s="837">
        <v>1</v>
      </c>
      <c r="I1088" s="849"/>
      <c r="J1088" s="849"/>
      <c r="K1088" s="837">
        <v>0</v>
      </c>
      <c r="L1088" s="849">
        <v>7</v>
      </c>
      <c r="M1088" s="850">
        <v>362.88000000000011</v>
      </c>
    </row>
    <row r="1089" spans="1:13" ht="14.45" customHeight="1" x14ac:dyDescent="0.2">
      <c r="A1089" s="831" t="s">
        <v>3282</v>
      </c>
      <c r="B1089" s="832" t="s">
        <v>2512</v>
      </c>
      <c r="C1089" s="832" t="s">
        <v>4668</v>
      </c>
      <c r="D1089" s="832" t="s">
        <v>2514</v>
      </c>
      <c r="E1089" s="832" t="s">
        <v>4669</v>
      </c>
      <c r="F1089" s="849"/>
      <c r="G1089" s="849"/>
      <c r="H1089" s="837">
        <v>0</v>
      </c>
      <c r="I1089" s="849">
        <v>3</v>
      </c>
      <c r="J1089" s="849">
        <v>193.5</v>
      </c>
      <c r="K1089" s="837">
        <v>1</v>
      </c>
      <c r="L1089" s="849">
        <v>3</v>
      </c>
      <c r="M1089" s="850">
        <v>193.5</v>
      </c>
    </row>
    <row r="1090" spans="1:13" ht="14.45" customHeight="1" x14ac:dyDescent="0.2">
      <c r="A1090" s="831" t="s">
        <v>3282</v>
      </c>
      <c r="B1090" s="832" t="s">
        <v>2520</v>
      </c>
      <c r="C1090" s="832" t="s">
        <v>2521</v>
      </c>
      <c r="D1090" s="832" t="s">
        <v>1349</v>
      </c>
      <c r="E1090" s="832" t="s">
        <v>2522</v>
      </c>
      <c r="F1090" s="849"/>
      <c r="G1090" s="849"/>
      <c r="H1090" s="837">
        <v>0</v>
      </c>
      <c r="I1090" s="849">
        <v>33</v>
      </c>
      <c r="J1090" s="849">
        <v>14954.94</v>
      </c>
      <c r="K1090" s="837">
        <v>1</v>
      </c>
      <c r="L1090" s="849">
        <v>33</v>
      </c>
      <c r="M1090" s="850">
        <v>14954.94</v>
      </c>
    </row>
    <row r="1091" spans="1:13" ht="14.45" customHeight="1" x14ac:dyDescent="0.2">
      <c r="A1091" s="831" t="s">
        <v>3282</v>
      </c>
      <c r="B1091" s="832" t="s">
        <v>3031</v>
      </c>
      <c r="C1091" s="832" t="s">
        <v>3334</v>
      </c>
      <c r="D1091" s="832" t="s">
        <v>3335</v>
      </c>
      <c r="E1091" s="832" t="s">
        <v>3034</v>
      </c>
      <c r="F1091" s="849"/>
      <c r="G1091" s="849"/>
      <c r="H1091" s="837">
        <v>0</v>
      </c>
      <c r="I1091" s="849">
        <v>2</v>
      </c>
      <c r="J1091" s="849">
        <v>3123.08</v>
      </c>
      <c r="K1091" s="837">
        <v>1</v>
      </c>
      <c r="L1091" s="849">
        <v>2</v>
      </c>
      <c r="M1091" s="850">
        <v>3123.08</v>
      </c>
    </row>
    <row r="1092" spans="1:13" ht="14.45" customHeight="1" x14ac:dyDescent="0.2">
      <c r="A1092" s="831" t="s">
        <v>3282</v>
      </c>
      <c r="B1092" s="832" t="s">
        <v>2530</v>
      </c>
      <c r="C1092" s="832" t="s">
        <v>2531</v>
      </c>
      <c r="D1092" s="832" t="s">
        <v>1454</v>
      </c>
      <c r="E1092" s="832" t="s">
        <v>2532</v>
      </c>
      <c r="F1092" s="849"/>
      <c r="G1092" s="849"/>
      <c r="H1092" s="837"/>
      <c r="I1092" s="849">
        <v>2</v>
      </c>
      <c r="J1092" s="849">
        <v>0</v>
      </c>
      <c r="K1092" s="837"/>
      <c r="L1092" s="849">
        <v>2</v>
      </c>
      <c r="M1092" s="850">
        <v>0</v>
      </c>
    </row>
    <row r="1093" spans="1:13" ht="14.45" customHeight="1" x14ac:dyDescent="0.2">
      <c r="A1093" s="831" t="s">
        <v>3282</v>
      </c>
      <c r="B1093" s="832" t="s">
        <v>2533</v>
      </c>
      <c r="C1093" s="832" t="s">
        <v>4919</v>
      </c>
      <c r="D1093" s="832" t="s">
        <v>2535</v>
      </c>
      <c r="E1093" s="832" t="s">
        <v>4920</v>
      </c>
      <c r="F1093" s="849"/>
      <c r="G1093" s="849"/>
      <c r="H1093" s="837">
        <v>0</v>
      </c>
      <c r="I1093" s="849">
        <v>1</v>
      </c>
      <c r="J1093" s="849">
        <v>86.43</v>
      </c>
      <c r="K1093" s="837">
        <v>1</v>
      </c>
      <c r="L1093" s="849">
        <v>1</v>
      </c>
      <c r="M1093" s="850">
        <v>86.43</v>
      </c>
    </row>
    <row r="1094" spans="1:13" ht="14.45" customHeight="1" x14ac:dyDescent="0.2">
      <c r="A1094" s="831" t="s">
        <v>3282</v>
      </c>
      <c r="B1094" s="832" t="s">
        <v>2550</v>
      </c>
      <c r="C1094" s="832" t="s">
        <v>2553</v>
      </c>
      <c r="D1094" s="832" t="s">
        <v>1023</v>
      </c>
      <c r="E1094" s="832" t="s">
        <v>2554</v>
      </c>
      <c r="F1094" s="849"/>
      <c r="G1094" s="849"/>
      <c r="H1094" s="837">
        <v>0</v>
      </c>
      <c r="I1094" s="849">
        <v>31</v>
      </c>
      <c r="J1094" s="849">
        <v>42954.22</v>
      </c>
      <c r="K1094" s="837">
        <v>1</v>
      </c>
      <c r="L1094" s="849">
        <v>31</v>
      </c>
      <c r="M1094" s="850">
        <v>42954.22</v>
      </c>
    </row>
    <row r="1095" spans="1:13" ht="14.45" customHeight="1" x14ac:dyDescent="0.2">
      <c r="A1095" s="831" t="s">
        <v>3282</v>
      </c>
      <c r="B1095" s="832" t="s">
        <v>2550</v>
      </c>
      <c r="C1095" s="832" t="s">
        <v>2557</v>
      </c>
      <c r="D1095" s="832" t="s">
        <v>1023</v>
      </c>
      <c r="E1095" s="832" t="s">
        <v>2558</v>
      </c>
      <c r="F1095" s="849"/>
      <c r="G1095" s="849"/>
      <c r="H1095" s="837">
        <v>0</v>
      </c>
      <c r="I1095" s="849">
        <v>20</v>
      </c>
      <c r="J1095" s="849">
        <v>46187.200000000004</v>
      </c>
      <c r="K1095" s="837">
        <v>1</v>
      </c>
      <c r="L1095" s="849">
        <v>20</v>
      </c>
      <c r="M1095" s="850">
        <v>46187.200000000004</v>
      </c>
    </row>
    <row r="1096" spans="1:13" ht="14.45" customHeight="1" x14ac:dyDescent="0.2">
      <c r="A1096" s="831" t="s">
        <v>3282</v>
      </c>
      <c r="B1096" s="832" t="s">
        <v>2550</v>
      </c>
      <c r="C1096" s="832" t="s">
        <v>4437</v>
      </c>
      <c r="D1096" s="832" t="s">
        <v>1020</v>
      </c>
      <c r="E1096" s="832" t="s">
        <v>4438</v>
      </c>
      <c r="F1096" s="849"/>
      <c r="G1096" s="849"/>
      <c r="H1096" s="837">
        <v>0</v>
      </c>
      <c r="I1096" s="849">
        <v>3</v>
      </c>
      <c r="J1096" s="849">
        <v>1104.48</v>
      </c>
      <c r="K1096" s="837">
        <v>1</v>
      </c>
      <c r="L1096" s="849">
        <v>3</v>
      </c>
      <c r="M1096" s="850">
        <v>1104.48</v>
      </c>
    </row>
    <row r="1097" spans="1:13" ht="14.45" customHeight="1" x14ac:dyDescent="0.2">
      <c r="A1097" s="831" t="s">
        <v>3282</v>
      </c>
      <c r="B1097" s="832" t="s">
        <v>2550</v>
      </c>
      <c r="C1097" s="832" t="s">
        <v>2559</v>
      </c>
      <c r="D1097" s="832" t="s">
        <v>1020</v>
      </c>
      <c r="E1097" s="832" t="s">
        <v>2560</v>
      </c>
      <c r="F1097" s="849"/>
      <c r="G1097" s="849"/>
      <c r="H1097" s="837">
        <v>0</v>
      </c>
      <c r="I1097" s="849">
        <v>1</v>
      </c>
      <c r="J1097" s="849">
        <v>736.33</v>
      </c>
      <c r="K1097" s="837">
        <v>1</v>
      </c>
      <c r="L1097" s="849">
        <v>1</v>
      </c>
      <c r="M1097" s="850">
        <v>736.33</v>
      </c>
    </row>
    <row r="1098" spans="1:13" ht="14.45" customHeight="1" x14ac:dyDescent="0.2">
      <c r="A1098" s="831" t="s">
        <v>3282</v>
      </c>
      <c r="B1098" s="832" t="s">
        <v>2550</v>
      </c>
      <c r="C1098" s="832" t="s">
        <v>3538</v>
      </c>
      <c r="D1098" s="832" t="s">
        <v>1020</v>
      </c>
      <c r="E1098" s="832" t="s">
        <v>3539</v>
      </c>
      <c r="F1098" s="849"/>
      <c r="G1098" s="849"/>
      <c r="H1098" s="837">
        <v>0</v>
      </c>
      <c r="I1098" s="849">
        <v>1</v>
      </c>
      <c r="J1098" s="849">
        <v>490.89</v>
      </c>
      <c r="K1098" s="837">
        <v>1</v>
      </c>
      <c r="L1098" s="849">
        <v>1</v>
      </c>
      <c r="M1098" s="850">
        <v>490.89</v>
      </c>
    </row>
    <row r="1099" spans="1:13" ht="14.45" customHeight="1" x14ac:dyDescent="0.2">
      <c r="A1099" s="831" t="s">
        <v>3282</v>
      </c>
      <c r="B1099" s="832" t="s">
        <v>2550</v>
      </c>
      <c r="C1099" s="832" t="s">
        <v>2555</v>
      </c>
      <c r="D1099" s="832" t="s">
        <v>1023</v>
      </c>
      <c r="E1099" s="832" t="s">
        <v>2556</v>
      </c>
      <c r="F1099" s="849"/>
      <c r="G1099" s="849"/>
      <c r="H1099" s="837">
        <v>0</v>
      </c>
      <c r="I1099" s="849">
        <v>31</v>
      </c>
      <c r="J1099" s="849">
        <v>57272.19</v>
      </c>
      <c r="K1099" s="837">
        <v>1</v>
      </c>
      <c r="L1099" s="849">
        <v>31</v>
      </c>
      <c r="M1099" s="850">
        <v>57272.19</v>
      </c>
    </row>
    <row r="1100" spans="1:13" ht="14.45" customHeight="1" x14ac:dyDescent="0.2">
      <c r="A1100" s="831" t="s">
        <v>3282</v>
      </c>
      <c r="B1100" s="832" t="s">
        <v>2550</v>
      </c>
      <c r="C1100" s="832" t="s">
        <v>2561</v>
      </c>
      <c r="D1100" s="832" t="s">
        <v>1020</v>
      </c>
      <c r="E1100" s="832" t="s">
        <v>2562</v>
      </c>
      <c r="F1100" s="849"/>
      <c r="G1100" s="849"/>
      <c r="H1100" s="837">
        <v>0</v>
      </c>
      <c r="I1100" s="849">
        <v>5</v>
      </c>
      <c r="J1100" s="849">
        <v>5773.4</v>
      </c>
      <c r="K1100" s="837">
        <v>1</v>
      </c>
      <c r="L1100" s="849">
        <v>5</v>
      </c>
      <c r="M1100" s="850">
        <v>5773.4</v>
      </c>
    </row>
    <row r="1101" spans="1:13" ht="14.45" customHeight="1" x14ac:dyDescent="0.2">
      <c r="A1101" s="831" t="s">
        <v>3282</v>
      </c>
      <c r="B1101" s="832" t="s">
        <v>2550</v>
      </c>
      <c r="C1101" s="832" t="s">
        <v>3039</v>
      </c>
      <c r="D1101" s="832" t="s">
        <v>1020</v>
      </c>
      <c r="E1101" s="832" t="s">
        <v>3040</v>
      </c>
      <c r="F1101" s="849"/>
      <c r="G1101" s="849"/>
      <c r="H1101" s="837">
        <v>0</v>
      </c>
      <c r="I1101" s="849">
        <v>8</v>
      </c>
      <c r="J1101" s="849">
        <v>7389.920000000001</v>
      </c>
      <c r="K1101" s="837">
        <v>1</v>
      </c>
      <c r="L1101" s="849">
        <v>8</v>
      </c>
      <c r="M1101" s="850">
        <v>7389.920000000001</v>
      </c>
    </row>
    <row r="1102" spans="1:13" ht="14.45" customHeight="1" x14ac:dyDescent="0.2">
      <c r="A1102" s="831" t="s">
        <v>3282</v>
      </c>
      <c r="B1102" s="832" t="s">
        <v>2592</v>
      </c>
      <c r="C1102" s="832" t="s">
        <v>2594</v>
      </c>
      <c r="D1102" s="832" t="s">
        <v>1030</v>
      </c>
      <c r="E1102" s="832" t="s">
        <v>2595</v>
      </c>
      <c r="F1102" s="849"/>
      <c r="G1102" s="849"/>
      <c r="H1102" s="837">
        <v>0</v>
      </c>
      <c r="I1102" s="849">
        <v>8</v>
      </c>
      <c r="J1102" s="849">
        <v>340.08</v>
      </c>
      <c r="K1102" s="837">
        <v>1</v>
      </c>
      <c r="L1102" s="849">
        <v>8</v>
      </c>
      <c r="M1102" s="850">
        <v>340.08</v>
      </c>
    </row>
    <row r="1103" spans="1:13" ht="14.45" customHeight="1" x14ac:dyDescent="0.2">
      <c r="A1103" s="831" t="s">
        <v>3282</v>
      </c>
      <c r="B1103" s="832" t="s">
        <v>2592</v>
      </c>
      <c r="C1103" s="832" t="s">
        <v>2596</v>
      </c>
      <c r="D1103" s="832" t="s">
        <v>1030</v>
      </c>
      <c r="E1103" s="832" t="s">
        <v>2597</v>
      </c>
      <c r="F1103" s="849"/>
      <c r="G1103" s="849"/>
      <c r="H1103" s="837">
        <v>0</v>
      </c>
      <c r="I1103" s="849">
        <v>2</v>
      </c>
      <c r="J1103" s="849">
        <v>170.04</v>
      </c>
      <c r="K1103" s="837">
        <v>1</v>
      </c>
      <c r="L1103" s="849">
        <v>2</v>
      </c>
      <c r="M1103" s="850">
        <v>170.04</v>
      </c>
    </row>
    <row r="1104" spans="1:13" ht="14.45" customHeight="1" x14ac:dyDescent="0.2">
      <c r="A1104" s="831" t="s">
        <v>3282</v>
      </c>
      <c r="B1104" s="832" t="s">
        <v>2636</v>
      </c>
      <c r="C1104" s="832" t="s">
        <v>2639</v>
      </c>
      <c r="D1104" s="832" t="s">
        <v>768</v>
      </c>
      <c r="E1104" s="832" t="s">
        <v>769</v>
      </c>
      <c r="F1104" s="849"/>
      <c r="G1104" s="849"/>
      <c r="H1104" s="837">
        <v>0</v>
      </c>
      <c r="I1104" s="849">
        <v>1</v>
      </c>
      <c r="J1104" s="849">
        <v>70.23</v>
      </c>
      <c r="K1104" s="837">
        <v>1</v>
      </c>
      <c r="L1104" s="849">
        <v>1</v>
      </c>
      <c r="M1104" s="850">
        <v>70.23</v>
      </c>
    </row>
    <row r="1105" spans="1:13" ht="14.45" customHeight="1" x14ac:dyDescent="0.2">
      <c r="A1105" s="831" t="s">
        <v>3282</v>
      </c>
      <c r="B1105" s="832" t="s">
        <v>2636</v>
      </c>
      <c r="C1105" s="832" t="s">
        <v>4881</v>
      </c>
      <c r="D1105" s="832" t="s">
        <v>768</v>
      </c>
      <c r="E1105" s="832" t="s">
        <v>1038</v>
      </c>
      <c r="F1105" s="849">
        <v>1</v>
      </c>
      <c r="G1105" s="849">
        <v>117.03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117.03</v>
      </c>
    </row>
    <row r="1106" spans="1:13" ht="14.45" customHeight="1" x14ac:dyDescent="0.2">
      <c r="A1106" s="831" t="s">
        <v>3282</v>
      </c>
      <c r="B1106" s="832" t="s">
        <v>2644</v>
      </c>
      <c r="C1106" s="832" t="s">
        <v>2645</v>
      </c>
      <c r="D1106" s="832" t="s">
        <v>2646</v>
      </c>
      <c r="E1106" s="832" t="s">
        <v>2647</v>
      </c>
      <c r="F1106" s="849"/>
      <c r="G1106" s="849"/>
      <c r="H1106" s="837">
        <v>0</v>
      </c>
      <c r="I1106" s="849">
        <v>4</v>
      </c>
      <c r="J1106" s="849">
        <v>373.08</v>
      </c>
      <c r="K1106" s="837">
        <v>1</v>
      </c>
      <c r="L1106" s="849">
        <v>4</v>
      </c>
      <c r="M1106" s="850">
        <v>373.08</v>
      </c>
    </row>
    <row r="1107" spans="1:13" ht="14.45" customHeight="1" x14ac:dyDescent="0.2">
      <c r="A1107" s="831" t="s">
        <v>3282</v>
      </c>
      <c r="B1107" s="832" t="s">
        <v>2644</v>
      </c>
      <c r="C1107" s="832" t="s">
        <v>2650</v>
      </c>
      <c r="D1107" s="832" t="s">
        <v>2646</v>
      </c>
      <c r="E1107" s="832" t="s">
        <v>2651</v>
      </c>
      <c r="F1107" s="849"/>
      <c r="G1107" s="849"/>
      <c r="H1107" s="837">
        <v>0</v>
      </c>
      <c r="I1107" s="849">
        <v>2</v>
      </c>
      <c r="J1107" s="849">
        <v>62.18</v>
      </c>
      <c r="K1107" s="837">
        <v>1</v>
      </c>
      <c r="L1107" s="849">
        <v>2</v>
      </c>
      <c r="M1107" s="850">
        <v>62.18</v>
      </c>
    </row>
    <row r="1108" spans="1:13" ht="14.45" customHeight="1" x14ac:dyDescent="0.2">
      <c r="A1108" s="831" t="s">
        <v>3282</v>
      </c>
      <c r="B1108" s="832" t="s">
        <v>2644</v>
      </c>
      <c r="C1108" s="832" t="s">
        <v>4879</v>
      </c>
      <c r="D1108" s="832" t="s">
        <v>4880</v>
      </c>
      <c r="E1108" s="832" t="s">
        <v>4315</v>
      </c>
      <c r="F1108" s="849">
        <v>1</v>
      </c>
      <c r="G1108" s="849">
        <v>207.27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207.27</v>
      </c>
    </row>
    <row r="1109" spans="1:13" ht="14.45" customHeight="1" x14ac:dyDescent="0.2">
      <c r="A1109" s="831" t="s">
        <v>3282</v>
      </c>
      <c r="B1109" s="832" t="s">
        <v>2658</v>
      </c>
      <c r="C1109" s="832" t="s">
        <v>2659</v>
      </c>
      <c r="D1109" s="832" t="s">
        <v>1427</v>
      </c>
      <c r="E1109" s="832" t="s">
        <v>775</v>
      </c>
      <c r="F1109" s="849"/>
      <c r="G1109" s="849"/>
      <c r="H1109" s="837">
        <v>0</v>
      </c>
      <c r="I1109" s="849">
        <v>2</v>
      </c>
      <c r="J1109" s="849">
        <v>95.4</v>
      </c>
      <c r="K1109" s="837">
        <v>1</v>
      </c>
      <c r="L1109" s="849">
        <v>2</v>
      </c>
      <c r="M1109" s="850">
        <v>95.4</v>
      </c>
    </row>
    <row r="1110" spans="1:13" ht="14.45" customHeight="1" x14ac:dyDescent="0.2">
      <c r="A1110" s="831" t="s">
        <v>3282</v>
      </c>
      <c r="B1110" s="832" t="s">
        <v>2658</v>
      </c>
      <c r="C1110" s="832" t="s">
        <v>2660</v>
      </c>
      <c r="D1110" s="832" t="s">
        <v>1427</v>
      </c>
      <c r="E1110" s="832" t="s">
        <v>2661</v>
      </c>
      <c r="F1110" s="849"/>
      <c r="G1110" s="849"/>
      <c r="H1110" s="837">
        <v>0</v>
      </c>
      <c r="I1110" s="849">
        <v>5</v>
      </c>
      <c r="J1110" s="849">
        <v>715.45</v>
      </c>
      <c r="K1110" s="837">
        <v>1</v>
      </c>
      <c r="L1110" s="849">
        <v>5</v>
      </c>
      <c r="M1110" s="850">
        <v>715.45</v>
      </c>
    </row>
    <row r="1111" spans="1:13" ht="14.45" customHeight="1" x14ac:dyDescent="0.2">
      <c r="A1111" s="831" t="s">
        <v>3282</v>
      </c>
      <c r="B1111" s="832" t="s">
        <v>2658</v>
      </c>
      <c r="C1111" s="832" t="s">
        <v>4926</v>
      </c>
      <c r="D1111" s="832" t="s">
        <v>4674</v>
      </c>
      <c r="E1111" s="832" t="s">
        <v>769</v>
      </c>
      <c r="F1111" s="849"/>
      <c r="G1111" s="849"/>
      <c r="H1111" s="837">
        <v>0</v>
      </c>
      <c r="I1111" s="849">
        <v>3</v>
      </c>
      <c r="J1111" s="849">
        <v>286.17</v>
      </c>
      <c r="K1111" s="837">
        <v>1</v>
      </c>
      <c r="L1111" s="849">
        <v>3</v>
      </c>
      <c r="M1111" s="850">
        <v>286.17</v>
      </c>
    </row>
    <row r="1112" spans="1:13" ht="14.45" customHeight="1" x14ac:dyDescent="0.2">
      <c r="A1112" s="831" t="s">
        <v>3282</v>
      </c>
      <c r="B1112" s="832" t="s">
        <v>2658</v>
      </c>
      <c r="C1112" s="832" t="s">
        <v>4673</v>
      </c>
      <c r="D1112" s="832" t="s">
        <v>4674</v>
      </c>
      <c r="E1112" s="832" t="s">
        <v>4675</v>
      </c>
      <c r="F1112" s="849"/>
      <c r="G1112" s="849"/>
      <c r="H1112" s="837">
        <v>0</v>
      </c>
      <c r="I1112" s="849">
        <v>1</v>
      </c>
      <c r="J1112" s="849">
        <v>286.18</v>
      </c>
      <c r="K1112" s="837">
        <v>1</v>
      </c>
      <c r="L1112" s="849">
        <v>1</v>
      </c>
      <c r="M1112" s="850">
        <v>286.18</v>
      </c>
    </row>
    <row r="1113" spans="1:13" ht="14.45" customHeight="1" x14ac:dyDescent="0.2">
      <c r="A1113" s="831" t="s">
        <v>3282</v>
      </c>
      <c r="B1113" s="832" t="s">
        <v>2671</v>
      </c>
      <c r="C1113" s="832" t="s">
        <v>2672</v>
      </c>
      <c r="D1113" s="832" t="s">
        <v>2673</v>
      </c>
      <c r="E1113" s="832" t="s">
        <v>2674</v>
      </c>
      <c r="F1113" s="849"/>
      <c r="G1113" s="849"/>
      <c r="H1113" s="837">
        <v>0</v>
      </c>
      <c r="I1113" s="849">
        <v>1</v>
      </c>
      <c r="J1113" s="849">
        <v>117.46</v>
      </c>
      <c r="K1113" s="837">
        <v>1</v>
      </c>
      <c r="L1113" s="849">
        <v>1</v>
      </c>
      <c r="M1113" s="850">
        <v>117.46</v>
      </c>
    </row>
    <row r="1114" spans="1:13" ht="14.45" customHeight="1" x14ac:dyDescent="0.2">
      <c r="A1114" s="831" t="s">
        <v>3282</v>
      </c>
      <c r="B1114" s="832" t="s">
        <v>5601</v>
      </c>
      <c r="C1114" s="832" t="s">
        <v>4915</v>
      </c>
      <c r="D1114" s="832" t="s">
        <v>3518</v>
      </c>
      <c r="E1114" s="832" t="s">
        <v>3503</v>
      </c>
      <c r="F1114" s="849"/>
      <c r="G1114" s="849"/>
      <c r="H1114" s="837">
        <v>0</v>
      </c>
      <c r="I1114" s="849">
        <v>1</v>
      </c>
      <c r="J1114" s="849">
        <v>39.549999999999997</v>
      </c>
      <c r="K1114" s="837">
        <v>1</v>
      </c>
      <c r="L1114" s="849">
        <v>1</v>
      </c>
      <c r="M1114" s="850">
        <v>39.549999999999997</v>
      </c>
    </row>
    <row r="1115" spans="1:13" ht="14.45" customHeight="1" x14ac:dyDescent="0.2">
      <c r="A1115" s="831" t="s">
        <v>3282</v>
      </c>
      <c r="B1115" s="832" t="s">
        <v>5601</v>
      </c>
      <c r="C1115" s="832" t="s">
        <v>3517</v>
      </c>
      <c r="D1115" s="832" t="s">
        <v>3518</v>
      </c>
      <c r="E1115" s="832" t="s">
        <v>3519</v>
      </c>
      <c r="F1115" s="849"/>
      <c r="G1115" s="849"/>
      <c r="H1115" s="837">
        <v>0</v>
      </c>
      <c r="I1115" s="849">
        <v>1</v>
      </c>
      <c r="J1115" s="849">
        <v>118.65</v>
      </c>
      <c r="K1115" s="837">
        <v>1</v>
      </c>
      <c r="L1115" s="849">
        <v>1</v>
      </c>
      <c r="M1115" s="850">
        <v>118.65</v>
      </c>
    </row>
    <row r="1116" spans="1:13" ht="14.45" customHeight="1" x14ac:dyDescent="0.2">
      <c r="A1116" s="831" t="s">
        <v>3282</v>
      </c>
      <c r="B1116" s="832" t="s">
        <v>2682</v>
      </c>
      <c r="C1116" s="832" t="s">
        <v>4943</v>
      </c>
      <c r="D1116" s="832" t="s">
        <v>4944</v>
      </c>
      <c r="E1116" s="832" t="s">
        <v>4945</v>
      </c>
      <c r="F1116" s="849">
        <v>1</v>
      </c>
      <c r="G1116" s="849">
        <v>96.8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96.8</v>
      </c>
    </row>
    <row r="1117" spans="1:13" ht="14.45" customHeight="1" x14ac:dyDescent="0.2">
      <c r="A1117" s="831" t="s">
        <v>3282</v>
      </c>
      <c r="B1117" s="832" t="s">
        <v>2688</v>
      </c>
      <c r="C1117" s="832" t="s">
        <v>3096</v>
      </c>
      <c r="D1117" s="832" t="s">
        <v>2693</v>
      </c>
      <c r="E1117" s="832" t="s">
        <v>3097</v>
      </c>
      <c r="F1117" s="849"/>
      <c r="G1117" s="849"/>
      <c r="H1117" s="837">
        <v>0</v>
      </c>
      <c r="I1117" s="849">
        <v>1</v>
      </c>
      <c r="J1117" s="849">
        <v>279.52999999999997</v>
      </c>
      <c r="K1117" s="837">
        <v>1</v>
      </c>
      <c r="L1117" s="849">
        <v>1</v>
      </c>
      <c r="M1117" s="850">
        <v>279.52999999999997</v>
      </c>
    </row>
    <row r="1118" spans="1:13" ht="14.45" customHeight="1" x14ac:dyDescent="0.2">
      <c r="A1118" s="831" t="s">
        <v>3282</v>
      </c>
      <c r="B1118" s="832" t="s">
        <v>5617</v>
      </c>
      <c r="C1118" s="832" t="s">
        <v>4904</v>
      </c>
      <c r="D1118" s="832" t="s">
        <v>4643</v>
      </c>
      <c r="E1118" s="832" t="s">
        <v>4905</v>
      </c>
      <c r="F1118" s="849"/>
      <c r="G1118" s="849"/>
      <c r="H1118" s="837">
        <v>0</v>
      </c>
      <c r="I1118" s="849">
        <v>1</v>
      </c>
      <c r="J1118" s="849">
        <v>556.04</v>
      </c>
      <c r="K1118" s="837">
        <v>1</v>
      </c>
      <c r="L1118" s="849">
        <v>1</v>
      </c>
      <c r="M1118" s="850">
        <v>556.04</v>
      </c>
    </row>
    <row r="1119" spans="1:13" ht="14.45" customHeight="1" x14ac:dyDescent="0.2">
      <c r="A1119" s="831" t="s">
        <v>3282</v>
      </c>
      <c r="B1119" s="832" t="s">
        <v>5606</v>
      </c>
      <c r="C1119" s="832" t="s">
        <v>4930</v>
      </c>
      <c r="D1119" s="832" t="s">
        <v>1130</v>
      </c>
      <c r="E1119" s="832" t="s">
        <v>1131</v>
      </c>
      <c r="F1119" s="849">
        <v>6</v>
      </c>
      <c r="G1119" s="849">
        <v>474.6</v>
      </c>
      <c r="H1119" s="837">
        <v>1</v>
      </c>
      <c r="I1119" s="849"/>
      <c r="J1119" s="849"/>
      <c r="K1119" s="837">
        <v>0</v>
      </c>
      <c r="L1119" s="849">
        <v>6</v>
      </c>
      <c r="M1119" s="850">
        <v>474.6</v>
      </c>
    </row>
    <row r="1120" spans="1:13" ht="14.45" customHeight="1" x14ac:dyDescent="0.2">
      <c r="A1120" s="831" t="s">
        <v>3282</v>
      </c>
      <c r="B1120" s="832" t="s">
        <v>2697</v>
      </c>
      <c r="C1120" s="832" t="s">
        <v>2700</v>
      </c>
      <c r="D1120" s="832" t="s">
        <v>1011</v>
      </c>
      <c r="E1120" s="832" t="s">
        <v>2701</v>
      </c>
      <c r="F1120" s="849"/>
      <c r="G1120" s="849"/>
      <c r="H1120" s="837">
        <v>0</v>
      </c>
      <c r="I1120" s="849">
        <v>2</v>
      </c>
      <c r="J1120" s="849">
        <v>600.62</v>
      </c>
      <c r="K1120" s="837">
        <v>1</v>
      </c>
      <c r="L1120" s="849">
        <v>2</v>
      </c>
      <c r="M1120" s="850">
        <v>600.62</v>
      </c>
    </row>
    <row r="1121" spans="1:13" ht="14.45" customHeight="1" x14ac:dyDescent="0.2">
      <c r="A1121" s="831" t="s">
        <v>3282</v>
      </c>
      <c r="B1121" s="832" t="s">
        <v>2710</v>
      </c>
      <c r="C1121" s="832" t="s">
        <v>2718</v>
      </c>
      <c r="D1121" s="832" t="s">
        <v>2712</v>
      </c>
      <c r="E1121" s="832" t="s">
        <v>2719</v>
      </c>
      <c r="F1121" s="849"/>
      <c r="G1121" s="849"/>
      <c r="H1121" s="837">
        <v>0</v>
      </c>
      <c r="I1121" s="849">
        <v>4</v>
      </c>
      <c r="J1121" s="849">
        <v>336.72</v>
      </c>
      <c r="K1121" s="837">
        <v>1</v>
      </c>
      <c r="L1121" s="849">
        <v>4</v>
      </c>
      <c r="M1121" s="850">
        <v>336.72</v>
      </c>
    </row>
    <row r="1122" spans="1:13" ht="14.45" customHeight="1" x14ac:dyDescent="0.2">
      <c r="A1122" s="831" t="s">
        <v>3282</v>
      </c>
      <c r="B1122" s="832" t="s">
        <v>2710</v>
      </c>
      <c r="C1122" s="832" t="s">
        <v>3109</v>
      </c>
      <c r="D1122" s="832" t="s">
        <v>2721</v>
      </c>
      <c r="E1122" s="832" t="s">
        <v>3110</v>
      </c>
      <c r="F1122" s="849"/>
      <c r="G1122" s="849"/>
      <c r="H1122" s="837">
        <v>0</v>
      </c>
      <c r="I1122" s="849">
        <v>2</v>
      </c>
      <c r="J1122" s="849">
        <v>126.28</v>
      </c>
      <c r="K1122" s="837">
        <v>1</v>
      </c>
      <c r="L1122" s="849">
        <v>2</v>
      </c>
      <c r="M1122" s="850">
        <v>126.28</v>
      </c>
    </row>
    <row r="1123" spans="1:13" ht="14.45" customHeight="1" x14ac:dyDescent="0.2">
      <c r="A1123" s="831" t="s">
        <v>3282</v>
      </c>
      <c r="B1123" s="832" t="s">
        <v>2710</v>
      </c>
      <c r="C1123" s="832" t="s">
        <v>2720</v>
      </c>
      <c r="D1123" s="832" t="s">
        <v>2721</v>
      </c>
      <c r="E1123" s="832" t="s">
        <v>2722</v>
      </c>
      <c r="F1123" s="849"/>
      <c r="G1123" s="849"/>
      <c r="H1123" s="837">
        <v>0</v>
      </c>
      <c r="I1123" s="849">
        <v>8</v>
      </c>
      <c r="J1123" s="849">
        <v>392.63999999999993</v>
      </c>
      <c r="K1123" s="837">
        <v>1</v>
      </c>
      <c r="L1123" s="849">
        <v>8</v>
      </c>
      <c r="M1123" s="850">
        <v>392.63999999999993</v>
      </c>
    </row>
    <row r="1124" spans="1:13" ht="14.45" customHeight="1" x14ac:dyDescent="0.2">
      <c r="A1124" s="831" t="s">
        <v>3282</v>
      </c>
      <c r="B1124" s="832" t="s">
        <v>2710</v>
      </c>
      <c r="C1124" s="832" t="s">
        <v>4582</v>
      </c>
      <c r="D1124" s="832" t="s">
        <v>2721</v>
      </c>
      <c r="E1124" s="832" t="s">
        <v>4583</v>
      </c>
      <c r="F1124" s="849"/>
      <c r="G1124" s="849"/>
      <c r="H1124" s="837">
        <v>0</v>
      </c>
      <c r="I1124" s="849">
        <v>5</v>
      </c>
      <c r="J1124" s="849">
        <v>631.35</v>
      </c>
      <c r="K1124" s="837">
        <v>1</v>
      </c>
      <c r="L1124" s="849">
        <v>5</v>
      </c>
      <c r="M1124" s="850">
        <v>631.35</v>
      </c>
    </row>
    <row r="1125" spans="1:13" ht="14.45" customHeight="1" x14ac:dyDescent="0.2">
      <c r="A1125" s="831" t="s">
        <v>3282</v>
      </c>
      <c r="B1125" s="832" t="s">
        <v>2710</v>
      </c>
      <c r="C1125" s="832" t="s">
        <v>4712</v>
      </c>
      <c r="D1125" s="832" t="s">
        <v>2712</v>
      </c>
      <c r="E1125" s="832" t="s">
        <v>4713</v>
      </c>
      <c r="F1125" s="849"/>
      <c r="G1125" s="849"/>
      <c r="H1125" s="837">
        <v>0</v>
      </c>
      <c r="I1125" s="849">
        <v>3</v>
      </c>
      <c r="J1125" s="849">
        <v>378.81</v>
      </c>
      <c r="K1125" s="837">
        <v>1</v>
      </c>
      <c r="L1125" s="849">
        <v>3</v>
      </c>
      <c r="M1125" s="850">
        <v>378.81</v>
      </c>
    </row>
    <row r="1126" spans="1:13" ht="14.45" customHeight="1" x14ac:dyDescent="0.2">
      <c r="A1126" s="831" t="s">
        <v>3282</v>
      </c>
      <c r="B1126" s="832" t="s">
        <v>2710</v>
      </c>
      <c r="C1126" s="832" t="s">
        <v>2716</v>
      </c>
      <c r="D1126" s="832" t="s">
        <v>2712</v>
      </c>
      <c r="E1126" s="832" t="s">
        <v>2717</v>
      </c>
      <c r="F1126" s="849"/>
      <c r="G1126" s="849"/>
      <c r="H1126" s="837">
        <v>0</v>
      </c>
      <c r="I1126" s="849">
        <v>1</v>
      </c>
      <c r="J1126" s="849">
        <v>49.08</v>
      </c>
      <c r="K1126" s="837">
        <v>1</v>
      </c>
      <c r="L1126" s="849">
        <v>1</v>
      </c>
      <c r="M1126" s="850">
        <v>49.08</v>
      </c>
    </row>
    <row r="1127" spans="1:13" ht="14.45" customHeight="1" x14ac:dyDescent="0.2">
      <c r="A1127" s="831" t="s">
        <v>3282</v>
      </c>
      <c r="B1127" s="832" t="s">
        <v>2727</v>
      </c>
      <c r="C1127" s="832" t="s">
        <v>3111</v>
      </c>
      <c r="D1127" s="832" t="s">
        <v>1735</v>
      </c>
      <c r="E1127" s="832" t="s">
        <v>3112</v>
      </c>
      <c r="F1127" s="849"/>
      <c r="G1127" s="849"/>
      <c r="H1127" s="837">
        <v>0</v>
      </c>
      <c r="I1127" s="849">
        <v>17</v>
      </c>
      <c r="J1127" s="849">
        <v>2624.1200000000008</v>
      </c>
      <c r="K1127" s="837">
        <v>1</v>
      </c>
      <c r="L1127" s="849">
        <v>17</v>
      </c>
      <c r="M1127" s="850">
        <v>2624.1200000000008</v>
      </c>
    </row>
    <row r="1128" spans="1:13" ht="14.45" customHeight="1" x14ac:dyDescent="0.2">
      <c r="A1128" s="831" t="s">
        <v>3282</v>
      </c>
      <c r="B1128" s="832" t="s">
        <v>2727</v>
      </c>
      <c r="C1128" s="832" t="s">
        <v>4808</v>
      </c>
      <c r="D1128" s="832" t="s">
        <v>1735</v>
      </c>
      <c r="E1128" s="832" t="s">
        <v>3112</v>
      </c>
      <c r="F1128" s="849">
        <v>5</v>
      </c>
      <c r="G1128" s="849">
        <v>771.80000000000007</v>
      </c>
      <c r="H1128" s="837">
        <v>1</v>
      </c>
      <c r="I1128" s="849"/>
      <c r="J1128" s="849"/>
      <c r="K1128" s="837">
        <v>0</v>
      </c>
      <c r="L1128" s="849">
        <v>5</v>
      </c>
      <c r="M1128" s="850">
        <v>771.80000000000007</v>
      </c>
    </row>
    <row r="1129" spans="1:13" ht="14.45" customHeight="1" x14ac:dyDescent="0.2">
      <c r="A1129" s="831" t="s">
        <v>3282</v>
      </c>
      <c r="B1129" s="832" t="s">
        <v>2735</v>
      </c>
      <c r="C1129" s="832" t="s">
        <v>2739</v>
      </c>
      <c r="D1129" s="832" t="s">
        <v>2737</v>
      </c>
      <c r="E1129" s="832" t="s">
        <v>1760</v>
      </c>
      <c r="F1129" s="849"/>
      <c r="G1129" s="849"/>
      <c r="H1129" s="837">
        <v>0</v>
      </c>
      <c r="I1129" s="849">
        <v>4</v>
      </c>
      <c r="J1129" s="849">
        <v>682.08</v>
      </c>
      <c r="K1129" s="837">
        <v>1</v>
      </c>
      <c r="L1129" s="849">
        <v>4</v>
      </c>
      <c r="M1129" s="850">
        <v>682.08</v>
      </c>
    </row>
    <row r="1130" spans="1:13" ht="14.45" customHeight="1" x14ac:dyDescent="0.2">
      <c r="A1130" s="831" t="s">
        <v>3282</v>
      </c>
      <c r="B1130" s="832" t="s">
        <v>2735</v>
      </c>
      <c r="C1130" s="832" t="s">
        <v>4889</v>
      </c>
      <c r="D1130" s="832" t="s">
        <v>3317</v>
      </c>
      <c r="E1130" s="832"/>
      <c r="F1130" s="849">
        <v>2</v>
      </c>
      <c r="G1130" s="849">
        <v>477.44</v>
      </c>
      <c r="H1130" s="837">
        <v>1</v>
      </c>
      <c r="I1130" s="849"/>
      <c r="J1130" s="849"/>
      <c r="K1130" s="837">
        <v>0</v>
      </c>
      <c r="L1130" s="849">
        <v>2</v>
      </c>
      <c r="M1130" s="850">
        <v>477.44</v>
      </c>
    </row>
    <row r="1131" spans="1:13" ht="14.45" customHeight="1" x14ac:dyDescent="0.2">
      <c r="A1131" s="831" t="s">
        <v>3282</v>
      </c>
      <c r="B1131" s="832" t="s">
        <v>2735</v>
      </c>
      <c r="C1131" s="832" t="s">
        <v>4891</v>
      </c>
      <c r="D1131" s="832" t="s">
        <v>4890</v>
      </c>
      <c r="E1131" s="832" t="s">
        <v>3859</v>
      </c>
      <c r="F1131" s="849">
        <v>1</v>
      </c>
      <c r="G1131" s="849">
        <v>238.72</v>
      </c>
      <c r="H1131" s="837">
        <v>1</v>
      </c>
      <c r="I1131" s="849"/>
      <c r="J1131" s="849"/>
      <c r="K1131" s="837">
        <v>0</v>
      </c>
      <c r="L1131" s="849">
        <v>1</v>
      </c>
      <c r="M1131" s="850">
        <v>238.72</v>
      </c>
    </row>
    <row r="1132" spans="1:13" ht="14.45" customHeight="1" x14ac:dyDescent="0.2">
      <c r="A1132" s="831" t="s">
        <v>3282</v>
      </c>
      <c r="B1132" s="832" t="s">
        <v>5599</v>
      </c>
      <c r="C1132" s="832" t="s">
        <v>3478</v>
      </c>
      <c r="D1132" s="832" t="s">
        <v>3479</v>
      </c>
      <c r="E1132" s="832" t="s">
        <v>3480</v>
      </c>
      <c r="F1132" s="849"/>
      <c r="G1132" s="849"/>
      <c r="H1132" s="837">
        <v>0</v>
      </c>
      <c r="I1132" s="849">
        <v>50</v>
      </c>
      <c r="J1132" s="849">
        <v>107013.40000000001</v>
      </c>
      <c r="K1132" s="837">
        <v>1</v>
      </c>
      <c r="L1132" s="849">
        <v>50</v>
      </c>
      <c r="M1132" s="850">
        <v>107013.40000000001</v>
      </c>
    </row>
    <row r="1133" spans="1:13" ht="14.45" customHeight="1" x14ac:dyDescent="0.2">
      <c r="A1133" s="831" t="s">
        <v>3282</v>
      </c>
      <c r="B1133" s="832" t="s">
        <v>5600</v>
      </c>
      <c r="C1133" s="832" t="s">
        <v>4314</v>
      </c>
      <c r="D1133" s="832" t="s">
        <v>3623</v>
      </c>
      <c r="E1133" s="832" t="s">
        <v>4315</v>
      </c>
      <c r="F1133" s="849"/>
      <c r="G1133" s="849"/>
      <c r="H1133" s="837">
        <v>0</v>
      </c>
      <c r="I1133" s="849">
        <v>1</v>
      </c>
      <c r="J1133" s="849">
        <v>251.16</v>
      </c>
      <c r="K1133" s="837">
        <v>1</v>
      </c>
      <c r="L1133" s="849">
        <v>1</v>
      </c>
      <c r="M1133" s="850">
        <v>251.16</v>
      </c>
    </row>
    <row r="1134" spans="1:13" ht="14.45" customHeight="1" x14ac:dyDescent="0.2">
      <c r="A1134" s="831" t="s">
        <v>3282</v>
      </c>
      <c r="B1134" s="832" t="s">
        <v>5600</v>
      </c>
      <c r="C1134" s="832" t="s">
        <v>3622</v>
      </c>
      <c r="D1134" s="832" t="s">
        <v>3623</v>
      </c>
      <c r="E1134" s="832" t="s">
        <v>3624</v>
      </c>
      <c r="F1134" s="849"/>
      <c r="G1134" s="849"/>
      <c r="H1134" s="837">
        <v>0</v>
      </c>
      <c r="I1134" s="849">
        <v>35</v>
      </c>
      <c r="J1134" s="849">
        <v>17580.850000000002</v>
      </c>
      <c r="K1134" s="837">
        <v>1</v>
      </c>
      <c r="L1134" s="849">
        <v>35</v>
      </c>
      <c r="M1134" s="850">
        <v>17580.850000000002</v>
      </c>
    </row>
    <row r="1135" spans="1:13" ht="14.45" customHeight="1" x14ac:dyDescent="0.2">
      <c r="A1135" s="831" t="s">
        <v>3282</v>
      </c>
      <c r="B1135" s="832" t="s">
        <v>5607</v>
      </c>
      <c r="C1135" s="832" t="s">
        <v>4383</v>
      </c>
      <c r="D1135" s="832" t="s">
        <v>3329</v>
      </c>
      <c r="E1135" s="832" t="s">
        <v>4384</v>
      </c>
      <c r="F1135" s="849"/>
      <c r="G1135" s="849"/>
      <c r="H1135" s="837">
        <v>0</v>
      </c>
      <c r="I1135" s="849">
        <v>1</v>
      </c>
      <c r="J1135" s="849">
        <v>1834.64</v>
      </c>
      <c r="K1135" s="837">
        <v>1</v>
      </c>
      <c r="L1135" s="849">
        <v>1</v>
      </c>
      <c r="M1135" s="850">
        <v>1834.64</v>
      </c>
    </row>
    <row r="1136" spans="1:13" ht="14.45" customHeight="1" x14ac:dyDescent="0.2">
      <c r="A1136" s="831" t="s">
        <v>3282</v>
      </c>
      <c r="B1136" s="832" t="s">
        <v>2826</v>
      </c>
      <c r="C1136" s="832" t="s">
        <v>3509</v>
      </c>
      <c r="D1136" s="832" t="s">
        <v>3510</v>
      </c>
      <c r="E1136" s="832" t="s">
        <v>3511</v>
      </c>
      <c r="F1136" s="849">
        <v>6</v>
      </c>
      <c r="G1136" s="849">
        <v>3302.34</v>
      </c>
      <c r="H1136" s="837">
        <v>1</v>
      </c>
      <c r="I1136" s="849"/>
      <c r="J1136" s="849"/>
      <c r="K1136" s="837">
        <v>0</v>
      </c>
      <c r="L1136" s="849">
        <v>6</v>
      </c>
      <c r="M1136" s="850">
        <v>3302.34</v>
      </c>
    </row>
    <row r="1137" spans="1:13" ht="14.45" customHeight="1" x14ac:dyDescent="0.2">
      <c r="A1137" s="831" t="s">
        <v>3282</v>
      </c>
      <c r="B1137" s="832" t="s">
        <v>2826</v>
      </c>
      <c r="C1137" s="832" t="s">
        <v>3891</v>
      </c>
      <c r="D1137" s="832" t="s">
        <v>3510</v>
      </c>
      <c r="E1137" s="832" t="s">
        <v>773</v>
      </c>
      <c r="F1137" s="849">
        <v>18</v>
      </c>
      <c r="G1137" s="849">
        <v>9907.02</v>
      </c>
      <c r="H1137" s="837">
        <v>1</v>
      </c>
      <c r="I1137" s="849"/>
      <c r="J1137" s="849"/>
      <c r="K1137" s="837">
        <v>0</v>
      </c>
      <c r="L1137" s="849">
        <v>18</v>
      </c>
      <c r="M1137" s="850">
        <v>9907.02</v>
      </c>
    </row>
    <row r="1138" spans="1:13" ht="14.45" customHeight="1" x14ac:dyDescent="0.2">
      <c r="A1138" s="831" t="s">
        <v>3282</v>
      </c>
      <c r="B1138" s="832" t="s">
        <v>2826</v>
      </c>
      <c r="C1138" s="832" t="s">
        <v>2827</v>
      </c>
      <c r="D1138" s="832" t="s">
        <v>2828</v>
      </c>
      <c r="E1138" s="832" t="s">
        <v>773</v>
      </c>
      <c r="F1138" s="849"/>
      <c r="G1138" s="849"/>
      <c r="H1138" s="837">
        <v>0</v>
      </c>
      <c r="I1138" s="849">
        <v>169</v>
      </c>
      <c r="J1138" s="849">
        <v>93015.91</v>
      </c>
      <c r="K1138" s="837">
        <v>1</v>
      </c>
      <c r="L1138" s="849">
        <v>169</v>
      </c>
      <c r="M1138" s="850">
        <v>93015.91</v>
      </c>
    </row>
    <row r="1139" spans="1:13" ht="14.45" customHeight="1" x14ac:dyDescent="0.2">
      <c r="A1139" s="831" t="s">
        <v>3282</v>
      </c>
      <c r="B1139" s="832" t="s">
        <v>5603</v>
      </c>
      <c r="C1139" s="832" t="s">
        <v>3825</v>
      </c>
      <c r="D1139" s="832" t="s">
        <v>3826</v>
      </c>
      <c r="E1139" s="832" t="s">
        <v>3417</v>
      </c>
      <c r="F1139" s="849"/>
      <c r="G1139" s="849"/>
      <c r="H1139" s="837">
        <v>0</v>
      </c>
      <c r="I1139" s="849">
        <v>3</v>
      </c>
      <c r="J1139" s="849">
        <v>1651.17</v>
      </c>
      <c r="K1139" s="837">
        <v>1</v>
      </c>
      <c r="L1139" s="849">
        <v>3</v>
      </c>
      <c r="M1139" s="850">
        <v>1651.17</v>
      </c>
    </row>
    <row r="1140" spans="1:13" ht="14.45" customHeight="1" x14ac:dyDescent="0.2">
      <c r="A1140" s="831" t="s">
        <v>3282</v>
      </c>
      <c r="B1140" s="832" t="s">
        <v>2835</v>
      </c>
      <c r="C1140" s="832" t="s">
        <v>4524</v>
      </c>
      <c r="D1140" s="832" t="s">
        <v>4184</v>
      </c>
      <c r="E1140" s="832" t="s">
        <v>2844</v>
      </c>
      <c r="F1140" s="849">
        <v>2</v>
      </c>
      <c r="G1140" s="849">
        <v>72.540000000000006</v>
      </c>
      <c r="H1140" s="837">
        <v>1</v>
      </c>
      <c r="I1140" s="849"/>
      <c r="J1140" s="849"/>
      <c r="K1140" s="837">
        <v>0</v>
      </c>
      <c r="L1140" s="849">
        <v>2</v>
      </c>
      <c r="M1140" s="850">
        <v>72.540000000000006</v>
      </c>
    </row>
    <row r="1141" spans="1:13" ht="14.45" customHeight="1" x14ac:dyDescent="0.2">
      <c r="A1141" s="831" t="s">
        <v>3282</v>
      </c>
      <c r="B1141" s="832" t="s">
        <v>2835</v>
      </c>
      <c r="C1141" s="832" t="s">
        <v>2837</v>
      </c>
      <c r="D1141" s="832" t="s">
        <v>675</v>
      </c>
      <c r="E1141" s="832" t="s">
        <v>672</v>
      </c>
      <c r="F1141" s="849"/>
      <c r="G1141" s="849"/>
      <c r="H1141" s="837">
        <v>0</v>
      </c>
      <c r="I1141" s="849">
        <v>21</v>
      </c>
      <c r="J1141" s="849">
        <v>1523.5499999999997</v>
      </c>
      <c r="K1141" s="837">
        <v>1</v>
      </c>
      <c r="L1141" s="849">
        <v>21</v>
      </c>
      <c r="M1141" s="850">
        <v>1523.5499999999997</v>
      </c>
    </row>
    <row r="1142" spans="1:13" ht="14.45" customHeight="1" x14ac:dyDescent="0.2">
      <c r="A1142" s="831" t="s">
        <v>3282</v>
      </c>
      <c r="B1142" s="832" t="s">
        <v>2835</v>
      </c>
      <c r="C1142" s="832" t="s">
        <v>2838</v>
      </c>
      <c r="D1142" s="832" t="s">
        <v>675</v>
      </c>
      <c r="E1142" s="832" t="s">
        <v>671</v>
      </c>
      <c r="F1142" s="849"/>
      <c r="G1142" s="849"/>
      <c r="H1142" s="837">
        <v>0</v>
      </c>
      <c r="I1142" s="849">
        <v>8</v>
      </c>
      <c r="J1142" s="849">
        <v>522.24</v>
      </c>
      <c r="K1142" s="837">
        <v>1</v>
      </c>
      <c r="L1142" s="849">
        <v>8</v>
      </c>
      <c r="M1142" s="850">
        <v>522.24</v>
      </c>
    </row>
    <row r="1143" spans="1:13" ht="14.45" customHeight="1" x14ac:dyDescent="0.2">
      <c r="A1143" s="831" t="s">
        <v>3282</v>
      </c>
      <c r="B1143" s="832" t="s">
        <v>2835</v>
      </c>
      <c r="C1143" s="832" t="s">
        <v>2836</v>
      </c>
      <c r="D1143" s="832" t="s">
        <v>675</v>
      </c>
      <c r="E1143" s="832" t="s">
        <v>676</v>
      </c>
      <c r="F1143" s="849"/>
      <c r="G1143" s="849"/>
      <c r="H1143" s="837">
        <v>0</v>
      </c>
      <c r="I1143" s="849">
        <v>8</v>
      </c>
      <c r="J1143" s="849">
        <v>174.07999999999998</v>
      </c>
      <c r="K1143" s="837">
        <v>1</v>
      </c>
      <c r="L1143" s="849">
        <v>8</v>
      </c>
      <c r="M1143" s="850">
        <v>174.07999999999998</v>
      </c>
    </row>
    <row r="1144" spans="1:13" ht="14.45" customHeight="1" x14ac:dyDescent="0.2">
      <c r="A1144" s="831" t="s">
        <v>3282</v>
      </c>
      <c r="B1144" s="832" t="s">
        <v>5604</v>
      </c>
      <c r="C1144" s="832" t="s">
        <v>3501</v>
      </c>
      <c r="D1144" s="832" t="s">
        <v>3502</v>
      </c>
      <c r="E1144" s="832" t="s">
        <v>3503</v>
      </c>
      <c r="F1144" s="849"/>
      <c r="G1144" s="849"/>
      <c r="H1144" s="837">
        <v>0</v>
      </c>
      <c r="I1144" s="849">
        <v>5</v>
      </c>
      <c r="J1144" s="849">
        <v>15805.899999999998</v>
      </c>
      <c r="K1144" s="837">
        <v>1</v>
      </c>
      <c r="L1144" s="849">
        <v>5</v>
      </c>
      <c r="M1144" s="850">
        <v>15805.899999999998</v>
      </c>
    </row>
    <row r="1145" spans="1:13" ht="14.45" customHeight="1" x14ac:dyDescent="0.2">
      <c r="A1145" s="831" t="s">
        <v>3282</v>
      </c>
      <c r="B1145" s="832" t="s">
        <v>2849</v>
      </c>
      <c r="C1145" s="832" t="s">
        <v>3568</v>
      </c>
      <c r="D1145" s="832" t="s">
        <v>2851</v>
      </c>
      <c r="E1145" s="832" t="s">
        <v>3569</v>
      </c>
      <c r="F1145" s="849"/>
      <c r="G1145" s="849"/>
      <c r="H1145" s="837">
        <v>0</v>
      </c>
      <c r="I1145" s="849">
        <v>1</v>
      </c>
      <c r="J1145" s="849">
        <v>2038.93</v>
      </c>
      <c r="K1145" s="837">
        <v>1</v>
      </c>
      <c r="L1145" s="849">
        <v>1</v>
      </c>
      <c r="M1145" s="850">
        <v>2038.93</v>
      </c>
    </row>
    <row r="1146" spans="1:13" ht="14.45" customHeight="1" x14ac:dyDescent="0.2">
      <c r="A1146" s="831" t="s">
        <v>3282</v>
      </c>
      <c r="B1146" s="832" t="s">
        <v>2849</v>
      </c>
      <c r="C1146" s="832" t="s">
        <v>2850</v>
      </c>
      <c r="D1146" s="832" t="s">
        <v>2851</v>
      </c>
      <c r="E1146" s="832" t="s">
        <v>2852</v>
      </c>
      <c r="F1146" s="849"/>
      <c r="G1146" s="849"/>
      <c r="H1146" s="837">
        <v>0</v>
      </c>
      <c r="I1146" s="849">
        <v>4</v>
      </c>
      <c r="J1146" s="849">
        <v>1423.16</v>
      </c>
      <c r="K1146" s="837">
        <v>1</v>
      </c>
      <c r="L1146" s="849">
        <v>4</v>
      </c>
      <c r="M1146" s="850">
        <v>1423.16</v>
      </c>
    </row>
    <row r="1147" spans="1:13" ht="14.45" customHeight="1" x14ac:dyDescent="0.2">
      <c r="A1147" s="831" t="s">
        <v>3282</v>
      </c>
      <c r="B1147" s="832" t="s">
        <v>2849</v>
      </c>
      <c r="C1147" s="832" t="s">
        <v>2853</v>
      </c>
      <c r="D1147" s="832" t="s">
        <v>2851</v>
      </c>
      <c r="E1147" s="832" t="s">
        <v>2854</v>
      </c>
      <c r="F1147" s="849"/>
      <c r="G1147" s="849"/>
      <c r="H1147" s="837">
        <v>0</v>
      </c>
      <c r="I1147" s="849">
        <v>3</v>
      </c>
      <c r="J1147" s="849">
        <v>1657.92</v>
      </c>
      <c r="K1147" s="837">
        <v>1</v>
      </c>
      <c r="L1147" s="849">
        <v>3</v>
      </c>
      <c r="M1147" s="850">
        <v>1657.92</v>
      </c>
    </row>
    <row r="1148" spans="1:13" ht="14.45" customHeight="1" x14ac:dyDescent="0.2">
      <c r="A1148" s="831" t="s">
        <v>3282</v>
      </c>
      <c r="B1148" s="832" t="s">
        <v>2849</v>
      </c>
      <c r="C1148" s="832" t="s">
        <v>2855</v>
      </c>
      <c r="D1148" s="832" t="s">
        <v>2851</v>
      </c>
      <c r="E1148" s="832" t="s">
        <v>2856</v>
      </c>
      <c r="F1148" s="849"/>
      <c r="G1148" s="849"/>
      <c r="H1148" s="837">
        <v>0</v>
      </c>
      <c r="I1148" s="849">
        <v>1</v>
      </c>
      <c r="J1148" s="849">
        <v>1019.46</v>
      </c>
      <c r="K1148" s="837">
        <v>1</v>
      </c>
      <c r="L1148" s="849">
        <v>1</v>
      </c>
      <c r="M1148" s="850">
        <v>1019.46</v>
      </c>
    </row>
    <row r="1149" spans="1:13" ht="14.45" customHeight="1" x14ac:dyDescent="0.2">
      <c r="A1149" s="831" t="s">
        <v>3282</v>
      </c>
      <c r="B1149" s="832" t="s">
        <v>2849</v>
      </c>
      <c r="C1149" s="832" t="s">
        <v>4921</v>
      </c>
      <c r="D1149" s="832" t="s">
        <v>4922</v>
      </c>
      <c r="E1149" s="832" t="s">
        <v>4923</v>
      </c>
      <c r="F1149" s="849">
        <v>2</v>
      </c>
      <c r="G1149" s="849">
        <v>552.66</v>
      </c>
      <c r="H1149" s="837">
        <v>1</v>
      </c>
      <c r="I1149" s="849"/>
      <c r="J1149" s="849"/>
      <c r="K1149" s="837">
        <v>0</v>
      </c>
      <c r="L1149" s="849">
        <v>2</v>
      </c>
      <c r="M1149" s="850">
        <v>552.66</v>
      </c>
    </row>
    <row r="1150" spans="1:13" ht="14.45" customHeight="1" x14ac:dyDescent="0.2">
      <c r="A1150" s="831" t="s">
        <v>3282</v>
      </c>
      <c r="B1150" s="832" t="s">
        <v>2849</v>
      </c>
      <c r="C1150" s="832" t="s">
        <v>4790</v>
      </c>
      <c r="D1150" s="832" t="s">
        <v>4791</v>
      </c>
      <c r="E1150" s="832" t="s">
        <v>4792</v>
      </c>
      <c r="F1150" s="849">
        <v>2</v>
      </c>
      <c r="G1150" s="849">
        <v>2038.92</v>
      </c>
      <c r="H1150" s="837">
        <v>1</v>
      </c>
      <c r="I1150" s="849"/>
      <c r="J1150" s="849"/>
      <c r="K1150" s="837">
        <v>0</v>
      </c>
      <c r="L1150" s="849">
        <v>2</v>
      </c>
      <c r="M1150" s="850">
        <v>2038.92</v>
      </c>
    </row>
    <row r="1151" spans="1:13" ht="14.45" customHeight="1" x14ac:dyDescent="0.2">
      <c r="A1151" s="831" t="s">
        <v>3282</v>
      </c>
      <c r="B1151" s="832" t="s">
        <v>2849</v>
      </c>
      <c r="C1151" s="832" t="s">
        <v>3938</v>
      </c>
      <c r="D1151" s="832" t="s">
        <v>3939</v>
      </c>
      <c r="E1151" s="832" t="s">
        <v>3940</v>
      </c>
      <c r="F1151" s="849">
        <v>1</v>
      </c>
      <c r="G1151" s="849">
        <v>355.79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355.79</v>
      </c>
    </row>
    <row r="1152" spans="1:13" ht="14.45" customHeight="1" x14ac:dyDescent="0.2">
      <c r="A1152" s="831" t="s">
        <v>3282</v>
      </c>
      <c r="B1152" s="832" t="s">
        <v>2849</v>
      </c>
      <c r="C1152" s="832" t="s">
        <v>4924</v>
      </c>
      <c r="D1152" s="832" t="s">
        <v>3939</v>
      </c>
      <c r="E1152" s="832" t="s">
        <v>4925</v>
      </c>
      <c r="F1152" s="849">
        <v>2</v>
      </c>
      <c r="G1152" s="849">
        <v>1105.28</v>
      </c>
      <c r="H1152" s="837">
        <v>1</v>
      </c>
      <c r="I1152" s="849"/>
      <c r="J1152" s="849"/>
      <c r="K1152" s="837">
        <v>0</v>
      </c>
      <c r="L1152" s="849">
        <v>2</v>
      </c>
      <c r="M1152" s="850">
        <v>1105.28</v>
      </c>
    </row>
    <row r="1153" spans="1:13" ht="14.45" customHeight="1" x14ac:dyDescent="0.2">
      <c r="A1153" s="831" t="s">
        <v>3282</v>
      </c>
      <c r="B1153" s="832" t="s">
        <v>2857</v>
      </c>
      <c r="C1153" s="832" t="s">
        <v>2867</v>
      </c>
      <c r="D1153" s="832" t="s">
        <v>2868</v>
      </c>
      <c r="E1153" s="832" t="s">
        <v>2869</v>
      </c>
      <c r="F1153" s="849"/>
      <c r="G1153" s="849"/>
      <c r="H1153" s="837">
        <v>0</v>
      </c>
      <c r="I1153" s="849">
        <v>19</v>
      </c>
      <c r="J1153" s="849">
        <v>101119.52</v>
      </c>
      <c r="K1153" s="837">
        <v>1</v>
      </c>
      <c r="L1153" s="849">
        <v>19</v>
      </c>
      <c r="M1153" s="850">
        <v>101119.52</v>
      </c>
    </row>
    <row r="1154" spans="1:13" ht="14.45" customHeight="1" x14ac:dyDescent="0.2">
      <c r="A1154" s="831" t="s">
        <v>3282</v>
      </c>
      <c r="B1154" s="832" t="s">
        <v>2857</v>
      </c>
      <c r="C1154" s="832" t="s">
        <v>3300</v>
      </c>
      <c r="D1154" s="832" t="s">
        <v>2868</v>
      </c>
      <c r="E1154" s="832" t="s">
        <v>3301</v>
      </c>
      <c r="F1154" s="849"/>
      <c r="G1154" s="849"/>
      <c r="H1154" s="837">
        <v>0</v>
      </c>
      <c r="I1154" s="849">
        <v>11</v>
      </c>
      <c r="J1154" s="849">
        <v>58542.879999999997</v>
      </c>
      <c r="K1154" s="837">
        <v>1</v>
      </c>
      <c r="L1154" s="849">
        <v>11</v>
      </c>
      <c r="M1154" s="850">
        <v>58542.879999999997</v>
      </c>
    </row>
    <row r="1155" spans="1:13" ht="14.45" customHeight="1" x14ac:dyDescent="0.2">
      <c r="A1155" s="831" t="s">
        <v>3282</v>
      </c>
      <c r="B1155" s="832" t="s">
        <v>2857</v>
      </c>
      <c r="C1155" s="832" t="s">
        <v>2863</v>
      </c>
      <c r="D1155" s="832" t="s">
        <v>2859</v>
      </c>
      <c r="E1155" s="832" t="s">
        <v>2864</v>
      </c>
      <c r="F1155" s="849"/>
      <c r="G1155" s="849"/>
      <c r="H1155" s="837">
        <v>0</v>
      </c>
      <c r="I1155" s="849">
        <v>52</v>
      </c>
      <c r="J1155" s="849">
        <v>25207</v>
      </c>
      <c r="K1155" s="837">
        <v>1</v>
      </c>
      <c r="L1155" s="849">
        <v>52</v>
      </c>
      <c r="M1155" s="850">
        <v>25207</v>
      </c>
    </row>
    <row r="1156" spans="1:13" ht="14.45" customHeight="1" x14ac:dyDescent="0.2">
      <c r="A1156" s="831" t="s">
        <v>3282</v>
      </c>
      <c r="B1156" s="832" t="s">
        <v>2857</v>
      </c>
      <c r="C1156" s="832" t="s">
        <v>3434</v>
      </c>
      <c r="D1156" s="832" t="s">
        <v>2868</v>
      </c>
      <c r="E1156" s="832" t="s">
        <v>3435</v>
      </c>
      <c r="F1156" s="849"/>
      <c r="G1156" s="849"/>
      <c r="H1156" s="837">
        <v>0</v>
      </c>
      <c r="I1156" s="849">
        <v>2</v>
      </c>
      <c r="J1156" s="849">
        <v>10644.16</v>
      </c>
      <c r="K1156" s="837">
        <v>1</v>
      </c>
      <c r="L1156" s="849">
        <v>2</v>
      </c>
      <c r="M1156" s="850">
        <v>10644.16</v>
      </c>
    </row>
    <row r="1157" spans="1:13" ht="14.45" customHeight="1" x14ac:dyDescent="0.2">
      <c r="A1157" s="831" t="s">
        <v>3282</v>
      </c>
      <c r="B1157" s="832" t="s">
        <v>2857</v>
      </c>
      <c r="C1157" s="832" t="s">
        <v>2865</v>
      </c>
      <c r="D1157" s="832" t="s">
        <v>2859</v>
      </c>
      <c r="E1157" s="832" t="s">
        <v>2866</v>
      </c>
      <c r="F1157" s="849"/>
      <c r="G1157" s="849"/>
      <c r="H1157" s="837">
        <v>0</v>
      </c>
      <c r="I1157" s="849">
        <v>32</v>
      </c>
      <c r="J1157" s="849">
        <v>31023.360000000001</v>
      </c>
      <c r="K1157" s="837">
        <v>1</v>
      </c>
      <c r="L1157" s="849">
        <v>32</v>
      </c>
      <c r="M1157" s="850">
        <v>31023.360000000001</v>
      </c>
    </row>
    <row r="1158" spans="1:13" ht="14.45" customHeight="1" x14ac:dyDescent="0.2">
      <c r="A1158" s="831" t="s">
        <v>3282</v>
      </c>
      <c r="B1158" s="832" t="s">
        <v>2857</v>
      </c>
      <c r="C1158" s="832" t="s">
        <v>2858</v>
      </c>
      <c r="D1158" s="832" t="s">
        <v>2859</v>
      </c>
      <c r="E1158" s="832" t="s">
        <v>2860</v>
      </c>
      <c r="F1158" s="849"/>
      <c r="G1158" s="849"/>
      <c r="H1158" s="837">
        <v>0</v>
      </c>
      <c r="I1158" s="849">
        <v>9</v>
      </c>
      <c r="J1158" s="849">
        <v>17450.73</v>
      </c>
      <c r="K1158" s="837">
        <v>1</v>
      </c>
      <c r="L1158" s="849">
        <v>9</v>
      </c>
      <c r="M1158" s="850">
        <v>17450.73</v>
      </c>
    </row>
    <row r="1159" spans="1:13" ht="14.45" customHeight="1" x14ac:dyDescent="0.2">
      <c r="A1159" s="831" t="s">
        <v>3282</v>
      </c>
      <c r="B1159" s="832" t="s">
        <v>2857</v>
      </c>
      <c r="C1159" s="832" t="s">
        <v>2861</v>
      </c>
      <c r="D1159" s="832" t="s">
        <v>2859</v>
      </c>
      <c r="E1159" s="832" t="s">
        <v>2862</v>
      </c>
      <c r="F1159" s="849"/>
      <c r="G1159" s="849"/>
      <c r="H1159" s="837">
        <v>0</v>
      </c>
      <c r="I1159" s="849">
        <v>29</v>
      </c>
      <c r="J1159" s="849">
        <v>42172.670000000006</v>
      </c>
      <c r="K1159" s="837">
        <v>1</v>
      </c>
      <c r="L1159" s="849">
        <v>29</v>
      </c>
      <c r="M1159" s="850">
        <v>42172.670000000006</v>
      </c>
    </row>
    <row r="1160" spans="1:13" ht="14.45" customHeight="1" x14ac:dyDescent="0.2">
      <c r="A1160" s="831" t="s">
        <v>3282</v>
      </c>
      <c r="B1160" s="832" t="s">
        <v>2857</v>
      </c>
      <c r="C1160" s="832" t="s">
        <v>4401</v>
      </c>
      <c r="D1160" s="832" t="s">
        <v>4402</v>
      </c>
      <c r="E1160" s="832" t="s">
        <v>2864</v>
      </c>
      <c r="F1160" s="849">
        <v>2</v>
      </c>
      <c r="G1160" s="849">
        <v>969.5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969.5</v>
      </c>
    </row>
    <row r="1161" spans="1:13" ht="14.45" customHeight="1" x14ac:dyDescent="0.2">
      <c r="A1161" s="831" t="s">
        <v>3282</v>
      </c>
      <c r="B1161" s="832" t="s">
        <v>2873</v>
      </c>
      <c r="C1161" s="832" t="s">
        <v>2874</v>
      </c>
      <c r="D1161" s="832" t="s">
        <v>2875</v>
      </c>
      <c r="E1161" s="832" t="s">
        <v>2876</v>
      </c>
      <c r="F1161" s="849"/>
      <c r="G1161" s="849"/>
      <c r="H1161" s="837">
        <v>0</v>
      </c>
      <c r="I1161" s="849">
        <v>1</v>
      </c>
      <c r="J1161" s="849">
        <v>754.04</v>
      </c>
      <c r="K1161" s="837">
        <v>1</v>
      </c>
      <c r="L1161" s="849">
        <v>1</v>
      </c>
      <c r="M1161" s="850">
        <v>754.04</v>
      </c>
    </row>
    <row r="1162" spans="1:13" ht="14.45" customHeight="1" x14ac:dyDescent="0.2">
      <c r="A1162" s="831" t="s">
        <v>3282</v>
      </c>
      <c r="B1162" s="832" t="s">
        <v>2883</v>
      </c>
      <c r="C1162" s="832" t="s">
        <v>2886</v>
      </c>
      <c r="D1162" s="832" t="s">
        <v>1345</v>
      </c>
      <c r="E1162" s="832" t="s">
        <v>1346</v>
      </c>
      <c r="F1162" s="849"/>
      <c r="G1162" s="849"/>
      <c r="H1162" s="837"/>
      <c r="I1162" s="849">
        <v>62</v>
      </c>
      <c r="J1162" s="849">
        <v>0</v>
      </c>
      <c r="K1162" s="837"/>
      <c r="L1162" s="849">
        <v>62</v>
      </c>
      <c r="M1162" s="850">
        <v>0</v>
      </c>
    </row>
    <row r="1163" spans="1:13" ht="14.45" customHeight="1" x14ac:dyDescent="0.2">
      <c r="A1163" s="831" t="s">
        <v>3282</v>
      </c>
      <c r="B1163" s="832" t="s">
        <v>2906</v>
      </c>
      <c r="C1163" s="832" t="s">
        <v>2913</v>
      </c>
      <c r="D1163" s="832" t="s">
        <v>2911</v>
      </c>
      <c r="E1163" s="832" t="s">
        <v>2914</v>
      </c>
      <c r="F1163" s="849"/>
      <c r="G1163" s="849"/>
      <c r="H1163" s="837">
        <v>0</v>
      </c>
      <c r="I1163" s="849">
        <v>9</v>
      </c>
      <c r="J1163" s="849">
        <v>1527.57</v>
      </c>
      <c r="K1163" s="837">
        <v>1</v>
      </c>
      <c r="L1163" s="849">
        <v>9</v>
      </c>
      <c r="M1163" s="850">
        <v>1527.57</v>
      </c>
    </row>
    <row r="1164" spans="1:13" ht="14.45" customHeight="1" x14ac:dyDescent="0.2">
      <c r="A1164" s="831" t="s">
        <v>3282</v>
      </c>
      <c r="B1164" s="832" t="s">
        <v>2906</v>
      </c>
      <c r="C1164" s="832" t="s">
        <v>2915</v>
      </c>
      <c r="D1164" s="832" t="s">
        <v>2911</v>
      </c>
      <c r="E1164" s="832" t="s">
        <v>2916</v>
      </c>
      <c r="F1164" s="849"/>
      <c r="G1164" s="849"/>
      <c r="H1164" s="837">
        <v>0</v>
      </c>
      <c r="I1164" s="849">
        <v>8</v>
      </c>
      <c r="J1164" s="849">
        <v>2715.76</v>
      </c>
      <c r="K1164" s="837">
        <v>1</v>
      </c>
      <c r="L1164" s="849">
        <v>8</v>
      </c>
      <c r="M1164" s="850">
        <v>2715.76</v>
      </c>
    </row>
    <row r="1165" spans="1:13" ht="14.45" customHeight="1" x14ac:dyDescent="0.2">
      <c r="A1165" s="831" t="s">
        <v>3282</v>
      </c>
      <c r="B1165" s="832" t="s">
        <v>2906</v>
      </c>
      <c r="C1165" s="832" t="s">
        <v>4909</v>
      </c>
      <c r="D1165" s="832" t="s">
        <v>2911</v>
      </c>
      <c r="E1165" s="832" t="s">
        <v>2916</v>
      </c>
      <c r="F1165" s="849">
        <v>1</v>
      </c>
      <c r="G1165" s="849">
        <v>339.47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339.47</v>
      </c>
    </row>
    <row r="1166" spans="1:13" ht="14.45" customHeight="1" x14ac:dyDescent="0.2">
      <c r="A1166" s="831" t="s">
        <v>3282</v>
      </c>
      <c r="B1166" s="832" t="s">
        <v>2921</v>
      </c>
      <c r="C1166" s="832" t="s">
        <v>3136</v>
      </c>
      <c r="D1166" s="832" t="s">
        <v>1416</v>
      </c>
      <c r="E1166" s="832" t="s">
        <v>2055</v>
      </c>
      <c r="F1166" s="849"/>
      <c r="G1166" s="849"/>
      <c r="H1166" s="837">
        <v>0</v>
      </c>
      <c r="I1166" s="849">
        <v>9</v>
      </c>
      <c r="J1166" s="849">
        <v>11579.579999999998</v>
      </c>
      <c r="K1166" s="837">
        <v>1</v>
      </c>
      <c r="L1166" s="849">
        <v>9</v>
      </c>
      <c r="M1166" s="850">
        <v>11579.579999999998</v>
      </c>
    </row>
    <row r="1167" spans="1:13" ht="14.45" customHeight="1" x14ac:dyDescent="0.2">
      <c r="A1167" s="831" t="s">
        <v>3282</v>
      </c>
      <c r="B1167" s="832" t="s">
        <v>2921</v>
      </c>
      <c r="C1167" s="832" t="s">
        <v>3961</v>
      </c>
      <c r="D1167" s="832" t="s">
        <v>3962</v>
      </c>
      <c r="E1167" s="832" t="s">
        <v>3963</v>
      </c>
      <c r="F1167" s="849">
        <v>2</v>
      </c>
      <c r="G1167" s="849">
        <v>338.58</v>
      </c>
      <c r="H1167" s="837">
        <v>1</v>
      </c>
      <c r="I1167" s="849"/>
      <c r="J1167" s="849"/>
      <c r="K1167" s="837">
        <v>0</v>
      </c>
      <c r="L1167" s="849">
        <v>2</v>
      </c>
      <c r="M1167" s="850">
        <v>338.58</v>
      </c>
    </row>
    <row r="1168" spans="1:13" ht="14.45" customHeight="1" x14ac:dyDescent="0.2">
      <c r="A1168" s="831" t="s">
        <v>3282</v>
      </c>
      <c r="B1168" s="832" t="s">
        <v>2930</v>
      </c>
      <c r="C1168" s="832" t="s">
        <v>2931</v>
      </c>
      <c r="D1168" s="832" t="s">
        <v>2932</v>
      </c>
      <c r="E1168" s="832" t="s">
        <v>2933</v>
      </c>
      <c r="F1168" s="849"/>
      <c r="G1168" s="849"/>
      <c r="H1168" s="837">
        <v>0</v>
      </c>
      <c r="I1168" s="849">
        <v>11</v>
      </c>
      <c r="J1168" s="849">
        <v>145.4</v>
      </c>
      <c r="K1168" s="837">
        <v>1</v>
      </c>
      <c r="L1168" s="849">
        <v>11</v>
      </c>
      <c r="M1168" s="850">
        <v>145.4</v>
      </c>
    </row>
    <row r="1169" spans="1:13" ht="14.45" customHeight="1" x14ac:dyDescent="0.2">
      <c r="A1169" s="831" t="s">
        <v>3282</v>
      </c>
      <c r="B1169" s="832" t="s">
        <v>2930</v>
      </c>
      <c r="C1169" s="832" t="s">
        <v>2934</v>
      </c>
      <c r="D1169" s="832" t="s">
        <v>2932</v>
      </c>
      <c r="E1169" s="832" t="s">
        <v>2935</v>
      </c>
      <c r="F1169" s="849"/>
      <c r="G1169" s="849"/>
      <c r="H1169" s="837">
        <v>0</v>
      </c>
      <c r="I1169" s="849">
        <v>2</v>
      </c>
      <c r="J1169" s="849">
        <v>9.4</v>
      </c>
      <c r="K1169" s="837">
        <v>1</v>
      </c>
      <c r="L1169" s="849">
        <v>2</v>
      </c>
      <c r="M1169" s="850">
        <v>9.4</v>
      </c>
    </row>
    <row r="1170" spans="1:13" ht="14.45" customHeight="1" x14ac:dyDescent="0.2">
      <c r="A1170" s="831" t="s">
        <v>3282</v>
      </c>
      <c r="B1170" s="832" t="s">
        <v>2946</v>
      </c>
      <c r="C1170" s="832" t="s">
        <v>2949</v>
      </c>
      <c r="D1170" s="832" t="s">
        <v>1662</v>
      </c>
      <c r="E1170" s="832" t="s">
        <v>2950</v>
      </c>
      <c r="F1170" s="849">
        <v>10</v>
      </c>
      <c r="G1170" s="849">
        <v>0</v>
      </c>
      <c r="H1170" s="837"/>
      <c r="I1170" s="849"/>
      <c r="J1170" s="849"/>
      <c r="K1170" s="837"/>
      <c r="L1170" s="849">
        <v>10</v>
      </c>
      <c r="M1170" s="850">
        <v>0</v>
      </c>
    </row>
    <row r="1171" spans="1:13" ht="14.45" customHeight="1" x14ac:dyDescent="0.2">
      <c r="A1171" s="831" t="s">
        <v>3282</v>
      </c>
      <c r="B1171" s="832" t="s">
        <v>2946</v>
      </c>
      <c r="C1171" s="832" t="s">
        <v>3679</v>
      </c>
      <c r="D1171" s="832" t="s">
        <v>3680</v>
      </c>
      <c r="E1171" s="832" t="s">
        <v>771</v>
      </c>
      <c r="F1171" s="849">
        <v>1</v>
      </c>
      <c r="G1171" s="849">
        <v>0</v>
      </c>
      <c r="H1171" s="837"/>
      <c r="I1171" s="849"/>
      <c r="J1171" s="849"/>
      <c r="K1171" s="837"/>
      <c r="L1171" s="849">
        <v>1</v>
      </c>
      <c r="M1171" s="850">
        <v>0</v>
      </c>
    </row>
    <row r="1172" spans="1:13" ht="14.45" customHeight="1" x14ac:dyDescent="0.2">
      <c r="A1172" s="831" t="s">
        <v>3282</v>
      </c>
      <c r="B1172" s="832" t="s">
        <v>2946</v>
      </c>
      <c r="C1172" s="832" t="s">
        <v>3682</v>
      </c>
      <c r="D1172" s="832" t="s">
        <v>3683</v>
      </c>
      <c r="E1172" s="832" t="s">
        <v>3148</v>
      </c>
      <c r="F1172" s="849">
        <v>1</v>
      </c>
      <c r="G1172" s="849">
        <v>0</v>
      </c>
      <c r="H1172" s="837"/>
      <c r="I1172" s="849"/>
      <c r="J1172" s="849"/>
      <c r="K1172" s="837"/>
      <c r="L1172" s="849">
        <v>1</v>
      </c>
      <c r="M1172" s="850">
        <v>0</v>
      </c>
    </row>
    <row r="1173" spans="1:13" ht="14.45" customHeight="1" x14ac:dyDescent="0.2">
      <c r="A1173" s="831" t="s">
        <v>3282</v>
      </c>
      <c r="B1173" s="832" t="s">
        <v>2946</v>
      </c>
      <c r="C1173" s="832" t="s">
        <v>3142</v>
      </c>
      <c r="D1173" s="832" t="s">
        <v>1662</v>
      </c>
      <c r="E1173" s="832" t="s">
        <v>2950</v>
      </c>
      <c r="F1173" s="849"/>
      <c r="G1173" s="849"/>
      <c r="H1173" s="837"/>
      <c r="I1173" s="849">
        <v>2</v>
      </c>
      <c r="J1173" s="849">
        <v>0</v>
      </c>
      <c r="K1173" s="837"/>
      <c r="L1173" s="849">
        <v>2</v>
      </c>
      <c r="M1173" s="850">
        <v>0</v>
      </c>
    </row>
    <row r="1174" spans="1:13" ht="14.45" customHeight="1" x14ac:dyDescent="0.2">
      <c r="A1174" s="831" t="s">
        <v>3282</v>
      </c>
      <c r="B1174" s="832" t="s">
        <v>2946</v>
      </c>
      <c r="C1174" s="832" t="s">
        <v>2951</v>
      </c>
      <c r="D1174" s="832" t="s">
        <v>1662</v>
      </c>
      <c r="E1174" s="832" t="s">
        <v>2948</v>
      </c>
      <c r="F1174" s="849"/>
      <c r="G1174" s="849"/>
      <c r="H1174" s="837"/>
      <c r="I1174" s="849">
        <v>2</v>
      </c>
      <c r="J1174" s="849">
        <v>0</v>
      </c>
      <c r="K1174" s="837"/>
      <c r="L1174" s="849">
        <v>2</v>
      </c>
      <c r="M1174" s="850">
        <v>0</v>
      </c>
    </row>
    <row r="1175" spans="1:13" ht="14.45" customHeight="1" x14ac:dyDescent="0.2">
      <c r="A1175" s="831" t="s">
        <v>3282</v>
      </c>
      <c r="B1175" s="832" t="s">
        <v>5597</v>
      </c>
      <c r="C1175" s="832" t="s">
        <v>3366</v>
      </c>
      <c r="D1175" s="832" t="s">
        <v>831</v>
      </c>
      <c r="E1175" s="832" t="s">
        <v>769</v>
      </c>
      <c r="F1175" s="849"/>
      <c r="G1175" s="849"/>
      <c r="H1175" s="837">
        <v>0</v>
      </c>
      <c r="I1175" s="849">
        <v>2</v>
      </c>
      <c r="J1175" s="849">
        <v>131.97999999999999</v>
      </c>
      <c r="K1175" s="837">
        <v>1</v>
      </c>
      <c r="L1175" s="849">
        <v>2</v>
      </c>
      <c r="M1175" s="850">
        <v>131.97999999999999</v>
      </c>
    </row>
    <row r="1176" spans="1:13" ht="14.45" customHeight="1" x14ac:dyDescent="0.2">
      <c r="A1176" s="831" t="s">
        <v>3282</v>
      </c>
      <c r="B1176" s="832" t="s">
        <v>5597</v>
      </c>
      <c r="C1176" s="832" t="s">
        <v>3368</v>
      </c>
      <c r="D1176" s="832" t="s">
        <v>832</v>
      </c>
      <c r="E1176" s="832" t="s">
        <v>830</v>
      </c>
      <c r="F1176" s="849"/>
      <c r="G1176" s="849"/>
      <c r="H1176" s="837">
        <v>0</v>
      </c>
      <c r="I1176" s="849">
        <v>3</v>
      </c>
      <c r="J1176" s="849">
        <v>792</v>
      </c>
      <c r="K1176" s="837">
        <v>1</v>
      </c>
      <c r="L1176" s="849">
        <v>3</v>
      </c>
      <c r="M1176" s="850">
        <v>792</v>
      </c>
    </row>
    <row r="1177" spans="1:13" ht="14.45" customHeight="1" x14ac:dyDescent="0.2">
      <c r="A1177" s="831" t="s">
        <v>3282</v>
      </c>
      <c r="B1177" s="832" t="s">
        <v>3145</v>
      </c>
      <c r="C1177" s="832" t="s">
        <v>4640</v>
      </c>
      <c r="D1177" s="832" t="s">
        <v>3147</v>
      </c>
      <c r="E1177" s="832" t="s">
        <v>4197</v>
      </c>
      <c r="F1177" s="849">
        <v>1</v>
      </c>
      <c r="G1177" s="849">
        <v>395.98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395.98</v>
      </c>
    </row>
    <row r="1178" spans="1:13" ht="14.45" customHeight="1" x14ac:dyDescent="0.2">
      <c r="A1178" s="831" t="s">
        <v>3282</v>
      </c>
      <c r="B1178" s="832" t="s">
        <v>3145</v>
      </c>
      <c r="C1178" s="832" t="s">
        <v>3149</v>
      </c>
      <c r="D1178" s="832" t="s">
        <v>3147</v>
      </c>
      <c r="E1178" s="832" t="s">
        <v>3150</v>
      </c>
      <c r="F1178" s="849"/>
      <c r="G1178" s="849"/>
      <c r="H1178" s="837">
        <v>0</v>
      </c>
      <c r="I1178" s="849">
        <v>2</v>
      </c>
      <c r="J1178" s="849">
        <v>492.78</v>
      </c>
      <c r="K1178" s="837">
        <v>1</v>
      </c>
      <c r="L1178" s="849">
        <v>2</v>
      </c>
      <c r="M1178" s="850">
        <v>492.78</v>
      </c>
    </row>
    <row r="1179" spans="1:13" ht="14.45" customHeight="1" x14ac:dyDescent="0.2">
      <c r="A1179" s="831" t="s">
        <v>3282</v>
      </c>
      <c r="B1179" s="832" t="s">
        <v>2995</v>
      </c>
      <c r="C1179" s="832" t="s">
        <v>4359</v>
      </c>
      <c r="D1179" s="832" t="s">
        <v>2156</v>
      </c>
      <c r="E1179" s="832" t="s">
        <v>2157</v>
      </c>
      <c r="F1179" s="849"/>
      <c r="G1179" s="849"/>
      <c r="H1179" s="837">
        <v>0</v>
      </c>
      <c r="I1179" s="849">
        <v>11</v>
      </c>
      <c r="J1179" s="849">
        <v>2136.8599999999997</v>
      </c>
      <c r="K1179" s="837">
        <v>1</v>
      </c>
      <c r="L1179" s="849">
        <v>11</v>
      </c>
      <c r="M1179" s="850">
        <v>2136.8599999999997</v>
      </c>
    </row>
    <row r="1180" spans="1:13" ht="14.45" customHeight="1" x14ac:dyDescent="0.2">
      <c r="A1180" s="831" t="s">
        <v>3282</v>
      </c>
      <c r="B1180" s="832" t="s">
        <v>3175</v>
      </c>
      <c r="C1180" s="832" t="s">
        <v>3176</v>
      </c>
      <c r="D1180" s="832" t="s">
        <v>3177</v>
      </c>
      <c r="E1180" s="832" t="s">
        <v>3178</v>
      </c>
      <c r="F1180" s="849"/>
      <c r="G1180" s="849"/>
      <c r="H1180" s="837">
        <v>0</v>
      </c>
      <c r="I1180" s="849">
        <v>30</v>
      </c>
      <c r="J1180" s="849">
        <v>1030121.4</v>
      </c>
      <c r="K1180" s="837">
        <v>1</v>
      </c>
      <c r="L1180" s="849">
        <v>30</v>
      </c>
      <c r="M1180" s="850">
        <v>1030121.4</v>
      </c>
    </row>
    <row r="1181" spans="1:13" ht="14.45" customHeight="1" x14ac:dyDescent="0.2">
      <c r="A1181" s="831" t="s">
        <v>3284</v>
      </c>
      <c r="B1181" s="832" t="s">
        <v>5596</v>
      </c>
      <c r="C1181" s="832" t="s">
        <v>3928</v>
      </c>
      <c r="D1181" s="832" t="s">
        <v>1078</v>
      </c>
      <c r="E1181" s="832" t="s">
        <v>3929</v>
      </c>
      <c r="F1181" s="849">
        <v>7</v>
      </c>
      <c r="G1181" s="849">
        <v>725.68999999999994</v>
      </c>
      <c r="H1181" s="837">
        <v>1</v>
      </c>
      <c r="I1181" s="849"/>
      <c r="J1181" s="849"/>
      <c r="K1181" s="837">
        <v>0</v>
      </c>
      <c r="L1181" s="849">
        <v>7</v>
      </c>
      <c r="M1181" s="850">
        <v>725.68999999999994</v>
      </c>
    </row>
    <row r="1182" spans="1:13" ht="14.45" customHeight="1" x14ac:dyDescent="0.2">
      <c r="A1182" s="831" t="s">
        <v>3284</v>
      </c>
      <c r="B1182" s="832" t="s">
        <v>2505</v>
      </c>
      <c r="C1182" s="832" t="s">
        <v>3951</v>
      </c>
      <c r="D1182" s="832" t="s">
        <v>3949</v>
      </c>
      <c r="E1182" s="832" t="s">
        <v>3952</v>
      </c>
      <c r="F1182" s="849">
        <v>1</v>
      </c>
      <c r="G1182" s="849">
        <v>96.75</v>
      </c>
      <c r="H1182" s="837">
        <v>1</v>
      </c>
      <c r="I1182" s="849"/>
      <c r="J1182" s="849"/>
      <c r="K1182" s="837">
        <v>0</v>
      </c>
      <c r="L1182" s="849">
        <v>1</v>
      </c>
      <c r="M1182" s="850">
        <v>96.75</v>
      </c>
    </row>
    <row r="1183" spans="1:13" ht="14.45" customHeight="1" x14ac:dyDescent="0.2">
      <c r="A1183" s="831" t="s">
        <v>3284</v>
      </c>
      <c r="B1183" s="832" t="s">
        <v>2505</v>
      </c>
      <c r="C1183" s="832" t="s">
        <v>2510</v>
      </c>
      <c r="D1183" s="832" t="s">
        <v>842</v>
      </c>
      <c r="E1183" s="832" t="s">
        <v>2511</v>
      </c>
      <c r="F1183" s="849"/>
      <c r="G1183" s="849"/>
      <c r="H1183" s="837">
        <v>0</v>
      </c>
      <c r="I1183" s="849">
        <v>6</v>
      </c>
      <c r="J1183" s="849">
        <v>345.6</v>
      </c>
      <c r="K1183" s="837">
        <v>1</v>
      </c>
      <c r="L1183" s="849">
        <v>6</v>
      </c>
      <c r="M1183" s="850">
        <v>345.6</v>
      </c>
    </row>
    <row r="1184" spans="1:13" ht="14.45" customHeight="1" x14ac:dyDescent="0.2">
      <c r="A1184" s="831" t="s">
        <v>3284</v>
      </c>
      <c r="B1184" s="832" t="s">
        <v>2505</v>
      </c>
      <c r="C1184" s="832" t="s">
        <v>2508</v>
      </c>
      <c r="D1184" s="832" t="s">
        <v>842</v>
      </c>
      <c r="E1184" s="832" t="s">
        <v>2509</v>
      </c>
      <c r="F1184" s="849"/>
      <c r="G1184" s="849"/>
      <c r="H1184" s="837">
        <v>0</v>
      </c>
      <c r="I1184" s="849">
        <v>1</v>
      </c>
      <c r="J1184" s="849">
        <v>16.12</v>
      </c>
      <c r="K1184" s="837">
        <v>1</v>
      </c>
      <c r="L1184" s="849">
        <v>1</v>
      </c>
      <c r="M1184" s="850">
        <v>16.12</v>
      </c>
    </row>
    <row r="1185" spans="1:13" ht="14.45" customHeight="1" x14ac:dyDescent="0.2">
      <c r="A1185" s="831" t="s">
        <v>3284</v>
      </c>
      <c r="B1185" s="832" t="s">
        <v>2512</v>
      </c>
      <c r="C1185" s="832" t="s">
        <v>4668</v>
      </c>
      <c r="D1185" s="832" t="s">
        <v>2514</v>
      </c>
      <c r="E1185" s="832" t="s">
        <v>4669</v>
      </c>
      <c r="F1185" s="849"/>
      <c r="G1185" s="849"/>
      <c r="H1185" s="837">
        <v>0</v>
      </c>
      <c r="I1185" s="849">
        <v>2</v>
      </c>
      <c r="J1185" s="849">
        <v>129</v>
      </c>
      <c r="K1185" s="837">
        <v>1</v>
      </c>
      <c r="L1185" s="849">
        <v>2</v>
      </c>
      <c r="M1185" s="850">
        <v>129</v>
      </c>
    </row>
    <row r="1186" spans="1:13" ht="14.45" customHeight="1" x14ac:dyDescent="0.2">
      <c r="A1186" s="831" t="s">
        <v>3284</v>
      </c>
      <c r="B1186" s="832" t="s">
        <v>2512</v>
      </c>
      <c r="C1186" s="832" t="s">
        <v>5025</v>
      </c>
      <c r="D1186" s="832" t="s">
        <v>5026</v>
      </c>
      <c r="E1186" s="832" t="s">
        <v>5027</v>
      </c>
      <c r="F1186" s="849">
        <v>1</v>
      </c>
      <c r="G1186" s="849">
        <v>64.5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64.5</v>
      </c>
    </row>
    <row r="1187" spans="1:13" ht="14.45" customHeight="1" x14ac:dyDescent="0.2">
      <c r="A1187" s="831" t="s">
        <v>3284</v>
      </c>
      <c r="B1187" s="832" t="s">
        <v>2512</v>
      </c>
      <c r="C1187" s="832" t="s">
        <v>5028</v>
      </c>
      <c r="D1187" s="832" t="s">
        <v>5029</v>
      </c>
      <c r="E1187" s="832" t="s">
        <v>5030</v>
      </c>
      <c r="F1187" s="849">
        <v>1</v>
      </c>
      <c r="G1187" s="849">
        <v>64.5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64.5</v>
      </c>
    </row>
    <row r="1188" spans="1:13" ht="14.45" customHeight="1" x14ac:dyDescent="0.2">
      <c r="A1188" s="831" t="s">
        <v>3284</v>
      </c>
      <c r="B1188" s="832" t="s">
        <v>3031</v>
      </c>
      <c r="C1188" s="832" t="s">
        <v>3334</v>
      </c>
      <c r="D1188" s="832" t="s">
        <v>3335</v>
      </c>
      <c r="E1188" s="832" t="s">
        <v>3034</v>
      </c>
      <c r="F1188" s="849"/>
      <c r="G1188" s="849"/>
      <c r="H1188" s="837">
        <v>0</v>
      </c>
      <c r="I1188" s="849">
        <v>5</v>
      </c>
      <c r="J1188" s="849">
        <v>7807.7</v>
      </c>
      <c r="K1188" s="837">
        <v>1</v>
      </c>
      <c r="L1188" s="849">
        <v>5</v>
      </c>
      <c r="M1188" s="850">
        <v>7807.7</v>
      </c>
    </row>
    <row r="1189" spans="1:13" ht="14.45" customHeight="1" x14ac:dyDescent="0.2">
      <c r="A1189" s="831" t="s">
        <v>3284</v>
      </c>
      <c r="B1189" s="832" t="s">
        <v>2530</v>
      </c>
      <c r="C1189" s="832" t="s">
        <v>2531</v>
      </c>
      <c r="D1189" s="832" t="s">
        <v>1454</v>
      </c>
      <c r="E1189" s="832" t="s">
        <v>2532</v>
      </c>
      <c r="F1189" s="849"/>
      <c r="G1189" s="849"/>
      <c r="H1189" s="837"/>
      <c r="I1189" s="849">
        <v>32</v>
      </c>
      <c r="J1189" s="849">
        <v>0</v>
      </c>
      <c r="K1189" s="837"/>
      <c r="L1189" s="849">
        <v>32</v>
      </c>
      <c r="M1189" s="850">
        <v>0</v>
      </c>
    </row>
    <row r="1190" spans="1:13" ht="14.45" customHeight="1" x14ac:dyDescent="0.2">
      <c r="A1190" s="831" t="s">
        <v>3284</v>
      </c>
      <c r="B1190" s="832" t="s">
        <v>2533</v>
      </c>
      <c r="C1190" s="832" t="s">
        <v>4919</v>
      </c>
      <c r="D1190" s="832" t="s">
        <v>2535</v>
      </c>
      <c r="E1190" s="832" t="s">
        <v>4920</v>
      </c>
      <c r="F1190" s="849"/>
      <c r="G1190" s="849"/>
      <c r="H1190" s="837">
        <v>0</v>
      </c>
      <c r="I1190" s="849">
        <v>1</v>
      </c>
      <c r="J1190" s="849">
        <v>86.43</v>
      </c>
      <c r="K1190" s="837">
        <v>1</v>
      </c>
      <c r="L1190" s="849">
        <v>1</v>
      </c>
      <c r="M1190" s="850">
        <v>86.43</v>
      </c>
    </row>
    <row r="1191" spans="1:13" ht="14.45" customHeight="1" x14ac:dyDescent="0.2">
      <c r="A1191" s="831" t="s">
        <v>3284</v>
      </c>
      <c r="B1191" s="832" t="s">
        <v>2550</v>
      </c>
      <c r="C1191" s="832" t="s">
        <v>2553</v>
      </c>
      <c r="D1191" s="832" t="s">
        <v>1023</v>
      </c>
      <c r="E1191" s="832" t="s">
        <v>2554</v>
      </c>
      <c r="F1191" s="849"/>
      <c r="G1191" s="849"/>
      <c r="H1191" s="837">
        <v>0</v>
      </c>
      <c r="I1191" s="849">
        <v>8</v>
      </c>
      <c r="J1191" s="849">
        <v>11084.96</v>
      </c>
      <c r="K1191" s="837">
        <v>1</v>
      </c>
      <c r="L1191" s="849">
        <v>8</v>
      </c>
      <c r="M1191" s="850">
        <v>11084.96</v>
      </c>
    </row>
    <row r="1192" spans="1:13" ht="14.45" customHeight="1" x14ac:dyDescent="0.2">
      <c r="A1192" s="831" t="s">
        <v>3284</v>
      </c>
      <c r="B1192" s="832" t="s">
        <v>2550</v>
      </c>
      <c r="C1192" s="832" t="s">
        <v>2557</v>
      </c>
      <c r="D1192" s="832" t="s">
        <v>1023</v>
      </c>
      <c r="E1192" s="832" t="s">
        <v>2558</v>
      </c>
      <c r="F1192" s="849"/>
      <c r="G1192" s="849"/>
      <c r="H1192" s="837">
        <v>0</v>
      </c>
      <c r="I1192" s="849">
        <v>31</v>
      </c>
      <c r="J1192" s="849">
        <v>71590.16</v>
      </c>
      <c r="K1192" s="837">
        <v>1</v>
      </c>
      <c r="L1192" s="849">
        <v>31</v>
      </c>
      <c r="M1192" s="850">
        <v>71590.16</v>
      </c>
    </row>
    <row r="1193" spans="1:13" ht="14.45" customHeight="1" x14ac:dyDescent="0.2">
      <c r="A1193" s="831" t="s">
        <v>3284</v>
      </c>
      <c r="B1193" s="832" t="s">
        <v>2550</v>
      </c>
      <c r="C1193" s="832" t="s">
        <v>3538</v>
      </c>
      <c r="D1193" s="832" t="s">
        <v>1020</v>
      </c>
      <c r="E1193" s="832" t="s">
        <v>3539</v>
      </c>
      <c r="F1193" s="849"/>
      <c r="G1193" s="849"/>
      <c r="H1193" s="837">
        <v>0</v>
      </c>
      <c r="I1193" s="849">
        <v>3</v>
      </c>
      <c r="J1193" s="849">
        <v>1472.67</v>
      </c>
      <c r="K1193" s="837">
        <v>1</v>
      </c>
      <c r="L1193" s="849">
        <v>3</v>
      </c>
      <c r="M1193" s="850">
        <v>1472.67</v>
      </c>
    </row>
    <row r="1194" spans="1:13" ht="14.45" customHeight="1" x14ac:dyDescent="0.2">
      <c r="A1194" s="831" t="s">
        <v>3284</v>
      </c>
      <c r="B1194" s="832" t="s">
        <v>2550</v>
      </c>
      <c r="C1194" s="832" t="s">
        <v>2555</v>
      </c>
      <c r="D1194" s="832" t="s">
        <v>1023</v>
      </c>
      <c r="E1194" s="832" t="s">
        <v>2556</v>
      </c>
      <c r="F1194" s="849"/>
      <c r="G1194" s="849"/>
      <c r="H1194" s="837">
        <v>0</v>
      </c>
      <c r="I1194" s="849">
        <v>12</v>
      </c>
      <c r="J1194" s="849">
        <v>22169.88</v>
      </c>
      <c r="K1194" s="837">
        <v>1</v>
      </c>
      <c r="L1194" s="849">
        <v>12</v>
      </c>
      <c r="M1194" s="850">
        <v>22169.88</v>
      </c>
    </row>
    <row r="1195" spans="1:13" ht="14.45" customHeight="1" x14ac:dyDescent="0.2">
      <c r="A1195" s="831" t="s">
        <v>3284</v>
      </c>
      <c r="B1195" s="832" t="s">
        <v>2592</v>
      </c>
      <c r="C1195" s="832" t="s">
        <v>2594</v>
      </c>
      <c r="D1195" s="832" t="s">
        <v>1030</v>
      </c>
      <c r="E1195" s="832" t="s">
        <v>2595</v>
      </c>
      <c r="F1195" s="849"/>
      <c r="G1195" s="849"/>
      <c r="H1195" s="837">
        <v>0</v>
      </c>
      <c r="I1195" s="849">
        <v>4</v>
      </c>
      <c r="J1195" s="849">
        <v>170.04</v>
      </c>
      <c r="K1195" s="837">
        <v>1</v>
      </c>
      <c r="L1195" s="849">
        <v>4</v>
      </c>
      <c r="M1195" s="850">
        <v>170.04</v>
      </c>
    </row>
    <row r="1196" spans="1:13" ht="14.45" customHeight="1" x14ac:dyDescent="0.2">
      <c r="A1196" s="831" t="s">
        <v>3284</v>
      </c>
      <c r="B1196" s="832" t="s">
        <v>2592</v>
      </c>
      <c r="C1196" s="832" t="s">
        <v>2596</v>
      </c>
      <c r="D1196" s="832" t="s">
        <v>1030</v>
      </c>
      <c r="E1196" s="832" t="s">
        <v>2597</v>
      </c>
      <c r="F1196" s="849"/>
      <c r="G1196" s="849"/>
      <c r="H1196" s="837">
        <v>0</v>
      </c>
      <c r="I1196" s="849">
        <v>2</v>
      </c>
      <c r="J1196" s="849">
        <v>170.04</v>
      </c>
      <c r="K1196" s="837">
        <v>1</v>
      </c>
      <c r="L1196" s="849">
        <v>2</v>
      </c>
      <c r="M1196" s="850">
        <v>170.04</v>
      </c>
    </row>
    <row r="1197" spans="1:13" ht="14.45" customHeight="1" x14ac:dyDescent="0.2">
      <c r="A1197" s="831" t="s">
        <v>3284</v>
      </c>
      <c r="B1197" s="832" t="s">
        <v>2592</v>
      </c>
      <c r="C1197" s="832" t="s">
        <v>3836</v>
      </c>
      <c r="D1197" s="832" t="s">
        <v>3837</v>
      </c>
      <c r="E1197" s="832" t="s">
        <v>2595</v>
      </c>
      <c r="F1197" s="849">
        <v>5</v>
      </c>
      <c r="G1197" s="849">
        <v>212.54999999999998</v>
      </c>
      <c r="H1197" s="837">
        <v>1</v>
      </c>
      <c r="I1197" s="849"/>
      <c r="J1197" s="849"/>
      <c r="K1197" s="837">
        <v>0</v>
      </c>
      <c r="L1197" s="849">
        <v>5</v>
      </c>
      <c r="M1197" s="850">
        <v>212.54999999999998</v>
      </c>
    </row>
    <row r="1198" spans="1:13" ht="14.45" customHeight="1" x14ac:dyDescent="0.2">
      <c r="A1198" s="831" t="s">
        <v>3284</v>
      </c>
      <c r="B1198" s="832" t="s">
        <v>2626</v>
      </c>
      <c r="C1198" s="832" t="s">
        <v>3337</v>
      </c>
      <c r="D1198" s="832" t="s">
        <v>3338</v>
      </c>
      <c r="E1198" s="832" t="s">
        <v>3339</v>
      </c>
      <c r="F1198" s="849"/>
      <c r="G1198" s="849"/>
      <c r="H1198" s="837">
        <v>0</v>
      </c>
      <c r="I1198" s="849">
        <v>1</v>
      </c>
      <c r="J1198" s="849">
        <v>82.63</v>
      </c>
      <c r="K1198" s="837">
        <v>1</v>
      </c>
      <c r="L1198" s="849">
        <v>1</v>
      </c>
      <c r="M1198" s="850">
        <v>82.63</v>
      </c>
    </row>
    <row r="1199" spans="1:13" ht="14.45" customHeight="1" x14ac:dyDescent="0.2">
      <c r="A1199" s="831" t="s">
        <v>3284</v>
      </c>
      <c r="B1199" s="832" t="s">
        <v>2636</v>
      </c>
      <c r="C1199" s="832" t="s">
        <v>2637</v>
      </c>
      <c r="D1199" s="832" t="s">
        <v>768</v>
      </c>
      <c r="E1199" s="832" t="s">
        <v>773</v>
      </c>
      <c r="F1199" s="849">
        <v>3</v>
      </c>
      <c r="G1199" s="849">
        <v>52.679999999999993</v>
      </c>
      <c r="H1199" s="837">
        <v>1</v>
      </c>
      <c r="I1199" s="849"/>
      <c r="J1199" s="849"/>
      <c r="K1199" s="837">
        <v>0</v>
      </c>
      <c r="L1199" s="849">
        <v>3</v>
      </c>
      <c r="M1199" s="850">
        <v>52.679999999999993</v>
      </c>
    </row>
    <row r="1200" spans="1:13" ht="14.45" customHeight="1" x14ac:dyDescent="0.2">
      <c r="A1200" s="831" t="s">
        <v>3284</v>
      </c>
      <c r="B1200" s="832" t="s">
        <v>5615</v>
      </c>
      <c r="C1200" s="832" t="s">
        <v>4479</v>
      </c>
      <c r="D1200" s="832" t="s">
        <v>4480</v>
      </c>
      <c r="E1200" s="832" t="s">
        <v>3545</v>
      </c>
      <c r="F1200" s="849">
        <v>1</v>
      </c>
      <c r="G1200" s="849">
        <v>32.76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32.76</v>
      </c>
    </row>
    <row r="1201" spans="1:13" ht="14.45" customHeight="1" x14ac:dyDescent="0.2">
      <c r="A1201" s="831" t="s">
        <v>3284</v>
      </c>
      <c r="B1201" s="832" t="s">
        <v>5615</v>
      </c>
      <c r="C1201" s="832" t="s">
        <v>5041</v>
      </c>
      <c r="D1201" s="832" t="s">
        <v>4480</v>
      </c>
      <c r="E1201" s="832" t="s">
        <v>2647</v>
      </c>
      <c r="F1201" s="849">
        <v>1</v>
      </c>
      <c r="G1201" s="849">
        <v>105.32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105.32</v>
      </c>
    </row>
    <row r="1202" spans="1:13" ht="14.45" customHeight="1" x14ac:dyDescent="0.2">
      <c r="A1202" s="831" t="s">
        <v>3284</v>
      </c>
      <c r="B1202" s="832" t="s">
        <v>5615</v>
      </c>
      <c r="C1202" s="832" t="s">
        <v>5042</v>
      </c>
      <c r="D1202" s="832" t="s">
        <v>3544</v>
      </c>
      <c r="E1202" s="832" t="s">
        <v>5043</v>
      </c>
      <c r="F1202" s="849"/>
      <c r="G1202" s="849"/>
      <c r="H1202" s="837">
        <v>0</v>
      </c>
      <c r="I1202" s="849">
        <v>1</v>
      </c>
      <c r="J1202" s="849">
        <v>114.65</v>
      </c>
      <c r="K1202" s="837">
        <v>1</v>
      </c>
      <c r="L1202" s="849">
        <v>1</v>
      </c>
      <c r="M1202" s="850">
        <v>114.65</v>
      </c>
    </row>
    <row r="1203" spans="1:13" ht="14.45" customHeight="1" x14ac:dyDescent="0.2">
      <c r="A1203" s="831" t="s">
        <v>3284</v>
      </c>
      <c r="B1203" s="832" t="s">
        <v>2644</v>
      </c>
      <c r="C1203" s="832" t="s">
        <v>2645</v>
      </c>
      <c r="D1203" s="832" t="s">
        <v>2646</v>
      </c>
      <c r="E1203" s="832" t="s">
        <v>2647</v>
      </c>
      <c r="F1203" s="849"/>
      <c r="G1203" s="849"/>
      <c r="H1203" s="837">
        <v>0</v>
      </c>
      <c r="I1203" s="849">
        <v>3</v>
      </c>
      <c r="J1203" s="849">
        <v>279.81</v>
      </c>
      <c r="K1203" s="837">
        <v>1</v>
      </c>
      <c r="L1203" s="849">
        <v>3</v>
      </c>
      <c r="M1203" s="850">
        <v>279.81</v>
      </c>
    </row>
    <row r="1204" spans="1:13" ht="14.45" customHeight="1" x14ac:dyDescent="0.2">
      <c r="A1204" s="831" t="s">
        <v>3284</v>
      </c>
      <c r="B1204" s="832" t="s">
        <v>2654</v>
      </c>
      <c r="C1204" s="832" t="s">
        <v>4671</v>
      </c>
      <c r="D1204" s="832" t="s">
        <v>2656</v>
      </c>
      <c r="E1204" s="832" t="s">
        <v>4672</v>
      </c>
      <c r="F1204" s="849"/>
      <c r="G1204" s="849"/>
      <c r="H1204" s="837">
        <v>0</v>
      </c>
      <c r="I1204" s="849">
        <v>2</v>
      </c>
      <c r="J1204" s="849">
        <v>207.28</v>
      </c>
      <c r="K1204" s="837">
        <v>1</v>
      </c>
      <c r="L1204" s="849">
        <v>2</v>
      </c>
      <c r="M1204" s="850">
        <v>207.28</v>
      </c>
    </row>
    <row r="1205" spans="1:13" ht="14.45" customHeight="1" x14ac:dyDescent="0.2">
      <c r="A1205" s="831" t="s">
        <v>3284</v>
      </c>
      <c r="B1205" s="832" t="s">
        <v>2654</v>
      </c>
      <c r="C1205" s="832" t="s">
        <v>5031</v>
      </c>
      <c r="D1205" s="832" t="s">
        <v>2656</v>
      </c>
      <c r="E1205" s="832" t="s">
        <v>5032</v>
      </c>
      <c r="F1205" s="849"/>
      <c r="G1205" s="849"/>
      <c r="H1205" s="837">
        <v>0</v>
      </c>
      <c r="I1205" s="849">
        <v>1</v>
      </c>
      <c r="J1205" s="849">
        <v>207.27</v>
      </c>
      <c r="K1205" s="837">
        <v>1</v>
      </c>
      <c r="L1205" s="849">
        <v>1</v>
      </c>
      <c r="M1205" s="850">
        <v>207.27</v>
      </c>
    </row>
    <row r="1206" spans="1:13" ht="14.45" customHeight="1" x14ac:dyDescent="0.2">
      <c r="A1206" s="831" t="s">
        <v>3284</v>
      </c>
      <c r="B1206" s="832" t="s">
        <v>2658</v>
      </c>
      <c r="C1206" s="832" t="s">
        <v>2659</v>
      </c>
      <c r="D1206" s="832" t="s">
        <v>1427</v>
      </c>
      <c r="E1206" s="832" t="s">
        <v>775</v>
      </c>
      <c r="F1206" s="849"/>
      <c r="G1206" s="849"/>
      <c r="H1206" s="837">
        <v>0</v>
      </c>
      <c r="I1206" s="849">
        <v>3</v>
      </c>
      <c r="J1206" s="849">
        <v>143.10000000000002</v>
      </c>
      <c r="K1206" s="837">
        <v>1</v>
      </c>
      <c r="L1206" s="849">
        <v>3</v>
      </c>
      <c r="M1206" s="850">
        <v>143.10000000000002</v>
      </c>
    </row>
    <row r="1207" spans="1:13" ht="14.45" customHeight="1" x14ac:dyDescent="0.2">
      <c r="A1207" s="831" t="s">
        <v>3284</v>
      </c>
      <c r="B1207" s="832" t="s">
        <v>2658</v>
      </c>
      <c r="C1207" s="832" t="s">
        <v>2660</v>
      </c>
      <c r="D1207" s="832" t="s">
        <v>1427</v>
      </c>
      <c r="E1207" s="832" t="s">
        <v>2661</v>
      </c>
      <c r="F1207" s="849"/>
      <c r="G1207" s="849"/>
      <c r="H1207" s="837">
        <v>0</v>
      </c>
      <c r="I1207" s="849">
        <v>4</v>
      </c>
      <c r="J1207" s="849">
        <v>572.36</v>
      </c>
      <c r="K1207" s="837">
        <v>1</v>
      </c>
      <c r="L1207" s="849">
        <v>4</v>
      </c>
      <c r="M1207" s="850">
        <v>572.36</v>
      </c>
    </row>
    <row r="1208" spans="1:13" ht="14.45" customHeight="1" x14ac:dyDescent="0.2">
      <c r="A1208" s="831" t="s">
        <v>3284</v>
      </c>
      <c r="B1208" s="832" t="s">
        <v>2658</v>
      </c>
      <c r="C1208" s="832" t="s">
        <v>4673</v>
      </c>
      <c r="D1208" s="832" t="s">
        <v>4674</v>
      </c>
      <c r="E1208" s="832" t="s">
        <v>4675</v>
      </c>
      <c r="F1208" s="849"/>
      <c r="G1208" s="849"/>
      <c r="H1208" s="837">
        <v>0</v>
      </c>
      <c r="I1208" s="849">
        <v>4</v>
      </c>
      <c r="J1208" s="849">
        <v>1144.72</v>
      </c>
      <c r="K1208" s="837">
        <v>1</v>
      </c>
      <c r="L1208" s="849">
        <v>4</v>
      </c>
      <c r="M1208" s="850">
        <v>1144.72</v>
      </c>
    </row>
    <row r="1209" spans="1:13" ht="14.45" customHeight="1" x14ac:dyDescent="0.2">
      <c r="A1209" s="831" t="s">
        <v>3284</v>
      </c>
      <c r="B1209" s="832" t="s">
        <v>5618</v>
      </c>
      <c r="C1209" s="832" t="s">
        <v>4995</v>
      </c>
      <c r="D1209" s="832" t="s">
        <v>4996</v>
      </c>
      <c r="E1209" s="832" t="s">
        <v>4997</v>
      </c>
      <c r="F1209" s="849"/>
      <c r="G1209" s="849"/>
      <c r="H1209" s="837">
        <v>0</v>
      </c>
      <c r="I1209" s="849">
        <v>13</v>
      </c>
      <c r="J1209" s="849">
        <v>578.76</v>
      </c>
      <c r="K1209" s="837">
        <v>1</v>
      </c>
      <c r="L1209" s="849">
        <v>13</v>
      </c>
      <c r="M1209" s="850">
        <v>578.76</v>
      </c>
    </row>
    <row r="1210" spans="1:13" ht="14.45" customHeight="1" x14ac:dyDescent="0.2">
      <c r="A1210" s="831" t="s">
        <v>3284</v>
      </c>
      <c r="B1210" s="832" t="s">
        <v>5601</v>
      </c>
      <c r="C1210" s="832" t="s">
        <v>4915</v>
      </c>
      <c r="D1210" s="832" t="s">
        <v>3518</v>
      </c>
      <c r="E1210" s="832" t="s">
        <v>3503</v>
      </c>
      <c r="F1210" s="849"/>
      <c r="G1210" s="849"/>
      <c r="H1210" s="837">
        <v>0</v>
      </c>
      <c r="I1210" s="849">
        <v>1</v>
      </c>
      <c r="J1210" s="849">
        <v>39.549999999999997</v>
      </c>
      <c r="K1210" s="837">
        <v>1</v>
      </c>
      <c r="L1210" s="849">
        <v>1</v>
      </c>
      <c r="M1210" s="850">
        <v>39.549999999999997</v>
      </c>
    </row>
    <row r="1211" spans="1:13" ht="14.45" customHeight="1" x14ac:dyDescent="0.2">
      <c r="A1211" s="831" t="s">
        <v>3284</v>
      </c>
      <c r="B1211" s="832" t="s">
        <v>5601</v>
      </c>
      <c r="C1211" s="832" t="s">
        <v>5033</v>
      </c>
      <c r="D1211" s="832" t="s">
        <v>5034</v>
      </c>
      <c r="E1211" s="832" t="s">
        <v>5035</v>
      </c>
      <c r="F1211" s="849">
        <v>1</v>
      </c>
      <c r="G1211" s="849">
        <v>110.74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110.74</v>
      </c>
    </row>
    <row r="1212" spans="1:13" ht="14.45" customHeight="1" x14ac:dyDescent="0.2">
      <c r="A1212" s="831" t="s">
        <v>3284</v>
      </c>
      <c r="B1212" s="832" t="s">
        <v>2679</v>
      </c>
      <c r="C1212" s="832" t="s">
        <v>3082</v>
      </c>
      <c r="D1212" s="832" t="s">
        <v>1236</v>
      </c>
      <c r="E1212" s="832" t="s">
        <v>3083</v>
      </c>
      <c r="F1212" s="849"/>
      <c r="G1212" s="849"/>
      <c r="H1212" s="837">
        <v>0</v>
      </c>
      <c r="I1212" s="849">
        <v>1</v>
      </c>
      <c r="J1212" s="849">
        <v>77.790000000000006</v>
      </c>
      <c r="K1212" s="837">
        <v>1</v>
      </c>
      <c r="L1212" s="849">
        <v>1</v>
      </c>
      <c r="M1212" s="850">
        <v>77.790000000000006</v>
      </c>
    </row>
    <row r="1213" spans="1:13" ht="14.45" customHeight="1" x14ac:dyDescent="0.2">
      <c r="A1213" s="831" t="s">
        <v>3284</v>
      </c>
      <c r="B1213" s="832" t="s">
        <v>5619</v>
      </c>
      <c r="C1213" s="832" t="s">
        <v>5015</v>
      </c>
      <c r="D1213" s="832" t="s">
        <v>1132</v>
      </c>
      <c r="E1213" s="832" t="s">
        <v>1133</v>
      </c>
      <c r="F1213" s="849">
        <v>3</v>
      </c>
      <c r="G1213" s="849">
        <v>0</v>
      </c>
      <c r="H1213" s="837"/>
      <c r="I1213" s="849"/>
      <c r="J1213" s="849"/>
      <c r="K1213" s="837"/>
      <c r="L1213" s="849">
        <v>3</v>
      </c>
      <c r="M1213" s="850">
        <v>0</v>
      </c>
    </row>
    <row r="1214" spans="1:13" ht="14.45" customHeight="1" x14ac:dyDescent="0.2">
      <c r="A1214" s="831" t="s">
        <v>3284</v>
      </c>
      <c r="B1214" s="832" t="s">
        <v>5606</v>
      </c>
      <c r="C1214" s="832" t="s">
        <v>4930</v>
      </c>
      <c r="D1214" s="832" t="s">
        <v>1130</v>
      </c>
      <c r="E1214" s="832" t="s">
        <v>1131</v>
      </c>
      <c r="F1214" s="849">
        <v>3</v>
      </c>
      <c r="G1214" s="849">
        <v>237.29999999999998</v>
      </c>
      <c r="H1214" s="837">
        <v>1</v>
      </c>
      <c r="I1214" s="849"/>
      <c r="J1214" s="849"/>
      <c r="K1214" s="837">
        <v>0</v>
      </c>
      <c r="L1214" s="849">
        <v>3</v>
      </c>
      <c r="M1214" s="850">
        <v>237.29999999999998</v>
      </c>
    </row>
    <row r="1215" spans="1:13" ht="14.45" customHeight="1" x14ac:dyDescent="0.2">
      <c r="A1215" s="831" t="s">
        <v>3284</v>
      </c>
      <c r="B1215" s="832" t="s">
        <v>2710</v>
      </c>
      <c r="C1215" s="832" t="s">
        <v>3107</v>
      </c>
      <c r="D1215" s="832" t="s">
        <v>2721</v>
      </c>
      <c r="E1215" s="832" t="s">
        <v>3108</v>
      </c>
      <c r="F1215" s="849"/>
      <c r="G1215" s="849"/>
      <c r="H1215" s="837">
        <v>0</v>
      </c>
      <c r="I1215" s="849">
        <v>7</v>
      </c>
      <c r="J1215" s="849">
        <v>659.96</v>
      </c>
      <c r="K1215" s="837">
        <v>1</v>
      </c>
      <c r="L1215" s="849">
        <v>7</v>
      </c>
      <c r="M1215" s="850">
        <v>659.96</v>
      </c>
    </row>
    <row r="1216" spans="1:13" ht="14.45" customHeight="1" x14ac:dyDescent="0.2">
      <c r="A1216" s="831" t="s">
        <v>3284</v>
      </c>
      <c r="B1216" s="832" t="s">
        <v>2710</v>
      </c>
      <c r="C1216" s="832" t="s">
        <v>2718</v>
      </c>
      <c r="D1216" s="832" t="s">
        <v>2712</v>
      </c>
      <c r="E1216" s="832" t="s">
        <v>2719</v>
      </c>
      <c r="F1216" s="849"/>
      <c r="G1216" s="849"/>
      <c r="H1216" s="837">
        <v>0</v>
      </c>
      <c r="I1216" s="849">
        <v>3</v>
      </c>
      <c r="J1216" s="849">
        <v>252.54000000000002</v>
      </c>
      <c r="K1216" s="837">
        <v>1</v>
      </c>
      <c r="L1216" s="849">
        <v>3</v>
      </c>
      <c r="M1216" s="850">
        <v>252.54000000000002</v>
      </c>
    </row>
    <row r="1217" spans="1:13" ht="14.45" customHeight="1" x14ac:dyDescent="0.2">
      <c r="A1217" s="831" t="s">
        <v>3284</v>
      </c>
      <c r="B1217" s="832" t="s">
        <v>2710</v>
      </c>
      <c r="C1217" s="832" t="s">
        <v>3109</v>
      </c>
      <c r="D1217" s="832" t="s">
        <v>2721</v>
      </c>
      <c r="E1217" s="832" t="s">
        <v>3110</v>
      </c>
      <c r="F1217" s="849"/>
      <c r="G1217" s="849"/>
      <c r="H1217" s="837">
        <v>0</v>
      </c>
      <c r="I1217" s="849">
        <v>5</v>
      </c>
      <c r="J1217" s="849">
        <v>315.7</v>
      </c>
      <c r="K1217" s="837">
        <v>1</v>
      </c>
      <c r="L1217" s="849">
        <v>5</v>
      </c>
      <c r="M1217" s="850">
        <v>315.7</v>
      </c>
    </row>
    <row r="1218" spans="1:13" ht="14.45" customHeight="1" x14ac:dyDescent="0.2">
      <c r="A1218" s="831" t="s">
        <v>3284</v>
      </c>
      <c r="B1218" s="832" t="s">
        <v>2710</v>
      </c>
      <c r="C1218" s="832" t="s">
        <v>4028</v>
      </c>
      <c r="D1218" s="832" t="s">
        <v>2721</v>
      </c>
      <c r="E1218" s="832" t="s">
        <v>4029</v>
      </c>
      <c r="F1218" s="849"/>
      <c r="G1218" s="849"/>
      <c r="H1218" s="837">
        <v>0</v>
      </c>
      <c r="I1218" s="849">
        <v>1</v>
      </c>
      <c r="J1218" s="849">
        <v>105.23</v>
      </c>
      <c r="K1218" s="837">
        <v>1</v>
      </c>
      <c r="L1218" s="849">
        <v>1</v>
      </c>
      <c r="M1218" s="850">
        <v>105.23</v>
      </c>
    </row>
    <row r="1219" spans="1:13" ht="14.45" customHeight="1" x14ac:dyDescent="0.2">
      <c r="A1219" s="831" t="s">
        <v>3284</v>
      </c>
      <c r="B1219" s="832" t="s">
        <v>2710</v>
      </c>
      <c r="C1219" s="832" t="s">
        <v>2720</v>
      </c>
      <c r="D1219" s="832" t="s">
        <v>2721</v>
      </c>
      <c r="E1219" s="832" t="s">
        <v>2722</v>
      </c>
      <c r="F1219" s="849"/>
      <c r="G1219" s="849"/>
      <c r="H1219" s="837">
        <v>0</v>
      </c>
      <c r="I1219" s="849">
        <v>6</v>
      </c>
      <c r="J1219" s="849">
        <v>294.47999999999996</v>
      </c>
      <c r="K1219" s="837">
        <v>1</v>
      </c>
      <c r="L1219" s="849">
        <v>6</v>
      </c>
      <c r="M1219" s="850">
        <v>294.47999999999996</v>
      </c>
    </row>
    <row r="1220" spans="1:13" ht="14.45" customHeight="1" x14ac:dyDescent="0.2">
      <c r="A1220" s="831" t="s">
        <v>3284</v>
      </c>
      <c r="B1220" s="832" t="s">
        <v>2710</v>
      </c>
      <c r="C1220" s="832" t="s">
        <v>4582</v>
      </c>
      <c r="D1220" s="832" t="s">
        <v>2721</v>
      </c>
      <c r="E1220" s="832" t="s">
        <v>4583</v>
      </c>
      <c r="F1220" s="849"/>
      <c r="G1220" s="849"/>
      <c r="H1220" s="837">
        <v>0</v>
      </c>
      <c r="I1220" s="849">
        <v>1</v>
      </c>
      <c r="J1220" s="849">
        <v>126.27</v>
      </c>
      <c r="K1220" s="837">
        <v>1</v>
      </c>
      <c r="L1220" s="849">
        <v>1</v>
      </c>
      <c r="M1220" s="850">
        <v>126.27</v>
      </c>
    </row>
    <row r="1221" spans="1:13" ht="14.45" customHeight="1" x14ac:dyDescent="0.2">
      <c r="A1221" s="831" t="s">
        <v>3284</v>
      </c>
      <c r="B1221" s="832" t="s">
        <v>2710</v>
      </c>
      <c r="C1221" s="832" t="s">
        <v>4030</v>
      </c>
      <c r="D1221" s="832" t="s">
        <v>2721</v>
      </c>
      <c r="E1221" s="832" t="s">
        <v>4031</v>
      </c>
      <c r="F1221" s="849"/>
      <c r="G1221" s="849"/>
      <c r="H1221" s="837">
        <v>0</v>
      </c>
      <c r="I1221" s="849">
        <v>3</v>
      </c>
      <c r="J1221" s="849">
        <v>252.54000000000002</v>
      </c>
      <c r="K1221" s="837">
        <v>1</v>
      </c>
      <c r="L1221" s="849">
        <v>3</v>
      </c>
      <c r="M1221" s="850">
        <v>252.54000000000002</v>
      </c>
    </row>
    <row r="1222" spans="1:13" ht="14.45" customHeight="1" x14ac:dyDescent="0.2">
      <c r="A1222" s="831" t="s">
        <v>3284</v>
      </c>
      <c r="B1222" s="832" t="s">
        <v>2710</v>
      </c>
      <c r="C1222" s="832" t="s">
        <v>4712</v>
      </c>
      <c r="D1222" s="832" t="s">
        <v>2712</v>
      </c>
      <c r="E1222" s="832" t="s">
        <v>4713</v>
      </c>
      <c r="F1222" s="849"/>
      <c r="G1222" s="849"/>
      <c r="H1222" s="837">
        <v>0</v>
      </c>
      <c r="I1222" s="849">
        <v>4</v>
      </c>
      <c r="J1222" s="849">
        <v>505.08</v>
      </c>
      <c r="K1222" s="837">
        <v>1</v>
      </c>
      <c r="L1222" s="849">
        <v>4</v>
      </c>
      <c r="M1222" s="850">
        <v>505.08</v>
      </c>
    </row>
    <row r="1223" spans="1:13" ht="14.45" customHeight="1" x14ac:dyDescent="0.2">
      <c r="A1223" s="831" t="s">
        <v>3284</v>
      </c>
      <c r="B1223" s="832" t="s">
        <v>2727</v>
      </c>
      <c r="C1223" s="832" t="s">
        <v>3111</v>
      </c>
      <c r="D1223" s="832" t="s">
        <v>1735</v>
      </c>
      <c r="E1223" s="832" t="s">
        <v>3112</v>
      </c>
      <c r="F1223" s="849"/>
      <c r="G1223" s="849"/>
      <c r="H1223" s="837">
        <v>0</v>
      </c>
      <c r="I1223" s="849">
        <v>1</v>
      </c>
      <c r="J1223" s="849">
        <v>154.36000000000001</v>
      </c>
      <c r="K1223" s="837">
        <v>1</v>
      </c>
      <c r="L1223" s="849">
        <v>1</v>
      </c>
      <c r="M1223" s="850">
        <v>154.36000000000001</v>
      </c>
    </row>
    <row r="1224" spans="1:13" ht="14.45" customHeight="1" x14ac:dyDescent="0.2">
      <c r="A1224" s="831" t="s">
        <v>3284</v>
      </c>
      <c r="B1224" s="832" t="s">
        <v>2727</v>
      </c>
      <c r="C1224" s="832" t="s">
        <v>2728</v>
      </c>
      <c r="D1224" s="832" t="s">
        <v>2729</v>
      </c>
      <c r="E1224" s="832" t="s">
        <v>2730</v>
      </c>
      <c r="F1224" s="849"/>
      <c r="G1224" s="849"/>
      <c r="H1224" s="837">
        <v>0</v>
      </c>
      <c r="I1224" s="849">
        <v>2</v>
      </c>
      <c r="J1224" s="849">
        <v>299.04000000000002</v>
      </c>
      <c r="K1224" s="837">
        <v>1</v>
      </c>
      <c r="L1224" s="849">
        <v>2</v>
      </c>
      <c r="M1224" s="850">
        <v>299.04000000000002</v>
      </c>
    </row>
    <row r="1225" spans="1:13" ht="14.45" customHeight="1" x14ac:dyDescent="0.2">
      <c r="A1225" s="831" t="s">
        <v>3284</v>
      </c>
      <c r="B1225" s="832" t="s">
        <v>2727</v>
      </c>
      <c r="C1225" s="832" t="s">
        <v>4340</v>
      </c>
      <c r="D1225" s="832" t="s">
        <v>1735</v>
      </c>
      <c r="E1225" s="832" t="s">
        <v>3112</v>
      </c>
      <c r="F1225" s="849">
        <v>1</v>
      </c>
      <c r="G1225" s="849">
        <v>154.36000000000001</v>
      </c>
      <c r="H1225" s="837">
        <v>1</v>
      </c>
      <c r="I1225" s="849"/>
      <c r="J1225" s="849"/>
      <c r="K1225" s="837">
        <v>0</v>
      </c>
      <c r="L1225" s="849">
        <v>1</v>
      </c>
      <c r="M1225" s="850">
        <v>154.36000000000001</v>
      </c>
    </row>
    <row r="1226" spans="1:13" ht="14.45" customHeight="1" x14ac:dyDescent="0.2">
      <c r="A1226" s="831" t="s">
        <v>3284</v>
      </c>
      <c r="B1226" s="832" t="s">
        <v>2783</v>
      </c>
      <c r="C1226" s="832" t="s">
        <v>2789</v>
      </c>
      <c r="D1226" s="832" t="s">
        <v>2790</v>
      </c>
      <c r="E1226" s="832" t="s">
        <v>2791</v>
      </c>
      <c r="F1226" s="849"/>
      <c r="G1226" s="849"/>
      <c r="H1226" s="837">
        <v>0</v>
      </c>
      <c r="I1226" s="849">
        <v>1</v>
      </c>
      <c r="J1226" s="849">
        <v>3231.81</v>
      </c>
      <c r="K1226" s="837">
        <v>1</v>
      </c>
      <c r="L1226" s="849">
        <v>1</v>
      </c>
      <c r="M1226" s="850">
        <v>3231.81</v>
      </c>
    </row>
    <row r="1227" spans="1:13" ht="14.45" customHeight="1" x14ac:dyDescent="0.2">
      <c r="A1227" s="831" t="s">
        <v>3284</v>
      </c>
      <c r="B1227" s="832" t="s">
        <v>5599</v>
      </c>
      <c r="C1227" s="832" t="s">
        <v>3478</v>
      </c>
      <c r="D1227" s="832" t="s">
        <v>3479</v>
      </c>
      <c r="E1227" s="832" t="s">
        <v>3480</v>
      </c>
      <c r="F1227" s="849"/>
      <c r="G1227" s="849"/>
      <c r="H1227" s="837">
        <v>0</v>
      </c>
      <c r="I1227" s="849">
        <v>7</v>
      </c>
      <c r="J1227" s="849">
        <v>11558.12</v>
      </c>
      <c r="K1227" s="837">
        <v>1</v>
      </c>
      <c r="L1227" s="849">
        <v>7</v>
      </c>
      <c r="M1227" s="850">
        <v>11558.12</v>
      </c>
    </row>
    <row r="1228" spans="1:13" ht="14.45" customHeight="1" x14ac:dyDescent="0.2">
      <c r="A1228" s="831" t="s">
        <v>3284</v>
      </c>
      <c r="B1228" s="832" t="s">
        <v>5600</v>
      </c>
      <c r="C1228" s="832" t="s">
        <v>3622</v>
      </c>
      <c r="D1228" s="832" t="s">
        <v>3623</v>
      </c>
      <c r="E1228" s="832" t="s">
        <v>3624</v>
      </c>
      <c r="F1228" s="849"/>
      <c r="G1228" s="849"/>
      <c r="H1228" s="837">
        <v>0</v>
      </c>
      <c r="I1228" s="849">
        <v>3</v>
      </c>
      <c r="J1228" s="849">
        <v>1506.93</v>
      </c>
      <c r="K1228" s="837">
        <v>1</v>
      </c>
      <c r="L1228" s="849">
        <v>3</v>
      </c>
      <c r="M1228" s="850">
        <v>1506.93</v>
      </c>
    </row>
    <row r="1229" spans="1:13" ht="14.45" customHeight="1" x14ac:dyDescent="0.2">
      <c r="A1229" s="831" t="s">
        <v>3284</v>
      </c>
      <c r="B1229" s="832" t="s">
        <v>5602</v>
      </c>
      <c r="C1229" s="832" t="s">
        <v>3780</v>
      </c>
      <c r="D1229" s="832" t="s">
        <v>3346</v>
      </c>
      <c r="E1229" s="832" t="s">
        <v>2957</v>
      </c>
      <c r="F1229" s="849"/>
      <c r="G1229" s="849"/>
      <c r="H1229" s="837">
        <v>0</v>
      </c>
      <c r="I1229" s="849">
        <v>5</v>
      </c>
      <c r="J1229" s="849">
        <v>1034.4000000000001</v>
      </c>
      <c r="K1229" s="837">
        <v>1</v>
      </c>
      <c r="L1229" s="849">
        <v>5</v>
      </c>
      <c r="M1229" s="850">
        <v>1034.4000000000001</v>
      </c>
    </row>
    <row r="1230" spans="1:13" ht="14.45" customHeight="1" x14ac:dyDescent="0.2">
      <c r="A1230" s="831" t="s">
        <v>3284</v>
      </c>
      <c r="B1230" s="832" t="s">
        <v>5602</v>
      </c>
      <c r="C1230" s="832" t="s">
        <v>4970</v>
      </c>
      <c r="D1230" s="832" t="s">
        <v>4971</v>
      </c>
      <c r="E1230" s="832" t="s">
        <v>2957</v>
      </c>
      <c r="F1230" s="849">
        <v>1</v>
      </c>
      <c r="G1230" s="849">
        <v>206.88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206.88</v>
      </c>
    </row>
    <row r="1231" spans="1:13" ht="14.45" customHeight="1" x14ac:dyDescent="0.2">
      <c r="A1231" s="831" t="s">
        <v>3284</v>
      </c>
      <c r="B1231" s="832" t="s">
        <v>2826</v>
      </c>
      <c r="C1231" s="832" t="s">
        <v>2827</v>
      </c>
      <c r="D1231" s="832" t="s">
        <v>2828</v>
      </c>
      <c r="E1231" s="832" t="s">
        <v>773</v>
      </c>
      <c r="F1231" s="849"/>
      <c r="G1231" s="849"/>
      <c r="H1231" s="837">
        <v>0</v>
      </c>
      <c r="I1231" s="849">
        <v>15</v>
      </c>
      <c r="J1231" s="849">
        <v>8255.85</v>
      </c>
      <c r="K1231" s="837">
        <v>1</v>
      </c>
      <c r="L1231" s="849">
        <v>15</v>
      </c>
      <c r="M1231" s="850">
        <v>8255.85</v>
      </c>
    </row>
    <row r="1232" spans="1:13" ht="14.45" customHeight="1" x14ac:dyDescent="0.2">
      <c r="A1232" s="831" t="s">
        <v>3284</v>
      </c>
      <c r="B1232" s="832" t="s">
        <v>2835</v>
      </c>
      <c r="C1232" s="832" t="s">
        <v>4965</v>
      </c>
      <c r="D1232" s="832" t="s">
        <v>4184</v>
      </c>
      <c r="E1232" s="832" t="s">
        <v>671</v>
      </c>
      <c r="F1232" s="849">
        <v>1</v>
      </c>
      <c r="G1232" s="849">
        <v>65.28</v>
      </c>
      <c r="H1232" s="837">
        <v>1</v>
      </c>
      <c r="I1232" s="849"/>
      <c r="J1232" s="849"/>
      <c r="K1232" s="837">
        <v>0</v>
      </c>
      <c r="L1232" s="849">
        <v>1</v>
      </c>
      <c r="M1232" s="850">
        <v>65.28</v>
      </c>
    </row>
    <row r="1233" spans="1:13" ht="14.45" customHeight="1" x14ac:dyDescent="0.2">
      <c r="A1233" s="831" t="s">
        <v>3284</v>
      </c>
      <c r="B1233" s="832" t="s">
        <v>2835</v>
      </c>
      <c r="C1233" s="832" t="s">
        <v>4524</v>
      </c>
      <c r="D1233" s="832" t="s">
        <v>4184</v>
      </c>
      <c r="E1233" s="832" t="s">
        <v>2844</v>
      </c>
      <c r="F1233" s="849">
        <v>1</v>
      </c>
      <c r="G1233" s="849">
        <v>36.270000000000003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36.270000000000003</v>
      </c>
    </row>
    <row r="1234" spans="1:13" ht="14.45" customHeight="1" x14ac:dyDescent="0.2">
      <c r="A1234" s="831" t="s">
        <v>3284</v>
      </c>
      <c r="B1234" s="832" t="s">
        <v>2835</v>
      </c>
      <c r="C1234" s="832" t="s">
        <v>2837</v>
      </c>
      <c r="D1234" s="832" t="s">
        <v>675</v>
      </c>
      <c r="E1234" s="832" t="s">
        <v>672</v>
      </c>
      <c r="F1234" s="849"/>
      <c r="G1234" s="849"/>
      <c r="H1234" s="837">
        <v>0</v>
      </c>
      <c r="I1234" s="849">
        <v>4</v>
      </c>
      <c r="J1234" s="849">
        <v>290.2</v>
      </c>
      <c r="K1234" s="837">
        <v>1</v>
      </c>
      <c r="L1234" s="849">
        <v>4</v>
      </c>
      <c r="M1234" s="850">
        <v>290.2</v>
      </c>
    </row>
    <row r="1235" spans="1:13" ht="14.45" customHeight="1" x14ac:dyDescent="0.2">
      <c r="A1235" s="831" t="s">
        <v>3284</v>
      </c>
      <c r="B1235" s="832" t="s">
        <v>5604</v>
      </c>
      <c r="C1235" s="832" t="s">
        <v>3501</v>
      </c>
      <c r="D1235" s="832" t="s">
        <v>3502</v>
      </c>
      <c r="E1235" s="832" t="s">
        <v>3503</v>
      </c>
      <c r="F1235" s="849"/>
      <c r="G1235" s="849"/>
      <c r="H1235" s="837">
        <v>0</v>
      </c>
      <c r="I1235" s="849">
        <v>1</v>
      </c>
      <c r="J1235" s="849">
        <v>3161.18</v>
      </c>
      <c r="K1235" s="837">
        <v>1</v>
      </c>
      <c r="L1235" s="849">
        <v>1</v>
      </c>
      <c r="M1235" s="850">
        <v>3161.18</v>
      </c>
    </row>
    <row r="1236" spans="1:13" ht="14.45" customHeight="1" x14ac:dyDescent="0.2">
      <c r="A1236" s="831" t="s">
        <v>3284</v>
      </c>
      <c r="B1236" s="832" t="s">
        <v>2849</v>
      </c>
      <c r="C1236" s="832" t="s">
        <v>2850</v>
      </c>
      <c r="D1236" s="832" t="s">
        <v>2851</v>
      </c>
      <c r="E1236" s="832" t="s">
        <v>2852</v>
      </c>
      <c r="F1236" s="849"/>
      <c r="G1236" s="849"/>
      <c r="H1236" s="837">
        <v>0</v>
      </c>
      <c r="I1236" s="849">
        <v>1</v>
      </c>
      <c r="J1236" s="849">
        <v>355.79</v>
      </c>
      <c r="K1236" s="837">
        <v>1</v>
      </c>
      <c r="L1236" s="849">
        <v>1</v>
      </c>
      <c r="M1236" s="850">
        <v>355.79</v>
      </c>
    </row>
    <row r="1237" spans="1:13" ht="14.45" customHeight="1" x14ac:dyDescent="0.2">
      <c r="A1237" s="831" t="s">
        <v>3284</v>
      </c>
      <c r="B1237" s="832" t="s">
        <v>2849</v>
      </c>
      <c r="C1237" s="832" t="s">
        <v>2853</v>
      </c>
      <c r="D1237" s="832" t="s">
        <v>2851</v>
      </c>
      <c r="E1237" s="832" t="s">
        <v>2854</v>
      </c>
      <c r="F1237" s="849"/>
      <c r="G1237" s="849"/>
      <c r="H1237" s="837">
        <v>0</v>
      </c>
      <c r="I1237" s="849">
        <v>14</v>
      </c>
      <c r="J1237" s="849">
        <v>7736.96</v>
      </c>
      <c r="K1237" s="837">
        <v>1</v>
      </c>
      <c r="L1237" s="849">
        <v>14</v>
      </c>
      <c r="M1237" s="850">
        <v>7736.96</v>
      </c>
    </row>
    <row r="1238" spans="1:13" ht="14.45" customHeight="1" x14ac:dyDescent="0.2">
      <c r="A1238" s="831" t="s">
        <v>3284</v>
      </c>
      <c r="B1238" s="832" t="s">
        <v>2849</v>
      </c>
      <c r="C1238" s="832" t="s">
        <v>5049</v>
      </c>
      <c r="D1238" s="832" t="s">
        <v>4922</v>
      </c>
      <c r="E1238" s="832" t="s">
        <v>5050</v>
      </c>
      <c r="F1238" s="849">
        <v>6</v>
      </c>
      <c r="G1238" s="849">
        <v>1067.3399999999999</v>
      </c>
      <c r="H1238" s="837">
        <v>1</v>
      </c>
      <c r="I1238" s="849"/>
      <c r="J1238" s="849"/>
      <c r="K1238" s="837">
        <v>0</v>
      </c>
      <c r="L1238" s="849">
        <v>6</v>
      </c>
      <c r="M1238" s="850">
        <v>1067.3399999999999</v>
      </c>
    </row>
    <row r="1239" spans="1:13" ht="14.45" customHeight="1" x14ac:dyDescent="0.2">
      <c r="A1239" s="831" t="s">
        <v>3284</v>
      </c>
      <c r="B1239" s="832" t="s">
        <v>2849</v>
      </c>
      <c r="C1239" s="832" t="s">
        <v>4924</v>
      </c>
      <c r="D1239" s="832" t="s">
        <v>3939</v>
      </c>
      <c r="E1239" s="832" t="s">
        <v>4925</v>
      </c>
      <c r="F1239" s="849">
        <v>3</v>
      </c>
      <c r="G1239" s="849">
        <v>1657.92</v>
      </c>
      <c r="H1239" s="837">
        <v>1</v>
      </c>
      <c r="I1239" s="849"/>
      <c r="J1239" s="849"/>
      <c r="K1239" s="837">
        <v>0</v>
      </c>
      <c r="L1239" s="849">
        <v>3</v>
      </c>
      <c r="M1239" s="850">
        <v>1657.92</v>
      </c>
    </row>
    <row r="1240" spans="1:13" ht="14.45" customHeight="1" x14ac:dyDescent="0.2">
      <c r="A1240" s="831" t="s">
        <v>3284</v>
      </c>
      <c r="B1240" s="832" t="s">
        <v>2857</v>
      </c>
      <c r="C1240" s="832" t="s">
        <v>4645</v>
      </c>
      <c r="D1240" s="832" t="s">
        <v>4646</v>
      </c>
      <c r="E1240" s="832" t="s">
        <v>2866</v>
      </c>
      <c r="F1240" s="849"/>
      <c r="G1240" s="849"/>
      <c r="H1240" s="837">
        <v>0</v>
      </c>
      <c r="I1240" s="849">
        <v>4</v>
      </c>
      <c r="J1240" s="849">
        <v>3877.92</v>
      </c>
      <c r="K1240" s="837">
        <v>1</v>
      </c>
      <c r="L1240" s="849">
        <v>4</v>
      </c>
      <c r="M1240" s="850">
        <v>3877.92</v>
      </c>
    </row>
    <row r="1241" spans="1:13" ht="14.45" customHeight="1" x14ac:dyDescent="0.2">
      <c r="A1241" s="831" t="s">
        <v>3284</v>
      </c>
      <c r="B1241" s="832" t="s">
        <v>2857</v>
      </c>
      <c r="C1241" s="832" t="s">
        <v>2867</v>
      </c>
      <c r="D1241" s="832" t="s">
        <v>2868</v>
      </c>
      <c r="E1241" s="832" t="s">
        <v>2869</v>
      </c>
      <c r="F1241" s="849"/>
      <c r="G1241" s="849"/>
      <c r="H1241" s="837">
        <v>0</v>
      </c>
      <c r="I1241" s="849">
        <v>7</v>
      </c>
      <c r="J1241" s="849">
        <v>37254.559999999998</v>
      </c>
      <c r="K1241" s="837">
        <v>1</v>
      </c>
      <c r="L1241" s="849">
        <v>7</v>
      </c>
      <c r="M1241" s="850">
        <v>37254.559999999998</v>
      </c>
    </row>
    <row r="1242" spans="1:13" ht="14.45" customHeight="1" x14ac:dyDescent="0.2">
      <c r="A1242" s="831" t="s">
        <v>3284</v>
      </c>
      <c r="B1242" s="832" t="s">
        <v>2857</v>
      </c>
      <c r="C1242" s="832" t="s">
        <v>3300</v>
      </c>
      <c r="D1242" s="832" t="s">
        <v>2868</v>
      </c>
      <c r="E1242" s="832" t="s">
        <v>3301</v>
      </c>
      <c r="F1242" s="849"/>
      <c r="G1242" s="849"/>
      <c r="H1242" s="837">
        <v>0</v>
      </c>
      <c r="I1242" s="849">
        <v>2</v>
      </c>
      <c r="J1242" s="849">
        <v>10644.16</v>
      </c>
      <c r="K1242" s="837">
        <v>1</v>
      </c>
      <c r="L1242" s="849">
        <v>2</v>
      </c>
      <c r="M1242" s="850">
        <v>10644.16</v>
      </c>
    </row>
    <row r="1243" spans="1:13" ht="14.45" customHeight="1" x14ac:dyDescent="0.2">
      <c r="A1243" s="831" t="s">
        <v>3284</v>
      </c>
      <c r="B1243" s="832" t="s">
        <v>2857</v>
      </c>
      <c r="C1243" s="832" t="s">
        <v>3423</v>
      </c>
      <c r="D1243" s="832" t="s">
        <v>2871</v>
      </c>
      <c r="E1243" s="832" t="s">
        <v>3424</v>
      </c>
      <c r="F1243" s="849"/>
      <c r="G1243" s="849"/>
      <c r="H1243" s="837">
        <v>0</v>
      </c>
      <c r="I1243" s="849">
        <v>6</v>
      </c>
      <c r="J1243" s="849">
        <v>11633.82</v>
      </c>
      <c r="K1243" s="837">
        <v>1</v>
      </c>
      <c r="L1243" s="849">
        <v>6</v>
      </c>
      <c r="M1243" s="850">
        <v>11633.82</v>
      </c>
    </row>
    <row r="1244" spans="1:13" ht="14.45" customHeight="1" x14ac:dyDescent="0.2">
      <c r="A1244" s="831" t="s">
        <v>3284</v>
      </c>
      <c r="B1244" s="832" t="s">
        <v>2857</v>
      </c>
      <c r="C1244" s="832" t="s">
        <v>2870</v>
      </c>
      <c r="D1244" s="832" t="s">
        <v>2871</v>
      </c>
      <c r="E1244" s="832" t="s">
        <v>2872</v>
      </c>
      <c r="F1244" s="849"/>
      <c r="G1244" s="849"/>
      <c r="H1244" s="837">
        <v>0</v>
      </c>
      <c r="I1244" s="849">
        <v>3</v>
      </c>
      <c r="J1244" s="849">
        <v>1454.25</v>
      </c>
      <c r="K1244" s="837">
        <v>1</v>
      </c>
      <c r="L1244" s="849">
        <v>3</v>
      </c>
      <c r="M1244" s="850">
        <v>1454.25</v>
      </c>
    </row>
    <row r="1245" spans="1:13" ht="14.45" customHeight="1" x14ac:dyDescent="0.2">
      <c r="A1245" s="831" t="s">
        <v>3284</v>
      </c>
      <c r="B1245" s="832" t="s">
        <v>2857</v>
      </c>
      <c r="C1245" s="832" t="s">
        <v>3427</v>
      </c>
      <c r="D1245" s="832" t="s">
        <v>2871</v>
      </c>
      <c r="E1245" s="832" t="s">
        <v>3428</v>
      </c>
      <c r="F1245" s="849"/>
      <c r="G1245" s="849"/>
      <c r="H1245" s="837">
        <v>0</v>
      </c>
      <c r="I1245" s="849">
        <v>3</v>
      </c>
      <c r="J1245" s="849">
        <v>2908.44</v>
      </c>
      <c r="K1245" s="837">
        <v>1</v>
      </c>
      <c r="L1245" s="849">
        <v>3</v>
      </c>
      <c r="M1245" s="850">
        <v>2908.44</v>
      </c>
    </row>
    <row r="1246" spans="1:13" ht="14.45" customHeight="1" x14ac:dyDescent="0.2">
      <c r="A1246" s="831" t="s">
        <v>3284</v>
      </c>
      <c r="B1246" s="832" t="s">
        <v>2857</v>
      </c>
      <c r="C1246" s="832" t="s">
        <v>2863</v>
      </c>
      <c r="D1246" s="832" t="s">
        <v>2859</v>
      </c>
      <c r="E1246" s="832" t="s">
        <v>2864</v>
      </c>
      <c r="F1246" s="849"/>
      <c r="G1246" s="849"/>
      <c r="H1246" s="837">
        <v>0</v>
      </c>
      <c r="I1246" s="849">
        <v>8</v>
      </c>
      <c r="J1246" s="849">
        <v>3878</v>
      </c>
      <c r="K1246" s="837">
        <v>1</v>
      </c>
      <c r="L1246" s="849">
        <v>8</v>
      </c>
      <c r="M1246" s="850">
        <v>3878</v>
      </c>
    </row>
    <row r="1247" spans="1:13" ht="14.45" customHeight="1" x14ac:dyDescent="0.2">
      <c r="A1247" s="831" t="s">
        <v>3284</v>
      </c>
      <c r="B1247" s="832" t="s">
        <v>2857</v>
      </c>
      <c r="C1247" s="832" t="s">
        <v>2865</v>
      </c>
      <c r="D1247" s="832" t="s">
        <v>2859</v>
      </c>
      <c r="E1247" s="832" t="s">
        <v>2866</v>
      </c>
      <c r="F1247" s="849"/>
      <c r="G1247" s="849"/>
      <c r="H1247" s="837">
        <v>0</v>
      </c>
      <c r="I1247" s="849">
        <v>3</v>
      </c>
      <c r="J1247" s="849">
        <v>2908.44</v>
      </c>
      <c r="K1247" s="837">
        <v>1</v>
      </c>
      <c r="L1247" s="849">
        <v>3</v>
      </c>
      <c r="M1247" s="850">
        <v>2908.44</v>
      </c>
    </row>
    <row r="1248" spans="1:13" ht="14.45" customHeight="1" x14ac:dyDescent="0.2">
      <c r="A1248" s="831" t="s">
        <v>3284</v>
      </c>
      <c r="B1248" s="832" t="s">
        <v>2857</v>
      </c>
      <c r="C1248" s="832" t="s">
        <v>2858</v>
      </c>
      <c r="D1248" s="832" t="s">
        <v>2859</v>
      </c>
      <c r="E1248" s="832" t="s">
        <v>2860</v>
      </c>
      <c r="F1248" s="849"/>
      <c r="G1248" s="849"/>
      <c r="H1248" s="837">
        <v>0</v>
      </c>
      <c r="I1248" s="849">
        <v>1</v>
      </c>
      <c r="J1248" s="849">
        <v>1938.97</v>
      </c>
      <c r="K1248" s="837">
        <v>1</v>
      </c>
      <c r="L1248" s="849">
        <v>1</v>
      </c>
      <c r="M1248" s="850">
        <v>1938.97</v>
      </c>
    </row>
    <row r="1249" spans="1:13" ht="14.45" customHeight="1" x14ac:dyDescent="0.2">
      <c r="A1249" s="831" t="s">
        <v>3284</v>
      </c>
      <c r="B1249" s="832" t="s">
        <v>2857</v>
      </c>
      <c r="C1249" s="832" t="s">
        <v>3432</v>
      </c>
      <c r="D1249" s="832" t="s">
        <v>2859</v>
      </c>
      <c r="E1249" s="832" t="s">
        <v>3433</v>
      </c>
      <c r="F1249" s="849"/>
      <c r="G1249" s="849"/>
      <c r="H1249" s="837">
        <v>0</v>
      </c>
      <c r="I1249" s="849">
        <v>11</v>
      </c>
      <c r="J1249" s="849">
        <v>2666.0699999999997</v>
      </c>
      <c r="K1249" s="837">
        <v>1</v>
      </c>
      <c r="L1249" s="849">
        <v>11</v>
      </c>
      <c r="M1249" s="850">
        <v>2666.0699999999997</v>
      </c>
    </row>
    <row r="1250" spans="1:13" ht="14.45" customHeight="1" x14ac:dyDescent="0.2">
      <c r="A1250" s="831" t="s">
        <v>3284</v>
      </c>
      <c r="B1250" s="832" t="s">
        <v>2857</v>
      </c>
      <c r="C1250" s="832" t="s">
        <v>2861</v>
      </c>
      <c r="D1250" s="832" t="s">
        <v>2859</v>
      </c>
      <c r="E1250" s="832" t="s">
        <v>2862</v>
      </c>
      <c r="F1250" s="849"/>
      <c r="G1250" s="849"/>
      <c r="H1250" s="837">
        <v>0</v>
      </c>
      <c r="I1250" s="849">
        <v>1</v>
      </c>
      <c r="J1250" s="849">
        <v>1454.23</v>
      </c>
      <c r="K1250" s="837">
        <v>1</v>
      </c>
      <c r="L1250" s="849">
        <v>1</v>
      </c>
      <c r="M1250" s="850">
        <v>1454.23</v>
      </c>
    </row>
    <row r="1251" spans="1:13" ht="14.45" customHeight="1" x14ac:dyDescent="0.2">
      <c r="A1251" s="831" t="s">
        <v>3284</v>
      </c>
      <c r="B1251" s="832" t="s">
        <v>2857</v>
      </c>
      <c r="C1251" s="832" t="s">
        <v>4717</v>
      </c>
      <c r="D1251" s="832" t="s">
        <v>2868</v>
      </c>
      <c r="E1251" s="832" t="s">
        <v>4718</v>
      </c>
      <c r="F1251" s="849"/>
      <c r="G1251" s="849"/>
      <c r="H1251" s="837">
        <v>0</v>
      </c>
      <c r="I1251" s="849">
        <v>1</v>
      </c>
      <c r="J1251" s="849">
        <v>5322.08</v>
      </c>
      <c r="K1251" s="837">
        <v>1</v>
      </c>
      <c r="L1251" s="849">
        <v>1</v>
      </c>
      <c r="M1251" s="850">
        <v>5322.08</v>
      </c>
    </row>
    <row r="1252" spans="1:13" ht="14.45" customHeight="1" x14ac:dyDescent="0.2">
      <c r="A1252" s="831" t="s">
        <v>3284</v>
      </c>
      <c r="B1252" s="832" t="s">
        <v>2857</v>
      </c>
      <c r="C1252" s="832" t="s">
        <v>4989</v>
      </c>
      <c r="D1252" s="832" t="s">
        <v>4402</v>
      </c>
      <c r="E1252" s="832" t="s">
        <v>2862</v>
      </c>
      <c r="F1252" s="849">
        <v>3</v>
      </c>
      <c r="G1252" s="849">
        <v>4362.6900000000005</v>
      </c>
      <c r="H1252" s="837">
        <v>1</v>
      </c>
      <c r="I1252" s="849"/>
      <c r="J1252" s="849"/>
      <c r="K1252" s="837">
        <v>0</v>
      </c>
      <c r="L1252" s="849">
        <v>3</v>
      </c>
      <c r="M1252" s="850">
        <v>4362.6900000000005</v>
      </c>
    </row>
    <row r="1253" spans="1:13" ht="14.45" customHeight="1" x14ac:dyDescent="0.2">
      <c r="A1253" s="831" t="s">
        <v>3284</v>
      </c>
      <c r="B1253" s="832" t="s">
        <v>2873</v>
      </c>
      <c r="C1253" s="832" t="s">
        <v>2874</v>
      </c>
      <c r="D1253" s="832" t="s">
        <v>2875</v>
      </c>
      <c r="E1253" s="832" t="s">
        <v>2876</v>
      </c>
      <c r="F1253" s="849"/>
      <c r="G1253" s="849"/>
      <c r="H1253" s="837">
        <v>0</v>
      </c>
      <c r="I1253" s="849">
        <v>5</v>
      </c>
      <c r="J1253" s="849">
        <v>3770.2</v>
      </c>
      <c r="K1253" s="837">
        <v>1</v>
      </c>
      <c r="L1253" s="849">
        <v>5</v>
      </c>
      <c r="M1253" s="850">
        <v>3770.2</v>
      </c>
    </row>
    <row r="1254" spans="1:13" ht="14.45" customHeight="1" x14ac:dyDescent="0.2">
      <c r="A1254" s="831" t="s">
        <v>3284</v>
      </c>
      <c r="B1254" s="832" t="s">
        <v>2873</v>
      </c>
      <c r="C1254" s="832" t="s">
        <v>2877</v>
      </c>
      <c r="D1254" s="832" t="s">
        <v>2875</v>
      </c>
      <c r="E1254" s="832" t="s">
        <v>2878</v>
      </c>
      <c r="F1254" s="849"/>
      <c r="G1254" s="849"/>
      <c r="H1254" s="837">
        <v>0</v>
      </c>
      <c r="I1254" s="849">
        <v>18</v>
      </c>
      <c r="J1254" s="849">
        <v>20359.080000000002</v>
      </c>
      <c r="K1254" s="837">
        <v>1</v>
      </c>
      <c r="L1254" s="849">
        <v>18</v>
      </c>
      <c r="M1254" s="850">
        <v>20359.080000000002</v>
      </c>
    </row>
    <row r="1255" spans="1:13" ht="14.45" customHeight="1" x14ac:dyDescent="0.2">
      <c r="A1255" s="831" t="s">
        <v>3284</v>
      </c>
      <c r="B1255" s="832" t="s">
        <v>2873</v>
      </c>
      <c r="C1255" s="832" t="s">
        <v>4976</v>
      </c>
      <c r="D1255" s="832" t="s">
        <v>3792</v>
      </c>
      <c r="E1255" s="832" t="s">
        <v>2876</v>
      </c>
      <c r="F1255" s="849">
        <v>10</v>
      </c>
      <c r="G1255" s="849">
        <v>7540.4</v>
      </c>
      <c r="H1255" s="837">
        <v>1</v>
      </c>
      <c r="I1255" s="849"/>
      <c r="J1255" s="849"/>
      <c r="K1255" s="837">
        <v>0</v>
      </c>
      <c r="L1255" s="849">
        <v>10</v>
      </c>
      <c r="M1255" s="850">
        <v>7540.4</v>
      </c>
    </row>
    <row r="1256" spans="1:13" ht="14.45" customHeight="1" x14ac:dyDescent="0.2">
      <c r="A1256" s="831" t="s">
        <v>3284</v>
      </c>
      <c r="B1256" s="832" t="s">
        <v>2873</v>
      </c>
      <c r="C1256" s="832" t="s">
        <v>4977</v>
      </c>
      <c r="D1256" s="832" t="s">
        <v>3792</v>
      </c>
      <c r="E1256" s="832" t="s">
        <v>2876</v>
      </c>
      <c r="F1256" s="849">
        <v>3</v>
      </c>
      <c r="G1256" s="849">
        <v>2262.12</v>
      </c>
      <c r="H1256" s="837">
        <v>1</v>
      </c>
      <c r="I1256" s="849"/>
      <c r="J1256" s="849"/>
      <c r="K1256" s="837">
        <v>0</v>
      </c>
      <c r="L1256" s="849">
        <v>3</v>
      </c>
      <c r="M1256" s="850">
        <v>2262.12</v>
      </c>
    </row>
    <row r="1257" spans="1:13" ht="14.45" customHeight="1" x14ac:dyDescent="0.2">
      <c r="A1257" s="831" t="s">
        <v>3284</v>
      </c>
      <c r="B1257" s="832" t="s">
        <v>2883</v>
      </c>
      <c r="C1257" s="832" t="s">
        <v>2886</v>
      </c>
      <c r="D1257" s="832" t="s">
        <v>1345</v>
      </c>
      <c r="E1257" s="832" t="s">
        <v>1346</v>
      </c>
      <c r="F1257" s="849"/>
      <c r="G1257" s="849"/>
      <c r="H1257" s="837"/>
      <c r="I1257" s="849">
        <v>33</v>
      </c>
      <c r="J1257" s="849">
        <v>0</v>
      </c>
      <c r="K1257" s="837"/>
      <c r="L1257" s="849">
        <v>33</v>
      </c>
      <c r="M1257" s="850">
        <v>0</v>
      </c>
    </row>
    <row r="1258" spans="1:13" ht="14.45" customHeight="1" x14ac:dyDescent="0.2">
      <c r="A1258" s="831" t="s">
        <v>3284</v>
      </c>
      <c r="B1258" s="832" t="s">
        <v>2906</v>
      </c>
      <c r="C1258" s="832" t="s">
        <v>2910</v>
      </c>
      <c r="D1258" s="832" t="s">
        <v>2911</v>
      </c>
      <c r="E1258" s="832" t="s">
        <v>2912</v>
      </c>
      <c r="F1258" s="849"/>
      <c r="G1258" s="849"/>
      <c r="H1258" s="837">
        <v>0</v>
      </c>
      <c r="I1258" s="849">
        <v>1</v>
      </c>
      <c r="J1258" s="849">
        <v>113.16</v>
      </c>
      <c r="K1258" s="837">
        <v>1</v>
      </c>
      <c r="L1258" s="849">
        <v>1</v>
      </c>
      <c r="M1258" s="850">
        <v>113.16</v>
      </c>
    </row>
    <row r="1259" spans="1:13" ht="14.45" customHeight="1" x14ac:dyDescent="0.2">
      <c r="A1259" s="831" t="s">
        <v>3284</v>
      </c>
      <c r="B1259" s="832" t="s">
        <v>2906</v>
      </c>
      <c r="C1259" s="832" t="s">
        <v>2915</v>
      </c>
      <c r="D1259" s="832" t="s">
        <v>2911</v>
      </c>
      <c r="E1259" s="832" t="s">
        <v>2916</v>
      </c>
      <c r="F1259" s="849"/>
      <c r="G1259" s="849"/>
      <c r="H1259" s="837">
        <v>0</v>
      </c>
      <c r="I1259" s="849">
        <v>16</v>
      </c>
      <c r="J1259" s="849">
        <v>5431.52</v>
      </c>
      <c r="K1259" s="837">
        <v>1</v>
      </c>
      <c r="L1259" s="849">
        <v>16</v>
      </c>
      <c r="M1259" s="850">
        <v>5431.52</v>
      </c>
    </row>
    <row r="1260" spans="1:13" ht="14.45" customHeight="1" x14ac:dyDescent="0.2">
      <c r="A1260" s="831" t="s">
        <v>3284</v>
      </c>
      <c r="B1260" s="832" t="s">
        <v>2906</v>
      </c>
      <c r="C1260" s="832" t="s">
        <v>4998</v>
      </c>
      <c r="D1260" s="832" t="s">
        <v>2908</v>
      </c>
      <c r="E1260" s="832" t="s">
        <v>4999</v>
      </c>
      <c r="F1260" s="849"/>
      <c r="G1260" s="849"/>
      <c r="H1260" s="837">
        <v>0</v>
      </c>
      <c r="I1260" s="849">
        <v>4</v>
      </c>
      <c r="J1260" s="849">
        <v>3054.52</v>
      </c>
      <c r="K1260" s="837">
        <v>1</v>
      </c>
      <c r="L1260" s="849">
        <v>4</v>
      </c>
      <c r="M1260" s="850">
        <v>3054.52</v>
      </c>
    </row>
    <row r="1261" spans="1:13" ht="14.45" customHeight="1" x14ac:dyDescent="0.2">
      <c r="A1261" s="831" t="s">
        <v>3284</v>
      </c>
      <c r="B1261" s="832" t="s">
        <v>2930</v>
      </c>
      <c r="C1261" s="832" t="s">
        <v>4966</v>
      </c>
      <c r="D1261" s="832" t="s">
        <v>4967</v>
      </c>
      <c r="E1261" s="832" t="s">
        <v>4968</v>
      </c>
      <c r="F1261" s="849">
        <v>1</v>
      </c>
      <c r="G1261" s="849">
        <v>14.11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14.11</v>
      </c>
    </row>
    <row r="1262" spans="1:13" ht="14.45" customHeight="1" x14ac:dyDescent="0.2">
      <c r="A1262" s="831" t="s">
        <v>3284</v>
      </c>
      <c r="B1262" s="832" t="s">
        <v>2930</v>
      </c>
      <c r="C1262" s="832" t="s">
        <v>3756</v>
      </c>
      <c r="D1262" s="832" t="s">
        <v>3757</v>
      </c>
      <c r="E1262" s="832" t="s">
        <v>2935</v>
      </c>
      <c r="F1262" s="849">
        <v>2</v>
      </c>
      <c r="G1262" s="849">
        <v>9.4</v>
      </c>
      <c r="H1262" s="837">
        <v>1</v>
      </c>
      <c r="I1262" s="849"/>
      <c r="J1262" s="849"/>
      <c r="K1262" s="837">
        <v>0</v>
      </c>
      <c r="L1262" s="849">
        <v>2</v>
      </c>
      <c r="M1262" s="850">
        <v>9.4</v>
      </c>
    </row>
    <row r="1263" spans="1:13" ht="14.45" customHeight="1" x14ac:dyDescent="0.2">
      <c r="A1263" s="831" t="s">
        <v>3284</v>
      </c>
      <c r="B1263" s="832" t="s">
        <v>2930</v>
      </c>
      <c r="C1263" s="832" t="s">
        <v>2934</v>
      </c>
      <c r="D1263" s="832" t="s">
        <v>2932</v>
      </c>
      <c r="E1263" s="832" t="s">
        <v>2935</v>
      </c>
      <c r="F1263" s="849"/>
      <c r="G1263" s="849"/>
      <c r="H1263" s="837">
        <v>0</v>
      </c>
      <c r="I1263" s="849">
        <v>4</v>
      </c>
      <c r="J1263" s="849">
        <v>18.8</v>
      </c>
      <c r="K1263" s="837">
        <v>1</v>
      </c>
      <c r="L1263" s="849">
        <v>4</v>
      </c>
      <c r="M1263" s="850">
        <v>18.8</v>
      </c>
    </row>
    <row r="1264" spans="1:13" ht="14.45" customHeight="1" x14ac:dyDescent="0.2">
      <c r="A1264" s="831" t="s">
        <v>3284</v>
      </c>
      <c r="B1264" s="832" t="s">
        <v>2946</v>
      </c>
      <c r="C1264" s="832" t="s">
        <v>3674</v>
      </c>
      <c r="D1264" s="832" t="s">
        <v>3675</v>
      </c>
      <c r="E1264" s="832" t="s">
        <v>771</v>
      </c>
      <c r="F1264" s="849">
        <v>3</v>
      </c>
      <c r="G1264" s="849">
        <v>0</v>
      </c>
      <c r="H1264" s="837"/>
      <c r="I1264" s="849"/>
      <c r="J1264" s="849"/>
      <c r="K1264" s="837"/>
      <c r="L1264" s="849">
        <v>3</v>
      </c>
      <c r="M1264" s="850">
        <v>0</v>
      </c>
    </row>
    <row r="1265" spans="1:13" ht="14.45" customHeight="1" x14ac:dyDescent="0.2">
      <c r="A1265" s="831" t="s">
        <v>3284</v>
      </c>
      <c r="B1265" s="832" t="s">
        <v>2946</v>
      </c>
      <c r="C1265" s="832" t="s">
        <v>2949</v>
      </c>
      <c r="D1265" s="832" t="s">
        <v>1662</v>
      </c>
      <c r="E1265" s="832" t="s">
        <v>2950</v>
      </c>
      <c r="F1265" s="849">
        <v>3</v>
      </c>
      <c r="G1265" s="849">
        <v>0</v>
      </c>
      <c r="H1265" s="837"/>
      <c r="I1265" s="849"/>
      <c r="J1265" s="849"/>
      <c r="K1265" s="837"/>
      <c r="L1265" s="849">
        <v>3</v>
      </c>
      <c r="M1265" s="850">
        <v>0</v>
      </c>
    </row>
    <row r="1266" spans="1:13" ht="14.45" customHeight="1" x14ac:dyDescent="0.2">
      <c r="A1266" s="831" t="s">
        <v>3284</v>
      </c>
      <c r="B1266" s="832" t="s">
        <v>2946</v>
      </c>
      <c r="C1266" s="832" t="s">
        <v>3679</v>
      </c>
      <c r="D1266" s="832" t="s">
        <v>3680</v>
      </c>
      <c r="E1266" s="832" t="s">
        <v>771</v>
      </c>
      <c r="F1266" s="849">
        <v>1</v>
      </c>
      <c r="G1266" s="849">
        <v>0</v>
      </c>
      <c r="H1266" s="837"/>
      <c r="I1266" s="849"/>
      <c r="J1266" s="849"/>
      <c r="K1266" s="837"/>
      <c r="L1266" s="849">
        <v>1</v>
      </c>
      <c r="M1266" s="850">
        <v>0</v>
      </c>
    </row>
    <row r="1267" spans="1:13" ht="14.45" customHeight="1" x14ac:dyDescent="0.2">
      <c r="A1267" s="831" t="s">
        <v>3284</v>
      </c>
      <c r="B1267" s="832" t="s">
        <v>2946</v>
      </c>
      <c r="C1267" s="832" t="s">
        <v>5067</v>
      </c>
      <c r="D1267" s="832" t="s">
        <v>3999</v>
      </c>
      <c r="E1267" s="832" t="s">
        <v>771</v>
      </c>
      <c r="F1267" s="849">
        <v>1</v>
      </c>
      <c r="G1267" s="849">
        <v>0</v>
      </c>
      <c r="H1267" s="837"/>
      <c r="I1267" s="849"/>
      <c r="J1267" s="849"/>
      <c r="K1267" s="837"/>
      <c r="L1267" s="849">
        <v>1</v>
      </c>
      <c r="M1267" s="850">
        <v>0</v>
      </c>
    </row>
    <row r="1268" spans="1:13" ht="14.45" customHeight="1" x14ac:dyDescent="0.2">
      <c r="A1268" s="831" t="s">
        <v>3284</v>
      </c>
      <c r="B1268" s="832" t="s">
        <v>2946</v>
      </c>
      <c r="C1268" s="832" t="s">
        <v>3682</v>
      </c>
      <c r="D1268" s="832" t="s">
        <v>3683</v>
      </c>
      <c r="E1268" s="832" t="s">
        <v>3148</v>
      </c>
      <c r="F1268" s="849">
        <v>3</v>
      </c>
      <c r="G1268" s="849">
        <v>0</v>
      </c>
      <c r="H1268" s="837"/>
      <c r="I1268" s="849"/>
      <c r="J1268" s="849"/>
      <c r="K1268" s="837"/>
      <c r="L1268" s="849">
        <v>3</v>
      </c>
      <c r="M1268" s="850">
        <v>0</v>
      </c>
    </row>
    <row r="1269" spans="1:13" ht="14.45" customHeight="1" x14ac:dyDescent="0.2">
      <c r="A1269" s="831" t="s">
        <v>3284</v>
      </c>
      <c r="B1269" s="832" t="s">
        <v>2946</v>
      </c>
      <c r="C1269" s="832" t="s">
        <v>3142</v>
      </c>
      <c r="D1269" s="832" t="s">
        <v>1662</v>
      </c>
      <c r="E1269" s="832" t="s">
        <v>2950</v>
      </c>
      <c r="F1269" s="849"/>
      <c r="G1269" s="849"/>
      <c r="H1269" s="837"/>
      <c r="I1269" s="849">
        <v>6</v>
      </c>
      <c r="J1269" s="849">
        <v>0</v>
      </c>
      <c r="K1269" s="837"/>
      <c r="L1269" s="849">
        <v>6</v>
      </c>
      <c r="M1269" s="850">
        <v>0</v>
      </c>
    </row>
    <row r="1270" spans="1:13" ht="14.45" customHeight="1" x14ac:dyDescent="0.2">
      <c r="A1270" s="831" t="s">
        <v>3284</v>
      </c>
      <c r="B1270" s="832" t="s">
        <v>5597</v>
      </c>
      <c r="C1270" s="832" t="s">
        <v>3366</v>
      </c>
      <c r="D1270" s="832" t="s">
        <v>831</v>
      </c>
      <c r="E1270" s="832" t="s">
        <v>769</v>
      </c>
      <c r="F1270" s="849"/>
      <c r="G1270" s="849"/>
      <c r="H1270" s="837">
        <v>0</v>
      </c>
      <c r="I1270" s="849">
        <v>9</v>
      </c>
      <c r="J1270" s="849">
        <v>593.91</v>
      </c>
      <c r="K1270" s="837">
        <v>1</v>
      </c>
      <c r="L1270" s="849">
        <v>9</v>
      </c>
      <c r="M1270" s="850">
        <v>593.91</v>
      </c>
    </row>
    <row r="1271" spans="1:13" ht="14.45" customHeight="1" x14ac:dyDescent="0.2">
      <c r="A1271" s="831" t="s">
        <v>3284</v>
      </c>
      <c r="B1271" s="832" t="s">
        <v>5597</v>
      </c>
      <c r="C1271" s="832" t="s">
        <v>3367</v>
      </c>
      <c r="D1271" s="832" t="s">
        <v>832</v>
      </c>
      <c r="E1271" s="832" t="s">
        <v>833</v>
      </c>
      <c r="F1271" s="849"/>
      <c r="G1271" s="849"/>
      <c r="H1271" s="837">
        <v>0</v>
      </c>
      <c r="I1271" s="849">
        <v>1</v>
      </c>
      <c r="J1271" s="849">
        <v>132</v>
      </c>
      <c r="K1271" s="837">
        <v>1</v>
      </c>
      <c r="L1271" s="849">
        <v>1</v>
      </c>
      <c r="M1271" s="850">
        <v>132</v>
      </c>
    </row>
    <row r="1272" spans="1:13" ht="14.45" customHeight="1" x14ac:dyDescent="0.2">
      <c r="A1272" s="831" t="s">
        <v>3284</v>
      </c>
      <c r="B1272" s="832" t="s">
        <v>5597</v>
      </c>
      <c r="C1272" s="832" t="s">
        <v>4978</v>
      </c>
      <c r="D1272" s="832" t="s">
        <v>4979</v>
      </c>
      <c r="E1272" s="832" t="s">
        <v>3148</v>
      </c>
      <c r="F1272" s="849">
        <v>6</v>
      </c>
      <c r="G1272" s="849">
        <v>369.54</v>
      </c>
      <c r="H1272" s="837">
        <v>1</v>
      </c>
      <c r="I1272" s="849"/>
      <c r="J1272" s="849"/>
      <c r="K1272" s="837">
        <v>0</v>
      </c>
      <c r="L1272" s="849">
        <v>6</v>
      </c>
      <c r="M1272" s="850">
        <v>369.54</v>
      </c>
    </row>
    <row r="1273" spans="1:13" ht="14.45" customHeight="1" x14ac:dyDescent="0.2">
      <c r="A1273" s="831" t="s">
        <v>3284</v>
      </c>
      <c r="B1273" s="832" t="s">
        <v>2954</v>
      </c>
      <c r="C1273" s="832" t="s">
        <v>2955</v>
      </c>
      <c r="D1273" s="832" t="s">
        <v>2956</v>
      </c>
      <c r="E1273" s="832" t="s">
        <v>2957</v>
      </c>
      <c r="F1273" s="849"/>
      <c r="G1273" s="849"/>
      <c r="H1273" s="837">
        <v>0</v>
      </c>
      <c r="I1273" s="849">
        <v>5</v>
      </c>
      <c r="J1273" s="849">
        <v>614.79999999999995</v>
      </c>
      <c r="K1273" s="837">
        <v>1</v>
      </c>
      <c r="L1273" s="849">
        <v>5</v>
      </c>
      <c r="M1273" s="850">
        <v>614.79999999999995</v>
      </c>
    </row>
    <row r="1274" spans="1:13" ht="14.45" customHeight="1" x14ac:dyDescent="0.2">
      <c r="A1274" s="831" t="s">
        <v>3284</v>
      </c>
      <c r="B1274" s="832" t="s">
        <v>3145</v>
      </c>
      <c r="C1274" s="832" t="s">
        <v>3146</v>
      </c>
      <c r="D1274" s="832" t="s">
        <v>3147</v>
      </c>
      <c r="E1274" s="832" t="s">
        <v>3148</v>
      </c>
      <c r="F1274" s="849"/>
      <c r="G1274" s="849"/>
      <c r="H1274" s="837">
        <v>0</v>
      </c>
      <c r="I1274" s="849">
        <v>1</v>
      </c>
      <c r="J1274" s="849">
        <v>123.2</v>
      </c>
      <c r="K1274" s="837">
        <v>1</v>
      </c>
      <c r="L1274" s="849">
        <v>1</v>
      </c>
      <c r="M1274" s="850">
        <v>123.2</v>
      </c>
    </row>
    <row r="1275" spans="1:13" ht="14.45" customHeight="1" x14ac:dyDescent="0.2">
      <c r="A1275" s="831" t="s">
        <v>3284</v>
      </c>
      <c r="B1275" s="832" t="s">
        <v>2958</v>
      </c>
      <c r="C1275" s="832" t="s">
        <v>2959</v>
      </c>
      <c r="D1275" s="832" t="s">
        <v>2960</v>
      </c>
      <c r="E1275" s="832" t="s">
        <v>2961</v>
      </c>
      <c r="F1275" s="849"/>
      <c r="G1275" s="849"/>
      <c r="H1275" s="837">
        <v>0</v>
      </c>
      <c r="I1275" s="849">
        <v>3</v>
      </c>
      <c r="J1275" s="849">
        <v>483.18</v>
      </c>
      <c r="K1275" s="837">
        <v>1</v>
      </c>
      <c r="L1275" s="849">
        <v>3</v>
      </c>
      <c r="M1275" s="850">
        <v>483.18</v>
      </c>
    </row>
    <row r="1276" spans="1:13" ht="14.45" customHeight="1" x14ac:dyDescent="0.2">
      <c r="A1276" s="831" t="s">
        <v>3284</v>
      </c>
      <c r="B1276" s="832" t="s">
        <v>2991</v>
      </c>
      <c r="C1276" s="832" t="s">
        <v>4980</v>
      </c>
      <c r="D1276" s="832" t="s">
        <v>4078</v>
      </c>
      <c r="E1276" s="832" t="s">
        <v>4207</v>
      </c>
      <c r="F1276" s="849">
        <v>2</v>
      </c>
      <c r="G1276" s="849">
        <v>352.64</v>
      </c>
      <c r="H1276" s="837">
        <v>1</v>
      </c>
      <c r="I1276" s="849"/>
      <c r="J1276" s="849"/>
      <c r="K1276" s="837">
        <v>0</v>
      </c>
      <c r="L1276" s="849">
        <v>2</v>
      </c>
      <c r="M1276" s="850">
        <v>352.64</v>
      </c>
    </row>
    <row r="1277" spans="1:13" ht="14.45" customHeight="1" x14ac:dyDescent="0.2">
      <c r="A1277" s="831" t="s">
        <v>3284</v>
      </c>
      <c r="B1277" s="832" t="s">
        <v>2991</v>
      </c>
      <c r="C1277" s="832" t="s">
        <v>4816</v>
      </c>
      <c r="D1277" s="832" t="s">
        <v>4078</v>
      </c>
      <c r="E1277" s="832" t="s">
        <v>4817</v>
      </c>
      <c r="F1277" s="849">
        <v>3</v>
      </c>
      <c r="G1277" s="849">
        <v>264.48</v>
      </c>
      <c r="H1277" s="837">
        <v>1</v>
      </c>
      <c r="I1277" s="849"/>
      <c r="J1277" s="849"/>
      <c r="K1277" s="837">
        <v>0</v>
      </c>
      <c r="L1277" s="849">
        <v>3</v>
      </c>
      <c r="M1277" s="850">
        <v>264.48</v>
      </c>
    </row>
    <row r="1278" spans="1:13" ht="14.45" customHeight="1" x14ac:dyDescent="0.2">
      <c r="A1278" s="831" t="s">
        <v>3284</v>
      </c>
      <c r="B1278" s="832" t="s">
        <v>2991</v>
      </c>
      <c r="C1278" s="832" t="s">
        <v>4210</v>
      </c>
      <c r="D1278" s="832" t="s">
        <v>2993</v>
      </c>
      <c r="E1278" s="832" t="s">
        <v>4211</v>
      </c>
      <c r="F1278" s="849"/>
      <c r="G1278" s="849"/>
      <c r="H1278" s="837">
        <v>0</v>
      </c>
      <c r="I1278" s="849">
        <v>1</v>
      </c>
      <c r="J1278" s="849">
        <v>176.32</v>
      </c>
      <c r="K1278" s="837">
        <v>1</v>
      </c>
      <c r="L1278" s="849">
        <v>1</v>
      </c>
      <c r="M1278" s="850">
        <v>176.32</v>
      </c>
    </row>
    <row r="1279" spans="1:13" ht="14.45" customHeight="1" x14ac:dyDescent="0.2">
      <c r="A1279" s="831" t="s">
        <v>3284</v>
      </c>
      <c r="B1279" s="832" t="s">
        <v>2991</v>
      </c>
      <c r="C1279" s="832" t="s">
        <v>2992</v>
      </c>
      <c r="D1279" s="832" t="s">
        <v>2993</v>
      </c>
      <c r="E1279" s="832" t="s">
        <v>2994</v>
      </c>
      <c r="F1279" s="849"/>
      <c r="G1279" s="849"/>
      <c r="H1279" s="837">
        <v>0</v>
      </c>
      <c r="I1279" s="849">
        <v>2</v>
      </c>
      <c r="J1279" s="849">
        <v>117.54</v>
      </c>
      <c r="K1279" s="837">
        <v>1</v>
      </c>
      <c r="L1279" s="849">
        <v>2</v>
      </c>
      <c r="M1279" s="850">
        <v>117.54</v>
      </c>
    </row>
    <row r="1280" spans="1:13" ht="14.45" customHeight="1" x14ac:dyDescent="0.2">
      <c r="A1280" s="831" t="s">
        <v>3284</v>
      </c>
      <c r="B1280" s="832" t="s">
        <v>2991</v>
      </c>
      <c r="C1280" s="832" t="s">
        <v>4983</v>
      </c>
      <c r="D1280" s="832" t="s">
        <v>4078</v>
      </c>
      <c r="E1280" s="832" t="s">
        <v>4984</v>
      </c>
      <c r="F1280" s="849">
        <v>1</v>
      </c>
      <c r="G1280" s="849">
        <v>58.77</v>
      </c>
      <c r="H1280" s="837">
        <v>1</v>
      </c>
      <c r="I1280" s="849"/>
      <c r="J1280" s="849"/>
      <c r="K1280" s="837">
        <v>0</v>
      </c>
      <c r="L1280" s="849">
        <v>1</v>
      </c>
      <c r="M1280" s="850">
        <v>58.77</v>
      </c>
    </row>
    <row r="1281" spans="1:13" ht="14.45" customHeight="1" x14ac:dyDescent="0.2">
      <c r="A1281" s="831" t="s">
        <v>3284</v>
      </c>
      <c r="B1281" s="832" t="s">
        <v>2995</v>
      </c>
      <c r="C1281" s="832" t="s">
        <v>3165</v>
      </c>
      <c r="D1281" s="832" t="s">
        <v>3166</v>
      </c>
      <c r="E1281" s="832" t="s">
        <v>2157</v>
      </c>
      <c r="F1281" s="849"/>
      <c r="G1281" s="849"/>
      <c r="H1281" s="837">
        <v>0</v>
      </c>
      <c r="I1281" s="849">
        <v>86</v>
      </c>
      <c r="J1281" s="849">
        <v>17182.759999999998</v>
      </c>
      <c r="K1281" s="837">
        <v>1</v>
      </c>
      <c r="L1281" s="849">
        <v>86</v>
      </c>
      <c r="M1281" s="850">
        <v>17182.759999999998</v>
      </c>
    </row>
    <row r="1282" spans="1:13" ht="14.45" customHeight="1" x14ac:dyDescent="0.2">
      <c r="A1282" s="831" t="s">
        <v>3284</v>
      </c>
      <c r="B1282" s="832" t="s">
        <v>2879</v>
      </c>
      <c r="C1282" s="832" t="s">
        <v>5068</v>
      </c>
      <c r="D1282" s="832" t="s">
        <v>4338</v>
      </c>
      <c r="E1282" s="832" t="s">
        <v>5069</v>
      </c>
      <c r="F1282" s="849">
        <v>3</v>
      </c>
      <c r="G1282" s="849">
        <v>150.96</v>
      </c>
      <c r="H1282" s="837">
        <v>1</v>
      </c>
      <c r="I1282" s="849"/>
      <c r="J1282" s="849"/>
      <c r="K1282" s="837">
        <v>0</v>
      </c>
      <c r="L1282" s="849">
        <v>3</v>
      </c>
      <c r="M1282" s="850">
        <v>150.96</v>
      </c>
    </row>
    <row r="1283" spans="1:13" ht="14.45" customHeight="1" x14ac:dyDescent="0.2">
      <c r="A1283" s="831" t="s">
        <v>3285</v>
      </c>
      <c r="B1283" s="832" t="s">
        <v>5596</v>
      </c>
      <c r="C1283" s="832" t="s">
        <v>3926</v>
      </c>
      <c r="D1283" s="832" t="s">
        <v>1078</v>
      </c>
      <c r="E1283" s="832" t="s">
        <v>3927</v>
      </c>
      <c r="F1283" s="849">
        <v>1</v>
      </c>
      <c r="G1283" s="849">
        <v>32.25</v>
      </c>
      <c r="H1283" s="837">
        <v>1</v>
      </c>
      <c r="I1283" s="849"/>
      <c r="J1283" s="849"/>
      <c r="K1283" s="837">
        <v>0</v>
      </c>
      <c r="L1283" s="849">
        <v>1</v>
      </c>
      <c r="M1283" s="850">
        <v>32.25</v>
      </c>
    </row>
    <row r="1284" spans="1:13" ht="14.45" customHeight="1" x14ac:dyDescent="0.2">
      <c r="A1284" s="831" t="s">
        <v>3285</v>
      </c>
      <c r="B1284" s="832" t="s">
        <v>5596</v>
      </c>
      <c r="C1284" s="832" t="s">
        <v>3928</v>
      </c>
      <c r="D1284" s="832" t="s">
        <v>1078</v>
      </c>
      <c r="E1284" s="832" t="s">
        <v>3929</v>
      </c>
      <c r="F1284" s="849">
        <v>4</v>
      </c>
      <c r="G1284" s="849">
        <v>414.68</v>
      </c>
      <c r="H1284" s="837">
        <v>1</v>
      </c>
      <c r="I1284" s="849"/>
      <c r="J1284" s="849"/>
      <c r="K1284" s="837">
        <v>0</v>
      </c>
      <c r="L1284" s="849">
        <v>4</v>
      </c>
      <c r="M1284" s="850">
        <v>414.68</v>
      </c>
    </row>
    <row r="1285" spans="1:13" ht="14.45" customHeight="1" x14ac:dyDescent="0.2">
      <c r="A1285" s="831" t="s">
        <v>3285</v>
      </c>
      <c r="B1285" s="832" t="s">
        <v>2505</v>
      </c>
      <c r="C1285" s="832" t="s">
        <v>2510</v>
      </c>
      <c r="D1285" s="832" t="s">
        <v>842</v>
      </c>
      <c r="E1285" s="832" t="s">
        <v>2511</v>
      </c>
      <c r="F1285" s="849"/>
      <c r="G1285" s="849"/>
      <c r="H1285" s="837">
        <v>0</v>
      </c>
      <c r="I1285" s="849">
        <v>3</v>
      </c>
      <c r="J1285" s="849">
        <v>172.8</v>
      </c>
      <c r="K1285" s="837">
        <v>1</v>
      </c>
      <c r="L1285" s="849">
        <v>3</v>
      </c>
      <c r="M1285" s="850">
        <v>172.8</v>
      </c>
    </row>
    <row r="1286" spans="1:13" ht="14.45" customHeight="1" x14ac:dyDescent="0.2">
      <c r="A1286" s="831" t="s">
        <v>3285</v>
      </c>
      <c r="B1286" s="832" t="s">
        <v>2505</v>
      </c>
      <c r="C1286" s="832" t="s">
        <v>2508</v>
      </c>
      <c r="D1286" s="832" t="s">
        <v>842</v>
      </c>
      <c r="E1286" s="832" t="s">
        <v>2509</v>
      </c>
      <c r="F1286" s="849"/>
      <c r="G1286" s="849"/>
      <c r="H1286" s="837">
        <v>0</v>
      </c>
      <c r="I1286" s="849">
        <v>1</v>
      </c>
      <c r="J1286" s="849">
        <v>16.12</v>
      </c>
      <c r="K1286" s="837">
        <v>1</v>
      </c>
      <c r="L1286" s="849">
        <v>1</v>
      </c>
      <c r="M1286" s="850">
        <v>16.12</v>
      </c>
    </row>
    <row r="1287" spans="1:13" ht="14.45" customHeight="1" x14ac:dyDescent="0.2">
      <c r="A1287" s="831" t="s">
        <v>3285</v>
      </c>
      <c r="B1287" s="832" t="s">
        <v>2512</v>
      </c>
      <c r="C1287" s="832" t="s">
        <v>2513</v>
      </c>
      <c r="D1287" s="832" t="s">
        <v>2514</v>
      </c>
      <c r="E1287" s="832" t="s">
        <v>2515</v>
      </c>
      <c r="F1287" s="849"/>
      <c r="G1287" s="849"/>
      <c r="H1287" s="837">
        <v>0</v>
      </c>
      <c r="I1287" s="849">
        <v>1</v>
      </c>
      <c r="J1287" s="849">
        <v>16.12</v>
      </c>
      <c r="K1287" s="837">
        <v>1</v>
      </c>
      <c r="L1287" s="849">
        <v>1</v>
      </c>
      <c r="M1287" s="850">
        <v>16.12</v>
      </c>
    </row>
    <row r="1288" spans="1:13" ht="14.45" customHeight="1" x14ac:dyDescent="0.2">
      <c r="A1288" s="831" t="s">
        <v>3285</v>
      </c>
      <c r="B1288" s="832" t="s">
        <v>2530</v>
      </c>
      <c r="C1288" s="832" t="s">
        <v>2531</v>
      </c>
      <c r="D1288" s="832" t="s">
        <v>1454</v>
      </c>
      <c r="E1288" s="832" t="s">
        <v>2532</v>
      </c>
      <c r="F1288" s="849"/>
      <c r="G1288" s="849"/>
      <c r="H1288" s="837"/>
      <c r="I1288" s="849">
        <v>20</v>
      </c>
      <c r="J1288" s="849">
        <v>0</v>
      </c>
      <c r="K1288" s="837"/>
      <c r="L1288" s="849">
        <v>20</v>
      </c>
      <c r="M1288" s="850">
        <v>0</v>
      </c>
    </row>
    <row r="1289" spans="1:13" ht="14.45" customHeight="1" x14ac:dyDescent="0.2">
      <c r="A1289" s="831" t="s">
        <v>3285</v>
      </c>
      <c r="B1289" s="832" t="s">
        <v>2550</v>
      </c>
      <c r="C1289" s="832" t="s">
        <v>2553</v>
      </c>
      <c r="D1289" s="832" t="s">
        <v>1023</v>
      </c>
      <c r="E1289" s="832" t="s">
        <v>2554</v>
      </c>
      <c r="F1289" s="849"/>
      <c r="G1289" s="849"/>
      <c r="H1289" s="837">
        <v>0</v>
      </c>
      <c r="I1289" s="849">
        <v>2</v>
      </c>
      <c r="J1289" s="849">
        <v>2771.24</v>
      </c>
      <c r="K1289" s="837">
        <v>1</v>
      </c>
      <c r="L1289" s="849">
        <v>2</v>
      </c>
      <c r="M1289" s="850">
        <v>2771.24</v>
      </c>
    </row>
    <row r="1290" spans="1:13" ht="14.45" customHeight="1" x14ac:dyDescent="0.2">
      <c r="A1290" s="831" t="s">
        <v>3285</v>
      </c>
      <c r="B1290" s="832" t="s">
        <v>2550</v>
      </c>
      <c r="C1290" s="832" t="s">
        <v>2557</v>
      </c>
      <c r="D1290" s="832" t="s">
        <v>1023</v>
      </c>
      <c r="E1290" s="832" t="s">
        <v>2558</v>
      </c>
      <c r="F1290" s="849"/>
      <c r="G1290" s="849"/>
      <c r="H1290" s="837">
        <v>0</v>
      </c>
      <c r="I1290" s="849">
        <v>2</v>
      </c>
      <c r="J1290" s="849">
        <v>4618.72</v>
      </c>
      <c r="K1290" s="837">
        <v>1</v>
      </c>
      <c r="L1290" s="849">
        <v>2</v>
      </c>
      <c r="M1290" s="850">
        <v>4618.72</v>
      </c>
    </row>
    <row r="1291" spans="1:13" ht="14.45" customHeight="1" x14ac:dyDescent="0.2">
      <c r="A1291" s="831" t="s">
        <v>3285</v>
      </c>
      <c r="B1291" s="832" t="s">
        <v>2550</v>
      </c>
      <c r="C1291" s="832" t="s">
        <v>3538</v>
      </c>
      <c r="D1291" s="832" t="s">
        <v>1020</v>
      </c>
      <c r="E1291" s="832" t="s">
        <v>3539</v>
      </c>
      <c r="F1291" s="849"/>
      <c r="G1291" s="849"/>
      <c r="H1291" s="837">
        <v>0</v>
      </c>
      <c r="I1291" s="849">
        <v>2</v>
      </c>
      <c r="J1291" s="849">
        <v>981.78</v>
      </c>
      <c r="K1291" s="837">
        <v>1</v>
      </c>
      <c r="L1291" s="849">
        <v>2</v>
      </c>
      <c r="M1291" s="850">
        <v>981.78</v>
      </c>
    </row>
    <row r="1292" spans="1:13" ht="14.45" customHeight="1" x14ac:dyDescent="0.2">
      <c r="A1292" s="831" t="s">
        <v>3285</v>
      </c>
      <c r="B1292" s="832" t="s">
        <v>2550</v>
      </c>
      <c r="C1292" s="832" t="s">
        <v>3039</v>
      </c>
      <c r="D1292" s="832" t="s">
        <v>1020</v>
      </c>
      <c r="E1292" s="832" t="s">
        <v>3040</v>
      </c>
      <c r="F1292" s="849"/>
      <c r="G1292" s="849"/>
      <c r="H1292" s="837">
        <v>0</v>
      </c>
      <c r="I1292" s="849">
        <v>1</v>
      </c>
      <c r="J1292" s="849">
        <v>923.74</v>
      </c>
      <c r="K1292" s="837">
        <v>1</v>
      </c>
      <c r="L1292" s="849">
        <v>1</v>
      </c>
      <c r="M1292" s="850">
        <v>923.74</v>
      </c>
    </row>
    <row r="1293" spans="1:13" ht="14.45" customHeight="1" x14ac:dyDescent="0.2">
      <c r="A1293" s="831" t="s">
        <v>3285</v>
      </c>
      <c r="B1293" s="832" t="s">
        <v>2592</v>
      </c>
      <c r="C1293" s="832" t="s">
        <v>2594</v>
      </c>
      <c r="D1293" s="832" t="s">
        <v>1030</v>
      </c>
      <c r="E1293" s="832" t="s">
        <v>2595</v>
      </c>
      <c r="F1293" s="849"/>
      <c r="G1293" s="849"/>
      <c r="H1293" s="837">
        <v>0</v>
      </c>
      <c r="I1293" s="849">
        <v>4</v>
      </c>
      <c r="J1293" s="849">
        <v>170.04</v>
      </c>
      <c r="K1293" s="837">
        <v>1</v>
      </c>
      <c r="L1293" s="849">
        <v>4</v>
      </c>
      <c r="M1293" s="850">
        <v>170.04</v>
      </c>
    </row>
    <row r="1294" spans="1:13" ht="14.45" customHeight="1" x14ac:dyDescent="0.2">
      <c r="A1294" s="831" t="s">
        <v>3285</v>
      </c>
      <c r="B1294" s="832" t="s">
        <v>2592</v>
      </c>
      <c r="C1294" s="832" t="s">
        <v>2596</v>
      </c>
      <c r="D1294" s="832" t="s">
        <v>1030</v>
      </c>
      <c r="E1294" s="832" t="s">
        <v>2597</v>
      </c>
      <c r="F1294" s="849"/>
      <c r="G1294" s="849"/>
      <c r="H1294" s="837">
        <v>0</v>
      </c>
      <c r="I1294" s="849">
        <v>1</v>
      </c>
      <c r="J1294" s="849">
        <v>85.02</v>
      </c>
      <c r="K1294" s="837">
        <v>1</v>
      </c>
      <c r="L1294" s="849">
        <v>1</v>
      </c>
      <c r="M1294" s="850">
        <v>85.02</v>
      </c>
    </row>
    <row r="1295" spans="1:13" ht="14.45" customHeight="1" x14ac:dyDescent="0.2">
      <c r="A1295" s="831" t="s">
        <v>3285</v>
      </c>
      <c r="B1295" s="832" t="s">
        <v>2592</v>
      </c>
      <c r="C1295" s="832" t="s">
        <v>3836</v>
      </c>
      <c r="D1295" s="832" t="s">
        <v>3837</v>
      </c>
      <c r="E1295" s="832" t="s">
        <v>2595</v>
      </c>
      <c r="F1295" s="849">
        <v>3</v>
      </c>
      <c r="G1295" s="849">
        <v>127.53</v>
      </c>
      <c r="H1295" s="837">
        <v>1</v>
      </c>
      <c r="I1295" s="849"/>
      <c r="J1295" s="849"/>
      <c r="K1295" s="837">
        <v>0</v>
      </c>
      <c r="L1295" s="849">
        <v>3</v>
      </c>
      <c r="M1295" s="850">
        <v>127.53</v>
      </c>
    </row>
    <row r="1296" spans="1:13" ht="14.45" customHeight="1" x14ac:dyDescent="0.2">
      <c r="A1296" s="831" t="s">
        <v>3285</v>
      </c>
      <c r="B1296" s="832" t="s">
        <v>2611</v>
      </c>
      <c r="C1296" s="832" t="s">
        <v>4562</v>
      </c>
      <c r="D1296" s="832" t="s">
        <v>4563</v>
      </c>
      <c r="E1296" s="832" t="s">
        <v>4564</v>
      </c>
      <c r="F1296" s="849">
        <v>1</v>
      </c>
      <c r="G1296" s="849">
        <v>16.489999999999998</v>
      </c>
      <c r="H1296" s="837">
        <v>1</v>
      </c>
      <c r="I1296" s="849"/>
      <c r="J1296" s="849"/>
      <c r="K1296" s="837">
        <v>0</v>
      </c>
      <c r="L1296" s="849">
        <v>1</v>
      </c>
      <c r="M1296" s="850">
        <v>16.489999999999998</v>
      </c>
    </row>
    <row r="1297" spans="1:13" ht="14.45" customHeight="1" x14ac:dyDescent="0.2">
      <c r="A1297" s="831" t="s">
        <v>3285</v>
      </c>
      <c r="B1297" s="832" t="s">
        <v>2626</v>
      </c>
      <c r="C1297" s="832" t="s">
        <v>4531</v>
      </c>
      <c r="D1297" s="832" t="s">
        <v>721</v>
      </c>
      <c r="E1297" s="832" t="s">
        <v>4012</v>
      </c>
      <c r="F1297" s="849"/>
      <c r="G1297" s="849"/>
      <c r="H1297" s="837">
        <v>0</v>
      </c>
      <c r="I1297" s="849">
        <v>1</v>
      </c>
      <c r="J1297" s="849">
        <v>109.95</v>
      </c>
      <c r="K1297" s="837">
        <v>1</v>
      </c>
      <c r="L1297" s="849">
        <v>1</v>
      </c>
      <c r="M1297" s="850">
        <v>109.95</v>
      </c>
    </row>
    <row r="1298" spans="1:13" ht="14.45" customHeight="1" x14ac:dyDescent="0.2">
      <c r="A1298" s="831" t="s">
        <v>3285</v>
      </c>
      <c r="B1298" s="832" t="s">
        <v>2644</v>
      </c>
      <c r="C1298" s="832" t="s">
        <v>2650</v>
      </c>
      <c r="D1298" s="832" t="s">
        <v>2646</v>
      </c>
      <c r="E1298" s="832" t="s">
        <v>2651</v>
      </c>
      <c r="F1298" s="849"/>
      <c r="G1298" s="849"/>
      <c r="H1298" s="837">
        <v>0</v>
      </c>
      <c r="I1298" s="849">
        <v>1</v>
      </c>
      <c r="J1298" s="849">
        <v>31.09</v>
      </c>
      <c r="K1298" s="837">
        <v>1</v>
      </c>
      <c r="L1298" s="849">
        <v>1</v>
      </c>
      <c r="M1298" s="850">
        <v>31.09</v>
      </c>
    </row>
    <row r="1299" spans="1:13" ht="14.45" customHeight="1" x14ac:dyDescent="0.2">
      <c r="A1299" s="831" t="s">
        <v>3285</v>
      </c>
      <c r="B1299" s="832" t="s">
        <v>2658</v>
      </c>
      <c r="C1299" s="832" t="s">
        <v>2659</v>
      </c>
      <c r="D1299" s="832" t="s">
        <v>1427</v>
      </c>
      <c r="E1299" s="832" t="s">
        <v>775</v>
      </c>
      <c r="F1299" s="849"/>
      <c r="G1299" s="849"/>
      <c r="H1299" s="837">
        <v>0</v>
      </c>
      <c r="I1299" s="849">
        <v>3</v>
      </c>
      <c r="J1299" s="849">
        <v>143.10000000000002</v>
      </c>
      <c r="K1299" s="837">
        <v>1</v>
      </c>
      <c r="L1299" s="849">
        <v>3</v>
      </c>
      <c r="M1299" s="850">
        <v>143.10000000000002</v>
      </c>
    </row>
    <row r="1300" spans="1:13" ht="14.45" customHeight="1" x14ac:dyDescent="0.2">
      <c r="A1300" s="831" t="s">
        <v>3285</v>
      </c>
      <c r="B1300" s="832" t="s">
        <v>2688</v>
      </c>
      <c r="C1300" s="832" t="s">
        <v>4532</v>
      </c>
      <c r="D1300" s="832" t="s">
        <v>4533</v>
      </c>
      <c r="E1300" s="832" t="s">
        <v>4197</v>
      </c>
      <c r="F1300" s="849">
        <v>1</v>
      </c>
      <c r="G1300" s="849">
        <v>0</v>
      </c>
      <c r="H1300" s="837"/>
      <c r="I1300" s="849"/>
      <c r="J1300" s="849"/>
      <c r="K1300" s="837"/>
      <c r="L1300" s="849">
        <v>1</v>
      </c>
      <c r="M1300" s="850">
        <v>0</v>
      </c>
    </row>
    <row r="1301" spans="1:13" ht="14.45" customHeight="1" x14ac:dyDescent="0.2">
      <c r="A1301" s="831" t="s">
        <v>3285</v>
      </c>
      <c r="B1301" s="832" t="s">
        <v>2710</v>
      </c>
      <c r="C1301" s="832" t="s">
        <v>4026</v>
      </c>
      <c r="D1301" s="832" t="s">
        <v>2721</v>
      </c>
      <c r="E1301" s="832" t="s">
        <v>4027</v>
      </c>
      <c r="F1301" s="849"/>
      <c r="G1301" s="849"/>
      <c r="H1301" s="837">
        <v>0</v>
      </c>
      <c r="I1301" s="849">
        <v>1</v>
      </c>
      <c r="J1301" s="849">
        <v>74.08</v>
      </c>
      <c r="K1301" s="837">
        <v>1</v>
      </c>
      <c r="L1301" s="849">
        <v>1</v>
      </c>
      <c r="M1301" s="850">
        <v>74.08</v>
      </c>
    </row>
    <row r="1302" spans="1:13" ht="14.45" customHeight="1" x14ac:dyDescent="0.2">
      <c r="A1302" s="831" t="s">
        <v>3285</v>
      </c>
      <c r="B1302" s="832" t="s">
        <v>2710</v>
      </c>
      <c r="C1302" s="832" t="s">
        <v>4582</v>
      </c>
      <c r="D1302" s="832" t="s">
        <v>2721</v>
      </c>
      <c r="E1302" s="832" t="s">
        <v>4583</v>
      </c>
      <c r="F1302" s="849"/>
      <c r="G1302" s="849"/>
      <c r="H1302" s="837">
        <v>0</v>
      </c>
      <c r="I1302" s="849">
        <v>1</v>
      </c>
      <c r="J1302" s="849">
        <v>126.27</v>
      </c>
      <c r="K1302" s="837">
        <v>1</v>
      </c>
      <c r="L1302" s="849">
        <v>1</v>
      </c>
      <c r="M1302" s="850">
        <v>126.27</v>
      </c>
    </row>
    <row r="1303" spans="1:13" ht="14.45" customHeight="1" x14ac:dyDescent="0.2">
      <c r="A1303" s="831" t="s">
        <v>3285</v>
      </c>
      <c r="B1303" s="832" t="s">
        <v>2710</v>
      </c>
      <c r="C1303" s="832" t="s">
        <v>2714</v>
      </c>
      <c r="D1303" s="832" t="s">
        <v>2712</v>
      </c>
      <c r="E1303" s="832" t="s">
        <v>2715</v>
      </c>
      <c r="F1303" s="849"/>
      <c r="G1303" s="849"/>
      <c r="H1303" s="837">
        <v>0</v>
      </c>
      <c r="I1303" s="849">
        <v>2</v>
      </c>
      <c r="J1303" s="849">
        <v>126.28</v>
      </c>
      <c r="K1303" s="837">
        <v>1</v>
      </c>
      <c r="L1303" s="849">
        <v>2</v>
      </c>
      <c r="M1303" s="850">
        <v>126.28</v>
      </c>
    </row>
    <row r="1304" spans="1:13" ht="14.45" customHeight="1" x14ac:dyDescent="0.2">
      <c r="A1304" s="831" t="s">
        <v>3285</v>
      </c>
      <c r="B1304" s="832" t="s">
        <v>2727</v>
      </c>
      <c r="C1304" s="832" t="s">
        <v>3111</v>
      </c>
      <c r="D1304" s="832" t="s">
        <v>1735</v>
      </c>
      <c r="E1304" s="832" t="s">
        <v>3112</v>
      </c>
      <c r="F1304" s="849"/>
      <c r="G1304" s="849"/>
      <c r="H1304" s="837">
        <v>0</v>
      </c>
      <c r="I1304" s="849">
        <v>2</v>
      </c>
      <c r="J1304" s="849">
        <v>308.72000000000003</v>
      </c>
      <c r="K1304" s="837">
        <v>1</v>
      </c>
      <c r="L1304" s="849">
        <v>2</v>
      </c>
      <c r="M1304" s="850">
        <v>308.72000000000003</v>
      </c>
    </row>
    <row r="1305" spans="1:13" ht="14.45" customHeight="1" x14ac:dyDescent="0.2">
      <c r="A1305" s="831" t="s">
        <v>3285</v>
      </c>
      <c r="B1305" s="832" t="s">
        <v>2727</v>
      </c>
      <c r="C1305" s="832" t="s">
        <v>2728</v>
      </c>
      <c r="D1305" s="832" t="s">
        <v>2729</v>
      </c>
      <c r="E1305" s="832" t="s">
        <v>2730</v>
      </c>
      <c r="F1305" s="849"/>
      <c r="G1305" s="849"/>
      <c r="H1305" s="837">
        <v>0</v>
      </c>
      <c r="I1305" s="849">
        <v>2</v>
      </c>
      <c r="J1305" s="849">
        <v>299.04000000000002</v>
      </c>
      <c r="K1305" s="837">
        <v>1</v>
      </c>
      <c r="L1305" s="849">
        <v>2</v>
      </c>
      <c r="M1305" s="850">
        <v>299.04000000000002</v>
      </c>
    </row>
    <row r="1306" spans="1:13" ht="14.45" customHeight="1" x14ac:dyDescent="0.2">
      <c r="A1306" s="831" t="s">
        <v>3285</v>
      </c>
      <c r="B1306" s="832" t="s">
        <v>2727</v>
      </c>
      <c r="C1306" s="832" t="s">
        <v>4579</v>
      </c>
      <c r="D1306" s="832" t="s">
        <v>4580</v>
      </c>
      <c r="E1306" s="832" t="s">
        <v>4581</v>
      </c>
      <c r="F1306" s="849">
        <v>2</v>
      </c>
      <c r="G1306" s="849">
        <v>308.72000000000003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308.72000000000003</v>
      </c>
    </row>
    <row r="1307" spans="1:13" ht="14.45" customHeight="1" x14ac:dyDescent="0.2">
      <c r="A1307" s="831" t="s">
        <v>3285</v>
      </c>
      <c r="B1307" s="832" t="s">
        <v>2735</v>
      </c>
      <c r="C1307" s="832" t="s">
        <v>2736</v>
      </c>
      <c r="D1307" s="832" t="s">
        <v>2737</v>
      </c>
      <c r="E1307" s="832" t="s">
        <v>2738</v>
      </c>
      <c r="F1307" s="849"/>
      <c r="G1307" s="849"/>
      <c r="H1307" s="837">
        <v>0</v>
      </c>
      <c r="I1307" s="849">
        <v>1</v>
      </c>
      <c r="J1307" s="849">
        <v>85.27</v>
      </c>
      <c r="K1307" s="837">
        <v>1</v>
      </c>
      <c r="L1307" s="849">
        <v>1</v>
      </c>
      <c r="M1307" s="850">
        <v>85.27</v>
      </c>
    </row>
    <row r="1308" spans="1:13" ht="14.45" customHeight="1" x14ac:dyDescent="0.2">
      <c r="A1308" s="831" t="s">
        <v>3285</v>
      </c>
      <c r="B1308" s="832" t="s">
        <v>5599</v>
      </c>
      <c r="C1308" s="832" t="s">
        <v>3478</v>
      </c>
      <c r="D1308" s="832" t="s">
        <v>3479</v>
      </c>
      <c r="E1308" s="832" t="s">
        <v>3480</v>
      </c>
      <c r="F1308" s="849"/>
      <c r="G1308" s="849"/>
      <c r="H1308" s="837">
        <v>0</v>
      </c>
      <c r="I1308" s="849">
        <v>7</v>
      </c>
      <c r="J1308" s="849">
        <v>11558.12</v>
      </c>
      <c r="K1308" s="837">
        <v>1</v>
      </c>
      <c r="L1308" s="849">
        <v>7</v>
      </c>
      <c r="M1308" s="850">
        <v>11558.12</v>
      </c>
    </row>
    <row r="1309" spans="1:13" ht="14.45" customHeight="1" x14ac:dyDescent="0.2">
      <c r="A1309" s="831" t="s">
        <v>3285</v>
      </c>
      <c r="B1309" s="832" t="s">
        <v>5600</v>
      </c>
      <c r="C1309" s="832" t="s">
        <v>4314</v>
      </c>
      <c r="D1309" s="832" t="s">
        <v>3623</v>
      </c>
      <c r="E1309" s="832" t="s">
        <v>4315</v>
      </c>
      <c r="F1309" s="849"/>
      <c r="G1309" s="849"/>
      <c r="H1309" s="837">
        <v>0</v>
      </c>
      <c r="I1309" s="849">
        <v>2</v>
      </c>
      <c r="J1309" s="849">
        <v>502.32</v>
      </c>
      <c r="K1309" s="837">
        <v>1</v>
      </c>
      <c r="L1309" s="849">
        <v>2</v>
      </c>
      <c r="M1309" s="850">
        <v>502.32</v>
      </c>
    </row>
    <row r="1310" spans="1:13" ht="14.45" customHeight="1" x14ac:dyDescent="0.2">
      <c r="A1310" s="831" t="s">
        <v>3285</v>
      </c>
      <c r="B1310" s="832" t="s">
        <v>5600</v>
      </c>
      <c r="C1310" s="832" t="s">
        <v>3622</v>
      </c>
      <c r="D1310" s="832" t="s">
        <v>3623</v>
      </c>
      <c r="E1310" s="832" t="s">
        <v>3624</v>
      </c>
      <c r="F1310" s="849"/>
      <c r="G1310" s="849"/>
      <c r="H1310" s="837">
        <v>0</v>
      </c>
      <c r="I1310" s="849">
        <v>26</v>
      </c>
      <c r="J1310" s="849">
        <v>13060.060000000001</v>
      </c>
      <c r="K1310" s="837">
        <v>1</v>
      </c>
      <c r="L1310" s="849">
        <v>26</v>
      </c>
      <c r="M1310" s="850">
        <v>13060.060000000001</v>
      </c>
    </row>
    <row r="1311" spans="1:13" ht="14.45" customHeight="1" x14ac:dyDescent="0.2">
      <c r="A1311" s="831" t="s">
        <v>3285</v>
      </c>
      <c r="B1311" s="832" t="s">
        <v>5600</v>
      </c>
      <c r="C1311" s="832" t="s">
        <v>3625</v>
      </c>
      <c r="D1311" s="832" t="s">
        <v>3621</v>
      </c>
      <c r="E1311" s="832" t="s">
        <v>3068</v>
      </c>
      <c r="F1311" s="849">
        <v>1</v>
      </c>
      <c r="G1311" s="849">
        <v>150.69999999999999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150.69999999999999</v>
      </c>
    </row>
    <row r="1312" spans="1:13" ht="14.45" customHeight="1" x14ac:dyDescent="0.2">
      <c r="A1312" s="831" t="s">
        <v>3285</v>
      </c>
      <c r="B1312" s="832" t="s">
        <v>5607</v>
      </c>
      <c r="C1312" s="832" t="s">
        <v>4067</v>
      </c>
      <c r="D1312" s="832" t="s">
        <v>4068</v>
      </c>
      <c r="E1312" s="832" t="s">
        <v>3765</v>
      </c>
      <c r="F1312" s="849">
        <v>1</v>
      </c>
      <c r="G1312" s="849">
        <v>513.70000000000005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513.70000000000005</v>
      </c>
    </row>
    <row r="1313" spans="1:13" ht="14.45" customHeight="1" x14ac:dyDescent="0.2">
      <c r="A1313" s="831" t="s">
        <v>3285</v>
      </c>
      <c r="B1313" s="832" t="s">
        <v>2826</v>
      </c>
      <c r="C1313" s="832" t="s">
        <v>3509</v>
      </c>
      <c r="D1313" s="832" t="s">
        <v>3510</v>
      </c>
      <c r="E1313" s="832" t="s">
        <v>3511</v>
      </c>
      <c r="F1313" s="849">
        <v>104</v>
      </c>
      <c r="G1313" s="849">
        <v>57240.56</v>
      </c>
      <c r="H1313" s="837">
        <v>1</v>
      </c>
      <c r="I1313" s="849"/>
      <c r="J1313" s="849"/>
      <c r="K1313" s="837">
        <v>0</v>
      </c>
      <c r="L1313" s="849">
        <v>104</v>
      </c>
      <c r="M1313" s="850">
        <v>57240.56</v>
      </c>
    </row>
    <row r="1314" spans="1:13" ht="14.45" customHeight="1" x14ac:dyDescent="0.2">
      <c r="A1314" s="831" t="s">
        <v>3285</v>
      </c>
      <c r="B1314" s="832" t="s">
        <v>2826</v>
      </c>
      <c r="C1314" s="832" t="s">
        <v>2827</v>
      </c>
      <c r="D1314" s="832" t="s">
        <v>2828</v>
      </c>
      <c r="E1314" s="832" t="s">
        <v>773</v>
      </c>
      <c r="F1314" s="849"/>
      <c r="G1314" s="849"/>
      <c r="H1314" s="837">
        <v>0</v>
      </c>
      <c r="I1314" s="849">
        <v>89</v>
      </c>
      <c r="J1314" s="849">
        <v>48984.71</v>
      </c>
      <c r="K1314" s="837">
        <v>1</v>
      </c>
      <c r="L1314" s="849">
        <v>89</v>
      </c>
      <c r="M1314" s="850">
        <v>48984.71</v>
      </c>
    </row>
    <row r="1315" spans="1:13" ht="14.45" customHeight="1" x14ac:dyDescent="0.2">
      <c r="A1315" s="831" t="s">
        <v>3285</v>
      </c>
      <c r="B1315" s="832" t="s">
        <v>2835</v>
      </c>
      <c r="C1315" s="832" t="s">
        <v>4524</v>
      </c>
      <c r="D1315" s="832" t="s">
        <v>4184</v>
      </c>
      <c r="E1315" s="832" t="s">
        <v>2844</v>
      </c>
      <c r="F1315" s="849">
        <v>6</v>
      </c>
      <c r="G1315" s="849">
        <v>217.62</v>
      </c>
      <c r="H1315" s="837">
        <v>1</v>
      </c>
      <c r="I1315" s="849"/>
      <c r="J1315" s="849"/>
      <c r="K1315" s="837">
        <v>0</v>
      </c>
      <c r="L1315" s="849">
        <v>6</v>
      </c>
      <c r="M1315" s="850">
        <v>217.62</v>
      </c>
    </row>
    <row r="1316" spans="1:13" ht="14.45" customHeight="1" x14ac:dyDescent="0.2">
      <c r="A1316" s="831" t="s">
        <v>3285</v>
      </c>
      <c r="B1316" s="832" t="s">
        <v>2835</v>
      </c>
      <c r="C1316" s="832" t="s">
        <v>4525</v>
      </c>
      <c r="D1316" s="832" t="s">
        <v>4184</v>
      </c>
      <c r="E1316" s="832" t="s">
        <v>2844</v>
      </c>
      <c r="F1316" s="849">
        <v>1</v>
      </c>
      <c r="G1316" s="849">
        <v>36.270000000000003</v>
      </c>
      <c r="H1316" s="837">
        <v>1</v>
      </c>
      <c r="I1316" s="849"/>
      <c r="J1316" s="849"/>
      <c r="K1316" s="837">
        <v>0</v>
      </c>
      <c r="L1316" s="849">
        <v>1</v>
      </c>
      <c r="M1316" s="850">
        <v>36.270000000000003</v>
      </c>
    </row>
    <row r="1317" spans="1:13" ht="14.45" customHeight="1" x14ac:dyDescent="0.2">
      <c r="A1317" s="831" t="s">
        <v>3285</v>
      </c>
      <c r="B1317" s="832" t="s">
        <v>2835</v>
      </c>
      <c r="C1317" s="832" t="s">
        <v>2837</v>
      </c>
      <c r="D1317" s="832" t="s">
        <v>675</v>
      </c>
      <c r="E1317" s="832" t="s">
        <v>672</v>
      </c>
      <c r="F1317" s="849"/>
      <c r="G1317" s="849"/>
      <c r="H1317" s="837">
        <v>0</v>
      </c>
      <c r="I1317" s="849">
        <v>2</v>
      </c>
      <c r="J1317" s="849">
        <v>145.1</v>
      </c>
      <c r="K1317" s="837">
        <v>1</v>
      </c>
      <c r="L1317" s="849">
        <v>2</v>
      </c>
      <c r="M1317" s="850">
        <v>145.1</v>
      </c>
    </row>
    <row r="1318" spans="1:13" ht="14.45" customHeight="1" x14ac:dyDescent="0.2">
      <c r="A1318" s="831" t="s">
        <v>3285</v>
      </c>
      <c r="B1318" s="832" t="s">
        <v>2835</v>
      </c>
      <c r="C1318" s="832" t="s">
        <v>2838</v>
      </c>
      <c r="D1318" s="832" t="s">
        <v>675</v>
      </c>
      <c r="E1318" s="832" t="s">
        <v>671</v>
      </c>
      <c r="F1318" s="849"/>
      <c r="G1318" s="849"/>
      <c r="H1318" s="837">
        <v>0</v>
      </c>
      <c r="I1318" s="849">
        <v>1</v>
      </c>
      <c r="J1318" s="849">
        <v>65.28</v>
      </c>
      <c r="K1318" s="837">
        <v>1</v>
      </c>
      <c r="L1318" s="849">
        <v>1</v>
      </c>
      <c r="M1318" s="850">
        <v>65.28</v>
      </c>
    </row>
    <row r="1319" spans="1:13" ht="14.45" customHeight="1" x14ac:dyDescent="0.2">
      <c r="A1319" s="831" t="s">
        <v>3285</v>
      </c>
      <c r="B1319" s="832" t="s">
        <v>2835</v>
      </c>
      <c r="C1319" s="832" t="s">
        <v>2836</v>
      </c>
      <c r="D1319" s="832" t="s">
        <v>675</v>
      </c>
      <c r="E1319" s="832" t="s">
        <v>676</v>
      </c>
      <c r="F1319" s="849"/>
      <c r="G1319" s="849"/>
      <c r="H1319" s="837">
        <v>0</v>
      </c>
      <c r="I1319" s="849">
        <v>3</v>
      </c>
      <c r="J1319" s="849">
        <v>65.28</v>
      </c>
      <c r="K1319" s="837">
        <v>1</v>
      </c>
      <c r="L1319" s="849">
        <v>3</v>
      </c>
      <c r="M1319" s="850">
        <v>65.28</v>
      </c>
    </row>
    <row r="1320" spans="1:13" ht="14.45" customHeight="1" x14ac:dyDescent="0.2">
      <c r="A1320" s="831" t="s">
        <v>3285</v>
      </c>
      <c r="B1320" s="832" t="s">
        <v>5604</v>
      </c>
      <c r="C1320" s="832" t="s">
        <v>3877</v>
      </c>
      <c r="D1320" s="832" t="s">
        <v>3878</v>
      </c>
      <c r="E1320" s="832" t="s">
        <v>2957</v>
      </c>
      <c r="F1320" s="849">
        <v>8</v>
      </c>
      <c r="G1320" s="849">
        <v>23603.439999999999</v>
      </c>
      <c r="H1320" s="837">
        <v>1</v>
      </c>
      <c r="I1320" s="849"/>
      <c r="J1320" s="849"/>
      <c r="K1320" s="837">
        <v>0</v>
      </c>
      <c r="L1320" s="849">
        <v>8</v>
      </c>
      <c r="M1320" s="850">
        <v>23603.439999999999</v>
      </c>
    </row>
    <row r="1321" spans="1:13" ht="14.45" customHeight="1" x14ac:dyDescent="0.2">
      <c r="A1321" s="831" t="s">
        <v>3285</v>
      </c>
      <c r="B1321" s="832" t="s">
        <v>2857</v>
      </c>
      <c r="C1321" s="832" t="s">
        <v>2863</v>
      </c>
      <c r="D1321" s="832" t="s">
        <v>2859</v>
      </c>
      <c r="E1321" s="832" t="s">
        <v>2864</v>
      </c>
      <c r="F1321" s="849"/>
      <c r="G1321" s="849"/>
      <c r="H1321" s="837">
        <v>0</v>
      </c>
      <c r="I1321" s="849">
        <v>2</v>
      </c>
      <c r="J1321" s="849">
        <v>969.5</v>
      </c>
      <c r="K1321" s="837">
        <v>1</v>
      </c>
      <c r="L1321" s="849">
        <v>2</v>
      </c>
      <c r="M1321" s="850">
        <v>969.5</v>
      </c>
    </row>
    <row r="1322" spans="1:13" ht="14.45" customHeight="1" x14ac:dyDescent="0.2">
      <c r="A1322" s="831" t="s">
        <v>3285</v>
      </c>
      <c r="B1322" s="832" t="s">
        <v>2857</v>
      </c>
      <c r="C1322" s="832" t="s">
        <v>2858</v>
      </c>
      <c r="D1322" s="832" t="s">
        <v>2859</v>
      </c>
      <c r="E1322" s="832" t="s">
        <v>2860</v>
      </c>
      <c r="F1322" s="849"/>
      <c r="G1322" s="849"/>
      <c r="H1322" s="837">
        <v>0</v>
      </c>
      <c r="I1322" s="849">
        <v>2</v>
      </c>
      <c r="J1322" s="849">
        <v>3877.94</v>
      </c>
      <c r="K1322" s="837">
        <v>1</v>
      </c>
      <c r="L1322" s="849">
        <v>2</v>
      </c>
      <c r="M1322" s="850">
        <v>3877.94</v>
      </c>
    </row>
    <row r="1323" spans="1:13" ht="14.45" customHeight="1" x14ac:dyDescent="0.2">
      <c r="A1323" s="831" t="s">
        <v>3285</v>
      </c>
      <c r="B1323" s="832" t="s">
        <v>2857</v>
      </c>
      <c r="C1323" s="832" t="s">
        <v>3432</v>
      </c>
      <c r="D1323" s="832" t="s">
        <v>2859</v>
      </c>
      <c r="E1323" s="832" t="s">
        <v>3433</v>
      </c>
      <c r="F1323" s="849"/>
      <c r="G1323" s="849"/>
      <c r="H1323" s="837">
        <v>0</v>
      </c>
      <c r="I1323" s="849">
        <v>1</v>
      </c>
      <c r="J1323" s="849">
        <v>242.37</v>
      </c>
      <c r="K1323" s="837">
        <v>1</v>
      </c>
      <c r="L1323" s="849">
        <v>1</v>
      </c>
      <c r="M1323" s="850">
        <v>242.37</v>
      </c>
    </row>
    <row r="1324" spans="1:13" ht="14.45" customHeight="1" x14ac:dyDescent="0.2">
      <c r="A1324" s="831" t="s">
        <v>3285</v>
      </c>
      <c r="B1324" s="832" t="s">
        <v>2883</v>
      </c>
      <c r="C1324" s="832" t="s">
        <v>2886</v>
      </c>
      <c r="D1324" s="832" t="s">
        <v>1345</v>
      </c>
      <c r="E1324" s="832" t="s">
        <v>1346</v>
      </c>
      <c r="F1324" s="849"/>
      <c r="G1324" s="849"/>
      <c r="H1324" s="837"/>
      <c r="I1324" s="849">
        <v>16</v>
      </c>
      <c r="J1324" s="849">
        <v>0</v>
      </c>
      <c r="K1324" s="837"/>
      <c r="L1324" s="849">
        <v>16</v>
      </c>
      <c r="M1324" s="850">
        <v>0</v>
      </c>
    </row>
    <row r="1325" spans="1:13" ht="14.45" customHeight="1" x14ac:dyDescent="0.2">
      <c r="A1325" s="831" t="s">
        <v>3285</v>
      </c>
      <c r="B1325" s="832" t="s">
        <v>2906</v>
      </c>
      <c r="C1325" s="832" t="s">
        <v>2915</v>
      </c>
      <c r="D1325" s="832" t="s">
        <v>2911</v>
      </c>
      <c r="E1325" s="832" t="s">
        <v>2916</v>
      </c>
      <c r="F1325" s="849"/>
      <c r="G1325" s="849"/>
      <c r="H1325" s="837">
        <v>0</v>
      </c>
      <c r="I1325" s="849">
        <v>3</v>
      </c>
      <c r="J1325" s="849">
        <v>1018.4100000000001</v>
      </c>
      <c r="K1325" s="837">
        <v>1</v>
      </c>
      <c r="L1325" s="849">
        <v>3</v>
      </c>
      <c r="M1325" s="850">
        <v>1018.4100000000001</v>
      </c>
    </row>
    <row r="1326" spans="1:13" ht="14.45" customHeight="1" x14ac:dyDescent="0.2">
      <c r="A1326" s="831" t="s">
        <v>3285</v>
      </c>
      <c r="B1326" s="832" t="s">
        <v>2921</v>
      </c>
      <c r="C1326" s="832" t="s">
        <v>2922</v>
      </c>
      <c r="D1326" s="832" t="s">
        <v>1416</v>
      </c>
      <c r="E1326" s="832" t="s">
        <v>1417</v>
      </c>
      <c r="F1326" s="849"/>
      <c r="G1326" s="849"/>
      <c r="H1326" s="837">
        <v>0</v>
      </c>
      <c r="I1326" s="849">
        <v>2</v>
      </c>
      <c r="J1326" s="849">
        <v>5146.4399999999996</v>
      </c>
      <c r="K1326" s="837">
        <v>1</v>
      </c>
      <c r="L1326" s="849">
        <v>2</v>
      </c>
      <c r="M1326" s="850">
        <v>5146.4399999999996</v>
      </c>
    </row>
    <row r="1327" spans="1:13" ht="14.45" customHeight="1" x14ac:dyDescent="0.2">
      <c r="A1327" s="831" t="s">
        <v>3285</v>
      </c>
      <c r="B1327" s="832" t="s">
        <v>2930</v>
      </c>
      <c r="C1327" s="832" t="s">
        <v>2931</v>
      </c>
      <c r="D1327" s="832" t="s">
        <v>2932</v>
      </c>
      <c r="E1327" s="832" t="s">
        <v>2933</v>
      </c>
      <c r="F1327" s="849"/>
      <c r="G1327" s="849"/>
      <c r="H1327" s="837">
        <v>0</v>
      </c>
      <c r="I1327" s="849">
        <v>1</v>
      </c>
      <c r="J1327" s="849">
        <v>9.4</v>
      </c>
      <c r="K1327" s="837">
        <v>1</v>
      </c>
      <c r="L1327" s="849">
        <v>1</v>
      </c>
      <c r="M1327" s="850">
        <v>9.4</v>
      </c>
    </row>
    <row r="1328" spans="1:13" ht="14.45" customHeight="1" x14ac:dyDescent="0.2">
      <c r="A1328" s="831" t="s">
        <v>3285</v>
      </c>
      <c r="B1328" s="832" t="s">
        <v>2930</v>
      </c>
      <c r="C1328" s="832" t="s">
        <v>2934</v>
      </c>
      <c r="D1328" s="832" t="s">
        <v>2932</v>
      </c>
      <c r="E1328" s="832" t="s">
        <v>2935</v>
      </c>
      <c r="F1328" s="849"/>
      <c r="G1328" s="849"/>
      <c r="H1328" s="837">
        <v>0</v>
      </c>
      <c r="I1328" s="849">
        <v>8</v>
      </c>
      <c r="J1328" s="849">
        <v>44.61</v>
      </c>
      <c r="K1328" s="837">
        <v>1</v>
      </c>
      <c r="L1328" s="849">
        <v>8</v>
      </c>
      <c r="M1328" s="850">
        <v>44.61</v>
      </c>
    </row>
    <row r="1329" spans="1:13" ht="14.45" customHeight="1" x14ac:dyDescent="0.2">
      <c r="A1329" s="831" t="s">
        <v>3285</v>
      </c>
      <c r="B1329" s="832" t="s">
        <v>2946</v>
      </c>
      <c r="C1329" s="832" t="s">
        <v>2947</v>
      </c>
      <c r="D1329" s="832" t="s">
        <v>1662</v>
      </c>
      <c r="E1329" s="832" t="s">
        <v>2948</v>
      </c>
      <c r="F1329" s="849">
        <v>1</v>
      </c>
      <c r="G1329" s="849">
        <v>0</v>
      </c>
      <c r="H1329" s="837"/>
      <c r="I1329" s="849"/>
      <c r="J1329" s="849"/>
      <c r="K1329" s="837"/>
      <c r="L1329" s="849">
        <v>1</v>
      </c>
      <c r="M1329" s="850">
        <v>0</v>
      </c>
    </row>
    <row r="1330" spans="1:13" ht="14.45" customHeight="1" x14ac:dyDescent="0.2">
      <c r="A1330" s="831" t="s">
        <v>3285</v>
      </c>
      <c r="B1330" s="832" t="s">
        <v>2946</v>
      </c>
      <c r="C1330" s="832" t="s">
        <v>2949</v>
      </c>
      <c r="D1330" s="832" t="s">
        <v>1662</v>
      </c>
      <c r="E1330" s="832" t="s">
        <v>2950</v>
      </c>
      <c r="F1330" s="849">
        <v>1</v>
      </c>
      <c r="G1330" s="849">
        <v>0</v>
      </c>
      <c r="H1330" s="837"/>
      <c r="I1330" s="849"/>
      <c r="J1330" s="849"/>
      <c r="K1330" s="837"/>
      <c r="L1330" s="849">
        <v>1</v>
      </c>
      <c r="M1330" s="850">
        <v>0</v>
      </c>
    </row>
    <row r="1331" spans="1:13" ht="14.45" customHeight="1" x14ac:dyDescent="0.2">
      <c r="A1331" s="831" t="s">
        <v>3285</v>
      </c>
      <c r="B1331" s="832" t="s">
        <v>2946</v>
      </c>
      <c r="C1331" s="832" t="s">
        <v>3142</v>
      </c>
      <c r="D1331" s="832" t="s">
        <v>1662</v>
      </c>
      <c r="E1331" s="832" t="s">
        <v>2950</v>
      </c>
      <c r="F1331" s="849"/>
      <c r="G1331" s="849"/>
      <c r="H1331" s="837"/>
      <c r="I1331" s="849">
        <v>1</v>
      </c>
      <c r="J1331" s="849">
        <v>0</v>
      </c>
      <c r="K1331" s="837"/>
      <c r="L1331" s="849">
        <v>1</v>
      </c>
      <c r="M1331" s="850">
        <v>0</v>
      </c>
    </row>
    <row r="1332" spans="1:13" ht="14.45" customHeight="1" x14ac:dyDescent="0.2">
      <c r="A1332" s="831" t="s">
        <v>3285</v>
      </c>
      <c r="B1332" s="832" t="s">
        <v>5597</v>
      </c>
      <c r="C1332" s="832" t="s">
        <v>3366</v>
      </c>
      <c r="D1332" s="832" t="s">
        <v>831</v>
      </c>
      <c r="E1332" s="832" t="s">
        <v>769</v>
      </c>
      <c r="F1332" s="849"/>
      <c r="G1332" s="849"/>
      <c r="H1332" s="837">
        <v>0</v>
      </c>
      <c r="I1332" s="849">
        <v>1</v>
      </c>
      <c r="J1332" s="849">
        <v>65.989999999999995</v>
      </c>
      <c r="K1332" s="837">
        <v>1</v>
      </c>
      <c r="L1332" s="849">
        <v>1</v>
      </c>
      <c r="M1332" s="850">
        <v>65.989999999999995</v>
      </c>
    </row>
    <row r="1333" spans="1:13" ht="14.45" customHeight="1" x14ac:dyDescent="0.2">
      <c r="A1333" s="831" t="s">
        <v>3285</v>
      </c>
      <c r="B1333" s="832" t="s">
        <v>2958</v>
      </c>
      <c r="C1333" s="832" t="s">
        <v>3911</v>
      </c>
      <c r="D1333" s="832" t="s">
        <v>2010</v>
      </c>
      <c r="E1333" s="832" t="s">
        <v>2961</v>
      </c>
      <c r="F1333" s="849">
        <v>1</v>
      </c>
      <c r="G1333" s="849">
        <v>161.06</v>
      </c>
      <c r="H1333" s="837">
        <v>1</v>
      </c>
      <c r="I1333" s="849"/>
      <c r="J1333" s="849"/>
      <c r="K1333" s="837">
        <v>0</v>
      </c>
      <c r="L1333" s="849">
        <v>1</v>
      </c>
      <c r="M1333" s="850">
        <v>161.06</v>
      </c>
    </row>
    <row r="1334" spans="1:13" ht="14.45" customHeight="1" x14ac:dyDescent="0.2">
      <c r="A1334" s="831" t="s">
        <v>3285</v>
      </c>
      <c r="B1334" s="832" t="s">
        <v>2985</v>
      </c>
      <c r="C1334" s="832" t="s">
        <v>3201</v>
      </c>
      <c r="D1334" s="832" t="s">
        <v>1653</v>
      </c>
      <c r="E1334" s="832" t="s">
        <v>3202</v>
      </c>
      <c r="F1334" s="849"/>
      <c r="G1334" s="849"/>
      <c r="H1334" s="837"/>
      <c r="I1334" s="849">
        <v>2</v>
      </c>
      <c r="J1334" s="849">
        <v>0</v>
      </c>
      <c r="K1334" s="837"/>
      <c r="L1334" s="849">
        <v>2</v>
      </c>
      <c r="M1334" s="850">
        <v>0</v>
      </c>
    </row>
    <row r="1335" spans="1:13" ht="14.45" customHeight="1" x14ac:dyDescent="0.2">
      <c r="A1335" s="831" t="s">
        <v>3285</v>
      </c>
      <c r="B1335" s="832" t="s">
        <v>2985</v>
      </c>
      <c r="C1335" s="832" t="s">
        <v>2988</v>
      </c>
      <c r="D1335" s="832" t="s">
        <v>1653</v>
      </c>
      <c r="E1335" s="832" t="s">
        <v>769</v>
      </c>
      <c r="F1335" s="849"/>
      <c r="G1335" s="849"/>
      <c r="H1335" s="837">
        <v>0</v>
      </c>
      <c r="I1335" s="849">
        <v>4</v>
      </c>
      <c r="J1335" s="849">
        <v>235.08</v>
      </c>
      <c r="K1335" s="837">
        <v>1</v>
      </c>
      <c r="L1335" s="849">
        <v>4</v>
      </c>
      <c r="M1335" s="850">
        <v>235.08</v>
      </c>
    </row>
    <row r="1336" spans="1:13" ht="14.45" customHeight="1" x14ac:dyDescent="0.2">
      <c r="A1336" s="831" t="s">
        <v>3285</v>
      </c>
      <c r="B1336" s="832" t="s">
        <v>2991</v>
      </c>
      <c r="C1336" s="832" t="s">
        <v>4210</v>
      </c>
      <c r="D1336" s="832" t="s">
        <v>2993</v>
      </c>
      <c r="E1336" s="832" t="s">
        <v>4211</v>
      </c>
      <c r="F1336" s="849"/>
      <c r="G1336" s="849"/>
      <c r="H1336" s="837">
        <v>0</v>
      </c>
      <c r="I1336" s="849">
        <v>1</v>
      </c>
      <c r="J1336" s="849">
        <v>176.32</v>
      </c>
      <c r="K1336" s="837">
        <v>1</v>
      </c>
      <c r="L1336" s="849">
        <v>1</v>
      </c>
      <c r="M1336" s="850">
        <v>176.32</v>
      </c>
    </row>
    <row r="1337" spans="1:13" ht="14.45" customHeight="1" x14ac:dyDescent="0.2">
      <c r="A1337" s="831" t="s">
        <v>3285</v>
      </c>
      <c r="B1337" s="832" t="s">
        <v>2991</v>
      </c>
      <c r="C1337" s="832" t="s">
        <v>2992</v>
      </c>
      <c r="D1337" s="832" t="s">
        <v>2993</v>
      </c>
      <c r="E1337" s="832" t="s">
        <v>2994</v>
      </c>
      <c r="F1337" s="849"/>
      <c r="G1337" s="849"/>
      <c r="H1337" s="837">
        <v>0</v>
      </c>
      <c r="I1337" s="849">
        <v>1</v>
      </c>
      <c r="J1337" s="849">
        <v>58.77</v>
      </c>
      <c r="K1337" s="837">
        <v>1</v>
      </c>
      <c r="L1337" s="849">
        <v>1</v>
      </c>
      <c r="M1337" s="850">
        <v>58.77</v>
      </c>
    </row>
    <row r="1338" spans="1:13" ht="14.45" customHeight="1" x14ac:dyDescent="0.2">
      <c r="A1338" s="831" t="s">
        <v>3285</v>
      </c>
      <c r="B1338" s="832" t="s">
        <v>2995</v>
      </c>
      <c r="C1338" s="832" t="s">
        <v>4359</v>
      </c>
      <c r="D1338" s="832" t="s">
        <v>2156</v>
      </c>
      <c r="E1338" s="832" t="s">
        <v>2157</v>
      </c>
      <c r="F1338" s="849"/>
      <c r="G1338" s="849"/>
      <c r="H1338" s="837">
        <v>0</v>
      </c>
      <c r="I1338" s="849">
        <v>10</v>
      </c>
      <c r="J1338" s="849">
        <v>2339.6</v>
      </c>
      <c r="K1338" s="837">
        <v>1</v>
      </c>
      <c r="L1338" s="849">
        <v>10</v>
      </c>
      <c r="M1338" s="850">
        <v>2339.6</v>
      </c>
    </row>
    <row r="1339" spans="1:13" ht="14.45" customHeight="1" x14ac:dyDescent="0.2">
      <c r="A1339" s="831" t="s">
        <v>3285</v>
      </c>
      <c r="B1339" s="832" t="s">
        <v>2995</v>
      </c>
      <c r="C1339" s="832" t="s">
        <v>3003</v>
      </c>
      <c r="D1339" s="832" t="s">
        <v>3004</v>
      </c>
      <c r="E1339" s="832" t="s">
        <v>3005</v>
      </c>
      <c r="F1339" s="849"/>
      <c r="G1339" s="849"/>
      <c r="H1339" s="837">
        <v>0</v>
      </c>
      <c r="I1339" s="849">
        <v>85</v>
      </c>
      <c r="J1339" s="849">
        <v>6729.4500000000007</v>
      </c>
      <c r="K1339" s="837">
        <v>1</v>
      </c>
      <c r="L1339" s="849">
        <v>85</v>
      </c>
      <c r="M1339" s="850">
        <v>6729.4500000000007</v>
      </c>
    </row>
    <row r="1340" spans="1:13" ht="14.45" customHeight="1" x14ac:dyDescent="0.2">
      <c r="A1340" s="831" t="s">
        <v>3285</v>
      </c>
      <c r="B1340" s="832" t="s">
        <v>2995</v>
      </c>
      <c r="C1340" s="832" t="s">
        <v>3007</v>
      </c>
      <c r="D1340" s="832" t="s">
        <v>1696</v>
      </c>
      <c r="E1340" s="832" t="s">
        <v>1695</v>
      </c>
      <c r="F1340" s="849"/>
      <c r="G1340" s="849"/>
      <c r="H1340" s="837">
        <v>0</v>
      </c>
      <c r="I1340" s="849">
        <v>36</v>
      </c>
      <c r="J1340" s="849">
        <v>4584.24</v>
      </c>
      <c r="K1340" s="837">
        <v>1</v>
      </c>
      <c r="L1340" s="849">
        <v>36</v>
      </c>
      <c r="M1340" s="850">
        <v>4584.24</v>
      </c>
    </row>
    <row r="1341" spans="1:13" ht="14.45" customHeight="1" x14ac:dyDescent="0.2">
      <c r="A1341" s="831" t="s">
        <v>3285</v>
      </c>
      <c r="B1341" s="832" t="s">
        <v>2995</v>
      </c>
      <c r="C1341" s="832" t="s">
        <v>3008</v>
      </c>
      <c r="D1341" s="832" t="s">
        <v>1694</v>
      </c>
      <c r="E1341" s="832" t="s">
        <v>1695</v>
      </c>
      <c r="F1341" s="849"/>
      <c r="G1341" s="849"/>
      <c r="H1341" s="837">
        <v>0</v>
      </c>
      <c r="I1341" s="849">
        <v>9</v>
      </c>
      <c r="J1341" s="849">
        <v>1146.06</v>
      </c>
      <c r="K1341" s="837">
        <v>1</v>
      </c>
      <c r="L1341" s="849">
        <v>9</v>
      </c>
      <c r="M1341" s="850">
        <v>1146.06</v>
      </c>
    </row>
    <row r="1342" spans="1:13" ht="14.45" customHeight="1" x14ac:dyDescent="0.2">
      <c r="A1342" s="831" t="s">
        <v>3285</v>
      </c>
      <c r="B1342" s="832" t="s">
        <v>2995</v>
      </c>
      <c r="C1342" s="832" t="s">
        <v>4586</v>
      </c>
      <c r="D1342" s="832" t="s">
        <v>4587</v>
      </c>
      <c r="E1342" s="832" t="s">
        <v>1695</v>
      </c>
      <c r="F1342" s="849"/>
      <c r="G1342" s="849"/>
      <c r="H1342" s="837">
        <v>0</v>
      </c>
      <c r="I1342" s="849">
        <v>32</v>
      </c>
      <c r="J1342" s="849">
        <v>4074.88</v>
      </c>
      <c r="K1342" s="837">
        <v>1</v>
      </c>
      <c r="L1342" s="849">
        <v>32</v>
      </c>
      <c r="M1342" s="850">
        <v>4074.88</v>
      </c>
    </row>
    <row r="1343" spans="1:13" ht="14.45" customHeight="1" x14ac:dyDescent="0.2">
      <c r="A1343" s="831" t="s">
        <v>3285</v>
      </c>
      <c r="B1343" s="832" t="s">
        <v>2995</v>
      </c>
      <c r="C1343" s="832" t="s">
        <v>3013</v>
      </c>
      <c r="D1343" s="832" t="s">
        <v>3014</v>
      </c>
      <c r="E1343" s="832" t="s">
        <v>3010</v>
      </c>
      <c r="F1343" s="849"/>
      <c r="G1343" s="849"/>
      <c r="H1343" s="837">
        <v>0</v>
      </c>
      <c r="I1343" s="849">
        <v>4</v>
      </c>
      <c r="J1343" s="849">
        <v>339.56</v>
      </c>
      <c r="K1343" s="837">
        <v>1</v>
      </c>
      <c r="L1343" s="849">
        <v>4</v>
      </c>
      <c r="M1343" s="850">
        <v>339.56</v>
      </c>
    </row>
    <row r="1344" spans="1:13" ht="14.45" customHeight="1" x14ac:dyDescent="0.2">
      <c r="A1344" s="831" t="s">
        <v>3285</v>
      </c>
      <c r="B1344" s="832" t="s">
        <v>2995</v>
      </c>
      <c r="C1344" s="832" t="s">
        <v>3012</v>
      </c>
      <c r="D1344" s="832" t="s">
        <v>1700</v>
      </c>
      <c r="E1344" s="832" t="s">
        <v>3010</v>
      </c>
      <c r="F1344" s="849"/>
      <c r="G1344" s="849"/>
      <c r="H1344" s="837">
        <v>0</v>
      </c>
      <c r="I1344" s="849">
        <v>5</v>
      </c>
      <c r="J1344" s="849">
        <v>424.45</v>
      </c>
      <c r="K1344" s="837">
        <v>1</v>
      </c>
      <c r="L1344" s="849">
        <v>5</v>
      </c>
      <c r="M1344" s="850">
        <v>424.45</v>
      </c>
    </row>
    <row r="1345" spans="1:13" ht="14.45" customHeight="1" x14ac:dyDescent="0.2">
      <c r="A1345" s="831" t="s">
        <v>3285</v>
      </c>
      <c r="B1345" s="832" t="s">
        <v>2995</v>
      </c>
      <c r="C1345" s="832" t="s">
        <v>4584</v>
      </c>
      <c r="D1345" s="832" t="s">
        <v>4585</v>
      </c>
      <c r="E1345" s="832" t="s">
        <v>1695</v>
      </c>
      <c r="F1345" s="849"/>
      <c r="G1345" s="849"/>
      <c r="H1345" s="837">
        <v>0</v>
      </c>
      <c r="I1345" s="849">
        <v>40</v>
      </c>
      <c r="J1345" s="849">
        <v>5093.6000000000004</v>
      </c>
      <c r="K1345" s="837">
        <v>1</v>
      </c>
      <c r="L1345" s="849">
        <v>40</v>
      </c>
      <c r="M1345" s="850">
        <v>5093.6000000000004</v>
      </c>
    </row>
    <row r="1346" spans="1:13" ht="14.45" customHeight="1" x14ac:dyDescent="0.2">
      <c r="A1346" s="831" t="s">
        <v>3285</v>
      </c>
      <c r="B1346" s="832" t="s">
        <v>2995</v>
      </c>
      <c r="C1346" s="832" t="s">
        <v>4588</v>
      </c>
      <c r="D1346" s="832" t="s">
        <v>4589</v>
      </c>
      <c r="E1346" s="832" t="s">
        <v>1695</v>
      </c>
      <c r="F1346" s="849"/>
      <c r="G1346" s="849"/>
      <c r="H1346" s="837">
        <v>0</v>
      </c>
      <c r="I1346" s="849">
        <v>5</v>
      </c>
      <c r="J1346" s="849">
        <v>882.35</v>
      </c>
      <c r="K1346" s="837">
        <v>1</v>
      </c>
      <c r="L1346" s="849">
        <v>5</v>
      </c>
      <c r="M1346" s="850">
        <v>882.35</v>
      </c>
    </row>
    <row r="1347" spans="1:13" ht="14.45" customHeight="1" x14ac:dyDescent="0.2">
      <c r="A1347" s="831" t="s">
        <v>3285</v>
      </c>
      <c r="B1347" s="832" t="s">
        <v>2995</v>
      </c>
      <c r="C1347" s="832" t="s">
        <v>3011</v>
      </c>
      <c r="D1347" s="832" t="s">
        <v>1703</v>
      </c>
      <c r="E1347" s="832" t="s">
        <v>3010</v>
      </c>
      <c r="F1347" s="849"/>
      <c r="G1347" s="849"/>
      <c r="H1347" s="837">
        <v>0</v>
      </c>
      <c r="I1347" s="849">
        <v>14</v>
      </c>
      <c r="J1347" s="849">
        <v>1188.46</v>
      </c>
      <c r="K1347" s="837">
        <v>1</v>
      </c>
      <c r="L1347" s="849">
        <v>14</v>
      </c>
      <c r="M1347" s="850">
        <v>1188.46</v>
      </c>
    </row>
    <row r="1348" spans="1:13" ht="14.45" customHeight="1" x14ac:dyDescent="0.2">
      <c r="A1348" s="831" t="s">
        <v>3285</v>
      </c>
      <c r="B1348" s="832" t="s">
        <v>2995</v>
      </c>
      <c r="C1348" s="832" t="s">
        <v>3006</v>
      </c>
      <c r="D1348" s="832" t="s">
        <v>1715</v>
      </c>
      <c r="E1348" s="832" t="s">
        <v>1717</v>
      </c>
      <c r="F1348" s="849"/>
      <c r="G1348" s="849"/>
      <c r="H1348" s="837">
        <v>0</v>
      </c>
      <c r="I1348" s="849">
        <v>5</v>
      </c>
      <c r="J1348" s="849">
        <v>1213.1500000000001</v>
      </c>
      <c r="K1348" s="837">
        <v>1</v>
      </c>
      <c r="L1348" s="849">
        <v>5</v>
      </c>
      <c r="M1348" s="850">
        <v>1213.1500000000001</v>
      </c>
    </row>
    <row r="1349" spans="1:13" ht="14.45" customHeight="1" x14ac:dyDescent="0.2">
      <c r="A1349" s="831" t="s">
        <v>3285</v>
      </c>
      <c r="B1349" s="832" t="s">
        <v>2995</v>
      </c>
      <c r="C1349" s="832" t="s">
        <v>4036</v>
      </c>
      <c r="D1349" s="832" t="s">
        <v>1715</v>
      </c>
      <c r="E1349" s="832" t="s">
        <v>4037</v>
      </c>
      <c r="F1349" s="849"/>
      <c r="G1349" s="849"/>
      <c r="H1349" s="837">
        <v>0</v>
      </c>
      <c r="I1349" s="849">
        <v>517</v>
      </c>
      <c r="J1349" s="849">
        <v>750187.68</v>
      </c>
      <c r="K1349" s="837">
        <v>1</v>
      </c>
      <c r="L1349" s="849">
        <v>517</v>
      </c>
      <c r="M1349" s="850">
        <v>750187.68</v>
      </c>
    </row>
    <row r="1350" spans="1:13" ht="14.45" customHeight="1" x14ac:dyDescent="0.2">
      <c r="A1350" s="831" t="s">
        <v>3285</v>
      </c>
      <c r="B1350" s="832" t="s">
        <v>2995</v>
      </c>
      <c r="C1350" s="832" t="s">
        <v>3165</v>
      </c>
      <c r="D1350" s="832" t="s">
        <v>3166</v>
      </c>
      <c r="E1350" s="832" t="s">
        <v>2157</v>
      </c>
      <c r="F1350" s="849"/>
      <c r="G1350" s="849"/>
      <c r="H1350" s="837">
        <v>0</v>
      </c>
      <c r="I1350" s="849">
        <v>1005</v>
      </c>
      <c r="J1350" s="849">
        <v>200431.99999999997</v>
      </c>
      <c r="K1350" s="837">
        <v>1</v>
      </c>
      <c r="L1350" s="849">
        <v>1005</v>
      </c>
      <c r="M1350" s="850">
        <v>200431.99999999997</v>
      </c>
    </row>
    <row r="1351" spans="1:13" ht="14.45" customHeight="1" x14ac:dyDescent="0.2">
      <c r="A1351" s="831" t="s">
        <v>3285</v>
      </c>
      <c r="B1351" s="832" t="s">
        <v>2995</v>
      </c>
      <c r="C1351" s="832" t="s">
        <v>3015</v>
      </c>
      <c r="D1351" s="832" t="s">
        <v>1690</v>
      </c>
      <c r="E1351" s="832" t="s">
        <v>1689</v>
      </c>
      <c r="F1351" s="849"/>
      <c r="G1351" s="849"/>
      <c r="H1351" s="837">
        <v>0</v>
      </c>
      <c r="I1351" s="849">
        <v>5</v>
      </c>
      <c r="J1351" s="849">
        <v>439.09999999999997</v>
      </c>
      <c r="K1351" s="837">
        <v>1</v>
      </c>
      <c r="L1351" s="849">
        <v>5</v>
      </c>
      <c r="M1351" s="850">
        <v>439.09999999999997</v>
      </c>
    </row>
    <row r="1352" spans="1:13" ht="14.45" customHeight="1" x14ac:dyDescent="0.2">
      <c r="A1352" s="831" t="s">
        <v>3285</v>
      </c>
      <c r="B1352" s="832" t="s">
        <v>2995</v>
      </c>
      <c r="C1352" s="832" t="s">
        <v>4590</v>
      </c>
      <c r="D1352" s="832" t="s">
        <v>4591</v>
      </c>
      <c r="E1352" s="832" t="s">
        <v>1695</v>
      </c>
      <c r="F1352" s="849"/>
      <c r="G1352" s="849"/>
      <c r="H1352" s="837">
        <v>0</v>
      </c>
      <c r="I1352" s="849">
        <v>10</v>
      </c>
      <c r="J1352" s="849">
        <v>1273.4000000000001</v>
      </c>
      <c r="K1352" s="837">
        <v>1</v>
      </c>
      <c r="L1352" s="849">
        <v>10</v>
      </c>
      <c r="M1352" s="850">
        <v>1273.4000000000001</v>
      </c>
    </row>
    <row r="1353" spans="1:13" ht="14.45" customHeight="1" x14ac:dyDescent="0.2">
      <c r="A1353" s="831" t="s">
        <v>3285</v>
      </c>
      <c r="B1353" s="832" t="s">
        <v>2995</v>
      </c>
      <c r="C1353" s="832" t="s">
        <v>4609</v>
      </c>
      <c r="D1353" s="832" t="s">
        <v>4610</v>
      </c>
      <c r="E1353" s="832" t="s">
        <v>3010</v>
      </c>
      <c r="F1353" s="849">
        <v>17</v>
      </c>
      <c r="G1353" s="849">
        <v>2441.0300000000002</v>
      </c>
      <c r="H1353" s="837">
        <v>1</v>
      </c>
      <c r="I1353" s="849"/>
      <c r="J1353" s="849"/>
      <c r="K1353" s="837">
        <v>0</v>
      </c>
      <c r="L1353" s="849">
        <v>17</v>
      </c>
      <c r="M1353" s="850">
        <v>2441.0300000000002</v>
      </c>
    </row>
    <row r="1354" spans="1:13" ht="14.45" customHeight="1" x14ac:dyDescent="0.2">
      <c r="A1354" s="831" t="s">
        <v>3285</v>
      </c>
      <c r="B1354" s="832" t="s">
        <v>2995</v>
      </c>
      <c r="C1354" s="832" t="s">
        <v>4592</v>
      </c>
      <c r="D1354" s="832" t="s">
        <v>4593</v>
      </c>
      <c r="E1354" s="832" t="s">
        <v>4594</v>
      </c>
      <c r="F1354" s="849">
        <v>6</v>
      </c>
      <c r="G1354" s="849">
        <v>1185.6600000000001</v>
      </c>
      <c r="H1354" s="837">
        <v>1</v>
      </c>
      <c r="I1354" s="849"/>
      <c r="J1354" s="849"/>
      <c r="K1354" s="837">
        <v>0</v>
      </c>
      <c r="L1354" s="849">
        <v>6</v>
      </c>
      <c r="M1354" s="850">
        <v>1185.6600000000001</v>
      </c>
    </row>
    <row r="1355" spans="1:13" ht="14.45" customHeight="1" x14ac:dyDescent="0.2">
      <c r="A1355" s="831" t="s">
        <v>3285</v>
      </c>
      <c r="B1355" s="832" t="s">
        <v>2995</v>
      </c>
      <c r="C1355" s="832" t="s">
        <v>4595</v>
      </c>
      <c r="D1355" s="832" t="s">
        <v>4596</v>
      </c>
      <c r="E1355" s="832" t="s">
        <v>1695</v>
      </c>
      <c r="F1355" s="849"/>
      <c r="G1355" s="849"/>
      <c r="H1355" s="837">
        <v>0</v>
      </c>
      <c r="I1355" s="849">
        <v>5</v>
      </c>
      <c r="J1355" s="849">
        <v>882.35</v>
      </c>
      <c r="K1355" s="837">
        <v>1</v>
      </c>
      <c r="L1355" s="849">
        <v>5</v>
      </c>
      <c r="M1355" s="850">
        <v>882.35</v>
      </c>
    </row>
    <row r="1356" spans="1:13" ht="14.45" customHeight="1" x14ac:dyDescent="0.2">
      <c r="A1356" s="831" t="s">
        <v>3285</v>
      </c>
      <c r="B1356" s="832" t="s">
        <v>2995</v>
      </c>
      <c r="C1356" s="832" t="s">
        <v>3719</v>
      </c>
      <c r="D1356" s="832" t="s">
        <v>3720</v>
      </c>
      <c r="E1356" s="832" t="s">
        <v>3010</v>
      </c>
      <c r="F1356" s="849">
        <v>12</v>
      </c>
      <c r="G1356" s="849">
        <v>1723.0800000000002</v>
      </c>
      <c r="H1356" s="837">
        <v>1</v>
      </c>
      <c r="I1356" s="849"/>
      <c r="J1356" s="849"/>
      <c r="K1356" s="837">
        <v>0</v>
      </c>
      <c r="L1356" s="849">
        <v>12</v>
      </c>
      <c r="M1356" s="850">
        <v>1723.0800000000002</v>
      </c>
    </row>
    <row r="1357" spans="1:13" ht="14.45" customHeight="1" x14ac:dyDescent="0.2">
      <c r="A1357" s="831" t="s">
        <v>3285</v>
      </c>
      <c r="B1357" s="832" t="s">
        <v>2995</v>
      </c>
      <c r="C1357" s="832" t="s">
        <v>4603</v>
      </c>
      <c r="D1357" s="832" t="s">
        <v>4604</v>
      </c>
      <c r="E1357" s="832" t="s">
        <v>3010</v>
      </c>
      <c r="F1357" s="849">
        <v>21</v>
      </c>
      <c r="G1357" s="849">
        <v>3015.39</v>
      </c>
      <c r="H1357" s="837">
        <v>1</v>
      </c>
      <c r="I1357" s="849"/>
      <c r="J1357" s="849"/>
      <c r="K1357" s="837">
        <v>0</v>
      </c>
      <c r="L1357" s="849">
        <v>21</v>
      </c>
      <c r="M1357" s="850">
        <v>3015.39</v>
      </c>
    </row>
    <row r="1358" spans="1:13" ht="14.45" customHeight="1" x14ac:dyDescent="0.2">
      <c r="A1358" s="831" t="s">
        <v>3285</v>
      </c>
      <c r="B1358" s="832" t="s">
        <v>2995</v>
      </c>
      <c r="C1358" s="832" t="s">
        <v>4599</v>
      </c>
      <c r="D1358" s="832" t="s">
        <v>4600</v>
      </c>
      <c r="E1358" s="832" t="s">
        <v>1689</v>
      </c>
      <c r="F1358" s="849">
        <v>5</v>
      </c>
      <c r="G1358" s="849">
        <v>863.34999999999991</v>
      </c>
      <c r="H1358" s="837">
        <v>1</v>
      </c>
      <c r="I1358" s="849"/>
      <c r="J1358" s="849"/>
      <c r="K1358" s="837">
        <v>0</v>
      </c>
      <c r="L1358" s="849">
        <v>5</v>
      </c>
      <c r="M1358" s="850">
        <v>863.34999999999991</v>
      </c>
    </row>
    <row r="1359" spans="1:13" ht="14.45" customHeight="1" x14ac:dyDescent="0.2">
      <c r="A1359" s="831" t="s">
        <v>3285</v>
      </c>
      <c r="B1359" s="832" t="s">
        <v>2995</v>
      </c>
      <c r="C1359" s="832" t="s">
        <v>4601</v>
      </c>
      <c r="D1359" s="832" t="s">
        <v>4602</v>
      </c>
      <c r="E1359" s="832" t="s">
        <v>1689</v>
      </c>
      <c r="F1359" s="849">
        <v>10</v>
      </c>
      <c r="G1359" s="849">
        <v>1726.6999999999998</v>
      </c>
      <c r="H1359" s="837">
        <v>1</v>
      </c>
      <c r="I1359" s="849"/>
      <c r="J1359" s="849"/>
      <c r="K1359" s="837">
        <v>0</v>
      </c>
      <c r="L1359" s="849">
        <v>10</v>
      </c>
      <c r="M1359" s="850">
        <v>1726.6999999999998</v>
      </c>
    </row>
    <row r="1360" spans="1:13" ht="14.45" customHeight="1" x14ac:dyDescent="0.2">
      <c r="A1360" s="831" t="s">
        <v>3285</v>
      </c>
      <c r="B1360" s="832" t="s">
        <v>2995</v>
      </c>
      <c r="C1360" s="832" t="s">
        <v>2997</v>
      </c>
      <c r="D1360" s="832" t="s">
        <v>1688</v>
      </c>
      <c r="E1360" s="832" t="s">
        <v>1689</v>
      </c>
      <c r="F1360" s="849"/>
      <c r="G1360" s="849"/>
      <c r="H1360" s="837">
        <v>0</v>
      </c>
      <c r="I1360" s="849">
        <v>5</v>
      </c>
      <c r="J1360" s="849">
        <v>522</v>
      </c>
      <c r="K1360" s="837">
        <v>1</v>
      </c>
      <c r="L1360" s="849">
        <v>5</v>
      </c>
      <c r="M1360" s="850">
        <v>522</v>
      </c>
    </row>
    <row r="1361" spans="1:13" ht="14.45" customHeight="1" x14ac:dyDescent="0.2">
      <c r="A1361" s="831" t="s">
        <v>3285</v>
      </c>
      <c r="B1361" s="832" t="s">
        <v>2995</v>
      </c>
      <c r="C1361" s="832" t="s">
        <v>3158</v>
      </c>
      <c r="D1361" s="832" t="s">
        <v>2153</v>
      </c>
      <c r="E1361" s="832" t="s">
        <v>1689</v>
      </c>
      <c r="F1361" s="849"/>
      <c r="G1361" s="849"/>
      <c r="H1361" s="837">
        <v>0</v>
      </c>
      <c r="I1361" s="849">
        <v>10</v>
      </c>
      <c r="J1361" s="849">
        <v>1044</v>
      </c>
      <c r="K1361" s="837">
        <v>1</v>
      </c>
      <c r="L1361" s="849">
        <v>10</v>
      </c>
      <c r="M1361" s="850">
        <v>1044</v>
      </c>
    </row>
    <row r="1362" spans="1:13" ht="14.45" customHeight="1" x14ac:dyDescent="0.2">
      <c r="A1362" s="831" t="s">
        <v>3285</v>
      </c>
      <c r="B1362" s="832" t="s">
        <v>2995</v>
      </c>
      <c r="C1362" s="832" t="s">
        <v>4605</v>
      </c>
      <c r="D1362" s="832" t="s">
        <v>4606</v>
      </c>
      <c r="E1362" s="832" t="s">
        <v>1695</v>
      </c>
      <c r="F1362" s="849">
        <v>5</v>
      </c>
      <c r="G1362" s="849">
        <v>1190</v>
      </c>
      <c r="H1362" s="837">
        <v>1</v>
      </c>
      <c r="I1362" s="849"/>
      <c r="J1362" s="849"/>
      <c r="K1362" s="837">
        <v>0</v>
      </c>
      <c r="L1362" s="849">
        <v>5</v>
      </c>
      <c r="M1362" s="850">
        <v>1190</v>
      </c>
    </row>
    <row r="1363" spans="1:13" ht="14.45" customHeight="1" x14ac:dyDescent="0.2">
      <c r="A1363" s="831" t="s">
        <v>3285</v>
      </c>
      <c r="B1363" s="832" t="s">
        <v>2995</v>
      </c>
      <c r="C1363" s="832" t="s">
        <v>3721</v>
      </c>
      <c r="D1363" s="832" t="s">
        <v>3722</v>
      </c>
      <c r="E1363" s="832" t="s">
        <v>1689</v>
      </c>
      <c r="F1363" s="849">
        <v>35</v>
      </c>
      <c r="G1363" s="849">
        <v>6043.4499999999989</v>
      </c>
      <c r="H1363" s="837">
        <v>1</v>
      </c>
      <c r="I1363" s="849"/>
      <c r="J1363" s="849"/>
      <c r="K1363" s="837">
        <v>0</v>
      </c>
      <c r="L1363" s="849">
        <v>35</v>
      </c>
      <c r="M1363" s="850">
        <v>6043.4499999999989</v>
      </c>
    </row>
    <row r="1364" spans="1:13" ht="14.45" customHeight="1" x14ac:dyDescent="0.2">
      <c r="A1364" s="831" t="s">
        <v>3285</v>
      </c>
      <c r="B1364" s="832" t="s">
        <v>2995</v>
      </c>
      <c r="C1364" s="832" t="s">
        <v>4611</v>
      </c>
      <c r="D1364" s="832" t="s">
        <v>4612</v>
      </c>
      <c r="E1364" s="832" t="s">
        <v>1695</v>
      </c>
      <c r="F1364" s="849">
        <v>5</v>
      </c>
      <c r="G1364" s="849">
        <v>1190</v>
      </c>
      <c r="H1364" s="837">
        <v>1</v>
      </c>
      <c r="I1364" s="849"/>
      <c r="J1364" s="849"/>
      <c r="K1364" s="837">
        <v>0</v>
      </c>
      <c r="L1364" s="849">
        <v>5</v>
      </c>
      <c r="M1364" s="850">
        <v>1190</v>
      </c>
    </row>
    <row r="1365" spans="1:13" ht="14.45" customHeight="1" x14ac:dyDescent="0.2">
      <c r="A1365" s="831" t="s">
        <v>3285</v>
      </c>
      <c r="B1365" s="832" t="s">
        <v>2995</v>
      </c>
      <c r="C1365" s="832" t="s">
        <v>4613</v>
      </c>
      <c r="D1365" s="832" t="s">
        <v>4614</v>
      </c>
      <c r="E1365" s="832" t="s">
        <v>3005</v>
      </c>
      <c r="F1365" s="849">
        <v>20</v>
      </c>
      <c r="G1365" s="849">
        <v>3045.4</v>
      </c>
      <c r="H1365" s="837">
        <v>1</v>
      </c>
      <c r="I1365" s="849"/>
      <c r="J1365" s="849"/>
      <c r="K1365" s="837">
        <v>0</v>
      </c>
      <c r="L1365" s="849">
        <v>20</v>
      </c>
      <c r="M1365" s="850">
        <v>3045.4</v>
      </c>
    </row>
    <row r="1366" spans="1:13" ht="14.45" customHeight="1" x14ac:dyDescent="0.2">
      <c r="A1366" s="831" t="s">
        <v>3285</v>
      </c>
      <c r="B1366" s="832" t="s">
        <v>2516</v>
      </c>
      <c r="C1366" s="832" t="s">
        <v>2517</v>
      </c>
      <c r="D1366" s="832" t="s">
        <v>2518</v>
      </c>
      <c r="E1366" s="832" t="s">
        <v>2519</v>
      </c>
      <c r="F1366" s="849"/>
      <c r="G1366" s="849"/>
      <c r="H1366" s="837">
        <v>0</v>
      </c>
      <c r="I1366" s="849">
        <v>2</v>
      </c>
      <c r="J1366" s="849">
        <v>331.26</v>
      </c>
      <c r="K1366" s="837">
        <v>1</v>
      </c>
      <c r="L1366" s="849">
        <v>2</v>
      </c>
      <c r="M1366" s="850">
        <v>331.26</v>
      </c>
    </row>
    <row r="1367" spans="1:13" ht="14.45" customHeight="1" x14ac:dyDescent="0.2">
      <c r="A1367" s="831" t="s">
        <v>3286</v>
      </c>
      <c r="B1367" s="832" t="s">
        <v>5596</v>
      </c>
      <c r="C1367" s="832" t="s">
        <v>3928</v>
      </c>
      <c r="D1367" s="832" t="s">
        <v>1078</v>
      </c>
      <c r="E1367" s="832" t="s">
        <v>3929</v>
      </c>
      <c r="F1367" s="849">
        <v>2</v>
      </c>
      <c r="G1367" s="849">
        <v>207.34</v>
      </c>
      <c r="H1367" s="837">
        <v>1</v>
      </c>
      <c r="I1367" s="849"/>
      <c r="J1367" s="849"/>
      <c r="K1367" s="837">
        <v>0</v>
      </c>
      <c r="L1367" s="849">
        <v>2</v>
      </c>
      <c r="M1367" s="850">
        <v>207.34</v>
      </c>
    </row>
    <row r="1368" spans="1:13" ht="14.45" customHeight="1" x14ac:dyDescent="0.2">
      <c r="A1368" s="831" t="s">
        <v>3286</v>
      </c>
      <c r="B1368" s="832" t="s">
        <v>2505</v>
      </c>
      <c r="C1368" s="832" t="s">
        <v>2510</v>
      </c>
      <c r="D1368" s="832" t="s">
        <v>842</v>
      </c>
      <c r="E1368" s="832" t="s">
        <v>2511</v>
      </c>
      <c r="F1368" s="849"/>
      <c r="G1368" s="849"/>
      <c r="H1368" s="837">
        <v>0</v>
      </c>
      <c r="I1368" s="849">
        <v>2</v>
      </c>
      <c r="J1368" s="849">
        <v>115.2</v>
      </c>
      <c r="K1368" s="837">
        <v>1</v>
      </c>
      <c r="L1368" s="849">
        <v>2</v>
      </c>
      <c r="M1368" s="850">
        <v>115.2</v>
      </c>
    </row>
    <row r="1369" spans="1:13" ht="14.45" customHeight="1" x14ac:dyDescent="0.2">
      <c r="A1369" s="831" t="s">
        <v>3286</v>
      </c>
      <c r="B1369" s="832" t="s">
        <v>2505</v>
      </c>
      <c r="C1369" s="832" t="s">
        <v>4449</v>
      </c>
      <c r="D1369" s="832" t="s">
        <v>842</v>
      </c>
      <c r="E1369" s="832" t="s">
        <v>4450</v>
      </c>
      <c r="F1369" s="849">
        <v>1</v>
      </c>
      <c r="G1369" s="849">
        <v>51.84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51.84</v>
      </c>
    </row>
    <row r="1370" spans="1:13" ht="14.45" customHeight="1" x14ac:dyDescent="0.2">
      <c r="A1370" s="831" t="s">
        <v>3286</v>
      </c>
      <c r="B1370" s="832" t="s">
        <v>2512</v>
      </c>
      <c r="C1370" s="832" t="s">
        <v>4668</v>
      </c>
      <c r="D1370" s="832" t="s">
        <v>2514</v>
      </c>
      <c r="E1370" s="832" t="s">
        <v>4669</v>
      </c>
      <c r="F1370" s="849"/>
      <c r="G1370" s="849"/>
      <c r="H1370" s="837">
        <v>0</v>
      </c>
      <c r="I1370" s="849">
        <v>4</v>
      </c>
      <c r="J1370" s="849">
        <v>258</v>
      </c>
      <c r="K1370" s="837">
        <v>1</v>
      </c>
      <c r="L1370" s="849">
        <v>4</v>
      </c>
      <c r="M1370" s="850">
        <v>258</v>
      </c>
    </row>
    <row r="1371" spans="1:13" ht="14.45" customHeight="1" x14ac:dyDescent="0.2">
      <c r="A1371" s="831" t="s">
        <v>3286</v>
      </c>
      <c r="B1371" s="832" t="s">
        <v>2520</v>
      </c>
      <c r="C1371" s="832" t="s">
        <v>4483</v>
      </c>
      <c r="D1371" s="832" t="s">
        <v>4484</v>
      </c>
      <c r="E1371" s="832" t="s">
        <v>1358</v>
      </c>
      <c r="F1371" s="849">
        <v>6</v>
      </c>
      <c r="G1371" s="849">
        <v>2719.08</v>
      </c>
      <c r="H1371" s="837">
        <v>1</v>
      </c>
      <c r="I1371" s="849"/>
      <c r="J1371" s="849"/>
      <c r="K1371" s="837">
        <v>0</v>
      </c>
      <c r="L1371" s="849">
        <v>6</v>
      </c>
      <c r="M1371" s="850">
        <v>2719.08</v>
      </c>
    </row>
    <row r="1372" spans="1:13" ht="14.45" customHeight="1" x14ac:dyDescent="0.2">
      <c r="A1372" s="831" t="s">
        <v>3286</v>
      </c>
      <c r="B1372" s="832" t="s">
        <v>3031</v>
      </c>
      <c r="C1372" s="832" t="s">
        <v>3032</v>
      </c>
      <c r="D1372" s="832" t="s">
        <v>3033</v>
      </c>
      <c r="E1372" s="832" t="s">
        <v>3034</v>
      </c>
      <c r="F1372" s="849">
        <v>5</v>
      </c>
      <c r="G1372" s="849">
        <v>7807.7</v>
      </c>
      <c r="H1372" s="837">
        <v>1</v>
      </c>
      <c r="I1372" s="849"/>
      <c r="J1372" s="849"/>
      <c r="K1372" s="837">
        <v>0</v>
      </c>
      <c r="L1372" s="849">
        <v>5</v>
      </c>
      <c r="M1372" s="850">
        <v>7807.7</v>
      </c>
    </row>
    <row r="1373" spans="1:13" ht="14.45" customHeight="1" x14ac:dyDescent="0.2">
      <c r="A1373" s="831" t="s">
        <v>3286</v>
      </c>
      <c r="B1373" s="832" t="s">
        <v>2530</v>
      </c>
      <c r="C1373" s="832" t="s">
        <v>2531</v>
      </c>
      <c r="D1373" s="832" t="s">
        <v>1454</v>
      </c>
      <c r="E1373" s="832" t="s">
        <v>2532</v>
      </c>
      <c r="F1373" s="849"/>
      <c r="G1373" s="849"/>
      <c r="H1373" s="837"/>
      <c r="I1373" s="849">
        <v>14</v>
      </c>
      <c r="J1373" s="849">
        <v>0</v>
      </c>
      <c r="K1373" s="837"/>
      <c r="L1373" s="849">
        <v>14</v>
      </c>
      <c r="M1373" s="850">
        <v>0</v>
      </c>
    </row>
    <row r="1374" spans="1:13" ht="14.45" customHeight="1" x14ac:dyDescent="0.2">
      <c r="A1374" s="831" t="s">
        <v>3286</v>
      </c>
      <c r="B1374" s="832" t="s">
        <v>2550</v>
      </c>
      <c r="C1374" s="832" t="s">
        <v>2553</v>
      </c>
      <c r="D1374" s="832" t="s">
        <v>1023</v>
      </c>
      <c r="E1374" s="832" t="s">
        <v>2554</v>
      </c>
      <c r="F1374" s="849"/>
      <c r="G1374" s="849"/>
      <c r="H1374" s="837">
        <v>0</v>
      </c>
      <c r="I1374" s="849">
        <v>36</v>
      </c>
      <c r="J1374" s="849">
        <v>49882.319999999992</v>
      </c>
      <c r="K1374" s="837">
        <v>1</v>
      </c>
      <c r="L1374" s="849">
        <v>36</v>
      </c>
      <c r="M1374" s="850">
        <v>49882.319999999992</v>
      </c>
    </row>
    <row r="1375" spans="1:13" ht="14.45" customHeight="1" x14ac:dyDescent="0.2">
      <c r="A1375" s="831" t="s">
        <v>3286</v>
      </c>
      <c r="B1375" s="832" t="s">
        <v>2550</v>
      </c>
      <c r="C1375" s="832" t="s">
        <v>2557</v>
      </c>
      <c r="D1375" s="832" t="s">
        <v>1023</v>
      </c>
      <c r="E1375" s="832" t="s">
        <v>2558</v>
      </c>
      <c r="F1375" s="849"/>
      <c r="G1375" s="849"/>
      <c r="H1375" s="837">
        <v>0</v>
      </c>
      <c r="I1375" s="849">
        <v>3</v>
      </c>
      <c r="J1375" s="849">
        <v>6928.08</v>
      </c>
      <c r="K1375" s="837">
        <v>1</v>
      </c>
      <c r="L1375" s="849">
        <v>3</v>
      </c>
      <c r="M1375" s="850">
        <v>6928.08</v>
      </c>
    </row>
    <row r="1376" spans="1:13" ht="14.45" customHeight="1" x14ac:dyDescent="0.2">
      <c r="A1376" s="831" t="s">
        <v>3286</v>
      </c>
      <c r="B1376" s="832" t="s">
        <v>2550</v>
      </c>
      <c r="C1376" s="832" t="s">
        <v>4437</v>
      </c>
      <c r="D1376" s="832" t="s">
        <v>1020</v>
      </c>
      <c r="E1376" s="832" t="s">
        <v>4438</v>
      </c>
      <c r="F1376" s="849"/>
      <c r="G1376" s="849"/>
      <c r="H1376" s="837">
        <v>0</v>
      </c>
      <c r="I1376" s="849">
        <v>3</v>
      </c>
      <c r="J1376" s="849">
        <v>1104.48</v>
      </c>
      <c r="K1376" s="837">
        <v>1</v>
      </c>
      <c r="L1376" s="849">
        <v>3</v>
      </c>
      <c r="M1376" s="850">
        <v>1104.48</v>
      </c>
    </row>
    <row r="1377" spans="1:13" ht="14.45" customHeight="1" x14ac:dyDescent="0.2">
      <c r="A1377" s="831" t="s">
        <v>3286</v>
      </c>
      <c r="B1377" s="832" t="s">
        <v>2550</v>
      </c>
      <c r="C1377" s="832" t="s">
        <v>2559</v>
      </c>
      <c r="D1377" s="832" t="s">
        <v>1020</v>
      </c>
      <c r="E1377" s="832" t="s">
        <v>2560</v>
      </c>
      <c r="F1377" s="849"/>
      <c r="G1377" s="849"/>
      <c r="H1377" s="837">
        <v>0</v>
      </c>
      <c r="I1377" s="849">
        <v>1</v>
      </c>
      <c r="J1377" s="849">
        <v>736.33</v>
      </c>
      <c r="K1377" s="837">
        <v>1</v>
      </c>
      <c r="L1377" s="849">
        <v>1</v>
      </c>
      <c r="M1377" s="850">
        <v>736.33</v>
      </c>
    </row>
    <row r="1378" spans="1:13" ht="14.45" customHeight="1" x14ac:dyDescent="0.2">
      <c r="A1378" s="831" t="s">
        <v>3286</v>
      </c>
      <c r="B1378" s="832" t="s">
        <v>2550</v>
      </c>
      <c r="C1378" s="832" t="s">
        <v>2555</v>
      </c>
      <c r="D1378" s="832" t="s">
        <v>1023</v>
      </c>
      <c r="E1378" s="832" t="s">
        <v>2556</v>
      </c>
      <c r="F1378" s="849"/>
      <c r="G1378" s="849"/>
      <c r="H1378" s="837">
        <v>0</v>
      </c>
      <c r="I1378" s="849">
        <v>6</v>
      </c>
      <c r="J1378" s="849">
        <v>11084.94</v>
      </c>
      <c r="K1378" s="837">
        <v>1</v>
      </c>
      <c r="L1378" s="849">
        <v>6</v>
      </c>
      <c r="M1378" s="850">
        <v>11084.94</v>
      </c>
    </row>
    <row r="1379" spans="1:13" ht="14.45" customHeight="1" x14ac:dyDescent="0.2">
      <c r="A1379" s="831" t="s">
        <v>3286</v>
      </c>
      <c r="B1379" s="832" t="s">
        <v>2550</v>
      </c>
      <c r="C1379" s="832" t="s">
        <v>3039</v>
      </c>
      <c r="D1379" s="832" t="s">
        <v>1020</v>
      </c>
      <c r="E1379" s="832" t="s">
        <v>3040</v>
      </c>
      <c r="F1379" s="849"/>
      <c r="G1379" s="849"/>
      <c r="H1379" s="837">
        <v>0</v>
      </c>
      <c r="I1379" s="849">
        <v>11</v>
      </c>
      <c r="J1379" s="849">
        <v>10161.140000000001</v>
      </c>
      <c r="K1379" s="837">
        <v>1</v>
      </c>
      <c r="L1379" s="849">
        <v>11</v>
      </c>
      <c r="M1379" s="850">
        <v>10161.140000000001</v>
      </c>
    </row>
    <row r="1380" spans="1:13" ht="14.45" customHeight="1" x14ac:dyDescent="0.2">
      <c r="A1380" s="831" t="s">
        <v>3286</v>
      </c>
      <c r="B1380" s="832" t="s">
        <v>2592</v>
      </c>
      <c r="C1380" s="832" t="s">
        <v>2594</v>
      </c>
      <c r="D1380" s="832" t="s">
        <v>1030</v>
      </c>
      <c r="E1380" s="832" t="s">
        <v>2595</v>
      </c>
      <c r="F1380" s="849"/>
      <c r="G1380" s="849"/>
      <c r="H1380" s="837">
        <v>0</v>
      </c>
      <c r="I1380" s="849">
        <v>1</v>
      </c>
      <c r="J1380" s="849">
        <v>42.51</v>
      </c>
      <c r="K1380" s="837">
        <v>1</v>
      </c>
      <c r="L1380" s="849">
        <v>1</v>
      </c>
      <c r="M1380" s="850">
        <v>42.51</v>
      </c>
    </row>
    <row r="1381" spans="1:13" ht="14.45" customHeight="1" x14ac:dyDescent="0.2">
      <c r="A1381" s="831" t="s">
        <v>3286</v>
      </c>
      <c r="B1381" s="832" t="s">
        <v>2592</v>
      </c>
      <c r="C1381" s="832" t="s">
        <v>2596</v>
      </c>
      <c r="D1381" s="832" t="s">
        <v>1030</v>
      </c>
      <c r="E1381" s="832" t="s">
        <v>2597</v>
      </c>
      <c r="F1381" s="849"/>
      <c r="G1381" s="849"/>
      <c r="H1381" s="837">
        <v>0</v>
      </c>
      <c r="I1381" s="849">
        <v>2</v>
      </c>
      <c r="J1381" s="849">
        <v>170.04</v>
      </c>
      <c r="K1381" s="837">
        <v>1</v>
      </c>
      <c r="L1381" s="849">
        <v>2</v>
      </c>
      <c r="M1381" s="850">
        <v>170.04</v>
      </c>
    </row>
    <row r="1382" spans="1:13" ht="14.45" customHeight="1" x14ac:dyDescent="0.2">
      <c r="A1382" s="831" t="s">
        <v>3286</v>
      </c>
      <c r="B1382" s="832" t="s">
        <v>2636</v>
      </c>
      <c r="C1382" s="832" t="s">
        <v>4626</v>
      </c>
      <c r="D1382" s="832" t="s">
        <v>4627</v>
      </c>
      <c r="E1382" s="832" t="s">
        <v>4207</v>
      </c>
      <c r="F1382" s="849">
        <v>1</v>
      </c>
      <c r="G1382" s="849">
        <v>105.32</v>
      </c>
      <c r="H1382" s="837">
        <v>1</v>
      </c>
      <c r="I1382" s="849"/>
      <c r="J1382" s="849"/>
      <c r="K1382" s="837">
        <v>0</v>
      </c>
      <c r="L1382" s="849">
        <v>1</v>
      </c>
      <c r="M1382" s="850">
        <v>105.32</v>
      </c>
    </row>
    <row r="1383" spans="1:13" ht="14.45" customHeight="1" x14ac:dyDescent="0.2">
      <c r="A1383" s="831" t="s">
        <v>3286</v>
      </c>
      <c r="B1383" s="832" t="s">
        <v>2644</v>
      </c>
      <c r="C1383" s="832" t="s">
        <v>2645</v>
      </c>
      <c r="D1383" s="832" t="s">
        <v>2646</v>
      </c>
      <c r="E1383" s="832" t="s">
        <v>2647</v>
      </c>
      <c r="F1383" s="849"/>
      <c r="G1383" s="849"/>
      <c r="H1383" s="837">
        <v>0</v>
      </c>
      <c r="I1383" s="849">
        <v>2</v>
      </c>
      <c r="J1383" s="849">
        <v>186.54</v>
      </c>
      <c r="K1383" s="837">
        <v>1</v>
      </c>
      <c r="L1383" s="849">
        <v>2</v>
      </c>
      <c r="M1383" s="850">
        <v>186.54</v>
      </c>
    </row>
    <row r="1384" spans="1:13" ht="14.45" customHeight="1" x14ac:dyDescent="0.2">
      <c r="A1384" s="831" t="s">
        <v>3286</v>
      </c>
      <c r="B1384" s="832" t="s">
        <v>2644</v>
      </c>
      <c r="C1384" s="832" t="s">
        <v>2650</v>
      </c>
      <c r="D1384" s="832" t="s">
        <v>2646</v>
      </c>
      <c r="E1384" s="832" t="s">
        <v>2651</v>
      </c>
      <c r="F1384" s="849"/>
      <c r="G1384" s="849"/>
      <c r="H1384" s="837">
        <v>0</v>
      </c>
      <c r="I1384" s="849">
        <v>4</v>
      </c>
      <c r="J1384" s="849">
        <v>124.36</v>
      </c>
      <c r="K1384" s="837">
        <v>1</v>
      </c>
      <c r="L1384" s="849">
        <v>4</v>
      </c>
      <c r="M1384" s="850">
        <v>124.36</v>
      </c>
    </row>
    <row r="1385" spans="1:13" ht="14.45" customHeight="1" x14ac:dyDescent="0.2">
      <c r="A1385" s="831" t="s">
        <v>3286</v>
      </c>
      <c r="B1385" s="832" t="s">
        <v>2644</v>
      </c>
      <c r="C1385" s="832" t="s">
        <v>3326</v>
      </c>
      <c r="D1385" s="832" t="s">
        <v>2646</v>
      </c>
      <c r="E1385" s="832" t="s">
        <v>2647</v>
      </c>
      <c r="F1385" s="849">
        <v>1</v>
      </c>
      <c r="G1385" s="849">
        <v>93.27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93.27</v>
      </c>
    </row>
    <row r="1386" spans="1:13" ht="14.45" customHeight="1" x14ac:dyDescent="0.2">
      <c r="A1386" s="831" t="s">
        <v>3286</v>
      </c>
      <c r="B1386" s="832" t="s">
        <v>2654</v>
      </c>
      <c r="C1386" s="832" t="s">
        <v>4671</v>
      </c>
      <c r="D1386" s="832" t="s">
        <v>2656</v>
      </c>
      <c r="E1386" s="832" t="s">
        <v>4672</v>
      </c>
      <c r="F1386" s="849"/>
      <c r="G1386" s="849"/>
      <c r="H1386" s="837">
        <v>0</v>
      </c>
      <c r="I1386" s="849">
        <v>1</v>
      </c>
      <c r="J1386" s="849">
        <v>103.64</v>
      </c>
      <c r="K1386" s="837">
        <v>1</v>
      </c>
      <c r="L1386" s="849">
        <v>1</v>
      </c>
      <c r="M1386" s="850">
        <v>103.64</v>
      </c>
    </row>
    <row r="1387" spans="1:13" ht="14.45" customHeight="1" x14ac:dyDescent="0.2">
      <c r="A1387" s="831" t="s">
        <v>3286</v>
      </c>
      <c r="B1387" s="832" t="s">
        <v>2658</v>
      </c>
      <c r="C1387" s="832" t="s">
        <v>2660</v>
      </c>
      <c r="D1387" s="832" t="s">
        <v>1427</v>
      </c>
      <c r="E1387" s="832" t="s">
        <v>2661</v>
      </c>
      <c r="F1387" s="849"/>
      <c r="G1387" s="849"/>
      <c r="H1387" s="837">
        <v>0</v>
      </c>
      <c r="I1387" s="849">
        <v>4</v>
      </c>
      <c r="J1387" s="849">
        <v>572.36</v>
      </c>
      <c r="K1387" s="837">
        <v>1</v>
      </c>
      <c r="L1387" s="849">
        <v>4</v>
      </c>
      <c r="M1387" s="850">
        <v>572.36</v>
      </c>
    </row>
    <row r="1388" spans="1:13" ht="14.45" customHeight="1" x14ac:dyDescent="0.2">
      <c r="A1388" s="831" t="s">
        <v>3286</v>
      </c>
      <c r="B1388" s="832" t="s">
        <v>2658</v>
      </c>
      <c r="C1388" s="832" t="s">
        <v>4673</v>
      </c>
      <c r="D1388" s="832" t="s">
        <v>4674</v>
      </c>
      <c r="E1388" s="832" t="s">
        <v>4675</v>
      </c>
      <c r="F1388" s="849"/>
      <c r="G1388" s="849"/>
      <c r="H1388" s="837">
        <v>0</v>
      </c>
      <c r="I1388" s="849">
        <v>2</v>
      </c>
      <c r="J1388" s="849">
        <v>572.36</v>
      </c>
      <c r="K1388" s="837">
        <v>1</v>
      </c>
      <c r="L1388" s="849">
        <v>2</v>
      </c>
      <c r="M1388" s="850">
        <v>572.36</v>
      </c>
    </row>
    <row r="1389" spans="1:13" ht="14.45" customHeight="1" x14ac:dyDescent="0.2">
      <c r="A1389" s="831" t="s">
        <v>3286</v>
      </c>
      <c r="B1389" s="832" t="s">
        <v>5617</v>
      </c>
      <c r="C1389" s="832" t="s">
        <v>4642</v>
      </c>
      <c r="D1389" s="832" t="s">
        <v>4643</v>
      </c>
      <c r="E1389" s="832" t="s">
        <v>4644</v>
      </c>
      <c r="F1389" s="849"/>
      <c r="G1389" s="849"/>
      <c r="H1389" s="837">
        <v>0</v>
      </c>
      <c r="I1389" s="849">
        <v>2</v>
      </c>
      <c r="J1389" s="849">
        <v>370.68</v>
      </c>
      <c r="K1389" s="837">
        <v>1</v>
      </c>
      <c r="L1389" s="849">
        <v>2</v>
      </c>
      <c r="M1389" s="850">
        <v>370.68</v>
      </c>
    </row>
    <row r="1390" spans="1:13" ht="14.45" customHeight="1" x14ac:dyDescent="0.2">
      <c r="A1390" s="831" t="s">
        <v>3286</v>
      </c>
      <c r="B1390" s="832" t="s">
        <v>2710</v>
      </c>
      <c r="C1390" s="832" t="s">
        <v>2718</v>
      </c>
      <c r="D1390" s="832" t="s">
        <v>2712</v>
      </c>
      <c r="E1390" s="832" t="s">
        <v>2719</v>
      </c>
      <c r="F1390" s="849"/>
      <c r="G1390" s="849"/>
      <c r="H1390" s="837">
        <v>0</v>
      </c>
      <c r="I1390" s="849">
        <v>6</v>
      </c>
      <c r="J1390" s="849">
        <v>505.08000000000004</v>
      </c>
      <c r="K1390" s="837">
        <v>1</v>
      </c>
      <c r="L1390" s="849">
        <v>6</v>
      </c>
      <c r="M1390" s="850">
        <v>505.08000000000004</v>
      </c>
    </row>
    <row r="1391" spans="1:13" ht="14.45" customHeight="1" x14ac:dyDescent="0.2">
      <c r="A1391" s="831" t="s">
        <v>3286</v>
      </c>
      <c r="B1391" s="832" t="s">
        <v>2710</v>
      </c>
      <c r="C1391" s="832" t="s">
        <v>3109</v>
      </c>
      <c r="D1391" s="832" t="s">
        <v>2721</v>
      </c>
      <c r="E1391" s="832" t="s">
        <v>3110</v>
      </c>
      <c r="F1391" s="849"/>
      <c r="G1391" s="849"/>
      <c r="H1391" s="837">
        <v>0</v>
      </c>
      <c r="I1391" s="849">
        <v>2</v>
      </c>
      <c r="J1391" s="849">
        <v>126.28</v>
      </c>
      <c r="K1391" s="837">
        <v>1</v>
      </c>
      <c r="L1391" s="849">
        <v>2</v>
      </c>
      <c r="M1391" s="850">
        <v>126.28</v>
      </c>
    </row>
    <row r="1392" spans="1:13" ht="14.45" customHeight="1" x14ac:dyDescent="0.2">
      <c r="A1392" s="831" t="s">
        <v>3286</v>
      </c>
      <c r="B1392" s="832" t="s">
        <v>2710</v>
      </c>
      <c r="C1392" s="832" t="s">
        <v>4028</v>
      </c>
      <c r="D1392" s="832" t="s">
        <v>2721</v>
      </c>
      <c r="E1392" s="832" t="s">
        <v>4029</v>
      </c>
      <c r="F1392" s="849"/>
      <c r="G1392" s="849"/>
      <c r="H1392" s="837">
        <v>0</v>
      </c>
      <c r="I1392" s="849">
        <v>2</v>
      </c>
      <c r="J1392" s="849">
        <v>210.46</v>
      </c>
      <c r="K1392" s="837">
        <v>1</v>
      </c>
      <c r="L1392" s="849">
        <v>2</v>
      </c>
      <c r="M1392" s="850">
        <v>210.46</v>
      </c>
    </row>
    <row r="1393" spans="1:13" ht="14.45" customHeight="1" x14ac:dyDescent="0.2">
      <c r="A1393" s="831" t="s">
        <v>3286</v>
      </c>
      <c r="B1393" s="832" t="s">
        <v>2710</v>
      </c>
      <c r="C1393" s="832" t="s">
        <v>2720</v>
      </c>
      <c r="D1393" s="832" t="s">
        <v>2721</v>
      </c>
      <c r="E1393" s="832" t="s">
        <v>2722</v>
      </c>
      <c r="F1393" s="849"/>
      <c r="G1393" s="849"/>
      <c r="H1393" s="837">
        <v>0</v>
      </c>
      <c r="I1393" s="849">
        <v>13</v>
      </c>
      <c r="J1393" s="849">
        <v>638.04</v>
      </c>
      <c r="K1393" s="837">
        <v>1</v>
      </c>
      <c r="L1393" s="849">
        <v>13</v>
      </c>
      <c r="M1393" s="850">
        <v>638.04</v>
      </c>
    </row>
    <row r="1394" spans="1:13" ht="14.45" customHeight="1" x14ac:dyDescent="0.2">
      <c r="A1394" s="831" t="s">
        <v>3286</v>
      </c>
      <c r="B1394" s="832" t="s">
        <v>2710</v>
      </c>
      <c r="C1394" s="832" t="s">
        <v>4582</v>
      </c>
      <c r="D1394" s="832" t="s">
        <v>2721</v>
      </c>
      <c r="E1394" s="832" t="s">
        <v>4583</v>
      </c>
      <c r="F1394" s="849"/>
      <c r="G1394" s="849"/>
      <c r="H1394" s="837">
        <v>0</v>
      </c>
      <c r="I1394" s="849">
        <v>3</v>
      </c>
      <c r="J1394" s="849">
        <v>378.81</v>
      </c>
      <c r="K1394" s="837">
        <v>1</v>
      </c>
      <c r="L1394" s="849">
        <v>3</v>
      </c>
      <c r="M1394" s="850">
        <v>378.81</v>
      </c>
    </row>
    <row r="1395" spans="1:13" ht="14.45" customHeight="1" x14ac:dyDescent="0.2">
      <c r="A1395" s="831" t="s">
        <v>3286</v>
      </c>
      <c r="B1395" s="832" t="s">
        <v>2710</v>
      </c>
      <c r="C1395" s="832" t="s">
        <v>4712</v>
      </c>
      <c r="D1395" s="832" t="s">
        <v>2712</v>
      </c>
      <c r="E1395" s="832" t="s">
        <v>4713</v>
      </c>
      <c r="F1395" s="849"/>
      <c r="G1395" s="849"/>
      <c r="H1395" s="837">
        <v>0</v>
      </c>
      <c r="I1395" s="849">
        <v>3</v>
      </c>
      <c r="J1395" s="849">
        <v>378.81</v>
      </c>
      <c r="K1395" s="837">
        <v>1</v>
      </c>
      <c r="L1395" s="849">
        <v>3</v>
      </c>
      <c r="M1395" s="850">
        <v>378.81</v>
      </c>
    </row>
    <row r="1396" spans="1:13" ht="14.45" customHeight="1" x14ac:dyDescent="0.2">
      <c r="A1396" s="831" t="s">
        <v>3286</v>
      </c>
      <c r="B1396" s="832" t="s">
        <v>2710</v>
      </c>
      <c r="C1396" s="832" t="s">
        <v>2714</v>
      </c>
      <c r="D1396" s="832" t="s">
        <v>2712</v>
      </c>
      <c r="E1396" s="832" t="s">
        <v>2715</v>
      </c>
      <c r="F1396" s="849"/>
      <c r="G1396" s="849"/>
      <c r="H1396" s="837">
        <v>0</v>
      </c>
      <c r="I1396" s="849">
        <v>1</v>
      </c>
      <c r="J1396" s="849">
        <v>63.14</v>
      </c>
      <c r="K1396" s="837">
        <v>1</v>
      </c>
      <c r="L1396" s="849">
        <v>1</v>
      </c>
      <c r="M1396" s="850">
        <v>63.14</v>
      </c>
    </row>
    <row r="1397" spans="1:13" ht="14.45" customHeight="1" x14ac:dyDescent="0.2">
      <c r="A1397" s="831" t="s">
        <v>3286</v>
      </c>
      <c r="B1397" s="832" t="s">
        <v>2727</v>
      </c>
      <c r="C1397" s="832" t="s">
        <v>3111</v>
      </c>
      <c r="D1397" s="832" t="s">
        <v>1735</v>
      </c>
      <c r="E1397" s="832" t="s">
        <v>3112</v>
      </c>
      <c r="F1397" s="849"/>
      <c r="G1397" s="849"/>
      <c r="H1397" s="837">
        <v>0</v>
      </c>
      <c r="I1397" s="849">
        <v>7</v>
      </c>
      <c r="J1397" s="849">
        <v>1080.52</v>
      </c>
      <c r="K1397" s="837">
        <v>1</v>
      </c>
      <c r="L1397" s="849">
        <v>7</v>
      </c>
      <c r="M1397" s="850">
        <v>1080.52</v>
      </c>
    </row>
    <row r="1398" spans="1:13" ht="14.45" customHeight="1" x14ac:dyDescent="0.2">
      <c r="A1398" s="831" t="s">
        <v>3286</v>
      </c>
      <c r="B1398" s="832" t="s">
        <v>2727</v>
      </c>
      <c r="C1398" s="832" t="s">
        <v>4340</v>
      </c>
      <c r="D1398" s="832" t="s">
        <v>1735</v>
      </c>
      <c r="E1398" s="832" t="s">
        <v>3112</v>
      </c>
      <c r="F1398" s="849">
        <v>1</v>
      </c>
      <c r="G1398" s="849">
        <v>154.36000000000001</v>
      </c>
      <c r="H1398" s="837">
        <v>1</v>
      </c>
      <c r="I1398" s="849"/>
      <c r="J1398" s="849"/>
      <c r="K1398" s="837">
        <v>0</v>
      </c>
      <c r="L1398" s="849">
        <v>1</v>
      </c>
      <c r="M1398" s="850">
        <v>154.36000000000001</v>
      </c>
    </row>
    <row r="1399" spans="1:13" ht="14.45" customHeight="1" x14ac:dyDescent="0.2">
      <c r="A1399" s="831" t="s">
        <v>3286</v>
      </c>
      <c r="B1399" s="832" t="s">
        <v>3118</v>
      </c>
      <c r="C1399" s="832" t="s">
        <v>3119</v>
      </c>
      <c r="D1399" s="832" t="s">
        <v>3120</v>
      </c>
      <c r="E1399" s="832" t="s">
        <v>3121</v>
      </c>
      <c r="F1399" s="849"/>
      <c r="G1399" s="849"/>
      <c r="H1399" s="837">
        <v>0</v>
      </c>
      <c r="I1399" s="849">
        <v>2</v>
      </c>
      <c r="J1399" s="849">
        <v>239.4</v>
      </c>
      <c r="K1399" s="837">
        <v>1</v>
      </c>
      <c r="L1399" s="849">
        <v>2</v>
      </c>
      <c r="M1399" s="850">
        <v>239.4</v>
      </c>
    </row>
    <row r="1400" spans="1:13" ht="14.45" customHeight="1" x14ac:dyDescent="0.2">
      <c r="A1400" s="831" t="s">
        <v>3286</v>
      </c>
      <c r="B1400" s="832" t="s">
        <v>2783</v>
      </c>
      <c r="C1400" s="832" t="s">
        <v>4649</v>
      </c>
      <c r="D1400" s="832" t="s">
        <v>4650</v>
      </c>
      <c r="E1400" s="832" t="s">
        <v>4405</v>
      </c>
      <c r="F1400" s="849">
        <v>1</v>
      </c>
      <c r="G1400" s="849">
        <v>846.47</v>
      </c>
      <c r="H1400" s="837">
        <v>1</v>
      </c>
      <c r="I1400" s="849"/>
      <c r="J1400" s="849"/>
      <c r="K1400" s="837">
        <v>0</v>
      </c>
      <c r="L1400" s="849">
        <v>1</v>
      </c>
      <c r="M1400" s="850">
        <v>846.47</v>
      </c>
    </row>
    <row r="1401" spans="1:13" ht="14.45" customHeight="1" x14ac:dyDescent="0.2">
      <c r="A1401" s="831" t="s">
        <v>3286</v>
      </c>
      <c r="B1401" s="832" t="s">
        <v>5599</v>
      </c>
      <c r="C1401" s="832" t="s">
        <v>4661</v>
      </c>
      <c r="D1401" s="832" t="s">
        <v>4662</v>
      </c>
      <c r="E1401" s="832" t="s">
        <v>4663</v>
      </c>
      <c r="F1401" s="849">
        <v>2</v>
      </c>
      <c r="G1401" s="849">
        <v>7378.22</v>
      </c>
      <c r="H1401" s="837">
        <v>1</v>
      </c>
      <c r="I1401" s="849"/>
      <c r="J1401" s="849"/>
      <c r="K1401" s="837">
        <v>0</v>
      </c>
      <c r="L1401" s="849">
        <v>2</v>
      </c>
      <c r="M1401" s="850">
        <v>7378.22</v>
      </c>
    </row>
    <row r="1402" spans="1:13" ht="14.45" customHeight="1" x14ac:dyDescent="0.2">
      <c r="A1402" s="831" t="s">
        <v>3286</v>
      </c>
      <c r="B1402" s="832" t="s">
        <v>5600</v>
      </c>
      <c r="C1402" s="832" t="s">
        <v>3622</v>
      </c>
      <c r="D1402" s="832" t="s">
        <v>3623</v>
      </c>
      <c r="E1402" s="832" t="s">
        <v>3624</v>
      </c>
      <c r="F1402" s="849"/>
      <c r="G1402" s="849"/>
      <c r="H1402" s="837">
        <v>0</v>
      </c>
      <c r="I1402" s="849">
        <v>24</v>
      </c>
      <c r="J1402" s="849">
        <v>12055.440000000002</v>
      </c>
      <c r="K1402" s="837">
        <v>1</v>
      </c>
      <c r="L1402" s="849">
        <v>24</v>
      </c>
      <c r="M1402" s="850">
        <v>12055.440000000002</v>
      </c>
    </row>
    <row r="1403" spans="1:13" ht="14.45" customHeight="1" x14ac:dyDescent="0.2">
      <c r="A1403" s="831" t="s">
        <v>3286</v>
      </c>
      <c r="B1403" s="832" t="s">
        <v>5602</v>
      </c>
      <c r="C1403" s="832" t="s">
        <v>3780</v>
      </c>
      <c r="D1403" s="832" t="s">
        <v>3346</v>
      </c>
      <c r="E1403" s="832" t="s">
        <v>2957</v>
      </c>
      <c r="F1403" s="849"/>
      <c r="G1403" s="849"/>
      <c r="H1403" s="837">
        <v>0</v>
      </c>
      <c r="I1403" s="849">
        <v>1</v>
      </c>
      <c r="J1403" s="849">
        <v>206.88</v>
      </c>
      <c r="K1403" s="837">
        <v>1</v>
      </c>
      <c r="L1403" s="849">
        <v>1</v>
      </c>
      <c r="M1403" s="850">
        <v>206.88</v>
      </c>
    </row>
    <row r="1404" spans="1:13" ht="14.45" customHeight="1" x14ac:dyDescent="0.2">
      <c r="A1404" s="831" t="s">
        <v>3286</v>
      </c>
      <c r="B1404" s="832" t="s">
        <v>5602</v>
      </c>
      <c r="C1404" s="832" t="s">
        <v>3781</v>
      </c>
      <c r="D1404" s="832" t="s">
        <v>3346</v>
      </c>
      <c r="E1404" s="832" t="s">
        <v>3782</v>
      </c>
      <c r="F1404" s="849"/>
      <c r="G1404" s="849"/>
      <c r="H1404" s="837">
        <v>0</v>
      </c>
      <c r="I1404" s="849">
        <v>1</v>
      </c>
      <c r="J1404" s="849">
        <v>3818.86</v>
      </c>
      <c r="K1404" s="837">
        <v>1</v>
      </c>
      <c r="L1404" s="849">
        <v>1</v>
      </c>
      <c r="M1404" s="850">
        <v>3818.86</v>
      </c>
    </row>
    <row r="1405" spans="1:13" ht="14.45" customHeight="1" x14ac:dyDescent="0.2">
      <c r="A1405" s="831" t="s">
        <v>3286</v>
      </c>
      <c r="B1405" s="832" t="s">
        <v>5607</v>
      </c>
      <c r="C1405" s="832" t="s">
        <v>4383</v>
      </c>
      <c r="D1405" s="832" t="s">
        <v>3329</v>
      </c>
      <c r="E1405" s="832" t="s">
        <v>4384</v>
      </c>
      <c r="F1405" s="849"/>
      <c r="G1405" s="849"/>
      <c r="H1405" s="837">
        <v>0</v>
      </c>
      <c r="I1405" s="849">
        <v>1</v>
      </c>
      <c r="J1405" s="849">
        <v>1834.64</v>
      </c>
      <c r="K1405" s="837">
        <v>1</v>
      </c>
      <c r="L1405" s="849">
        <v>1</v>
      </c>
      <c r="M1405" s="850">
        <v>1834.64</v>
      </c>
    </row>
    <row r="1406" spans="1:13" ht="14.45" customHeight="1" x14ac:dyDescent="0.2">
      <c r="A1406" s="831" t="s">
        <v>3286</v>
      </c>
      <c r="B1406" s="832" t="s">
        <v>2826</v>
      </c>
      <c r="C1406" s="832" t="s">
        <v>3509</v>
      </c>
      <c r="D1406" s="832" t="s">
        <v>3510</v>
      </c>
      <c r="E1406" s="832" t="s">
        <v>3511</v>
      </c>
      <c r="F1406" s="849">
        <v>12</v>
      </c>
      <c r="G1406" s="849">
        <v>6604.68</v>
      </c>
      <c r="H1406" s="837">
        <v>1</v>
      </c>
      <c r="I1406" s="849"/>
      <c r="J1406" s="849"/>
      <c r="K1406" s="837">
        <v>0</v>
      </c>
      <c r="L1406" s="849">
        <v>12</v>
      </c>
      <c r="M1406" s="850">
        <v>6604.68</v>
      </c>
    </row>
    <row r="1407" spans="1:13" ht="14.45" customHeight="1" x14ac:dyDescent="0.2">
      <c r="A1407" s="831" t="s">
        <v>3286</v>
      </c>
      <c r="B1407" s="832" t="s">
        <v>2826</v>
      </c>
      <c r="C1407" s="832" t="s">
        <v>2827</v>
      </c>
      <c r="D1407" s="832" t="s">
        <v>2828</v>
      </c>
      <c r="E1407" s="832" t="s">
        <v>773</v>
      </c>
      <c r="F1407" s="849"/>
      <c r="G1407" s="849"/>
      <c r="H1407" s="837">
        <v>0</v>
      </c>
      <c r="I1407" s="849">
        <v>97</v>
      </c>
      <c r="J1407" s="849">
        <v>53387.830000000009</v>
      </c>
      <c r="K1407" s="837">
        <v>1</v>
      </c>
      <c r="L1407" s="849">
        <v>97</v>
      </c>
      <c r="M1407" s="850">
        <v>53387.830000000009</v>
      </c>
    </row>
    <row r="1408" spans="1:13" ht="14.45" customHeight="1" x14ac:dyDescent="0.2">
      <c r="A1408" s="831" t="s">
        <v>3286</v>
      </c>
      <c r="B1408" s="832" t="s">
        <v>5603</v>
      </c>
      <c r="C1408" s="832" t="s">
        <v>3825</v>
      </c>
      <c r="D1408" s="832" t="s">
        <v>3826</v>
      </c>
      <c r="E1408" s="832" t="s">
        <v>3417</v>
      </c>
      <c r="F1408" s="849"/>
      <c r="G1408" s="849"/>
      <c r="H1408" s="837">
        <v>0</v>
      </c>
      <c r="I1408" s="849">
        <v>4</v>
      </c>
      <c r="J1408" s="849">
        <v>2201.56</v>
      </c>
      <c r="K1408" s="837">
        <v>1</v>
      </c>
      <c r="L1408" s="849">
        <v>4</v>
      </c>
      <c r="M1408" s="850">
        <v>2201.56</v>
      </c>
    </row>
    <row r="1409" spans="1:13" ht="14.45" customHeight="1" x14ac:dyDescent="0.2">
      <c r="A1409" s="831" t="s">
        <v>3286</v>
      </c>
      <c r="B1409" s="832" t="s">
        <v>2835</v>
      </c>
      <c r="C1409" s="832" t="s">
        <v>2837</v>
      </c>
      <c r="D1409" s="832" t="s">
        <v>675</v>
      </c>
      <c r="E1409" s="832" t="s">
        <v>672</v>
      </c>
      <c r="F1409" s="849"/>
      <c r="G1409" s="849"/>
      <c r="H1409" s="837">
        <v>0</v>
      </c>
      <c r="I1409" s="849">
        <v>3</v>
      </c>
      <c r="J1409" s="849">
        <v>217.64999999999998</v>
      </c>
      <c r="K1409" s="837">
        <v>1</v>
      </c>
      <c r="L1409" s="849">
        <v>3</v>
      </c>
      <c r="M1409" s="850">
        <v>217.64999999999998</v>
      </c>
    </row>
    <row r="1410" spans="1:13" ht="14.45" customHeight="1" x14ac:dyDescent="0.2">
      <c r="A1410" s="831" t="s">
        <v>3286</v>
      </c>
      <c r="B1410" s="832" t="s">
        <v>2835</v>
      </c>
      <c r="C1410" s="832" t="s">
        <v>2838</v>
      </c>
      <c r="D1410" s="832" t="s">
        <v>675</v>
      </c>
      <c r="E1410" s="832" t="s">
        <v>671</v>
      </c>
      <c r="F1410" s="849"/>
      <c r="G1410" s="849"/>
      <c r="H1410" s="837">
        <v>0</v>
      </c>
      <c r="I1410" s="849">
        <v>2</v>
      </c>
      <c r="J1410" s="849">
        <v>130.56</v>
      </c>
      <c r="K1410" s="837">
        <v>1</v>
      </c>
      <c r="L1410" s="849">
        <v>2</v>
      </c>
      <c r="M1410" s="850">
        <v>130.56</v>
      </c>
    </row>
    <row r="1411" spans="1:13" ht="14.45" customHeight="1" x14ac:dyDescent="0.2">
      <c r="A1411" s="831" t="s">
        <v>3286</v>
      </c>
      <c r="B1411" s="832" t="s">
        <v>2849</v>
      </c>
      <c r="C1411" s="832" t="s">
        <v>3568</v>
      </c>
      <c r="D1411" s="832" t="s">
        <v>2851</v>
      </c>
      <c r="E1411" s="832" t="s">
        <v>3569</v>
      </c>
      <c r="F1411" s="849"/>
      <c r="G1411" s="849"/>
      <c r="H1411" s="837">
        <v>0</v>
      </c>
      <c r="I1411" s="849">
        <v>6</v>
      </c>
      <c r="J1411" s="849">
        <v>12233.58</v>
      </c>
      <c r="K1411" s="837">
        <v>1</v>
      </c>
      <c r="L1411" s="849">
        <v>6</v>
      </c>
      <c r="M1411" s="850">
        <v>12233.58</v>
      </c>
    </row>
    <row r="1412" spans="1:13" ht="14.45" customHeight="1" x14ac:dyDescent="0.2">
      <c r="A1412" s="831" t="s">
        <v>3286</v>
      </c>
      <c r="B1412" s="832" t="s">
        <v>2849</v>
      </c>
      <c r="C1412" s="832" t="s">
        <v>2850</v>
      </c>
      <c r="D1412" s="832" t="s">
        <v>2851</v>
      </c>
      <c r="E1412" s="832" t="s">
        <v>2852</v>
      </c>
      <c r="F1412" s="849"/>
      <c r="G1412" s="849"/>
      <c r="H1412" s="837">
        <v>0</v>
      </c>
      <c r="I1412" s="849">
        <v>2</v>
      </c>
      <c r="J1412" s="849">
        <v>711.58</v>
      </c>
      <c r="K1412" s="837">
        <v>1</v>
      </c>
      <c r="L1412" s="849">
        <v>2</v>
      </c>
      <c r="M1412" s="850">
        <v>711.58</v>
      </c>
    </row>
    <row r="1413" spans="1:13" ht="14.45" customHeight="1" x14ac:dyDescent="0.2">
      <c r="A1413" s="831" t="s">
        <v>3286</v>
      </c>
      <c r="B1413" s="832" t="s">
        <v>2849</v>
      </c>
      <c r="C1413" s="832" t="s">
        <v>2853</v>
      </c>
      <c r="D1413" s="832" t="s">
        <v>2851</v>
      </c>
      <c r="E1413" s="832" t="s">
        <v>2854</v>
      </c>
      <c r="F1413" s="849"/>
      <c r="G1413" s="849"/>
      <c r="H1413" s="837">
        <v>0</v>
      </c>
      <c r="I1413" s="849">
        <v>8</v>
      </c>
      <c r="J1413" s="849">
        <v>4421.12</v>
      </c>
      <c r="K1413" s="837">
        <v>1</v>
      </c>
      <c r="L1413" s="849">
        <v>8</v>
      </c>
      <c r="M1413" s="850">
        <v>4421.12</v>
      </c>
    </row>
    <row r="1414" spans="1:13" ht="14.45" customHeight="1" x14ac:dyDescent="0.2">
      <c r="A1414" s="831" t="s">
        <v>3286</v>
      </c>
      <c r="B1414" s="832" t="s">
        <v>2849</v>
      </c>
      <c r="C1414" s="832" t="s">
        <v>2855</v>
      </c>
      <c r="D1414" s="832" t="s">
        <v>2851</v>
      </c>
      <c r="E1414" s="832" t="s">
        <v>2856</v>
      </c>
      <c r="F1414" s="849"/>
      <c r="G1414" s="849"/>
      <c r="H1414" s="837">
        <v>0</v>
      </c>
      <c r="I1414" s="849">
        <v>9</v>
      </c>
      <c r="J1414" s="849">
        <v>9175.14</v>
      </c>
      <c r="K1414" s="837">
        <v>1</v>
      </c>
      <c r="L1414" s="849">
        <v>9</v>
      </c>
      <c r="M1414" s="850">
        <v>9175.14</v>
      </c>
    </row>
    <row r="1415" spans="1:13" ht="14.45" customHeight="1" x14ac:dyDescent="0.2">
      <c r="A1415" s="831" t="s">
        <v>3286</v>
      </c>
      <c r="B1415" s="832" t="s">
        <v>2857</v>
      </c>
      <c r="C1415" s="832" t="s">
        <v>4645</v>
      </c>
      <c r="D1415" s="832" t="s">
        <v>4646</v>
      </c>
      <c r="E1415" s="832" t="s">
        <v>2866</v>
      </c>
      <c r="F1415" s="849"/>
      <c r="G1415" s="849"/>
      <c r="H1415" s="837">
        <v>0</v>
      </c>
      <c r="I1415" s="849">
        <v>3</v>
      </c>
      <c r="J1415" s="849">
        <v>2908.44</v>
      </c>
      <c r="K1415" s="837">
        <v>1</v>
      </c>
      <c r="L1415" s="849">
        <v>3</v>
      </c>
      <c r="M1415" s="850">
        <v>2908.44</v>
      </c>
    </row>
    <row r="1416" spans="1:13" ht="14.45" customHeight="1" x14ac:dyDescent="0.2">
      <c r="A1416" s="831" t="s">
        <v>3286</v>
      </c>
      <c r="B1416" s="832" t="s">
        <v>2857</v>
      </c>
      <c r="C1416" s="832" t="s">
        <v>4647</v>
      </c>
      <c r="D1416" s="832" t="s">
        <v>4646</v>
      </c>
      <c r="E1416" s="832" t="s">
        <v>2860</v>
      </c>
      <c r="F1416" s="849"/>
      <c r="G1416" s="849"/>
      <c r="H1416" s="837">
        <v>0</v>
      </c>
      <c r="I1416" s="849">
        <v>6</v>
      </c>
      <c r="J1416" s="849">
        <v>11633.82</v>
      </c>
      <c r="K1416" s="837">
        <v>1</v>
      </c>
      <c r="L1416" s="849">
        <v>6</v>
      </c>
      <c r="M1416" s="850">
        <v>11633.82</v>
      </c>
    </row>
    <row r="1417" spans="1:13" ht="14.45" customHeight="1" x14ac:dyDescent="0.2">
      <c r="A1417" s="831" t="s">
        <v>3286</v>
      </c>
      <c r="B1417" s="832" t="s">
        <v>2857</v>
      </c>
      <c r="C1417" s="832" t="s">
        <v>2867</v>
      </c>
      <c r="D1417" s="832" t="s">
        <v>2868</v>
      </c>
      <c r="E1417" s="832" t="s">
        <v>2869</v>
      </c>
      <c r="F1417" s="849"/>
      <c r="G1417" s="849"/>
      <c r="H1417" s="837">
        <v>0</v>
      </c>
      <c r="I1417" s="849">
        <v>1</v>
      </c>
      <c r="J1417" s="849">
        <v>5322.08</v>
      </c>
      <c r="K1417" s="837">
        <v>1</v>
      </c>
      <c r="L1417" s="849">
        <v>1</v>
      </c>
      <c r="M1417" s="850">
        <v>5322.08</v>
      </c>
    </row>
    <row r="1418" spans="1:13" ht="14.45" customHeight="1" x14ac:dyDescent="0.2">
      <c r="A1418" s="831" t="s">
        <v>3286</v>
      </c>
      <c r="B1418" s="832" t="s">
        <v>2857</v>
      </c>
      <c r="C1418" s="832" t="s">
        <v>3300</v>
      </c>
      <c r="D1418" s="832" t="s">
        <v>2868</v>
      </c>
      <c r="E1418" s="832" t="s">
        <v>3301</v>
      </c>
      <c r="F1418" s="849"/>
      <c r="G1418" s="849"/>
      <c r="H1418" s="837">
        <v>0</v>
      </c>
      <c r="I1418" s="849">
        <v>13</v>
      </c>
      <c r="J1418" s="849">
        <v>69187.040000000008</v>
      </c>
      <c r="K1418" s="837">
        <v>1</v>
      </c>
      <c r="L1418" s="849">
        <v>13</v>
      </c>
      <c r="M1418" s="850">
        <v>69187.040000000008</v>
      </c>
    </row>
    <row r="1419" spans="1:13" ht="14.45" customHeight="1" x14ac:dyDescent="0.2">
      <c r="A1419" s="831" t="s">
        <v>3286</v>
      </c>
      <c r="B1419" s="832" t="s">
        <v>2857</v>
      </c>
      <c r="C1419" s="832" t="s">
        <v>3423</v>
      </c>
      <c r="D1419" s="832" t="s">
        <v>2871</v>
      </c>
      <c r="E1419" s="832" t="s">
        <v>3424</v>
      </c>
      <c r="F1419" s="849"/>
      <c r="G1419" s="849"/>
      <c r="H1419" s="837">
        <v>0</v>
      </c>
      <c r="I1419" s="849">
        <v>23</v>
      </c>
      <c r="J1419" s="849">
        <v>44596.31</v>
      </c>
      <c r="K1419" s="837">
        <v>1</v>
      </c>
      <c r="L1419" s="849">
        <v>23</v>
      </c>
      <c r="M1419" s="850">
        <v>44596.31</v>
      </c>
    </row>
    <row r="1420" spans="1:13" ht="14.45" customHeight="1" x14ac:dyDescent="0.2">
      <c r="A1420" s="831" t="s">
        <v>3286</v>
      </c>
      <c r="B1420" s="832" t="s">
        <v>2857</v>
      </c>
      <c r="C1420" s="832" t="s">
        <v>4648</v>
      </c>
      <c r="D1420" s="832" t="s">
        <v>4646</v>
      </c>
      <c r="E1420" s="832" t="s">
        <v>2864</v>
      </c>
      <c r="F1420" s="849"/>
      <c r="G1420" s="849"/>
      <c r="H1420" s="837">
        <v>0</v>
      </c>
      <c r="I1420" s="849">
        <v>3</v>
      </c>
      <c r="J1420" s="849">
        <v>1454.25</v>
      </c>
      <c r="K1420" s="837">
        <v>1</v>
      </c>
      <c r="L1420" s="849">
        <v>3</v>
      </c>
      <c r="M1420" s="850">
        <v>1454.25</v>
      </c>
    </row>
    <row r="1421" spans="1:13" ht="14.45" customHeight="1" x14ac:dyDescent="0.2">
      <c r="A1421" s="831" t="s">
        <v>3286</v>
      </c>
      <c r="B1421" s="832" t="s">
        <v>2857</v>
      </c>
      <c r="C1421" s="832" t="s">
        <v>3829</v>
      </c>
      <c r="D1421" s="832" t="s">
        <v>2868</v>
      </c>
      <c r="E1421" s="832" t="s">
        <v>3830</v>
      </c>
      <c r="F1421" s="849"/>
      <c r="G1421" s="849"/>
      <c r="H1421" s="837">
        <v>0</v>
      </c>
      <c r="I1421" s="849">
        <v>1</v>
      </c>
      <c r="J1421" s="849">
        <v>5322.08</v>
      </c>
      <c r="K1421" s="837">
        <v>1</v>
      </c>
      <c r="L1421" s="849">
        <v>1</v>
      </c>
      <c r="M1421" s="850">
        <v>5322.08</v>
      </c>
    </row>
    <row r="1422" spans="1:13" ht="14.45" customHeight="1" x14ac:dyDescent="0.2">
      <c r="A1422" s="831" t="s">
        <v>3286</v>
      </c>
      <c r="B1422" s="832" t="s">
        <v>2857</v>
      </c>
      <c r="C1422" s="832" t="s">
        <v>2863</v>
      </c>
      <c r="D1422" s="832" t="s">
        <v>2859</v>
      </c>
      <c r="E1422" s="832" t="s">
        <v>2864</v>
      </c>
      <c r="F1422" s="849"/>
      <c r="G1422" s="849"/>
      <c r="H1422" s="837">
        <v>0</v>
      </c>
      <c r="I1422" s="849">
        <v>10</v>
      </c>
      <c r="J1422" s="849">
        <v>4847.5</v>
      </c>
      <c r="K1422" s="837">
        <v>1</v>
      </c>
      <c r="L1422" s="849">
        <v>10</v>
      </c>
      <c r="M1422" s="850">
        <v>4847.5</v>
      </c>
    </row>
    <row r="1423" spans="1:13" ht="14.45" customHeight="1" x14ac:dyDescent="0.2">
      <c r="A1423" s="831" t="s">
        <v>3286</v>
      </c>
      <c r="B1423" s="832" t="s">
        <v>2857</v>
      </c>
      <c r="C1423" s="832" t="s">
        <v>4399</v>
      </c>
      <c r="D1423" s="832" t="s">
        <v>3832</v>
      </c>
      <c r="E1423" s="832" t="s">
        <v>4400</v>
      </c>
      <c r="F1423" s="849">
        <v>2</v>
      </c>
      <c r="G1423" s="849">
        <v>9934.56</v>
      </c>
      <c r="H1423" s="837">
        <v>1</v>
      </c>
      <c r="I1423" s="849"/>
      <c r="J1423" s="849"/>
      <c r="K1423" s="837">
        <v>0</v>
      </c>
      <c r="L1423" s="849">
        <v>2</v>
      </c>
      <c r="M1423" s="850">
        <v>9934.56</v>
      </c>
    </row>
    <row r="1424" spans="1:13" ht="14.45" customHeight="1" x14ac:dyDescent="0.2">
      <c r="A1424" s="831" t="s">
        <v>3286</v>
      </c>
      <c r="B1424" s="832" t="s">
        <v>2857</v>
      </c>
      <c r="C1424" s="832" t="s">
        <v>3434</v>
      </c>
      <c r="D1424" s="832" t="s">
        <v>2868</v>
      </c>
      <c r="E1424" s="832" t="s">
        <v>3435</v>
      </c>
      <c r="F1424" s="849"/>
      <c r="G1424" s="849"/>
      <c r="H1424" s="837">
        <v>0</v>
      </c>
      <c r="I1424" s="849">
        <v>2</v>
      </c>
      <c r="J1424" s="849">
        <v>10644.16</v>
      </c>
      <c r="K1424" s="837">
        <v>1</v>
      </c>
      <c r="L1424" s="849">
        <v>2</v>
      </c>
      <c r="M1424" s="850">
        <v>10644.16</v>
      </c>
    </row>
    <row r="1425" spans="1:13" ht="14.45" customHeight="1" x14ac:dyDescent="0.2">
      <c r="A1425" s="831" t="s">
        <v>3286</v>
      </c>
      <c r="B1425" s="832" t="s">
        <v>2857</v>
      </c>
      <c r="C1425" s="832" t="s">
        <v>2865</v>
      </c>
      <c r="D1425" s="832" t="s">
        <v>2859</v>
      </c>
      <c r="E1425" s="832" t="s">
        <v>2866</v>
      </c>
      <c r="F1425" s="849"/>
      <c r="G1425" s="849"/>
      <c r="H1425" s="837">
        <v>0</v>
      </c>
      <c r="I1425" s="849">
        <v>13</v>
      </c>
      <c r="J1425" s="849">
        <v>12603.24</v>
      </c>
      <c r="K1425" s="837">
        <v>1</v>
      </c>
      <c r="L1425" s="849">
        <v>13</v>
      </c>
      <c r="M1425" s="850">
        <v>12603.24</v>
      </c>
    </row>
    <row r="1426" spans="1:13" ht="14.45" customHeight="1" x14ac:dyDescent="0.2">
      <c r="A1426" s="831" t="s">
        <v>3286</v>
      </c>
      <c r="B1426" s="832" t="s">
        <v>2857</v>
      </c>
      <c r="C1426" s="832" t="s">
        <v>2858</v>
      </c>
      <c r="D1426" s="832" t="s">
        <v>2859</v>
      </c>
      <c r="E1426" s="832" t="s">
        <v>2860</v>
      </c>
      <c r="F1426" s="849"/>
      <c r="G1426" s="849"/>
      <c r="H1426" s="837">
        <v>0</v>
      </c>
      <c r="I1426" s="849">
        <v>3</v>
      </c>
      <c r="J1426" s="849">
        <v>5816.91</v>
      </c>
      <c r="K1426" s="837">
        <v>1</v>
      </c>
      <c r="L1426" s="849">
        <v>3</v>
      </c>
      <c r="M1426" s="850">
        <v>5816.91</v>
      </c>
    </row>
    <row r="1427" spans="1:13" ht="14.45" customHeight="1" x14ac:dyDescent="0.2">
      <c r="A1427" s="831" t="s">
        <v>3286</v>
      </c>
      <c r="B1427" s="832" t="s">
        <v>2857</v>
      </c>
      <c r="C1427" s="832" t="s">
        <v>2861</v>
      </c>
      <c r="D1427" s="832" t="s">
        <v>2859</v>
      </c>
      <c r="E1427" s="832" t="s">
        <v>2862</v>
      </c>
      <c r="F1427" s="849"/>
      <c r="G1427" s="849"/>
      <c r="H1427" s="837">
        <v>0</v>
      </c>
      <c r="I1427" s="849">
        <v>29</v>
      </c>
      <c r="J1427" s="849">
        <v>42172.67</v>
      </c>
      <c r="K1427" s="837">
        <v>1</v>
      </c>
      <c r="L1427" s="849">
        <v>29</v>
      </c>
      <c r="M1427" s="850">
        <v>42172.67</v>
      </c>
    </row>
    <row r="1428" spans="1:13" ht="14.45" customHeight="1" x14ac:dyDescent="0.2">
      <c r="A1428" s="831" t="s">
        <v>3286</v>
      </c>
      <c r="B1428" s="832" t="s">
        <v>2873</v>
      </c>
      <c r="C1428" s="832" t="s">
        <v>2877</v>
      </c>
      <c r="D1428" s="832" t="s">
        <v>2875</v>
      </c>
      <c r="E1428" s="832" t="s">
        <v>2878</v>
      </c>
      <c r="F1428" s="849"/>
      <c r="G1428" s="849"/>
      <c r="H1428" s="837">
        <v>0</v>
      </c>
      <c r="I1428" s="849">
        <v>6</v>
      </c>
      <c r="J1428" s="849">
        <v>6786.36</v>
      </c>
      <c r="K1428" s="837">
        <v>1</v>
      </c>
      <c r="L1428" s="849">
        <v>6</v>
      </c>
      <c r="M1428" s="850">
        <v>6786.36</v>
      </c>
    </row>
    <row r="1429" spans="1:13" ht="14.45" customHeight="1" x14ac:dyDescent="0.2">
      <c r="A1429" s="831" t="s">
        <v>3286</v>
      </c>
      <c r="B1429" s="832" t="s">
        <v>2883</v>
      </c>
      <c r="C1429" s="832" t="s">
        <v>2886</v>
      </c>
      <c r="D1429" s="832" t="s">
        <v>1345</v>
      </c>
      <c r="E1429" s="832" t="s">
        <v>1346</v>
      </c>
      <c r="F1429" s="849"/>
      <c r="G1429" s="849"/>
      <c r="H1429" s="837"/>
      <c r="I1429" s="849">
        <v>52</v>
      </c>
      <c r="J1429" s="849">
        <v>0</v>
      </c>
      <c r="K1429" s="837"/>
      <c r="L1429" s="849">
        <v>52</v>
      </c>
      <c r="M1429" s="850">
        <v>0</v>
      </c>
    </row>
    <row r="1430" spans="1:13" ht="14.45" customHeight="1" x14ac:dyDescent="0.2">
      <c r="A1430" s="831" t="s">
        <v>3286</v>
      </c>
      <c r="B1430" s="832" t="s">
        <v>2883</v>
      </c>
      <c r="C1430" s="832" t="s">
        <v>2884</v>
      </c>
      <c r="D1430" s="832" t="s">
        <v>1273</v>
      </c>
      <c r="E1430" s="832" t="s">
        <v>1276</v>
      </c>
      <c r="F1430" s="849">
        <v>5</v>
      </c>
      <c r="G1430" s="849">
        <v>0</v>
      </c>
      <c r="H1430" s="837"/>
      <c r="I1430" s="849"/>
      <c r="J1430" s="849"/>
      <c r="K1430" s="837"/>
      <c r="L1430" s="849">
        <v>5</v>
      </c>
      <c r="M1430" s="850">
        <v>0</v>
      </c>
    </row>
    <row r="1431" spans="1:13" ht="14.45" customHeight="1" x14ac:dyDescent="0.2">
      <c r="A1431" s="831" t="s">
        <v>3286</v>
      </c>
      <c r="B1431" s="832" t="s">
        <v>2906</v>
      </c>
      <c r="C1431" s="832" t="s">
        <v>2910</v>
      </c>
      <c r="D1431" s="832" t="s">
        <v>2911</v>
      </c>
      <c r="E1431" s="832" t="s">
        <v>2912</v>
      </c>
      <c r="F1431" s="849"/>
      <c r="G1431" s="849"/>
      <c r="H1431" s="837">
        <v>0</v>
      </c>
      <c r="I1431" s="849">
        <v>4</v>
      </c>
      <c r="J1431" s="849">
        <v>452.64</v>
      </c>
      <c r="K1431" s="837">
        <v>1</v>
      </c>
      <c r="L1431" s="849">
        <v>4</v>
      </c>
      <c r="M1431" s="850">
        <v>452.64</v>
      </c>
    </row>
    <row r="1432" spans="1:13" ht="14.45" customHeight="1" x14ac:dyDescent="0.2">
      <c r="A1432" s="831" t="s">
        <v>3286</v>
      </c>
      <c r="B1432" s="832" t="s">
        <v>2906</v>
      </c>
      <c r="C1432" s="832" t="s">
        <v>2915</v>
      </c>
      <c r="D1432" s="832" t="s">
        <v>2911</v>
      </c>
      <c r="E1432" s="832" t="s">
        <v>2916</v>
      </c>
      <c r="F1432" s="849"/>
      <c r="G1432" s="849"/>
      <c r="H1432" s="837">
        <v>0</v>
      </c>
      <c r="I1432" s="849">
        <v>14</v>
      </c>
      <c r="J1432" s="849">
        <v>4752.58</v>
      </c>
      <c r="K1432" s="837">
        <v>1</v>
      </c>
      <c r="L1432" s="849">
        <v>14</v>
      </c>
      <c r="M1432" s="850">
        <v>4752.58</v>
      </c>
    </row>
    <row r="1433" spans="1:13" ht="14.45" customHeight="1" x14ac:dyDescent="0.2">
      <c r="A1433" s="831" t="s">
        <v>3286</v>
      </c>
      <c r="B1433" s="832" t="s">
        <v>2930</v>
      </c>
      <c r="C1433" s="832" t="s">
        <v>2931</v>
      </c>
      <c r="D1433" s="832" t="s">
        <v>2932</v>
      </c>
      <c r="E1433" s="832" t="s">
        <v>2933</v>
      </c>
      <c r="F1433" s="849"/>
      <c r="G1433" s="849"/>
      <c r="H1433" s="837">
        <v>0</v>
      </c>
      <c r="I1433" s="849">
        <v>6</v>
      </c>
      <c r="J1433" s="849">
        <v>56.400000000000006</v>
      </c>
      <c r="K1433" s="837">
        <v>1</v>
      </c>
      <c r="L1433" s="849">
        <v>6</v>
      </c>
      <c r="M1433" s="850">
        <v>56.400000000000006</v>
      </c>
    </row>
    <row r="1434" spans="1:13" ht="14.45" customHeight="1" x14ac:dyDescent="0.2">
      <c r="A1434" s="831" t="s">
        <v>3286</v>
      </c>
      <c r="B1434" s="832" t="s">
        <v>2930</v>
      </c>
      <c r="C1434" s="832" t="s">
        <v>4622</v>
      </c>
      <c r="D1434" s="832" t="s">
        <v>3757</v>
      </c>
      <c r="E1434" s="832" t="s">
        <v>2933</v>
      </c>
      <c r="F1434" s="849">
        <v>1</v>
      </c>
      <c r="G1434" s="849">
        <v>9.4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9.4</v>
      </c>
    </row>
    <row r="1435" spans="1:13" ht="14.45" customHeight="1" x14ac:dyDescent="0.2">
      <c r="A1435" s="831" t="s">
        <v>3286</v>
      </c>
      <c r="B1435" s="832" t="s">
        <v>2946</v>
      </c>
      <c r="C1435" s="832" t="s">
        <v>3676</v>
      </c>
      <c r="D1435" s="832" t="s">
        <v>1662</v>
      </c>
      <c r="E1435" s="832" t="s">
        <v>2948</v>
      </c>
      <c r="F1435" s="849">
        <v>2</v>
      </c>
      <c r="G1435" s="849">
        <v>0</v>
      </c>
      <c r="H1435" s="837"/>
      <c r="I1435" s="849"/>
      <c r="J1435" s="849"/>
      <c r="K1435" s="837"/>
      <c r="L1435" s="849">
        <v>2</v>
      </c>
      <c r="M1435" s="850">
        <v>0</v>
      </c>
    </row>
    <row r="1436" spans="1:13" ht="14.45" customHeight="1" x14ac:dyDescent="0.2">
      <c r="A1436" s="831" t="s">
        <v>3286</v>
      </c>
      <c r="B1436" s="832" t="s">
        <v>2946</v>
      </c>
      <c r="C1436" s="832" t="s">
        <v>2949</v>
      </c>
      <c r="D1436" s="832" t="s">
        <v>1662</v>
      </c>
      <c r="E1436" s="832" t="s">
        <v>2950</v>
      </c>
      <c r="F1436" s="849">
        <v>6</v>
      </c>
      <c r="G1436" s="849">
        <v>0</v>
      </c>
      <c r="H1436" s="837"/>
      <c r="I1436" s="849"/>
      <c r="J1436" s="849"/>
      <c r="K1436" s="837"/>
      <c r="L1436" s="849">
        <v>6</v>
      </c>
      <c r="M1436" s="850">
        <v>0</v>
      </c>
    </row>
    <row r="1437" spans="1:13" ht="14.45" customHeight="1" x14ac:dyDescent="0.2">
      <c r="A1437" s="831" t="s">
        <v>3286</v>
      </c>
      <c r="B1437" s="832" t="s">
        <v>2946</v>
      </c>
      <c r="C1437" s="832" t="s">
        <v>3682</v>
      </c>
      <c r="D1437" s="832" t="s">
        <v>3683</v>
      </c>
      <c r="E1437" s="832" t="s">
        <v>3148</v>
      </c>
      <c r="F1437" s="849">
        <v>6</v>
      </c>
      <c r="G1437" s="849">
        <v>0</v>
      </c>
      <c r="H1437" s="837"/>
      <c r="I1437" s="849"/>
      <c r="J1437" s="849"/>
      <c r="K1437" s="837"/>
      <c r="L1437" s="849">
        <v>6</v>
      </c>
      <c r="M1437" s="850">
        <v>0</v>
      </c>
    </row>
    <row r="1438" spans="1:13" ht="14.45" customHeight="1" x14ac:dyDescent="0.2">
      <c r="A1438" s="831" t="s">
        <v>3286</v>
      </c>
      <c r="B1438" s="832" t="s">
        <v>5597</v>
      </c>
      <c r="C1438" s="832" t="s">
        <v>4392</v>
      </c>
      <c r="D1438" s="832" t="s">
        <v>832</v>
      </c>
      <c r="E1438" s="832" t="s">
        <v>830</v>
      </c>
      <c r="F1438" s="849"/>
      <c r="G1438" s="849"/>
      <c r="H1438" s="837">
        <v>0</v>
      </c>
      <c r="I1438" s="849">
        <v>1</v>
      </c>
      <c r="J1438" s="849">
        <v>264</v>
      </c>
      <c r="K1438" s="837">
        <v>1</v>
      </c>
      <c r="L1438" s="849">
        <v>1</v>
      </c>
      <c r="M1438" s="850">
        <v>264</v>
      </c>
    </row>
    <row r="1439" spans="1:13" ht="14.45" customHeight="1" x14ac:dyDescent="0.2">
      <c r="A1439" s="831" t="s">
        <v>3286</v>
      </c>
      <c r="B1439" s="832" t="s">
        <v>2954</v>
      </c>
      <c r="C1439" s="832" t="s">
        <v>4679</v>
      </c>
      <c r="D1439" s="832" t="s">
        <v>2956</v>
      </c>
      <c r="E1439" s="832" t="s">
        <v>4680</v>
      </c>
      <c r="F1439" s="849">
        <v>2</v>
      </c>
      <c r="G1439" s="849">
        <v>878.28</v>
      </c>
      <c r="H1439" s="837">
        <v>1</v>
      </c>
      <c r="I1439" s="849"/>
      <c r="J1439" s="849"/>
      <c r="K1439" s="837">
        <v>0</v>
      </c>
      <c r="L1439" s="849">
        <v>2</v>
      </c>
      <c r="M1439" s="850">
        <v>878.28</v>
      </c>
    </row>
    <row r="1440" spans="1:13" ht="14.45" customHeight="1" x14ac:dyDescent="0.2">
      <c r="A1440" s="831" t="s">
        <v>3286</v>
      </c>
      <c r="B1440" s="832" t="s">
        <v>2954</v>
      </c>
      <c r="C1440" s="832" t="s">
        <v>2955</v>
      </c>
      <c r="D1440" s="832" t="s">
        <v>2956</v>
      </c>
      <c r="E1440" s="832" t="s">
        <v>2957</v>
      </c>
      <c r="F1440" s="849"/>
      <c r="G1440" s="849"/>
      <c r="H1440" s="837">
        <v>0</v>
      </c>
      <c r="I1440" s="849">
        <v>2</v>
      </c>
      <c r="J1440" s="849">
        <v>245.92</v>
      </c>
      <c r="K1440" s="837">
        <v>1</v>
      </c>
      <c r="L1440" s="849">
        <v>2</v>
      </c>
      <c r="M1440" s="850">
        <v>245.92</v>
      </c>
    </row>
    <row r="1441" spans="1:13" ht="14.45" customHeight="1" x14ac:dyDescent="0.2">
      <c r="A1441" s="831" t="s">
        <v>3286</v>
      </c>
      <c r="B1441" s="832" t="s">
        <v>2954</v>
      </c>
      <c r="C1441" s="832" t="s">
        <v>3143</v>
      </c>
      <c r="D1441" s="832" t="s">
        <v>2956</v>
      </c>
      <c r="E1441" s="832" t="s">
        <v>3144</v>
      </c>
      <c r="F1441" s="849"/>
      <c r="G1441" s="849"/>
      <c r="H1441" s="837">
        <v>0</v>
      </c>
      <c r="I1441" s="849">
        <v>9</v>
      </c>
      <c r="J1441" s="849">
        <v>2213.19</v>
      </c>
      <c r="K1441" s="837">
        <v>1</v>
      </c>
      <c r="L1441" s="849">
        <v>9</v>
      </c>
      <c r="M1441" s="850">
        <v>2213.19</v>
      </c>
    </row>
    <row r="1442" spans="1:13" ht="14.45" customHeight="1" x14ac:dyDescent="0.2">
      <c r="A1442" s="831" t="s">
        <v>3286</v>
      </c>
      <c r="B1442" s="832" t="s">
        <v>2954</v>
      </c>
      <c r="C1442" s="832" t="s">
        <v>4681</v>
      </c>
      <c r="D1442" s="832" t="s">
        <v>4682</v>
      </c>
      <c r="E1442" s="832" t="s">
        <v>4683</v>
      </c>
      <c r="F1442" s="849">
        <v>2</v>
      </c>
      <c r="G1442" s="849">
        <v>1759.94</v>
      </c>
      <c r="H1442" s="837">
        <v>1</v>
      </c>
      <c r="I1442" s="849"/>
      <c r="J1442" s="849"/>
      <c r="K1442" s="837">
        <v>0</v>
      </c>
      <c r="L1442" s="849">
        <v>2</v>
      </c>
      <c r="M1442" s="850">
        <v>1759.94</v>
      </c>
    </row>
    <row r="1443" spans="1:13" ht="14.45" customHeight="1" x14ac:dyDescent="0.2">
      <c r="A1443" s="831" t="s">
        <v>3286</v>
      </c>
      <c r="B1443" s="832" t="s">
        <v>3145</v>
      </c>
      <c r="C1443" s="832" t="s">
        <v>4640</v>
      </c>
      <c r="D1443" s="832" t="s">
        <v>3147</v>
      </c>
      <c r="E1443" s="832" t="s">
        <v>4197</v>
      </c>
      <c r="F1443" s="849">
        <v>1</v>
      </c>
      <c r="G1443" s="849">
        <v>395.98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395.98</v>
      </c>
    </row>
    <row r="1444" spans="1:13" ht="14.45" customHeight="1" x14ac:dyDescent="0.2">
      <c r="A1444" s="831" t="s">
        <v>3286</v>
      </c>
      <c r="B1444" s="832" t="s">
        <v>2958</v>
      </c>
      <c r="C1444" s="832" t="s">
        <v>2959</v>
      </c>
      <c r="D1444" s="832" t="s">
        <v>2960</v>
      </c>
      <c r="E1444" s="832" t="s">
        <v>2961</v>
      </c>
      <c r="F1444" s="849"/>
      <c r="G1444" s="849"/>
      <c r="H1444" s="837">
        <v>0</v>
      </c>
      <c r="I1444" s="849">
        <v>7</v>
      </c>
      <c r="J1444" s="849">
        <v>1127.42</v>
      </c>
      <c r="K1444" s="837">
        <v>1</v>
      </c>
      <c r="L1444" s="849">
        <v>7</v>
      </c>
      <c r="M1444" s="850">
        <v>1127.42</v>
      </c>
    </row>
    <row r="1445" spans="1:13" ht="14.45" customHeight="1" x14ac:dyDescent="0.2">
      <c r="A1445" s="831" t="s">
        <v>3286</v>
      </c>
      <c r="B1445" s="832" t="s">
        <v>2958</v>
      </c>
      <c r="C1445" s="832" t="s">
        <v>3911</v>
      </c>
      <c r="D1445" s="832" t="s">
        <v>2010</v>
      </c>
      <c r="E1445" s="832" t="s">
        <v>2961</v>
      </c>
      <c r="F1445" s="849">
        <v>1</v>
      </c>
      <c r="G1445" s="849">
        <v>161.06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161.06</v>
      </c>
    </row>
    <row r="1446" spans="1:13" ht="14.45" customHeight="1" x14ac:dyDescent="0.2">
      <c r="A1446" s="831" t="s">
        <v>3286</v>
      </c>
      <c r="B1446" s="832" t="s">
        <v>2978</v>
      </c>
      <c r="C1446" s="832" t="s">
        <v>4704</v>
      </c>
      <c r="D1446" s="832" t="s">
        <v>4705</v>
      </c>
      <c r="E1446" s="832" t="s">
        <v>4706</v>
      </c>
      <c r="F1446" s="849"/>
      <c r="G1446" s="849"/>
      <c r="H1446" s="837">
        <v>0</v>
      </c>
      <c r="I1446" s="849">
        <v>2</v>
      </c>
      <c r="J1446" s="849">
        <v>1374</v>
      </c>
      <c r="K1446" s="837">
        <v>1</v>
      </c>
      <c r="L1446" s="849">
        <v>2</v>
      </c>
      <c r="M1446" s="850">
        <v>1374</v>
      </c>
    </row>
    <row r="1447" spans="1:13" ht="14.45" customHeight="1" x14ac:dyDescent="0.2">
      <c r="A1447" s="831" t="s">
        <v>3286</v>
      </c>
      <c r="B1447" s="832" t="s">
        <v>2985</v>
      </c>
      <c r="C1447" s="832" t="s">
        <v>2988</v>
      </c>
      <c r="D1447" s="832" t="s">
        <v>1653</v>
      </c>
      <c r="E1447" s="832" t="s">
        <v>769</v>
      </c>
      <c r="F1447" s="849"/>
      <c r="G1447" s="849"/>
      <c r="H1447" s="837">
        <v>0</v>
      </c>
      <c r="I1447" s="849">
        <v>2</v>
      </c>
      <c r="J1447" s="849">
        <v>117.54</v>
      </c>
      <c r="K1447" s="837">
        <v>1</v>
      </c>
      <c r="L1447" s="849">
        <v>2</v>
      </c>
      <c r="M1447" s="850">
        <v>117.54</v>
      </c>
    </row>
    <row r="1448" spans="1:13" ht="14.45" customHeight="1" x14ac:dyDescent="0.2">
      <c r="A1448" s="831" t="s">
        <v>3286</v>
      </c>
      <c r="B1448" s="832" t="s">
        <v>2991</v>
      </c>
      <c r="C1448" s="832" t="s">
        <v>4206</v>
      </c>
      <c r="D1448" s="832" t="s">
        <v>4205</v>
      </c>
      <c r="E1448" s="832" t="s">
        <v>4207</v>
      </c>
      <c r="F1448" s="849">
        <v>1</v>
      </c>
      <c r="G1448" s="849">
        <v>176.32</v>
      </c>
      <c r="H1448" s="837">
        <v>1</v>
      </c>
      <c r="I1448" s="849"/>
      <c r="J1448" s="849"/>
      <c r="K1448" s="837">
        <v>0</v>
      </c>
      <c r="L1448" s="849">
        <v>1</v>
      </c>
      <c r="M1448" s="850">
        <v>176.32</v>
      </c>
    </row>
    <row r="1449" spans="1:13" ht="14.45" customHeight="1" x14ac:dyDescent="0.2">
      <c r="A1449" s="831" t="s">
        <v>3286</v>
      </c>
      <c r="B1449" s="832" t="s">
        <v>2995</v>
      </c>
      <c r="C1449" s="832" t="s">
        <v>3165</v>
      </c>
      <c r="D1449" s="832" t="s">
        <v>3166</v>
      </c>
      <c r="E1449" s="832" t="s">
        <v>2157</v>
      </c>
      <c r="F1449" s="849"/>
      <c r="G1449" s="849"/>
      <c r="H1449" s="837">
        <v>0</v>
      </c>
      <c r="I1449" s="849">
        <v>72</v>
      </c>
      <c r="J1449" s="849">
        <v>13986.720000000001</v>
      </c>
      <c r="K1449" s="837">
        <v>1</v>
      </c>
      <c r="L1449" s="849">
        <v>72</v>
      </c>
      <c r="M1449" s="850">
        <v>13986.720000000001</v>
      </c>
    </row>
    <row r="1450" spans="1:13" ht="14.45" customHeight="1" x14ac:dyDescent="0.2">
      <c r="A1450" s="831" t="s">
        <v>3286</v>
      </c>
      <c r="B1450" s="832" t="s">
        <v>2516</v>
      </c>
      <c r="C1450" s="832" t="s">
        <v>2517</v>
      </c>
      <c r="D1450" s="832" t="s">
        <v>2518</v>
      </c>
      <c r="E1450" s="832" t="s">
        <v>2519</v>
      </c>
      <c r="F1450" s="849"/>
      <c r="G1450" s="849"/>
      <c r="H1450" s="837">
        <v>0</v>
      </c>
      <c r="I1450" s="849">
        <v>1</v>
      </c>
      <c r="J1450" s="849">
        <v>165.63</v>
      </c>
      <c r="K1450" s="837">
        <v>1</v>
      </c>
      <c r="L1450" s="849">
        <v>1</v>
      </c>
      <c r="M1450" s="850">
        <v>165.63</v>
      </c>
    </row>
    <row r="1451" spans="1:13" ht="14.45" customHeight="1" x14ac:dyDescent="0.2">
      <c r="A1451" s="831" t="s">
        <v>3286</v>
      </c>
      <c r="B1451" s="832" t="s">
        <v>3175</v>
      </c>
      <c r="C1451" s="832" t="s">
        <v>3176</v>
      </c>
      <c r="D1451" s="832" t="s">
        <v>3177</v>
      </c>
      <c r="E1451" s="832" t="s">
        <v>3178</v>
      </c>
      <c r="F1451" s="849"/>
      <c r="G1451" s="849"/>
      <c r="H1451" s="837">
        <v>0</v>
      </c>
      <c r="I1451" s="849">
        <v>20</v>
      </c>
      <c r="J1451" s="849">
        <v>686747.6</v>
      </c>
      <c r="K1451" s="837">
        <v>1</v>
      </c>
      <c r="L1451" s="849">
        <v>20</v>
      </c>
      <c r="M1451" s="850">
        <v>686747.6</v>
      </c>
    </row>
    <row r="1452" spans="1:13" ht="14.45" customHeight="1" x14ac:dyDescent="0.2">
      <c r="A1452" s="831" t="s">
        <v>3287</v>
      </c>
      <c r="B1452" s="832" t="s">
        <v>2505</v>
      </c>
      <c r="C1452" s="832" t="s">
        <v>2510</v>
      </c>
      <c r="D1452" s="832" t="s">
        <v>842</v>
      </c>
      <c r="E1452" s="832" t="s">
        <v>2511</v>
      </c>
      <c r="F1452" s="849"/>
      <c r="G1452" s="849"/>
      <c r="H1452" s="837">
        <v>0</v>
      </c>
      <c r="I1452" s="849">
        <v>2</v>
      </c>
      <c r="J1452" s="849">
        <v>115.2</v>
      </c>
      <c r="K1452" s="837">
        <v>1</v>
      </c>
      <c r="L1452" s="849">
        <v>2</v>
      </c>
      <c r="M1452" s="850">
        <v>115.2</v>
      </c>
    </row>
    <row r="1453" spans="1:13" ht="14.45" customHeight="1" x14ac:dyDescent="0.2">
      <c r="A1453" s="831" t="s">
        <v>3287</v>
      </c>
      <c r="B1453" s="832" t="s">
        <v>2505</v>
      </c>
      <c r="C1453" s="832" t="s">
        <v>2508</v>
      </c>
      <c r="D1453" s="832" t="s">
        <v>842</v>
      </c>
      <c r="E1453" s="832" t="s">
        <v>2509</v>
      </c>
      <c r="F1453" s="849"/>
      <c r="G1453" s="849"/>
      <c r="H1453" s="837">
        <v>0</v>
      </c>
      <c r="I1453" s="849">
        <v>1</v>
      </c>
      <c r="J1453" s="849">
        <v>16.12</v>
      </c>
      <c r="K1453" s="837">
        <v>1</v>
      </c>
      <c r="L1453" s="849">
        <v>1</v>
      </c>
      <c r="M1453" s="850">
        <v>16.12</v>
      </c>
    </row>
    <row r="1454" spans="1:13" ht="14.45" customHeight="1" x14ac:dyDescent="0.2">
      <c r="A1454" s="831" t="s">
        <v>3287</v>
      </c>
      <c r="B1454" s="832" t="s">
        <v>2505</v>
      </c>
      <c r="C1454" s="832" t="s">
        <v>4449</v>
      </c>
      <c r="D1454" s="832" t="s">
        <v>842</v>
      </c>
      <c r="E1454" s="832" t="s">
        <v>4450</v>
      </c>
      <c r="F1454" s="849">
        <v>2</v>
      </c>
      <c r="G1454" s="849">
        <v>103.68</v>
      </c>
      <c r="H1454" s="837">
        <v>1</v>
      </c>
      <c r="I1454" s="849"/>
      <c r="J1454" s="849"/>
      <c r="K1454" s="837">
        <v>0</v>
      </c>
      <c r="L1454" s="849">
        <v>2</v>
      </c>
      <c r="M1454" s="850">
        <v>103.68</v>
      </c>
    </row>
    <row r="1455" spans="1:13" ht="14.45" customHeight="1" x14ac:dyDescent="0.2">
      <c r="A1455" s="831" t="s">
        <v>3287</v>
      </c>
      <c r="B1455" s="832" t="s">
        <v>2550</v>
      </c>
      <c r="C1455" s="832" t="s">
        <v>2553</v>
      </c>
      <c r="D1455" s="832" t="s">
        <v>1023</v>
      </c>
      <c r="E1455" s="832" t="s">
        <v>2554</v>
      </c>
      <c r="F1455" s="849"/>
      <c r="G1455" s="849"/>
      <c r="H1455" s="837">
        <v>0</v>
      </c>
      <c r="I1455" s="849">
        <v>3</v>
      </c>
      <c r="J1455" s="849">
        <v>4156.8599999999997</v>
      </c>
      <c r="K1455" s="837">
        <v>1</v>
      </c>
      <c r="L1455" s="849">
        <v>3</v>
      </c>
      <c r="M1455" s="850">
        <v>4156.8599999999997</v>
      </c>
    </row>
    <row r="1456" spans="1:13" ht="14.45" customHeight="1" x14ac:dyDescent="0.2">
      <c r="A1456" s="831" t="s">
        <v>3287</v>
      </c>
      <c r="B1456" s="832" t="s">
        <v>2550</v>
      </c>
      <c r="C1456" s="832" t="s">
        <v>2557</v>
      </c>
      <c r="D1456" s="832" t="s">
        <v>1023</v>
      </c>
      <c r="E1456" s="832" t="s">
        <v>2558</v>
      </c>
      <c r="F1456" s="849"/>
      <c r="G1456" s="849"/>
      <c r="H1456" s="837">
        <v>0</v>
      </c>
      <c r="I1456" s="849">
        <v>3</v>
      </c>
      <c r="J1456" s="849">
        <v>6928.08</v>
      </c>
      <c r="K1456" s="837">
        <v>1</v>
      </c>
      <c r="L1456" s="849">
        <v>3</v>
      </c>
      <c r="M1456" s="850">
        <v>6928.08</v>
      </c>
    </row>
    <row r="1457" spans="1:13" ht="14.45" customHeight="1" x14ac:dyDescent="0.2">
      <c r="A1457" s="831" t="s">
        <v>3287</v>
      </c>
      <c r="B1457" s="832" t="s">
        <v>2550</v>
      </c>
      <c r="C1457" s="832" t="s">
        <v>2559</v>
      </c>
      <c r="D1457" s="832" t="s">
        <v>1020</v>
      </c>
      <c r="E1457" s="832" t="s">
        <v>2560</v>
      </c>
      <c r="F1457" s="849"/>
      <c r="G1457" s="849"/>
      <c r="H1457" s="837">
        <v>0</v>
      </c>
      <c r="I1457" s="849">
        <v>1</v>
      </c>
      <c r="J1457" s="849">
        <v>736.33</v>
      </c>
      <c r="K1457" s="837">
        <v>1</v>
      </c>
      <c r="L1457" s="849">
        <v>1</v>
      </c>
      <c r="M1457" s="850">
        <v>736.33</v>
      </c>
    </row>
    <row r="1458" spans="1:13" ht="14.45" customHeight="1" x14ac:dyDescent="0.2">
      <c r="A1458" s="831" t="s">
        <v>3287</v>
      </c>
      <c r="B1458" s="832" t="s">
        <v>2550</v>
      </c>
      <c r="C1458" s="832" t="s">
        <v>3538</v>
      </c>
      <c r="D1458" s="832" t="s">
        <v>1020</v>
      </c>
      <c r="E1458" s="832" t="s">
        <v>3539</v>
      </c>
      <c r="F1458" s="849"/>
      <c r="G1458" s="849"/>
      <c r="H1458" s="837">
        <v>0</v>
      </c>
      <c r="I1458" s="849">
        <v>1</v>
      </c>
      <c r="J1458" s="849">
        <v>490.89</v>
      </c>
      <c r="K1458" s="837">
        <v>1</v>
      </c>
      <c r="L1458" s="849">
        <v>1</v>
      </c>
      <c r="M1458" s="850">
        <v>490.89</v>
      </c>
    </row>
    <row r="1459" spans="1:13" ht="14.45" customHeight="1" x14ac:dyDescent="0.2">
      <c r="A1459" s="831" t="s">
        <v>3287</v>
      </c>
      <c r="B1459" s="832" t="s">
        <v>2550</v>
      </c>
      <c r="C1459" s="832" t="s">
        <v>2561</v>
      </c>
      <c r="D1459" s="832" t="s">
        <v>1020</v>
      </c>
      <c r="E1459" s="832" t="s">
        <v>2562</v>
      </c>
      <c r="F1459" s="849"/>
      <c r="G1459" s="849"/>
      <c r="H1459" s="837">
        <v>0</v>
      </c>
      <c r="I1459" s="849">
        <v>2</v>
      </c>
      <c r="J1459" s="849">
        <v>2309.36</v>
      </c>
      <c r="K1459" s="837">
        <v>1</v>
      </c>
      <c r="L1459" s="849">
        <v>2</v>
      </c>
      <c r="M1459" s="850">
        <v>2309.36</v>
      </c>
    </row>
    <row r="1460" spans="1:13" ht="14.45" customHeight="1" x14ac:dyDescent="0.2">
      <c r="A1460" s="831" t="s">
        <v>3287</v>
      </c>
      <c r="B1460" s="832" t="s">
        <v>2592</v>
      </c>
      <c r="C1460" s="832" t="s">
        <v>2594</v>
      </c>
      <c r="D1460" s="832" t="s">
        <v>1030</v>
      </c>
      <c r="E1460" s="832" t="s">
        <v>2595</v>
      </c>
      <c r="F1460" s="849"/>
      <c r="G1460" s="849"/>
      <c r="H1460" s="837">
        <v>0</v>
      </c>
      <c r="I1460" s="849">
        <v>2</v>
      </c>
      <c r="J1460" s="849">
        <v>85.02</v>
      </c>
      <c r="K1460" s="837">
        <v>1</v>
      </c>
      <c r="L1460" s="849">
        <v>2</v>
      </c>
      <c r="M1460" s="850">
        <v>85.02</v>
      </c>
    </row>
    <row r="1461" spans="1:13" ht="14.45" customHeight="1" x14ac:dyDescent="0.2">
      <c r="A1461" s="831" t="s">
        <v>3287</v>
      </c>
      <c r="B1461" s="832" t="s">
        <v>2658</v>
      </c>
      <c r="C1461" s="832" t="s">
        <v>2659</v>
      </c>
      <c r="D1461" s="832" t="s">
        <v>1427</v>
      </c>
      <c r="E1461" s="832" t="s">
        <v>775</v>
      </c>
      <c r="F1461" s="849"/>
      <c r="G1461" s="849"/>
      <c r="H1461" s="837">
        <v>0</v>
      </c>
      <c r="I1461" s="849">
        <v>1</v>
      </c>
      <c r="J1461" s="849">
        <v>47.7</v>
      </c>
      <c r="K1461" s="837">
        <v>1</v>
      </c>
      <c r="L1461" s="849">
        <v>1</v>
      </c>
      <c r="M1461" s="850">
        <v>47.7</v>
      </c>
    </row>
    <row r="1462" spans="1:13" ht="14.45" customHeight="1" x14ac:dyDescent="0.2">
      <c r="A1462" s="831" t="s">
        <v>3287</v>
      </c>
      <c r="B1462" s="832" t="s">
        <v>2727</v>
      </c>
      <c r="C1462" s="832" t="s">
        <v>3111</v>
      </c>
      <c r="D1462" s="832" t="s">
        <v>1735</v>
      </c>
      <c r="E1462" s="832" t="s">
        <v>3112</v>
      </c>
      <c r="F1462" s="849"/>
      <c r="G1462" s="849"/>
      <c r="H1462" s="837">
        <v>0</v>
      </c>
      <c r="I1462" s="849">
        <v>6</v>
      </c>
      <c r="J1462" s="849">
        <v>926.16000000000008</v>
      </c>
      <c r="K1462" s="837">
        <v>1</v>
      </c>
      <c r="L1462" s="849">
        <v>6</v>
      </c>
      <c r="M1462" s="850">
        <v>926.16000000000008</v>
      </c>
    </row>
    <row r="1463" spans="1:13" ht="14.45" customHeight="1" x14ac:dyDescent="0.2">
      <c r="A1463" s="831" t="s">
        <v>3287</v>
      </c>
      <c r="B1463" s="832" t="s">
        <v>2727</v>
      </c>
      <c r="C1463" s="832" t="s">
        <v>4725</v>
      </c>
      <c r="D1463" s="832" t="s">
        <v>4726</v>
      </c>
      <c r="E1463" s="832" t="s">
        <v>4727</v>
      </c>
      <c r="F1463" s="849">
        <v>1</v>
      </c>
      <c r="G1463" s="849">
        <v>111.22</v>
      </c>
      <c r="H1463" s="837">
        <v>1</v>
      </c>
      <c r="I1463" s="849"/>
      <c r="J1463" s="849"/>
      <c r="K1463" s="837">
        <v>0</v>
      </c>
      <c r="L1463" s="849">
        <v>1</v>
      </c>
      <c r="M1463" s="850">
        <v>111.22</v>
      </c>
    </row>
    <row r="1464" spans="1:13" ht="14.45" customHeight="1" x14ac:dyDescent="0.2">
      <c r="A1464" s="831" t="s">
        <v>3287</v>
      </c>
      <c r="B1464" s="832" t="s">
        <v>5599</v>
      </c>
      <c r="C1464" s="832" t="s">
        <v>3478</v>
      </c>
      <c r="D1464" s="832" t="s">
        <v>3479</v>
      </c>
      <c r="E1464" s="832" t="s">
        <v>3480</v>
      </c>
      <c r="F1464" s="849"/>
      <c r="G1464" s="849"/>
      <c r="H1464" s="837">
        <v>0</v>
      </c>
      <c r="I1464" s="849">
        <v>4</v>
      </c>
      <c r="J1464" s="849">
        <v>8642.59</v>
      </c>
      <c r="K1464" s="837">
        <v>1</v>
      </c>
      <c r="L1464" s="849">
        <v>4</v>
      </c>
      <c r="M1464" s="850">
        <v>8642.59</v>
      </c>
    </row>
    <row r="1465" spans="1:13" ht="14.45" customHeight="1" x14ac:dyDescent="0.2">
      <c r="A1465" s="831" t="s">
        <v>3287</v>
      </c>
      <c r="B1465" s="832" t="s">
        <v>5600</v>
      </c>
      <c r="C1465" s="832" t="s">
        <v>4314</v>
      </c>
      <c r="D1465" s="832" t="s">
        <v>3623</v>
      </c>
      <c r="E1465" s="832" t="s">
        <v>4315</v>
      </c>
      <c r="F1465" s="849"/>
      <c r="G1465" s="849"/>
      <c r="H1465" s="837">
        <v>0</v>
      </c>
      <c r="I1465" s="849">
        <v>1</v>
      </c>
      <c r="J1465" s="849">
        <v>251.16</v>
      </c>
      <c r="K1465" s="837">
        <v>1</v>
      </c>
      <c r="L1465" s="849">
        <v>1</v>
      </c>
      <c r="M1465" s="850">
        <v>251.16</v>
      </c>
    </row>
    <row r="1466" spans="1:13" ht="14.45" customHeight="1" x14ac:dyDescent="0.2">
      <c r="A1466" s="831" t="s">
        <v>3287</v>
      </c>
      <c r="B1466" s="832" t="s">
        <v>5600</v>
      </c>
      <c r="C1466" s="832" t="s">
        <v>3622</v>
      </c>
      <c r="D1466" s="832" t="s">
        <v>3623</v>
      </c>
      <c r="E1466" s="832" t="s">
        <v>3624</v>
      </c>
      <c r="F1466" s="849"/>
      <c r="G1466" s="849"/>
      <c r="H1466" s="837">
        <v>0</v>
      </c>
      <c r="I1466" s="849">
        <v>14</v>
      </c>
      <c r="J1466" s="849">
        <v>7032.34</v>
      </c>
      <c r="K1466" s="837">
        <v>1</v>
      </c>
      <c r="L1466" s="849">
        <v>14</v>
      </c>
      <c r="M1466" s="850">
        <v>7032.34</v>
      </c>
    </row>
    <row r="1467" spans="1:13" ht="14.45" customHeight="1" x14ac:dyDescent="0.2">
      <c r="A1467" s="831" t="s">
        <v>3287</v>
      </c>
      <c r="B1467" s="832" t="s">
        <v>2826</v>
      </c>
      <c r="C1467" s="832" t="s">
        <v>3891</v>
      </c>
      <c r="D1467" s="832" t="s">
        <v>3510</v>
      </c>
      <c r="E1467" s="832" t="s">
        <v>773</v>
      </c>
      <c r="F1467" s="849">
        <v>3</v>
      </c>
      <c r="G1467" s="849">
        <v>1651.17</v>
      </c>
      <c r="H1467" s="837">
        <v>1</v>
      </c>
      <c r="I1467" s="849"/>
      <c r="J1467" s="849"/>
      <c r="K1467" s="837">
        <v>0</v>
      </c>
      <c r="L1467" s="849">
        <v>3</v>
      </c>
      <c r="M1467" s="850">
        <v>1651.17</v>
      </c>
    </row>
    <row r="1468" spans="1:13" ht="14.45" customHeight="1" x14ac:dyDescent="0.2">
      <c r="A1468" s="831" t="s">
        <v>3287</v>
      </c>
      <c r="B1468" s="832" t="s">
        <v>2826</v>
      </c>
      <c r="C1468" s="832" t="s">
        <v>2827</v>
      </c>
      <c r="D1468" s="832" t="s">
        <v>2828</v>
      </c>
      <c r="E1468" s="832" t="s">
        <v>773</v>
      </c>
      <c r="F1468" s="849"/>
      <c r="G1468" s="849"/>
      <c r="H1468" s="837">
        <v>0</v>
      </c>
      <c r="I1468" s="849">
        <v>53</v>
      </c>
      <c r="J1468" s="849">
        <v>29170.67</v>
      </c>
      <c r="K1468" s="837">
        <v>1</v>
      </c>
      <c r="L1468" s="849">
        <v>53</v>
      </c>
      <c r="M1468" s="850">
        <v>29170.67</v>
      </c>
    </row>
    <row r="1469" spans="1:13" ht="14.45" customHeight="1" x14ac:dyDescent="0.2">
      <c r="A1469" s="831" t="s">
        <v>3287</v>
      </c>
      <c r="B1469" s="832" t="s">
        <v>5603</v>
      </c>
      <c r="C1469" s="832" t="s">
        <v>3825</v>
      </c>
      <c r="D1469" s="832" t="s">
        <v>3826</v>
      </c>
      <c r="E1469" s="832" t="s">
        <v>3417</v>
      </c>
      <c r="F1469" s="849"/>
      <c r="G1469" s="849"/>
      <c r="H1469" s="837">
        <v>0</v>
      </c>
      <c r="I1469" s="849">
        <v>6</v>
      </c>
      <c r="J1469" s="849">
        <v>3302.34</v>
      </c>
      <c r="K1469" s="837">
        <v>1</v>
      </c>
      <c r="L1469" s="849">
        <v>6</v>
      </c>
      <c r="M1469" s="850">
        <v>3302.34</v>
      </c>
    </row>
    <row r="1470" spans="1:13" ht="14.45" customHeight="1" x14ac:dyDescent="0.2">
      <c r="A1470" s="831" t="s">
        <v>3287</v>
      </c>
      <c r="B1470" s="832" t="s">
        <v>2835</v>
      </c>
      <c r="C1470" s="832" t="s">
        <v>2838</v>
      </c>
      <c r="D1470" s="832" t="s">
        <v>675</v>
      </c>
      <c r="E1470" s="832" t="s">
        <v>671</v>
      </c>
      <c r="F1470" s="849"/>
      <c r="G1470" s="849"/>
      <c r="H1470" s="837">
        <v>0</v>
      </c>
      <c r="I1470" s="849">
        <v>1</v>
      </c>
      <c r="J1470" s="849">
        <v>65.28</v>
      </c>
      <c r="K1470" s="837">
        <v>1</v>
      </c>
      <c r="L1470" s="849">
        <v>1</v>
      </c>
      <c r="M1470" s="850">
        <v>65.28</v>
      </c>
    </row>
    <row r="1471" spans="1:13" ht="14.45" customHeight="1" x14ac:dyDescent="0.2">
      <c r="A1471" s="831" t="s">
        <v>3287</v>
      </c>
      <c r="B1471" s="832" t="s">
        <v>2835</v>
      </c>
      <c r="C1471" s="832" t="s">
        <v>2836</v>
      </c>
      <c r="D1471" s="832" t="s">
        <v>675</v>
      </c>
      <c r="E1471" s="832" t="s">
        <v>676</v>
      </c>
      <c r="F1471" s="849"/>
      <c r="G1471" s="849"/>
      <c r="H1471" s="837">
        <v>0</v>
      </c>
      <c r="I1471" s="849">
        <v>1</v>
      </c>
      <c r="J1471" s="849">
        <v>21.76</v>
      </c>
      <c r="K1471" s="837">
        <v>1</v>
      </c>
      <c r="L1471" s="849">
        <v>1</v>
      </c>
      <c r="M1471" s="850">
        <v>21.76</v>
      </c>
    </row>
    <row r="1472" spans="1:13" ht="14.45" customHeight="1" x14ac:dyDescent="0.2">
      <c r="A1472" s="831" t="s">
        <v>3287</v>
      </c>
      <c r="B1472" s="832" t="s">
        <v>2849</v>
      </c>
      <c r="C1472" s="832" t="s">
        <v>2850</v>
      </c>
      <c r="D1472" s="832" t="s">
        <v>2851</v>
      </c>
      <c r="E1472" s="832" t="s">
        <v>2852</v>
      </c>
      <c r="F1472" s="849"/>
      <c r="G1472" s="849"/>
      <c r="H1472" s="837">
        <v>0</v>
      </c>
      <c r="I1472" s="849">
        <v>4</v>
      </c>
      <c r="J1472" s="849">
        <v>1423.16</v>
      </c>
      <c r="K1472" s="837">
        <v>1</v>
      </c>
      <c r="L1472" s="849">
        <v>4</v>
      </c>
      <c r="M1472" s="850">
        <v>1423.16</v>
      </c>
    </row>
    <row r="1473" spans="1:13" ht="14.45" customHeight="1" x14ac:dyDescent="0.2">
      <c r="A1473" s="831" t="s">
        <v>3287</v>
      </c>
      <c r="B1473" s="832" t="s">
        <v>2849</v>
      </c>
      <c r="C1473" s="832" t="s">
        <v>2853</v>
      </c>
      <c r="D1473" s="832" t="s">
        <v>2851</v>
      </c>
      <c r="E1473" s="832" t="s">
        <v>2854</v>
      </c>
      <c r="F1473" s="849"/>
      <c r="G1473" s="849"/>
      <c r="H1473" s="837">
        <v>0</v>
      </c>
      <c r="I1473" s="849">
        <v>5</v>
      </c>
      <c r="J1473" s="849">
        <v>2763.2</v>
      </c>
      <c r="K1473" s="837">
        <v>1</v>
      </c>
      <c r="L1473" s="849">
        <v>5</v>
      </c>
      <c r="M1473" s="850">
        <v>2763.2</v>
      </c>
    </row>
    <row r="1474" spans="1:13" ht="14.45" customHeight="1" x14ac:dyDescent="0.2">
      <c r="A1474" s="831" t="s">
        <v>3287</v>
      </c>
      <c r="B1474" s="832" t="s">
        <v>2857</v>
      </c>
      <c r="C1474" s="832" t="s">
        <v>2867</v>
      </c>
      <c r="D1474" s="832" t="s">
        <v>2868</v>
      </c>
      <c r="E1474" s="832" t="s">
        <v>2869</v>
      </c>
      <c r="F1474" s="849"/>
      <c r="G1474" s="849"/>
      <c r="H1474" s="837">
        <v>0</v>
      </c>
      <c r="I1474" s="849">
        <v>9</v>
      </c>
      <c r="J1474" s="849">
        <v>47898.720000000001</v>
      </c>
      <c r="K1474" s="837">
        <v>1</v>
      </c>
      <c r="L1474" s="849">
        <v>9</v>
      </c>
      <c r="M1474" s="850">
        <v>47898.720000000001</v>
      </c>
    </row>
    <row r="1475" spans="1:13" ht="14.45" customHeight="1" x14ac:dyDescent="0.2">
      <c r="A1475" s="831" t="s">
        <v>3287</v>
      </c>
      <c r="B1475" s="832" t="s">
        <v>2857</v>
      </c>
      <c r="C1475" s="832" t="s">
        <v>3300</v>
      </c>
      <c r="D1475" s="832" t="s">
        <v>2868</v>
      </c>
      <c r="E1475" s="832" t="s">
        <v>3301</v>
      </c>
      <c r="F1475" s="849"/>
      <c r="G1475" s="849"/>
      <c r="H1475" s="837">
        <v>0</v>
      </c>
      <c r="I1475" s="849">
        <v>2</v>
      </c>
      <c r="J1475" s="849">
        <v>10644.16</v>
      </c>
      <c r="K1475" s="837">
        <v>1</v>
      </c>
      <c r="L1475" s="849">
        <v>2</v>
      </c>
      <c r="M1475" s="850">
        <v>10644.16</v>
      </c>
    </row>
    <row r="1476" spans="1:13" ht="14.45" customHeight="1" x14ac:dyDescent="0.2">
      <c r="A1476" s="831" t="s">
        <v>3287</v>
      </c>
      <c r="B1476" s="832" t="s">
        <v>2857</v>
      </c>
      <c r="C1476" s="832" t="s">
        <v>5493</v>
      </c>
      <c r="D1476" s="832" t="s">
        <v>2868</v>
      </c>
      <c r="E1476" s="832" t="s">
        <v>5494</v>
      </c>
      <c r="F1476" s="849"/>
      <c r="G1476" s="849"/>
      <c r="H1476" s="837">
        <v>0</v>
      </c>
      <c r="I1476" s="849">
        <v>3</v>
      </c>
      <c r="J1476" s="849">
        <v>15966.24</v>
      </c>
      <c r="K1476" s="837">
        <v>1</v>
      </c>
      <c r="L1476" s="849">
        <v>3</v>
      </c>
      <c r="M1476" s="850">
        <v>15966.24</v>
      </c>
    </row>
    <row r="1477" spans="1:13" ht="14.45" customHeight="1" x14ac:dyDescent="0.2">
      <c r="A1477" s="831" t="s">
        <v>3287</v>
      </c>
      <c r="B1477" s="832" t="s">
        <v>2857</v>
      </c>
      <c r="C1477" s="832" t="s">
        <v>2863</v>
      </c>
      <c r="D1477" s="832" t="s">
        <v>2859</v>
      </c>
      <c r="E1477" s="832" t="s">
        <v>2864</v>
      </c>
      <c r="F1477" s="849"/>
      <c r="G1477" s="849"/>
      <c r="H1477" s="837">
        <v>0</v>
      </c>
      <c r="I1477" s="849">
        <v>7</v>
      </c>
      <c r="J1477" s="849">
        <v>3393.25</v>
      </c>
      <c r="K1477" s="837">
        <v>1</v>
      </c>
      <c r="L1477" s="849">
        <v>7</v>
      </c>
      <c r="M1477" s="850">
        <v>3393.25</v>
      </c>
    </row>
    <row r="1478" spans="1:13" ht="14.45" customHeight="1" x14ac:dyDescent="0.2">
      <c r="A1478" s="831" t="s">
        <v>3287</v>
      </c>
      <c r="B1478" s="832" t="s">
        <v>2857</v>
      </c>
      <c r="C1478" s="832" t="s">
        <v>3434</v>
      </c>
      <c r="D1478" s="832" t="s">
        <v>2868</v>
      </c>
      <c r="E1478" s="832" t="s">
        <v>3435</v>
      </c>
      <c r="F1478" s="849"/>
      <c r="G1478" s="849"/>
      <c r="H1478" s="837">
        <v>0</v>
      </c>
      <c r="I1478" s="849">
        <v>6</v>
      </c>
      <c r="J1478" s="849">
        <v>31932.48</v>
      </c>
      <c r="K1478" s="837">
        <v>1</v>
      </c>
      <c r="L1478" s="849">
        <v>6</v>
      </c>
      <c r="M1478" s="850">
        <v>31932.48</v>
      </c>
    </row>
    <row r="1479" spans="1:13" ht="14.45" customHeight="1" x14ac:dyDescent="0.2">
      <c r="A1479" s="831" t="s">
        <v>3287</v>
      </c>
      <c r="B1479" s="832" t="s">
        <v>2857</v>
      </c>
      <c r="C1479" s="832" t="s">
        <v>2865</v>
      </c>
      <c r="D1479" s="832" t="s">
        <v>2859</v>
      </c>
      <c r="E1479" s="832" t="s">
        <v>2866</v>
      </c>
      <c r="F1479" s="849"/>
      <c r="G1479" s="849"/>
      <c r="H1479" s="837">
        <v>0</v>
      </c>
      <c r="I1479" s="849">
        <v>22</v>
      </c>
      <c r="J1479" s="849">
        <v>21328.560000000001</v>
      </c>
      <c r="K1479" s="837">
        <v>1</v>
      </c>
      <c r="L1479" s="849">
        <v>22</v>
      </c>
      <c r="M1479" s="850">
        <v>21328.560000000001</v>
      </c>
    </row>
    <row r="1480" spans="1:13" ht="14.45" customHeight="1" x14ac:dyDescent="0.2">
      <c r="A1480" s="831" t="s">
        <v>3287</v>
      </c>
      <c r="B1480" s="832" t="s">
        <v>2857</v>
      </c>
      <c r="C1480" s="832" t="s">
        <v>2858</v>
      </c>
      <c r="D1480" s="832" t="s">
        <v>2859</v>
      </c>
      <c r="E1480" s="832" t="s">
        <v>2860</v>
      </c>
      <c r="F1480" s="849"/>
      <c r="G1480" s="849"/>
      <c r="H1480" s="837">
        <v>0</v>
      </c>
      <c r="I1480" s="849">
        <v>22</v>
      </c>
      <c r="J1480" s="849">
        <v>42657.34</v>
      </c>
      <c r="K1480" s="837">
        <v>1</v>
      </c>
      <c r="L1480" s="849">
        <v>22</v>
      </c>
      <c r="M1480" s="850">
        <v>42657.34</v>
      </c>
    </row>
    <row r="1481" spans="1:13" ht="14.45" customHeight="1" x14ac:dyDescent="0.2">
      <c r="A1481" s="831" t="s">
        <v>3287</v>
      </c>
      <c r="B1481" s="832" t="s">
        <v>2857</v>
      </c>
      <c r="C1481" s="832" t="s">
        <v>3432</v>
      </c>
      <c r="D1481" s="832" t="s">
        <v>2859</v>
      </c>
      <c r="E1481" s="832" t="s">
        <v>3433</v>
      </c>
      <c r="F1481" s="849"/>
      <c r="G1481" s="849"/>
      <c r="H1481" s="837">
        <v>0</v>
      </c>
      <c r="I1481" s="849">
        <v>7</v>
      </c>
      <c r="J1481" s="849">
        <v>1696.5900000000001</v>
      </c>
      <c r="K1481" s="837">
        <v>1</v>
      </c>
      <c r="L1481" s="849">
        <v>7</v>
      </c>
      <c r="M1481" s="850">
        <v>1696.5900000000001</v>
      </c>
    </row>
    <row r="1482" spans="1:13" ht="14.45" customHeight="1" x14ac:dyDescent="0.2">
      <c r="A1482" s="831" t="s">
        <v>3287</v>
      </c>
      <c r="B1482" s="832" t="s">
        <v>2857</v>
      </c>
      <c r="C1482" s="832" t="s">
        <v>2861</v>
      </c>
      <c r="D1482" s="832" t="s">
        <v>2859</v>
      </c>
      <c r="E1482" s="832" t="s">
        <v>2862</v>
      </c>
      <c r="F1482" s="849"/>
      <c r="G1482" s="849"/>
      <c r="H1482" s="837">
        <v>0</v>
      </c>
      <c r="I1482" s="849">
        <v>6</v>
      </c>
      <c r="J1482" s="849">
        <v>8725.380000000001</v>
      </c>
      <c r="K1482" s="837">
        <v>1</v>
      </c>
      <c r="L1482" s="849">
        <v>6</v>
      </c>
      <c r="M1482" s="850">
        <v>8725.380000000001</v>
      </c>
    </row>
    <row r="1483" spans="1:13" ht="14.45" customHeight="1" x14ac:dyDescent="0.2">
      <c r="A1483" s="831" t="s">
        <v>3287</v>
      </c>
      <c r="B1483" s="832" t="s">
        <v>2857</v>
      </c>
      <c r="C1483" s="832" t="s">
        <v>4717</v>
      </c>
      <c r="D1483" s="832" t="s">
        <v>2868</v>
      </c>
      <c r="E1483" s="832" t="s">
        <v>4718</v>
      </c>
      <c r="F1483" s="849"/>
      <c r="G1483" s="849"/>
      <c r="H1483" s="837">
        <v>0</v>
      </c>
      <c r="I1483" s="849">
        <v>6</v>
      </c>
      <c r="J1483" s="849">
        <v>31932.48</v>
      </c>
      <c r="K1483" s="837">
        <v>1</v>
      </c>
      <c r="L1483" s="849">
        <v>6</v>
      </c>
      <c r="M1483" s="850">
        <v>31932.48</v>
      </c>
    </row>
    <row r="1484" spans="1:13" ht="14.45" customHeight="1" x14ac:dyDescent="0.2">
      <c r="A1484" s="831" t="s">
        <v>3287</v>
      </c>
      <c r="B1484" s="832" t="s">
        <v>2873</v>
      </c>
      <c r="C1484" s="832" t="s">
        <v>3359</v>
      </c>
      <c r="D1484" s="832" t="s">
        <v>3360</v>
      </c>
      <c r="E1484" s="832" t="s">
        <v>2876</v>
      </c>
      <c r="F1484" s="849">
        <v>3</v>
      </c>
      <c r="G1484" s="849">
        <v>2262.12</v>
      </c>
      <c r="H1484" s="837">
        <v>1</v>
      </c>
      <c r="I1484" s="849"/>
      <c r="J1484" s="849"/>
      <c r="K1484" s="837">
        <v>0</v>
      </c>
      <c r="L1484" s="849">
        <v>3</v>
      </c>
      <c r="M1484" s="850">
        <v>2262.12</v>
      </c>
    </row>
    <row r="1485" spans="1:13" ht="14.45" customHeight="1" x14ac:dyDescent="0.2">
      <c r="A1485" s="831" t="s">
        <v>3287</v>
      </c>
      <c r="B1485" s="832" t="s">
        <v>2883</v>
      </c>
      <c r="C1485" s="832" t="s">
        <v>2886</v>
      </c>
      <c r="D1485" s="832" t="s">
        <v>1345</v>
      </c>
      <c r="E1485" s="832" t="s">
        <v>1346</v>
      </c>
      <c r="F1485" s="849"/>
      <c r="G1485" s="849"/>
      <c r="H1485" s="837"/>
      <c r="I1485" s="849">
        <v>42</v>
      </c>
      <c r="J1485" s="849">
        <v>0</v>
      </c>
      <c r="K1485" s="837"/>
      <c r="L1485" s="849">
        <v>42</v>
      </c>
      <c r="M1485" s="850">
        <v>0</v>
      </c>
    </row>
    <row r="1486" spans="1:13" ht="14.45" customHeight="1" x14ac:dyDescent="0.2">
      <c r="A1486" s="831" t="s">
        <v>3287</v>
      </c>
      <c r="B1486" s="832" t="s">
        <v>2883</v>
      </c>
      <c r="C1486" s="832" t="s">
        <v>2884</v>
      </c>
      <c r="D1486" s="832" t="s">
        <v>1273</v>
      </c>
      <c r="E1486" s="832" t="s">
        <v>1276</v>
      </c>
      <c r="F1486" s="849">
        <v>8</v>
      </c>
      <c r="G1486" s="849">
        <v>0</v>
      </c>
      <c r="H1486" s="837"/>
      <c r="I1486" s="849"/>
      <c r="J1486" s="849"/>
      <c r="K1486" s="837"/>
      <c r="L1486" s="849">
        <v>8</v>
      </c>
      <c r="M1486" s="850">
        <v>0</v>
      </c>
    </row>
    <row r="1487" spans="1:13" ht="14.45" customHeight="1" x14ac:dyDescent="0.2">
      <c r="A1487" s="831" t="s">
        <v>3287</v>
      </c>
      <c r="B1487" s="832" t="s">
        <v>2906</v>
      </c>
      <c r="C1487" s="832" t="s">
        <v>3439</v>
      </c>
      <c r="D1487" s="832" t="s">
        <v>2911</v>
      </c>
      <c r="E1487" s="832" t="s">
        <v>3440</v>
      </c>
      <c r="F1487" s="849"/>
      <c r="G1487" s="849"/>
      <c r="H1487" s="837">
        <v>0</v>
      </c>
      <c r="I1487" s="849">
        <v>1</v>
      </c>
      <c r="J1487" s="849">
        <v>339.47</v>
      </c>
      <c r="K1487" s="837">
        <v>1</v>
      </c>
      <c r="L1487" s="849">
        <v>1</v>
      </c>
      <c r="M1487" s="850">
        <v>339.47</v>
      </c>
    </row>
    <row r="1488" spans="1:13" ht="14.45" customHeight="1" x14ac:dyDescent="0.2">
      <c r="A1488" s="831" t="s">
        <v>3287</v>
      </c>
      <c r="B1488" s="832" t="s">
        <v>2906</v>
      </c>
      <c r="C1488" s="832" t="s">
        <v>2910</v>
      </c>
      <c r="D1488" s="832" t="s">
        <v>2911</v>
      </c>
      <c r="E1488" s="832" t="s">
        <v>2912</v>
      </c>
      <c r="F1488" s="849"/>
      <c r="G1488" s="849"/>
      <c r="H1488" s="837">
        <v>0</v>
      </c>
      <c r="I1488" s="849">
        <v>2</v>
      </c>
      <c r="J1488" s="849">
        <v>226.32</v>
      </c>
      <c r="K1488" s="837">
        <v>1</v>
      </c>
      <c r="L1488" s="849">
        <v>2</v>
      </c>
      <c r="M1488" s="850">
        <v>226.32</v>
      </c>
    </row>
    <row r="1489" spans="1:13" ht="14.45" customHeight="1" x14ac:dyDescent="0.2">
      <c r="A1489" s="831" t="s">
        <v>3287</v>
      </c>
      <c r="B1489" s="832" t="s">
        <v>2906</v>
      </c>
      <c r="C1489" s="832" t="s">
        <v>2915</v>
      </c>
      <c r="D1489" s="832" t="s">
        <v>2911</v>
      </c>
      <c r="E1489" s="832" t="s">
        <v>2916</v>
      </c>
      <c r="F1489" s="849"/>
      <c r="G1489" s="849"/>
      <c r="H1489" s="837">
        <v>0</v>
      </c>
      <c r="I1489" s="849">
        <v>2</v>
      </c>
      <c r="J1489" s="849">
        <v>678.94</v>
      </c>
      <c r="K1489" s="837">
        <v>1</v>
      </c>
      <c r="L1489" s="849">
        <v>2</v>
      </c>
      <c r="M1489" s="850">
        <v>678.94</v>
      </c>
    </row>
    <row r="1490" spans="1:13" ht="14.45" customHeight="1" x14ac:dyDescent="0.2">
      <c r="A1490" s="831" t="s">
        <v>3287</v>
      </c>
      <c r="B1490" s="832" t="s">
        <v>2930</v>
      </c>
      <c r="C1490" s="832" t="s">
        <v>2931</v>
      </c>
      <c r="D1490" s="832" t="s">
        <v>2932</v>
      </c>
      <c r="E1490" s="832" t="s">
        <v>2933</v>
      </c>
      <c r="F1490" s="849"/>
      <c r="G1490" s="849"/>
      <c r="H1490" s="837">
        <v>0</v>
      </c>
      <c r="I1490" s="849">
        <v>7</v>
      </c>
      <c r="J1490" s="849">
        <v>65.8</v>
      </c>
      <c r="K1490" s="837">
        <v>1</v>
      </c>
      <c r="L1490" s="849">
        <v>7</v>
      </c>
      <c r="M1490" s="850">
        <v>65.8</v>
      </c>
    </row>
    <row r="1491" spans="1:13" ht="14.45" customHeight="1" x14ac:dyDescent="0.2">
      <c r="A1491" s="831" t="s">
        <v>3287</v>
      </c>
      <c r="B1491" s="832" t="s">
        <v>2930</v>
      </c>
      <c r="C1491" s="832" t="s">
        <v>2934</v>
      </c>
      <c r="D1491" s="832" t="s">
        <v>2932</v>
      </c>
      <c r="E1491" s="832" t="s">
        <v>2935</v>
      </c>
      <c r="F1491" s="849"/>
      <c r="G1491" s="849"/>
      <c r="H1491" s="837">
        <v>0</v>
      </c>
      <c r="I1491" s="849">
        <v>1</v>
      </c>
      <c r="J1491" s="849">
        <v>11.71</v>
      </c>
      <c r="K1491" s="837">
        <v>1</v>
      </c>
      <c r="L1491" s="849">
        <v>1</v>
      </c>
      <c r="M1491" s="850">
        <v>11.71</v>
      </c>
    </row>
    <row r="1492" spans="1:13" ht="14.45" customHeight="1" x14ac:dyDescent="0.2">
      <c r="A1492" s="831" t="s">
        <v>3287</v>
      </c>
      <c r="B1492" s="832" t="s">
        <v>2936</v>
      </c>
      <c r="C1492" s="832" t="s">
        <v>2940</v>
      </c>
      <c r="D1492" s="832" t="s">
        <v>2941</v>
      </c>
      <c r="E1492" s="832" t="s">
        <v>2942</v>
      </c>
      <c r="F1492" s="849">
        <v>11</v>
      </c>
      <c r="G1492" s="849">
        <v>0</v>
      </c>
      <c r="H1492" s="837"/>
      <c r="I1492" s="849"/>
      <c r="J1492" s="849"/>
      <c r="K1492" s="837"/>
      <c r="L1492" s="849">
        <v>11</v>
      </c>
      <c r="M1492" s="850">
        <v>0</v>
      </c>
    </row>
    <row r="1493" spans="1:13" ht="14.45" customHeight="1" x14ac:dyDescent="0.2">
      <c r="A1493" s="831" t="s">
        <v>3287</v>
      </c>
      <c r="B1493" s="832" t="s">
        <v>2946</v>
      </c>
      <c r="C1493" s="832" t="s">
        <v>2949</v>
      </c>
      <c r="D1493" s="832" t="s">
        <v>1662</v>
      </c>
      <c r="E1493" s="832" t="s">
        <v>2950</v>
      </c>
      <c r="F1493" s="849">
        <v>5</v>
      </c>
      <c r="G1493" s="849">
        <v>0</v>
      </c>
      <c r="H1493" s="837"/>
      <c r="I1493" s="849"/>
      <c r="J1493" s="849"/>
      <c r="K1493" s="837"/>
      <c r="L1493" s="849">
        <v>5</v>
      </c>
      <c r="M1493" s="850">
        <v>0</v>
      </c>
    </row>
    <row r="1494" spans="1:13" ht="14.45" customHeight="1" x14ac:dyDescent="0.2">
      <c r="A1494" s="831" t="s">
        <v>3287</v>
      </c>
      <c r="B1494" s="832" t="s">
        <v>2946</v>
      </c>
      <c r="C1494" s="832" t="s">
        <v>3682</v>
      </c>
      <c r="D1494" s="832" t="s">
        <v>3683</v>
      </c>
      <c r="E1494" s="832" t="s">
        <v>3148</v>
      </c>
      <c r="F1494" s="849">
        <v>1</v>
      </c>
      <c r="G1494" s="849">
        <v>0</v>
      </c>
      <c r="H1494" s="837"/>
      <c r="I1494" s="849"/>
      <c r="J1494" s="849"/>
      <c r="K1494" s="837"/>
      <c r="L1494" s="849">
        <v>1</v>
      </c>
      <c r="M1494" s="850">
        <v>0</v>
      </c>
    </row>
    <row r="1495" spans="1:13" ht="14.45" customHeight="1" x14ac:dyDescent="0.2">
      <c r="A1495" s="831" t="s">
        <v>3287</v>
      </c>
      <c r="B1495" s="832" t="s">
        <v>2946</v>
      </c>
      <c r="C1495" s="832" t="s">
        <v>3142</v>
      </c>
      <c r="D1495" s="832" t="s">
        <v>1662</v>
      </c>
      <c r="E1495" s="832" t="s">
        <v>2950</v>
      </c>
      <c r="F1495" s="849"/>
      <c r="G1495" s="849"/>
      <c r="H1495" s="837"/>
      <c r="I1495" s="849">
        <v>1</v>
      </c>
      <c r="J1495" s="849">
        <v>0</v>
      </c>
      <c r="K1495" s="837"/>
      <c r="L1495" s="849">
        <v>1</v>
      </c>
      <c r="M1495" s="850">
        <v>0</v>
      </c>
    </row>
    <row r="1496" spans="1:13" ht="14.45" customHeight="1" x14ac:dyDescent="0.2">
      <c r="A1496" s="831" t="s">
        <v>3287</v>
      </c>
      <c r="B1496" s="832" t="s">
        <v>5597</v>
      </c>
      <c r="C1496" s="832" t="s">
        <v>3366</v>
      </c>
      <c r="D1496" s="832" t="s">
        <v>831</v>
      </c>
      <c r="E1496" s="832" t="s">
        <v>769</v>
      </c>
      <c r="F1496" s="849"/>
      <c r="G1496" s="849"/>
      <c r="H1496" s="837">
        <v>0</v>
      </c>
      <c r="I1496" s="849">
        <v>1</v>
      </c>
      <c r="J1496" s="849">
        <v>65.989999999999995</v>
      </c>
      <c r="K1496" s="837">
        <v>1</v>
      </c>
      <c r="L1496" s="849">
        <v>1</v>
      </c>
      <c r="M1496" s="850">
        <v>65.989999999999995</v>
      </c>
    </row>
    <row r="1497" spans="1:13" ht="14.45" customHeight="1" x14ac:dyDescent="0.2">
      <c r="A1497" s="831" t="s">
        <v>3287</v>
      </c>
      <c r="B1497" s="832" t="s">
        <v>5597</v>
      </c>
      <c r="C1497" s="832" t="s">
        <v>3367</v>
      </c>
      <c r="D1497" s="832" t="s">
        <v>832</v>
      </c>
      <c r="E1497" s="832" t="s">
        <v>833</v>
      </c>
      <c r="F1497" s="849"/>
      <c r="G1497" s="849"/>
      <c r="H1497" s="837">
        <v>0</v>
      </c>
      <c r="I1497" s="849">
        <v>2</v>
      </c>
      <c r="J1497" s="849">
        <v>264</v>
      </c>
      <c r="K1497" s="837">
        <v>1</v>
      </c>
      <c r="L1497" s="849">
        <v>2</v>
      </c>
      <c r="M1497" s="850">
        <v>264</v>
      </c>
    </row>
    <row r="1498" spans="1:13" ht="14.45" customHeight="1" x14ac:dyDescent="0.2">
      <c r="A1498" s="831" t="s">
        <v>3287</v>
      </c>
      <c r="B1498" s="832" t="s">
        <v>5597</v>
      </c>
      <c r="C1498" s="832" t="s">
        <v>3368</v>
      </c>
      <c r="D1498" s="832" t="s">
        <v>832</v>
      </c>
      <c r="E1498" s="832" t="s">
        <v>830</v>
      </c>
      <c r="F1498" s="849"/>
      <c r="G1498" s="849"/>
      <c r="H1498" s="837">
        <v>0</v>
      </c>
      <c r="I1498" s="849">
        <v>2</v>
      </c>
      <c r="J1498" s="849">
        <v>528</v>
      </c>
      <c r="K1498" s="837">
        <v>1</v>
      </c>
      <c r="L1498" s="849">
        <v>2</v>
      </c>
      <c r="M1498" s="850">
        <v>528</v>
      </c>
    </row>
    <row r="1499" spans="1:13" ht="14.45" customHeight="1" x14ac:dyDescent="0.2">
      <c r="A1499" s="831" t="s">
        <v>3287</v>
      </c>
      <c r="B1499" s="832" t="s">
        <v>2967</v>
      </c>
      <c r="C1499" s="832" t="s">
        <v>3343</v>
      </c>
      <c r="D1499" s="832" t="s">
        <v>761</v>
      </c>
      <c r="E1499" s="832" t="s">
        <v>1858</v>
      </c>
      <c r="F1499" s="849"/>
      <c r="G1499" s="849"/>
      <c r="H1499" s="837">
        <v>0</v>
      </c>
      <c r="I1499" s="849">
        <v>1</v>
      </c>
      <c r="J1499" s="849">
        <v>103.8</v>
      </c>
      <c r="K1499" s="837">
        <v>1</v>
      </c>
      <c r="L1499" s="849">
        <v>1</v>
      </c>
      <c r="M1499" s="850">
        <v>103.8</v>
      </c>
    </row>
    <row r="1500" spans="1:13" ht="14.45" customHeight="1" x14ac:dyDescent="0.2">
      <c r="A1500" s="831" t="s">
        <v>3287</v>
      </c>
      <c r="B1500" s="832" t="s">
        <v>2973</v>
      </c>
      <c r="C1500" s="832" t="s">
        <v>2974</v>
      </c>
      <c r="D1500" s="832" t="s">
        <v>1618</v>
      </c>
      <c r="E1500" s="832" t="s">
        <v>1619</v>
      </c>
      <c r="F1500" s="849"/>
      <c r="G1500" s="849"/>
      <c r="H1500" s="837">
        <v>0</v>
      </c>
      <c r="I1500" s="849">
        <v>1</v>
      </c>
      <c r="J1500" s="849">
        <v>63.75</v>
      </c>
      <c r="K1500" s="837">
        <v>1</v>
      </c>
      <c r="L1500" s="849">
        <v>1</v>
      </c>
      <c r="M1500" s="850">
        <v>63.75</v>
      </c>
    </row>
    <row r="1501" spans="1:13" ht="14.45" customHeight="1" x14ac:dyDescent="0.2">
      <c r="A1501" s="831" t="s">
        <v>3287</v>
      </c>
      <c r="B1501" s="832" t="s">
        <v>2978</v>
      </c>
      <c r="C1501" s="832" t="s">
        <v>2979</v>
      </c>
      <c r="D1501" s="832" t="s">
        <v>2980</v>
      </c>
      <c r="E1501" s="832" t="s">
        <v>2981</v>
      </c>
      <c r="F1501" s="849"/>
      <c r="G1501" s="849"/>
      <c r="H1501" s="837">
        <v>0</v>
      </c>
      <c r="I1501" s="849">
        <v>1</v>
      </c>
      <c r="J1501" s="849">
        <v>1179.5</v>
      </c>
      <c r="K1501" s="837">
        <v>1</v>
      </c>
      <c r="L1501" s="849">
        <v>1</v>
      </c>
      <c r="M1501" s="850">
        <v>1179.5</v>
      </c>
    </row>
    <row r="1502" spans="1:13" ht="14.45" customHeight="1" x14ac:dyDescent="0.2">
      <c r="A1502" s="831" t="s">
        <v>3287</v>
      </c>
      <c r="B1502" s="832" t="s">
        <v>2985</v>
      </c>
      <c r="C1502" s="832" t="s">
        <v>2986</v>
      </c>
      <c r="D1502" s="832" t="s">
        <v>1653</v>
      </c>
      <c r="E1502" s="832" t="s">
        <v>2987</v>
      </c>
      <c r="F1502" s="849"/>
      <c r="G1502" s="849"/>
      <c r="H1502" s="837">
        <v>0</v>
      </c>
      <c r="I1502" s="849">
        <v>1</v>
      </c>
      <c r="J1502" s="849">
        <v>117.55</v>
      </c>
      <c r="K1502" s="837">
        <v>1</v>
      </c>
      <c r="L1502" s="849">
        <v>1</v>
      </c>
      <c r="M1502" s="850">
        <v>117.55</v>
      </c>
    </row>
    <row r="1503" spans="1:13" ht="14.45" customHeight="1" x14ac:dyDescent="0.2">
      <c r="A1503" s="831" t="s">
        <v>3287</v>
      </c>
      <c r="B1503" s="832" t="s">
        <v>2985</v>
      </c>
      <c r="C1503" s="832" t="s">
        <v>3201</v>
      </c>
      <c r="D1503" s="832" t="s">
        <v>1653</v>
      </c>
      <c r="E1503" s="832" t="s">
        <v>3202</v>
      </c>
      <c r="F1503" s="849"/>
      <c r="G1503" s="849"/>
      <c r="H1503" s="837"/>
      <c r="I1503" s="849">
        <v>1</v>
      </c>
      <c r="J1503" s="849">
        <v>0</v>
      </c>
      <c r="K1503" s="837"/>
      <c r="L1503" s="849">
        <v>1</v>
      </c>
      <c r="M1503" s="850">
        <v>0</v>
      </c>
    </row>
    <row r="1504" spans="1:13" ht="14.45" customHeight="1" x14ac:dyDescent="0.2">
      <c r="A1504" s="831" t="s">
        <v>3287</v>
      </c>
      <c r="B1504" s="832" t="s">
        <v>2995</v>
      </c>
      <c r="C1504" s="832" t="s">
        <v>4586</v>
      </c>
      <c r="D1504" s="832" t="s">
        <v>4587</v>
      </c>
      <c r="E1504" s="832" t="s">
        <v>1695</v>
      </c>
      <c r="F1504" s="849"/>
      <c r="G1504" s="849"/>
      <c r="H1504" s="837">
        <v>0</v>
      </c>
      <c r="I1504" s="849">
        <v>5</v>
      </c>
      <c r="J1504" s="849">
        <v>636.70000000000005</v>
      </c>
      <c r="K1504" s="837">
        <v>1</v>
      </c>
      <c r="L1504" s="849">
        <v>5</v>
      </c>
      <c r="M1504" s="850">
        <v>636.70000000000005</v>
      </c>
    </row>
    <row r="1505" spans="1:13" ht="14.45" customHeight="1" x14ac:dyDescent="0.2">
      <c r="A1505" s="831" t="s">
        <v>3287</v>
      </c>
      <c r="B1505" s="832" t="s">
        <v>2995</v>
      </c>
      <c r="C1505" s="832" t="s">
        <v>3165</v>
      </c>
      <c r="D1505" s="832" t="s">
        <v>3166</v>
      </c>
      <c r="E1505" s="832" t="s">
        <v>2157</v>
      </c>
      <c r="F1505" s="849"/>
      <c r="G1505" s="849"/>
      <c r="H1505" s="837">
        <v>0</v>
      </c>
      <c r="I1505" s="849">
        <v>3</v>
      </c>
      <c r="J1505" s="849">
        <v>582.78</v>
      </c>
      <c r="K1505" s="837">
        <v>1</v>
      </c>
      <c r="L1505" s="849">
        <v>3</v>
      </c>
      <c r="M1505" s="850">
        <v>582.78</v>
      </c>
    </row>
    <row r="1506" spans="1:13" ht="14.45" customHeight="1" x14ac:dyDescent="0.2">
      <c r="A1506" s="831" t="s">
        <v>3287</v>
      </c>
      <c r="B1506" s="832" t="s">
        <v>2995</v>
      </c>
      <c r="C1506" s="832" t="s">
        <v>4590</v>
      </c>
      <c r="D1506" s="832" t="s">
        <v>4591</v>
      </c>
      <c r="E1506" s="832" t="s">
        <v>1695</v>
      </c>
      <c r="F1506" s="849"/>
      <c r="G1506" s="849"/>
      <c r="H1506" s="837">
        <v>0</v>
      </c>
      <c r="I1506" s="849">
        <v>2</v>
      </c>
      <c r="J1506" s="849">
        <v>254.68</v>
      </c>
      <c r="K1506" s="837">
        <v>1</v>
      </c>
      <c r="L1506" s="849">
        <v>2</v>
      </c>
      <c r="M1506" s="850">
        <v>254.68</v>
      </c>
    </row>
    <row r="1507" spans="1:13" ht="14.45" customHeight="1" x14ac:dyDescent="0.2">
      <c r="A1507" s="831" t="s">
        <v>3288</v>
      </c>
      <c r="B1507" s="832" t="s">
        <v>5596</v>
      </c>
      <c r="C1507" s="832" t="s">
        <v>3928</v>
      </c>
      <c r="D1507" s="832" t="s">
        <v>1078</v>
      </c>
      <c r="E1507" s="832" t="s">
        <v>3929</v>
      </c>
      <c r="F1507" s="849">
        <v>1</v>
      </c>
      <c r="G1507" s="849">
        <v>103.67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103.67</v>
      </c>
    </row>
    <row r="1508" spans="1:13" ht="14.45" customHeight="1" x14ac:dyDescent="0.2">
      <c r="A1508" s="831" t="s">
        <v>3288</v>
      </c>
      <c r="B1508" s="832" t="s">
        <v>2505</v>
      </c>
      <c r="C1508" s="832" t="s">
        <v>2510</v>
      </c>
      <c r="D1508" s="832" t="s">
        <v>842</v>
      </c>
      <c r="E1508" s="832" t="s">
        <v>2511</v>
      </c>
      <c r="F1508" s="849"/>
      <c r="G1508" s="849"/>
      <c r="H1508" s="837">
        <v>0</v>
      </c>
      <c r="I1508" s="849">
        <v>1</v>
      </c>
      <c r="J1508" s="849">
        <v>57.6</v>
      </c>
      <c r="K1508" s="837">
        <v>1</v>
      </c>
      <c r="L1508" s="849">
        <v>1</v>
      </c>
      <c r="M1508" s="850">
        <v>57.6</v>
      </c>
    </row>
    <row r="1509" spans="1:13" ht="14.45" customHeight="1" x14ac:dyDescent="0.2">
      <c r="A1509" s="831" t="s">
        <v>3288</v>
      </c>
      <c r="B1509" s="832" t="s">
        <v>2550</v>
      </c>
      <c r="C1509" s="832" t="s">
        <v>2553</v>
      </c>
      <c r="D1509" s="832" t="s">
        <v>1023</v>
      </c>
      <c r="E1509" s="832" t="s">
        <v>2554</v>
      </c>
      <c r="F1509" s="849"/>
      <c r="G1509" s="849"/>
      <c r="H1509" s="837">
        <v>0</v>
      </c>
      <c r="I1509" s="849">
        <v>3</v>
      </c>
      <c r="J1509" s="849">
        <v>4156.8599999999997</v>
      </c>
      <c r="K1509" s="837">
        <v>1</v>
      </c>
      <c r="L1509" s="849">
        <v>3</v>
      </c>
      <c r="M1509" s="850">
        <v>4156.8599999999997</v>
      </c>
    </row>
    <row r="1510" spans="1:13" ht="14.45" customHeight="1" x14ac:dyDescent="0.2">
      <c r="A1510" s="831" t="s">
        <v>3288</v>
      </c>
      <c r="B1510" s="832" t="s">
        <v>2550</v>
      </c>
      <c r="C1510" s="832" t="s">
        <v>4437</v>
      </c>
      <c r="D1510" s="832" t="s">
        <v>1020</v>
      </c>
      <c r="E1510" s="832" t="s">
        <v>4438</v>
      </c>
      <c r="F1510" s="849"/>
      <c r="G1510" s="849"/>
      <c r="H1510" s="837">
        <v>0</v>
      </c>
      <c r="I1510" s="849">
        <v>2</v>
      </c>
      <c r="J1510" s="849">
        <v>736.32</v>
      </c>
      <c r="K1510" s="837">
        <v>1</v>
      </c>
      <c r="L1510" s="849">
        <v>2</v>
      </c>
      <c r="M1510" s="850">
        <v>736.32</v>
      </c>
    </row>
    <row r="1511" spans="1:13" ht="14.45" customHeight="1" x14ac:dyDescent="0.2">
      <c r="A1511" s="831" t="s">
        <v>3288</v>
      </c>
      <c r="B1511" s="832" t="s">
        <v>2550</v>
      </c>
      <c r="C1511" s="832" t="s">
        <v>2555</v>
      </c>
      <c r="D1511" s="832" t="s">
        <v>1023</v>
      </c>
      <c r="E1511" s="832" t="s">
        <v>2556</v>
      </c>
      <c r="F1511" s="849"/>
      <c r="G1511" s="849"/>
      <c r="H1511" s="837">
        <v>0</v>
      </c>
      <c r="I1511" s="849">
        <v>1</v>
      </c>
      <c r="J1511" s="849">
        <v>1847.49</v>
      </c>
      <c r="K1511" s="837">
        <v>1</v>
      </c>
      <c r="L1511" s="849">
        <v>1</v>
      </c>
      <c r="M1511" s="850">
        <v>1847.49</v>
      </c>
    </row>
    <row r="1512" spans="1:13" ht="14.45" customHeight="1" x14ac:dyDescent="0.2">
      <c r="A1512" s="831" t="s">
        <v>3288</v>
      </c>
      <c r="B1512" s="832" t="s">
        <v>2644</v>
      </c>
      <c r="C1512" s="832" t="s">
        <v>5532</v>
      </c>
      <c r="D1512" s="832" t="s">
        <v>4880</v>
      </c>
      <c r="E1512" s="832" t="s">
        <v>4136</v>
      </c>
      <c r="F1512" s="849">
        <v>1</v>
      </c>
      <c r="G1512" s="849">
        <v>103.64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103.64</v>
      </c>
    </row>
    <row r="1513" spans="1:13" ht="14.45" customHeight="1" x14ac:dyDescent="0.2">
      <c r="A1513" s="831" t="s">
        <v>3288</v>
      </c>
      <c r="B1513" s="832" t="s">
        <v>2658</v>
      </c>
      <c r="C1513" s="832" t="s">
        <v>2659</v>
      </c>
      <c r="D1513" s="832" t="s">
        <v>1427</v>
      </c>
      <c r="E1513" s="832" t="s">
        <v>775</v>
      </c>
      <c r="F1513" s="849"/>
      <c r="G1513" s="849"/>
      <c r="H1513" s="837">
        <v>0</v>
      </c>
      <c r="I1513" s="849">
        <v>1</v>
      </c>
      <c r="J1513" s="849">
        <v>47.7</v>
      </c>
      <c r="K1513" s="837">
        <v>1</v>
      </c>
      <c r="L1513" s="849">
        <v>1</v>
      </c>
      <c r="M1513" s="850">
        <v>47.7</v>
      </c>
    </row>
    <row r="1514" spans="1:13" ht="14.45" customHeight="1" x14ac:dyDescent="0.2">
      <c r="A1514" s="831" t="s">
        <v>3288</v>
      </c>
      <c r="B1514" s="832" t="s">
        <v>2792</v>
      </c>
      <c r="C1514" s="832" t="s">
        <v>5451</v>
      </c>
      <c r="D1514" s="832" t="s">
        <v>1536</v>
      </c>
      <c r="E1514" s="832" t="s">
        <v>1537</v>
      </c>
      <c r="F1514" s="849">
        <v>2</v>
      </c>
      <c r="G1514" s="849">
        <v>11247.66</v>
      </c>
      <c r="H1514" s="837">
        <v>1</v>
      </c>
      <c r="I1514" s="849"/>
      <c r="J1514" s="849"/>
      <c r="K1514" s="837">
        <v>0</v>
      </c>
      <c r="L1514" s="849">
        <v>2</v>
      </c>
      <c r="M1514" s="850">
        <v>11247.66</v>
      </c>
    </row>
    <row r="1515" spans="1:13" ht="14.45" customHeight="1" x14ac:dyDescent="0.2">
      <c r="A1515" s="831" t="s">
        <v>3288</v>
      </c>
      <c r="B1515" s="832" t="s">
        <v>2792</v>
      </c>
      <c r="C1515" s="832" t="s">
        <v>5452</v>
      </c>
      <c r="D1515" s="832" t="s">
        <v>1536</v>
      </c>
      <c r="E1515" s="832" t="s">
        <v>1538</v>
      </c>
      <c r="F1515" s="849">
        <v>8</v>
      </c>
      <c r="G1515" s="849">
        <v>32136.16</v>
      </c>
      <c r="H1515" s="837">
        <v>1</v>
      </c>
      <c r="I1515" s="849"/>
      <c r="J1515" s="849"/>
      <c r="K1515" s="837">
        <v>0</v>
      </c>
      <c r="L1515" s="849">
        <v>8</v>
      </c>
      <c r="M1515" s="850">
        <v>32136.16</v>
      </c>
    </row>
    <row r="1516" spans="1:13" ht="14.45" customHeight="1" x14ac:dyDescent="0.2">
      <c r="A1516" s="831" t="s">
        <v>3288</v>
      </c>
      <c r="B1516" s="832" t="s">
        <v>2792</v>
      </c>
      <c r="C1516" s="832" t="s">
        <v>5453</v>
      </c>
      <c r="D1516" s="832" t="s">
        <v>1536</v>
      </c>
      <c r="E1516" s="832" t="s">
        <v>3629</v>
      </c>
      <c r="F1516" s="849">
        <v>2</v>
      </c>
      <c r="G1516" s="849">
        <v>1606.8</v>
      </c>
      <c r="H1516" s="837">
        <v>1</v>
      </c>
      <c r="I1516" s="849"/>
      <c r="J1516" s="849"/>
      <c r="K1516" s="837">
        <v>0</v>
      </c>
      <c r="L1516" s="849">
        <v>2</v>
      </c>
      <c r="M1516" s="850">
        <v>1606.8</v>
      </c>
    </row>
    <row r="1517" spans="1:13" ht="14.45" customHeight="1" x14ac:dyDescent="0.2">
      <c r="A1517" s="831" t="s">
        <v>3288</v>
      </c>
      <c r="B1517" s="832" t="s">
        <v>2792</v>
      </c>
      <c r="C1517" s="832" t="s">
        <v>2793</v>
      </c>
      <c r="D1517" s="832" t="s">
        <v>1536</v>
      </c>
      <c r="E1517" s="832" t="s">
        <v>1538</v>
      </c>
      <c r="F1517" s="849"/>
      <c r="G1517" s="849"/>
      <c r="H1517" s="837">
        <v>0</v>
      </c>
      <c r="I1517" s="849">
        <v>20</v>
      </c>
      <c r="J1517" s="849">
        <v>80340.399999999994</v>
      </c>
      <c r="K1517" s="837">
        <v>1</v>
      </c>
      <c r="L1517" s="849">
        <v>20</v>
      </c>
      <c r="M1517" s="850">
        <v>80340.399999999994</v>
      </c>
    </row>
    <row r="1518" spans="1:13" ht="14.45" customHeight="1" x14ac:dyDescent="0.2">
      <c r="A1518" s="831" t="s">
        <v>3288</v>
      </c>
      <c r="B1518" s="832" t="s">
        <v>2792</v>
      </c>
      <c r="C1518" s="832" t="s">
        <v>5536</v>
      </c>
      <c r="D1518" s="832" t="s">
        <v>1536</v>
      </c>
      <c r="E1518" s="832" t="s">
        <v>3631</v>
      </c>
      <c r="F1518" s="849">
        <v>4</v>
      </c>
      <c r="G1518" s="849">
        <v>28922.52</v>
      </c>
      <c r="H1518" s="837">
        <v>1</v>
      </c>
      <c r="I1518" s="849"/>
      <c r="J1518" s="849"/>
      <c r="K1518" s="837">
        <v>0</v>
      </c>
      <c r="L1518" s="849">
        <v>4</v>
      </c>
      <c r="M1518" s="850">
        <v>28922.52</v>
      </c>
    </row>
    <row r="1519" spans="1:13" ht="14.45" customHeight="1" x14ac:dyDescent="0.2">
      <c r="A1519" s="831" t="s">
        <v>3288</v>
      </c>
      <c r="B1519" s="832" t="s">
        <v>2792</v>
      </c>
      <c r="C1519" s="832" t="s">
        <v>3634</v>
      </c>
      <c r="D1519" s="832" t="s">
        <v>3633</v>
      </c>
      <c r="E1519" s="832" t="s">
        <v>1537</v>
      </c>
      <c r="F1519" s="849">
        <v>2</v>
      </c>
      <c r="G1519" s="849">
        <v>28022.42</v>
      </c>
      <c r="H1519" s="837">
        <v>1</v>
      </c>
      <c r="I1519" s="849"/>
      <c r="J1519" s="849"/>
      <c r="K1519" s="837">
        <v>0</v>
      </c>
      <c r="L1519" s="849">
        <v>2</v>
      </c>
      <c r="M1519" s="850">
        <v>28022.42</v>
      </c>
    </row>
    <row r="1520" spans="1:13" ht="14.45" customHeight="1" x14ac:dyDescent="0.2">
      <c r="A1520" s="831" t="s">
        <v>3288</v>
      </c>
      <c r="B1520" s="832" t="s">
        <v>5600</v>
      </c>
      <c r="C1520" s="832" t="s">
        <v>3622</v>
      </c>
      <c r="D1520" s="832" t="s">
        <v>3623</v>
      </c>
      <c r="E1520" s="832" t="s">
        <v>3624</v>
      </c>
      <c r="F1520" s="849"/>
      <c r="G1520" s="849"/>
      <c r="H1520" s="837">
        <v>0</v>
      </c>
      <c r="I1520" s="849">
        <v>1</v>
      </c>
      <c r="J1520" s="849">
        <v>502.31</v>
      </c>
      <c r="K1520" s="837">
        <v>1</v>
      </c>
      <c r="L1520" s="849">
        <v>1</v>
      </c>
      <c r="M1520" s="850">
        <v>502.31</v>
      </c>
    </row>
    <row r="1521" spans="1:13" ht="14.45" customHeight="1" x14ac:dyDescent="0.2">
      <c r="A1521" s="831" t="s">
        <v>3288</v>
      </c>
      <c r="B1521" s="832" t="s">
        <v>5607</v>
      </c>
      <c r="C1521" s="832" t="s">
        <v>4383</v>
      </c>
      <c r="D1521" s="832" t="s">
        <v>3329</v>
      </c>
      <c r="E1521" s="832" t="s">
        <v>4384</v>
      </c>
      <c r="F1521" s="849"/>
      <c r="G1521" s="849"/>
      <c r="H1521" s="837">
        <v>0</v>
      </c>
      <c r="I1521" s="849">
        <v>1</v>
      </c>
      <c r="J1521" s="849">
        <v>1834.64</v>
      </c>
      <c r="K1521" s="837">
        <v>1</v>
      </c>
      <c r="L1521" s="849">
        <v>1</v>
      </c>
      <c r="M1521" s="850">
        <v>1834.64</v>
      </c>
    </row>
    <row r="1522" spans="1:13" ht="14.45" customHeight="1" x14ac:dyDescent="0.2">
      <c r="A1522" s="831" t="s">
        <v>3288</v>
      </c>
      <c r="B1522" s="832" t="s">
        <v>2826</v>
      </c>
      <c r="C1522" s="832" t="s">
        <v>2827</v>
      </c>
      <c r="D1522" s="832" t="s">
        <v>2828</v>
      </c>
      <c r="E1522" s="832" t="s">
        <v>773</v>
      </c>
      <c r="F1522" s="849"/>
      <c r="G1522" s="849"/>
      <c r="H1522" s="837">
        <v>0</v>
      </c>
      <c r="I1522" s="849">
        <v>31</v>
      </c>
      <c r="J1522" s="849">
        <v>17062.09</v>
      </c>
      <c r="K1522" s="837">
        <v>1</v>
      </c>
      <c r="L1522" s="849">
        <v>31</v>
      </c>
      <c r="M1522" s="850">
        <v>17062.09</v>
      </c>
    </row>
    <row r="1523" spans="1:13" ht="14.45" customHeight="1" x14ac:dyDescent="0.2">
      <c r="A1523" s="831" t="s">
        <v>3288</v>
      </c>
      <c r="B1523" s="832" t="s">
        <v>2835</v>
      </c>
      <c r="C1523" s="832" t="s">
        <v>2836</v>
      </c>
      <c r="D1523" s="832" t="s">
        <v>675</v>
      </c>
      <c r="E1523" s="832" t="s">
        <v>676</v>
      </c>
      <c r="F1523" s="849"/>
      <c r="G1523" s="849"/>
      <c r="H1523" s="837">
        <v>0</v>
      </c>
      <c r="I1523" s="849">
        <v>1</v>
      </c>
      <c r="J1523" s="849">
        <v>21.76</v>
      </c>
      <c r="K1523" s="837">
        <v>1</v>
      </c>
      <c r="L1523" s="849">
        <v>1</v>
      </c>
      <c r="M1523" s="850">
        <v>21.76</v>
      </c>
    </row>
    <row r="1524" spans="1:13" ht="14.45" customHeight="1" x14ac:dyDescent="0.2">
      <c r="A1524" s="831" t="s">
        <v>3288</v>
      </c>
      <c r="B1524" s="832" t="s">
        <v>2883</v>
      </c>
      <c r="C1524" s="832" t="s">
        <v>2886</v>
      </c>
      <c r="D1524" s="832" t="s">
        <v>1345</v>
      </c>
      <c r="E1524" s="832" t="s">
        <v>1346</v>
      </c>
      <c r="F1524" s="849"/>
      <c r="G1524" s="849"/>
      <c r="H1524" s="837"/>
      <c r="I1524" s="849">
        <v>8</v>
      </c>
      <c r="J1524" s="849">
        <v>0</v>
      </c>
      <c r="K1524" s="837"/>
      <c r="L1524" s="849">
        <v>8</v>
      </c>
      <c r="M1524" s="850">
        <v>0</v>
      </c>
    </row>
    <row r="1525" spans="1:13" ht="14.45" customHeight="1" x14ac:dyDescent="0.2">
      <c r="A1525" s="831" t="s">
        <v>3288</v>
      </c>
      <c r="B1525" s="832" t="s">
        <v>2985</v>
      </c>
      <c r="C1525" s="832" t="s">
        <v>2988</v>
      </c>
      <c r="D1525" s="832" t="s">
        <v>1653</v>
      </c>
      <c r="E1525" s="832" t="s">
        <v>769</v>
      </c>
      <c r="F1525" s="849"/>
      <c r="G1525" s="849"/>
      <c r="H1525" s="837">
        <v>0</v>
      </c>
      <c r="I1525" s="849">
        <v>1</v>
      </c>
      <c r="J1525" s="849">
        <v>58.77</v>
      </c>
      <c r="K1525" s="837">
        <v>1</v>
      </c>
      <c r="L1525" s="849">
        <v>1</v>
      </c>
      <c r="M1525" s="850">
        <v>58.77</v>
      </c>
    </row>
    <row r="1526" spans="1:13" ht="14.45" customHeight="1" x14ac:dyDescent="0.2">
      <c r="A1526" s="831" t="s">
        <v>3288</v>
      </c>
      <c r="B1526" s="832" t="s">
        <v>2995</v>
      </c>
      <c r="C1526" s="832" t="s">
        <v>3165</v>
      </c>
      <c r="D1526" s="832" t="s">
        <v>3166</v>
      </c>
      <c r="E1526" s="832" t="s">
        <v>2157</v>
      </c>
      <c r="F1526" s="849"/>
      <c r="G1526" s="849"/>
      <c r="H1526" s="837">
        <v>0</v>
      </c>
      <c r="I1526" s="849">
        <v>6</v>
      </c>
      <c r="J1526" s="849">
        <v>1165.56</v>
      </c>
      <c r="K1526" s="837">
        <v>1</v>
      </c>
      <c r="L1526" s="849">
        <v>6</v>
      </c>
      <c r="M1526" s="850">
        <v>1165.56</v>
      </c>
    </row>
    <row r="1527" spans="1:13" ht="14.45" customHeight="1" x14ac:dyDescent="0.2">
      <c r="A1527" s="831" t="s">
        <v>3289</v>
      </c>
      <c r="B1527" s="832" t="s">
        <v>2505</v>
      </c>
      <c r="C1527" s="832" t="s">
        <v>2510</v>
      </c>
      <c r="D1527" s="832" t="s">
        <v>842</v>
      </c>
      <c r="E1527" s="832" t="s">
        <v>2511</v>
      </c>
      <c r="F1527" s="849"/>
      <c r="G1527" s="849"/>
      <c r="H1527" s="837">
        <v>0</v>
      </c>
      <c r="I1527" s="849">
        <v>1</v>
      </c>
      <c r="J1527" s="849">
        <v>57.6</v>
      </c>
      <c r="K1527" s="837">
        <v>1</v>
      </c>
      <c r="L1527" s="849">
        <v>1</v>
      </c>
      <c r="M1527" s="850">
        <v>57.6</v>
      </c>
    </row>
    <row r="1528" spans="1:13" ht="14.45" customHeight="1" x14ac:dyDescent="0.2">
      <c r="A1528" s="831" t="s">
        <v>3289</v>
      </c>
      <c r="B1528" s="832" t="s">
        <v>2505</v>
      </c>
      <c r="C1528" s="832" t="s">
        <v>2508</v>
      </c>
      <c r="D1528" s="832" t="s">
        <v>842</v>
      </c>
      <c r="E1528" s="832" t="s">
        <v>2509</v>
      </c>
      <c r="F1528" s="849"/>
      <c r="G1528" s="849"/>
      <c r="H1528" s="837">
        <v>0</v>
      </c>
      <c r="I1528" s="849">
        <v>10</v>
      </c>
      <c r="J1528" s="849">
        <v>161.19999999999999</v>
      </c>
      <c r="K1528" s="837">
        <v>1</v>
      </c>
      <c r="L1528" s="849">
        <v>10</v>
      </c>
      <c r="M1528" s="850">
        <v>161.19999999999999</v>
      </c>
    </row>
    <row r="1529" spans="1:13" ht="14.45" customHeight="1" x14ac:dyDescent="0.2">
      <c r="A1529" s="831" t="s">
        <v>3289</v>
      </c>
      <c r="B1529" s="832" t="s">
        <v>2505</v>
      </c>
      <c r="C1529" s="832" t="s">
        <v>4449</v>
      </c>
      <c r="D1529" s="832" t="s">
        <v>842</v>
      </c>
      <c r="E1529" s="832" t="s">
        <v>4450</v>
      </c>
      <c r="F1529" s="849">
        <v>1</v>
      </c>
      <c r="G1529" s="849">
        <v>51.84</v>
      </c>
      <c r="H1529" s="837">
        <v>1</v>
      </c>
      <c r="I1529" s="849"/>
      <c r="J1529" s="849"/>
      <c r="K1529" s="837">
        <v>0</v>
      </c>
      <c r="L1529" s="849">
        <v>1</v>
      </c>
      <c r="M1529" s="850">
        <v>51.84</v>
      </c>
    </row>
    <row r="1530" spans="1:13" ht="14.45" customHeight="1" x14ac:dyDescent="0.2">
      <c r="A1530" s="831" t="s">
        <v>3289</v>
      </c>
      <c r="B1530" s="832" t="s">
        <v>3024</v>
      </c>
      <c r="C1530" s="832" t="s">
        <v>5257</v>
      </c>
      <c r="D1530" s="832" t="s">
        <v>3026</v>
      </c>
      <c r="E1530" s="832" t="s">
        <v>5258</v>
      </c>
      <c r="F1530" s="849"/>
      <c r="G1530" s="849"/>
      <c r="H1530" s="837">
        <v>0</v>
      </c>
      <c r="I1530" s="849">
        <v>1</v>
      </c>
      <c r="J1530" s="849">
        <v>64.5</v>
      </c>
      <c r="K1530" s="837">
        <v>1</v>
      </c>
      <c r="L1530" s="849">
        <v>1</v>
      </c>
      <c r="M1530" s="850">
        <v>64.5</v>
      </c>
    </row>
    <row r="1531" spans="1:13" ht="14.45" customHeight="1" x14ac:dyDescent="0.2">
      <c r="A1531" s="831" t="s">
        <v>3289</v>
      </c>
      <c r="B1531" s="832" t="s">
        <v>2520</v>
      </c>
      <c r="C1531" s="832" t="s">
        <v>2521</v>
      </c>
      <c r="D1531" s="832" t="s">
        <v>1349</v>
      </c>
      <c r="E1531" s="832" t="s">
        <v>2522</v>
      </c>
      <c r="F1531" s="849"/>
      <c r="G1531" s="849"/>
      <c r="H1531" s="837">
        <v>0</v>
      </c>
      <c r="I1531" s="849">
        <v>1</v>
      </c>
      <c r="J1531" s="849">
        <v>453.18</v>
      </c>
      <c r="K1531" s="837">
        <v>1</v>
      </c>
      <c r="L1531" s="849">
        <v>1</v>
      </c>
      <c r="M1531" s="850">
        <v>453.18</v>
      </c>
    </row>
    <row r="1532" spans="1:13" ht="14.45" customHeight="1" x14ac:dyDescent="0.2">
      <c r="A1532" s="831" t="s">
        <v>3289</v>
      </c>
      <c r="B1532" s="832" t="s">
        <v>3031</v>
      </c>
      <c r="C1532" s="832" t="s">
        <v>3334</v>
      </c>
      <c r="D1532" s="832" t="s">
        <v>3335</v>
      </c>
      <c r="E1532" s="832" t="s">
        <v>3034</v>
      </c>
      <c r="F1532" s="849"/>
      <c r="G1532" s="849"/>
      <c r="H1532" s="837">
        <v>0</v>
      </c>
      <c r="I1532" s="849">
        <v>2</v>
      </c>
      <c r="J1532" s="849">
        <v>3123.08</v>
      </c>
      <c r="K1532" s="837">
        <v>1</v>
      </c>
      <c r="L1532" s="849">
        <v>2</v>
      </c>
      <c r="M1532" s="850">
        <v>3123.08</v>
      </c>
    </row>
    <row r="1533" spans="1:13" ht="14.45" customHeight="1" x14ac:dyDescent="0.2">
      <c r="A1533" s="831" t="s">
        <v>3289</v>
      </c>
      <c r="B1533" s="832" t="s">
        <v>2530</v>
      </c>
      <c r="C1533" s="832" t="s">
        <v>2531</v>
      </c>
      <c r="D1533" s="832" t="s">
        <v>1454</v>
      </c>
      <c r="E1533" s="832" t="s">
        <v>2532</v>
      </c>
      <c r="F1533" s="849"/>
      <c r="G1533" s="849"/>
      <c r="H1533" s="837"/>
      <c r="I1533" s="849">
        <v>2</v>
      </c>
      <c r="J1533" s="849">
        <v>0</v>
      </c>
      <c r="K1533" s="837"/>
      <c r="L1533" s="849">
        <v>2</v>
      </c>
      <c r="M1533" s="850">
        <v>0</v>
      </c>
    </row>
    <row r="1534" spans="1:13" ht="14.45" customHeight="1" x14ac:dyDescent="0.2">
      <c r="A1534" s="831" t="s">
        <v>3289</v>
      </c>
      <c r="B1534" s="832" t="s">
        <v>2550</v>
      </c>
      <c r="C1534" s="832" t="s">
        <v>2553</v>
      </c>
      <c r="D1534" s="832" t="s">
        <v>1023</v>
      </c>
      <c r="E1534" s="832" t="s">
        <v>2554</v>
      </c>
      <c r="F1534" s="849"/>
      <c r="G1534" s="849"/>
      <c r="H1534" s="837">
        <v>0</v>
      </c>
      <c r="I1534" s="849">
        <v>7</v>
      </c>
      <c r="J1534" s="849">
        <v>9699.34</v>
      </c>
      <c r="K1534" s="837">
        <v>1</v>
      </c>
      <c r="L1534" s="849">
        <v>7</v>
      </c>
      <c r="M1534" s="850">
        <v>9699.34</v>
      </c>
    </row>
    <row r="1535" spans="1:13" ht="14.45" customHeight="1" x14ac:dyDescent="0.2">
      <c r="A1535" s="831" t="s">
        <v>3289</v>
      </c>
      <c r="B1535" s="832" t="s">
        <v>2550</v>
      </c>
      <c r="C1535" s="832" t="s">
        <v>4437</v>
      </c>
      <c r="D1535" s="832" t="s">
        <v>1020</v>
      </c>
      <c r="E1535" s="832" t="s">
        <v>4438</v>
      </c>
      <c r="F1535" s="849"/>
      <c r="G1535" s="849"/>
      <c r="H1535" s="837">
        <v>0</v>
      </c>
      <c r="I1535" s="849">
        <v>2</v>
      </c>
      <c r="J1535" s="849">
        <v>736.32</v>
      </c>
      <c r="K1535" s="837">
        <v>1</v>
      </c>
      <c r="L1535" s="849">
        <v>2</v>
      </c>
      <c r="M1535" s="850">
        <v>736.32</v>
      </c>
    </row>
    <row r="1536" spans="1:13" ht="14.45" customHeight="1" x14ac:dyDescent="0.2">
      <c r="A1536" s="831" t="s">
        <v>3289</v>
      </c>
      <c r="B1536" s="832" t="s">
        <v>2550</v>
      </c>
      <c r="C1536" s="832" t="s">
        <v>2559</v>
      </c>
      <c r="D1536" s="832" t="s">
        <v>1020</v>
      </c>
      <c r="E1536" s="832" t="s">
        <v>2560</v>
      </c>
      <c r="F1536" s="849"/>
      <c r="G1536" s="849"/>
      <c r="H1536" s="837">
        <v>0</v>
      </c>
      <c r="I1536" s="849">
        <v>8</v>
      </c>
      <c r="J1536" s="849">
        <v>5890.6400000000012</v>
      </c>
      <c r="K1536" s="837">
        <v>1</v>
      </c>
      <c r="L1536" s="849">
        <v>8</v>
      </c>
      <c r="M1536" s="850">
        <v>5890.6400000000012</v>
      </c>
    </row>
    <row r="1537" spans="1:13" ht="14.45" customHeight="1" x14ac:dyDescent="0.2">
      <c r="A1537" s="831" t="s">
        <v>3289</v>
      </c>
      <c r="B1537" s="832" t="s">
        <v>2550</v>
      </c>
      <c r="C1537" s="832" t="s">
        <v>3538</v>
      </c>
      <c r="D1537" s="832" t="s">
        <v>1020</v>
      </c>
      <c r="E1537" s="832" t="s">
        <v>3539</v>
      </c>
      <c r="F1537" s="849"/>
      <c r="G1537" s="849"/>
      <c r="H1537" s="837">
        <v>0</v>
      </c>
      <c r="I1537" s="849">
        <v>4</v>
      </c>
      <c r="J1537" s="849">
        <v>1963.56</v>
      </c>
      <c r="K1537" s="837">
        <v>1</v>
      </c>
      <c r="L1537" s="849">
        <v>4</v>
      </c>
      <c r="M1537" s="850">
        <v>1963.56</v>
      </c>
    </row>
    <row r="1538" spans="1:13" ht="14.45" customHeight="1" x14ac:dyDescent="0.2">
      <c r="A1538" s="831" t="s">
        <v>3289</v>
      </c>
      <c r="B1538" s="832" t="s">
        <v>2550</v>
      </c>
      <c r="C1538" s="832" t="s">
        <v>2555</v>
      </c>
      <c r="D1538" s="832" t="s">
        <v>1023</v>
      </c>
      <c r="E1538" s="832" t="s">
        <v>2556</v>
      </c>
      <c r="F1538" s="849"/>
      <c r="G1538" s="849"/>
      <c r="H1538" s="837">
        <v>0</v>
      </c>
      <c r="I1538" s="849">
        <v>9</v>
      </c>
      <c r="J1538" s="849">
        <v>16627.41</v>
      </c>
      <c r="K1538" s="837">
        <v>1</v>
      </c>
      <c r="L1538" s="849">
        <v>9</v>
      </c>
      <c r="M1538" s="850">
        <v>16627.41</v>
      </c>
    </row>
    <row r="1539" spans="1:13" ht="14.45" customHeight="1" x14ac:dyDescent="0.2">
      <c r="A1539" s="831" t="s">
        <v>3289</v>
      </c>
      <c r="B1539" s="832" t="s">
        <v>2592</v>
      </c>
      <c r="C1539" s="832" t="s">
        <v>2594</v>
      </c>
      <c r="D1539" s="832" t="s">
        <v>1030</v>
      </c>
      <c r="E1539" s="832" t="s">
        <v>2595</v>
      </c>
      <c r="F1539" s="849"/>
      <c r="G1539" s="849"/>
      <c r="H1539" s="837">
        <v>0</v>
      </c>
      <c r="I1539" s="849">
        <v>6</v>
      </c>
      <c r="J1539" s="849">
        <v>255.05999999999997</v>
      </c>
      <c r="K1539" s="837">
        <v>1</v>
      </c>
      <c r="L1539" s="849">
        <v>6</v>
      </c>
      <c r="M1539" s="850">
        <v>255.05999999999997</v>
      </c>
    </row>
    <row r="1540" spans="1:13" ht="14.45" customHeight="1" x14ac:dyDescent="0.2">
      <c r="A1540" s="831" t="s">
        <v>3289</v>
      </c>
      <c r="B1540" s="832" t="s">
        <v>2592</v>
      </c>
      <c r="C1540" s="832" t="s">
        <v>2596</v>
      </c>
      <c r="D1540" s="832" t="s">
        <v>1030</v>
      </c>
      <c r="E1540" s="832" t="s">
        <v>2597</v>
      </c>
      <c r="F1540" s="849"/>
      <c r="G1540" s="849"/>
      <c r="H1540" s="837">
        <v>0</v>
      </c>
      <c r="I1540" s="849">
        <v>1</v>
      </c>
      <c r="J1540" s="849">
        <v>85.02</v>
      </c>
      <c r="K1540" s="837">
        <v>1</v>
      </c>
      <c r="L1540" s="849">
        <v>1</v>
      </c>
      <c r="M1540" s="850">
        <v>85.02</v>
      </c>
    </row>
    <row r="1541" spans="1:13" ht="14.45" customHeight="1" x14ac:dyDescent="0.2">
      <c r="A1541" s="831" t="s">
        <v>3289</v>
      </c>
      <c r="B1541" s="832" t="s">
        <v>2611</v>
      </c>
      <c r="C1541" s="832" t="s">
        <v>2621</v>
      </c>
      <c r="D1541" s="832" t="s">
        <v>753</v>
      </c>
      <c r="E1541" s="832" t="s">
        <v>755</v>
      </c>
      <c r="F1541" s="849"/>
      <c r="G1541" s="849"/>
      <c r="H1541" s="837">
        <v>0</v>
      </c>
      <c r="I1541" s="849">
        <v>1</v>
      </c>
      <c r="J1541" s="849">
        <v>10.65</v>
      </c>
      <c r="K1541" s="837">
        <v>1</v>
      </c>
      <c r="L1541" s="849">
        <v>1</v>
      </c>
      <c r="M1541" s="850">
        <v>10.65</v>
      </c>
    </row>
    <row r="1542" spans="1:13" ht="14.45" customHeight="1" x14ac:dyDescent="0.2">
      <c r="A1542" s="831" t="s">
        <v>3289</v>
      </c>
      <c r="B1542" s="832" t="s">
        <v>2644</v>
      </c>
      <c r="C1542" s="832" t="s">
        <v>2650</v>
      </c>
      <c r="D1542" s="832" t="s">
        <v>2646</v>
      </c>
      <c r="E1542" s="832" t="s">
        <v>2651</v>
      </c>
      <c r="F1542" s="849"/>
      <c r="G1542" s="849"/>
      <c r="H1542" s="837">
        <v>0</v>
      </c>
      <c r="I1542" s="849">
        <v>2</v>
      </c>
      <c r="J1542" s="849">
        <v>62.18</v>
      </c>
      <c r="K1542" s="837">
        <v>1</v>
      </c>
      <c r="L1542" s="849">
        <v>2</v>
      </c>
      <c r="M1542" s="850">
        <v>62.18</v>
      </c>
    </row>
    <row r="1543" spans="1:13" ht="14.45" customHeight="1" x14ac:dyDescent="0.2">
      <c r="A1543" s="831" t="s">
        <v>3289</v>
      </c>
      <c r="B1543" s="832" t="s">
        <v>2658</v>
      </c>
      <c r="C1543" s="832" t="s">
        <v>2659</v>
      </c>
      <c r="D1543" s="832" t="s">
        <v>1427</v>
      </c>
      <c r="E1543" s="832" t="s">
        <v>775</v>
      </c>
      <c r="F1543" s="849"/>
      <c r="G1543" s="849"/>
      <c r="H1543" s="837">
        <v>0</v>
      </c>
      <c r="I1543" s="849">
        <v>3</v>
      </c>
      <c r="J1543" s="849">
        <v>143.10000000000002</v>
      </c>
      <c r="K1543" s="837">
        <v>1</v>
      </c>
      <c r="L1543" s="849">
        <v>3</v>
      </c>
      <c r="M1543" s="850">
        <v>143.10000000000002</v>
      </c>
    </row>
    <row r="1544" spans="1:13" ht="14.45" customHeight="1" x14ac:dyDescent="0.2">
      <c r="A1544" s="831" t="s">
        <v>3289</v>
      </c>
      <c r="B1544" s="832" t="s">
        <v>2727</v>
      </c>
      <c r="C1544" s="832" t="s">
        <v>3111</v>
      </c>
      <c r="D1544" s="832" t="s">
        <v>1735</v>
      </c>
      <c r="E1544" s="832" t="s">
        <v>3112</v>
      </c>
      <c r="F1544" s="849"/>
      <c r="G1544" s="849"/>
      <c r="H1544" s="837">
        <v>0</v>
      </c>
      <c r="I1544" s="849">
        <v>3</v>
      </c>
      <c r="J1544" s="849">
        <v>463.08000000000004</v>
      </c>
      <c r="K1544" s="837">
        <v>1</v>
      </c>
      <c r="L1544" s="849">
        <v>3</v>
      </c>
      <c r="M1544" s="850">
        <v>463.08000000000004</v>
      </c>
    </row>
    <row r="1545" spans="1:13" ht="14.45" customHeight="1" x14ac:dyDescent="0.2">
      <c r="A1545" s="831" t="s">
        <v>3289</v>
      </c>
      <c r="B1545" s="832" t="s">
        <v>2792</v>
      </c>
      <c r="C1545" s="832" t="s">
        <v>3634</v>
      </c>
      <c r="D1545" s="832" t="s">
        <v>3633</v>
      </c>
      <c r="E1545" s="832" t="s">
        <v>1537</v>
      </c>
      <c r="F1545" s="849">
        <v>2</v>
      </c>
      <c r="G1545" s="849">
        <v>28022.42</v>
      </c>
      <c r="H1545" s="837">
        <v>1</v>
      </c>
      <c r="I1545" s="849"/>
      <c r="J1545" s="849"/>
      <c r="K1545" s="837">
        <v>0</v>
      </c>
      <c r="L1545" s="849">
        <v>2</v>
      </c>
      <c r="M1545" s="850">
        <v>28022.42</v>
      </c>
    </row>
    <row r="1546" spans="1:13" ht="14.45" customHeight="1" x14ac:dyDescent="0.2">
      <c r="A1546" s="831" t="s">
        <v>3289</v>
      </c>
      <c r="B1546" s="832" t="s">
        <v>2826</v>
      </c>
      <c r="C1546" s="832" t="s">
        <v>2827</v>
      </c>
      <c r="D1546" s="832" t="s">
        <v>2828</v>
      </c>
      <c r="E1546" s="832" t="s">
        <v>773</v>
      </c>
      <c r="F1546" s="849"/>
      <c r="G1546" s="849"/>
      <c r="H1546" s="837">
        <v>0</v>
      </c>
      <c r="I1546" s="849">
        <v>1</v>
      </c>
      <c r="J1546" s="849">
        <v>550.39</v>
      </c>
      <c r="K1546" s="837">
        <v>1</v>
      </c>
      <c r="L1546" s="849">
        <v>1</v>
      </c>
      <c r="M1546" s="850">
        <v>550.39</v>
      </c>
    </row>
    <row r="1547" spans="1:13" ht="14.45" customHeight="1" x14ac:dyDescent="0.2">
      <c r="A1547" s="831" t="s">
        <v>3289</v>
      </c>
      <c r="B1547" s="832" t="s">
        <v>2835</v>
      </c>
      <c r="C1547" s="832" t="s">
        <v>2836</v>
      </c>
      <c r="D1547" s="832" t="s">
        <v>675</v>
      </c>
      <c r="E1547" s="832" t="s">
        <v>676</v>
      </c>
      <c r="F1547" s="849"/>
      <c r="G1547" s="849"/>
      <c r="H1547" s="837">
        <v>0</v>
      </c>
      <c r="I1547" s="849">
        <v>10</v>
      </c>
      <c r="J1547" s="849">
        <v>217.6</v>
      </c>
      <c r="K1547" s="837">
        <v>1</v>
      </c>
      <c r="L1547" s="849">
        <v>10</v>
      </c>
      <c r="M1547" s="850">
        <v>217.6</v>
      </c>
    </row>
    <row r="1548" spans="1:13" ht="14.45" customHeight="1" x14ac:dyDescent="0.2">
      <c r="A1548" s="831" t="s">
        <v>3289</v>
      </c>
      <c r="B1548" s="832" t="s">
        <v>2849</v>
      </c>
      <c r="C1548" s="832" t="s">
        <v>2850</v>
      </c>
      <c r="D1548" s="832" t="s">
        <v>2851</v>
      </c>
      <c r="E1548" s="832" t="s">
        <v>2852</v>
      </c>
      <c r="F1548" s="849"/>
      <c r="G1548" s="849"/>
      <c r="H1548" s="837">
        <v>0</v>
      </c>
      <c r="I1548" s="849">
        <v>2</v>
      </c>
      <c r="J1548" s="849">
        <v>711.58</v>
      </c>
      <c r="K1548" s="837">
        <v>1</v>
      </c>
      <c r="L1548" s="849">
        <v>2</v>
      </c>
      <c r="M1548" s="850">
        <v>711.58</v>
      </c>
    </row>
    <row r="1549" spans="1:13" ht="14.45" customHeight="1" x14ac:dyDescent="0.2">
      <c r="A1549" s="831" t="s">
        <v>3289</v>
      </c>
      <c r="B1549" s="832" t="s">
        <v>2849</v>
      </c>
      <c r="C1549" s="832" t="s">
        <v>2853</v>
      </c>
      <c r="D1549" s="832" t="s">
        <v>2851</v>
      </c>
      <c r="E1549" s="832" t="s">
        <v>2854</v>
      </c>
      <c r="F1549" s="849"/>
      <c r="G1549" s="849"/>
      <c r="H1549" s="837">
        <v>0</v>
      </c>
      <c r="I1549" s="849">
        <v>1</v>
      </c>
      <c r="J1549" s="849">
        <v>552.64</v>
      </c>
      <c r="K1549" s="837">
        <v>1</v>
      </c>
      <c r="L1549" s="849">
        <v>1</v>
      </c>
      <c r="M1549" s="850">
        <v>552.64</v>
      </c>
    </row>
    <row r="1550" spans="1:13" ht="14.45" customHeight="1" x14ac:dyDescent="0.2">
      <c r="A1550" s="831" t="s">
        <v>3289</v>
      </c>
      <c r="B1550" s="832" t="s">
        <v>2857</v>
      </c>
      <c r="C1550" s="832" t="s">
        <v>2867</v>
      </c>
      <c r="D1550" s="832" t="s">
        <v>2868</v>
      </c>
      <c r="E1550" s="832" t="s">
        <v>2869</v>
      </c>
      <c r="F1550" s="849"/>
      <c r="G1550" s="849"/>
      <c r="H1550" s="837">
        <v>0</v>
      </c>
      <c r="I1550" s="849">
        <v>3</v>
      </c>
      <c r="J1550" s="849">
        <v>15966.24</v>
      </c>
      <c r="K1550" s="837">
        <v>1</v>
      </c>
      <c r="L1550" s="849">
        <v>3</v>
      </c>
      <c r="M1550" s="850">
        <v>15966.24</v>
      </c>
    </row>
    <row r="1551" spans="1:13" ht="14.45" customHeight="1" x14ac:dyDescent="0.2">
      <c r="A1551" s="831" t="s">
        <v>3289</v>
      </c>
      <c r="B1551" s="832" t="s">
        <v>2857</v>
      </c>
      <c r="C1551" s="832" t="s">
        <v>3300</v>
      </c>
      <c r="D1551" s="832" t="s">
        <v>2868</v>
      </c>
      <c r="E1551" s="832" t="s">
        <v>3301</v>
      </c>
      <c r="F1551" s="849"/>
      <c r="G1551" s="849"/>
      <c r="H1551" s="837">
        <v>0</v>
      </c>
      <c r="I1551" s="849">
        <v>1</v>
      </c>
      <c r="J1551" s="849">
        <v>5322.08</v>
      </c>
      <c r="K1551" s="837">
        <v>1</v>
      </c>
      <c r="L1551" s="849">
        <v>1</v>
      </c>
      <c r="M1551" s="850">
        <v>5322.08</v>
      </c>
    </row>
    <row r="1552" spans="1:13" ht="14.45" customHeight="1" x14ac:dyDescent="0.2">
      <c r="A1552" s="831" t="s">
        <v>3289</v>
      </c>
      <c r="B1552" s="832" t="s">
        <v>2857</v>
      </c>
      <c r="C1552" s="832" t="s">
        <v>2863</v>
      </c>
      <c r="D1552" s="832" t="s">
        <v>2859</v>
      </c>
      <c r="E1552" s="832" t="s">
        <v>2864</v>
      </c>
      <c r="F1552" s="849"/>
      <c r="G1552" s="849"/>
      <c r="H1552" s="837">
        <v>0</v>
      </c>
      <c r="I1552" s="849">
        <v>12</v>
      </c>
      <c r="J1552" s="849">
        <v>5817</v>
      </c>
      <c r="K1552" s="837">
        <v>1</v>
      </c>
      <c r="L1552" s="849">
        <v>12</v>
      </c>
      <c r="M1552" s="850">
        <v>5817</v>
      </c>
    </row>
    <row r="1553" spans="1:13" ht="14.45" customHeight="1" x14ac:dyDescent="0.2">
      <c r="A1553" s="831" t="s">
        <v>3289</v>
      </c>
      <c r="B1553" s="832" t="s">
        <v>2857</v>
      </c>
      <c r="C1553" s="832" t="s">
        <v>2865</v>
      </c>
      <c r="D1553" s="832" t="s">
        <v>2859</v>
      </c>
      <c r="E1553" s="832" t="s">
        <v>2866</v>
      </c>
      <c r="F1553" s="849"/>
      <c r="G1553" s="849"/>
      <c r="H1553" s="837">
        <v>0</v>
      </c>
      <c r="I1553" s="849">
        <v>11</v>
      </c>
      <c r="J1553" s="849">
        <v>10664.279999999999</v>
      </c>
      <c r="K1553" s="837">
        <v>1</v>
      </c>
      <c r="L1553" s="849">
        <v>11</v>
      </c>
      <c r="M1553" s="850">
        <v>10664.279999999999</v>
      </c>
    </row>
    <row r="1554" spans="1:13" ht="14.45" customHeight="1" x14ac:dyDescent="0.2">
      <c r="A1554" s="831" t="s">
        <v>3289</v>
      </c>
      <c r="B1554" s="832" t="s">
        <v>2857</v>
      </c>
      <c r="C1554" s="832" t="s">
        <v>2858</v>
      </c>
      <c r="D1554" s="832" t="s">
        <v>2859</v>
      </c>
      <c r="E1554" s="832" t="s">
        <v>2860</v>
      </c>
      <c r="F1554" s="849"/>
      <c r="G1554" s="849"/>
      <c r="H1554" s="837">
        <v>0</v>
      </c>
      <c r="I1554" s="849">
        <v>5</v>
      </c>
      <c r="J1554" s="849">
        <v>9694.85</v>
      </c>
      <c r="K1554" s="837">
        <v>1</v>
      </c>
      <c r="L1554" s="849">
        <v>5</v>
      </c>
      <c r="M1554" s="850">
        <v>9694.85</v>
      </c>
    </row>
    <row r="1555" spans="1:13" ht="14.45" customHeight="1" x14ac:dyDescent="0.2">
      <c r="A1555" s="831" t="s">
        <v>3289</v>
      </c>
      <c r="B1555" s="832" t="s">
        <v>2857</v>
      </c>
      <c r="C1555" s="832" t="s">
        <v>2861</v>
      </c>
      <c r="D1555" s="832" t="s">
        <v>2859</v>
      </c>
      <c r="E1555" s="832" t="s">
        <v>2862</v>
      </c>
      <c r="F1555" s="849"/>
      <c r="G1555" s="849"/>
      <c r="H1555" s="837">
        <v>0</v>
      </c>
      <c r="I1555" s="849">
        <v>2</v>
      </c>
      <c r="J1555" s="849">
        <v>2908.46</v>
      </c>
      <c r="K1555" s="837">
        <v>1</v>
      </c>
      <c r="L1555" s="849">
        <v>2</v>
      </c>
      <c r="M1555" s="850">
        <v>2908.46</v>
      </c>
    </row>
    <row r="1556" spans="1:13" ht="14.45" customHeight="1" x14ac:dyDescent="0.2">
      <c r="A1556" s="831" t="s">
        <v>3289</v>
      </c>
      <c r="B1556" s="832" t="s">
        <v>2873</v>
      </c>
      <c r="C1556" s="832" t="s">
        <v>4976</v>
      </c>
      <c r="D1556" s="832" t="s">
        <v>3792</v>
      </c>
      <c r="E1556" s="832" t="s">
        <v>2876</v>
      </c>
      <c r="F1556" s="849">
        <v>1</v>
      </c>
      <c r="G1556" s="849">
        <v>754.04</v>
      </c>
      <c r="H1556" s="837">
        <v>1</v>
      </c>
      <c r="I1556" s="849"/>
      <c r="J1556" s="849"/>
      <c r="K1556" s="837">
        <v>0</v>
      </c>
      <c r="L1556" s="849">
        <v>1</v>
      </c>
      <c r="M1556" s="850">
        <v>754.04</v>
      </c>
    </row>
    <row r="1557" spans="1:13" ht="14.45" customHeight="1" x14ac:dyDescent="0.2">
      <c r="A1557" s="831" t="s">
        <v>3289</v>
      </c>
      <c r="B1557" s="832" t="s">
        <v>2883</v>
      </c>
      <c r="C1557" s="832" t="s">
        <v>2886</v>
      </c>
      <c r="D1557" s="832" t="s">
        <v>1345</v>
      </c>
      <c r="E1557" s="832" t="s">
        <v>1346</v>
      </c>
      <c r="F1557" s="849"/>
      <c r="G1557" s="849"/>
      <c r="H1557" s="837"/>
      <c r="I1557" s="849">
        <v>26</v>
      </c>
      <c r="J1557" s="849">
        <v>0</v>
      </c>
      <c r="K1557" s="837"/>
      <c r="L1557" s="849">
        <v>26</v>
      </c>
      <c r="M1557" s="850">
        <v>0</v>
      </c>
    </row>
    <row r="1558" spans="1:13" ht="14.45" customHeight="1" x14ac:dyDescent="0.2">
      <c r="A1558" s="831" t="s">
        <v>3289</v>
      </c>
      <c r="B1558" s="832" t="s">
        <v>2897</v>
      </c>
      <c r="C1558" s="832" t="s">
        <v>2898</v>
      </c>
      <c r="D1558" s="832" t="s">
        <v>2899</v>
      </c>
      <c r="E1558" s="832" t="s">
        <v>2900</v>
      </c>
      <c r="F1558" s="849"/>
      <c r="G1558" s="849"/>
      <c r="H1558" s="837">
        <v>0</v>
      </c>
      <c r="I1558" s="849">
        <v>1</v>
      </c>
      <c r="J1558" s="849">
        <v>366.31</v>
      </c>
      <c r="K1558" s="837">
        <v>1</v>
      </c>
      <c r="L1558" s="849">
        <v>1</v>
      </c>
      <c r="M1558" s="850">
        <v>366.31</v>
      </c>
    </row>
    <row r="1559" spans="1:13" ht="14.45" customHeight="1" x14ac:dyDescent="0.2">
      <c r="A1559" s="831" t="s">
        <v>3289</v>
      </c>
      <c r="B1559" s="832" t="s">
        <v>2906</v>
      </c>
      <c r="C1559" s="832" t="s">
        <v>3838</v>
      </c>
      <c r="D1559" s="832" t="s">
        <v>2911</v>
      </c>
      <c r="E1559" s="832" t="s">
        <v>3839</v>
      </c>
      <c r="F1559" s="849">
        <v>2</v>
      </c>
      <c r="G1559" s="849">
        <v>45.28</v>
      </c>
      <c r="H1559" s="837">
        <v>1</v>
      </c>
      <c r="I1559" s="849"/>
      <c r="J1559" s="849"/>
      <c r="K1559" s="837">
        <v>0</v>
      </c>
      <c r="L1559" s="849">
        <v>2</v>
      </c>
      <c r="M1559" s="850">
        <v>45.28</v>
      </c>
    </row>
    <row r="1560" spans="1:13" ht="14.45" customHeight="1" x14ac:dyDescent="0.2">
      <c r="A1560" s="831" t="s">
        <v>3289</v>
      </c>
      <c r="B1560" s="832" t="s">
        <v>2906</v>
      </c>
      <c r="C1560" s="832" t="s">
        <v>2913</v>
      </c>
      <c r="D1560" s="832" t="s">
        <v>2911</v>
      </c>
      <c r="E1560" s="832" t="s">
        <v>2914</v>
      </c>
      <c r="F1560" s="849"/>
      <c r="G1560" s="849"/>
      <c r="H1560" s="837">
        <v>0</v>
      </c>
      <c r="I1560" s="849">
        <v>3</v>
      </c>
      <c r="J1560" s="849">
        <v>509.18999999999994</v>
      </c>
      <c r="K1560" s="837">
        <v>1</v>
      </c>
      <c r="L1560" s="849">
        <v>3</v>
      </c>
      <c r="M1560" s="850">
        <v>509.18999999999994</v>
      </c>
    </row>
    <row r="1561" spans="1:13" ht="14.45" customHeight="1" x14ac:dyDescent="0.2">
      <c r="A1561" s="831" t="s">
        <v>3289</v>
      </c>
      <c r="B1561" s="832" t="s">
        <v>2906</v>
      </c>
      <c r="C1561" s="832" t="s">
        <v>2915</v>
      </c>
      <c r="D1561" s="832" t="s">
        <v>2911</v>
      </c>
      <c r="E1561" s="832" t="s">
        <v>2916</v>
      </c>
      <c r="F1561" s="849"/>
      <c r="G1561" s="849"/>
      <c r="H1561" s="837">
        <v>0</v>
      </c>
      <c r="I1561" s="849">
        <v>8</v>
      </c>
      <c r="J1561" s="849">
        <v>2715.76</v>
      </c>
      <c r="K1561" s="837">
        <v>1</v>
      </c>
      <c r="L1561" s="849">
        <v>8</v>
      </c>
      <c r="M1561" s="850">
        <v>2715.76</v>
      </c>
    </row>
    <row r="1562" spans="1:13" ht="14.45" customHeight="1" x14ac:dyDescent="0.2">
      <c r="A1562" s="831" t="s">
        <v>3289</v>
      </c>
      <c r="B1562" s="832" t="s">
        <v>2930</v>
      </c>
      <c r="C1562" s="832" t="s">
        <v>2931</v>
      </c>
      <c r="D1562" s="832" t="s">
        <v>2932</v>
      </c>
      <c r="E1562" s="832" t="s">
        <v>2933</v>
      </c>
      <c r="F1562" s="849"/>
      <c r="G1562" s="849"/>
      <c r="H1562" s="837">
        <v>0</v>
      </c>
      <c r="I1562" s="849">
        <v>1</v>
      </c>
      <c r="J1562" s="849">
        <v>9.4</v>
      </c>
      <c r="K1562" s="837">
        <v>1</v>
      </c>
      <c r="L1562" s="849">
        <v>1</v>
      </c>
      <c r="M1562" s="850">
        <v>9.4</v>
      </c>
    </row>
    <row r="1563" spans="1:13" ht="14.45" customHeight="1" x14ac:dyDescent="0.2">
      <c r="A1563" s="831" t="s">
        <v>3289</v>
      </c>
      <c r="B1563" s="832" t="s">
        <v>2930</v>
      </c>
      <c r="C1563" s="832" t="s">
        <v>2934</v>
      </c>
      <c r="D1563" s="832" t="s">
        <v>2932</v>
      </c>
      <c r="E1563" s="832" t="s">
        <v>2935</v>
      </c>
      <c r="F1563" s="849"/>
      <c r="G1563" s="849"/>
      <c r="H1563" s="837">
        <v>0</v>
      </c>
      <c r="I1563" s="849">
        <v>3</v>
      </c>
      <c r="J1563" s="849">
        <v>14.100000000000001</v>
      </c>
      <c r="K1563" s="837">
        <v>1</v>
      </c>
      <c r="L1563" s="849">
        <v>3</v>
      </c>
      <c r="M1563" s="850">
        <v>14.100000000000001</v>
      </c>
    </row>
    <row r="1564" spans="1:13" ht="14.45" customHeight="1" x14ac:dyDescent="0.2">
      <c r="A1564" s="831" t="s">
        <v>3289</v>
      </c>
      <c r="B1564" s="832" t="s">
        <v>2946</v>
      </c>
      <c r="C1564" s="832" t="s">
        <v>2949</v>
      </c>
      <c r="D1564" s="832" t="s">
        <v>1662</v>
      </c>
      <c r="E1564" s="832" t="s">
        <v>2950</v>
      </c>
      <c r="F1564" s="849">
        <v>5</v>
      </c>
      <c r="G1564" s="849">
        <v>0</v>
      </c>
      <c r="H1564" s="837"/>
      <c r="I1564" s="849"/>
      <c r="J1564" s="849"/>
      <c r="K1564" s="837"/>
      <c r="L1564" s="849">
        <v>5</v>
      </c>
      <c r="M1564" s="850">
        <v>0</v>
      </c>
    </row>
    <row r="1565" spans="1:13" ht="14.45" customHeight="1" x14ac:dyDescent="0.2">
      <c r="A1565" s="831" t="s">
        <v>3289</v>
      </c>
      <c r="B1565" s="832" t="s">
        <v>2946</v>
      </c>
      <c r="C1565" s="832" t="s">
        <v>3682</v>
      </c>
      <c r="D1565" s="832" t="s">
        <v>3683</v>
      </c>
      <c r="E1565" s="832" t="s">
        <v>3148</v>
      </c>
      <c r="F1565" s="849">
        <v>1</v>
      </c>
      <c r="G1565" s="849">
        <v>0</v>
      </c>
      <c r="H1565" s="837"/>
      <c r="I1565" s="849"/>
      <c r="J1565" s="849"/>
      <c r="K1565" s="837"/>
      <c r="L1565" s="849">
        <v>1</v>
      </c>
      <c r="M1565" s="850">
        <v>0</v>
      </c>
    </row>
    <row r="1566" spans="1:13" ht="14.45" customHeight="1" x14ac:dyDescent="0.2">
      <c r="A1566" s="831" t="s">
        <v>3289</v>
      </c>
      <c r="B1566" s="832" t="s">
        <v>2946</v>
      </c>
      <c r="C1566" s="832" t="s">
        <v>3142</v>
      </c>
      <c r="D1566" s="832" t="s">
        <v>1662</v>
      </c>
      <c r="E1566" s="832" t="s">
        <v>2950</v>
      </c>
      <c r="F1566" s="849"/>
      <c r="G1566" s="849"/>
      <c r="H1566" s="837"/>
      <c r="I1566" s="849">
        <v>1</v>
      </c>
      <c r="J1566" s="849">
        <v>0</v>
      </c>
      <c r="K1566" s="837"/>
      <c r="L1566" s="849">
        <v>1</v>
      </c>
      <c r="M1566" s="850">
        <v>0</v>
      </c>
    </row>
    <row r="1567" spans="1:13" ht="14.45" customHeight="1" x14ac:dyDescent="0.2">
      <c r="A1567" s="831" t="s">
        <v>3289</v>
      </c>
      <c r="B1567" s="832" t="s">
        <v>5597</v>
      </c>
      <c r="C1567" s="832" t="s">
        <v>5256</v>
      </c>
      <c r="D1567" s="832" t="s">
        <v>832</v>
      </c>
      <c r="E1567" s="832" t="s">
        <v>833</v>
      </c>
      <c r="F1567" s="849"/>
      <c r="G1567" s="849"/>
      <c r="H1567" s="837">
        <v>0</v>
      </c>
      <c r="I1567" s="849">
        <v>1</v>
      </c>
      <c r="J1567" s="849">
        <v>132</v>
      </c>
      <c r="K1567" s="837">
        <v>1</v>
      </c>
      <c r="L1567" s="849">
        <v>1</v>
      </c>
      <c r="M1567" s="850">
        <v>132</v>
      </c>
    </row>
    <row r="1568" spans="1:13" ht="14.45" customHeight="1" x14ac:dyDescent="0.2">
      <c r="A1568" s="831" t="s">
        <v>3289</v>
      </c>
      <c r="B1568" s="832" t="s">
        <v>5597</v>
      </c>
      <c r="C1568" s="832" t="s">
        <v>3366</v>
      </c>
      <c r="D1568" s="832" t="s">
        <v>831</v>
      </c>
      <c r="E1568" s="832" t="s">
        <v>769</v>
      </c>
      <c r="F1568" s="849"/>
      <c r="G1568" s="849"/>
      <c r="H1568" s="837">
        <v>0</v>
      </c>
      <c r="I1568" s="849">
        <v>3</v>
      </c>
      <c r="J1568" s="849">
        <v>197.96999999999997</v>
      </c>
      <c r="K1568" s="837">
        <v>1</v>
      </c>
      <c r="L1568" s="849">
        <v>3</v>
      </c>
      <c r="M1568" s="850">
        <v>197.96999999999997</v>
      </c>
    </row>
    <row r="1569" spans="1:13" ht="14.45" customHeight="1" x14ac:dyDescent="0.2">
      <c r="A1569" s="831" t="s">
        <v>3289</v>
      </c>
      <c r="B1569" s="832" t="s">
        <v>5597</v>
      </c>
      <c r="C1569" s="832" t="s">
        <v>3367</v>
      </c>
      <c r="D1569" s="832" t="s">
        <v>832</v>
      </c>
      <c r="E1569" s="832" t="s">
        <v>833</v>
      </c>
      <c r="F1569" s="849"/>
      <c r="G1569" s="849"/>
      <c r="H1569" s="837">
        <v>0</v>
      </c>
      <c r="I1569" s="849">
        <v>1</v>
      </c>
      <c r="J1569" s="849">
        <v>132</v>
      </c>
      <c r="K1569" s="837">
        <v>1</v>
      </c>
      <c r="L1569" s="849">
        <v>1</v>
      </c>
      <c r="M1569" s="850">
        <v>132</v>
      </c>
    </row>
    <row r="1570" spans="1:13" ht="14.45" customHeight="1" x14ac:dyDescent="0.2">
      <c r="A1570" s="831" t="s">
        <v>3289</v>
      </c>
      <c r="B1570" s="832" t="s">
        <v>2973</v>
      </c>
      <c r="C1570" s="832" t="s">
        <v>2975</v>
      </c>
      <c r="D1570" s="832" t="s">
        <v>2976</v>
      </c>
      <c r="E1570" s="832" t="s">
        <v>2977</v>
      </c>
      <c r="F1570" s="849"/>
      <c r="G1570" s="849"/>
      <c r="H1570" s="837">
        <v>0</v>
      </c>
      <c r="I1570" s="849">
        <v>1</v>
      </c>
      <c r="J1570" s="849">
        <v>25.5</v>
      </c>
      <c r="K1570" s="837">
        <v>1</v>
      </c>
      <c r="L1570" s="849">
        <v>1</v>
      </c>
      <c r="M1570" s="850">
        <v>25.5</v>
      </c>
    </row>
    <row r="1571" spans="1:13" ht="14.45" customHeight="1" x14ac:dyDescent="0.2">
      <c r="A1571" s="831" t="s">
        <v>3289</v>
      </c>
      <c r="B1571" s="832" t="s">
        <v>2995</v>
      </c>
      <c r="C1571" s="832" t="s">
        <v>3165</v>
      </c>
      <c r="D1571" s="832" t="s">
        <v>3166</v>
      </c>
      <c r="E1571" s="832" t="s">
        <v>2157</v>
      </c>
      <c r="F1571" s="849"/>
      <c r="G1571" s="849"/>
      <c r="H1571" s="837">
        <v>0</v>
      </c>
      <c r="I1571" s="849">
        <v>2</v>
      </c>
      <c r="J1571" s="849">
        <v>388.52</v>
      </c>
      <c r="K1571" s="837">
        <v>1</v>
      </c>
      <c r="L1571" s="849">
        <v>2</v>
      </c>
      <c r="M1571" s="850">
        <v>388.52</v>
      </c>
    </row>
    <row r="1572" spans="1:13" ht="14.45" customHeight="1" x14ac:dyDescent="0.2">
      <c r="A1572" s="831" t="s">
        <v>3289</v>
      </c>
      <c r="B1572" s="832" t="s">
        <v>2995</v>
      </c>
      <c r="C1572" s="832" t="s">
        <v>3015</v>
      </c>
      <c r="D1572" s="832" t="s">
        <v>1690</v>
      </c>
      <c r="E1572" s="832" t="s">
        <v>1689</v>
      </c>
      <c r="F1572" s="849"/>
      <c r="G1572" s="849"/>
      <c r="H1572" s="837">
        <v>0</v>
      </c>
      <c r="I1572" s="849">
        <v>3</v>
      </c>
      <c r="J1572" s="849">
        <v>263.45999999999998</v>
      </c>
      <c r="K1572" s="837">
        <v>1</v>
      </c>
      <c r="L1572" s="849">
        <v>3</v>
      </c>
      <c r="M1572" s="850">
        <v>263.45999999999998</v>
      </c>
    </row>
    <row r="1573" spans="1:13" ht="14.45" customHeight="1" x14ac:dyDescent="0.2">
      <c r="A1573" s="831" t="s">
        <v>3290</v>
      </c>
      <c r="B1573" s="832" t="s">
        <v>5596</v>
      </c>
      <c r="C1573" s="832" t="s">
        <v>3928</v>
      </c>
      <c r="D1573" s="832" t="s">
        <v>1078</v>
      </c>
      <c r="E1573" s="832" t="s">
        <v>3929</v>
      </c>
      <c r="F1573" s="849">
        <v>2</v>
      </c>
      <c r="G1573" s="849">
        <v>207.34</v>
      </c>
      <c r="H1573" s="837">
        <v>1</v>
      </c>
      <c r="I1573" s="849"/>
      <c r="J1573" s="849"/>
      <c r="K1573" s="837">
        <v>0</v>
      </c>
      <c r="L1573" s="849">
        <v>2</v>
      </c>
      <c r="M1573" s="850">
        <v>207.34</v>
      </c>
    </row>
    <row r="1574" spans="1:13" ht="14.45" customHeight="1" x14ac:dyDescent="0.2">
      <c r="A1574" s="831" t="s">
        <v>3290</v>
      </c>
      <c r="B1574" s="832" t="s">
        <v>2505</v>
      </c>
      <c r="C1574" s="832" t="s">
        <v>3956</v>
      </c>
      <c r="D1574" s="832" t="s">
        <v>842</v>
      </c>
      <c r="E1574" s="832" t="s">
        <v>3957</v>
      </c>
      <c r="F1574" s="849">
        <v>1</v>
      </c>
      <c r="G1574" s="849">
        <v>103.67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103.67</v>
      </c>
    </row>
    <row r="1575" spans="1:13" ht="14.45" customHeight="1" x14ac:dyDescent="0.2">
      <c r="A1575" s="831" t="s">
        <v>3290</v>
      </c>
      <c r="B1575" s="832" t="s">
        <v>2520</v>
      </c>
      <c r="C1575" s="832" t="s">
        <v>2521</v>
      </c>
      <c r="D1575" s="832" t="s">
        <v>1349</v>
      </c>
      <c r="E1575" s="832" t="s">
        <v>2522</v>
      </c>
      <c r="F1575" s="849"/>
      <c r="G1575" s="849"/>
      <c r="H1575" s="837">
        <v>0</v>
      </c>
      <c r="I1575" s="849">
        <v>2</v>
      </c>
      <c r="J1575" s="849">
        <v>906.36</v>
      </c>
      <c r="K1575" s="837">
        <v>1</v>
      </c>
      <c r="L1575" s="849">
        <v>2</v>
      </c>
      <c r="M1575" s="850">
        <v>906.36</v>
      </c>
    </row>
    <row r="1576" spans="1:13" ht="14.45" customHeight="1" x14ac:dyDescent="0.2">
      <c r="A1576" s="831" t="s">
        <v>3290</v>
      </c>
      <c r="B1576" s="832" t="s">
        <v>2550</v>
      </c>
      <c r="C1576" s="832" t="s">
        <v>2559</v>
      </c>
      <c r="D1576" s="832" t="s">
        <v>1020</v>
      </c>
      <c r="E1576" s="832" t="s">
        <v>2560</v>
      </c>
      <c r="F1576" s="849"/>
      <c r="G1576" s="849"/>
      <c r="H1576" s="837">
        <v>0</v>
      </c>
      <c r="I1576" s="849">
        <v>3</v>
      </c>
      <c r="J1576" s="849">
        <v>2208.9900000000002</v>
      </c>
      <c r="K1576" s="837">
        <v>1</v>
      </c>
      <c r="L1576" s="849">
        <v>3</v>
      </c>
      <c r="M1576" s="850">
        <v>2208.9900000000002</v>
      </c>
    </row>
    <row r="1577" spans="1:13" ht="14.45" customHeight="1" x14ac:dyDescent="0.2">
      <c r="A1577" s="831" t="s">
        <v>3290</v>
      </c>
      <c r="B1577" s="832" t="s">
        <v>2550</v>
      </c>
      <c r="C1577" s="832" t="s">
        <v>3538</v>
      </c>
      <c r="D1577" s="832" t="s">
        <v>1020</v>
      </c>
      <c r="E1577" s="832" t="s">
        <v>3539</v>
      </c>
      <c r="F1577" s="849"/>
      <c r="G1577" s="849"/>
      <c r="H1577" s="837">
        <v>0</v>
      </c>
      <c r="I1577" s="849">
        <v>2</v>
      </c>
      <c r="J1577" s="849">
        <v>981.78</v>
      </c>
      <c r="K1577" s="837">
        <v>1</v>
      </c>
      <c r="L1577" s="849">
        <v>2</v>
      </c>
      <c r="M1577" s="850">
        <v>981.78</v>
      </c>
    </row>
    <row r="1578" spans="1:13" ht="14.45" customHeight="1" x14ac:dyDescent="0.2">
      <c r="A1578" s="831" t="s">
        <v>3290</v>
      </c>
      <c r="B1578" s="832" t="s">
        <v>2592</v>
      </c>
      <c r="C1578" s="832" t="s">
        <v>2594</v>
      </c>
      <c r="D1578" s="832" t="s">
        <v>1030</v>
      </c>
      <c r="E1578" s="832" t="s">
        <v>2595</v>
      </c>
      <c r="F1578" s="849"/>
      <c r="G1578" s="849"/>
      <c r="H1578" s="837">
        <v>0</v>
      </c>
      <c r="I1578" s="849">
        <v>1</v>
      </c>
      <c r="J1578" s="849">
        <v>42.51</v>
      </c>
      <c r="K1578" s="837">
        <v>1</v>
      </c>
      <c r="L1578" s="849">
        <v>1</v>
      </c>
      <c r="M1578" s="850">
        <v>42.51</v>
      </c>
    </row>
    <row r="1579" spans="1:13" ht="14.45" customHeight="1" x14ac:dyDescent="0.2">
      <c r="A1579" s="831" t="s">
        <v>3290</v>
      </c>
      <c r="B1579" s="832" t="s">
        <v>2671</v>
      </c>
      <c r="C1579" s="832" t="s">
        <v>3586</v>
      </c>
      <c r="D1579" s="832" t="s">
        <v>2673</v>
      </c>
      <c r="E1579" s="832" t="s">
        <v>3587</v>
      </c>
      <c r="F1579" s="849"/>
      <c r="G1579" s="849"/>
      <c r="H1579" s="837">
        <v>0</v>
      </c>
      <c r="I1579" s="849">
        <v>1</v>
      </c>
      <c r="J1579" s="849">
        <v>545.82000000000005</v>
      </c>
      <c r="K1579" s="837">
        <v>1</v>
      </c>
      <c r="L1579" s="849">
        <v>1</v>
      </c>
      <c r="M1579" s="850">
        <v>545.82000000000005</v>
      </c>
    </row>
    <row r="1580" spans="1:13" ht="14.45" customHeight="1" x14ac:dyDescent="0.2">
      <c r="A1580" s="831" t="s">
        <v>3290</v>
      </c>
      <c r="B1580" s="832" t="s">
        <v>2710</v>
      </c>
      <c r="C1580" s="832" t="s">
        <v>2718</v>
      </c>
      <c r="D1580" s="832" t="s">
        <v>2712</v>
      </c>
      <c r="E1580" s="832" t="s">
        <v>2719</v>
      </c>
      <c r="F1580" s="849"/>
      <c r="G1580" s="849"/>
      <c r="H1580" s="837">
        <v>0</v>
      </c>
      <c r="I1580" s="849">
        <v>1</v>
      </c>
      <c r="J1580" s="849">
        <v>84.18</v>
      </c>
      <c r="K1580" s="837">
        <v>1</v>
      </c>
      <c r="L1580" s="849">
        <v>1</v>
      </c>
      <c r="M1580" s="850">
        <v>84.18</v>
      </c>
    </row>
    <row r="1581" spans="1:13" ht="14.45" customHeight="1" x14ac:dyDescent="0.2">
      <c r="A1581" s="831" t="s">
        <v>3290</v>
      </c>
      <c r="B1581" s="832" t="s">
        <v>5620</v>
      </c>
      <c r="C1581" s="832" t="s">
        <v>4739</v>
      </c>
      <c r="D1581" s="832" t="s">
        <v>4740</v>
      </c>
      <c r="E1581" s="832" t="s">
        <v>3859</v>
      </c>
      <c r="F1581" s="849">
        <v>1</v>
      </c>
      <c r="G1581" s="849">
        <v>111.72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111.72</v>
      </c>
    </row>
    <row r="1582" spans="1:13" ht="14.45" customHeight="1" x14ac:dyDescent="0.2">
      <c r="A1582" s="831" t="s">
        <v>3290</v>
      </c>
      <c r="B1582" s="832" t="s">
        <v>5599</v>
      </c>
      <c r="C1582" s="832" t="s">
        <v>3478</v>
      </c>
      <c r="D1582" s="832" t="s">
        <v>3479</v>
      </c>
      <c r="E1582" s="832" t="s">
        <v>3480</v>
      </c>
      <c r="F1582" s="849"/>
      <c r="G1582" s="849"/>
      <c r="H1582" s="837">
        <v>0</v>
      </c>
      <c r="I1582" s="849">
        <v>2</v>
      </c>
      <c r="J1582" s="849">
        <v>7378.22</v>
      </c>
      <c r="K1582" s="837">
        <v>1</v>
      </c>
      <c r="L1582" s="849">
        <v>2</v>
      </c>
      <c r="M1582" s="850">
        <v>7378.22</v>
      </c>
    </row>
    <row r="1583" spans="1:13" ht="14.45" customHeight="1" x14ac:dyDescent="0.2">
      <c r="A1583" s="831" t="s">
        <v>3290</v>
      </c>
      <c r="B1583" s="832" t="s">
        <v>5600</v>
      </c>
      <c r="C1583" s="832" t="s">
        <v>3622</v>
      </c>
      <c r="D1583" s="832" t="s">
        <v>3623</v>
      </c>
      <c r="E1583" s="832" t="s">
        <v>3624</v>
      </c>
      <c r="F1583" s="849"/>
      <c r="G1583" s="849"/>
      <c r="H1583" s="837">
        <v>0</v>
      </c>
      <c r="I1583" s="849">
        <v>35</v>
      </c>
      <c r="J1583" s="849">
        <v>17580.849999999999</v>
      </c>
      <c r="K1583" s="837">
        <v>1</v>
      </c>
      <c r="L1583" s="849">
        <v>35</v>
      </c>
      <c r="M1583" s="850">
        <v>17580.849999999999</v>
      </c>
    </row>
    <row r="1584" spans="1:13" ht="14.45" customHeight="1" x14ac:dyDescent="0.2">
      <c r="A1584" s="831" t="s">
        <v>3290</v>
      </c>
      <c r="B1584" s="832" t="s">
        <v>5607</v>
      </c>
      <c r="C1584" s="832" t="s">
        <v>4383</v>
      </c>
      <c r="D1584" s="832" t="s">
        <v>3329</v>
      </c>
      <c r="E1584" s="832" t="s">
        <v>4384</v>
      </c>
      <c r="F1584" s="849"/>
      <c r="G1584" s="849"/>
      <c r="H1584" s="837">
        <v>0</v>
      </c>
      <c r="I1584" s="849">
        <v>4</v>
      </c>
      <c r="J1584" s="849">
        <v>7338.56</v>
      </c>
      <c r="K1584" s="837">
        <v>1</v>
      </c>
      <c r="L1584" s="849">
        <v>4</v>
      </c>
      <c r="M1584" s="850">
        <v>7338.56</v>
      </c>
    </row>
    <row r="1585" spans="1:13" ht="14.45" customHeight="1" x14ac:dyDescent="0.2">
      <c r="A1585" s="831" t="s">
        <v>3290</v>
      </c>
      <c r="B1585" s="832" t="s">
        <v>2826</v>
      </c>
      <c r="C1585" s="832" t="s">
        <v>2827</v>
      </c>
      <c r="D1585" s="832" t="s">
        <v>2828</v>
      </c>
      <c r="E1585" s="832" t="s">
        <v>773</v>
      </c>
      <c r="F1585" s="849"/>
      <c r="G1585" s="849"/>
      <c r="H1585" s="837">
        <v>0</v>
      </c>
      <c r="I1585" s="849">
        <v>101</v>
      </c>
      <c r="J1585" s="849">
        <v>55589.389999999963</v>
      </c>
      <c r="K1585" s="837">
        <v>1</v>
      </c>
      <c r="L1585" s="849">
        <v>101</v>
      </c>
      <c r="M1585" s="850">
        <v>55589.389999999963</v>
      </c>
    </row>
    <row r="1586" spans="1:13" ht="14.45" customHeight="1" x14ac:dyDescent="0.2">
      <c r="A1586" s="831" t="s">
        <v>3290</v>
      </c>
      <c r="B1586" s="832" t="s">
        <v>2835</v>
      </c>
      <c r="C1586" s="832" t="s">
        <v>2838</v>
      </c>
      <c r="D1586" s="832" t="s">
        <v>675</v>
      </c>
      <c r="E1586" s="832" t="s">
        <v>671</v>
      </c>
      <c r="F1586" s="849"/>
      <c r="G1586" s="849"/>
      <c r="H1586" s="837">
        <v>0</v>
      </c>
      <c r="I1586" s="849">
        <v>2</v>
      </c>
      <c r="J1586" s="849">
        <v>130.56</v>
      </c>
      <c r="K1586" s="837">
        <v>1</v>
      </c>
      <c r="L1586" s="849">
        <v>2</v>
      </c>
      <c r="M1586" s="850">
        <v>130.56</v>
      </c>
    </row>
    <row r="1587" spans="1:13" ht="14.45" customHeight="1" x14ac:dyDescent="0.2">
      <c r="A1587" s="831" t="s">
        <v>3290</v>
      </c>
      <c r="B1587" s="832" t="s">
        <v>2857</v>
      </c>
      <c r="C1587" s="832" t="s">
        <v>2858</v>
      </c>
      <c r="D1587" s="832" t="s">
        <v>2859</v>
      </c>
      <c r="E1587" s="832" t="s">
        <v>2860</v>
      </c>
      <c r="F1587" s="849"/>
      <c r="G1587" s="849"/>
      <c r="H1587" s="837">
        <v>0</v>
      </c>
      <c r="I1587" s="849">
        <v>3</v>
      </c>
      <c r="J1587" s="849">
        <v>5816.91</v>
      </c>
      <c r="K1587" s="837">
        <v>1</v>
      </c>
      <c r="L1587" s="849">
        <v>3</v>
      </c>
      <c r="M1587" s="850">
        <v>5816.91</v>
      </c>
    </row>
    <row r="1588" spans="1:13" ht="14.45" customHeight="1" x14ac:dyDescent="0.2">
      <c r="A1588" s="831" t="s">
        <v>3290</v>
      </c>
      <c r="B1588" s="832" t="s">
        <v>2857</v>
      </c>
      <c r="C1588" s="832" t="s">
        <v>2861</v>
      </c>
      <c r="D1588" s="832" t="s">
        <v>2859</v>
      </c>
      <c r="E1588" s="832" t="s">
        <v>2862</v>
      </c>
      <c r="F1588" s="849"/>
      <c r="G1588" s="849"/>
      <c r="H1588" s="837">
        <v>0</v>
      </c>
      <c r="I1588" s="849">
        <v>3</v>
      </c>
      <c r="J1588" s="849">
        <v>4362.6900000000005</v>
      </c>
      <c r="K1588" s="837">
        <v>1</v>
      </c>
      <c r="L1588" s="849">
        <v>3</v>
      </c>
      <c r="M1588" s="850">
        <v>4362.6900000000005</v>
      </c>
    </row>
    <row r="1589" spans="1:13" ht="14.45" customHeight="1" x14ac:dyDescent="0.2">
      <c r="A1589" s="831" t="s">
        <v>3290</v>
      </c>
      <c r="B1589" s="832" t="s">
        <v>2930</v>
      </c>
      <c r="C1589" s="832" t="s">
        <v>2931</v>
      </c>
      <c r="D1589" s="832" t="s">
        <v>2932</v>
      </c>
      <c r="E1589" s="832" t="s">
        <v>2933</v>
      </c>
      <c r="F1589" s="849"/>
      <c r="G1589" s="849"/>
      <c r="H1589" s="837">
        <v>0</v>
      </c>
      <c r="I1589" s="849">
        <v>2</v>
      </c>
      <c r="J1589" s="849">
        <v>18.8</v>
      </c>
      <c r="K1589" s="837">
        <v>1</v>
      </c>
      <c r="L1589" s="849">
        <v>2</v>
      </c>
      <c r="M1589" s="850">
        <v>18.8</v>
      </c>
    </row>
    <row r="1590" spans="1:13" ht="14.45" customHeight="1" x14ac:dyDescent="0.2">
      <c r="A1590" s="831" t="s">
        <v>3290</v>
      </c>
      <c r="B1590" s="832" t="s">
        <v>2946</v>
      </c>
      <c r="C1590" s="832" t="s">
        <v>2949</v>
      </c>
      <c r="D1590" s="832" t="s">
        <v>1662</v>
      </c>
      <c r="E1590" s="832" t="s">
        <v>2950</v>
      </c>
      <c r="F1590" s="849">
        <v>1</v>
      </c>
      <c r="G1590" s="849">
        <v>0</v>
      </c>
      <c r="H1590" s="837"/>
      <c r="I1590" s="849"/>
      <c r="J1590" s="849"/>
      <c r="K1590" s="837"/>
      <c r="L1590" s="849">
        <v>1</v>
      </c>
      <c r="M1590" s="850">
        <v>0</v>
      </c>
    </row>
    <row r="1591" spans="1:13" ht="14.45" customHeight="1" x14ac:dyDescent="0.2">
      <c r="A1591" s="831" t="s">
        <v>3290</v>
      </c>
      <c r="B1591" s="832" t="s">
        <v>2516</v>
      </c>
      <c r="C1591" s="832" t="s">
        <v>3688</v>
      </c>
      <c r="D1591" s="832" t="s">
        <v>2518</v>
      </c>
      <c r="E1591" s="832" t="s">
        <v>3689</v>
      </c>
      <c r="F1591" s="849"/>
      <c r="G1591" s="849"/>
      <c r="H1591" s="837">
        <v>0</v>
      </c>
      <c r="I1591" s="849">
        <v>1</v>
      </c>
      <c r="J1591" s="849">
        <v>414.07</v>
      </c>
      <c r="K1591" s="837">
        <v>1</v>
      </c>
      <c r="L1591" s="849">
        <v>1</v>
      </c>
      <c r="M1591" s="850">
        <v>414.07</v>
      </c>
    </row>
    <row r="1592" spans="1:13" ht="14.45" customHeight="1" x14ac:dyDescent="0.2">
      <c r="A1592" s="831" t="s">
        <v>3291</v>
      </c>
      <c r="B1592" s="832" t="s">
        <v>5596</v>
      </c>
      <c r="C1592" s="832" t="s">
        <v>3928</v>
      </c>
      <c r="D1592" s="832" t="s">
        <v>1078</v>
      </c>
      <c r="E1592" s="832" t="s">
        <v>3929</v>
      </c>
      <c r="F1592" s="849">
        <v>2</v>
      </c>
      <c r="G1592" s="849">
        <v>207.34</v>
      </c>
      <c r="H1592" s="837">
        <v>1</v>
      </c>
      <c r="I1592" s="849"/>
      <c r="J1592" s="849"/>
      <c r="K1592" s="837">
        <v>0</v>
      </c>
      <c r="L1592" s="849">
        <v>2</v>
      </c>
      <c r="M1592" s="850">
        <v>207.34</v>
      </c>
    </row>
    <row r="1593" spans="1:13" ht="14.45" customHeight="1" x14ac:dyDescent="0.2">
      <c r="A1593" s="831" t="s">
        <v>3291</v>
      </c>
      <c r="B1593" s="832" t="s">
        <v>2505</v>
      </c>
      <c r="C1593" s="832" t="s">
        <v>2508</v>
      </c>
      <c r="D1593" s="832" t="s">
        <v>842</v>
      </c>
      <c r="E1593" s="832" t="s">
        <v>2509</v>
      </c>
      <c r="F1593" s="849"/>
      <c r="G1593" s="849"/>
      <c r="H1593" s="837">
        <v>0</v>
      </c>
      <c r="I1593" s="849">
        <v>9</v>
      </c>
      <c r="J1593" s="849">
        <v>145.07999999999998</v>
      </c>
      <c r="K1593" s="837">
        <v>1</v>
      </c>
      <c r="L1593" s="849">
        <v>9</v>
      </c>
      <c r="M1593" s="850">
        <v>145.07999999999998</v>
      </c>
    </row>
    <row r="1594" spans="1:13" ht="14.45" customHeight="1" x14ac:dyDescent="0.2">
      <c r="A1594" s="831" t="s">
        <v>3291</v>
      </c>
      <c r="B1594" s="832" t="s">
        <v>2550</v>
      </c>
      <c r="C1594" s="832" t="s">
        <v>2553</v>
      </c>
      <c r="D1594" s="832" t="s">
        <v>1023</v>
      </c>
      <c r="E1594" s="832" t="s">
        <v>2554</v>
      </c>
      <c r="F1594" s="849"/>
      <c r="G1594" s="849"/>
      <c r="H1594" s="837">
        <v>0</v>
      </c>
      <c r="I1594" s="849">
        <v>18</v>
      </c>
      <c r="J1594" s="849">
        <v>24941.16</v>
      </c>
      <c r="K1594" s="837">
        <v>1</v>
      </c>
      <c r="L1594" s="849">
        <v>18</v>
      </c>
      <c r="M1594" s="850">
        <v>24941.16</v>
      </c>
    </row>
    <row r="1595" spans="1:13" ht="14.45" customHeight="1" x14ac:dyDescent="0.2">
      <c r="A1595" s="831" t="s">
        <v>3291</v>
      </c>
      <c r="B1595" s="832" t="s">
        <v>2550</v>
      </c>
      <c r="C1595" s="832" t="s">
        <v>2557</v>
      </c>
      <c r="D1595" s="832" t="s">
        <v>1023</v>
      </c>
      <c r="E1595" s="832" t="s">
        <v>2558</v>
      </c>
      <c r="F1595" s="849"/>
      <c r="G1595" s="849"/>
      <c r="H1595" s="837">
        <v>0</v>
      </c>
      <c r="I1595" s="849">
        <v>3</v>
      </c>
      <c r="J1595" s="849">
        <v>6928.08</v>
      </c>
      <c r="K1595" s="837">
        <v>1</v>
      </c>
      <c r="L1595" s="849">
        <v>3</v>
      </c>
      <c r="M1595" s="850">
        <v>6928.08</v>
      </c>
    </row>
    <row r="1596" spans="1:13" ht="14.45" customHeight="1" x14ac:dyDescent="0.2">
      <c r="A1596" s="831" t="s">
        <v>3291</v>
      </c>
      <c r="B1596" s="832" t="s">
        <v>2550</v>
      </c>
      <c r="C1596" s="832" t="s">
        <v>2559</v>
      </c>
      <c r="D1596" s="832" t="s">
        <v>1020</v>
      </c>
      <c r="E1596" s="832" t="s">
        <v>2560</v>
      </c>
      <c r="F1596" s="849"/>
      <c r="G1596" s="849"/>
      <c r="H1596" s="837">
        <v>0</v>
      </c>
      <c r="I1596" s="849">
        <v>6</v>
      </c>
      <c r="J1596" s="849">
        <v>4417.9800000000005</v>
      </c>
      <c r="K1596" s="837">
        <v>1</v>
      </c>
      <c r="L1596" s="849">
        <v>6</v>
      </c>
      <c r="M1596" s="850">
        <v>4417.9800000000005</v>
      </c>
    </row>
    <row r="1597" spans="1:13" ht="14.45" customHeight="1" x14ac:dyDescent="0.2">
      <c r="A1597" s="831" t="s">
        <v>3291</v>
      </c>
      <c r="B1597" s="832" t="s">
        <v>2550</v>
      </c>
      <c r="C1597" s="832" t="s">
        <v>3538</v>
      </c>
      <c r="D1597" s="832" t="s">
        <v>1020</v>
      </c>
      <c r="E1597" s="832" t="s">
        <v>3539</v>
      </c>
      <c r="F1597" s="849"/>
      <c r="G1597" s="849"/>
      <c r="H1597" s="837">
        <v>0</v>
      </c>
      <c r="I1597" s="849">
        <v>8</v>
      </c>
      <c r="J1597" s="849">
        <v>3927.12</v>
      </c>
      <c r="K1597" s="837">
        <v>1</v>
      </c>
      <c r="L1597" s="849">
        <v>8</v>
      </c>
      <c r="M1597" s="850">
        <v>3927.12</v>
      </c>
    </row>
    <row r="1598" spans="1:13" ht="14.45" customHeight="1" x14ac:dyDescent="0.2">
      <c r="A1598" s="831" t="s">
        <v>3291</v>
      </c>
      <c r="B1598" s="832" t="s">
        <v>2550</v>
      </c>
      <c r="C1598" s="832" t="s">
        <v>2555</v>
      </c>
      <c r="D1598" s="832" t="s">
        <v>1023</v>
      </c>
      <c r="E1598" s="832" t="s">
        <v>2556</v>
      </c>
      <c r="F1598" s="849"/>
      <c r="G1598" s="849"/>
      <c r="H1598" s="837">
        <v>0</v>
      </c>
      <c r="I1598" s="849">
        <v>10</v>
      </c>
      <c r="J1598" s="849">
        <v>18474.900000000001</v>
      </c>
      <c r="K1598" s="837">
        <v>1</v>
      </c>
      <c r="L1598" s="849">
        <v>10</v>
      </c>
      <c r="M1598" s="850">
        <v>18474.900000000001</v>
      </c>
    </row>
    <row r="1599" spans="1:13" ht="14.45" customHeight="1" x14ac:dyDescent="0.2">
      <c r="A1599" s="831" t="s">
        <v>3291</v>
      </c>
      <c r="B1599" s="832" t="s">
        <v>2550</v>
      </c>
      <c r="C1599" s="832" t="s">
        <v>2561</v>
      </c>
      <c r="D1599" s="832" t="s">
        <v>1020</v>
      </c>
      <c r="E1599" s="832" t="s">
        <v>2562</v>
      </c>
      <c r="F1599" s="849"/>
      <c r="G1599" s="849"/>
      <c r="H1599" s="837">
        <v>0</v>
      </c>
      <c r="I1599" s="849">
        <v>4</v>
      </c>
      <c r="J1599" s="849">
        <v>4618.72</v>
      </c>
      <c r="K1599" s="837">
        <v>1</v>
      </c>
      <c r="L1599" s="849">
        <v>4</v>
      </c>
      <c r="M1599" s="850">
        <v>4618.72</v>
      </c>
    </row>
    <row r="1600" spans="1:13" ht="14.45" customHeight="1" x14ac:dyDescent="0.2">
      <c r="A1600" s="831" t="s">
        <v>3291</v>
      </c>
      <c r="B1600" s="832" t="s">
        <v>3041</v>
      </c>
      <c r="C1600" s="832" t="s">
        <v>5282</v>
      </c>
      <c r="D1600" s="832" t="s">
        <v>3043</v>
      </c>
      <c r="E1600" s="832" t="s">
        <v>5283</v>
      </c>
      <c r="F1600" s="849"/>
      <c r="G1600" s="849"/>
      <c r="H1600" s="837">
        <v>0</v>
      </c>
      <c r="I1600" s="849">
        <v>1</v>
      </c>
      <c r="J1600" s="849">
        <v>186.87</v>
      </c>
      <c r="K1600" s="837">
        <v>1</v>
      </c>
      <c r="L1600" s="849">
        <v>1</v>
      </c>
      <c r="M1600" s="850">
        <v>186.87</v>
      </c>
    </row>
    <row r="1601" spans="1:13" ht="14.45" customHeight="1" x14ac:dyDescent="0.2">
      <c r="A1601" s="831" t="s">
        <v>3291</v>
      </c>
      <c r="B1601" s="832" t="s">
        <v>2592</v>
      </c>
      <c r="C1601" s="832" t="s">
        <v>2594</v>
      </c>
      <c r="D1601" s="832" t="s">
        <v>1030</v>
      </c>
      <c r="E1601" s="832" t="s">
        <v>2595</v>
      </c>
      <c r="F1601" s="849"/>
      <c r="G1601" s="849"/>
      <c r="H1601" s="837">
        <v>0</v>
      </c>
      <c r="I1601" s="849">
        <v>5</v>
      </c>
      <c r="J1601" s="849">
        <v>212.55</v>
      </c>
      <c r="K1601" s="837">
        <v>1</v>
      </c>
      <c r="L1601" s="849">
        <v>5</v>
      </c>
      <c r="M1601" s="850">
        <v>212.55</v>
      </c>
    </row>
    <row r="1602" spans="1:13" ht="14.45" customHeight="1" x14ac:dyDescent="0.2">
      <c r="A1602" s="831" t="s">
        <v>3291</v>
      </c>
      <c r="B1602" s="832" t="s">
        <v>2710</v>
      </c>
      <c r="C1602" s="832" t="s">
        <v>4028</v>
      </c>
      <c r="D1602" s="832" t="s">
        <v>2721</v>
      </c>
      <c r="E1602" s="832" t="s">
        <v>4029</v>
      </c>
      <c r="F1602" s="849"/>
      <c r="G1602" s="849"/>
      <c r="H1602" s="837">
        <v>0</v>
      </c>
      <c r="I1602" s="849">
        <v>1</v>
      </c>
      <c r="J1602" s="849">
        <v>105.23</v>
      </c>
      <c r="K1602" s="837">
        <v>1</v>
      </c>
      <c r="L1602" s="849">
        <v>1</v>
      </c>
      <c r="M1602" s="850">
        <v>105.23</v>
      </c>
    </row>
    <row r="1603" spans="1:13" ht="14.45" customHeight="1" x14ac:dyDescent="0.2">
      <c r="A1603" s="831" t="s">
        <v>3291</v>
      </c>
      <c r="B1603" s="832" t="s">
        <v>2727</v>
      </c>
      <c r="C1603" s="832" t="s">
        <v>3111</v>
      </c>
      <c r="D1603" s="832" t="s">
        <v>1735</v>
      </c>
      <c r="E1603" s="832" t="s">
        <v>3112</v>
      </c>
      <c r="F1603" s="849"/>
      <c r="G1603" s="849"/>
      <c r="H1603" s="837">
        <v>0</v>
      </c>
      <c r="I1603" s="849">
        <v>1</v>
      </c>
      <c r="J1603" s="849">
        <v>154.36000000000001</v>
      </c>
      <c r="K1603" s="837">
        <v>1</v>
      </c>
      <c r="L1603" s="849">
        <v>1</v>
      </c>
      <c r="M1603" s="850">
        <v>154.36000000000001</v>
      </c>
    </row>
    <row r="1604" spans="1:13" ht="14.45" customHeight="1" x14ac:dyDescent="0.2">
      <c r="A1604" s="831" t="s">
        <v>3291</v>
      </c>
      <c r="B1604" s="832" t="s">
        <v>2735</v>
      </c>
      <c r="C1604" s="832" t="s">
        <v>2736</v>
      </c>
      <c r="D1604" s="832" t="s">
        <v>2737</v>
      </c>
      <c r="E1604" s="832" t="s">
        <v>2738</v>
      </c>
      <c r="F1604" s="849"/>
      <c r="G1604" s="849"/>
      <c r="H1604" s="837">
        <v>0</v>
      </c>
      <c r="I1604" s="849">
        <v>1</v>
      </c>
      <c r="J1604" s="849">
        <v>85.27</v>
      </c>
      <c r="K1604" s="837">
        <v>1</v>
      </c>
      <c r="L1604" s="849">
        <v>1</v>
      </c>
      <c r="M1604" s="850">
        <v>85.27</v>
      </c>
    </row>
    <row r="1605" spans="1:13" ht="14.45" customHeight="1" x14ac:dyDescent="0.2">
      <c r="A1605" s="831" t="s">
        <v>3291</v>
      </c>
      <c r="B1605" s="832" t="s">
        <v>2735</v>
      </c>
      <c r="C1605" s="832" t="s">
        <v>2739</v>
      </c>
      <c r="D1605" s="832" t="s">
        <v>2737</v>
      </c>
      <c r="E1605" s="832" t="s">
        <v>1760</v>
      </c>
      <c r="F1605" s="849"/>
      <c r="G1605" s="849"/>
      <c r="H1605" s="837">
        <v>0</v>
      </c>
      <c r="I1605" s="849">
        <v>1</v>
      </c>
      <c r="J1605" s="849">
        <v>170.52</v>
      </c>
      <c r="K1605" s="837">
        <v>1</v>
      </c>
      <c r="L1605" s="849">
        <v>1</v>
      </c>
      <c r="M1605" s="850">
        <v>170.52</v>
      </c>
    </row>
    <row r="1606" spans="1:13" ht="14.45" customHeight="1" x14ac:dyDescent="0.2">
      <c r="A1606" s="831" t="s">
        <v>3291</v>
      </c>
      <c r="B1606" s="832" t="s">
        <v>5599</v>
      </c>
      <c r="C1606" s="832" t="s">
        <v>3478</v>
      </c>
      <c r="D1606" s="832" t="s">
        <v>3479</v>
      </c>
      <c r="E1606" s="832" t="s">
        <v>3480</v>
      </c>
      <c r="F1606" s="849"/>
      <c r="G1606" s="849"/>
      <c r="H1606" s="837">
        <v>0</v>
      </c>
      <c r="I1606" s="849">
        <v>1</v>
      </c>
      <c r="J1606" s="849">
        <v>1651.16</v>
      </c>
      <c r="K1606" s="837">
        <v>1</v>
      </c>
      <c r="L1606" s="849">
        <v>1</v>
      </c>
      <c r="M1606" s="850">
        <v>1651.16</v>
      </c>
    </row>
    <row r="1607" spans="1:13" ht="14.45" customHeight="1" x14ac:dyDescent="0.2">
      <c r="A1607" s="831" t="s">
        <v>3291</v>
      </c>
      <c r="B1607" s="832" t="s">
        <v>2835</v>
      </c>
      <c r="C1607" s="832" t="s">
        <v>2838</v>
      </c>
      <c r="D1607" s="832" t="s">
        <v>675</v>
      </c>
      <c r="E1607" s="832" t="s">
        <v>671</v>
      </c>
      <c r="F1607" s="849"/>
      <c r="G1607" s="849"/>
      <c r="H1607" s="837">
        <v>0</v>
      </c>
      <c r="I1607" s="849">
        <v>1</v>
      </c>
      <c r="J1607" s="849">
        <v>65.28</v>
      </c>
      <c r="K1607" s="837">
        <v>1</v>
      </c>
      <c r="L1607" s="849">
        <v>1</v>
      </c>
      <c r="M1607" s="850">
        <v>65.28</v>
      </c>
    </row>
    <row r="1608" spans="1:13" ht="14.45" customHeight="1" x14ac:dyDescent="0.2">
      <c r="A1608" s="831" t="s">
        <v>3291</v>
      </c>
      <c r="B1608" s="832" t="s">
        <v>2835</v>
      </c>
      <c r="C1608" s="832" t="s">
        <v>2836</v>
      </c>
      <c r="D1608" s="832" t="s">
        <v>675</v>
      </c>
      <c r="E1608" s="832" t="s">
        <v>676</v>
      </c>
      <c r="F1608" s="849"/>
      <c r="G1608" s="849"/>
      <c r="H1608" s="837">
        <v>0</v>
      </c>
      <c r="I1608" s="849">
        <v>1</v>
      </c>
      <c r="J1608" s="849">
        <v>21.76</v>
      </c>
      <c r="K1608" s="837">
        <v>1</v>
      </c>
      <c r="L1608" s="849">
        <v>1</v>
      </c>
      <c r="M1608" s="850">
        <v>21.76</v>
      </c>
    </row>
    <row r="1609" spans="1:13" ht="14.45" customHeight="1" x14ac:dyDescent="0.2">
      <c r="A1609" s="831" t="s">
        <v>3291</v>
      </c>
      <c r="B1609" s="832" t="s">
        <v>2849</v>
      </c>
      <c r="C1609" s="832" t="s">
        <v>3568</v>
      </c>
      <c r="D1609" s="832" t="s">
        <v>2851</v>
      </c>
      <c r="E1609" s="832" t="s">
        <v>3569</v>
      </c>
      <c r="F1609" s="849"/>
      <c r="G1609" s="849"/>
      <c r="H1609" s="837">
        <v>0</v>
      </c>
      <c r="I1609" s="849">
        <v>1</v>
      </c>
      <c r="J1609" s="849">
        <v>2038.93</v>
      </c>
      <c r="K1609" s="837">
        <v>1</v>
      </c>
      <c r="L1609" s="849">
        <v>1</v>
      </c>
      <c r="M1609" s="850">
        <v>2038.93</v>
      </c>
    </row>
    <row r="1610" spans="1:13" ht="14.45" customHeight="1" x14ac:dyDescent="0.2">
      <c r="A1610" s="831" t="s">
        <v>3291</v>
      </c>
      <c r="B1610" s="832" t="s">
        <v>2849</v>
      </c>
      <c r="C1610" s="832" t="s">
        <v>2853</v>
      </c>
      <c r="D1610" s="832" t="s">
        <v>2851</v>
      </c>
      <c r="E1610" s="832" t="s">
        <v>2854</v>
      </c>
      <c r="F1610" s="849"/>
      <c r="G1610" s="849"/>
      <c r="H1610" s="837">
        <v>0</v>
      </c>
      <c r="I1610" s="849">
        <v>1</v>
      </c>
      <c r="J1610" s="849">
        <v>552.64</v>
      </c>
      <c r="K1610" s="837">
        <v>1</v>
      </c>
      <c r="L1610" s="849">
        <v>1</v>
      </c>
      <c r="M1610" s="850">
        <v>552.64</v>
      </c>
    </row>
    <row r="1611" spans="1:13" ht="14.45" customHeight="1" x14ac:dyDescent="0.2">
      <c r="A1611" s="831" t="s">
        <v>3291</v>
      </c>
      <c r="B1611" s="832" t="s">
        <v>2849</v>
      </c>
      <c r="C1611" s="832" t="s">
        <v>2855</v>
      </c>
      <c r="D1611" s="832" t="s">
        <v>2851</v>
      </c>
      <c r="E1611" s="832" t="s">
        <v>2856</v>
      </c>
      <c r="F1611" s="849"/>
      <c r="G1611" s="849"/>
      <c r="H1611" s="837">
        <v>0</v>
      </c>
      <c r="I1611" s="849">
        <v>2</v>
      </c>
      <c r="J1611" s="849">
        <v>2038.92</v>
      </c>
      <c r="K1611" s="837">
        <v>1</v>
      </c>
      <c r="L1611" s="849">
        <v>2</v>
      </c>
      <c r="M1611" s="850">
        <v>2038.92</v>
      </c>
    </row>
    <row r="1612" spans="1:13" ht="14.45" customHeight="1" x14ac:dyDescent="0.2">
      <c r="A1612" s="831" t="s">
        <v>3291</v>
      </c>
      <c r="B1612" s="832" t="s">
        <v>2857</v>
      </c>
      <c r="C1612" s="832" t="s">
        <v>2867</v>
      </c>
      <c r="D1612" s="832" t="s">
        <v>2868</v>
      </c>
      <c r="E1612" s="832" t="s">
        <v>2869</v>
      </c>
      <c r="F1612" s="849"/>
      <c r="G1612" s="849"/>
      <c r="H1612" s="837">
        <v>0</v>
      </c>
      <c r="I1612" s="849">
        <v>3</v>
      </c>
      <c r="J1612" s="849">
        <v>15966.24</v>
      </c>
      <c r="K1612" s="837">
        <v>1</v>
      </c>
      <c r="L1612" s="849">
        <v>3</v>
      </c>
      <c r="M1612" s="850">
        <v>15966.24</v>
      </c>
    </row>
    <row r="1613" spans="1:13" ht="14.45" customHeight="1" x14ac:dyDescent="0.2">
      <c r="A1613" s="831" t="s">
        <v>3291</v>
      </c>
      <c r="B1613" s="832" t="s">
        <v>2857</v>
      </c>
      <c r="C1613" s="832" t="s">
        <v>2863</v>
      </c>
      <c r="D1613" s="832" t="s">
        <v>2859</v>
      </c>
      <c r="E1613" s="832" t="s">
        <v>2864</v>
      </c>
      <c r="F1613" s="849"/>
      <c r="G1613" s="849"/>
      <c r="H1613" s="837">
        <v>0</v>
      </c>
      <c r="I1613" s="849">
        <v>18</v>
      </c>
      <c r="J1613" s="849">
        <v>8725.5</v>
      </c>
      <c r="K1613" s="837">
        <v>1</v>
      </c>
      <c r="L1613" s="849">
        <v>18</v>
      </c>
      <c r="M1613" s="850">
        <v>8725.5</v>
      </c>
    </row>
    <row r="1614" spans="1:13" ht="14.45" customHeight="1" x14ac:dyDescent="0.2">
      <c r="A1614" s="831" t="s">
        <v>3291</v>
      </c>
      <c r="B1614" s="832" t="s">
        <v>2857</v>
      </c>
      <c r="C1614" s="832" t="s">
        <v>3434</v>
      </c>
      <c r="D1614" s="832" t="s">
        <v>2868</v>
      </c>
      <c r="E1614" s="832" t="s">
        <v>3435</v>
      </c>
      <c r="F1614" s="849"/>
      <c r="G1614" s="849"/>
      <c r="H1614" s="837">
        <v>0</v>
      </c>
      <c r="I1614" s="849">
        <v>1</v>
      </c>
      <c r="J1614" s="849">
        <v>5322.08</v>
      </c>
      <c r="K1614" s="837">
        <v>1</v>
      </c>
      <c r="L1614" s="849">
        <v>1</v>
      </c>
      <c r="M1614" s="850">
        <v>5322.08</v>
      </c>
    </row>
    <row r="1615" spans="1:13" ht="14.45" customHeight="1" x14ac:dyDescent="0.2">
      <c r="A1615" s="831" t="s">
        <v>3291</v>
      </c>
      <c r="B1615" s="832" t="s">
        <v>2857</v>
      </c>
      <c r="C1615" s="832" t="s">
        <v>2865</v>
      </c>
      <c r="D1615" s="832" t="s">
        <v>2859</v>
      </c>
      <c r="E1615" s="832" t="s">
        <v>2866</v>
      </c>
      <c r="F1615" s="849"/>
      <c r="G1615" s="849"/>
      <c r="H1615" s="837">
        <v>0</v>
      </c>
      <c r="I1615" s="849">
        <v>5</v>
      </c>
      <c r="J1615" s="849">
        <v>4847.3999999999996</v>
      </c>
      <c r="K1615" s="837">
        <v>1</v>
      </c>
      <c r="L1615" s="849">
        <v>5</v>
      </c>
      <c r="M1615" s="850">
        <v>4847.3999999999996</v>
      </c>
    </row>
    <row r="1616" spans="1:13" ht="14.45" customHeight="1" x14ac:dyDescent="0.2">
      <c r="A1616" s="831" t="s">
        <v>3291</v>
      </c>
      <c r="B1616" s="832" t="s">
        <v>2857</v>
      </c>
      <c r="C1616" s="832" t="s">
        <v>2858</v>
      </c>
      <c r="D1616" s="832" t="s">
        <v>2859</v>
      </c>
      <c r="E1616" s="832" t="s">
        <v>2860</v>
      </c>
      <c r="F1616" s="849"/>
      <c r="G1616" s="849"/>
      <c r="H1616" s="837">
        <v>0</v>
      </c>
      <c r="I1616" s="849">
        <v>10</v>
      </c>
      <c r="J1616" s="849">
        <v>19389.7</v>
      </c>
      <c r="K1616" s="837">
        <v>1</v>
      </c>
      <c r="L1616" s="849">
        <v>10</v>
      </c>
      <c r="M1616" s="850">
        <v>19389.7</v>
      </c>
    </row>
    <row r="1617" spans="1:13" ht="14.45" customHeight="1" x14ac:dyDescent="0.2">
      <c r="A1617" s="831" t="s">
        <v>3291</v>
      </c>
      <c r="B1617" s="832" t="s">
        <v>2857</v>
      </c>
      <c r="C1617" s="832" t="s">
        <v>3432</v>
      </c>
      <c r="D1617" s="832" t="s">
        <v>2859</v>
      </c>
      <c r="E1617" s="832" t="s">
        <v>3433</v>
      </c>
      <c r="F1617" s="849"/>
      <c r="G1617" s="849"/>
      <c r="H1617" s="837">
        <v>0</v>
      </c>
      <c r="I1617" s="849">
        <v>1</v>
      </c>
      <c r="J1617" s="849">
        <v>242.37</v>
      </c>
      <c r="K1617" s="837">
        <v>1</v>
      </c>
      <c r="L1617" s="849">
        <v>1</v>
      </c>
      <c r="M1617" s="850">
        <v>242.37</v>
      </c>
    </row>
    <row r="1618" spans="1:13" ht="14.45" customHeight="1" x14ac:dyDescent="0.2">
      <c r="A1618" s="831" t="s">
        <v>3291</v>
      </c>
      <c r="B1618" s="832" t="s">
        <v>2857</v>
      </c>
      <c r="C1618" s="832" t="s">
        <v>2861</v>
      </c>
      <c r="D1618" s="832" t="s">
        <v>2859</v>
      </c>
      <c r="E1618" s="832" t="s">
        <v>2862</v>
      </c>
      <c r="F1618" s="849"/>
      <c r="G1618" s="849"/>
      <c r="H1618" s="837">
        <v>0</v>
      </c>
      <c r="I1618" s="849">
        <v>7</v>
      </c>
      <c r="J1618" s="849">
        <v>10179.61</v>
      </c>
      <c r="K1618" s="837">
        <v>1</v>
      </c>
      <c r="L1618" s="849">
        <v>7</v>
      </c>
      <c r="M1618" s="850">
        <v>10179.61</v>
      </c>
    </row>
    <row r="1619" spans="1:13" ht="14.45" customHeight="1" x14ac:dyDescent="0.2">
      <c r="A1619" s="831" t="s">
        <v>3291</v>
      </c>
      <c r="B1619" s="832" t="s">
        <v>2873</v>
      </c>
      <c r="C1619" s="832" t="s">
        <v>4976</v>
      </c>
      <c r="D1619" s="832" t="s">
        <v>3792</v>
      </c>
      <c r="E1619" s="832" t="s">
        <v>2876</v>
      </c>
      <c r="F1619" s="849">
        <v>1</v>
      </c>
      <c r="G1619" s="849">
        <v>754.04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754.04</v>
      </c>
    </row>
    <row r="1620" spans="1:13" ht="14.45" customHeight="1" x14ac:dyDescent="0.2">
      <c r="A1620" s="831" t="s">
        <v>3291</v>
      </c>
      <c r="B1620" s="832" t="s">
        <v>2883</v>
      </c>
      <c r="C1620" s="832" t="s">
        <v>2886</v>
      </c>
      <c r="D1620" s="832" t="s">
        <v>1345</v>
      </c>
      <c r="E1620" s="832" t="s">
        <v>1346</v>
      </c>
      <c r="F1620" s="849"/>
      <c r="G1620" s="849"/>
      <c r="H1620" s="837"/>
      <c r="I1620" s="849">
        <v>16</v>
      </c>
      <c r="J1620" s="849">
        <v>0</v>
      </c>
      <c r="K1620" s="837"/>
      <c r="L1620" s="849">
        <v>16</v>
      </c>
      <c r="M1620" s="850">
        <v>0</v>
      </c>
    </row>
    <row r="1621" spans="1:13" ht="14.45" customHeight="1" x14ac:dyDescent="0.2">
      <c r="A1621" s="831" t="s">
        <v>3291</v>
      </c>
      <c r="B1621" s="832" t="s">
        <v>2906</v>
      </c>
      <c r="C1621" s="832" t="s">
        <v>2910</v>
      </c>
      <c r="D1621" s="832" t="s">
        <v>2911</v>
      </c>
      <c r="E1621" s="832" t="s">
        <v>2912</v>
      </c>
      <c r="F1621" s="849"/>
      <c r="G1621" s="849"/>
      <c r="H1621" s="837">
        <v>0</v>
      </c>
      <c r="I1621" s="849">
        <v>1</v>
      </c>
      <c r="J1621" s="849">
        <v>113.16</v>
      </c>
      <c r="K1621" s="837">
        <v>1</v>
      </c>
      <c r="L1621" s="849">
        <v>1</v>
      </c>
      <c r="M1621" s="850">
        <v>113.16</v>
      </c>
    </row>
    <row r="1622" spans="1:13" ht="14.45" customHeight="1" x14ac:dyDescent="0.2">
      <c r="A1622" s="831" t="s">
        <v>3291</v>
      </c>
      <c r="B1622" s="832" t="s">
        <v>2906</v>
      </c>
      <c r="C1622" s="832" t="s">
        <v>2913</v>
      </c>
      <c r="D1622" s="832" t="s">
        <v>2911</v>
      </c>
      <c r="E1622" s="832" t="s">
        <v>2914</v>
      </c>
      <c r="F1622" s="849"/>
      <c r="G1622" s="849"/>
      <c r="H1622" s="837">
        <v>0</v>
      </c>
      <c r="I1622" s="849">
        <v>7</v>
      </c>
      <c r="J1622" s="849">
        <v>1188.1099999999999</v>
      </c>
      <c r="K1622" s="837">
        <v>1</v>
      </c>
      <c r="L1622" s="849">
        <v>7</v>
      </c>
      <c r="M1622" s="850">
        <v>1188.1099999999999</v>
      </c>
    </row>
    <row r="1623" spans="1:13" ht="14.45" customHeight="1" x14ac:dyDescent="0.2">
      <c r="A1623" s="831" t="s">
        <v>3291</v>
      </c>
      <c r="B1623" s="832" t="s">
        <v>2906</v>
      </c>
      <c r="C1623" s="832" t="s">
        <v>2915</v>
      </c>
      <c r="D1623" s="832" t="s">
        <v>2911</v>
      </c>
      <c r="E1623" s="832" t="s">
        <v>2916</v>
      </c>
      <c r="F1623" s="849"/>
      <c r="G1623" s="849"/>
      <c r="H1623" s="837">
        <v>0</v>
      </c>
      <c r="I1623" s="849">
        <v>2</v>
      </c>
      <c r="J1623" s="849">
        <v>678.94</v>
      </c>
      <c r="K1623" s="837">
        <v>1</v>
      </c>
      <c r="L1623" s="849">
        <v>2</v>
      </c>
      <c r="M1623" s="850">
        <v>678.94</v>
      </c>
    </row>
    <row r="1624" spans="1:13" ht="14.45" customHeight="1" x14ac:dyDescent="0.2">
      <c r="A1624" s="831" t="s">
        <v>3291</v>
      </c>
      <c r="B1624" s="832" t="s">
        <v>2930</v>
      </c>
      <c r="C1624" s="832" t="s">
        <v>2931</v>
      </c>
      <c r="D1624" s="832" t="s">
        <v>2932</v>
      </c>
      <c r="E1624" s="832" t="s">
        <v>2933</v>
      </c>
      <c r="F1624" s="849"/>
      <c r="G1624" s="849"/>
      <c r="H1624" s="837">
        <v>0</v>
      </c>
      <c r="I1624" s="849">
        <v>3</v>
      </c>
      <c r="J1624" s="849">
        <v>28.200000000000003</v>
      </c>
      <c r="K1624" s="837">
        <v>1</v>
      </c>
      <c r="L1624" s="849">
        <v>3</v>
      </c>
      <c r="M1624" s="850">
        <v>28.200000000000003</v>
      </c>
    </row>
    <row r="1625" spans="1:13" ht="14.45" customHeight="1" x14ac:dyDescent="0.2">
      <c r="A1625" s="831" t="s">
        <v>3291</v>
      </c>
      <c r="B1625" s="832" t="s">
        <v>2946</v>
      </c>
      <c r="C1625" s="832" t="s">
        <v>3682</v>
      </c>
      <c r="D1625" s="832" t="s">
        <v>3683</v>
      </c>
      <c r="E1625" s="832" t="s">
        <v>3148</v>
      </c>
      <c r="F1625" s="849">
        <v>2</v>
      </c>
      <c r="G1625" s="849">
        <v>0</v>
      </c>
      <c r="H1625" s="837"/>
      <c r="I1625" s="849"/>
      <c r="J1625" s="849"/>
      <c r="K1625" s="837"/>
      <c r="L1625" s="849">
        <v>2</v>
      </c>
      <c r="M1625" s="850">
        <v>0</v>
      </c>
    </row>
    <row r="1626" spans="1:13" ht="14.45" customHeight="1" x14ac:dyDescent="0.2">
      <c r="A1626" s="831" t="s">
        <v>3291</v>
      </c>
      <c r="B1626" s="832" t="s">
        <v>5597</v>
      </c>
      <c r="C1626" s="832" t="s">
        <v>3366</v>
      </c>
      <c r="D1626" s="832" t="s">
        <v>831</v>
      </c>
      <c r="E1626" s="832" t="s">
        <v>769</v>
      </c>
      <c r="F1626" s="849"/>
      <c r="G1626" s="849"/>
      <c r="H1626" s="837">
        <v>0</v>
      </c>
      <c r="I1626" s="849">
        <v>1</v>
      </c>
      <c r="J1626" s="849">
        <v>65.989999999999995</v>
      </c>
      <c r="K1626" s="837">
        <v>1</v>
      </c>
      <c r="L1626" s="849">
        <v>1</v>
      </c>
      <c r="M1626" s="850">
        <v>65.989999999999995</v>
      </c>
    </row>
    <row r="1627" spans="1:13" ht="14.45" customHeight="1" x14ac:dyDescent="0.2">
      <c r="A1627" s="831" t="s">
        <v>3291</v>
      </c>
      <c r="B1627" s="832" t="s">
        <v>2954</v>
      </c>
      <c r="C1627" s="832" t="s">
        <v>2955</v>
      </c>
      <c r="D1627" s="832" t="s">
        <v>2956</v>
      </c>
      <c r="E1627" s="832" t="s">
        <v>2957</v>
      </c>
      <c r="F1627" s="849"/>
      <c r="G1627" s="849"/>
      <c r="H1627" s="837">
        <v>0</v>
      </c>
      <c r="I1627" s="849">
        <v>1</v>
      </c>
      <c r="J1627" s="849">
        <v>122.96</v>
      </c>
      <c r="K1627" s="837">
        <v>1</v>
      </c>
      <c r="L1627" s="849">
        <v>1</v>
      </c>
      <c r="M1627" s="850">
        <v>122.96</v>
      </c>
    </row>
    <row r="1628" spans="1:13" ht="14.45" customHeight="1" x14ac:dyDescent="0.2">
      <c r="A1628" s="831" t="s">
        <v>3291</v>
      </c>
      <c r="B1628" s="832" t="s">
        <v>2985</v>
      </c>
      <c r="C1628" s="832" t="s">
        <v>2986</v>
      </c>
      <c r="D1628" s="832" t="s">
        <v>1653</v>
      </c>
      <c r="E1628" s="832" t="s">
        <v>2987</v>
      </c>
      <c r="F1628" s="849"/>
      <c r="G1628" s="849"/>
      <c r="H1628" s="837">
        <v>0</v>
      </c>
      <c r="I1628" s="849">
        <v>1</v>
      </c>
      <c r="J1628" s="849">
        <v>117.55</v>
      </c>
      <c r="K1628" s="837">
        <v>1</v>
      </c>
      <c r="L1628" s="849">
        <v>1</v>
      </c>
      <c r="M1628" s="850">
        <v>117.55</v>
      </c>
    </row>
    <row r="1629" spans="1:13" ht="14.45" customHeight="1" thickBot="1" x14ac:dyDescent="0.25">
      <c r="A1629" s="839" t="s">
        <v>3291</v>
      </c>
      <c r="B1629" s="840" t="s">
        <v>2995</v>
      </c>
      <c r="C1629" s="840" t="s">
        <v>4613</v>
      </c>
      <c r="D1629" s="840" t="s">
        <v>4614</v>
      </c>
      <c r="E1629" s="840" t="s">
        <v>3005</v>
      </c>
      <c r="F1629" s="851">
        <v>20</v>
      </c>
      <c r="G1629" s="851">
        <v>3045.4</v>
      </c>
      <c r="H1629" s="845">
        <v>1</v>
      </c>
      <c r="I1629" s="851"/>
      <c r="J1629" s="851"/>
      <c r="K1629" s="845">
        <v>0</v>
      </c>
      <c r="L1629" s="851">
        <v>20</v>
      </c>
      <c r="M1629" s="852">
        <v>3045.4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B82AAEE-2888-47AF-914E-FBA811E1717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592</v>
      </c>
      <c r="B5" s="730" t="s">
        <v>593</v>
      </c>
      <c r="C5" s="731" t="s">
        <v>594</v>
      </c>
      <c r="D5" s="731" t="s">
        <v>594</v>
      </c>
      <c r="E5" s="731"/>
      <c r="F5" s="731" t="s">
        <v>594</v>
      </c>
      <c r="G5" s="731" t="s">
        <v>594</v>
      </c>
      <c r="H5" s="731" t="s">
        <v>594</v>
      </c>
      <c r="I5" s="732" t="s">
        <v>594</v>
      </c>
      <c r="J5" s="733" t="s">
        <v>73</v>
      </c>
    </row>
    <row r="6" spans="1:10" ht="14.45" customHeight="1" x14ac:dyDescent="0.2">
      <c r="A6" s="729" t="s">
        <v>592</v>
      </c>
      <c r="B6" s="730" t="s">
        <v>5622</v>
      </c>
      <c r="C6" s="731">
        <v>30.922899999999995</v>
      </c>
      <c r="D6" s="731">
        <v>41.956860000000006</v>
      </c>
      <c r="E6" s="731"/>
      <c r="F6" s="731">
        <v>49.038339999999998</v>
      </c>
      <c r="G6" s="731">
        <v>37.5</v>
      </c>
      <c r="H6" s="731">
        <v>11.538339999999998</v>
      </c>
      <c r="I6" s="732">
        <v>1.3076890666666665</v>
      </c>
      <c r="J6" s="733" t="s">
        <v>1</v>
      </c>
    </row>
    <row r="7" spans="1:10" ht="14.45" customHeight="1" x14ac:dyDescent="0.2">
      <c r="A7" s="729" t="s">
        <v>592</v>
      </c>
      <c r="B7" s="730" t="s">
        <v>5623</v>
      </c>
      <c r="C7" s="731">
        <v>1.2500599999999999</v>
      </c>
      <c r="D7" s="731">
        <v>0.27382000000000001</v>
      </c>
      <c r="E7" s="731"/>
      <c r="F7" s="731">
        <v>0.32767000000000002</v>
      </c>
      <c r="G7" s="731">
        <v>0</v>
      </c>
      <c r="H7" s="731">
        <v>0.32767000000000002</v>
      </c>
      <c r="I7" s="732" t="s">
        <v>594</v>
      </c>
      <c r="J7" s="733" t="s">
        <v>1</v>
      </c>
    </row>
    <row r="8" spans="1:10" ht="14.45" customHeight="1" x14ac:dyDescent="0.2">
      <c r="A8" s="729" t="s">
        <v>592</v>
      </c>
      <c r="B8" s="730" t="s">
        <v>5624</v>
      </c>
      <c r="C8" s="731">
        <v>312.88862</v>
      </c>
      <c r="D8" s="731">
        <v>371.25735000000003</v>
      </c>
      <c r="E8" s="731"/>
      <c r="F8" s="731">
        <v>328.42311000000007</v>
      </c>
      <c r="G8" s="731">
        <v>383.333326171875</v>
      </c>
      <c r="H8" s="731">
        <v>-54.910216171874936</v>
      </c>
      <c r="I8" s="732">
        <v>0.85675595513640557</v>
      </c>
      <c r="J8" s="733" t="s">
        <v>1</v>
      </c>
    </row>
    <row r="9" spans="1:10" ht="14.45" customHeight="1" x14ac:dyDescent="0.2">
      <c r="A9" s="729" t="s">
        <v>592</v>
      </c>
      <c r="B9" s="730" t="s">
        <v>5625</v>
      </c>
      <c r="C9" s="731">
        <v>1455.07882</v>
      </c>
      <c r="D9" s="731">
        <v>1630.1344600000002</v>
      </c>
      <c r="E9" s="731"/>
      <c r="F9" s="731">
        <v>1897.22784</v>
      </c>
      <c r="G9" s="731">
        <v>1725.0000156249998</v>
      </c>
      <c r="H9" s="731">
        <v>172.22782437500018</v>
      </c>
      <c r="I9" s="732">
        <v>1.0998422161246177</v>
      </c>
      <c r="J9" s="733" t="s">
        <v>1</v>
      </c>
    </row>
    <row r="10" spans="1:10" ht="14.45" customHeight="1" x14ac:dyDescent="0.2">
      <c r="A10" s="729" t="s">
        <v>592</v>
      </c>
      <c r="B10" s="730" t="s">
        <v>5626</v>
      </c>
      <c r="C10" s="731">
        <v>794.12432999999999</v>
      </c>
      <c r="D10" s="731">
        <v>765.65008999999986</v>
      </c>
      <c r="E10" s="731"/>
      <c r="F10" s="731">
        <v>814.34725000000003</v>
      </c>
      <c r="G10" s="731">
        <v>829.16668859863285</v>
      </c>
      <c r="H10" s="731">
        <v>-14.819438598632814</v>
      </c>
      <c r="I10" s="732">
        <v>0.98212731070554826</v>
      </c>
      <c r="J10" s="733" t="s">
        <v>1</v>
      </c>
    </row>
    <row r="11" spans="1:10" ht="14.45" customHeight="1" x14ac:dyDescent="0.2">
      <c r="A11" s="729" t="s">
        <v>592</v>
      </c>
      <c r="B11" s="730" t="s">
        <v>5627</v>
      </c>
      <c r="C11" s="731">
        <v>0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594</v>
      </c>
      <c r="J11" s="733" t="s">
        <v>1</v>
      </c>
    </row>
    <row r="12" spans="1:10" ht="14.45" customHeight="1" x14ac:dyDescent="0.2">
      <c r="A12" s="729" t="s">
        <v>592</v>
      </c>
      <c r="B12" s="730" t="s">
        <v>5628</v>
      </c>
      <c r="C12" s="731">
        <v>170.45966000000001</v>
      </c>
      <c r="D12" s="731">
        <v>200.62664999999998</v>
      </c>
      <c r="E12" s="731"/>
      <c r="F12" s="731">
        <v>204.52817999999999</v>
      </c>
      <c r="G12" s="731">
        <v>204.16665856933591</v>
      </c>
      <c r="H12" s="731">
        <v>0.36152143066408371</v>
      </c>
      <c r="I12" s="732">
        <v>1.0017707172816432</v>
      </c>
      <c r="J12" s="733" t="s">
        <v>1</v>
      </c>
    </row>
    <row r="13" spans="1:10" ht="14.45" customHeight="1" x14ac:dyDescent="0.2">
      <c r="A13" s="729" t="s">
        <v>592</v>
      </c>
      <c r="B13" s="730" t="s">
        <v>5629</v>
      </c>
      <c r="C13" s="731">
        <v>99.552090000000007</v>
      </c>
      <c r="D13" s="731">
        <v>95.073499999999996</v>
      </c>
      <c r="E13" s="731"/>
      <c r="F13" s="731">
        <v>99.864350000000002</v>
      </c>
      <c r="G13" s="731">
        <v>100.00000109863279</v>
      </c>
      <c r="H13" s="731">
        <v>-0.1356510986327919</v>
      </c>
      <c r="I13" s="732">
        <v>0.99864348902857514</v>
      </c>
      <c r="J13" s="733" t="s">
        <v>1</v>
      </c>
    </row>
    <row r="14" spans="1:10" ht="14.45" customHeight="1" x14ac:dyDescent="0.2">
      <c r="A14" s="729" t="s">
        <v>592</v>
      </c>
      <c r="B14" s="730" t="s">
        <v>5630</v>
      </c>
      <c r="C14" s="731">
        <v>538.62650000000008</v>
      </c>
      <c r="D14" s="731">
        <v>412.34779000000003</v>
      </c>
      <c r="E14" s="731"/>
      <c r="F14" s="731">
        <v>342.75674000000004</v>
      </c>
      <c r="G14" s="731">
        <v>458.33332812499998</v>
      </c>
      <c r="H14" s="731">
        <v>-115.57658812499994</v>
      </c>
      <c r="I14" s="732">
        <v>0.74783289577082845</v>
      </c>
      <c r="J14" s="733" t="s">
        <v>1</v>
      </c>
    </row>
    <row r="15" spans="1:10" ht="14.45" customHeight="1" x14ac:dyDescent="0.2">
      <c r="A15" s="729" t="s">
        <v>592</v>
      </c>
      <c r="B15" s="730" t="s">
        <v>5631</v>
      </c>
      <c r="C15" s="731">
        <v>25.98742</v>
      </c>
      <c r="D15" s="731">
        <v>5.1974999999999998</v>
      </c>
      <c r="E15" s="731"/>
      <c r="F15" s="731">
        <v>0</v>
      </c>
      <c r="G15" s="731">
        <v>8.3333330078125005</v>
      </c>
      <c r="H15" s="731">
        <v>-8.3333330078125005</v>
      </c>
      <c r="I15" s="732">
        <v>0</v>
      </c>
      <c r="J15" s="733" t="s">
        <v>1</v>
      </c>
    </row>
    <row r="16" spans="1:10" ht="14.45" customHeight="1" x14ac:dyDescent="0.2">
      <c r="A16" s="729" t="s">
        <v>592</v>
      </c>
      <c r="B16" s="730" t="s">
        <v>5632</v>
      </c>
      <c r="C16" s="731">
        <v>1.7168300000000001</v>
      </c>
      <c r="D16" s="731">
        <v>1.9816799999999999</v>
      </c>
      <c r="E16" s="731"/>
      <c r="F16" s="731">
        <v>4.7331899999999996</v>
      </c>
      <c r="G16" s="731">
        <v>2.4999998779296875</v>
      </c>
      <c r="H16" s="731">
        <v>2.2331901220703121</v>
      </c>
      <c r="I16" s="732">
        <v>1.8932760924451215</v>
      </c>
      <c r="J16" s="733" t="s">
        <v>1</v>
      </c>
    </row>
    <row r="17" spans="1:10" ht="14.45" customHeight="1" x14ac:dyDescent="0.2">
      <c r="A17" s="729" t="s">
        <v>592</v>
      </c>
      <c r="B17" s="730" t="s">
        <v>5633</v>
      </c>
      <c r="C17" s="731">
        <v>0</v>
      </c>
      <c r="D17" s="731">
        <v>5.1791</v>
      </c>
      <c r="E17" s="731"/>
      <c r="F17" s="731">
        <v>0</v>
      </c>
      <c r="G17" s="731">
        <v>0</v>
      </c>
      <c r="H17" s="731">
        <v>0</v>
      </c>
      <c r="I17" s="732" t="s">
        <v>594</v>
      </c>
      <c r="J17" s="733" t="s">
        <v>1</v>
      </c>
    </row>
    <row r="18" spans="1:10" ht="14.45" customHeight="1" x14ac:dyDescent="0.2">
      <c r="A18" s="729" t="s">
        <v>592</v>
      </c>
      <c r="B18" s="730" t="s">
        <v>606</v>
      </c>
      <c r="C18" s="731">
        <v>3430.6072299999996</v>
      </c>
      <c r="D18" s="731">
        <v>3529.6788000000001</v>
      </c>
      <c r="E18" s="731"/>
      <c r="F18" s="731">
        <v>3741.2466699999995</v>
      </c>
      <c r="G18" s="731">
        <v>3748.3333510742186</v>
      </c>
      <c r="H18" s="731">
        <v>-7.0866810742190864</v>
      </c>
      <c r="I18" s="732">
        <v>0.99810937811275824</v>
      </c>
      <c r="J18" s="733" t="s">
        <v>607</v>
      </c>
    </row>
    <row r="20" spans="1:10" ht="14.45" customHeight="1" x14ac:dyDescent="0.2">
      <c r="A20" s="729" t="s">
        <v>592</v>
      </c>
      <c r="B20" s="730" t="s">
        <v>593</v>
      </c>
      <c r="C20" s="731" t="s">
        <v>594</v>
      </c>
      <c r="D20" s="731" t="s">
        <v>594</v>
      </c>
      <c r="E20" s="731"/>
      <c r="F20" s="731" t="s">
        <v>594</v>
      </c>
      <c r="G20" s="731" t="s">
        <v>594</v>
      </c>
      <c r="H20" s="731" t="s">
        <v>594</v>
      </c>
      <c r="I20" s="732" t="s">
        <v>594</v>
      </c>
      <c r="J20" s="733" t="s">
        <v>73</v>
      </c>
    </row>
    <row r="21" spans="1:10" ht="14.45" customHeight="1" x14ac:dyDescent="0.2">
      <c r="A21" s="729" t="s">
        <v>608</v>
      </c>
      <c r="B21" s="730" t="s">
        <v>609</v>
      </c>
      <c r="C21" s="731" t="s">
        <v>594</v>
      </c>
      <c r="D21" s="731" t="s">
        <v>594</v>
      </c>
      <c r="E21" s="731"/>
      <c r="F21" s="731" t="s">
        <v>594</v>
      </c>
      <c r="G21" s="731" t="s">
        <v>594</v>
      </c>
      <c r="H21" s="731" t="s">
        <v>594</v>
      </c>
      <c r="I21" s="732" t="s">
        <v>594</v>
      </c>
      <c r="J21" s="733" t="s">
        <v>0</v>
      </c>
    </row>
    <row r="22" spans="1:10" ht="14.45" customHeight="1" x14ac:dyDescent="0.2">
      <c r="A22" s="729" t="s">
        <v>608</v>
      </c>
      <c r="B22" s="730" t="s">
        <v>5622</v>
      </c>
      <c r="C22" s="731">
        <v>13.716429999999999</v>
      </c>
      <c r="D22" s="731">
        <v>16.91855</v>
      </c>
      <c r="E22" s="731"/>
      <c r="F22" s="731">
        <v>22.305499999999999</v>
      </c>
      <c r="G22" s="731">
        <v>18</v>
      </c>
      <c r="H22" s="731">
        <v>4.3054999999999986</v>
      </c>
      <c r="I22" s="732">
        <v>1.2391944444444443</v>
      </c>
      <c r="J22" s="733" t="s">
        <v>1</v>
      </c>
    </row>
    <row r="23" spans="1:10" ht="14.45" customHeight="1" x14ac:dyDescent="0.2">
      <c r="A23" s="729" t="s">
        <v>608</v>
      </c>
      <c r="B23" s="730" t="s">
        <v>5623</v>
      </c>
      <c r="C23" s="731">
        <v>0.49113999999999997</v>
      </c>
      <c r="D23" s="731">
        <v>0.27382000000000001</v>
      </c>
      <c r="E23" s="731"/>
      <c r="F23" s="731">
        <v>0.16613</v>
      </c>
      <c r="G23" s="731">
        <v>0</v>
      </c>
      <c r="H23" s="731">
        <v>0.16613</v>
      </c>
      <c r="I23" s="732" t="s">
        <v>594</v>
      </c>
      <c r="J23" s="733" t="s">
        <v>1</v>
      </c>
    </row>
    <row r="24" spans="1:10" ht="14.45" customHeight="1" x14ac:dyDescent="0.2">
      <c r="A24" s="729" t="s">
        <v>608</v>
      </c>
      <c r="B24" s="730" t="s">
        <v>5624</v>
      </c>
      <c r="C24" s="731">
        <v>70.873309999999989</v>
      </c>
      <c r="D24" s="731">
        <v>85.222009999999997</v>
      </c>
      <c r="E24" s="731"/>
      <c r="F24" s="731">
        <v>79.144920000000013</v>
      </c>
      <c r="G24" s="731">
        <v>95</v>
      </c>
      <c r="H24" s="731">
        <v>-15.855079999999987</v>
      </c>
      <c r="I24" s="732">
        <v>0.83310442105263172</v>
      </c>
      <c r="J24" s="733" t="s">
        <v>1</v>
      </c>
    </row>
    <row r="25" spans="1:10" ht="14.45" customHeight="1" x14ac:dyDescent="0.2">
      <c r="A25" s="729" t="s">
        <v>608</v>
      </c>
      <c r="B25" s="730" t="s">
        <v>5625</v>
      </c>
      <c r="C25" s="731">
        <v>160.6705</v>
      </c>
      <c r="D25" s="731">
        <v>184.78973999999999</v>
      </c>
      <c r="E25" s="731"/>
      <c r="F25" s="731">
        <v>171.53604999999993</v>
      </c>
      <c r="G25" s="731">
        <v>224</v>
      </c>
      <c r="H25" s="731">
        <v>-52.463950000000068</v>
      </c>
      <c r="I25" s="732">
        <v>0.76578593749999968</v>
      </c>
      <c r="J25" s="733" t="s">
        <v>1</v>
      </c>
    </row>
    <row r="26" spans="1:10" ht="14.45" customHeight="1" x14ac:dyDescent="0.2">
      <c r="A26" s="729" t="s">
        <v>608</v>
      </c>
      <c r="B26" s="730" t="s">
        <v>5626</v>
      </c>
      <c r="C26" s="731">
        <v>71.114660000000001</v>
      </c>
      <c r="D26" s="731">
        <v>56.434260000000002</v>
      </c>
      <c r="E26" s="731"/>
      <c r="F26" s="731">
        <v>82.030079999999998</v>
      </c>
      <c r="G26" s="731">
        <v>73</v>
      </c>
      <c r="H26" s="731">
        <v>9.0300799999999981</v>
      </c>
      <c r="I26" s="732">
        <v>1.1236997260273973</v>
      </c>
      <c r="J26" s="733" t="s">
        <v>1</v>
      </c>
    </row>
    <row r="27" spans="1:10" ht="14.45" customHeight="1" x14ac:dyDescent="0.2">
      <c r="A27" s="729" t="s">
        <v>608</v>
      </c>
      <c r="B27" s="730" t="s">
        <v>5628</v>
      </c>
      <c r="C27" s="731">
        <v>14.709950000000001</v>
      </c>
      <c r="D27" s="731">
        <v>22.825980000000001</v>
      </c>
      <c r="E27" s="731"/>
      <c r="F27" s="731">
        <v>18.362909999999999</v>
      </c>
      <c r="G27" s="731">
        <v>24</v>
      </c>
      <c r="H27" s="731">
        <v>-5.6370900000000006</v>
      </c>
      <c r="I27" s="732">
        <v>0.76512124999999997</v>
      </c>
      <c r="J27" s="733" t="s">
        <v>1</v>
      </c>
    </row>
    <row r="28" spans="1:10" ht="14.45" customHeight="1" x14ac:dyDescent="0.2">
      <c r="A28" s="729" t="s">
        <v>608</v>
      </c>
      <c r="B28" s="730" t="s">
        <v>5629</v>
      </c>
      <c r="C28" s="731">
        <v>31.85304</v>
      </c>
      <c r="D28" s="731">
        <v>30.072009999999999</v>
      </c>
      <c r="E28" s="731"/>
      <c r="F28" s="731">
        <v>36.906999999999996</v>
      </c>
      <c r="G28" s="731">
        <v>37</v>
      </c>
      <c r="H28" s="731">
        <v>-9.3000000000003524E-2</v>
      </c>
      <c r="I28" s="732">
        <v>0.99748648648648641</v>
      </c>
      <c r="J28" s="733" t="s">
        <v>1</v>
      </c>
    </row>
    <row r="29" spans="1:10" ht="14.45" customHeight="1" x14ac:dyDescent="0.2">
      <c r="A29" s="729" t="s">
        <v>608</v>
      </c>
      <c r="B29" s="730" t="s">
        <v>5630</v>
      </c>
      <c r="C29" s="731">
        <v>315.69690000000003</v>
      </c>
      <c r="D29" s="731">
        <v>249.98953999999998</v>
      </c>
      <c r="E29" s="731"/>
      <c r="F29" s="731">
        <v>148.82867999999999</v>
      </c>
      <c r="G29" s="731">
        <v>159</v>
      </c>
      <c r="H29" s="731">
        <v>-10.171320000000009</v>
      </c>
      <c r="I29" s="732">
        <v>0.93602943396226412</v>
      </c>
      <c r="J29" s="733" t="s">
        <v>1</v>
      </c>
    </row>
    <row r="30" spans="1:10" ht="14.45" customHeight="1" x14ac:dyDescent="0.2">
      <c r="A30" s="729" t="s">
        <v>608</v>
      </c>
      <c r="B30" s="730" t="s">
        <v>5631</v>
      </c>
      <c r="C30" s="731">
        <v>10.394969999999999</v>
      </c>
      <c r="D30" s="731">
        <v>0</v>
      </c>
      <c r="E30" s="731"/>
      <c r="F30" s="731">
        <v>0</v>
      </c>
      <c r="G30" s="731">
        <v>0</v>
      </c>
      <c r="H30" s="731">
        <v>0</v>
      </c>
      <c r="I30" s="732" t="s">
        <v>594</v>
      </c>
      <c r="J30" s="733" t="s">
        <v>1</v>
      </c>
    </row>
    <row r="31" spans="1:10" ht="14.45" customHeight="1" x14ac:dyDescent="0.2">
      <c r="A31" s="729" t="s">
        <v>608</v>
      </c>
      <c r="B31" s="730" t="s">
        <v>5632</v>
      </c>
      <c r="C31" s="731">
        <v>0.69323000000000001</v>
      </c>
      <c r="D31" s="731">
        <v>0.49363000000000001</v>
      </c>
      <c r="E31" s="731"/>
      <c r="F31" s="731">
        <v>0.96739999999999993</v>
      </c>
      <c r="G31" s="731">
        <v>1</v>
      </c>
      <c r="H31" s="731">
        <v>-3.2600000000000073E-2</v>
      </c>
      <c r="I31" s="732">
        <v>0.96739999999999993</v>
      </c>
      <c r="J31" s="733" t="s">
        <v>1</v>
      </c>
    </row>
    <row r="32" spans="1:10" ht="14.45" customHeight="1" x14ac:dyDescent="0.2">
      <c r="A32" s="729" t="s">
        <v>608</v>
      </c>
      <c r="B32" s="730" t="s">
        <v>5633</v>
      </c>
      <c r="C32" s="731">
        <v>0</v>
      </c>
      <c r="D32" s="731">
        <v>5.1791</v>
      </c>
      <c r="E32" s="731"/>
      <c r="F32" s="731">
        <v>0</v>
      </c>
      <c r="G32" s="731">
        <v>0</v>
      </c>
      <c r="H32" s="731">
        <v>0</v>
      </c>
      <c r="I32" s="732" t="s">
        <v>594</v>
      </c>
      <c r="J32" s="733" t="s">
        <v>1</v>
      </c>
    </row>
    <row r="33" spans="1:10" ht="14.45" customHeight="1" x14ac:dyDescent="0.2">
      <c r="A33" s="729" t="s">
        <v>608</v>
      </c>
      <c r="B33" s="730" t="s">
        <v>610</v>
      </c>
      <c r="C33" s="731">
        <v>690.21412999999995</v>
      </c>
      <c r="D33" s="731">
        <v>652.19863999999995</v>
      </c>
      <c r="E33" s="731"/>
      <c r="F33" s="731">
        <v>560.24866999999995</v>
      </c>
      <c r="G33" s="731">
        <v>632</v>
      </c>
      <c r="H33" s="731">
        <v>-71.751330000000053</v>
      </c>
      <c r="I33" s="732">
        <v>0.88646941455696193</v>
      </c>
      <c r="J33" s="733" t="s">
        <v>611</v>
      </c>
    </row>
    <row r="34" spans="1:10" ht="14.45" customHeight="1" x14ac:dyDescent="0.2">
      <c r="A34" s="729" t="s">
        <v>594</v>
      </c>
      <c r="B34" s="730" t="s">
        <v>594</v>
      </c>
      <c r="C34" s="731" t="s">
        <v>594</v>
      </c>
      <c r="D34" s="731" t="s">
        <v>594</v>
      </c>
      <c r="E34" s="731"/>
      <c r="F34" s="731" t="s">
        <v>594</v>
      </c>
      <c r="G34" s="731" t="s">
        <v>594</v>
      </c>
      <c r="H34" s="731" t="s">
        <v>594</v>
      </c>
      <c r="I34" s="732" t="s">
        <v>594</v>
      </c>
      <c r="J34" s="733" t="s">
        <v>612</v>
      </c>
    </row>
    <row r="35" spans="1:10" ht="14.45" customHeight="1" x14ac:dyDescent="0.2">
      <c r="A35" s="729" t="s">
        <v>613</v>
      </c>
      <c r="B35" s="730" t="s">
        <v>614</v>
      </c>
      <c r="C35" s="731" t="s">
        <v>594</v>
      </c>
      <c r="D35" s="731" t="s">
        <v>594</v>
      </c>
      <c r="E35" s="731"/>
      <c r="F35" s="731" t="s">
        <v>594</v>
      </c>
      <c r="G35" s="731" t="s">
        <v>594</v>
      </c>
      <c r="H35" s="731" t="s">
        <v>594</v>
      </c>
      <c r="I35" s="732" t="s">
        <v>594</v>
      </c>
      <c r="J35" s="733" t="s">
        <v>0</v>
      </c>
    </row>
    <row r="36" spans="1:10" ht="14.45" customHeight="1" x14ac:dyDescent="0.2">
      <c r="A36" s="729" t="s">
        <v>613</v>
      </c>
      <c r="B36" s="730" t="s">
        <v>5622</v>
      </c>
      <c r="C36" s="731">
        <v>17.206469999999996</v>
      </c>
      <c r="D36" s="731">
        <v>25.038310000000003</v>
      </c>
      <c r="E36" s="731"/>
      <c r="F36" s="731">
        <v>26.732839999999999</v>
      </c>
      <c r="G36" s="731">
        <v>20</v>
      </c>
      <c r="H36" s="731">
        <v>6.7328399999999995</v>
      </c>
      <c r="I36" s="732">
        <v>1.3366419999999999</v>
      </c>
      <c r="J36" s="733" t="s">
        <v>1</v>
      </c>
    </row>
    <row r="37" spans="1:10" ht="14.45" customHeight="1" x14ac:dyDescent="0.2">
      <c r="A37" s="729" t="s">
        <v>613</v>
      </c>
      <c r="B37" s="730" t="s">
        <v>5623</v>
      </c>
      <c r="C37" s="731">
        <v>0.65970000000000006</v>
      </c>
      <c r="D37" s="731">
        <v>0</v>
      </c>
      <c r="E37" s="731"/>
      <c r="F37" s="731">
        <v>0.16153999999999999</v>
      </c>
      <c r="G37" s="731">
        <v>0</v>
      </c>
      <c r="H37" s="731">
        <v>0.16153999999999999</v>
      </c>
      <c r="I37" s="732" t="s">
        <v>594</v>
      </c>
      <c r="J37" s="733" t="s">
        <v>1</v>
      </c>
    </row>
    <row r="38" spans="1:10" ht="14.45" customHeight="1" x14ac:dyDescent="0.2">
      <c r="A38" s="729" t="s">
        <v>613</v>
      </c>
      <c r="B38" s="730" t="s">
        <v>5624</v>
      </c>
      <c r="C38" s="731">
        <v>119.08953999999997</v>
      </c>
      <c r="D38" s="731">
        <v>142.77176</v>
      </c>
      <c r="E38" s="731"/>
      <c r="F38" s="731">
        <v>94.329660000000004</v>
      </c>
      <c r="G38" s="731">
        <v>133</v>
      </c>
      <c r="H38" s="731">
        <v>-38.670339999999996</v>
      </c>
      <c r="I38" s="732">
        <v>0.70924556390977445</v>
      </c>
      <c r="J38" s="733" t="s">
        <v>1</v>
      </c>
    </row>
    <row r="39" spans="1:10" ht="14.45" customHeight="1" x14ac:dyDescent="0.2">
      <c r="A39" s="729" t="s">
        <v>613</v>
      </c>
      <c r="B39" s="730" t="s">
        <v>5625</v>
      </c>
      <c r="C39" s="731">
        <v>195.76806000000002</v>
      </c>
      <c r="D39" s="731">
        <v>196.29112999999998</v>
      </c>
      <c r="E39" s="731"/>
      <c r="F39" s="731">
        <v>192.17371000000003</v>
      </c>
      <c r="G39" s="731">
        <v>234</v>
      </c>
      <c r="H39" s="731">
        <v>-41.826289999999972</v>
      </c>
      <c r="I39" s="732">
        <v>0.82125517094017109</v>
      </c>
      <c r="J39" s="733" t="s">
        <v>1</v>
      </c>
    </row>
    <row r="40" spans="1:10" ht="14.45" customHeight="1" x14ac:dyDescent="0.2">
      <c r="A40" s="729" t="s">
        <v>613</v>
      </c>
      <c r="B40" s="730" t="s">
        <v>5626</v>
      </c>
      <c r="C40" s="731">
        <v>97.326040000000006</v>
      </c>
      <c r="D40" s="731">
        <v>105.80071</v>
      </c>
      <c r="E40" s="731"/>
      <c r="F40" s="731">
        <v>110.65992</v>
      </c>
      <c r="G40" s="731">
        <v>123</v>
      </c>
      <c r="H40" s="731">
        <v>-12.34008</v>
      </c>
      <c r="I40" s="732">
        <v>0.89967414634146337</v>
      </c>
      <c r="J40" s="733" t="s">
        <v>1</v>
      </c>
    </row>
    <row r="41" spans="1:10" ht="14.45" customHeight="1" x14ac:dyDescent="0.2">
      <c r="A41" s="729" t="s">
        <v>613</v>
      </c>
      <c r="B41" s="730" t="s">
        <v>5627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594</v>
      </c>
      <c r="J41" s="733" t="s">
        <v>1</v>
      </c>
    </row>
    <row r="42" spans="1:10" ht="14.45" customHeight="1" x14ac:dyDescent="0.2">
      <c r="A42" s="729" t="s">
        <v>613</v>
      </c>
      <c r="B42" s="730" t="s">
        <v>5628</v>
      </c>
      <c r="C42" s="731">
        <v>23.079939999999997</v>
      </c>
      <c r="D42" s="731">
        <v>16.963989999999999</v>
      </c>
      <c r="E42" s="731"/>
      <c r="F42" s="731">
        <v>17.936540000000001</v>
      </c>
      <c r="G42" s="731">
        <v>16</v>
      </c>
      <c r="H42" s="731">
        <v>1.9365400000000008</v>
      </c>
      <c r="I42" s="732">
        <v>1.1210337500000001</v>
      </c>
      <c r="J42" s="733" t="s">
        <v>1</v>
      </c>
    </row>
    <row r="43" spans="1:10" ht="14.45" customHeight="1" x14ac:dyDescent="0.2">
      <c r="A43" s="729" t="s">
        <v>613</v>
      </c>
      <c r="B43" s="730" t="s">
        <v>5629</v>
      </c>
      <c r="C43" s="731">
        <v>27.937000000000001</v>
      </c>
      <c r="D43" s="731">
        <v>28.133500000000002</v>
      </c>
      <c r="E43" s="731"/>
      <c r="F43" s="731">
        <v>25.892199999999999</v>
      </c>
      <c r="G43" s="731">
        <v>28</v>
      </c>
      <c r="H43" s="731">
        <v>-2.107800000000001</v>
      </c>
      <c r="I43" s="732">
        <v>0.92472142857142858</v>
      </c>
      <c r="J43" s="733" t="s">
        <v>1</v>
      </c>
    </row>
    <row r="44" spans="1:10" ht="14.45" customHeight="1" x14ac:dyDescent="0.2">
      <c r="A44" s="729" t="s">
        <v>613</v>
      </c>
      <c r="B44" s="730" t="s">
        <v>5630</v>
      </c>
      <c r="C44" s="731">
        <v>135.29856000000001</v>
      </c>
      <c r="D44" s="731">
        <v>90.199040000000011</v>
      </c>
      <c r="E44" s="731"/>
      <c r="F44" s="731">
        <v>36.079599999999999</v>
      </c>
      <c r="G44" s="731">
        <v>57</v>
      </c>
      <c r="H44" s="731">
        <v>-20.920400000000001</v>
      </c>
      <c r="I44" s="732">
        <v>0.63297543859649119</v>
      </c>
      <c r="J44" s="733" t="s">
        <v>1</v>
      </c>
    </row>
    <row r="45" spans="1:10" ht="14.45" customHeight="1" x14ac:dyDescent="0.2">
      <c r="A45" s="729" t="s">
        <v>613</v>
      </c>
      <c r="B45" s="730" t="s">
        <v>5631</v>
      </c>
      <c r="C45" s="731">
        <v>15.592450000000001</v>
      </c>
      <c r="D45" s="731">
        <v>5.1974999999999998</v>
      </c>
      <c r="E45" s="731"/>
      <c r="F45" s="731">
        <v>0</v>
      </c>
      <c r="G45" s="731">
        <v>8</v>
      </c>
      <c r="H45" s="731">
        <v>-8</v>
      </c>
      <c r="I45" s="732">
        <v>0</v>
      </c>
      <c r="J45" s="733" t="s">
        <v>1</v>
      </c>
    </row>
    <row r="46" spans="1:10" ht="14.45" customHeight="1" x14ac:dyDescent="0.2">
      <c r="A46" s="729" t="s">
        <v>613</v>
      </c>
      <c r="B46" s="730" t="s">
        <v>5632</v>
      </c>
      <c r="C46" s="731">
        <v>0.71140000000000003</v>
      </c>
      <c r="D46" s="731">
        <v>1.4880499999999999</v>
      </c>
      <c r="E46" s="731"/>
      <c r="F46" s="731">
        <v>3.7310499999999998</v>
      </c>
      <c r="G46" s="731">
        <v>1</v>
      </c>
      <c r="H46" s="731">
        <v>2.7310499999999998</v>
      </c>
      <c r="I46" s="732">
        <v>3.7310499999999998</v>
      </c>
      <c r="J46" s="733" t="s">
        <v>1</v>
      </c>
    </row>
    <row r="47" spans="1:10" ht="14.45" customHeight="1" x14ac:dyDescent="0.2">
      <c r="A47" s="729" t="s">
        <v>613</v>
      </c>
      <c r="B47" s="730" t="s">
        <v>615</v>
      </c>
      <c r="C47" s="731">
        <v>632.66916000000003</v>
      </c>
      <c r="D47" s="731">
        <v>611.88398999999993</v>
      </c>
      <c r="E47" s="731"/>
      <c r="F47" s="731">
        <v>507.69705999999996</v>
      </c>
      <c r="G47" s="731">
        <v>622</v>
      </c>
      <c r="H47" s="731">
        <v>-114.30294000000004</v>
      </c>
      <c r="I47" s="732">
        <v>0.81623321543408356</v>
      </c>
      <c r="J47" s="733" t="s">
        <v>611</v>
      </c>
    </row>
    <row r="48" spans="1:10" ht="14.45" customHeight="1" x14ac:dyDescent="0.2">
      <c r="A48" s="729" t="s">
        <v>594</v>
      </c>
      <c r="B48" s="730" t="s">
        <v>594</v>
      </c>
      <c r="C48" s="731" t="s">
        <v>594</v>
      </c>
      <c r="D48" s="731" t="s">
        <v>594</v>
      </c>
      <c r="E48" s="731"/>
      <c r="F48" s="731" t="s">
        <v>594</v>
      </c>
      <c r="G48" s="731" t="s">
        <v>594</v>
      </c>
      <c r="H48" s="731" t="s">
        <v>594</v>
      </c>
      <c r="I48" s="732" t="s">
        <v>594</v>
      </c>
      <c r="J48" s="733" t="s">
        <v>612</v>
      </c>
    </row>
    <row r="49" spans="1:10" ht="14.45" customHeight="1" x14ac:dyDescent="0.2">
      <c r="A49" s="729" t="s">
        <v>616</v>
      </c>
      <c r="B49" s="730" t="s">
        <v>617</v>
      </c>
      <c r="C49" s="731" t="s">
        <v>594</v>
      </c>
      <c r="D49" s="731" t="s">
        <v>594</v>
      </c>
      <c r="E49" s="731"/>
      <c r="F49" s="731" t="s">
        <v>594</v>
      </c>
      <c r="G49" s="731" t="s">
        <v>594</v>
      </c>
      <c r="H49" s="731" t="s">
        <v>594</v>
      </c>
      <c r="I49" s="732" t="s">
        <v>594</v>
      </c>
      <c r="J49" s="733" t="s">
        <v>0</v>
      </c>
    </row>
    <row r="50" spans="1:10" ht="14.45" customHeight="1" x14ac:dyDescent="0.2">
      <c r="A50" s="729" t="s">
        <v>616</v>
      </c>
      <c r="B50" s="730" t="s">
        <v>5624</v>
      </c>
      <c r="C50" s="731">
        <v>50.019420000000004</v>
      </c>
      <c r="D50" s="731">
        <v>42.396620000000006</v>
      </c>
      <c r="E50" s="731"/>
      <c r="F50" s="731">
        <v>38.180630000000008</v>
      </c>
      <c r="G50" s="731">
        <v>45</v>
      </c>
      <c r="H50" s="731">
        <v>-6.8193699999999922</v>
      </c>
      <c r="I50" s="732">
        <v>0.84845844444444463</v>
      </c>
      <c r="J50" s="733" t="s">
        <v>1</v>
      </c>
    </row>
    <row r="51" spans="1:10" ht="14.45" customHeight="1" x14ac:dyDescent="0.2">
      <c r="A51" s="729" t="s">
        <v>616</v>
      </c>
      <c r="B51" s="730" t="s">
        <v>5625</v>
      </c>
      <c r="C51" s="731">
        <v>943.15811999999994</v>
      </c>
      <c r="D51" s="731">
        <v>1079.9239000000002</v>
      </c>
      <c r="E51" s="731"/>
      <c r="F51" s="731">
        <v>1248.5384100000003</v>
      </c>
      <c r="G51" s="731">
        <v>1103</v>
      </c>
      <c r="H51" s="731">
        <v>145.53841000000034</v>
      </c>
      <c r="I51" s="732">
        <v>1.1319477878513149</v>
      </c>
      <c r="J51" s="733" t="s">
        <v>1</v>
      </c>
    </row>
    <row r="52" spans="1:10" ht="14.45" customHeight="1" x14ac:dyDescent="0.2">
      <c r="A52" s="729" t="s">
        <v>616</v>
      </c>
      <c r="B52" s="730" t="s">
        <v>5626</v>
      </c>
      <c r="C52" s="731">
        <v>624.50509</v>
      </c>
      <c r="D52" s="731">
        <v>601.57107999999994</v>
      </c>
      <c r="E52" s="731"/>
      <c r="F52" s="731">
        <v>621.65724999999998</v>
      </c>
      <c r="G52" s="731">
        <v>631</v>
      </c>
      <c r="H52" s="731">
        <v>-9.3427500000000236</v>
      </c>
      <c r="I52" s="732">
        <v>0.98519374009508709</v>
      </c>
      <c r="J52" s="733" t="s">
        <v>1</v>
      </c>
    </row>
    <row r="53" spans="1:10" ht="14.45" customHeight="1" x14ac:dyDescent="0.2">
      <c r="A53" s="729" t="s">
        <v>616</v>
      </c>
      <c r="B53" s="730" t="s">
        <v>5628</v>
      </c>
      <c r="C53" s="731">
        <v>132.51977000000002</v>
      </c>
      <c r="D53" s="731">
        <v>160.67167999999998</v>
      </c>
      <c r="E53" s="731"/>
      <c r="F53" s="731">
        <v>168.22872999999998</v>
      </c>
      <c r="G53" s="731">
        <v>163</v>
      </c>
      <c r="H53" s="731">
        <v>5.2287299999999846</v>
      </c>
      <c r="I53" s="732">
        <v>1.032078098159509</v>
      </c>
      <c r="J53" s="733" t="s">
        <v>1</v>
      </c>
    </row>
    <row r="54" spans="1:10" ht="14.45" customHeight="1" x14ac:dyDescent="0.2">
      <c r="A54" s="729" t="s">
        <v>616</v>
      </c>
      <c r="B54" s="730" t="s">
        <v>5629</v>
      </c>
      <c r="C54" s="731">
        <v>20.926500000000001</v>
      </c>
      <c r="D54" s="731">
        <v>23.277999999999999</v>
      </c>
      <c r="E54" s="731"/>
      <c r="F54" s="731">
        <v>23.537370000000003</v>
      </c>
      <c r="G54" s="731">
        <v>24</v>
      </c>
      <c r="H54" s="731">
        <v>-0.46262999999999721</v>
      </c>
      <c r="I54" s="732">
        <v>0.98072375000000012</v>
      </c>
      <c r="J54" s="733" t="s">
        <v>1</v>
      </c>
    </row>
    <row r="55" spans="1:10" ht="14.45" customHeight="1" x14ac:dyDescent="0.2">
      <c r="A55" s="729" t="s">
        <v>616</v>
      </c>
      <c r="B55" s="730" t="s">
        <v>5630</v>
      </c>
      <c r="C55" s="731">
        <v>87.631039999999999</v>
      </c>
      <c r="D55" s="731">
        <v>72.159210000000002</v>
      </c>
      <c r="E55" s="731"/>
      <c r="F55" s="731">
        <v>157.84845999999999</v>
      </c>
      <c r="G55" s="731">
        <v>241</v>
      </c>
      <c r="H55" s="731">
        <v>-83.151540000000011</v>
      </c>
      <c r="I55" s="732">
        <v>0.65497286307053937</v>
      </c>
      <c r="J55" s="733" t="s">
        <v>1</v>
      </c>
    </row>
    <row r="56" spans="1:10" ht="14.45" customHeight="1" x14ac:dyDescent="0.2">
      <c r="A56" s="729" t="s">
        <v>616</v>
      </c>
      <c r="B56" s="730" t="s">
        <v>5632</v>
      </c>
      <c r="C56" s="731">
        <v>0.31219999999999998</v>
      </c>
      <c r="D56" s="731">
        <v>0</v>
      </c>
      <c r="E56" s="731"/>
      <c r="F56" s="731">
        <v>3.474E-2</v>
      </c>
      <c r="G56" s="731">
        <v>0</v>
      </c>
      <c r="H56" s="731">
        <v>3.474E-2</v>
      </c>
      <c r="I56" s="732" t="s">
        <v>594</v>
      </c>
      <c r="J56" s="733" t="s">
        <v>1</v>
      </c>
    </row>
    <row r="57" spans="1:10" ht="14.45" customHeight="1" x14ac:dyDescent="0.2">
      <c r="A57" s="729" t="s">
        <v>616</v>
      </c>
      <c r="B57" s="730" t="s">
        <v>618</v>
      </c>
      <c r="C57" s="731">
        <v>1859.07214</v>
      </c>
      <c r="D57" s="731">
        <v>1980.0004900000001</v>
      </c>
      <c r="E57" s="731"/>
      <c r="F57" s="731">
        <v>2258.0255900000006</v>
      </c>
      <c r="G57" s="731">
        <v>2208</v>
      </c>
      <c r="H57" s="731">
        <v>50.025590000000648</v>
      </c>
      <c r="I57" s="732">
        <v>1.0226565172101452</v>
      </c>
      <c r="J57" s="733" t="s">
        <v>611</v>
      </c>
    </row>
    <row r="58" spans="1:10" ht="14.45" customHeight="1" x14ac:dyDescent="0.2">
      <c r="A58" s="729" t="s">
        <v>594</v>
      </c>
      <c r="B58" s="730" t="s">
        <v>594</v>
      </c>
      <c r="C58" s="731" t="s">
        <v>594</v>
      </c>
      <c r="D58" s="731" t="s">
        <v>594</v>
      </c>
      <c r="E58" s="731"/>
      <c r="F58" s="731" t="s">
        <v>594</v>
      </c>
      <c r="G58" s="731" t="s">
        <v>594</v>
      </c>
      <c r="H58" s="731" t="s">
        <v>594</v>
      </c>
      <c r="I58" s="732" t="s">
        <v>594</v>
      </c>
      <c r="J58" s="733" t="s">
        <v>612</v>
      </c>
    </row>
    <row r="59" spans="1:10" ht="14.45" customHeight="1" x14ac:dyDescent="0.2">
      <c r="A59" s="729" t="s">
        <v>619</v>
      </c>
      <c r="B59" s="730" t="s">
        <v>620</v>
      </c>
      <c r="C59" s="731" t="s">
        <v>594</v>
      </c>
      <c r="D59" s="731" t="s">
        <v>594</v>
      </c>
      <c r="E59" s="731"/>
      <c r="F59" s="731" t="s">
        <v>594</v>
      </c>
      <c r="G59" s="731" t="s">
        <v>594</v>
      </c>
      <c r="H59" s="731" t="s">
        <v>594</v>
      </c>
      <c r="I59" s="732" t="s">
        <v>594</v>
      </c>
      <c r="J59" s="733" t="s">
        <v>0</v>
      </c>
    </row>
    <row r="60" spans="1:10" ht="14.45" customHeight="1" x14ac:dyDescent="0.2">
      <c r="A60" s="729" t="s">
        <v>619</v>
      </c>
      <c r="B60" s="730" t="s">
        <v>5624</v>
      </c>
      <c r="C60" s="731">
        <v>4.0552000000000001</v>
      </c>
      <c r="D60" s="731">
        <v>3.4703000000000004</v>
      </c>
      <c r="E60" s="731"/>
      <c r="F60" s="731">
        <v>2.7278199999999999</v>
      </c>
      <c r="G60" s="731">
        <v>3</v>
      </c>
      <c r="H60" s="731">
        <v>-0.27218000000000009</v>
      </c>
      <c r="I60" s="732">
        <v>0.90927333333333327</v>
      </c>
      <c r="J60" s="733" t="s">
        <v>1</v>
      </c>
    </row>
    <row r="61" spans="1:10" ht="14.45" customHeight="1" x14ac:dyDescent="0.2">
      <c r="A61" s="729" t="s">
        <v>619</v>
      </c>
      <c r="B61" s="730" t="s">
        <v>5625</v>
      </c>
      <c r="C61" s="731">
        <v>142.15772999999999</v>
      </c>
      <c r="D61" s="731">
        <v>145.84672999999998</v>
      </c>
      <c r="E61" s="731"/>
      <c r="F61" s="731">
        <v>264.63486999999998</v>
      </c>
      <c r="G61" s="731">
        <v>137</v>
      </c>
      <c r="H61" s="731">
        <v>127.63486999999998</v>
      </c>
      <c r="I61" s="732">
        <v>1.9316413868613138</v>
      </c>
      <c r="J61" s="733" t="s">
        <v>1</v>
      </c>
    </row>
    <row r="62" spans="1:10" ht="14.45" customHeight="1" x14ac:dyDescent="0.2">
      <c r="A62" s="729" t="s">
        <v>619</v>
      </c>
      <c r="B62" s="730" t="s">
        <v>5626</v>
      </c>
      <c r="C62" s="731">
        <v>0.30734</v>
      </c>
      <c r="D62" s="731">
        <v>1.8440399999999999</v>
      </c>
      <c r="E62" s="731"/>
      <c r="F62" s="731">
        <v>0</v>
      </c>
      <c r="G62" s="731">
        <v>2</v>
      </c>
      <c r="H62" s="731">
        <v>-2</v>
      </c>
      <c r="I62" s="732">
        <v>0</v>
      </c>
      <c r="J62" s="733" t="s">
        <v>1</v>
      </c>
    </row>
    <row r="63" spans="1:10" ht="14.45" customHeight="1" x14ac:dyDescent="0.2">
      <c r="A63" s="729" t="s">
        <v>619</v>
      </c>
      <c r="B63" s="730" t="s">
        <v>5629</v>
      </c>
      <c r="C63" s="731">
        <v>0.42254999999999998</v>
      </c>
      <c r="D63" s="731">
        <v>0.36829000000000001</v>
      </c>
      <c r="E63" s="731"/>
      <c r="F63" s="731">
        <v>1.25078</v>
      </c>
      <c r="G63" s="731">
        <v>0</v>
      </c>
      <c r="H63" s="731">
        <v>1.25078</v>
      </c>
      <c r="I63" s="732" t="s">
        <v>594</v>
      </c>
      <c r="J63" s="733" t="s">
        <v>1</v>
      </c>
    </row>
    <row r="64" spans="1:10" ht="14.45" customHeight="1" x14ac:dyDescent="0.2">
      <c r="A64" s="729" t="s">
        <v>619</v>
      </c>
      <c r="B64" s="730" t="s">
        <v>621</v>
      </c>
      <c r="C64" s="731">
        <v>146.94282000000001</v>
      </c>
      <c r="D64" s="731">
        <v>151.52936</v>
      </c>
      <c r="E64" s="731"/>
      <c r="F64" s="731">
        <v>268.61347000000001</v>
      </c>
      <c r="G64" s="731">
        <v>142</v>
      </c>
      <c r="H64" s="731">
        <v>126.61347000000001</v>
      </c>
      <c r="I64" s="732">
        <v>1.8916441549295775</v>
      </c>
      <c r="J64" s="733" t="s">
        <v>611</v>
      </c>
    </row>
    <row r="65" spans="1:10" ht="14.45" customHeight="1" x14ac:dyDescent="0.2">
      <c r="A65" s="729" t="s">
        <v>594</v>
      </c>
      <c r="B65" s="730" t="s">
        <v>594</v>
      </c>
      <c r="C65" s="731" t="s">
        <v>594</v>
      </c>
      <c r="D65" s="731" t="s">
        <v>594</v>
      </c>
      <c r="E65" s="731"/>
      <c r="F65" s="731" t="s">
        <v>594</v>
      </c>
      <c r="G65" s="731" t="s">
        <v>594</v>
      </c>
      <c r="H65" s="731" t="s">
        <v>594</v>
      </c>
      <c r="I65" s="732" t="s">
        <v>594</v>
      </c>
      <c r="J65" s="733" t="s">
        <v>612</v>
      </c>
    </row>
    <row r="66" spans="1:10" ht="14.45" customHeight="1" x14ac:dyDescent="0.2">
      <c r="A66" s="729" t="s">
        <v>622</v>
      </c>
      <c r="B66" s="730" t="s">
        <v>623</v>
      </c>
      <c r="C66" s="731" t="s">
        <v>594</v>
      </c>
      <c r="D66" s="731" t="s">
        <v>594</v>
      </c>
      <c r="E66" s="731"/>
      <c r="F66" s="731" t="s">
        <v>594</v>
      </c>
      <c r="G66" s="731" t="s">
        <v>594</v>
      </c>
      <c r="H66" s="731" t="s">
        <v>594</v>
      </c>
      <c r="I66" s="732" t="s">
        <v>594</v>
      </c>
      <c r="J66" s="733" t="s">
        <v>0</v>
      </c>
    </row>
    <row r="67" spans="1:10" ht="14.45" customHeight="1" x14ac:dyDescent="0.2">
      <c r="A67" s="729" t="s">
        <v>622</v>
      </c>
      <c r="B67" s="730" t="s">
        <v>5623</v>
      </c>
      <c r="C67" s="731">
        <v>9.9220000000000003E-2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594</v>
      </c>
      <c r="J67" s="733" t="s">
        <v>1</v>
      </c>
    </row>
    <row r="68" spans="1:10" ht="14.45" customHeight="1" x14ac:dyDescent="0.2">
      <c r="A68" s="729" t="s">
        <v>622</v>
      </c>
      <c r="B68" s="730" t="s">
        <v>5624</v>
      </c>
      <c r="C68" s="731">
        <v>68.851150000000004</v>
      </c>
      <c r="D68" s="731">
        <v>97.396659999999983</v>
      </c>
      <c r="E68" s="731"/>
      <c r="F68" s="731">
        <v>114.04008000000002</v>
      </c>
      <c r="G68" s="731">
        <v>107</v>
      </c>
      <c r="H68" s="731">
        <v>7.0400800000000174</v>
      </c>
      <c r="I68" s="732">
        <v>1.0657951401869161</v>
      </c>
      <c r="J68" s="733" t="s">
        <v>1</v>
      </c>
    </row>
    <row r="69" spans="1:10" ht="14.45" customHeight="1" x14ac:dyDescent="0.2">
      <c r="A69" s="729" t="s">
        <v>622</v>
      </c>
      <c r="B69" s="730" t="s">
        <v>5625</v>
      </c>
      <c r="C69" s="731">
        <v>13.32441</v>
      </c>
      <c r="D69" s="731">
        <v>23.282960000000003</v>
      </c>
      <c r="E69" s="731"/>
      <c r="F69" s="731">
        <v>20.344800000000003</v>
      </c>
      <c r="G69" s="731">
        <v>26</v>
      </c>
      <c r="H69" s="731">
        <v>-5.6551999999999971</v>
      </c>
      <c r="I69" s="732">
        <v>0.78249230769230782</v>
      </c>
      <c r="J69" s="733" t="s">
        <v>1</v>
      </c>
    </row>
    <row r="70" spans="1:10" ht="14.45" customHeight="1" x14ac:dyDescent="0.2">
      <c r="A70" s="729" t="s">
        <v>622</v>
      </c>
      <c r="B70" s="730" t="s">
        <v>5626</v>
      </c>
      <c r="C70" s="731">
        <v>0.87120000000000009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594</v>
      </c>
      <c r="J70" s="733" t="s">
        <v>1</v>
      </c>
    </row>
    <row r="71" spans="1:10" ht="14.45" customHeight="1" x14ac:dyDescent="0.2">
      <c r="A71" s="729" t="s">
        <v>622</v>
      </c>
      <c r="B71" s="730" t="s">
        <v>5628</v>
      </c>
      <c r="C71" s="731">
        <v>0.15</v>
      </c>
      <c r="D71" s="731">
        <v>0.16500000000000001</v>
      </c>
      <c r="E71" s="731"/>
      <c r="F71" s="731">
        <v>0</v>
      </c>
      <c r="G71" s="731">
        <v>0</v>
      </c>
      <c r="H71" s="731">
        <v>0</v>
      </c>
      <c r="I71" s="732" t="s">
        <v>594</v>
      </c>
      <c r="J71" s="733" t="s">
        <v>1</v>
      </c>
    </row>
    <row r="72" spans="1:10" ht="14.45" customHeight="1" x14ac:dyDescent="0.2">
      <c r="A72" s="729" t="s">
        <v>622</v>
      </c>
      <c r="B72" s="730" t="s">
        <v>5629</v>
      </c>
      <c r="C72" s="731">
        <v>18.413</v>
      </c>
      <c r="D72" s="731">
        <v>13.2217</v>
      </c>
      <c r="E72" s="731"/>
      <c r="F72" s="731">
        <v>12.276999999999999</v>
      </c>
      <c r="G72" s="731">
        <v>11</v>
      </c>
      <c r="H72" s="731">
        <v>1.2769999999999992</v>
      </c>
      <c r="I72" s="732">
        <v>1.116090909090909</v>
      </c>
      <c r="J72" s="733" t="s">
        <v>1</v>
      </c>
    </row>
    <row r="73" spans="1:10" ht="14.45" customHeight="1" x14ac:dyDescent="0.2">
      <c r="A73" s="729" t="s">
        <v>622</v>
      </c>
      <c r="B73" s="730" t="s">
        <v>624</v>
      </c>
      <c r="C73" s="731">
        <v>101.70898000000001</v>
      </c>
      <c r="D73" s="731">
        <v>134.06631999999999</v>
      </c>
      <c r="E73" s="731"/>
      <c r="F73" s="731">
        <v>146.66188</v>
      </c>
      <c r="G73" s="731">
        <v>145</v>
      </c>
      <c r="H73" s="731">
        <v>1.6618799999999965</v>
      </c>
      <c r="I73" s="732">
        <v>1.0114612413793103</v>
      </c>
      <c r="J73" s="733" t="s">
        <v>611</v>
      </c>
    </row>
    <row r="74" spans="1:10" ht="14.45" customHeight="1" x14ac:dyDescent="0.2">
      <c r="A74" s="729" t="s">
        <v>594</v>
      </c>
      <c r="B74" s="730" t="s">
        <v>594</v>
      </c>
      <c r="C74" s="731" t="s">
        <v>594</v>
      </c>
      <c r="D74" s="731" t="s">
        <v>594</v>
      </c>
      <c r="E74" s="731"/>
      <c r="F74" s="731" t="s">
        <v>594</v>
      </c>
      <c r="G74" s="731" t="s">
        <v>594</v>
      </c>
      <c r="H74" s="731" t="s">
        <v>594</v>
      </c>
      <c r="I74" s="732" t="s">
        <v>594</v>
      </c>
      <c r="J74" s="733" t="s">
        <v>612</v>
      </c>
    </row>
    <row r="75" spans="1:10" ht="14.45" customHeight="1" x14ac:dyDescent="0.2">
      <c r="A75" s="729" t="s">
        <v>625</v>
      </c>
      <c r="B75" s="730" t="s">
        <v>626</v>
      </c>
      <c r="C75" s="731" t="s">
        <v>594</v>
      </c>
      <c r="D75" s="731" t="s">
        <v>594</v>
      </c>
      <c r="E75" s="731"/>
      <c r="F75" s="731" t="s">
        <v>594</v>
      </c>
      <c r="G75" s="731" t="s">
        <v>594</v>
      </c>
      <c r="H75" s="731" t="s">
        <v>594</v>
      </c>
      <c r="I75" s="732" t="s">
        <v>594</v>
      </c>
      <c r="J75" s="733" t="s">
        <v>0</v>
      </c>
    </row>
    <row r="76" spans="1:10" ht="14.45" customHeight="1" x14ac:dyDescent="0.2">
      <c r="A76" s="729" t="s">
        <v>625</v>
      </c>
      <c r="B76" s="730" t="s">
        <v>5628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594</v>
      </c>
      <c r="J76" s="733" t="s">
        <v>1</v>
      </c>
    </row>
    <row r="77" spans="1:10" ht="14.45" customHeight="1" x14ac:dyDescent="0.2">
      <c r="A77" s="729" t="s">
        <v>625</v>
      </c>
      <c r="B77" s="730" t="s">
        <v>627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594</v>
      </c>
      <c r="J77" s="733" t="s">
        <v>611</v>
      </c>
    </row>
    <row r="78" spans="1:10" ht="14.45" customHeight="1" x14ac:dyDescent="0.2">
      <c r="A78" s="729" t="s">
        <v>594</v>
      </c>
      <c r="B78" s="730" t="s">
        <v>594</v>
      </c>
      <c r="C78" s="731" t="s">
        <v>594</v>
      </c>
      <c r="D78" s="731" t="s">
        <v>594</v>
      </c>
      <c r="E78" s="731"/>
      <c r="F78" s="731" t="s">
        <v>594</v>
      </c>
      <c r="G78" s="731" t="s">
        <v>594</v>
      </c>
      <c r="H78" s="731" t="s">
        <v>594</v>
      </c>
      <c r="I78" s="732" t="s">
        <v>594</v>
      </c>
      <c r="J78" s="733" t="s">
        <v>612</v>
      </c>
    </row>
    <row r="79" spans="1:10" ht="14.45" customHeight="1" x14ac:dyDescent="0.2">
      <c r="A79" s="729" t="s">
        <v>592</v>
      </c>
      <c r="B79" s="730" t="s">
        <v>606</v>
      </c>
      <c r="C79" s="731">
        <v>3430.6072299999996</v>
      </c>
      <c r="D79" s="731">
        <v>3529.6787999999992</v>
      </c>
      <c r="E79" s="731"/>
      <c r="F79" s="731">
        <v>3741.2466700000004</v>
      </c>
      <c r="G79" s="731">
        <v>3748</v>
      </c>
      <c r="H79" s="731">
        <v>-6.7533299999995506</v>
      </c>
      <c r="I79" s="732">
        <v>0.99819815101387421</v>
      </c>
      <c r="J79" s="733" t="s">
        <v>607</v>
      </c>
    </row>
  </sheetData>
  <mergeCells count="3">
    <mergeCell ref="A1:I1"/>
    <mergeCell ref="F3:I3"/>
    <mergeCell ref="C4:D4"/>
  </mergeCells>
  <conditionalFormatting sqref="F19 F80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79">
    <cfRule type="expression" dxfId="32" priority="6">
      <formula>$H20&gt;0</formula>
    </cfRule>
  </conditionalFormatting>
  <conditionalFormatting sqref="A20:A79">
    <cfRule type="expression" dxfId="31" priority="5">
      <formula>AND($J20&lt;&gt;"mezeraKL",$J20&lt;&gt;"")</formula>
    </cfRule>
  </conditionalFormatting>
  <conditionalFormatting sqref="I20:I79">
    <cfRule type="expression" dxfId="30" priority="7">
      <formula>$I20&gt;1</formula>
    </cfRule>
  </conditionalFormatting>
  <conditionalFormatting sqref="B20:B79">
    <cfRule type="expression" dxfId="29" priority="4">
      <formula>OR($J20="NS",$J20="SumaNS",$J20="Účet")</formula>
    </cfRule>
  </conditionalFormatting>
  <conditionalFormatting sqref="A20:D79 F20:I79">
    <cfRule type="expression" dxfId="28" priority="8">
      <formula>AND($J20&lt;&gt;"",$J20&lt;&gt;"mezeraKL")</formula>
    </cfRule>
  </conditionalFormatting>
  <conditionalFormatting sqref="B20:D79 F20:I79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79 F20:I79">
    <cfRule type="expression" dxfId="26" priority="2">
      <formula>OR($J20="SumaNS",$J20="NS")</formula>
    </cfRule>
  </conditionalFormatting>
  <hyperlinks>
    <hyperlink ref="A2" location="Obsah!A1" display="Zpět na Obsah  KL 01  1.-4.měsíc" xr:uid="{370095E4-5009-4577-A0AD-3F4AD10B7DA6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3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6316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3.9363415154286119</v>
      </c>
      <c r="J3" s="203">
        <f>SUBTOTAL(9,J5:J1048576)</f>
        <v>585961</v>
      </c>
      <c r="K3" s="204">
        <f>SUBTOTAL(9,K5:K1048576)</f>
        <v>2306542.610722065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592</v>
      </c>
      <c r="B5" s="825" t="s">
        <v>593</v>
      </c>
      <c r="C5" s="828" t="s">
        <v>608</v>
      </c>
      <c r="D5" s="862" t="s">
        <v>609</v>
      </c>
      <c r="E5" s="828" t="s">
        <v>5634</v>
      </c>
      <c r="F5" s="862" t="s">
        <v>5635</v>
      </c>
      <c r="G5" s="828" t="s">
        <v>5636</v>
      </c>
      <c r="H5" s="828" t="s">
        <v>5637</v>
      </c>
      <c r="I5" s="225">
        <v>147.18011856079102</v>
      </c>
      <c r="J5" s="225">
        <v>66</v>
      </c>
      <c r="K5" s="848">
        <v>9713.9898376464844</v>
      </c>
    </row>
    <row r="6" spans="1:11" ht="14.45" customHeight="1" x14ac:dyDescent="0.2">
      <c r="A6" s="831" t="s">
        <v>592</v>
      </c>
      <c r="B6" s="832" t="s">
        <v>593</v>
      </c>
      <c r="C6" s="835" t="s">
        <v>608</v>
      </c>
      <c r="D6" s="863" t="s">
        <v>609</v>
      </c>
      <c r="E6" s="835" t="s">
        <v>5634</v>
      </c>
      <c r="F6" s="863" t="s">
        <v>5635</v>
      </c>
      <c r="G6" s="835" t="s">
        <v>5638</v>
      </c>
      <c r="H6" s="835" t="s">
        <v>5639</v>
      </c>
      <c r="I6" s="849">
        <v>147.17999267578125</v>
      </c>
      <c r="J6" s="849">
        <v>66</v>
      </c>
      <c r="K6" s="850">
        <v>9713.9998474121094</v>
      </c>
    </row>
    <row r="7" spans="1:11" ht="14.45" customHeight="1" x14ac:dyDescent="0.2">
      <c r="A7" s="831" t="s">
        <v>592</v>
      </c>
      <c r="B7" s="832" t="s">
        <v>593</v>
      </c>
      <c r="C7" s="835" t="s">
        <v>608</v>
      </c>
      <c r="D7" s="863" t="s">
        <v>609</v>
      </c>
      <c r="E7" s="835" t="s">
        <v>5634</v>
      </c>
      <c r="F7" s="863" t="s">
        <v>5635</v>
      </c>
      <c r="G7" s="835" t="s">
        <v>5640</v>
      </c>
      <c r="H7" s="835" t="s">
        <v>5641</v>
      </c>
      <c r="I7" s="849">
        <v>141.58000183105469</v>
      </c>
      <c r="J7" s="849">
        <v>10</v>
      </c>
      <c r="K7" s="850">
        <v>1415.8000030517578</v>
      </c>
    </row>
    <row r="8" spans="1:11" ht="14.45" customHeight="1" x14ac:dyDescent="0.2">
      <c r="A8" s="831" t="s">
        <v>592</v>
      </c>
      <c r="B8" s="832" t="s">
        <v>593</v>
      </c>
      <c r="C8" s="835" t="s">
        <v>608</v>
      </c>
      <c r="D8" s="863" t="s">
        <v>609</v>
      </c>
      <c r="E8" s="835" t="s">
        <v>5634</v>
      </c>
      <c r="F8" s="863" t="s">
        <v>5635</v>
      </c>
      <c r="G8" s="835" t="s">
        <v>5640</v>
      </c>
      <c r="H8" s="835" t="s">
        <v>5642</v>
      </c>
      <c r="I8" s="849">
        <v>147.32000350952148</v>
      </c>
      <c r="J8" s="849">
        <v>10</v>
      </c>
      <c r="K8" s="850">
        <v>1461.7099914550781</v>
      </c>
    </row>
    <row r="9" spans="1:11" ht="14.45" customHeight="1" x14ac:dyDescent="0.2">
      <c r="A9" s="831" t="s">
        <v>592</v>
      </c>
      <c r="B9" s="832" t="s">
        <v>593</v>
      </c>
      <c r="C9" s="835" t="s">
        <v>608</v>
      </c>
      <c r="D9" s="863" t="s">
        <v>609</v>
      </c>
      <c r="E9" s="835" t="s">
        <v>5643</v>
      </c>
      <c r="F9" s="863" t="s">
        <v>5644</v>
      </c>
      <c r="G9" s="835" t="s">
        <v>5645</v>
      </c>
      <c r="H9" s="835" t="s">
        <v>5646</v>
      </c>
      <c r="I9" s="849">
        <v>112.29000091552734</v>
      </c>
      <c r="J9" s="849">
        <v>1</v>
      </c>
      <c r="K9" s="850">
        <v>112.29000091552734</v>
      </c>
    </row>
    <row r="10" spans="1:11" ht="14.45" customHeight="1" x14ac:dyDescent="0.2">
      <c r="A10" s="831" t="s">
        <v>592</v>
      </c>
      <c r="B10" s="832" t="s">
        <v>593</v>
      </c>
      <c r="C10" s="835" t="s">
        <v>608</v>
      </c>
      <c r="D10" s="863" t="s">
        <v>609</v>
      </c>
      <c r="E10" s="835" t="s">
        <v>5643</v>
      </c>
      <c r="F10" s="863" t="s">
        <v>5644</v>
      </c>
      <c r="G10" s="835" t="s">
        <v>5647</v>
      </c>
      <c r="H10" s="835" t="s">
        <v>5648</v>
      </c>
      <c r="I10" s="849">
        <v>53.840000152587891</v>
      </c>
      <c r="J10" s="849">
        <v>1</v>
      </c>
      <c r="K10" s="850">
        <v>53.840000152587891</v>
      </c>
    </row>
    <row r="11" spans="1:11" ht="14.45" customHeight="1" x14ac:dyDescent="0.2">
      <c r="A11" s="831" t="s">
        <v>592</v>
      </c>
      <c r="B11" s="832" t="s">
        <v>593</v>
      </c>
      <c r="C11" s="835" t="s">
        <v>608</v>
      </c>
      <c r="D11" s="863" t="s">
        <v>609</v>
      </c>
      <c r="E11" s="835" t="s">
        <v>5649</v>
      </c>
      <c r="F11" s="863" t="s">
        <v>5650</v>
      </c>
      <c r="G11" s="835" t="s">
        <v>5651</v>
      </c>
      <c r="H11" s="835" t="s">
        <v>5652</v>
      </c>
      <c r="I11" s="849">
        <v>0.43333333730697632</v>
      </c>
      <c r="J11" s="849">
        <v>2800</v>
      </c>
      <c r="K11" s="850">
        <v>1214</v>
      </c>
    </row>
    <row r="12" spans="1:11" ht="14.45" customHeight="1" x14ac:dyDescent="0.2">
      <c r="A12" s="831" t="s">
        <v>592</v>
      </c>
      <c r="B12" s="832" t="s">
        <v>593</v>
      </c>
      <c r="C12" s="835" t="s">
        <v>608</v>
      </c>
      <c r="D12" s="863" t="s">
        <v>609</v>
      </c>
      <c r="E12" s="835" t="s">
        <v>5649</v>
      </c>
      <c r="F12" s="863" t="s">
        <v>5650</v>
      </c>
      <c r="G12" s="835" t="s">
        <v>5653</v>
      </c>
      <c r="H12" s="835" t="s">
        <v>5654</v>
      </c>
      <c r="I12" s="849">
        <v>0.87999999523162842</v>
      </c>
      <c r="J12" s="849">
        <v>300</v>
      </c>
      <c r="K12" s="850">
        <v>264</v>
      </c>
    </row>
    <row r="13" spans="1:11" ht="14.45" customHeight="1" x14ac:dyDescent="0.2">
      <c r="A13" s="831" t="s">
        <v>592</v>
      </c>
      <c r="B13" s="832" t="s">
        <v>593</v>
      </c>
      <c r="C13" s="835" t="s">
        <v>608</v>
      </c>
      <c r="D13" s="863" t="s">
        <v>609</v>
      </c>
      <c r="E13" s="835" t="s">
        <v>5649</v>
      </c>
      <c r="F13" s="863" t="s">
        <v>5650</v>
      </c>
      <c r="G13" s="835" t="s">
        <v>5653</v>
      </c>
      <c r="H13" s="835" t="s">
        <v>5655</v>
      </c>
      <c r="I13" s="849">
        <v>0.87999999523162842</v>
      </c>
      <c r="J13" s="849">
        <v>220</v>
      </c>
      <c r="K13" s="850">
        <v>193.60000038146973</v>
      </c>
    </row>
    <row r="14" spans="1:11" ht="14.45" customHeight="1" x14ac:dyDescent="0.2">
      <c r="A14" s="831" t="s">
        <v>592</v>
      </c>
      <c r="B14" s="832" t="s">
        <v>593</v>
      </c>
      <c r="C14" s="835" t="s">
        <v>608</v>
      </c>
      <c r="D14" s="863" t="s">
        <v>609</v>
      </c>
      <c r="E14" s="835" t="s">
        <v>5649</v>
      </c>
      <c r="F14" s="863" t="s">
        <v>5650</v>
      </c>
      <c r="G14" s="835" t="s">
        <v>5656</v>
      </c>
      <c r="H14" s="835" t="s">
        <v>5657</v>
      </c>
      <c r="I14" s="849">
        <v>3.0166666507720947</v>
      </c>
      <c r="J14" s="849">
        <v>840</v>
      </c>
      <c r="K14" s="850">
        <v>2532.8000030517578</v>
      </c>
    </row>
    <row r="15" spans="1:11" ht="14.45" customHeight="1" x14ac:dyDescent="0.2">
      <c r="A15" s="831" t="s">
        <v>592</v>
      </c>
      <c r="B15" s="832" t="s">
        <v>593</v>
      </c>
      <c r="C15" s="835" t="s">
        <v>608</v>
      </c>
      <c r="D15" s="863" t="s">
        <v>609</v>
      </c>
      <c r="E15" s="835" t="s">
        <v>5649</v>
      </c>
      <c r="F15" s="863" t="s">
        <v>5650</v>
      </c>
      <c r="G15" s="835" t="s">
        <v>5656</v>
      </c>
      <c r="H15" s="835" t="s">
        <v>5658</v>
      </c>
      <c r="I15" s="849">
        <v>3.0099999904632568</v>
      </c>
      <c r="J15" s="849">
        <v>168</v>
      </c>
      <c r="K15" s="850">
        <v>505.68001365661621</v>
      </c>
    </row>
    <row r="16" spans="1:11" ht="14.45" customHeight="1" x14ac:dyDescent="0.2">
      <c r="A16" s="831" t="s">
        <v>592</v>
      </c>
      <c r="B16" s="832" t="s">
        <v>593</v>
      </c>
      <c r="C16" s="835" t="s">
        <v>608</v>
      </c>
      <c r="D16" s="863" t="s">
        <v>609</v>
      </c>
      <c r="E16" s="835" t="s">
        <v>5649</v>
      </c>
      <c r="F16" s="863" t="s">
        <v>5650</v>
      </c>
      <c r="G16" s="835" t="s">
        <v>5659</v>
      </c>
      <c r="H16" s="835" t="s">
        <v>5660</v>
      </c>
      <c r="I16" s="849">
        <v>0.47499999403953552</v>
      </c>
      <c r="J16" s="849">
        <v>110</v>
      </c>
      <c r="K16" s="850">
        <v>52.699999809265137</v>
      </c>
    </row>
    <row r="17" spans="1:11" ht="14.45" customHeight="1" x14ac:dyDescent="0.2">
      <c r="A17" s="831" t="s">
        <v>592</v>
      </c>
      <c r="B17" s="832" t="s">
        <v>593</v>
      </c>
      <c r="C17" s="835" t="s">
        <v>608</v>
      </c>
      <c r="D17" s="863" t="s">
        <v>609</v>
      </c>
      <c r="E17" s="835" t="s">
        <v>5649</v>
      </c>
      <c r="F17" s="863" t="s">
        <v>5650</v>
      </c>
      <c r="G17" s="835" t="s">
        <v>5661</v>
      </c>
      <c r="H17" s="835" t="s">
        <v>5662</v>
      </c>
      <c r="I17" s="849">
        <v>0.43999999761581421</v>
      </c>
      <c r="J17" s="849">
        <v>3000</v>
      </c>
      <c r="K17" s="850">
        <v>1320</v>
      </c>
    </row>
    <row r="18" spans="1:11" ht="14.45" customHeight="1" x14ac:dyDescent="0.2">
      <c r="A18" s="831" t="s">
        <v>592</v>
      </c>
      <c r="B18" s="832" t="s">
        <v>593</v>
      </c>
      <c r="C18" s="835" t="s">
        <v>608</v>
      </c>
      <c r="D18" s="863" t="s">
        <v>609</v>
      </c>
      <c r="E18" s="835" t="s">
        <v>5649</v>
      </c>
      <c r="F18" s="863" t="s">
        <v>5650</v>
      </c>
      <c r="G18" s="835" t="s">
        <v>5661</v>
      </c>
      <c r="H18" s="835" t="s">
        <v>5663</v>
      </c>
      <c r="I18" s="849">
        <v>0.43999999761581421</v>
      </c>
      <c r="J18" s="849">
        <v>1100</v>
      </c>
      <c r="K18" s="850">
        <v>484</v>
      </c>
    </row>
    <row r="19" spans="1:11" ht="14.45" customHeight="1" x14ac:dyDescent="0.2">
      <c r="A19" s="831" t="s">
        <v>592</v>
      </c>
      <c r="B19" s="832" t="s">
        <v>593</v>
      </c>
      <c r="C19" s="835" t="s">
        <v>608</v>
      </c>
      <c r="D19" s="863" t="s">
        <v>609</v>
      </c>
      <c r="E19" s="835" t="s">
        <v>5649</v>
      </c>
      <c r="F19" s="863" t="s">
        <v>5650</v>
      </c>
      <c r="G19" s="835" t="s">
        <v>5664</v>
      </c>
      <c r="H19" s="835" t="s">
        <v>5665</v>
      </c>
      <c r="I19" s="849">
        <v>1.9199999570846558</v>
      </c>
      <c r="J19" s="849">
        <v>425</v>
      </c>
      <c r="K19" s="850">
        <v>813.97000122070313</v>
      </c>
    </row>
    <row r="20" spans="1:11" ht="14.45" customHeight="1" x14ac:dyDescent="0.2">
      <c r="A20" s="831" t="s">
        <v>592</v>
      </c>
      <c r="B20" s="832" t="s">
        <v>593</v>
      </c>
      <c r="C20" s="835" t="s">
        <v>608</v>
      </c>
      <c r="D20" s="863" t="s">
        <v>609</v>
      </c>
      <c r="E20" s="835" t="s">
        <v>5649</v>
      </c>
      <c r="F20" s="863" t="s">
        <v>5650</v>
      </c>
      <c r="G20" s="835" t="s">
        <v>5666</v>
      </c>
      <c r="H20" s="835" t="s">
        <v>5667</v>
      </c>
      <c r="I20" s="849">
        <v>2.0499999523162842</v>
      </c>
      <c r="J20" s="849">
        <v>500</v>
      </c>
      <c r="K20" s="850">
        <v>1025.97998046875</v>
      </c>
    </row>
    <row r="21" spans="1:11" ht="14.45" customHeight="1" x14ac:dyDescent="0.2">
      <c r="A21" s="831" t="s">
        <v>592</v>
      </c>
      <c r="B21" s="832" t="s">
        <v>593</v>
      </c>
      <c r="C21" s="835" t="s">
        <v>608</v>
      </c>
      <c r="D21" s="863" t="s">
        <v>609</v>
      </c>
      <c r="E21" s="835" t="s">
        <v>5649</v>
      </c>
      <c r="F21" s="863" t="s">
        <v>5650</v>
      </c>
      <c r="G21" s="835" t="s">
        <v>5666</v>
      </c>
      <c r="H21" s="835" t="s">
        <v>5668</v>
      </c>
      <c r="I21" s="849">
        <v>2.0499999523162842</v>
      </c>
      <c r="J21" s="849">
        <v>425</v>
      </c>
      <c r="K21" s="850">
        <v>871.739990234375</v>
      </c>
    </row>
    <row r="22" spans="1:11" ht="14.45" customHeight="1" x14ac:dyDescent="0.2">
      <c r="A22" s="831" t="s">
        <v>592</v>
      </c>
      <c r="B22" s="832" t="s">
        <v>593</v>
      </c>
      <c r="C22" s="835" t="s">
        <v>608</v>
      </c>
      <c r="D22" s="863" t="s">
        <v>609</v>
      </c>
      <c r="E22" s="835" t="s">
        <v>5649</v>
      </c>
      <c r="F22" s="863" t="s">
        <v>5650</v>
      </c>
      <c r="G22" s="835" t="s">
        <v>5669</v>
      </c>
      <c r="H22" s="835" t="s">
        <v>5670</v>
      </c>
      <c r="I22" s="849">
        <v>2.7400000095367432</v>
      </c>
      <c r="J22" s="849">
        <v>500</v>
      </c>
      <c r="K22" s="850">
        <v>1369</v>
      </c>
    </row>
    <row r="23" spans="1:11" ht="14.45" customHeight="1" x14ac:dyDescent="0.2">
      <c r="A23" s="831" t="s">
        <v>592</v>
      </c>
      <c r="B23" s="832" t="s">
        <v>593</v>
      </c>
      <c r="C23" s="835" t="s">
        <v>608</v>
      </c>
      <c r="D23" s="863" t="s">
        <v>609</v>
      </c>
      <c r="E23" s="835" t="s">
        <v>5649</v>
      </c>
      <c r="F23" s="863" t="s">
        <v>5650</v>
      </c>
      <c r="G23" s="835" t="s">
        <v>5671</v>
      </c>
      <c r="H23" s="835" t="s">
        <v>5672</v>
      </c>
      <c r="I23" s="849">
        <v>5.0199999809265137</v>
      </c>
      <c r="J23" s="849">
        <v>125</v>
      </c>
      <c r="K23" s="850">
        <v>627.00000762939453</v>
      </c>
    </row>
    <row r="24" spans="1:11" ht="14.45" customHeight="1" x14ac:dyDescent="0.2">
      <c r="A24" s="831" t="s">
        <v>592</v>
      </c>
      <c r="B24" s="832" t="s">
        <v>593</v>
      </c>
      <c r="C24" s="835" t="s">
        <v>608</v>
      </c>
      <c r="D24" s="863" t="s">
        <v>609</v>
      </c>
      <c r="E24" s="835" t="s">
        <v>5649</v>
      </c>
      <c r="F24" s="863" t="s">
        <v>5650</v>
      </c>
      <c r="G24" s="835" t="s">
        <v>5673</v>
      </c>
      <c r="H24" s="835" t="s">
        <v>5674</v>
      </c>
      <c r="I24" s="849">
        <v>157.3175048828125</v>
      </c>
      <c r="J24" s="849">
        <v>13</v>
      </c>
      <c r="K24" s="850">
        <v>2045.1299743652344</v>
      </c>
    </row>
    <row r="25" spans="1:11" ht="14.45" customHeight="1" x14ac:dyDescent="0.2">
      <c r="A25" s="831" t="s">
        <v>592</v>
      </c>
      <c r="B25" s="832" t="s">
        <v>593</v>
      </c>
      <c r="C25" s="835" t="s">
        <v>608</v>
      </c>
      <c r="D25" s="863" t="s">
        <v>609</v>
      </c>
      <c r="E25" s="835" t="s">
        <v>5649</v>
      </c>
      <c r="F25" s="863" t="s">
        <v>5650</v>
      </c>
      <c r="G25" s="835" t="s">
        <v>5673</v>
      </c>
      <c r="H25" s="835" t="s">
        <v>5675</v>
      </c>
      <c r="I25" s="849">
        <v>157.23000081380209</v>
      </c>
      <c r="J25" s="849">
        <v>7</v>
      </c>
      <c r="K25" s="850">
        <v>1100.4699859619141</v>
      </c>
    </row>
    <row r="26" spans="1:11" ht="14.45" customHeight="1" x14ac:dyDescent="0.2">
      <c r="A26" s="831" t="s">
        <v>592</v>
      </c>
      <c r="B26" s="832" t="s">
        <v>593</v>
      </c>
      <c r="C26" s="835" t="s">
        <v>608</v>
      </c>
      <c r="D26" s="863" t="s">
        <v>609</v>
      </c>
      <c r="E26" s="835" t="s">
        <v>5649</v>
      </c>
      <c r="F26" s="863" t="s">
        <v>5650</v>
      </c>
      <c r="G26" s="835" t="s">
        <v>5676</v>
      </c>
      <c r="H26" s="835" t="s">
        <v>5677</v>
      </c>
      <c r="I26" s="849">
        <v>2.5399999618530273</v>
      </c>
      <c r="J26" s="849">
        <v>210</v>
      </c>
      <c r="K26" s="850">
        <v>533.40000915527344</v>
      </c>
    </row>
    <row r="27" spans="1:11" ht="14.45" customHeight="1" x14ac:dyDescent="0.2">
      <c r="A27" s="831" t="s">
        <v>592</v>
      </c>
      <c r="B27" s="832" t="s">
        <v>593</v>
      </c>
      <c r="C27" s="835" t="s">
        <v>608</v>
      </c>
      <c r="D27" s="863" t="s">
        <v>609</v>
      </c>
      <c r="E27" s="835" t="s">
        <v>5649</v>
      </c>
      <c r="F27" s="863" t="s">
        <v>5650</v>
      </c>
      <c r="G27" s="835" t="s">
        <v>5678</v>
      </c>
      <c r="H27" s="835" t="s">
        <v>5679</v>
      </c>
      <c r="I27" s="849">
        <v>63.514999389648438</v>
      </c>
      <c r="J27" s="849">
        <v>40</v>
      </c>
      <c r="K27" s="850">
        <v>2533.0999755859375</v>
      </c>
    </row>
    <row r="28" spans="1:11" ht="14.45" customHeight="1" x14ac:dyDescent="0.2">
      <c r="A28" s="831" t="s">
        <v>592</v>
      </c>
      <c r="B28" s="832" t="s">
        <v>593</v>
      </c>
      <c r="C28" s="835" t="s">
        <v>608</v>
      </c>
      <c r="D28" s="863" t="s">
        <v>609</v>
      </c>
      <c r="E28" s="835" t="s">
        <v>5649</v>
      </c>
      <c r="F28" s="863" t="s">
        <v>5650</v>
      </c>
      <c r="G28" s="835" t="s">
        <v>5680</v>
      </c>
      <c r="H28" s="835" t="s">
        <v>5681</v>
      </c>
      <c r="I28" s="849">
        <v>30.177500247955322</v>
      </c>
      <c r="J28" s="849">
        <v>80</v>
      </c>
      <c r="K28" s="850">
        <v>2414.2999877929688</v>
      </c>
    </row>
    <row r="29" spans="1:11" ht="14.45" customHeight="1" x14ac:dyDescent="0.2">
      <c r="A29" s="831" t="s">
        <v>592</v>
      </c>
      <c r="B29" s="832" t="s">
        <v>593</v>
      </c>
      <c r="C29" s="835" t="s">
        <v>608</v>
      </c>
      <c r="D29" s="863" t="s">
        <v>609</v>
      </c>
      <c r="E29" s="835" t="s">
        <v>5649</v>
      </c>
      <c r="F29" s="863" t="s">
        <v>5650</v>
      </c>
      <c r="G29" s="835" t="s">
        <v>5682</v>
      </c>
      <c r="H29" s="835" t="s">
        <v>5683</v>
      </c>
      <c r="I29" s="849">
        <v>4.7899999618530273</v>
      </c>
      <c r="J29" s="849">
        <v>108</v>
      </c>
      <c r="K29" s="850">
        <v>517.5</v>
      </c>
    </row>
    <row r="30" spans="1:11" ht="14.45" customHeight="1" x14ac:dyDescent="0.2">
      <c r="A30" s="831" t="s">
        <v>592</v>
      </c>
      <c r="B30" s="832" t="s">
        <v>593</v>
      </c>
      <c r="C30" s="835" t="s">
        <v>608</v>
      </c>
      <c r="D30" s="863" t="s">
        <v>609</v>
      </c>
      <c r="E30" s="835" t="s">
        <v>5649</v>
      </c>
      <c r="F30" s="863" t="s">
        <v>5650</v>
      </c>
      <c r="G30" s="835" t="s">
        <v>5684</v>
      </c>
      <c r="H30" s="835" t="s">
        <v>5685</v>
      </c>
      <c r="I30" s="849">
        <v>283.01998901367188</v>
      </c>
      <c r="J30" s="849">
        <v>5</v>
      </c>
      <c r="K30" s="850">
        <v>1415.0799560546875</v>
      </c>
    </row>
    <row r="31" spans="1:11" ht="14.45" customHeight="1" x14ac:dyDescent="0.2">
      <c r="A31" s="831" t="s">
        <v>592</v>
      </c>
      <c r="B31" s="832" t="s">
        <v>593</v>
      </c>
      <c r="C31" s="835" t="s">
        <v>608</v>
      </c>
      <c r="D31" s="863" t="s">
        <v>609</v>
      </c>
      <c r="E31" s="835" t="s">
        <v>5649</v>
      </c>
      <c r="F31" s="863" t="s">
        <v>5650</v>
      </c>
      <c r="G31" s="835" t="s">
        <v>5686</v>
      </c>
      <c r="H31" s="835" t="s">
        <v>5687</v>
      </c>
      <c r="I31" s="849">
        <v>139.17499542236328</v>
      </c>
      <c r="J31" s="849">
        <v>25</v>
      </c>
      <c r="K31" s="850">
        <v>3479.3800048828125</v>
      </c>
    </row>
    <row r="32" spans="1:11" ht="14.45" customHeight="1" x14ac:dyDescent="0.2">
      <c r="A32" s="831" t="s">
        <v>592</v>
      </c>
      <c r="B32" s="832" t="s">
        <v>593</v>
      </c>
      <c r="C32" s="835" t="s">
        <v>608</v>
      </c>
      <c r="D32" s="863" t="s">
        <v>609</v>
      </c>
      <c r="E32" s="835" t="s">
        <v>5649</v>
      </c>
      <c r="F32" s="863" t="s">
        <v>5650</v>
      </c>
      <c r="G32" s="835" t="s">
        <v>5684</v>
      </c>
      <c r="H32" s="835" t="s">
        <v>5688</v>
      </c>
      <c r="I32" s="849">
        <v>283.010009765625</v>
      </c>
      <c r="J32" s="849">
        <v>5</v>
      </c>
      <c r="K32" s="850">
        <v>1415.050048828125</v>
      </c>
    </row>
    <row r="33" spans="1:11" ht="14.45" customHeight="1" x14ac:dyDescent="0.2">
      <c r="A33" s="831" t="s">
        <v>592</v>
      </c>
      <c r="B33" s="832" t="s">
        <v>593</v>
      </c>
      <c r="C33" s="835" t="s">
        <v>608</v>
      </c>
      <c r="D33" s="863" t="s">
        <v>609</v>
      </c>
      <c r="E33" s="835" t="s">
        <v>5649</v>
      </c>
      <c r="F33" s="863" t="s">
        <v>5650</v>
      </c>
      <c r="G33" s="835" t="s">
        <v>5689</v>
      </c>
      <c r="H33" s="835" t="s">
        <v>5690</v>
      </c>
      <c r="I33" s="849">
        <v>13.743333180745443</v>
      </c>
      <c r="J33" s="849">
        <v>150</v>
      </c>
      <c r="K33" s="850">
        <v>2061.739990234375</v>
      </c>
    </row>
    <row r="34" spans="1:11" ht="14.45" customHeight="1" x14ac:dyDescent="0.2">
      <c r="A34" s="831" t="s">
        <v>592</v>
      </c>
      <c r="B34" s="832" t="s">
        <v>593</v>
      </c>
      <c r="C34" s="835" t="s">
        <v>608</v>
      </c>
      <c r="D34" s="863" t="s">
        <v>609</v>
      </c>
      <c r="E34" s="835" t="s">
        <v>5649</v>
      </c>
      <c r="F34" s="863" t="s">
        <v>5650</v>
      </c>
      <c r="G34" s="835" t="s">
        <v>5691</v>
      </c>
      <c r="H34" s="835" t="s">
        <v>5692</v>
      </c>
      <c r="I34" s="849">
        <v>6.320000171661377</v>
      </c>
      <c r="J34" s="849">
        <v>100</v>
      </c>
      <c r="K34" s="850">
        <v>632</v>
      </c>
    </row>
    <row r="35" spans="1:11" ht="14.45" customHeight="1" x14ac:dyDescent="0.2">
      <c r="A35" s="831" t="s">
        <v>592</v>
      </c>
      <c r="B35" s="832" t="s">
        <v>593</v>
      </c>
      <c r="C35" s="835" t="s">
        <v>608</v>
      </c>
      <c r="D35" s="863" t="s">
        <v>609</v>
      </c>
      <c r="E35" s="835" t="s">
        <v>5649</v>
      </c>
      <c r="F35" s="863" t="s">
        <v>5650</v>
      </c>
      <c r="G35" s="835" t="s">
        <v>5693</v>
      </c>
      <c r="H35" s="835" t="s">
        <v>5694</v>
      </c>
      <c r="I35" s="849">
        <v>2.4100000858306885</v>
      </c>
      <c r="J35" s="849">
        <v>100</v>
      </c>
      <c r="K35" s="850">
        <v>241</v>
      </c>
    </row>
    <row r="36" spans="1:11" ht="14.45" customHeight="1" x14ac:dyDescent="0.2">
      <c r="A36" s="831" t="s">
        <v>592</v>
      </c>
      <c r="B36" s="832" t="s">
        <v>593</v>
      </c>
      <c r="C36" s="835" t="s">
        <v>608</v>
      </c>
      <c r="D36" s="863" t="s">
        <v>609</v>
      </c>
      <c r="E36" s="835" t="s">
        <v>5649</v>
      </c>
      <c r="F36" s="863" t="s">
        <v>5650</v>
      </c>
      <c r="G36" s="835" t="s">
        <v>5676</v>
      </c>
      <c r="H36" s="835" t="s">
        <v>5695</v>
      </c>
      <c r="I36" s="849">
        <v>2.6633334159851074</v>
      </c>
      <c r="J36" s="849">
        <v>210</v>
      </c>
      <c r="K36" s="850">
        <v>559.29998779296875</v>
      </c>
    </row>
    <row r="37" spans="1:11" ht="14.45" customHeight="1" x14ac:dyDescent="0.2">
      <c r="A37" s="831" t="s">
        <v>592</v>
      </c>
      <c r="B37" s="832" t="s">
        <v>593</v>
      </c>
      <c r="C37" s="835" t="s">
        <v>608</v>
      </c>
      <c r="D37" s="863" t="s">
        <v>609</v>
      </c>
      <c r="E37" s="835" t="s">
        <v>5649</v>
      </c>
      <c r="F37" s="863" t="s">
        <v>5650</v>
      </c>
      <c r="G37" s="835" t="s">
        <v>5678</v>
      </c>
      <c r="H37" s="835" t="s">
        <v>5696</v>
      </c>
      <c r="I37" s="849">
        <v>63.240001678466797</v>
      </c>
      <c r="J37" s="849">
        <v>10</v>
      </c>
      <c r="K37" s="850">
        <v>632.4000244140625</v>
      </c>
    </row>
    <row r="38" spans="1:11" ht="14.45" customHeight="1" x14ac:dyDescent="0.2">
      <c r="A38" s="831" t="s">
        <v>592</v>
      </c>
      <c r="B38" s="832" t="s">
        <v>593</v>
      </c>
      <c r="C38" s="835" t="s">
        <v>608</v>
      </c>
      <c r="D38" s="863" t="s">
        <v>609</v>
      </c>
      <c r="E38" s="835" t="s">
        <v>5649</v>
      </c>
      <c r="F38" s="863" t="s">
        <v>5650</v>
      </c>
      <c r="G38" s="835" t="s">
        <v>5697</v>
      </c>
      <c r="H38" s="835" t="s">
        <v>5698</v>
      </c>
      <c r="I38" s="849">
        <v>22.149999618530273</v>
      </c>
      <c r="J38" s="849">
        <v>10</v>
      </c>
      <c r="K38" s="850">
        <v>221.5</v>
      </c>
    </row>
    <row r="39" spans="1:11" ht="14.45" customHeight="1" x14ac:dyDescent="0.2">
      <c r="A39" s="831" t="s">
        <v>592</v>
      </c>
      <c r="B39" s="832" t="s">
        <v>593</v>
      </c>
      <c r="C39" s="835" t="s">
        <v>608</v>
      </c>
      <c r="D39" s="863" t="s">
        <v>609</v>
      </c>
      <c r="E39" s="835" t="s">
        <v>5649</v>
      </c>
      <c r="F39" s="863" t="s">
        <v>5650</v>
      </c>
      <c r="G39" s="835" t="s">
        <v>5680</v>
      </c>
      <c r="H39" s="835" t="s">
        <v>5699</v>
      </c>
      <c r="I39" s="849">
        <v>30.180000305175781</v>
      </c>
      <c r="J39" s="849">
        <v>13</v>
      </c>
      <c r="K39" s="850">
        <v>392.33998870849609</v>
      </c>
    </row>
    <row r="40" spans="1:11" ht="14.45" customHeight="1" x14ac:dyDescent="0.2">
      <c r="A40" s="831" t="s">
        <v>592</v>
      </c>
      <c r="B40" s="832" t="s">
        <v>593</v>
      </c>
      <c r="C40" s="835" t="s">
        <v>608</v>
      </c>
      <c r="D40" s="863" t="s">
        <v>609</v>
      </c>
      <c r="E40" s="835" t="s">
        <v>5649</v>
      </c>
      <c r="F40" s="863" t="s">
        <v>5650</v>
      </c>
      <c r="G40" s="835" t="s">
        <v>5700</v>
      </c>
      <c r="H40" s="835" t="s">
        <v>5701</v>
      </c>
      <c r="I40" s="849">
        <v>3.619999885559082</v>
      </c>
      <c r="J40" s="849">
        <v>10</v>
      </c>
      <c r="K40" s="850">
        <v>36.229999542236328</v>
      </c>
    </row>
    <row r="41" spans="1:11" ht="14.45" customHeight="1" x14ac:dyDescent="0.2">
      <c r="A41" s="831" t="s">
        <v>592</v>
      </c>
      <c r="B41" s="832" t="s">
        <v>593</v>
      </c>
      <c r="C41" s="835" t="s">
        <v>608</v>
      </c>
      <c r="D41" s="863" t="s">
        <v>609</v>
      </c>
      <c r="E41" s="835" t="s">
        <v>5649</v>
      </c>
      <c r="F41" s="863" t="s">
        <v>5650</v>
      </c>
      <c r="G41" s="835" t="s">
        <v>5702</v>
      </c>
      <c r="H41" s="835" t="s">
        <v>5703</v>
      </c>
      <c r="I41" s="849">
        <v>5.1766665776570635</v>
      </c>
      <c r="J41" s="849">
        <v>200</v>
      </c>
      <c r="K41" s="850">
        <v>1035.25</v>
      </c>
    </row>
    <row r="42" spans="1:11" ht="14.45" customHeight="1" x14ac:dyDescent="0.2">
      <c r="A42" s="831" t="s">
        <v>592</v>
      </c>
      <c r="B42" s="832" t="s">
        <v>593</v>
      </c>
      <c r="C42" s="835" t="s">
        <v>608</v>
      </c>
      <c r="D42" s="863" t="s">
        <v>609</v>
      </c>
      <c r="E42" s="835" t="s">
        <v>5649</v>
      </c>
      <c r="F42" s="863" t="s">
        <v>5650</v>
      </c>
      <c r="G42" s="835" t="s">
        <v>5704</v>
      </c>
      <c r="H42" s="835" t="s">
        <v>5705</v>
      </c>
      <c r="I42" s="849">
        <v>207.08000183105469</v>
      </c>
      <c r="J42" s="849">
        <v>30</v>
      </c>
      <c r="K42" s="850">
        <v>6212.2998046875</v>
      </c>
    </row>
    <row r="43" spans="1:11" ht="14.45" customHeight="1" x14ac:dyDescent="0.2">
      <c r="A43" s="831" t="s">
        <v>592</v>
      </c>
      <c r="B43" s="832" t="s">
        <v>593</v>
      </c>
      <c r="C43" s="835" t="s">
        <v>608</v>
      </c>
      <c r="D43" s="863" t="s">
        <v>609</v>
      </c>
      <c r="E43" s="835" t="s">
        <v>5649</v>
      </c>
      <c r="F43" s="863" t="s">
        <v>5650</v>
      </c>
      <c r="G43" s="835" t="s">
        <v>5684</v>
      </c>
      <c r="H43" s="835" t="s">
        <v>5706</v>
      </c>
      <c r="I43" s="849">
        <v>283.01998901367188</v>
      </c>
      <c r="J43" s="849">
        <v>15</v>
      </c>
      <c r="K43" s="850">
        <v>4245.2598876953125</v>
      </c>
    </row>
    <row r="44" spans="1:11" ht="14.45" customHeight="1" x14ac:dyDescent="0.2">
      <c r="A44" s="831" t="s">
        <v>592</v>
      </c>
      <c r="B44" s="832" t="s">
        <v>593</v>
      </c>
      <c r="C44" s="835" t="s">
        <v>608</v>
      </c>
      <c r="D44" s="863" t="s">
        <v>609</v>
      </c>
      <c r="E44" s="835" t="s">
        <v>5649</v>
      </c>
      <c r="F44" s="863" t="s">
        <v>5650</v>
      </c>
      <c r="G44" s="835" t="s">
        <v>5707</v>
      </c>
      <c r="H44" s="835" t="s">
        <v>5708</v>
      </c>
      <c r="I44" s="849">
        <v>380.8800048828125</v>
      </c>
      <c r="J44" s="849">
        <v>5</v>
      </c>
      <c r="K44" s="850">
        <v>1904.4000244140625</v>
      </c>
    </row>
    <row r="45" spans="1:11" ht="14.45" customHeight="1" x14ac:dyDescent="0.2">
      <c r="A45" s="831" t="s">
        <v>592</v>
      </c>
      <c r="B45" s="832" t="s">
        <v>593</v>
      </c>
      <c r="C45" s="835" t="s">
        <v>608</v>
      </c>
      <c r="D45" s="863" t="s">
        <v>609</v>
      </c>
      <c r="E45" s="835" t="s">
        <v>5649</v>
      </c>
      <c r="F45" s="863" t="s">
        <v>5650</v>
      </c>
      <c r="G45" s="835" t="s">
        <v>5709</v>
      </c>
      <c r="H45" s="835" t="s">
        <v>5710</v>
      </c>
      <c r="I45" s="849">
        <v>123.05000305175781</v>
      </c>
      <c r="J45" s="849">
        <v>10</v>
      </c>
      <c r="K45" s="850">
        <v>1230.5</v>
      </c>
    </row>
    <row r="46" spans="1:11" ht="14.45" customHeight="1" x14ac:dyDescent="0.2">
      <c r="A46" s="831" t="s">
        <v>592</v>
      </c>
      <c r="B46" s="832" t="s">
        <v>593</v>
      </c>
      <c r="C46" s="835" t="s">
        <v>608</v>
      </c>
      <c r="D46" s="863" t="s">
        <v>609</v>
      </c>
      <c r="E46" s="835" t="s">
        <v>5649</v>
      </c>
      <c r="F46" s="863" t="s">
        <v>5650</v>
      </c>
      <c r="G46" s="835" t="s">
        <v>5686</v>
      </c>
      <c r="H46" s="835" t="s">
        <v>5711</v>
      </c>
      <c r="I46" s="849">
        <v>139.17499542236328</v>
      </c>
      <c r="J46" s="849">
        <v>26</v>
      </c>
      <c r="K46" s="850">
        <v>3618.570068359375</v>
      </c>
    </row>
    <row r="47" spans="1:11" ht="14.45" customHeight="1" x14ac:dyDescent="0.2">
      <c r="A47" s="831" t="s">
        <v>592</v>
      </c>
      <c r="B47" s="832" t="s">
        <v>593</v>
      </c>
      <c r="C47" s="835" t="s">
        <v>608</v>
      </c>
      <c r="D47" s="863" t="s">
        <v>609</v>
      </c>
      <c r="E47" s="835" t="s">
        <v>5649</v>
      </c>
      <c r="F47" s="863" t="s">
        <v>5650</v>
      </c>
      <c r="G47" s="835" t="s">
        <v>5689</v>
      </c>
      <c r="H47" s="835" t="s">
        <v>5712</v>
      </c>
      <c r="I47" s="849">
        <v>13.739999771118164</v>
      </c>
      <c r="J47" s="849">
        <v>150</v>
      </c>
      <c r="K47" s="850">
        <v>2061.719970703125</v>
      </c>
    </row>
    <row r="48" spans="1:11" ht="14.45" customHeight="1" x14ac:dyDescent="0.2">
      <c r="A48" s="831" t="s">
        <v>592</v>
      </c>
      <c r="B48" s="832" t="s">
        <v>593</v>
      </c>
      <c r="C48" s="835" t="s">
        <v>608</v>
      </c>
      <c r="D48" s="863" t="s">
        <v>609</v>
      </c>
      <c r="E48" s="835" t="s">
        <v>5649</v>
      </c>
      <c r="F48" s="863" t="s">
        <v>5650</v>
      </c>
      <c r="G48" s="835" t="s">
        <v>5713</v>
      </c>
      <c r="H48" s="835" t="s">
        <v>5714</v>
      </c>
      <c r="I48" s="849">
        <v>83.379997253417969</v>
      </c>
      <c r="J48" s="849">
        <v>10</v>
      </c>
      <c r="K48" s="850">
        <v>833.79998779296875</v>
      </c>
    </row>
    <row r="49" spans="1:11" ht="14.45" customHeight="1" x14ac:dyDescent="0.2">
      <c r="A49" s="831" t="s">
        <v>592</v>
      </c>
      <c r="B49" s="832" t="s">
        <v>593</v>
      </c>
      <c r="C49" s="835" t="s">
        <v>608</v>
      </c>
      <c r="D49" s="863" t="s">
        <v>609</v>
      </c>
      <c r="E49" s="835" t="s">
        <v>5649</v>
      </c>
      <c r="F49" s="863" t="s">
        <v>5650</v>
      </c>
      <c r="G49" s="835" t="s">
        <v>5715</v>
      </c>
      <c r="H49" s="835" t="s">
        <v>5716</v>
      </c>
      <c r="I49" s="849">
        <v>1.3799999952316284</v>
      </c>
      <c r="J49" s="849">
        <v>700</v>
      </c>
      <c r="K49" s="850">
        <v>966</v>
      </c>
    </row>
    <row r="50" spans="1:11" ht="14.45" customHeight="1" x14ac:dyDescent="0.2">
      <c r="A50" s="831" t="s">
        <v>592</v>
      </c>
      <c r="B50" s="832" t="s">
        <v>593</v>
      </c>
      <c r="C50" s="835" t="s">
        <v>608</v>
      </c>
      <c r="D50" s="863" t="s">
        <v>609</v>
      </c>
      <c r="E50" s="835" t="s">
        <v>5649</v>
      </c>
      <c r="F50" s="863" t="s">
        <v>5650</v>
      </c>
      <c r="G50" s="835" t="s">
        <v>5717</v>
      </c>
      <c r="H50" s="835" t="s">
        <v>5718</v>
      </c>
      <c r="I50" s="849">
        <v>1.5166666507720947</v>
      </c>
      <c r="J50" s="849">
        <v>550</v>
      </c>
      <c r="K50" s="850">
        <v>834</v>
      </c>
    </row>
    <row r="51" spans="1:11" ht="14.45" customHeight="1" x14ac:dyDescent="0.2">
      <c r="A51" s="831" t="s">
        <v>592</v>
      </c>
      <c r="B51" s="832" t="s">
        <v>593</v>
      </c>
      <c r="C51" s="835" t="s">
        <v>608</v>
      </c>
      <c r="D51" s="863" t="s">
        <v>609</v>
      </c>
      <c r="E51" s="835" t="s">
        <v>5649</v>
      </c>
      <c r="F51" s="863" t="s">
        <v>5650</v>
      </c>
      <c r="G51" s="835" t="s">
        <v>5719</v>
      </c>
      <c r="H51" s="835" t="s">
        <v>5720</v>
      </c>
      <c r="I51" s="849">
        <v>18.959999084472656</v>
      </c>
      <c r="J51" s="849">
        <v>132</v>
      </c>
      <c r="K51" s="850">
        <v>2502.8199768066406</v>
      </c>
    </row>
    <row r="52" spans="1:11" ht="14.45" customHeight="1" x14ac:dyDescent="0.2">
      <c r="A52" s="831" t="s">
        <v>592</v>
      </c>
      <c r="B52" s="832" t="s">
        <v>593</v>
      </c>
      <c r="C52" s="835" t="s">
        <v>608</v>
      </c>
      <c r="D52" s="863" t="s">
        <v>609</v>
      </c>
      <c r="E52" s="835" t="s">
        <v>5649</v>
      </c>
      <c r="F52" s="863" t="s">
        <v>5650</v>
      </c>
      <c r="G52" s="835" t="s">
        <v>5715</v>
      </c>
      <c r="H52" s="835" t="s">
        <v>5721</v>
      </c>
      <c r="I52" s="849">
        <v>1.3799999952316284</v>
      </c>
      <c r="J52" s="849">
        <v>250</v>
      </c>
      <c r="K52" s="850">
        <v>345</v>
      </c>
    </row>
    <row r="53" spans="1:11" ht="14.45" customHeight="1" x14ac:dyDescent="0.2">
      <c r="A53" s="831" t="s">
        <v>592</v>
      </c>
      <c r="B53" s="832" t="s">
        <v>593</v>
      </c>
      <c r="C53" s="835" t="s">
        <v>608</v>
      </c>
      <c r="D53" s="863" t="s">
        <v>609</v>
      </c>
      <c r="E53" s="835" t="s">
        <v>5649</v>
      </c>
      <c r="F53" s="863" t="s">
        <v>5650</v>
      </c>
      <c r="G53" s="835" t="s">
        <v>5722</v>
      </c>
      <c r="H53" s="835" t="s">
        <v>5723</v>
      </c>
      <c r="I53" s="849">
        <v>8.119999885559082</v>
      </c>
      <c r="J53" s="849">
        <v>50</v>
      </c>
      <c r="K53" s="850">
        <v>406</v>
      </c>
    </row>
    <row r="54" spans="1:11" ht="14.45" customHeight="1" x14ac:dyDescent="0.2">
      <c r="A54" s="831" t="s">
        <v>592</v>
      </c>
      <c r="B54" s="832" t="s">
        <v>593</v>
      </c>
      <c r="C54" s="835" t="s">
        <v>608</v>
      </c>
      <c r="D54" s="863" t="s">
        <v>609</v>
      </c>
      <c r="E54" s="835" t="s">
        <v>5649</v>
      </c>
      <c r="F54" s="863" t="s">
        <v>5650</v>
      </c>
      <c r="G54" s="835" t="s">
        <v>5724</v>
      </c>
      <c r="H54" s="835" t="s">
        <v>5725</v>
      </c>
      <c r="I54" s="849">
        <v>23.920000076293945</v>
      </c>
      <c r="J54" s="849">
        <v>7</v>
      </c>
      <c r="K54" s="850">
        <v>167.43999862670898</v>
      </c>
    </row>
    <row r="55" spans="1:11" ht="14.45" customHeight="1" x14ac:dyDescent="0.2">
      <c r="A55" s="831" t="s">
        <v>592</v>
      </c>
      <c r="B55" s="832" t="s">
        <v>593</v>
      </c>
      <c r="C55" s="835" t="s">
        <v>608</v>
      </c>
      <c r="D55" s="863" t="s">
        <v>609</v>
      </c>
      <c r="E55" s="835" t="s">
        <v>5649</v>
      </c>
      <c r="F55" s="863" t="s">
        <v>5650</v>
      </c>
      <c r="G55" s="835" t="s">
        <v>5726</v>
      </c>
      <c r="H55" s="835" t="s">
        <v>5727</v>
      </c>
      <c r="I55" s="849">
        <v>8.3999996185302734</v>
      </c>
      <c r="J55" s="849">
        <v>5</v>
      </c>
      <c r="K55" s="850">
        <v>42</v>
      </c>
    </row>
    <row r="56" spans="1:11" ht="14.45" customHeight="1" x14ac:dyDescent="0.2">
      <c r="A56" s="831" t="s">
        <v>592</v>
      </c>
      <c r="B56" s="832" t="s">
        <v>593</v>
      </c>
      <c r="C56" s="835" t="s">
        <v>608</v>
      </c>
      <c r="D56" s="863" t="s">
        <v>609</v>
      </c>
      <c r="E56" s="835" t="s">
        <v>5649</v>
      </c>
      <c r="F56" s="863" t="s">
        <v>5650</v>
      </c>
      <c r="G56" s="835" t="s">
        <v>5719</v>
      </c>
      <c r="H56" s="835" t="s">
        <v>5728</v>
      </c>
      <c r="I56" s="849">
        <v>18.959999084472656</v>
      </c>
      <c r="J56" s="849">
        <v>36</v>
      </c>
      <c r="K56" s="850">
        <v>682.61001586914063</v>
      </c>
    </row>
    <row r="57" spans="1:11" ht="14.45" customHeight="1" x14ac:dyDescent="0.2">
      <c r="A57" s="831" t="s">
        <v>592</v>
      </c>
      <c r="B57" s="832" t="s">
        <v>593</v>
      </c>
      <c r="C57" s="835" t="s">
        <v>608</v>
      </c>
      <c r="D57" s="863" t="s">
        <v>609</v>
      </c>
      <c r="E57" s="835" t="s">
        <v>5649</v>
      </c>
      <c r="F57" s="863" t="s">
        <v>5650</v>
      </c>
      <c r="G57" s="835" t="s">
        <v>5729</v>
      </c>
      <c r="H57" s="835" t="s">
        <v>5730</v>
      </c>
      <c r="I57" s="849">
        <v>1.9199999570846558</v>
      </c>
      <c r="J57" s="849">
        <v>20</v>
      </c>
      <c r="K57" s="850">
        <v>38.299999237060547</v>
      </c>
    </row>
    <row r="58" spans="1:11" ht="14.45" customHeight="1" x14ac:dyDescent="0.2">
      <c r="A58" s="831" t="s">
        <v>592</v>
      </c>
      <c r="B58" s="832" t="s">
        <v>593</v>
      </c>
      <c r="C58" s="835" t="s">
        <v>608</v>
      </c>
      <c r="D58" s="863" t="s">
        <v>609</v>
      </c>
      <c r="E58" s="835" t="s">
        <v>5649</v>
      </c>
      <c r="F58" s="863" t="s">
        <v>5650</v>
      </c>
      <c r="G58" s="835" t="s">
        <v>5731</v>
      </c>
      <c r="H58" s="835" t="s">
        <v>5732</v>
      </c>
      <c r="I58" s="849">
        <v>10.520000457763672</v>
      </c>
      <c r="J58" s="849">
        <v>40</v>
      </c>
      <c r="K58" s="850">
        <v>420.79998779296875</v>
      </c>
    </row>
    <row r="59" spans="1:11" ht="14.45" customHeight="1" x14ac:dyDescent="0.2">
      <c r="A59" s="831" t="s">
        <v>592</v>
      </c>
      <c r="B59" s="832" t="s">
        <v>593</v>
      </c>
      <c r="C59" s="835" t="s">
        <v>608</v>
      </c>
      <c r="D59" s="863" t="s">
        <v>609</v>
      </c>
      <c r="E59" s="835" t="s">
        <v>5649</v>
      </c>
      <c r="F59" s="863" t="s">
        <v>5650</v>
      </c>
      <c r="G59" s="835" t="s">
        <v>5731</v>
      </c>
      <c r="H59" s="835" t="s">
        <v>5733</v>
      </c>
      <c r="I59" s="849">
        <v>10.523333549499512</v>
      </c>
      <c r="J59" s="849">
        <v>80</v>
      </c>
      <c r="K59" s="850">
        <v>841.89999389648438</v>
      </c>
    </row>
    <row r="60" spans="1:11" ht="14.45" customHeight="1" x14ac:dyDescent="0.2">
      <c r="A60" s="831" t="s">
        <v>592</v>
      </c>
      <c r="B60" s="832" t="s">
        <v>593</v>
      </c>
      <c r="C60" s="835" t="s">
        <v>608</v>
      </c>
      <c r="D60" s="863" t="s">
        <v>609</v>
      </c>
      <c r="E60" s="835" t="s">
        <v>5649</v>
      </c>
      <c r="F60" s="863" t="s">
        <v>5650</v>
      </c>
      <c r="G60" s="835" t="s">
        <v>5734</v>
      </c>
      <c r="H60" s="835" t="s">
        <v>5735</v>
      </c>
      <c r="I60" s="849">
        <v>2.5059999942779543</v>
      </c>
      <c r="J60" s="849">
        <v>100</v>
      </c>
      <c r="K60" s="850">
        <v>250.60000228881836</v>
      </c>
    </row>
    <row r="61" spans="1:11" ht="14.45" customHeight="1" x14ac:dyDescent="0.2">
      <c r="A61" s="831" t="s">
        <v>592</v>
      </c>
      <c r="B61" s="832" t="s">
        <v>593</v>
      </c>
      <c r="C61" s="835" t="s">
        <v>608</v>
      </c>
      <c r="D61" s="863" t="s">
        <v>609</v>
      </c>
      <c r="E61" s="835" t="s">
        <v>5649</v>
      </c>
      <c r="F61" s="863" t="s">
        <v>5650</v>
      </c>
      <c r="G61" s="835" t="s">
        <v>5736</v>
      </c>
      <c r="H61" s="835" t="s">
        <v>5737</v>
      </c>
      <c r="I61" s="849">
        <v>3.96833336353302</v>
      </c>
      <c r="J61" s="849">
        <v>120</v>
      </c>
      <c r="K61" s="850">
        <v>476.20000457763672</v>
      </c>
    </row>
    <row r="62" spans="1:11" ht="14.45" customHeight="1" x14ac:dyDescent="0.2">
      <c r="A62" s="831" t="s">
        <v>592</v>
      </c>
      <c r="B62" s="832" t="s">
        <v>593</v>
      </c>
      <c r="C62" s="835" t="s">
        <v>608</v>
      </c>
      <c r="D62" s="863" t="s">
        <v>609</v>
      </c>
      <c r="E62" s="835" t="s">
        <v>5649</v>
      </c>
      <c r="F62" s="863" t="s">
        <v>5650</v>
      </c>
      <c r="G62" s="835" t="s">
        <v>5738</v>
      </c>
      <c r="H62" s="835" t="s">
        <v>5739</v>
      </c>
      <c r="I62" s="849">
        <v>52.319999694824219</v>
      </c>
      <c r="J62" s="849">
        <v>5</v>
      </c>
      <c r="K62" s="850">
        <v>261.6199951171875</v>
      </c>
    </row>
    <row r="63" spans="1:11" ht="14.45" customHeight="1" x14ac:dyDescent="0.2">
      <c r="A63" s="831" t="s">
        <v>592</v>
      </c>
      <c r="B63" s="832" t="s">
        <v>593</v>
      </c>
      <c r="C63" s="835" t="s">
        <v>608</v>
      </c>
      <c r="D63" s="863" t="s">
        <v>609</v>
      </c>
      <c r="E63" s="835" t="s">
        <v>5649</v>
      </c>
      <c r="F63" s="863" t="s">
        <v>5650</v>
      </c>
      <c r="G63" s="835" t="s">
        <v>5738</v>
      </c>
      <c r="H63" s="835" t="s">
        <v>5740</v>
      </c>
      <c r="I63" s="849">
        <v>52.32750129699707</v>
      </c>
      <c r="J63" s="849">
        <v>20</v>
      </c>
      <c r="K63" s="850">
        <v>1046.5</v>
      </c>
    </row>
    <row r="64" spans="1:11" ht="14.45" customHeight="1" x14ac:dyDescent="0.2">
      <c r="A64" s="831" t="s">
        <v>592</v>
      </c>
      <c r="B64" s="832" t="s">
        <v>593</v>
      </c>
      <c r="C64" s="835" t="s">
        <v>608</v>
      </c>
      <c r="D64" s="863" t="s">
        <v>609</v>
      </c>
      <c r="E64" s="835" t="s">
        <v>5649</v>
      </c>
      <c r="F64" s="863" t="s">
        <v>5650</v>
      </c>
      <c r="G64" s="835" t="s">
        <v>5741</v>
      </c>
      <c r="H64" s="835" t="s">
        <v>5742</v>
      </c>
      <c r="I64" s="849">
        <v>105.45999908447266</v>
      </c>
      <c r="J64" s="849">
        <v>1</v>
      </c>
      <c r="K64" s="850">
        <v>105.45999908447266</v>
      </c>
    </row>
    <row r="65" spans="1:11" ht="14.45" customHeight="1" x14ac:dyDescent="0.2">
      <c r="A65" s="831" t="s">
        <v>592</v>
      </c>
      <c r="B65" s="832" t="s">
        <v>593</v>
      </c>
      <c r="C65" s="835" t="s">
        <v>608</v>
      </c>
      <c r="D65" s="863" t="s">
        <v>609</v>
      </c>
      <c r="E65" s="835" t="s">
        <v>5649</v>
      </c>
      <c r="F65" s="863" t="s">
        <v>5650</v>
      </c>
      <c r="G65" s="835" t="s">
        <v>5743</v>
      </c>
      <c r="H65" s="835" t="s">
        <v>5744</v>
      </c>
      <c r="I65" s="849">
        <v>138.46000671386719</v>
      </c>
      <c r="J65" s="849">
        <v>1</v>
      </c>
      <c r="K65" s="850">
        <v>138.46000671386719</v>
      </c>
    </row>
    <row r="66" spans="1:11" ht="14.45" customHeight="1" x14ac:dyDescent="0.2">
      <c r="A66" s="831" t="s">
        <v>592</v>
      </c>
      <c r="B66" s="832" t="s">
        <v>593</v>
      </c>
      <c r="C66" s="835" t="s">
        <v>608</v>
      </c>
      <c r="D66" s="863" t="s">
        <v>609</v>
      </c>
      <c r="E66" s="835" t="s">
        <v>5649</v>
      </c>
      <c r="F66" s="863" t="s">
        <v>5650</v>
      </c>
      <c r="G66" s="835" t="s">
        <v>5745</v>
      </c>
      <c r="H66" s="835" t="s">
        <v>5746</v>
      </c>
      <c r="I66" s="849">
        <v>21.056666056315105</v>
      </c>
      <c r="J66" s="849">
        <v>420</v>
      </c>
      <c r="K66" s="850">
        <v>8613.7001953125</v>
      </c>
    </row>
    <row r="67" spans="1:11" ht="14.45" customHeight="1" x14ac:dyDescent="0.2">
      <c r="A67" s="831" t="s">
        <v>592</v>
      </c>
      <c r="B67" s="832" t="s">
        <v>593</v>
      </c>
      <c r="C67" s="835" t="s">
        <v>608</v>
      </c>
      <c r="D67" s="863" t="s">
        <v>609</v>
      </c>
      <c r="E67" s="835" t="s">
        <v>5649</v>
      </c>
      <c r="F67" s="863" t="s">
        <v>5650</v>
      </c>
      <c r="G67" s="835" t="s">
        <v>5747</v>
      </c>
      <c r="H67" s="835" t="s">
        <v>5748</v>
      </c>
      <c r="I67" s="849">
        <v>0.67000001668930054</v>
      </c>
      <c r="J67" s="849">
        <v>700</v>
      </c>
      <c r="K67" s="850">
        <v>469</v>
      </c>
    </row>
    <row r="68" spans="1:11" ht="14.45" customHeight="1" x14ac:dyDescent="0.2">
      <c r="A68" s="831" t="s">
        <v>592</v>
      </c>
      <c r="B68" s="832" t="s">
        <v>593</v>
      </c>
      <c r="C68" s="835" t="s">
        <v>608</v>
      </c>
      <c r="D68" s="863" t="s">
        <v>609</v>
      </c>
      <c r="E68" s="835" t="s">
        <v>5649</v>
      </c>
      <c r="F68" s="863" t="s">
        <v>5650</v>
      </c>
      <c r="G68" s="835" t="s">
        <v>5749</v>
      </c>
      <c r="H68" s="835" t="s">
        <v>5750</v>
      </c>
      <c r="I68" s="849">
        <v>30.507500171661377</v>
      </c>
      <c r="J68" s="849">
        <v>46</v>
      </c>
      <c r="K68" s="850">
        <v>1403.3399963378906</v>
      </c>
    </row>
    <row r="69" spans="1:11" ht="14.45" customHeight="1" x14ac:dyDescent="0.2">
      <c r="A69" s="831" t="s">
        <v>592</v>
      </c>
      <c r="B69" s="832" t="s">
        <v>593</v>
      </c>
      <c r="C69" s="835" t="s">
        <v>608</v>
      </c>
      <c r="D69" s="863" t="s">
        <v>609</v>
      </c>
      <c r="E69" s="835" t="s">
        <v>5649</v>
      </c>
      <c r="F69" s="863" t="s">
        <v>5650</v>
      </c>
      <c r="G69" s="835" t="s">
        <v>5751</v>
      </c>
      <c r="H69" s="835" t="s">
        <v>5752</v>
      </c>
      <c r="I69" s="849">
        <v>29.882499217987061</v>
      </c>
      <c r="J69" s="849">
        <v>72</v>
      </c>
      <c r="K69" s="850">
        <v>2151.47998046875</v>
      </c>
    </row>
    <row r="70" spans="1:11" ht="14.45" customHeight="1" x14ac:dyDescent="0.2">
      <c r="A70" s="831" t="s">
        <v>592</v>
      </c>
      <c r="B70" s="832" t="s">
        <v>593</v>
      </c>
      <c r="C70" s="835" t="s">
        <v>608</v>
      </c>
      <c r="D70" s="863" t="s">
        <v>609</v>
      </c>
      <c r="E70" s="835" t="s">
        <v>5649</v>
      </c>
      <c r="F70" s="863" t="s">
        <v>5650</v>
      </c>
      <c r="G70" s="835" t="s">
        <v>5749</v>
      </c>
      <c r="H70" s="835" t="s">
        <v>5753</v>
      </c>
      <c r="I70" s="849">
        <v>29.98400001525879</v>
      </c>
      <c r="J70" s="849">
        <v>32</v>
      </c>
      <c r="K70" s="850">
        <v>967.58000564575195</v>
      </c>
    </row>
    <row r="71" spans="1:11" ht="14.45" customHeight="1" x14ac:dyDescent="0.2">
      <c r="A71" s="831" t="s">
        <v>592</v>
      </c>
      <c r="B71" s="832" t="s">
        <v>593</v>
      </c>
      <c r="C71" s="835" t="s">
        <v>608</v>
      </c>
      <c r="D71" s="863" t="s">
        <v>609</v>
      </c>
      <c r="E71" s="835" t="s">
        <v>5649</v>
      </c>
      <c r="F71" s="863" t="s">
        <v>5650</v>
      </c>
      <c r="G71" s="835" t="s">
        <v>5751</v>
      </c>
      <c r="H71" s="835" t="s">
        <v>5754</v>
      </c>
      <c r="I71" s="849">
        <v>29.387999725341796</v>
      </c>
      <c r="J71" s="849">
        <v>114</v>
      </c>
      <c r="K71" s="850">
        <v>3348.1200561523438</v>
      </c>
    </row>
    <row r="72" spans="1:11" ht="14.45" customHeight="1" x14ac:dyDescent="0.2">
      <c r="A72" s="831" t="s">
        <v>592</v>
      </c>
      <c r="B72" s="832" t="s">
        <v>593</v>
      </c>
      <c r="C72" s="835" t="s">
        <v>608</v>
      </c>
      <c r="D72" s="863" t="s">
        <v>609</v>
      </c>
      <c r="E72" s="835" t="s">
        <v>5649</v>
      </c>
      <c r="F72" s="863" t="s">
        <v>5650</v>
      </c>
      <c r="G72" s="835" t="s">
        <v>5755</v>
      </c>
      <c r="H72" s="835" t="s">
        <v>5756</v>
      </c>
      <c r="I72" s="849">
        <v>0.99000000953674316</v>
      </c>
      <c r="J72" s="849">
        <v>20</v>
      </c>
      <c r="K72" s="850">
        <v>19.799999237060547</v>
      </c>
    </row>
    <row r="73" spans="1:11" ht="14.45" customHeight="1" x14ac:dyDescent="0.2">
      <c r="A73" s="831" t="s">
        <v>592</v>
      </c>
      <c r="B73" s="832" t="s">
        <v>593</v>
      </c>
      <c r="C73" s="835" t="s">
        <v>608</v>
      </c>
      <c r="D73" s="863" t="s">
        <v>609</v>
      </c>
      <c r="E73" s="835" t="s">
        <v>5757</v>
      </c>
      <c r="F73" s="863" t="s">
        <v>5758</v>
      </c>
      <c r="G73" s="835" t="s">
        <v>5759</v>
      </c>
      <c r="H73" s="835" t="s">
        <v>5760</v>
      </c>
      <c r="I73" s="849">
        <v>2.0449999570846558</v>
      </c>
      <c r="J73" s="849">
        <v>300</v>
      </c>
      <c r="K73" s="850">
        <v>613</v>
      </c>
    </row>
    <row r="74" spans="1:11" ht="14.45" customHeight="1" x14ac:dyDescent="0.2">
      <c r="A74" s="831" t="s">
        <v>592</v>
      </c>
      <c r="B74" s="832" t="s">
        <v>593</v>
      </c>
      <c r="C74" s="835" t="s">
        <v>608</v>
      </c>
      <c r="D74" s="863" t="s">
        <v>609</v>
      </c>
      <c r="E74" s="835" t="s">
        <v>5757</v>
      </c>
      <c r="F74" s="863" t="s">
        <v>5758</v>
      </c>
      <c r="G74" s="835" t="s">
        <v>5759</v>
      </c>
      <c r="H74" s="835" t="s">
        <v>5761</v>
      </c>
      <c r="I74" s="849">
        <v>2.0419999599456786</v>
      </c>
      <c r="J74" s="849">
        <v>400</v>
      </c>
      <c r="K74" s="850">
        <v>817</v>
      </c>
    </row>
    <row r="75" spans="1:11" ht="14.45" customHeight="1" x14ac:dyDescent="0.2">
      <c r="A75" s="831" t="s">
        <v>592</v>
      </c>
      <c r="B75" s="832" t="s">
        <v>593</v>
      </c>
      <c r="C75" s="835" t="s">
        <v>608</v>
      </c>
      <c r="D75" s="863" t="s">
        <v>609</v>
      </c>
      <c r="E75" s="835" t="s">
        <v>5757</v>
      </c>
      <c r="F75" s="863" t="s">
        <v>5758</v>
      </c>
      <c r="G75" s="835" t="s">
        <v>5762</v>
      </c>
      <c r="H75" s="835" t="s">
        <v>5763</v>
      </c>
      <c r="I75" s="849">
        <v>47.189998626708984</v>
      </c>
      <c r="J75" s="849">
        <v>60</v>
      </c>
      <c r="K75" s="850">
        <v>2831.3999633789063</v>
      </c>
    </row>
    <row r="76" spans="1:11" ht="14.45" customHeight="1" x14ac:dyDescent="0.2">
      <c r="A76" s="831" t="s">
        <v>592</v>
      </c>
      <c r="B76" s="832" t="s">
        <v>593</v>
      </c>
      <c r="C76" s="835" t="s">
        <v>608</v>
      </c>
      <c r="D76" s="863" t="s">
        <v>609</v>
      </c>
      <c r="E76" s="835" t="s">
        <v>5757</v>
      </c>
      <c r="F76" s="863" t="s">
        <v>5758</v>
      </c>
      <c r="G76" s="835" t="s">
        <v>5762</v>
      </c>
      <c r="H76" s="835" t="s">
        <v>5764</v>
      </c>
      <c r="I76" s="849">
        <v>47.189998626708984</v>
      </c>
      <c r="J76" s="849">
        <v>60</v>
      </c>
      <c r="K76" s="850">
        <v>2831.3999633789063</v>
      </c>
    </row>
    <row r="77" spans="1:11" ht="14.45" customHeight="1" x14ac:dyDescent="0.2">
      <c r="A77" s="831" t="s">
        <v>592</v>
      </c>
      <c r="B77" s="832" t="s">
        <v>593</v>
      </c>
      <c r="C77" s="835" t="s">
        <v>608</v>
      </c>
      <c r="D77" s="863" t="s">
        <v>609</v>
      </c>
      <c r="E77" s="835" t="s">
        <v>5757</v>
      </c>
      <c r="F77" s="863" t="s">
        <v>5758</v>
      </c>
      <c r="G77" s="835" t="s">
        <v>5765</v>
      </c>
      <c r="H77" s="835" t="s">
        <v>5766</v>
      </c>
      <c r="I77" s="849">
        <v>6.2950000762939453</v>
      </c>
      <c r="J77" s="849">
        <v>45</v>
      </c>
      <c r="K77" s="850">
        <v>283.19999694824219</v>
      </c>
    </row>
    <row r="78" spans="1:11" ht="14.45" customHeight="1" x14ac:dyDescent="0.2">
      <c r="A78" s="831" t="s">
        <v>592</v>
      </c>
      <c r="B78" s="832" t="s">
        <v>593</v>
      </c>
      <c r="C78" s="835" t="s">
        <v>608</v>
      </c>
      <c r="D78" s="863" t="s">
        <v>609</v>
      </c>
      <c r="E78" s="835" t="s">
        <v>5757</v>
      </c>
      <c r="F78" s="863" t="s">
        <v>5758</v>
      </c>
      <c r="G78" s="835" t="s">
        <v>5767</v>
      </c>
      <c r="H78" s="835" t="s">
        <v>5768</v>
      </c>
      <c r="I78" s="849">
        <v>2.3599998950958252</v>
      </c>
      <c r="J78" s="849">
        <v>10</v>
      </c>
      <c r="K78" s="850">
        <v>23.600000381469727</v>
      </c>
    </row>
    <row r="79" spans="1:11" ht="14.45" customHeight="1" x14ac:dyDescent="0.2">
      <c r="A79" s="831" t="s">
        <v>592</v>
      </c>
      <c r="B79" s="832" t="s">
        <v>593</v>
      </c>
      <c r="C79" s="835" t="s">
        <v>608</v>
      </c>
      <c r="D79" s="863" t="s">
        <v>609</v>
      </c>
      <c r="E79" s="835" t="s">
        <v>5757</v>
      </c>
      <c r="F79" s="863" t="s">
        <v>5758</v>
      </c>
      <c r="G79" s="835" t="s">
        <v>5769</v>
      </c>
      <c r="H79" s="835" t="s">
        <v>5770</v>
      </c>
      <c r="I79" s="849">
        <v>2.3599998950958252</v>
      </c>
      <c r="J79" s="849">
        <v>10</v>
      </c>
      <c r="K79" s="850">
        <v>23.600000381469727</v>
      </c>
    </row>
    <row r="80" spans="1:11" ht="14.45" customHeight="1" x14ac:dyDescent="0.2">
      <c r="A80" s="831" t="s">
        <v>592</v>
      </c>
      <c r="B80" s="832" t="s">
        <v>593</v>
      </c>
      <c r="C80" s="835" t="s">
        <v>608</v>
      </c>
      <c r="D80" s="863" t="s">
        <v>609</v>
      </c>
      <c r="E80" s="835" t="s">
        <v>5757</v>
      </c>
      <c r="F80" s="863" t="s">
        <v>5758</v>
      </c>
      <c r="G80" s="835" t="s">
        <v>5771</v>
      </c>
      <c r="H80" s="835" t="s">
        <v>5772</v>
      </c>
      <c r="I80" s="849">
        <v>2.3599998950958252</v>
      </c>
      <c r="J80" s="849">
        <v>10</v>
      </c>
      <c r="K80" s="850">
        <v>23.600000381469727</v>
      </c>
    </row>
    <row r="81" spans="1:11" ht="14.45" customHeight="1" x14ac:dyDescent="0.2">
      <c r="A81" s="831" t="s">
        <v>592</v>
      </c>
      <c r="B81" s="832" t="s">
        <v>593</v>
      </c>
      <c r="C81" s="835" t="s">
        <v>608</v>
      </c>
      <c r="D81" s="863" t="s">
        <v>609</v>
      </c>
      <c r="E81" s="835" t="s">
        <v>5757</v>
      </c>
      <c r="F81" s="863" t="s">
        <v>5758</v>
      </c>
      <c r="G81" s="835" t="s">
        <v>5767</v>
      </c>
      <c r="H81" s="835" t="s">
        <v>5773</v>
      </c>
      <c r="I81" s="849">
        <v>2.3599998950958252</v>
      </c>
      <c r="J81" s="849">
        <v>25</v>
      </c>
      <c r="K81" s="850">
        <v>59.000000953674316</v>
      </c>
    </row>
    <row r="82" spans="1:11" ht="14.45" customHeight="1" x14ac:dyDescent="0.2">
      <c r="A82" s="831" t="s">
        <v>592</v>
      </c>
      <c r="B82" s="832" t="s">
        <v>593</v>
      </c>
      <c r="C82" s="835" t="s">
        <v>608</v>
      </c>
      <c r="D82" s="863" t="s">
        <v>609</v>
      </c>
      <c r="E82" s="835" t="s">
        <v>5757</v>
      </c>
      <c r="F82" s="863" t="s">
        <v>5758</v>
      </c>
      <c r="G82" s="835" t="s">
        <v>5769</v>
      </c>
      <c r="H82" s="835" t="s">
        <v>5774</v>
      </c>
      <c r="I82" s="849">
        <v>2.3599998950958252</v>
      </c>
      <c r="J82" s="849">
        <v>45</v>
      </c>
      <c r="K82" s="850">
        <v>106.20000171661377</v>
      </c>
    </row>
    <row r="83" spans="1:11" ht="14.45" customHeight="1" x14ac:dyDescent="0.2">
      <c r="A83" s="831" t="s">
        <v>592</v>
      </c>
      <c r="B83" s="832" t="s">
        <v>593</v>
      </c>
      <c r="C83" s="835" t="s">
        <v>608</v>
      </c>
      <c r="D83" s="863" t="s">
        <v>609</v>
      </c>
      <c r="E83" s="835" t="s">
        <v>5757</v>
      </c>
      <c r="F83" s="863" t="s">
        <v>5758</v>
      </c>
      <c r="G83" s="835" t="s">
        <v>5771</v>
      </c>
      <c r="H83" s="835" t="s">
        <v>5775</v>
      </c>
      <c r="I83" s="849">
        <v>2.3599998950958252</v>
      </c>
      <c r="J83" s="849">
        <v>55</v>
      </c>
      <c r="K83" s="850">
        <v>129.80000400543213</v>
      </c>
    </row>
    <row r="84" spans="1:11" ht="14.45" customHeight="1" x14ac:dyDescent="0.2">
      <c r="A84" s="831" t="s">
        <v>592</v>
      </c>
      <c r="B84" s="832" t="s">
        <v>593</v>
      </c>
      <c r="C84" s="835" t="s">
        <v>608</v>
      </c>
      <c r="D84" s="863" t="s">
        <v>609</v>
      </c>
      <c r="E84" s="835" t="s">
        <v>5757</v>
      </c>
      <c r="F84" s="863" t="s">
        <v>5758</v>
      </c>
      <c r="G84" s="835" t="s">
        <v>5776</v>
      </c>
      <c r="H84" s="835" t="s">
        <v>5777</v>
      </c>
      <c r="I84" s="849">
        <v>4.809999942779541</v>
      </c>
      <c r="J84" s="849">
        <v>300</v>
      </c>
      <c r="K84" s="850">
        <v>1443</v>
      </c>
    </row>
    <row r="85" spans="1:11" ht="14.45" customHeight="1" x14ac:dyDescent="0.2">
      <c r="A85" s="831" t="s">
        <v>592</v>
      </c>
      <c r="B85" s="832" t="s">
        <v>593</v>
      </c>
      <c r="C85" s="835" t="s">
        <v>608</v>
      </c>
      <c r="D85" s="863" t="s">
        <v>609</v>
      </c>
      <c r="E85" s="835" t="s">
        <v>5757</v>
      </c>
      <c r="F85" s="863" t="s">
        <v>5758</v>
      </c>
      <c r="G85" s="835" t="s">
        <v>5778</v>
      </c>
      <c r="H85" s="835" t="s">
        <v>5779</v>
      </c>
      <c r="I85" s="849">
        <v>1.4999999664723873E-2</v>
      </c>
      <c r="J85" s="849">
        <v>800</v>
      </c>
      <c r="K85" s="850">
        <v>12</v>
      </c>
    </row>
    <row r="86" spans="1:11" ht="14.45" customHeight="1" x14ac:dyDescent="0.2">
      <c r="A86" s="831" t="s">
        <v>592</v>
      </c>
      <c r="B86" s="832" t="s">
        <v>593</v>
      </c>
      <c r="C86" s="835" t="s">
        <v>608</v>
      </c>
      <c r="D86" s="863" t="s">
        <v>609</v>
      </c>
      <c r="E86" s="835" t="s">
        <v>5757</v>
      </c>
      <c r="F86" s="863" t="s">
        <v>5758</v>
      </c>
      <c r="G86" s="835" t="s">
        <v>5780</v>
      </c>
      <c r="H86" s="835" t="s">
        <v>5781</v>
      </c>
      <c r="I86" s="849">
        <v>6.0500001907348633</v>
      </c>
      <c r="J86" s="849">
        <v>50</v>
      </c>
      <c r="K86" s="850">
        <v>302.5</v>
      </c>
    </row>
    <row r="87" spans="1:11" ht="14.45" customHeight="1" x14ac:dyDescent="0.2">
      <c r="A87" s="831" t="s">
        <v>592</v>
      </c>
      <c r="B87" s="832" t="s">
        <v>593</v>
      </c>
      <c r="C87" s="835" t="s">
        <v>608</v>
      </c>
      <c r="D87" s="863" t="s">
        <v>609</v>
      </c>
      <c r="E87" s="835" t="s">
        <v>5757</v>
      </c>
      <c r="F87" s="863" t="s">
        <v>5758</v>
      </c>
      <c r="G87" s="835" t="s">
        <v>5776</v>
      </c>
      <c r="H87" s="835" t="s">
        <v>5782</v>
      </c>
      <c r="I87" s="849">
        <v>4.809999942779541</v>
      </c>
      <c r="J87" s="849">
        <v>200</v>
      </c>
      <c r="K87" s="850">
        <v>962</v>
      </c>
    </row>
    <row r="88" spans="1:11" ht="14.45" customHeight="1" x14ac:dyDescent="0.2">
      <c r="A88" s="831" t="s">
        <v>592</v>
      </c>
      <c r="B88" s="832" t="s">
        <v>593</v>
      </c>
      <c r="C88" s="835" t="s">
        <v>608</v>
      </c>
      <c r="D88" s="863" t="s">
        <v>609</v>
      </c>
      <c r="E88" s="835" t="s">
        <v>5757</v>
      </c>
      <c r="F88" s="863" t="s">
        <v>5758</v>
      </c>
      <c r="G88" s="835" t="s">
        <v>5778</v>
      </c>
      <c r="H88" s="835" t="s">
        <v>5783</v>
      </c>
      <c r="I88" s="849">
        <v>1.1999999731779098E-2</v>
      </c>
      <c r="J88" s="849">
        <v>700</v>
      </c>
      <c r="K88" s="850">
        <v>8</v>
      </c>
    </row>
    <row r="89" spans="1:11" ht="14.45" customHeight="1" x14ac:dyDescent="0.2">
      <c r="A89" s="831" t="s">
        <v>592</v>
      </c>
      <c r="B89" s="832" t="s">
        <v>593</v>
      </c>
      <c r="C89" s="835" t="s">
        <v>608</v>
      </c>
      <c r="D89" s="863" t="s">
        <v>609</v>
      </c>
      <c r="E89" s="835" t="s">
        <v>5757</v>
      </c>
      <c r="F89" s="863" t="s">
        <v>5758</v>
      </c>
      <c r="G89" s="835" t="s">
        <v>5780</v>
      </c>
      <c r="H89" s="835" t="s">
        <v>5784</v>
      </c>
      <c r="I89" s="849">
        <v>6.0500001907348633</v>
      </c>
      <c r="J89" s="849">
        <v>110</v>
      </c>
      <c r="K89" s="850">
        <v>665.5</v>
      </c>
    </row>
    <row r="90" spans="1:11" ht="14.45" customHeight="1" x14ac:dyDescent="0.2">
      <c r="A90" s="831" t="s">
        <v>592</v>
      </c>
      <c r="B90" s="832" t="s">
        <v>593</v>
      </c>
      <c r="C90" s="835" t="s">
        <v>608</v>
      </c>
      <c r="D90" s="863" t="s">
        <v>609</v>
      </c>
      <c r="E90" s="835" t="s">
        <v>5757</v>
      </c>
      <c r="F90" s="863" t="s">
        <v>5758</v>
      </c>
      <c r="G90" s="835" t="s">
        <v>5785</v>
      </c>
      <c r="H90" s="835" t="s">
        <v>5786</v>
      </c>
      <c r="I90" s="849">
        <v>565.52001953125</v>
      </c>
      <c r="J90" s="849">
        <v>2</v>
      </c>
      <c r="K90" s="850">
        <v>1131.0400390625</v>
      </c>
    </row>
    <row r="91" spans="1:11" ht="14.45" customHeight="1" x14ac:dyDescent="0.2">
      <c r="A91" s="831" t="s">
        <v>592</v>
      </c>
      <c r="B91" s="832" t="s">
        <v>593</v>
      </c>
      <c r="C91" s="835" t="s">
        <v>608</v>
      </c>
      <c r="D91" s="863" t="s">
        <v>609</v>
      </c>
      <c r="E91" s="835" t="s">
        <v>5757</v>
      </c>
      <c r="F91" s="863" t="s">
        <v>5758</v>
      </c>
      <c r="G91" s="835" t="s">
        <v>5787</v>
      </c>
      <c r="H91" s="835" t="s">
        <v>5788</v>
      </c>
      <c r="I91" s="849">
        <v>15.920000076293945</v>
      </c>
      <c r="J91" s="849">
        <v>250</v>
      </c>
      <c r="K91" s="850">
        <v>3980</v>
      </c>
    </row>
    <row r="92" spans="1:11" ht="14.45" customHeight="1" x14ac:dyDescent="0.2">
      <c r="A92" s="831" t="s">
        <v>592</v>
      </c>
      <c r="B92" s="832" t="s">
        <v>593</v>
      </c>
      <c r="C92" s="835" t="s">
        <v>608</v>
      </c>
      <c r="D92" s="863" t="s">
        <v>609</v>
      </c>
      <c r="E92" s="835" t="s">
        <v>5757</v>
      </c>
      <c r="F92" s="863" t="s">
        <v>5758</v>
      </c>
      <c r="G92" s="835" t="s">
        <v>5787</v>
      </c>
      <c r="H92" s="835" t="s">
        <v>5789</v>
      </c>
      <c r="I92" s="849">
        <v>15.923333485921225</v>
      </c>
      <c r="J92" s="849">
        <v>150</v>
      </c>
      <c r="K92" s="850">
        <v>2388.5</v>
      </c>
    </row>
    <row r="93" spans="1:11" ht="14.45" customHeight="1" x14ac:dyDescent="0.2">
      <c r="A93" s="831" t="s">
        <v>592</v>
      </c>
      <c r="B93" s="832" t="s">
        <v>593</v>
      </c>
      <c r="C93" s="835" t="s">
        <v>608</v>
      </c>
      <c r="D93" s="863" t="s">
        <v>609</v>
      </c>
      <c r="E93" s="835" t="s">
        <v>5757</v>
      </c>
      <c r="F93" s="863" t="s">
        <v>5758</v>
      </c>
      <c r="G93" s="835" t="s">
        <v>5790</v>
      </c>
      <c r="H93" s="835" t="s">
        <v>5791</v>
      </c>
      <c r="I93" s="849">
        <v>3.4860000133514406</v>
      </c>
      <c r="J93" s="849">
        <v>1401</v>
      </c>
      <c r="K93" s="850">
        <v>4886.489990234375</v>
      </c>
    </row>
    <row r="94" spans="1:11" ht="14.45" customHeight="1" x14ac:dyDescent="0.2">
      <c r="A94" s="831" t="s">
        <v>592</v>
      </c>
      <c r="B94" s="832" t="s">
        <v>593</v>
      </c>
      <c r="C94" s="835" t="s">
        <v>608</v>
      </c>
      <c r="D94" s="863" t="s">
        <v>609</v>
      </c>
      <c r="E94" s="835" t="s">
        <v>5757</v>
      </c>
      <c r="F94" s="863" t="s">
        <v>5758</v>
      </c>
      <c r="G94" s="835" t="s">
        <v>5790</v>
      </c>
      <c r="H94" s="835" t="s">
        <v>5792</v>
      </c>
      <c r="I94" s="849">
        <v>3.4166667461395264</v>
      </c>
      <c r="J94" s="849">
        <v>700</v>
      </c>
      <c r="K94" s="850">
        <v>2405</v>
      </c>
    </row>
    <row r="95" spans="1:11" ht="14.45" customHeight="1" x14ac:dyDescent="0.2">
      <c r="A95" s="831" t="s">
        <v>592</v>
      </c>
      <c r="B95" s="832" t="s">
        <v>593</v>
      </c>
      <c r="C95" s="835" t="s">
        <v>608</v>
      </c>
      <c r="D95" s="863" t="s">
        <v>609</v>
      </c>
      <c r="E95" s="835" t="s">
        <v>5757</v>
      </c>
      <c r="F95" s="863" t="s">
        <v>5758</v>
      </c>
      <c r="G95" s="835" t="s">
        <v>5793</v>
      </c>
      <c r="H95" s="835" t="s">
        <v>5794</v>
      </c>
      <c r="I95" s="849">
        <v>17.979999542236328</v>
      </c>
      <c r="J95" s="849">
        <v>50</v>
      </c>
      <c r="K95" s="850">
        <v>899.030029296875</v>
      </c>
    </row>
    <row r="96" spans="1:11" ht="14.45" customHeight="1" x14ac:dyDescent="0.2">
      <c r="A96" s="831" t="s">
        <v>592</v>
      </c>
      <c r="B96" s="832" t="s">
        <v>593</v>
      </c>
      <c r="C96" s="835" t="s">
        <v>608</v>
      </c>
      <c r="D96" s="863" t="s">
        <v>609</v>
      </c>
      <c r="E96" s="835" t="s">
        <v>5757</v>
      </c>
      <c r="F96" s="863" t="s">
        <v>5758</v>
      </c>
      <c r="G96" s="835" t="s">
        <v>5793</v>
      </c>
      <c r="H96" s="835" t="s">
        <v>5795</v>
      </c>
      <c r="I96" s="849">
        <v>17.979999542236328</v>
      </c>
      <c r="J96" s="849">
        <v>50</v>
      </c>
      <c r="K96" s="850">
        <v>899.030029296875</v>
      </c>
    </row>
    <row r="97" spans="1:11" ht="14.45" customHeight="1" x14ac:dyDescent="0.2">
      <c r="A97" s="831" t="s">
        <v>592</v>
      </c>
      <c r="B97" s="832" t="s">
        <v>593</v>
      </c>
      <c r="C97" s="835" t="s">
        <v>608</v>
      </c>
      <c r="D97" s="863" t="s">
        <v>609</v>
      </c>
      <c r="E97" s="835" t="s">
        <v>5757</v>
      </c>
      <c r="F97" s="863" t="s">
        <v>5758</v>
      </c>
      <c r="G97" s="835" t="s">
        <v>5796</v>
      </c>
      <c r="H97" s="835" t="s">
        <v>5797</v>
      </c>
      <c r="I97" s="849">
        <v>17.979999542236328</v>
      </c>
      <c r="J97" s="849">
        <v>750</v>
      </c>
      <c r="K97" s="850">
        <v>13485</v>
      </c>
    </row>
    <row r="98" spans="1:11" ht="14.45" customHeight="1" x14ac:dyDescent="0.2">
      <c r="A98" s="831" t="s">
        <v>592</v>
      </c>
      <c r="B98" s="832" t="s">
        <v>593</v>
      </c>
      <c r="C98" s="835" t="s">
        <v>608</v>
      </c>
      <c r="D98" s="863" t="s">
        <v>609</v>
      </c>
      <c r="E98" s="835" t="s">
        <v>5757</v>
      </c>
      <c r="F98" s="863" t="s">
        <v>5758</v>
      </c>
      <c r="G98" s="835" t="s">
        <v>5796</v>
      </c>
      <c r="H98" s="835" t="s">
        <v>5798</v>
      </c>
      <c r="I98" s="849">
        <v>17.979999542236328</v>
      </c>
      <c r="J98" s="849">
        <v>600</v>
      </c>
      <c r="K98" s="850">
        <v>10788</v>
      </c>
    </row>
    <row r="99" spans="1:11" ht="14.45" customHeight="1" x14ac:dyDescent="0.2">
      <c r="A99" s="831" t="s">
        <v>592</v>
      </c>
      <c r="B99" s="832" t="s">
        <v>593</v>
      </c>
      <c r="C99" s="835" t="s">
        <v>608</v>
      </c>
      <c r="D99" s="863" t="s">
        <v>609</v>
      </c>
      <c r="E99" s="835" t="s">
        <v>5757</v>
      </c>
      <c r="F99" s="863" t="s">
        <v>5758</v>
      </c>
      <c r="G99" s="835" t="s">
        <v>5799</v>
      </c>
      <c r="H99" s="835" t="s">
        <v>5800</v>
      </c>
      <c r="I99" s="849">
        <v>18.354999542236328</v>
      </c>
      <c r="J99" s="849">
        <v>24</v>
      </c>
      <c r="K99" s="850">
        <v>440.47999572753906</v>
      </c>
    </row>
    <row r="100" spans="1:11" ht="14.45" customHeight="1" x14ac:dyDescent="0.2">
      <c r="A100" s="831" t="s">
        <v>592</v>
      </c>
      <c r="B100" s="832" t="s">
        <v>593</v>
      </c>
      <c r="C100" s="835" t="s">
        <v>608</v>
      </c>
      <c r="D100" s="863" t="s">
        <v>609</v>
      </c>
      <c r="E100" s="835" t="s">
        <v>5757</v>
      </c>
      <c r="F100" s="863" t="s">
        <v>5758</v>
      </c>
      <c r="G100" s="835" t="s">
        <v>5801</v>
      </c>
      <c r="H100" s="835" t="s">
        <v>5802</v>
      </c>
      <c r="I100" s="849">
        <v>16.340000152587891</v>
      </c>
      <c r="J100" s="849">
        <v>12</v>
      </c>
      <c r="K100" s="850">
        <v>196.02000427246094</v>
      </c>
    </row>
    <row r="101" spans="1:11" ht="14.45" customHeight="1" x14ac:dyDescent="0.2">
      <c r="A101" s="831" t="s">
        <v>592</v>
      </c>
      <c r="B101" s="832" t="s">
        <v>593</v>
      </c>
      <c r="C101" s="835" t="s">
        <v>608</v>
      </c>
      <c r="D101" s="863" t="s">
        <v>609</v>
      </c>
      <c r="E101" s="835" t="s">
        <v>5757</v>
      </c>
      <c r="F101" s="863" t="s">
        <v>5758</v>
      </c>
      <c r="G101" s="835" t="s">
        <v>5803</v>
      </c>
      <c r="H101" s="835" t="s">
        <v>5804</v>
      </c>
      <c r="I101" s="849">
        <v>13.199999809265137</v>
      </c>
      <c r="J101" s="849">
        <v>40</v>
      </c>
      <c r="K101" s="850">
        <v>528</v>
      </c>
    </row>
    <row r="102" spans="1:11" ht="14.45" customHeight="1" x14ac:dyDescent="0.2">
      <c r="A102" s="831" t="s">
        <v>592</v>
      </c>
      <c r="B102" s="832" t="s">
        <v>593</v>
      </c>
      <c r="C102" s="835" t="s">
        <v>608</v>
      </c>
      <c r="D102" s="863" t="s">
        <v>609</v>
      </c>
      <c r="E102" s="835" t="s">
        <v>5757</v>
      </c>
      <c r="F102" s="863" t="s">
        <v>5758</v>
      </c>
      <c r="G102" s="835" t="s">
        <v>5805</v>
      </c>
      <c r="H102" s="835" t="s">
        <v>5806</v>
      </c>
      <c r="I102" s="849">
        <v>13.199999809265137</v>
      </c>
      <c r="J102" s="849">
        <v>12</v>
      </c>
      <c r="K102" s="850">
        <v>158.39999389648438</v>
      </c>
    </row>
    <row r="103" spans="1:11" ht="14.45" customHeight="1" x14ac:dyDescent="0.2">
      <c r="A103" s="831" t="s">
        <v>592</v>
      </c>
      <c r="B103" s="832" t="s">
        <v>593</v>
      </c>
      <c r="C103" s="835" t="s">
        <v>608</v>
      </c>
      <c r="D103" s="863" t="s">
        <v>609</v>
      </c>
      <c r="E103" s="835" t="s">
        <v>5757</v>
      </c>
      <c r="F103" s="863" t="s">
        <v>5758</v>
      </c>
      <c r="G103" s="835" t="s">
        <v>5807</v>
      </c>
      <c r="H103" s="835" t="s">
        <v>5808</v>
      </c>
      <c r="I103" s="849">
        <v>22.75</v>
      </c>
      <c r="J103" s="849">
        <v>24</v>
      </c>
      <c r="K103" s="850">
        <v>545.98001098632813</v>
      </c>
    </row>
    <row r="104" spans="1:11" ht="14.45" customHeight="1" x14ac:dyDescent="0.2">
      <c r="A104" s="831" t="s">
        <v>592</v>
      </c>
      <c r="B104" s="832" t="s">
        <v>593</v>
      </c>
      <c r="C104" s="835" t="s">
        <v>608</v>
      </c>
      <c r="D104" s="863" t="s">
        <v>609</v>
      </c>
      <c r="E104" s="835" t="s">
        <v>5757</v>
      </c>
      <c r="F104" s="863" t="s">
        <v>5758</v>
      </c>
      <c r="G104" s="835" t="s">
        <v>5809</v>
      </c>
      <c r="H104" s="835" t="s">
        <v>5810</v>
      </c>
      <c r="I104" s="849">
        <v>22.75</v>
      </c>
      <c r="J104" s="849">
        <v>12</v>
      </c>
      <c r="K104" s="850">
        <v>272.98001098632813</v>
      </c>
    </row>
    <row r="105" spans="1:11" ht="14.45" customHeight="1" x14ac:dyDescent="0.2">
      <c r="A105" s="831" t="s">
        <v>592</v>
      </c>
      <c r="B105" s="832" t="s">
        <v>593</v>
      </c>
      <c r="C105" s="835" t="s">
        <v>608</v>
      </c>
      <c r="D105" s="863" t="s">
        <v>609</v>
      </c>
      <c r="E105" s="835" t="s">
        <v>5757</v>
      </c>
      <c r="F105" s="863" t="s">
        <v>5758</v>
      </c>
      <c r="G105" s="835" t="s">
        <v>5811</v>
      </c>
      <c r="H105" s="835" t="s">
        <v>5812</v>
      </c>
      <c r="I105" s="849">
        <v>22.75</v>
      </c>
      <c r="J105" s="849">
        <v>12</v>
      </c>
      <c r="K105" s="850">
        <v>272.98001098632813</v>
      </c>
    </row>
    <row r="106" spans="1:11" ht="14.45" customHeight="1" x14ac:dyDescent="0.2">
      <c r="A106" s="831" t="s">
        <v>592</v>
      </c>
      <c r="B106" s="832" t="s">
        <v>593</v>
      </c>
      <c r="C106" s="835" t="s">
        <v>608</v>
      </c>
      <c r="D106" s="863" t="s">
        <v>609</v>
      </c>
      <c r="E106" s="835" t="s">
        <v>5757</v>
      </c>
      <c r="F106" s="863" t="s">
        <v>5758</v>
      </c>
      <c r="G106" s="835" t="s">
        <v>5813</v>
      </c>
      <c r="H106" s="835" t="s">
        <v>5814</v>
      </c>
      <c r="I106" s="849">
        <v>25.110000610351563</v>
      </c>
      <c r="J106" s="849">
        <v>12</v>
      </c>
      <c r="K106" s="850">
        <v>301.32000732421875</v>
      </c>
    </row>
    <row r="107" spans="1:11" ht="14.45" customHeight="1" x14ac:dyDescent="0.2">
      <c r="A107" s="831" t="s">
        <v>592</v>
      </c>
      <c r="B107" s="832" t="s">
        <v>593</v>
      </c>
      <c r="C107" s="835" t="s">
        <v>608</v>
      </c>
      <c r="D107" s="863" t="s">
        <v>609</v>
      </c>
      <c r="E107" s="835" t="s">
        <v>5757</v>
      </c>
      <c r="F107" s="863" t="s">
        <v>5758</v>
      </c>
      <c r="G107" s="835" t="s">
        <v>5815</v>
      </c>
      <c r="H107" s="835" t="s">
        <v>5816</v>
      </c>
      <c r="I107" s="849">
        <v>22.744999885559082</v>
      </c>
      <c r="J107" s="849">
        <v>24</v>
      </c>
      <c r="K107" s="850">
        <v>545.89999389648438</v>
      </c>
    </row>
    <row r="108" spans="1:11" ht="14.45" customHeight="1" x14ac:dyDescent="0.2">
      <c r="A108" s="831" t="s">
        <v>592</v>
      </c>
      <c r="B108" s="832" t="s">
        <v>593</v>
      </c>
      <c r="C108" s="835" t="s">
        <v>608</v>
      </c>
      <c r="D108" s="863" t="s">
        <v>609</v>
      </c>
      <c r="E108" s="835" t="s">
        <v>5757</v>
      </c>
      <c r="F108" s="863" t="s">
        <v>5758</v>
      </c>
      <c r="G108" s="835" t="s">
        <v>5801</v>
      </c>
      <c r="H108" s="835" t="s">
        <v>5817</v>
      </c>
      <c r="I108" s="849">
        <v>16.704999923706055</v>
      </c>
      <c r="J108" s="849">
        <v>24</v>
      </c>
      <c r="K108" s="850">
        <v>400.86000061035156</v>
      </c>
    </row>
    <row r="109" spans="1:11" ht="14.45" customHeight="1" x14ac:dyDescent="0.2">
      <c r="A109" s="831" t="s">
        <v>592</v>
      </c>
      <c r="B109" s="832" t="s">
        <v>593</v>
      </c>
      <c r="C109" s="835" t="s">
        <v>608</v>
      </c>
      <c r="D109" s="863" t="s">
        <v>609</v>
      </c>
      <c r="E109" s="835" t="s">
        <v>5757</v>
      </c>
      <c r="F109" s="863" t="s">
        <v>5758</v>
      </c>
      <c r="G109" s="835" t="s">
        <v>5803</v>
      </c>
      <c r="H109" s="835" t="s">
        <v>5818</v>
      </c>
      <c r="I109" s="849">
        <v>13.199999809265137</v>
      </c>
      <c r="J109" s="849">
        <v>12</v>
      </c>
      <c r="K109" s="850">
        <v>158.39999389648438</v>
      </c>
    </row>
    <row r="110" spans="1:11" ht="14.45" customHeight="1" x14ac:dyDescent="0.2">
      <c r="A110" s="831" t="s">
        <v>592</v>
      </c>
      <c r="B110" s="832" t="s">
        <v>593</v>
      </c>
      <c r="C110" s="835" t="s">
        <v>608</v>
      </c>
      <c r="D110" s="863" t="s">
        <v>609</v>
      </c>
      <c r="E110" s="835" t="s">
        <v>5757</v>
      </c>
      <c r="F110" s="863" t="s">
        <v>5758</v>
      </c>
      <c r="G110" s="835" t="s">
        <v>5819</v>
      </c>
      <c r="H110" s="835" t="s">
        <v>5820</v>
      </c>
      <c r="I110" s="849">
        <v>13.199999809265137</v>
      </c>
      <c r="J110" s="849">
        <v>32</v>
      </c>
      <c r="K110" s="850">
        <v>422.39999389648438</v>
      </c>
    </row>
    <row r="111" spans="1:11" ht="14.45" customHeight="1" x14ac:dyDescent="0.2">
      <c r="A111" s="831" t="s">
        <v>592</v>
      </c>
      <c r="B111" s="832" t="s">
        <v>593</v>
      </c>
      <c r="C111" s="835" t="s">
        <v>608</v>
      </c>
      <c r="D111" s="863" t="s">
        <v>609</v>
      </c>
      <c r="E111" s="835" t="s">
        <v>5757</v>
      </c>
      <c r="F111" s="863" t="s">
        <v>5758</v>
      </c>
      <c r="G111" s="835" t="s">
        <v>5805</v>
      </c>
      <c r="H111" s="835" t="s">
        <v>5821</v>
      </c>
      <c r="I111" s="849">
        <v>13.204999923706055</v>
      </c>
      <c r="J111" s="849">
        <v>32</v>
      </c>
      <c r="K111" s="850">
        <v>422.60000610351563</v>
      </c>
    </row>
    <row r="112" spans="1:11" ht="14.45" customHeight="1" x14ac:dyDescent="0.2">
      <c r="A112" s="831" t="s">
        <v>592</v>
      </c>
      <c r="B112" s="832" t="s">
        <v>593</v>
      </c>
      <c r="C112" s="835" t="s">
        <v>608</v>
      </c>
      <c r="D112" s="863" t="s">
        <v>609</v>
      </c>
      <c r="E112" s="835" t="s">
        <v>5757</v>
      </c>
      <c r="F112" s="863" t="s">
        <v>5758</v>
      </c>
      <c r="G112" s="835" t="s">
        <v>5822</v>
      </c>
      <c r="H112" s="835" t="s">
        <v>5823</v>
      </c>
      <c r="I112" s="849">
        <v>4.0300002098083496</v>
      </c>
      <c r="J112" s="849">
        <v>50</v>
      </c>
      <c r="K112" s="850">
        <v>201.5</v>
      </c>
    </row>
    <row r="113" spans="1:11" ht="14.45" customHeight="1" x14ac:dyDescent="0.2">
      <c r="A113" s="831" t="s">
        <v>592</v>
      </c>
      <c r="B113" s="832" t="s">
        <v>593</v>
      </c>
      <c r="C113" s="835" t="s">
        <v>608</v>
      </c>
      <c r="D113" s="863" t="s">
        <v>609</v>
      </c>
      <c r="E113" s="835" t="s">
        <v>5757</v>
      </c>
      <c r="F113" s="863" t="s">
        <v>5758</v>
      </c>
      <c r="G113" s="835" t="s">
        <v>5824</v>
      </c>
      <c r="H113" s="835" t="s">
        <v>5825</v>
      </c>
      <c r="I113" s="849">
        <v>7.869999885559082</v>
      </c>
      <c r="J113" s="849">
        <v>1000</v>
      </c>
      <c r="K113" s="850">
        <v>7870</v>
      </c>
    </row>
    <row r="114" spans="1:11" ht="14.45" customHeight="1" x14ac:dyDescent="0.2">
      <c r="A114" s="831" t="s">
        <v>592</v>
      </c>
      <c r="B114" s="832" t="s">
        <v>593</v>
      </c>
      <c r="C114" s="835" t="s">
        <v>608</v>
      </c>
      <c r="D114" s="863" t="s">
        <v>609</v>
      </c>
      <c r="E114" s="835" t="s">
        <v>5757</v>
      </c>
      <c r="F114" s="863" t="s">
        <v>5758</v>
      </c>
      <c r="G114" s="835" t="s">
        <v>5824</v>
      </c>
      <c r="H114" s="835" t="s">
        <v>5826</v>
      </c>
      <c r="I114" s="849">
        <v>9.17400016784668</v>
      </c>
      <c r="J114" s="849">
        <v>850</v>
      </c>
      <c r="K114" s="850">
        <v>7828.5</v>
      </c>
    </row>
    <row r="115" spans="1:11" ht="14.45" customHeight="1" x14ac:dyDescent="0.2">
      <c r="A115" s="831" t="s">
        <v>592</v>
      </c>
      <c r="B115" s="832" t="s">
        <v>593</v>
      </c>
      <c r="C115" s="835" t="s">
        <v>608</v>
      </c>
      <c r="D115" s="863" t="s">
        <v>609</v>
      </c>
      <c r="E115" s="835" t="s">
        <v>5757</v>
      </c>
      <c r="F115" s="863" t="s">
        <v>5758</v>
      </c>
      <c r="G115" s="835" t="s">
        <v>5827</v>
      </c>
      <c r="H115" s="835" t="s">
        <v>5828</v>
      </c>
      <c r="I115" s="849">
        <v>10.069999694824219</v>
      </c>
      <c r="J115" s="849">
        <v>30</v>
      </c>
      <c r="K115" s="850">
        <v>302.10000610351563</v>
      </c>
    </row>
    <row r="116" spans="1:11" ht="14.45" customHeight="1" x14ac:dyDescent="0.2">
      <c r="A116" s="831" t="s">
        <v>592</v>
      </c>
      <c r="B116" s="832" t="s">
        <v>593</v>
      </c>
      <c r="C116" s="835" t="s">
        <v>608</v>
      </c>
      <c r="D116" s="863" t="s">
        <v>609</v>
      </c>
      <c r="E116" s="835" t="s">
        <v>5757</v>
      </c>
      <c r="F116" s="863" t="s">
        <v>5758</v>
      </c>
      <c r="G116" s="835" t="s">
        <v>5829</v>
      </c>
      <c r="H116" s="835" t="s">
        <v>5830</v>
      </c>
      <c r="I116" s="849">
        <v>3.142500102519989</v>
      </c>
      <c r="J116" s="849">
        <v>45</v>
      </c>
      <c r="K116" s="850">
        <v>141.39999866485596</v>
      </c>
    </row>
    <row r="117" spans="1:11" ht="14.45" customHeight="1" x14ac:dyDescent="0.2">
      <c r="A117" s="831" t="s">
        <v>592</v>
      </c>
      <c r="B117" s="832" t="s">
        <v>593</v>
      </c>
      <c r="C117" s="835" t="s">
        <v>608</v>
      </c>
      <c r="D117" s="863" t="s">
        <v>609</v>
      </c>
      <c r="E117" s="835" t="s">
        <v>5757</v>
      </c>
      <c r="F117" s="863" t="s">
        <v>5758</v>
      </c>
      <c r="G117" s="835" t="s">
        <v>5831</v>
      </c>
      <c r="H117" s="835" t="s">
        <v>5832</v>
      </c>
      <c r="I117" s="849">
        <v>2.190000057220459</v>
      </c>
      <c r="J117" s="849">
        <v>15</v>
      </c>
      <c r="K117" s="850">
        <v>32.849998474121094</v>
      </c>
    </row>
    <row r="118" spans="1:11" ht="14.45" customHeight="1" x14ac:dyDescent="0.2">
      <c r="A118" s="831" t="s">
        <v>592</v>
      </c>
      <c r="B118" s="832" t="s">
        <v>593</v>
      </c>
      <c r="C118" s="835" t="s">
        <v>608</v>
      </c>
      <c r="D118" s="863" t="s">
        <v>609</v>
      </c>
      <c r="E118" s="835" t="s">
        <v>5757</v>
      </c>
      <c r="F118" s="863" t="s">
        <v>5758</v>
      </c>
      <c r="G118" s="835" t="s">
        <v>5833</v>
      </c>
      <c r="H118" s="835" t="s">
        <v>5834</v>
      </c>
      <c r="I118" s="849">
        <v>35.090000152587891</v>
      </c>
      <c r="J118" s="849">
        <v>1</v>
      </c>
      <c r="K118" s="850">
        <v>35.090000152587891</v>
      </c>
    </row>
    <row r="119" spans="1:11" ht="14.45" customHeight="1" x14ac:dyDescent="0.2">
      <c r="A119" s="831" t="s">
        <v>592</v>
      </c>
      <c r="B119" s="832" t="s">
        <v>593</v>
      </c>
      <c r="C119" s="835" t="s">
        <v>608</v>
      </c>
      <c r="D119" s="863" t="s">
        <v>609</v>
      </c>
      <c r="E119" s="835" t="s">
        <v>5757</v>
      </c>
      <c r="F119" s="863" t="s">
        <v>5758</v>
      </c>
      <c r="G119" s="835" t="s">
        <v>5835</v>
      </c>
      <c r="H119" s="835" t="s">
        <v>5836</v>
      </c>
      <c r="I119" s="849">
        <v>80.575000762939453</v>
      </c>
      <c r="J119" s="849">
        <v>13</v>
      </c>
      <c r="K119" s="850">
        <v>1047.4400177001953</v>
      </c>
    </row>
    <row r="120" spans="1:11" ht="14.45" customHeight="1" x14ac:dyDescent="0.2">
      <c r="A120" s="831" t="s">
        <v>592</v>
      </c>
      <c r="B120" s="832" t="s">
        <v>593</v>
      </c>
      <c r="C120" s="835" t="s">
        <v>608</v>
      </c>
      <c r="D120" s="863" t="s">
        <v>609</v>
      </c>
      <c r="E120" s="835" t="s">
        <v>5757</v>
      </c>
      <c r="F120" s="863" t="s">
        <v>5758</v>
      </c>
      <c r="G120" s="835" t="s">
        <v>5835</v>
      </c>
      <c r="H120" s="835" t="s">
        <v>5837</v>
      </c>
      <c r="I120" s="849">
        <v>80.570001220703119</v>
      </c>
      <c r="J120" s="849">
        <v>19</v>
      </c>
      <c r="K120" s="850">
        <v>1530.8699951171875</v>
      </c>
    </row>
    <row r="121" spans="1:11" ht="14.45" customHeight="1" x14ac:dyDescent="0.2">
      <c r="A121" s="831" t="s">
        <v>592</v>
      </c>
      <c r="B121" s="832" t="s">
        <v>593</v>
      </c>
      <c r="C121" s="835" t="s">
        <v>608</v>
      </c>
      <c r="D121" s="863" t="s">
        <v>609</v>
      </c>
      <c r="E121" s="835" t="s">
        <v>5757</v>
      </c>
      <c r="F121" s="863" t="s">
        <v>5758</v>
      </c>
      <c r="G121" s="835" t="s">
        <v>5838</v>
      </c>
      <c r="H121" s="835" t="s">
        <v>5839</v>
      </c>
      <c r="I121" s="849">
        <v>2.4700000286102295</v>
      </c>
      <c r="J121" s="849">
        <v>100</v>
      </c>
      <c r="K121" s="850">
        <v>247</v>
      </c>
    </row>
    <row r="122" spans="1:11" ht="14.45" customHeight="1" x14ac:dyDescent="0.2">
      <c r="A122" s="831" t="s">
        <v>592</v>
      </c>
      <c r="B122" s="832" t="s">
        <v>593</v>
      </c>
      <c r="C122" s="835" t="s">
        <v>608</v>
      </c>
      <c r="D122" s="863" t="s">
        <v>609</v>
      </c>
      <c r="E122" s="835" t="s">
        <v>5757</v>
      </c>
      <c r="F122" s="863" t="s">
        <v>5758</v>
      </c>
      <c r="G122" s="835" t="s">
        <v>5838</v>
      </c>
      <c r="H122" s="835" t="s">
        <v>5840</v>
      </c>
      <c r="I122" s="849">
        <v>2.4600000381469727</v>
      </c>
      <c r="J122" s="849">
        <v>300</v>
      </c>
      <c r="K122" s="850">
        <v>738</v>
      </c>
    </row>
    <row r="123" spans="1:11" ht="14.45" customHeight="1" x14ac:dyDescent="0.2">
      <c r="A123" s="831" t="s">
        <v>592</v>
      </c>
      <c r="B123" s="832" t="s">
        <v>593</v>
      </c>
      <c r="C123" s="835" t="s">
        <v>608</v>
      </c>
      <c r="D123" s="863" t="s">
        <v>609</v>
      </c>
      <c r="E123" s="835" t="s">
        <v>5757</v>
      </c>
      <c r="F123" s="863" t="s">
        <v>5758</v>
      </c>
      <c r="G123" s="835" t="s">
        <v>5841</v>
      </c>
      <c r="H123" s="835" t="s">
        <v>5842</v>
      </c>
      <c r="I123" s="849">
        <v>11.739999771118164</v>
      </c>
      <c r="J123" s="849">
        <v>20</v>
      </c>
      <c r="K123" s="850">
        <v>234.80000305175781</v>
      </c>
    </row>
    <row r="124" spans="1:11" ht="14.45" customHeight="1" x14ac:dyDescent="0.2">
      <c r="A124" s="831" t="s">
        <v>592</v>
      </c>
      <c r="B124" s="832" t="s">
        <v>593</v>
      </c>
      <c r="C124" s="835" t="s">
        <v>608</v>
      </c>
      <c r="D124" s="863" t="s">
        <v>609</v>
      </c>
      <c r="E124" s="835" t="s">
        <v>5757</v>
      </c>
      <c r="F124" s="863" t="s">
        <v>5758</v>
      </c>
      <c r="G124" s="835" t="s">
        <v>5843</v>
      </c>
      <c r="H124" s="835" t="s">
        <v>5844</v>
      </c>
      <c r="I124" s="849">
        <v>13.310000419616699</v>
      </c>
      <c r="J124" s="849">
        <v>90</v>
      </c>
      <c r="K124" s="850">
        <v>1197.8999938964844</v>
      </c>
    </row>
    <row r="125" spans="1:11" ht="14.45" customHeight="1" x14ac:dyDescent="0.2">
      <c r="A125" s="831" t="s">
        <v>592</v>
      </c>
      <c r="B125" s="832" t="s">
        <v>593</v>
      </c>
      <c r="C125" s="835" t="s">
        <v>608</v>
      </c>
      <c r="D125" s="863" t="s">
        <v>609</v>
      </c>
      <c r="E125" s="835" t="s">
        <v>5757</v>
      </c>
      <c r="F125" s="863" t="s">
        <v>5758</v>
      </c>
      <c r="G125" s="835" t="s">
        <v>5845</v>
      </c>
      <c r="H125" s="835" t="s">
        <v>5846</v>
      </c>
      <c r="I125" s="849">
        <v>2.2899999618530273</v>
      </c>
      <c r="J125" s="849">
        <v>650</v>
      </c>
      <c r="K125" s="850">
        <v>1488.5</v>
      </c>
    </row>
    <row r="126" spans="1:11" ht="14.45" customHeight="1" x14ac:dyDescent="0.2">
      <c r="A126" s="831" t="s">
        <v>592</v>
      </c>
      <c r="B126" s="832" t="s">
        <v>593</v>
      </c>
      <c r="C126" s="835" t="s">
        <v>608</v>
      </c>
      <c r="D126" s="863" t="s">
        <v>609</v>
      </c>
      <c r="E126" s="835" t="s">
        <v>5757</v>
      </c>
      <c r="F126" s="863" t="s">
        <v>5758</v>
      </c>
      <c r="G126" s="835" t="s">
        <v>5841</v>
      </c>
      <c r="H126" s="835" t="s">
        <v>5847</v>
      </c>
      <c r="I126" s="849">
        <v>11.735999679565429</v>
      </c>
      <c r="J126" s="849">
        <v>85</v>
      </c>
      <c r="K126" s="850">
        <v>997.65001678466797</v>
      </c>
    </row>
    <row r="127" spans="1:11" ht="14.45" customHeight="1" x14ac:dyDescent="0.2">
      <c r="A127" s="831" t="s">
        <v>592</v>
      </c>
      <c r="B127" s="832" t="s">
        <v>593</v>
      </c>
      <c r="C127" s="835" t="s">
        <v>608</v>
      </c>
      <c r="D127" s="863" t="s">
        <v>609</v>
      </c>
      <c r="E127" s="835" t="s">
        <v>5757</v>
      </c>
      <c r="F127" s="863" t="s">
        <v>5758</v>
      </c>
      <c r="G127" s="835" t="s">
        <v>5843</v>
      </c>
      <c r="H127" s="835" t="s">
        <v>5848</v>
      </c>
      <c r="I127" s="849">
        <v>13.310000419616699</v>
      </c>
      <c r="J127" s="849">
        <v>110</v>
      </c>
      <c r="K127" s="850">
        <v>1464.1000366210938</v>
      </c>
    </row>
    <row r="128" spans="1:11" ht="14.45" customHeight="1" x14ac:dyDescent="0.2">
      <c r="A128" s="831" t="s">
        <v>592</v>
      </c>
      <c r="B128" s="832" t="s">
        <v>593</v>
      </c>
      <c r="C128" s="835" t="s">
        <v>608</v>
      </c>
      <c r="D128" s="863" t="s">
        <v>609</v>
      </c>
      <c r="E128" s="835" t="s">
        <v>5757</v>
      </c>
      <c r="F128" s="863" t="s">
        <v>5758</v>
      </c>
      <c r="G128" s="835" t="s">
        <v>5845</v>
      </c>
      <c r="H128" s="835" t="s">
        <v>5849</v>
      </c>
      <c r="I128" s="849">
        <v>2.2874999642372131</v>
      </c>
      <c r="J128" s="849">
        <v>600</v>
      </c>
      <c r="K128" s="850">
        <v>1371</v>
      </c>
    </row>
    <row r="129" spans="1:11" ht="14.45" customHeight="1" x14ac:dyDescent="0.2">
      <c r="A129" s="831" t="s">
        <v>592</v>
      </c>
      <c r="B129" s="832" t="s">
        <v>593</v>
      </c>
      <c r="C129" s="835" t="s">
        <v>608</v>
      </c>
      <c r="D129" s="863" t="s">
        <v>609</v>
      </c>
      <c r="E129" s="835" t="s">
        <v>5757</v>
      </c>
      <c r="F129" s="863" t="s">
        <v>5758</v>
      </c>
      <c r="G129" s="835" t="s">
        <v>5850</v>
      </c>
      <c r="H129" s="835" t="s">
        <v>5851</v>
      </c>
      <c r="I129" s="849">
        <v>5.320000171661377</v>
      </c>
      <c r="J129" s="849">
        <v>100</v>
      </c>
      <c r="K129" s="850">
        <v>532</v>
      </c>
    </row>
    <row r="130" spans="1:11" ht="14.45" customHeight="1" x14ac:dyDescent="0.2">
      <c r="A130" s="831" t="s">
        <v>592</v>
      </c>
      <c r="B130" s="832" t="s">
        <v>593</v>
      </c>
      <c r="C130" s="835" t="s">
        <v>608</v>
      </c>
      <c r="D130" s="863" t="s">
        <v>609</v>
      </c>
      <c r="E130" s="835" t="s">
        <v>5757</v>
      </c>
      <c r="F130" s="863" t="s">
        <v>5758</v>
      </c>
      <c r="G130" s="835" t="s">
        <v>5852</v>
      </c>
      <c r="H130" s="835" t="s">
        <v>5853</v>
      </c>
      <c r="I130" s="849">
        <v>321.76998901367188</v>
      </c>
      <c r="J130" s="849">
        <v>1</v>
      </c>
      <c r="K130" s="850">
        <v>321.76998901367188</v>
      </c>
    </row>
    <row r="131" spans="1:11" ht="14.45" customHeight="1" x14ac:dyDescent="0.2">
      <c r="A131" s="831" t="s">
        <v>592</v>
      </c>
      <c r="B131" s="832" t="s">
        <v>593</v>
      </c>
      <c r="C131" s="835" t="s">
        <v>608</v>
      </c>
      <c r="D131" s="863" t="s">
        <v>609</v>
      </c>
      <c r="E131" s="835" t="s">
        <v>5757</v>
      </c>
      <c r="F131" s="863" t="s">
        <v>5758</v>
      </c>
      <c r="G131" s="835" t="s">
        <v>5854</v>
      </c>
      <c r="H131" s="835" t="s">
        <v>5855</v>
      </c>
      <c r="I131" s="849">
        <v>1.5</v>
      </c>
      <c r="J131" s="849">
        <v>40</v>
      </c>
      <c r="K131" s="850">
        <v>60</v>
      </c>
    </row>
    <row r="132" spans="1:11" ht="14.45" customHeight="1" x14ac:dyDescent="0.2">
      <c r="A132" s="831" t="s">
        <v>592</v>
      </c>
      <c r="B132" s="832" t="s">
        <v>593</v>
      </c>
      <c r="C132" s="835" t="s">
        <v>608</v>
      </c>
      <c r="D132" s="863" t="s">
        <v>609</v>
      </c>
      <c r="E132" s="835" t="s">
        <v>5757</v>
      </c>
      <c r="F132" s="863" t="s">
        <v>5758</v>
      </c>
      <c r="G132" s="835" t="s">
        <v>5856</v>
      </c>
      <c r="H132" s="835" t="s">
        <v>5857</v>
      </c>
      <c r="I132" s="849">
        <v>9.1999998092651367</v>
      </c>
      <c r="J132" s="849">
        <v>450</v>
      </c>
      <c r="K132" s="850">
        <v>4140</v>
      </c>
    </row>
    <row r="133" spans="1:11" ht="14.45" customHeight="1" x14ac:dyDescent="0.2">
      <c r="A133" s="831" t="s">
        <v>592</v>
      </c>
      <c r="B133" s="832" t="s">
        <v>593</v>
      </c>
      <c r="C133" s="835" t="s">
        <v>608</v>
      </c>
      <c r="D133" s="863" t="s">
        <v>609</v>
      </c>
      <c r="E133" s="835" t="s">
        <v>5757</v>
      </c>
      <c r="F133" s="863" t="s">
        <v>5758</v>
      </c>
      <c r="G133" s="835" t="s">
        <v>5856</v>
      </c>
      <c r="H133" s="835" t="s">
        <v>5858</v>
      </c>
      <c r="I133" s="849">
        <v>9.1999998092651367</v>
      </c>
      <c r="J133" s="849">
        <v>400</v>
      </c>
      <c r="K133" s="850">
        <v>3680</v>
      </c>
    </row>
    <row r="134" spans="1:11" ht="14.45" customHeight="1" x14ac:dyDescent="0.2">
      <c r="A134" s="831" t="s">
        <v>592</v>
      </c>
      <c r="B134" s="832" t="s">
        <v>593</v>
      </c>
      <c r="C134" s="835" t="s">
        <v>608</v>
      </c>
      <c r="D134" s="863" t="s">
        <v>609</v>
      </c>
      <c r="E134" s="835" t="s">
        <v>5757</v>
      </c>
      <c r="F134" s="863" t="s">
        <v>5758</v>
      </c>
      <c r="G134" s="835" t="s">
        <v>5859</v>
      </c>
      <c r="H134" s="835" t="s">
        <v>5860</v>
      </c>
      <c r="I134" s="849">
        <v>172.5</v>
      </c>
      <c r="J134" s="849">
        <v>1</v>
      </c>
      <c r="K134" s="850">
        <v>172.5</v>
      </c>
    </row>
    <row r="135" spans="1:11" ht="14.45" customHeight="1" x14ac:dyDescent="0.2">
      <c r="A135" s="831" t="s">
        <v>592</v>
      </c>
      <c r="B135" s="832" t="s">
        <v>593</v>
      </c>
      <c r="C135" s="835" t="s">
        <v>608</v>
      </c>
      <c r="D135" s="863" t="s">
        <v>609</v>
      </c>
      <c r="E135" s="835" t="s">
        <v>5757</v>
      </c>
      <c r="F135" s="863" t="s">
        <v>5758</v>
      </c>
      <c r="G135" s="835" t="s">
        <v>5859</v>
      </c>
      <c r="H135" s="835" t="s">
        <v>5861</v>
      </c>
      <c r="I135" s="849">
        <v>172.5</v>
      </c>
      <c r="J135" s="849">
        <v>1</v>
      </c>
      <c r="K135" s="850">
        <v>172.5</v>
      </c>
    </row>
    <row r="136" spans="1:11" ht="14.45" customHeight="1" x14ac:dyDescent="0.2">
      <c r="A136" s="831" t="s">
        <v>592</v>
      </c>
      <c r="B136" s="832" t="s">
        <v>593</v>
      </c>
      <c r="C136" s="835" t="s">
        <v>608</v>
      </c>
      <c r="D136" s="863" t="s">
        <v>609</v>
      </c>
      <c r="E136" s="835" t="s">
        <v>5757</v>
      </c>
      <c r="F136" s="863" t="s">
        <v>5758</v>
      </c>
      <c r="G136" s="835" t="s">
        <v>5862</v>
      </c>
      <c r="H136" s="835" t="s">
        <v>5863</v>
      </c>
      <c r="I136" s="849">
        <v>6.1700000762939453</v>
      </c>
      <c r="J136" s="849">
        <v>310</v>
      </c>
      <c r="K136" s="850">
        <v>1912.7000122070313</v>
      </c>
    </row>
    <row r="137" spans="1:11" ht="14.45" customHeight="1" x14ac:dyDescent="0.2">
      <c r="A137" s="831" t="s">
        <v>592</v>
      </c>
      <c r="B137" s="832" t="s">
        <v>593</v>
      </c>
      <c r="C137" s="835" t="s">
        <v>608</v>
      </c>
      <c r="D137" s="863" t="s">
        <v>609</v>
      </c>
      <c r="E137" s="835" t="s">
        <v>5757</v>
      </c>
      <c r="F137" s="863" t="s">
        <v>5758</v>
      </c>
      <c r="G137" s="835" t="s">
        <v>5862</v>
      </c>
      <c r="H137" s="835" t="s">
        <v>5864</v>
      </c>
      <c r="I137" s="849">
        <v>6.1720000267028805</v>
      </c>
      <c r="J137" s="849">
        <v>320</v>
      </c>
      <c r="K137" s="850">
        <v>1974.7000122070313</v>
      </c>
    </row>
    <row r="138" spans="1:11" ht="14.45" customHeight="1" x14ac:dyDescent="0.2">
      <c r="A138" s="831" t="s">
        <v>592</v>
      </c>
      <c r="B138" s="832" t="s">
        <v>593</v>
      </c>
      <c r="C138" s="835" t="s">
        <v>608</v>
      </c>
      <c r="D138" s="863" t="s">
        <v>609</v>
      </c>
      <c r="E138" s="835" t="s">
        <v>5757</v>
      </c>
      <c r="F138" s="863" t="s">
        <v>5758</v>
      </c>
      <c r="G138" s="835" t="s">
        <v>5865</v>
      </c>
      <c r="H138" s="835" t="s">
        <v>5866</v>
      </c>
      <c r="I138" s="849">
        <v>217.42999267578125</v>
      </c>
      <c r="J138" s="849">
        <v>9</v>
      </c>
      <c r="K138" s="850">
        <v>1956.8699340820313</v>
      </c>
    </row>
    <row r="139" spans="1:11" ht="14.45" customHeight="1" x14ac:dyDescent="0.2">
      <c r="A139" s="831" t="s">
        <v>592</v>
      </c>
      <c r="B139" s="832" t="s">
        <v>593</v>
      </c>
      <c r="C139" s="835" t="s">
        <v>608</v>
      </c>
      <c r="D139" s="863" t="s">
        <v>609</v>
      </c>
      <c r="E139" s="835" t="s">
        <v>5757</v>
      </c>
      <c r="F139" s="863" t="s">
        <v>5758</v>
      </c>
      <c r="G139" s="835" t="s">
        <v>5865</v>
      </c>
      <c r="H139" s="835" t="s">
        <v>5867</v>
      </c>
      <c r="I139" s="849">
        <v>217.43666585286459</v>
      </c>
      <c r="J139" s="849">
        <v>13</v>
      </c>
      <c r="K139" s="850">
        <v>2826.699951171875</v>
      </c>
    </row>
    <row r="140" spans="1:11" ht="14.45" customHeight="1" x14ac:dyDescent="0.2">
      <c r="A140" s="831" t="s">
        <v>592</v>
      </c>
      <c r="B140" s="832" t="s">
        <v>593</v>
      </c>
      <c r="C140" s="835" t="s">
        <v>608</v>
      </c>
      <c r="D140" s="863" t="s">
        <v>609</v>
      </c>
      <c r="E140" s="835" t="s">
        <v>5757</v>
      </c>
      <c r="F140" s="863" t="s">
        <v>5758</v>
      </c>
      <c r="G140" s="835" t="s">
        <v>5868</v>
      </c>
      <c r="H140" s="835" t="s">
        <v>5869</v>
      </c>
      <c r="I140" s="849">
        <v>32.790000915527344</v>
      </c>
      <c r="J140" s="849">
        <v>49</v>
      </c>
      <c r="K140" s="850">
        <v>1606.7099609375</v>
      </c>
    </row>
    <row r="141" spans="1:11" ht="14.45" customHeight="1" x14ac:dyDescent="0.2">
      <c r="A141" s="831" t="s">
        <v>592</v>
      </c>
      <c r="B141" s="832" t="s">
        <v>593</v>
      </c>
      <c r="C141" s="835" t="s">
        <v>608</v>
      </c>
      <c r="D141" s="863" t="s">
        <v>609</v>
      </c>
      <c r="E141" s="835" t="s">
        <v>5757</v>
      </c>
      <c r="F141" s="863" t="s">
        <v>5758</v>
      </c>
      <c r="G141" s="835" t="s">
        <v>5868</v>
      </c>
      <c r="H141" s="835" t="s">
        <v>5870</v>
      </c>
      <c r="I141" s="849">
        <v>34.507498741149902</v>
      </c>
      <c r="J141" s="849">
        <v>134</v>
      </c>
      <c r="K141" s="850">
        <v>4624.1400756835938</v>
      </c>
    </row>
    <row r="142" spans="1:11" ht="14.45" customHeight="1" x14ac:dyDescent="0.2">
      <c r="A142" s="831" t="s">
        <v>592</v>
      </c>
      <c r="B142" s="832" t="s">
        <v>593</v>
      </c>
      <c r="C142" s="835" t="s">
        <v>608</v>
      </c>
      <c r="D142" s="863" t="s">
        <v>609</v>
      </c>
      <c r="E142" s="835" t="s">
        <v>5757</v>
      </c>
      <c r="F142" s="863" t="s">
        <v>5758</v>
      </c>
      <c r="G142" s="835" t="s">
        <v>5871</v>
      </c>
      <c r="H142" s="835" t="s">
        <v>5872</v>
      </c>
      <c r="I142" s="849">
        <v>9.7150001525878906</v>
      </c>
      <c r="J142" s="849">
        <v>12</v>
      </c>
      <c r="K142" s="850">
        <v>141.01999664306641</v>
      </c>
    </row>
    <row r="143" spans="1:11" ht="14.45" customHeight="1" x14ac:dyDescent="0.2">
      <c r="A143" s="831" t="s">
        <v>592</v>
      </c>
      <c r="B143" s="832" t="s">
        <v>593</v>
      </c>
      <c r="C143" s="835" t="s">
        <v>608</v>
      </c>
      <c r="D143" s="863" t="s">
        <v>609</v>
      </c>
      <c r="E143" s="835" t="s">
        <v>5757</v>
      </c>
      <c r="F143" s="863" t="s">
        <v>5758</v>
      </c>
      <c r="G143" s="835" t="s">
        <v>5873</v>
      </c>
      <c r="H143" s="835" t="s">
        <v>5874</v>
      </c>
      <c r="I143" s="849">
        <v>9.7899999618530273</v>
      </c>
      <c r="J143" s="849">
        <v>10</v>
      </c>
      <c r="K143" s="850">
        <v>97.900001525878906</v>
      </c>
    </row>
    <row r="144" spans="1:11" ht="14.45" customHeight="1" x14ac:dyDescent="0.2">
      <c r="A144" s="831" t="s">
        <v>592</v>
      </c>
      <c r="B144" s="832" t="s">
        <v>593</v>
      </c>
      <c r="C144" s="835" t="s">
        <v>608</v>
      </c>
      <c r="D144" s="863" t="s">
        <v>609</v>
      </c>
      <c r="E144" s="835" t="s">
        <v>5757</v>
      </c>
      <c r="F144" s="863" t="s">
        <v>5758</v>
      </c>
      <c r="G144" s="835" t="s">
        <v>5875</v>
      </c>
      <c r="H144" s="835" t="s">
        <v>5876</v>
      </c>
      <c r="I144" s="849">
        <v>197.57000732421875</v>
      </c>
      <c r="J144" s="849">
        <v>6</v>
      </c>
      <c r="K144" s="850">
        <v>1185.4200439453125</v>
      </c>
    </row>
    <row r="145" spans="1:11" ht="14.45" customHeight="1" x14ac:dyDescent="0.2">
      <c r="A145" s="831" t="s">
        <v>592</v>
      </c>
      <c r="B145" s="832" t="s">
        <v>593</v>
      </c>
      <c r="C145" s="835" t="s">
        <v>608</v>
      </c>
      <c r="D145" s="863" t="s">
        <v>609</v>
      </c>
      <c r="E145" s="835" t="s">
        <v>5757</v>
      </c>
      <c r="F145" s="863" t="s">
        <v>5758</v>
      </c>
      <c r="G145" s="835" t="s">
        <v>5875</v>
      </c>
      <c r="H145" s="835" t="s">
        <v>5877</v>
      </c>
      <c r="I145" s="849">
        <v>197.57000732421875</v>
      </c>
      <c r="J145" s="849">
        <v>3</v>
      </c>
      <c r="K145" s="850">
        <v>592.71002197265625</v>
      </c>
    </row>
    <row r="146" spans="1:11" ht="14.45" customHeight="1" x14ac:dyDescent="0.2">
      <c r="A146" s="831" t="s">
        <v>592</v>
      </c>
      <c r="B146" s="832" t="s">
        <v>593</v>
      </c>
      <c r="C146" s="835" t="s">
        <v>608</v>
      </c>
      <c r="D146" s="863" t="s">
        <v>609</v>
      </c>
      <c r="E146" s="835" t="s">
        <v>5757</v>
      </c>
      <c r="F146" s="863" t="s">
        <v>5758</v>
      </c>
      <c r="G146" s="835" t="s">
        <v>5878</v>
      </c>
      <c r="H146" s="835" t="s">
        <v>5879</v>
      </c>
      <c r="I146" s="849">
        <v>0.81999999284744263</v>
      </c>
      <c r="J146" s="849">
        <v>6500</v>
      </c>
      <c r="K146" s="850">
        <v>5330</v>
      </c>
    </row>
    <row r="147" spans="1:11" ht="14.45" customHeight="1" x14ac:dyDescent="0.2">
      <c r="A147" s="831" t="s">
        <v>592</v>
      </c>
      <c r="B147" s="832" t="s">
        <v>593</v>
      </c>
      <c r="C147" s="835" t="s">
        <v>608</v>
      </c>
      <c r="D147" s="863" t="s">
        <v>609</v>
      </c>
      <c r="E147" s="835" t="s">
        <v>5757</v>
      </c>
      <c r="F147" s="863" t="s">
        <v>5758</v>
      </c>
      <c r="G147" s="835" t="s">
        <v>5880</v>
      </c>
      <c r="H147" s="835" t="s">
        <v>5881</v>
      </c>
      <c r="I147" s="849">
        <v>1.0900000333786011</v>
      </c>
      <c r="J147" s="849">
        <v>1400</v>
      </c>
      <c r="K147" s="850">
        <v>1526</v>
      </c>
    </row>
    <row r="148" spans="1:11" ht="14.45" customHeight="1" x14ac:dyDescent="0.2">
      <c r="A148" s="831" t="s">
        <v>592</v>
      </c>
      <c r="B148" s="832" t="s">
        <v>593</v>
      </c>
      <c r="C148" s="835" t="s">
        <v>608</v>
      </c>
      <c r="D148" s="863" t="s">
        <v>609</v>
      </c>
      <c r="E148" s="835" t="s">
        <v>5757</v>
      </c>
      <c r="F148" s="863" t="s">
        <v>5758</v>
      </c>
      <c r="G148" s="835" t="s">
        <v>5882</v>
      </c>
      <c r="H148" s="835" t="s">
        <v>5883</v>
      </c>
      <c r="I148" s="849">
        <v>0.43999999761581421</v>
      </c>
      <c r="J148" s="849">
        <v>600</v>
      </c>
      <c r="K148" s="850">
        <v>264</v>
      </c>
    </row>
    <row r="149" spans="1:11" ht="14.45" customHeight="1" x14ac:dyDescent="0.2">
      <c r="A149" s="831" t="s">
        <v>592</v>
      </c>
      <c r="B149" s="832" t="s">
        <v>593</v>
      </c>
      <c r="C149" s="835" t="s">
        <v>608</v>
      </c>
      <c r="D149" s="863" t="s">
        <v>609</v>
      </c>
      <c r="E149" s="835" t="s">
        <v>5757</v>
      </c>
      <c r="F149" s="863" t="s">
        <v>5758</v>
      </c>
      <c r="G149" s="835" t="s">
        <v>5884</v>
      </c>
      <c r="H149" s="835" t="s">
        <v>5885</v>
      </c>
      <c r="I149" s="849">
        <v>0.47999998927116394</v>
      </c>
      <c r="J149" s="849">
        <v>100</v>
      </c>
      <c r="K149" s="850">
        <v>48</v>
      </c>
    </row>
    <row r="150" spans="1:11" ht="14.45" customHeight="1" x14ac:dyDescent="0.2">
      <c r="A150" s="831" t="s">
        <v>592</v>
      </c>
      <c r="B150" s="832" t="s">
        <v>593</v>
      </c>
      <c r="C150" s="835" t="s">
        <v>608</v>
      </c>
      <c r="D150" s="863" t="s">
        <v>609</v>
      </c>
      <c r="E150" s="835" t="s">
        <v>5757</v>
      </c>
      <c r="F150" s="863" t="s">
        <v>5758</v>
      </c>
      <c r="G150" s="835" t="s">
        <v>5884</v>
      </c>
      <c r="H150" s="835" t="s">
        <v>5886</v>
      </c>
      <c r="I150" s="849">
        <v>0.4699999988079071</v>
      </c>
      <c r="J150" s="849">
        <v>200</v>
      </c>
      <c r="K150" s="850">
        <v>94</v>
      </c>
    </row>
    <row r="151" spans="1:11" ht="14.45" customHeight="1" x14ac:dyDescent="0.2">
      <c r="A151" s="831" t="s">
        <v>592</v>
      </c>
      <c r="B151" s="832" t="s">
        <v>593</v>
      </c>
      <c r="C151" s="835" t="s">
        <v>608</v>
      </c>
      <c r="D151" s="863" t="s">
        <v>609</v>
      </c>
      <c r="E151" s="835" t="s">
        <v>5757</v>
      </c>
      <c r="F151" s="863" t="s">
        <v>5758</v>
      </c>
      <c r="G151" s="835" t="s">
        <v>5887</v>
      </c>
      <c r="H151" s="835" t="s">
        <v>5888</v>
      </c>
      <c r="I151" s="849">
        <v>1.1349999904632568</v>
      </c>
      <c r="J151" s="849">
        <v>800</v>
      </c>
      <c r="K151" s="850">
        <v>908.80001831054688</v>
      </c>
    </row>
    <row r="152" spans="1:11" ht="14.45" customHeight="1" x14ac:dyDescent="0.2">
      <c r="A152" s="831" t="s">
        <v>592</v>
      </c>
      <c r="B152" s="832" t="s">
        <v>593</v>
      </c>
      <c r="C152" s="835" t="s">
        <v>608</v>
      </c>
      <c r="D152" s="863" t="s">
        <v>609</v>
      </c>
      <c r="E152" s="835" t="s">
        <v>5757</v>
      </c>
      <c r="F152" s="863" t="s">
        <v>5758</v>
      </c>
      <c r="G152" s="835" t="s">
        <v>5889</v>
      </c>
      <c r="H152" s="835" t="s">
        <v>5890</v>
      </c>
      <c r="I152" s="849">
        <v>1.6799999475479126</v>
      </c>
      <c r="J152" s="849">
        <v>100</v>
      </c>
      <c r="K152" s="850">
        <v>168</v>
      </c>
    </row>
    <row r="153" spans="1:11" ht="14.45" customHeight="1" x14ac:dyDescent="0.2">
      <c r="A153" s="831" t="s">
        <v>592</v>
      </c>
      <c r="B153" s="832" t="s">
        <v>593</v>
      </c>
      <c r="C153" s="835" t="s">
        <v>608</v>
      </c>
      <c r="D153" s="863" t="s">
        <v>609</v>
      </c>
      <c r="E153" s="835" t="s">
        <v>5757</v>
      </c>
      <c r="F153" s="863" t="s">
        <v>5758</v>
      </c>
      <c r="G153" s="835" t="s">
        <v>5891</v>
      </c>
      <c r="H153" s="835" t="s">
        <v>5892</v>
      </c>
      <c r="I153" s="849">
        <v>7.1500000953674316</v>
      </c>
      <c r="J153" s="849">
        <v>200</v>
      </c>
      <c r="K153" s="850">
        <v>1429.9000244140625</v>
      </c>
    </row>
    <row r="154" spans="1:11" ht="14.45" customHeight="1" x14ac:dyDescent="0.2">
      <c r="A154" s="831" t="s">
        <v>592</v>
      </c>
      <c r="B154" s="832" t="s">
        <v>593</v>
      </c>
      <c r="C154" s="835" t="s">
        <v>608</v>
      </c>
      <c r="D154" s="863" t="s">
        <v>609</v>
      </c>
      <c r="E154" s="835" t="s">
        <v>5757</v>
      </c>
      <c r="F154" s="863" t="s">
        <v>5758</v>
      </c>
      <c r="G154" s="835" t="s">
        <v>5893</v>
      </c>
      <c r="H154" s="835" t="s">
        <v>5894</v>
      </c>
      <c r="I154" s="849">
        <v>0.57999998331069946</v>
      </c>
      <c r="J154" s="849">
        <v>1500</v>
      </c>
      <c r="K154" s="850">
        <v>870</v>
      </c>
    </row>
    <row r="155" spans="1:11" ht="14.45" customHeight="1" x14ac:dyDescent="0.2">
      <c r="A155" s="831" t="s">
        <v>592</v>
      </c>
      <c r="B155" s="832" t="s">
        <v>593</v>
      </c>
      <c r="C155" s="835" t="s">
        <v>608</v>
      </c>
      <c r="D155" s="863" t="s">
        <v>609</v>
      </c>
      <c r="E155" s="835" t="s">
        <v>5757</v>
      </c>
      <c r="F155" s="863" t="s">
        <v>5758</v>
      </c>
      <c r="G155" s="835" t="s">
        <v>5895</v>
      </c>
      <c r="H155" s="835" t="s">
        <v>5896</v>
      </c>
      <c r="I155" s="849">
        <v>0.67000001668930054</v>
      </c>
      <c r="J155" s="849">
        <v>600</v>
      </c>
      <c r="K155" s="850">
        <v>402</v>
      </c>
    </row>
    <row r="156" spans="1:11" ht="14.45" customHeight="1" x14ac:dyDescent="0.2">
      <c r="A156" s="831" t="s">
        <v>592</v>
      </c>
      <c r="B156" s="832" t="s">
        <v>593</v>
      </c>
      <c r="C156" s="835" t="s">
        <v>608</v>
      </c>
      <c r="D156" s="863" t="s">
        <v>609</v>
      </c>
      <c r="E156" s="835" t="s">
        <v>5757</v>
      </c>
      <c r="F156" s="863" t="s">
        <v>5758</v>
      </c>
      <c r="G156" s="835" t="s">
        <v>5897</v>
      </c>
      <c r="H156" s="835" t="s">
        <v>5898</v>
      </c>
      <c r="I156" s="849">
        <v>1.5</v>
      </c>
      <c r="J156" s="849">
        <v>500</v>
      </c>
      <c r="K156" s="850">
        <v>750</v>
      </c>
    </row>
    <row r="157" spans="1:11" ht="14.45" customHeight="1" x14ac:dyDescent="0.2">
      <c r="A157" s="831" t="s">
        <v>592</v>
      </c>
      <c r="B157" s="832" t="s">
        <v>593</v>
      </c>
      <c r="C157" s="835" t="s">
        <v>608</v>
      </c>
      <c r="D157" s="863" t="s">
        <v>609</v>
      </c>
      <c r="E157" s="835" t="s">
        <v>5757</v>
      </c>
      <c r="F157" s="863" t="s">
        <v>5758</v>
      </c>
      <c r="G157" s="835" t="s">
        <v>5899</v>
      </c>
      <c r="H157" s="835" t="s">
        <v>5900</v>
      </c>
      <c r="I157" s="849">
        <v>5.2066666285196943</v>
      </c>
      <c r="J157" s="849">
        <v>45</v>
      </c>
      <c r="K157" s="850">
        <v>234.30000305175781</v>
      </c>
    </row>
    <row r="158" spans="1:11" ht="14.45" customHeight="1" x14ac:dyDescent="0.2">
      <c r="A158" s="831" t="s">
        <v>592</v>
      </c>
      <c r="B158" s="832" t="s">
        <v>593</v>
      </c>
      <c r="C158" s="835" t="s">
        <v>608</v>
      </c>
      <c r="D158" s="863" t="s">
        <v>609</v>
      </c>
      <c r="E158" s="835" t="s">
        <v>5757</v>
      </c>
      <c r="F158" s="863" t="s">
        <v>5758</v>
      </c>
      <c r="G158" s="835" t="s">
        <v>5901</v>
      </c>
      <c r="H158" s="835" t="s">
        <v>5902</v>
      </c>
      <c r="I158" s="849">
        <v>8.8350000381469727</v>
      </c>
      <c r="J158" s="849">
        <v>35</v>
      </c>
      <c r="K158" s="850">
        <v>309.20001220703125</v>
      </c>
    </row>
    <row r="159" spans="1:11" ht="14.45" customHeight="1" x14ac:dyDescent="0.2">
      <c r="A159" s="831" t="s">
        <v>592</v>
      </c>
      <c r="B159" s="832" t="s">
        <v>593</v>
      </c>
      <c r="C159" s="835" t="s">
        <v>608</v>
      </c>
      <c r="D159" s="863" t="s">
        <v>609</v>
      </c>
      <c r="E159" s="835" t="s">
        <v>5757</v>
      </c>
      <c r="F159" s="863" t="s">
        <v>5758</v>
      </c>
      <c r="G159" s="835" t="s">
        <v>5903</v>
      </c>
      <c r="H159" s="835" t="s">
        <v>5904</v>
      </c>
      <c r="I159" s="849">
        <v>2.1800000667572021</v>
      </c>
      <c r="J159" s="849">
        <v>200</v>
      </c>
      <c r="K159" s="850">
        <v>435.48001098632813</v>
      </c>
    </row>
    <row r="160" spans="1:11" ht="14.45" customHeight="1" x14ac:dyDescent="0.2">
      <c r="A160" s="831" t="s">
        <v>592</v>
      </c>
      <c r="B160" s="832" t="s">
        <v>593</v>
      </c>
      <c r="C160" s="835" t="s">
        <v>608</v>
      </c>
      <c r="D160" s="863" t="s">
        <v>609</v>
      </c>
      <c r="E160" s="835" t="s">
        <v>5757</v>
      </c>
      <c r="F160" s="863" t="s">
        <v>5758</v>
      </c>
      <c r="G160" s="835" t="s">
        <v>5905</v>
      </c>
      <c r="H160" s="835" t="s">
        <v>5906</v>
      </c>
      <c r="I160" s="849">
        <v>25.409999847412109</v>
      </c>
      <c r="J160" s="849">
        <v>57</v>
      </c>
      <c r="K160" s="850">
        <v>1448.3699951171875</v>
      </c>
    </row>
    <row r="161" spans="1:11" ht="14.45" customHeight="1" x14ac:dyDescent="0.2">
      <c r="A161" s="831" t="s">
        <v>592</v>
      </c>
      <c r="B161" s="832" t="s">
        <v>593</v>
      </c>
      <c r="C161" s="835" t="s">
        <v>608</v>
      </c>
      <c r="D161" s="863" t="s">
        <v>609</v>
      </c>
      <c r="E161" s="835" t="s">
        <v>5757</v>
      </c>
      <c r="F161" s="863" t="s">
        <v>5758</v>
      </c>
      <c r="G161" s="835" t="s">
        <v>5907</v>
      </c>
      <c r="H161" s="835" t="s">
        <v>5908</v>
      </c>
      <c r="I161" s="849">
        <v>6.2339999198913576</v>
      </c>
      <c r="J161" s="849">
        <v>72</v>
      </c>
      <c r="K161" s="850">
        <v>448.85999870300293</v>
      </c>
    </row>
    <row r="162" spans="1:11" ht="14.45" customHeight="1" x14ac:dyDescent="0.2">
      <c r="A162" s="831" t="s">
        <v>592</v>
      </c>
      <c r="B162" s="832" t="s">
        <v>593</v>
      </c>
      <c r="C162" s="835" t="s">
        <v>608</v>
      </c>
      <c r="D162" s="863" t="s">
        <v>609</v>
      </c>
      <c r="E162" s="835" t="s">
        <v>5757</v>
      </c>
      <c r="F162" s="863" t="s">
        <v>5758</v>
      </c>
      <c r="G162" s="835" t="s">
        <v>5880</v>
      </c>
      <c r="H162" s="835" t="s">
        <v>5909</v>
      </c>
      <c r="I162" s="849">
        <v>1.0900000333786011</v>
      </c>
      <c r="J162" s="849">
        <v>7800</v>
      </c>
      <c r="K162" s="850">
        <v>8502</v>
      </c>
    </row>
    <row r="163" spans="1:11" ht="14.45" customHeight="1" x14ac:dyDescent="0.2">
      <c r="A163" s="831" t="s">
        <v>592</v>
      </c>
      <c r="B163" s="832" t="s">
        <v>593</v>
      </c>
      <c r="C163" s="835" t="s">
        <v>608</v>
      </c>
      <c r="D163" s="863" t="s">
        <v>609</v>
      </c>
      <c r="E163" s="835" t="s">
        <v>5757</v>
      </c>
      <c r="F163" s="863" t="s">
        <v>5758</v>
      </c>
      <c r="G163" s="835" t="s">
        <v>5884</v>
      </c>
      <c r="H163" s="835" t="s">
        <v>5910</v>
      </c>
      <c r="I163" s="849">
        <v>0.47799999117851255</v>
      </c>
      <c r="J163" s="849">
        <v>1200</v>
      </c>
      <c r="K163" s="850">
        <v>574</v>
      </c>
    </row>
    <row r="164" spans="1:11" ht="14.45" customHeight="1" x14ac:dyDescent="0.2">
      <c r="A164" s="831" t="s">
        <v>592</v>
      </c>
      <c r="B164" s="832" t="s">
        <v>593</v>
      </c>
      <c r="C164" s="835" t="s">
        <v>608</v>
      </c>
      <c r="D164" s="863" t="s">
        <v>609</v>
      </c>
      <c r="E164" s="835" t="s">
        <v>5757</v>
      </c>
      <c r="F164" s="863" t="s">
        <v>5758</v>
      </c>
      <c r="G164" s="835" t="s">
        <v>5889</v>
      </c>
      <c r="H164" s="835" t="s">
        <v>5911</v>
      </c>
      <c r="I164" s="849">
        <v>1.671999955177307</v>
      </c>
      <c r="J164" s="849">
        <v>1700</v>
      </c>
      <c r="K164" s="850">
        <v>2842</v>
      </c>
    </row>
    <row r="165" spans="1:11" ht="14.45" customHeight="1" x14ac:dyDescent="0.2">
      <c r="A165" s="831" t="s">
        <v>592</v>
      </c>
      <c r="B165" s="832" t="s">
        <v>593</v>
      </c>
      <c r="C165" s="835" t="s">
        <v>608</v>
      </c>
      <c r="D165" s="863" t="s">
        <v>609</v>
      </c>
      <c r="E165" s="835" t="s">
        <v>5757</v>
      </c>
      <c r="F165" s="863" t="s">
        <v>5758</v>
      </c>
      <c r="G165" s="835" t="s">
        <v>5895</v>
      </c>
      <c r="H165" s="835" t="s">
        <v>5912</v>
      </c>
      <c r="I165" s="849">
        <v>0.67000001668930054</v>
      </c>
      <c r="J165" s="849">
        <v>2200</v>
      </c>
      <c r="K165" s="850">
        <v>1474</v>
      </c>
    </row>
    <row r="166" spans="1:11" ht="14.45" customHeight="1" x14ac:dyDescent="0.2">
      <c r="A166" s="831" t="s">
        <v>592</v>
      </c>
      <c r="B166" s="832" t="s">
        <v>593</v>
      </c>
      <c r="C166" s="835" t="s">
        <v>608</v>
      </c>
      <c r="D166" s="863" t="s">
        <v>609</v>
      </c>
      <c r="E166" s="835" t="s">
        <v>5757</v>
      </c>
      <c r="F166" s="863" t="s">
        <v>5758</v>
      </c>
      <c r="G166" s="835" t="s">
        <v>5897</v>
      </c>
      <c r="H166" s="835" t="s">
        <v>5913</v>
      </c>
      <c r="I166" s="849">
        <v>1.5</v>
      </c>
      <c r="J166" s="849">
        <v>300</v>
      </c>
      <c r="K166" s="850">
        <v>450</v>
      </c>
    </row>
    <row r="167" spans="1:11" ht="14.45" customHeight="1" x14ac:dyDescent="0.2">
      <c r="A167" s="831" t="s">
        <v>592</v>
      </c>
      <c r="B167" s="832" t="s">
        <v>593</v>
      </c>
      <c r="C167" s="835" t="s">
        <v>608</v>
      </c>
      <c r="D167" s="863" t="s">
        <v>609</v>
      </c>
      <c r="E167" s="835" t="s">
        <v>5757</v>
      </c>
      <c r="F167" s="863" t="s">
        <v>5758</v>
      </c>
      <c r="G167" s="835" t="s">
        <v>5899</v>
      </c>
      <c r="H167" s="835" t="s">
        <v>5914</v>
      </c>
      <c r="I167" s="849">
        <v>5.2059999465942379</v>
      </c>
      <c r="J167" s="849">
        <v>40</v>
      </c>
      <c r="K167" s="850">
        <v>208.19999694824219</v>
      </c>
    </row>
    <row r="168" spans="1:11" ht="14.45" customHeight="1" x14ac:dyDescent="0.2">
      <c r="A168" s="831" t="s">
        <v>592</v>
      </c>
      <c r="B168" s="832" t="s">
        <v>593</v>
      </c>
      <c r="C168" s="835" t="s">
        <v>608</v>
      </c>
      <c r="D168" s="863" t="s">
        <v>609</v>
      </c>
      <c r="E168" s="835" t="s">
        <v>5757</v>
      </c>
      <c r="F168" s="863" t="s">
        <v>5758</v>
      </c>
      <c r="G168" s="835" t="s">
        <v>5901</v>
      </c>
      <c r="H168" s="835" t="s">
        <v>5915</v>
      </c>
      <c r="I168" s="849">
        <v>8.8400001525878906</v>
      </c>
      <c r="J168" s="849">
        <v>20</v>
      </c>
      <c r="K168" s="850">
        <v>176.80000305175781</v>
      </c>
    </row>
    <row r="169" spans="1:11" ht="14.45" customHeight="1" x14ac:dyDescent="0.2">
      <c r="A169" s="831" t="s">
        <v>592</v>
      </c>
      <c r="B169" s="832" t="s">
        <v>593</v>
      </c>
      <c r="C169" s="835" t="s">
        <v>608</v>
      </c>
      <c r="D169" s="863" t="s">
        <v>609</v>
      </c>
      <c r="E169" s="835" t="s">
        <v>5757</v>
      </c>
      <c r="F169" s="863" t="s">
        <v>5758</v>
      </c>
      <c r="G169" s="835" t="s">
        <v>5905</v>
      </c>
      <c r="H169" s="835" t="s">
        <v>5916</v>
      </c>
      <c r="I169" s="849">
        <v>25.409999847412109</v>
      </c>
      <c r="J169" s="849">
        <v>40</v>
      </c>
      <c r="K169" s="850">
        <v>1016.4000244140625</v>
      </c>
    </row>
    <row r="170" spans="1:11" ht="14.45" customHeight="1" x14ac:dyDescent="0.2">
      <c r="A170" s="831" t="s">
        <v>592</v>
      </c>
      <c r="B170" s="832" t="s">
        <v>593</v>
      </c>
      <c r="C170" s="835" t="s">
        <v>608</v>
      </c>
      <c r="D170" s="863" t="s">
        <v>609</v>
      </c>
      <c r="E170" s="835" t="s">
        <v>5757</v>
      </c>
      <c r="F170" s="863" t="s">
        <v>5758</v>
      </c>
      <c r="G170" s="835" t="s">
        <v>5907</v>
      </c>
      <c r="H170" s="835" t="s">
        <v>5917</v>
      </c>
      <c r="I170" s="849">
        <v>6.2333332697550459</v>
      </c>
      <c r="J170" s="849">
        <v>40</v>
      </c>
      <c r="K170" s="850">
        <v>249.29999923706055</v>
      </c>
    </row>
    <row r="171" spans="1:11" ht="14.45" customHeight="1" x14ac:dyDescent="0.2">
      <c r="A171" s="831" t="s">
        <v>592</v>
      </c>
      <c r="B171" s="832" t="s">
        <v>593</v>
      </c>
      <c r="C171" s="835" t="s">
        <v>608</v>
      </c>
      <c r="D171" s="863" t="s">
        <v>609</v>
      </c>
      <c r="E171" s="835" t="s">
        <v>5757</v>
      </c>
      <c r="F171" s="863" t="s">
        <v>5758</v>
      </c>
      <c r="G171" s="835" t="s">
        <v>5918</v>
      </c>
      <c r="H171" s="835" t="s">
        <v>5919</v>
      </c>
      <c r="I171" s="849">
        <v>1.2100000381469727</v>
      </c>
      <c r="J171" s="849">
        <v>150</v>
      </c>
      <c r="K171" s="850">
        <v>181.5</v>
      </c>
    </row>
    <row r="172" spans="1:11" ht="14.45" customHeight="1" x14ac:dyDescent="0.2">
      <c r="A172" s="831" t="s">
        <v>592</v>
      </c>
      <c r="B172" s="832" t="s">
        <v>593</v>
      </c>
      <c r="C172" s="835" t="s">
        <v>608</v>
      </c>
      <c r="D172" s="863" t="s">
        <v>609</v>
      </c>
      <c r="E172" s="835" t="s">
        <v>5757</v>
      </c>
      <c r="F172" s="863" t="s">
        <v>5758</v>
      </c>
      <c r="G172" s="835" t="s">
        <v>5920</v>
      </c>
      <c r="H172" s="835" t="s">
        <v>5921</v>
      </c>
      <c r="I172" s="849">
        <v>5.809999942779541</v>
      </c>
      <c r="J172" s="849">
        <v>500</v>
      </c>
      <c r="K172" s="850">
        <v>2905</v>
      </c>
    </row>
    <row r="173" spans="1:11" ht="14.45" customHeight="1" x14ac:dyDescent="0.2">
      <c r="A173" s="831" t="s">
        <v>592</v>
      </c>
      <c r="B173" s="832" t="s">
        <v>593</v>
      </c>
      <c r="C173" s="835" t="s">
        <v>608</v>
      </c>
      <c r="D173" s="863" t="s">
        <v>609</v>
      </c>
      <c r="E173" s="835" t="s">
        <v>5757</v>
      </c>
      <c r="F173" s="863" t="s">
        <v>5758</v>
      </c>
      <c r="G173" s="835" t="s">
        <v>5922</v>
      </c>
      <c r="H173" s="835" t="s">
        <v>5923</v>
      </c>
      <c r="I173" s="849">
        <v>3.130000114440918</v>
      </c>
      <c r="J173" s="849">
        <v>50</v>
      </c>
      <c r="K173" s="850">
        <v>156.5</v>
      </c>
    </row>
    <row r="174" spans="1:11" ht="14.45" customHeight="1" x14ac:dyDescent="0.2">
      <c r="A174" s="831" t="s">
        <v>592</v>
      </c>
      <c r="B174" s="832" t="s">
        <v>593</v>
      </c>
      <c r="C174" s="835" t="s">
        <v>608</v>
      </c>
      <c r="D174" s="863" t="s">
        <v>609</v>
      </c>
      <c r="E174" s="835" t="s">
        <v>5757</v>
      </c>
      <c r="F174" s="863" t="s">
        <v>5758</v>
      </c>
      <c r="G174" s="835" t="s">
        <v>5924</v>
      </c>
      <c r="H174" s="835" t="s">
        <v>5925</v>
      </c>
      <c r="I174" s="849">
        <v>5.820000171661377</v>
      </c>
      <c r="J174" s="849">
        <v>250</v>
      </c>
      <c r="K174" s="850">
        <v>1455</v>
      </c>
    </row>
    <row r="175" spans="1:11" ht="14.45" customHeight="1" x14ac:dyDescent="0.2">
      <c r="A175" s="831" t="s">
        <v>592</v>
      </c>
      <c r="B175" s="832" t="s">
        <v>593</v>
      </c>
      <c r="C175" s="835" t="s">
        <v>608</v>
      </c>
      <c r="D175" s="863" t="s">
        <v>609</v>
      </c>
      <c r="E175" s="835" t="s">
        <v>5757</v>
      </c>
      <c r="F175" s="863" t="s">
        <v>5758</v>
      </c>
      <c r="G175" s="835" t="s">
        <v>5926</v>
      </c>
      <c r="H175" s="835" t="s">
        <v>5927</v>
      </c>
      <c r="I175" s="849">
        <v>0.47249999642372131</v>
      </c>
      <c r="J175" s="849">
        <v>800</v>
      </c>
      <c r="K175" s="850">
        <v>378</v>
      </c>
    </row>
    <row r="176" spans="1:11" ht="14.45" customHeight="1" x14ac:dyDescent="0.2">
      <c r="A176" s="831" t="s">
        <v>592</v>
      </c>
      <c r="B176" s="832" t="s">
        <v>593</v>
      </c>
      <c r="C176" s="835" t="s">
        <v>608</v>
      </c>
      <c r="D176" s="863" t="s">
        <v>609</v>
      </c>
      <c r="E176" s="835" t="s">
        <v>5757</v>
      </c>
      <c r="F176" s="863" t="s">
        <v>5758</v>
      </c>
      <c r="G176" s="835" t="s">
        <v>5926</v>
      </c>
      <c r="H176" s="835" t="s">
        <v>5928</v>
      </c>
      <c r="I176" s="849">
        <v>0.47399999499320983</v>
      </c>
      <c r="J176" s="849">
        <v>1400</v>
      </c>
      <c r="K176" s="850">
        <v>661</v>
      </c>
    </row>
    <row r="177" spans="1:11" ht="14.45" customHeight="1" x14ac:dyDescent="0.2">
      <c r="A177" s="831" t="s">
        <v>592</v>
      </c>
      <c r="B177" s="832" t="s">
        <v>593</v>
      </c>
      <c r="C177" s="835" t="s">
        <v>608</v>
      </c>
      <c r="D177" s="863" t="s">
        <v>609</v>
      </c>
      <c r="E177" s="835" t="s">
        <v>5757</v>
      </c>
      <c r="F177" s="863" t="s">
        <v>5758</v>
      </c>
      <c r="G177" s="835" t="s">
        <v>5929</v>
      </c>
      <c r="H177" s="835" t="s">
        <v>5930</v>
      </c>
      <c r="I177" s="849">
        <v>2.3733332951863608</v>
      </c>
      <c r="J177" s="849">
        <v>400</v>
      </c>
      <c r="K177" s="850">
        <v>949.5</v>
      </c>
    </row>
    <row r="178" spans="1:11" ht="14.45" customHeight="1" x14ac:dyDescent="0.2">
      <c r="A178" s="831" t="s">
        <v>592</v>
      </c>
      <c r="B178" s="832" t="s">
        <v>593</v>
      </c>
      <c r="C178" s="835" t="s">
        <v>608</v>
      </c>
      <c r="D178" s="863" t="s">
        <v>609</v>
      </c>
      <c r="E178" s="835" t="s">
        <v>5757</v>
      </c>
      <c r="F178" s="863" t="s">
        <v>5758</v>
      </c>
      <c r="G178" s="835" t="s">
        <v>5929</v>
      </c>
      <c r="H178" s="835" t="s">
        <v>5931</v>
      </c>
      <c r="I178" s="849">
        <v>2.375</v>
      </c>
      <c r="J178" s="849">
        <v>600</v>
      </c>
      <c r="K178" s="850">
        <v>1423</v>
      </c>
    </row>
    <row r="179" spans="1:11" ht="14.45" customHeight="1" x14ac:dyDescent="0.2">
      <c r="A179" s="831" t="s">
        <v>592</v>
      </c>
      <c r="B179" s="832" t="s">
        <v>593</v>
      </c>
      <c r="C179" s="835" t="s">
        <v>608</v>
      </c>
      <c r="D179" s="863" t="s">
        <v>609</v>
      </c>
      <c r="E179" s="835" t="s">
        <v>5757</v>
      </c>
      <c r="F179" s="863" t="s">
        <v>5758</v>
      </c>
      <c r="G179" s="835" t="s">
        <v>5932</v>
      </c>
      <c r="H179" s="835" t="s">
        <v>5933</v>
      </c>
      <c r="I179" s="849">
        <v>1.9800000190734863</v>
      </c>
      <c r="J179" s="849">
        <v>200</v>
      </c>
      <c r="K179" s="850">
        <v>396</v>
      </c>
    </row>
    <row r="180" spans="1:11" ht="14.45" customHeight="1" x14ac:dyDescent="0.2">
      <c r="A180" s="831" t="s">
        <v>592</v>
      </c>
      <c r="B180" s="832" t="s">
        <v>593</v>
      </c>
      <c r="C180" s="835" t="s">
        <v>608</v>
      </c>
      <c r="D180" s="863" t="s">
        <v>609</v>
      </c>
      <c r="E180" s="835" t="s">
        <v>5757</v>
      </c>
      <c r="F180" s="863" t="s">
        <v>5758</v>
      </c>
      <c r="G180" s="835" t="s">
        <v>5932</v>
      </c>
      <c r="H180" s="835" t="s">
        <v>5934</v>
      </c>
      <c r="I180" s="849">
        <v>1.9850000143051147</v>
      </c>
      <c r="J180" s="849">
        <v>500</v>
      </c>
      <c r="K180" s="850">
        <v>994</v>
      </c>
    </row>
    <row r="181" spans="1:11" ht="14.45" customHeight="1" x14ac:dyDescent="0.2">
      <c r="A181" s="831" t="s">
        <v>592</v>
      </c>
      <c r="B181" s="832" t="s">
        <v>593</v>
      </c>
      <c r="C181" s="835" t="s">
        <v>608</v>
      </c>
      <c r="D181" s="863" t="s">
        <v>609</v>
      </c>
      <c r="E181" s="835" t="s">
        <v>5757</v>
      </c>
      <c r="F181" s="863" t="s">
        <v>5758</v>
      </c>
      <c r="G181" s="835" t="s">
        <v>5935</v>
      </c>
      <c r="H181" s="835" t="s">
        <v>5936</v>
      </c>
      <c r="I181" s="849">
        <v>2.0499999523162842</v>
      </c>
      <c r="J181" s="849">
        <v>200</v>
      </c>
      <c r="K181" s="850">
        <v>410</v>
      </c>
    </row>
    <row r="182" spans="1:11" ht="14.45" customHeight="1" x14ac:dyDescent="0.2">
      <c r="A182" s="831" t="s">
        <v>592</v>
      </c>
      <c r="B182" s="832" t="s">
        <v>593</v>
      </c>
      <c r="C182" s="835" t="s">
        <v>608</v>
      </c>
      <c r="D182" s="863" t="s">
        <v>609</v>
      </c>
      <c r="E182" s="835" t="s">
        <v>5757</v>
      </c>
      <c r="F182" s="863" t="s">
        <v>5758</v>
      </c>
      <c r="G182" s="835" t="s">
        <v>5937</v>
      </c>
      <c r="H182" s="835" t="s">
        <v>5938</v>
      </c>
      <c r="I182" s="849">
        <v>3.0719999313354491</v>
      </c>
      <c r="J182" s="849">
        <v>900</v>
      </c>
      <c r="K182" s="850">
        <v>2765</v>
      </c>
    </row>
    <row r="183" spans="1:11" ht="14.45" customHeight="1" x14ac:dyDescent="0.2">
      <c r="A183" s="831" t="s">
        <v>592</v>
      </c>
      <c r="B183" s="832" t="s">
        <v>593</v>
      </c>
      <c r="C183" s="835" t="s">
        <v>608</v>
      </c>
      <c r="D183" s="863" t="s">
        <v>609</v>
      </c>
      <c r="E183" s="835" t="s">
        <v>5757</v>
      </c>
      <c r="F183" s="863" t="s">
        <v>5758</v>
      </c>
      <c r="G183" s="835" t="s">
        <v>5939</v>
      </c>
      <c r="H183" s="835" t="s">
        <v>5940</v>
      </c>
      <c r="I183" s="849">
        <v>1.9249999523162842</v>
      </c>
      <c r="J183" s="849">
        <v>200</v>
      </c>
      <c r="K183" s="850">
        <v>385</v>
      </c>
    </row>
    <row r="184" spans="1:11" ht="14.45" customHeight="1" x14ac:dyDescent="0.2">
      <c r="A184" s="831" t="s">
        <v>592</v>
      </c>
      <c r="B184" s="832" t="s">
        <v>593</v>
      </c>
      <c r="C184" s="835" t="s">
        <v>608</v>
      </c>
      <c r="D184" s="863" t="s">
        <v>609</v>
      </c>
      <c r="E184" s="835" t="s">
        <v>5757</v>
      </c>
      <c r="F184" s="863" t="s">
        <v>5758</v>
      </c>
      <c r="G184" s="835" t="s">
        <v>5937</v>
      </c>
      <c r="H184" s="835" t="s">
        <v>5941</v>
      </c>
      <c r="I184" s="849">
        <v>3.0749999284744263</v>
      </c>
      <c r="J184" s="849">
        <v>300</v>
      </c>
      <c r="K184" s="850">
        <v>922</v>
      </c>
    </row>
    <row r="185" spans="1:11" ht="14.45" customHeight="1" x14ac:dyDescent="0.2">
      <c r="A185" s="831" t="s">
        <v>592</v>
      </c>
      <c r="B185" s="832" t="s">
        <v>593</v>
      </c>
      <c r="C185" s="835" t="s">
        <v>608</v>
      </c>
      <c r="D185" s="863" t="s">
        <v>609</v>
      </c>
      <c r="E185" s="835" t="s">
        <v>5757</v>
      </c>
      <c r="F185" s="863" t="s">
        <v>5758</v>
      </c>
      <c r="G185" s="835" t="s">
        <v>5939</v>
      </c>
      <c r="H185" s="835" t="s">
        <v>5942</v>
      </c>
      <c r="I185" s="849">
        <v>1.9199999570846558</v>
      </c>
      <c r="J185" s="849">
        <v>150</v>
      </c>
      <c r="K185" s="850">
        <v>288</v>
      </c>
    </row>
    <row r="186" spans="1:11" ht="14.45" customHeight="1" x14ac:dyDescent="0.2">
      <c r="A186" s="831" t="s">
        <v>592</v>
      </c>
      <c r="B186" s="832" t="s">
        <v>593</v>
      </c>
      <c r="C186" s="835" t="s">
        <v>608</v>
      </c>
      <c r="D186" s="863" t="s">
        <v>609</v>
      </c>
      <c r="E186" s="835" t="s">
        <v>5757</v>
      </c>
      <c r="F186" s="863" t="s">
        <v>5758</v>
      </c>
      <c r="G186" s="835" t="s">
        <v>5943</v>
      </c>
      <c r="H186" s="835" t="s">
        <v>5944</v>
      </c>
      <c r="I186" s="849">
        <v>1.9299999475479126</v>
      </c>
      <c r="J186" s="849">
        <v>50</v>
      </c>
      <c r="K186" s="850">
        <v>96.5</v>
      </c>
    </row>
    <row r="187" spans="1:11" ht="14.45" customHeight="1" x14ac:dyDescent="0.2">
      <c r="A187" s="831" t="s">
        <v>592</v>
      </c>
      <c r="B187" s="832" t="s">
        <v>593</v>
      </c>
      <c r="C187" s="835" t="s">
        <v>608</v>
      </c>
      <c r="D187" s="863" t="s">
        <v>609</v>
      </c>
      <c r="E187" s="835" t="s">
        <v>5757</v>
      </c>
      <c r="F187" s="863" t="s">
        <v>5758</v>
      </c>
      <c r="G187" s="835" t="s">
        <v>5945</v>
      </c>
      <c r="H187" s="835" t="s">
        <v>5946</v>
      </c>
      <c r="I187" s="849">
        <v>4.4239998817443844</v>
      </c>
      <c r="J187" s="849">
        <v>500</v>
      </c>
      <c r="K187" s="850">
        <v>2212.6400146484375</v>
      </c>
    </row>
    <row r="188" spans="1:11" ht="14.45" customHeight="1" x14ac:dyDescent="0.2">
      <c r="A188" s="831" t="s">
        <v>592</v>
      </c>
      <c r="B188" s="832" t="s">
        <v>593</v>
      </c>
      <c r="C188" s="835" t="s">
        <v>608</v>
      </c>
      <c r="D188" s="863" t="s">
        <v>609</v>
      </c>
      <c r="E188" s="835" t="s">
        <v>5757</v>
      </c>
      <c r="F188" s="863" t="s">
        <v>5758</v>
      </c>
      <c r="G188" s="835" t="s">
        <v>5945</v>
      </c>
      <c r="H188" s="835" t="s">
        <v>5947</v>
      </c>
      <c r="I188" s="849">
        <v>4.429999828338623</v>
      </c>
      <c r="J188" s="849">
        <v>350</v>
      </c>
      <c r="K188" s="850">
        <v>1550.5</v>
      </c>
    </row>
    <row r="189" spans="1:11" ht="14.45" customHeight="1" x14ac:dyDescent="0.2">
      <c r="A189" s="831" t="s">
        <v>592</v>
      </c>
      <c r="B189" s="832" t="s">
        <v>593</v>
      </c>
      <c r="C189" s="835" t="s">
        <v>608</v>
      </c>
      <c r="D189" s="863" t="s">
        <v>609</v>
      </c>
      <c r="E189" s="835" t="s">
        <v>5757</v>
      </c>
      <c r="F189" s="863" t="s">
        <v>5758</v>
      </c>
      <c r="G189" s="835" t="s">
        <v>5948</v>
      </c>
      <c r="H189" s="835" t="s">
        <v>5949</v>
      </c>
      <c r="I189" s="849">
        <v>2.1600000858306885</v>
      </c>
      <c r="J189" s="849">
        <v>450</v>
      </c>
      <c r="K189" s="850">
        <v>972</v>
      </c>
    </row>
    <row r="190" spans="1:11" ht="14.45" customHeight="1" x14ac:dyDescent="0.2">
      <c r="A190" s="831" t="s">
        <v>592</v>
      </c>
      <c r="B190" s="832" t="s">
        <v>593</v>
      </c>
      <c r="C190" s="835" t="s">
        <v>608</v>
      </c>
      <c r="D190" s="863" t="s">
        <v>609</v>
      </c>
      <c r="E190" s="835" t="s">
        <v>5757</v>
      </c>
      <c r="F190" s="863" t="s">
        <v>5758</v>
      </c>
      <c r="G190" s="835" t="s">
        <v>5950</v>
      </c>
      <c r="H190" s="835" t="s">
        <v>5951</v>
      </c>
      <c r="I190" s="849">
        <v>21.234999656677246</v>
      </c>
      <c r="J190" s="849">
        <v>65</v>
      </c>
      <c r="K190" s="850">
        <v>1380.2500305175781</v>
      </c>
    </row>
    <row r="191" spans="1:11" ht="14.45" customHeight="1" x14ac:dyDescent="0.2">
      <c r="A191" s="831" t="s">
        <v>592</v>
      </c>
      <c r="B191" s="832" t="s">
        <v>593</v>
      </c>
      <c r="C191" s="835" t="s">
        <v>608</v>
      </c>
      <c r="D191" s="863" t="s">
        <v>609</v>
      </c>
      <c r="E191" s="835" t="s">
        <v>5757</v>
      </c>
      <c r="F191" s="863" t="s">
        <v>5758</v>
      </c>
      <c r="G191" s="835" t="s">
        <v>5952</v>
      </c>
      <c r="H191" s="835" t="s">
        <v>5953</v>
      </c>
      <c r="I191" s="849">
        <v>2.5179999828338624</v>
      </c>
      <c r="J191" s="849">
        <v>650</v>
      </c>
      <c r="K191" s="850">
        <v>1637</v>
      </c>
    </row>
    <row r="192" spans="1:11" ht="14.45" customHeight="1" x14ac:dyDescent="0.2">
      <c r="A192" s="831" t="s">
        <v>592</v>
      </c>
      <c r="B192" s="832" t="s">
        <v>593</v>
      </c>
      <c r="C192" s="835" t="s">
        <v>608</v>
      </c>
      <c r="D192" s="863" t="s">
        <v>609</v>
      </c>
      <c r="E192" s="835" t="s">
        <v>5757</v>
      </c>
      <c r="F192" s="863" t="s">
        <v>5758</v>
      </c>
      <c r="G192" s="835" t="s">
        <v>5950</v>
      </c>
      <c r="H192" s="835" t="s">
        <v>5954</v>
      </c>
      <c r="I192" s="849">
        <v>21.235999679565431</v>
      </c>
      <c r="J192" s="849">
        <v>80</v>
      </c>
      <c r="K192" s="850">
        <v>1698.8999786376953</v>
      </c>
    </row>
    <row r="193" spans="1:11" ht="14.45" customHeight="1" x14ac:dyDescent="0.2">
      <c r="A193" s="831" t="s">
        <v>592</v>
      </c>
      <c r="B193" s="832" t="s">
        <v>593</v>
      </c>
      <c r="C193" s="835" t="s">
        <v>608</v>
      </c>
      <c r="D193" s="863" t="s">
        <v>609</v>
      </c>
      <c r="E193" s="835" t="s">
        <v>5757</v>
      </c>
      <c r="F193" s="863" t="s">
        <v>5758</v>
      </c>
      <c r="G193" s="835" t="s">
        <v>5952</v>
      </c>
      <c r="H193" s="835" t="s">
        <v>5955</v>
      </c>
      <c r="I193" s="849">
        <v>2.5159999847412111</v>
      </c>
      <c r="J193" s="849">
        <v>600</v>
      </c>
      <c r="K193" s="850">
        <v>1509.5</v>
      </c>
    </row>
    <row r="194" spans="1:11" ht="14.45" customHeight="1" x14ac:dyDescent="0.2">
      <c r="A194" s="831" t="s">
        <v>592</v>
      </c>
      <c r="B194" s="832" t="s">
        <v>593</v>
      </c>
      <c r="C194" s="835" t="s">
        <v>608</v>
      </c>
      <c r="D194" s="863" t="s">
        <v>609</v>
      </c>
      <c r="E194" s="835" t="s">
        <v>5757</v>
      </c>
      <c r="F194" s="863" t="s">
        <v>5758</v>
      </c>
      <c r="G194" s="835" t="s">
        <v>5956</v>
      </c>
      <c r="H194" s="835" t="s">
        <v>5957</v>
      </c>
      <c r="I194" s="849">
        <v>21.234999656677246</v>
      </c>
      <c r="J194" s="849">
        <v>30</v>
      </c>
      <c r="K194" s="850">
        <v>637.05001831054688</v>
      </c>
    </row>
    <row r="195" spans="1:11" ht="14.45" customHeight="1" x14ac:dyDescent="0.2">
      <c r="A195" s="831" t="s">
        <v>592</v>
      </c>
      <c r="B195" s="832" t="s">
        <v>593</v>
      </c>
      <c r="C195" s="835" t="s">
        <v>608</v>
      </c>
      <c r="D195" s="863" t="s">
        <v>609</v>
      </c>
      <c r="E195" s="835" t="s">
        <v>5757</v>
      </c>
      <c r="F195" s="863" t="s">
        <v>5758</v>
      </c>
      <c r="G195" s="835" t="s">
        <v>5958</v>
      </c>
      <c r="H195" s="835" t="s">
        <v>5959</v>
      </c>
      <c r="I195" s="849">
        <v>21.229999542236328</v>
      </c>
      <c r="J195" s="849">
        <v>15</v>
      </c>
      <c r="K195" s="850">
        <v>318.45001220703125</v>
      </c>
    </row>
    <row r="196" spans="1:11" ht="14.45" customHeight="1" x14ac:dyDescent="0.2">
      <c r="A196" s="831" t="s">
        <v>592</v>
      </c>
      <c r="B196" s="832" t="s">
        <v>593</v>
      </c>
      <c r="C196" s="835" t="s">
        <v>608</v>
      </c>
      <c r="D196" s="863" t="s">
        <v>609</v>
      </c>
      <c r="E196" s="835" t="s">
        <v>5757</v>
      </c>
      <c r="F196" s="863" t="s">
        <v>5758</v>
      </c>
      <c r="G196" s="835" t="s">
        <v>5958</v>
      </c>
      <c r="H196" s="835" t="s">
        <v>5960</v>
      </c>
      <c r="I196" s="849">
        <v>21.236666361490887</v>
      </c>
      <c r="J196" s="849">
        <v>45</v>
      </c>
      <c r="K196" s="850">
        <v>955.59999084472656</v>
      </c>
    </row>
    <row r="197" spans="1:11" ht="14.45" customHeight="1" x14ac:dyDescent="0.2">
      <c r="A197" s="831" t="s">
        <v>592</v>
      </c>
      <c r="B197" s="832" t="s">
        <v>593</v>
      </c>
      <c r="C197" s="835" t="s">
        <v>608</v>
      </c>
      <c r="D197" s="863" t="s">
        <v>609</v>
      </c>
      <c r="E197" s="835" t="s">
        <v>5757</v>
      </c>
      <c r="F197" s="863" t="s">
        <v>5758</v>
      </c>
      <c r="G197" s="835" t="s">
        <v>5961</v>
      </c>
      <c r="H197" s="835" t="s">
        <v>5962</v>
      </c>
      <c r="I197" s="849">
        <v>2.5299999713897705</v>
      </c>
      <c r="J197" s="849">
        <v>50</v>
      </c>
      <c r="K197" s="850">
        <v>126.5</v>
      </c>
    </row>
    <row r="198" spans="1:11" ht="14.45" customHeight="1" x14ac:dyDescent="0.2">
      <c r="A198" s="831" t="s">
        <v>592</v>
      </c>
      <c r="B198" s="832" t="s">
        <v>593</v>
      </c>
      <c r="C198" s="835" t="s">
        <v>608</v>
      </c>
      <c r="D198" s="863" t="s">
        <v>609</v>
      </c>
      <c r="E198" s="835" t="s">
        <v>5963</v>
      </c>
      <c r="F198" s="863" t="s">
        <v>5964</v>
      </c>
      <c r="G198" s="835" t="s">
        <v>5965</v>
      </c>
      <c r="H198" s="835" t="s">
        <v>5966</v>
      </c>
      <c r="I198" s="849">
        <v>10.161999893188476</v>
      </c>
      <c r="J198" s="849">
        <v>3000</v>
      </c>
      <c r="K198" s="850">
        <v>30485</v>
      </c>
    </row>
    <row r="199" spans="1:11" ht="14.45" customHeight="1" x14ac:dyDescent="0.2">
      <c r="A199" s="831" t="s">
        <v>592</v>
      </c>
      <c r="B199" s="832" t="s">
        <v>593</v>
      </c>
      <c r="C199" s="835" t="s">
        <v>608</v>
      </c>
      <c r="D199" s="863" t="s">
        <v>609</v>
      </c>
      <c r="E199" s="835" t="s">
        <v>5963</v>
      </c>
      <c r="F199" s="863" t="s">
        <v>5964</v>
      </c>
      <c r="G199" s="835" t="s">
        <v>5965</v>
      </c>
      <c r="H199" s="835" t="s">
        <v>5967</v>
      </c>
      <c r="I199" s="849">
        <v>10.161999893188476</v>
      </c>
      <c r="J199" s="849">
        <v>2200</v>
      </c>
      <c r="K199" s="850">
        <v>22355</v>
      </c>
    </row>
    <row r="200" spans="1:11" ht="14.45" customHeight="1" x14ac:dyDescent="0.2">
      <c r="A200" s="831" t="s">
        <v>592</v>
      </c>
      <c r="B200" s="832" t="s">
        <v>593</v>
      </c>
      <c r="C200" s="835" t="s">
        <v>608</v>
      </c>
      <c r="D200" s="863" t="s">
        <v>609</v>
      </c>
      <c r="E200" s="835" t="s">
        <v>5963</v>
      </c>
      <c r="F200" s="863" t="s">
        <v>5964</v>
      </c>
      <c r="G200" s="835" t="s">
        <v>5968</v>
      </c>
      <c r="H200" s="835" t="s">
        <v>5969</v>
      </c>
      <c r="I200" s="849">
        <v>7.002500057220459</v>
      </c>
      <c r="J200" s="849">
        <v>250</v>
      </c>
      <c r="K200" s="850">
        <v>1750.5</v>
      </c>
    </row>
    <row r="201" spans="1:11" ht="14.45" customHeight="1" x14ac:dyDescent="0.2">
      <c r="A201" s="831" t="s">
        <v>592</v>
      </c>
      <c r="B201" s="832" t="s">
        <v>593</v>
      </c>
      <c r="C201" s="835" t="s">
        <v>608</v>
      </c>
      <c r="D201" s="863" t="s">
        <v>609</v>
      </c>
      <c r="E201" s="835" t="s">
        <v>5963</v>
      </c>
      <c r="F201" s="863" t="s">
        <v>5964</v>
      </c>
      <c r="G201" s="835" t="s">
        <v>5968</v>
      </c>
      <c r="H201" s="835" t="s">
        <v>5970</v>
      </c>
      <c r="I201" s="849">
        <v>7.0100002288818359</v>
      </c>
      <c r="J201" s="849">
        <v>100</v>
      </c>
      <c r="K201" s="850">
        <v>701</v>
      </c>
    </row>
    <row r="202" spans="1:11" ht="14.45" customHeight="1" x14ac:dyDescent="0.2">
      <c r="A202" s="831" t="s">
        <v>592</v>
      </c>
      <c r="B202" s="832" t="s">
        <v>593</v>
      </c>
      <c r="C202" s="835" t="s">
        <v>608</v>
      </c>
      <c r="D202" s="863" t="s">
        <v>609</v>
      </c>
      <c r="E202" s="835" t="s">
        <v>5971</v>
      </c>
      <c r="F202" s="863" t="s">
        <v>5972</v>
      </c>
      <c r="G202" s="835" t="s">
        <v>5973</v>
      </c>
      <c r="H202" s="835" t="s">
        <v>5974</v>
      </c>
      <c r="I202" s="849">
        <v>0.47499999403953552</v>
      </c>
      <c r="J202" s="849">
        <v>600</v>
      </c>
      <c r="K202" s="850">
        <v>286</v>
      </c>
    </row>
    <row r="203" spans="1:11" ht="14.45" customHeight="1" x14ac:dyDescent="0.2">
      <c r="A203" s="831" t="s">
        <v>592</v>
      </c>
      <c r="B203" s="832" t="s">
        <v>593</v>
      </c>
      <c r="C203" s="835" t="s">
        <v>608</v>
      </c>
      <c r="D203" s="863" t="s">
        <v>609</v>
      </c>
      <c r="E203" s="835" t="s">
        <v>5971</v>
      </c>
      <c r="F203" s="863" t="s">
        <v>5972</v>
      </c>
      <c r="G203" s="835" t="s">
        <v>5975</v>
      </c>
      <c r="H203" s="835" t="s">
        <v>5976</v>
      </c>
      <c r="I203" s="849">
        <v>0.30250000953674316</v>
      </c>
      <c r="J203" s="849">
        <v>1200</v>
      </c>
      <c r="K203" s="850">
        <v>362</v>
      </c>
    </row>
    <row r="204" spans="1:11" ht="14.45" customHeight="1" x14ac:dyDescent="0.2">
      <c r="A204" s="831" t="s">
        <v>592</v>
      </c>
      <c r="B204" s="832" t="s">
        <v>593</v>
      </c>
      <c r="C204" s="835" t="s">
        <v>608</v>
      </c>
      <c r="D204" s="863" t="s">
        <v>609</v>
      </c>
      <c r="E204" s="835" t="s">
        <v>5971</v>
      </c>
      <c r="F204" s="863" t="s">
        <v>5972</v>
      </c>
      <c r="G204" s="835" t="s">
        <v>5977</v>
      </c>
      <c r="H204" s="835" t="s">
        <v>5978</v>
      </c>
      <c r="I204" s="849">
        <v>0.54200001955032351</v>
      </c>
      <c r="J204" s="849">
        <v>5200</v>
      </c>
      <c r="K204" s="850">
        <v>2818</v>
      </c>
    </row>
    <row r="205" spans="1:11" ht="14.45" customHeight="1" x14ac:dyDescent="0.2">
      <c r="A205" s="831" t="s">
        <v>592</v>
      </c>
      <c r="B205" s="832" t="s">
        <v>593</v>
      </c>
      <c r="C205" s="835" t="s">
        <v>608</v>
      </c>
      <c r="D205" s="863" t="s">
        <v>609</v>
      </c>
      <c r="E205" s="835" t="s">
        <v>5971</v>
      </c>
      <c r="F205" s="863" t="s">
        <v>5972</v>
      </c>
      <c r="G205" s="835" t="s">
        <v>5973</v>
      </c>
      <c r="H205" s="835" t="s">
        <v>5979</v>
      </c>
      <c r="I205" s="849">
        <v>0.47999998927116394</v>
      </c>
      <c r="J205" s="849">
        <v>1900</v>
      </c>
      <c r="K205" s="850">
        <v>912</v>
      </c>
    </row>
    <row r="206" spans="1:11" ht="14.45" customHeight="1" x14ac:dyDescent="0.2">
      <c r="A206" s="831" t="s">
        <v>592</v>
      </c>
      <c r="B206" s="832" t="s">
        <v>593</v>
      </c>
      <c r="C206" s="835" t="s">
        <v>608</v>
      </c>
      <c r="D206" s="863" t="s">
        <v>609</v>
      </c>
      <c r="E206" s="835" t="s">
        <v>5971</v>
      </c>
      <c r="F206" s="863" t="s">
        <v>5972</v>
      </c>
      <c r="G206" s="835" t="s">
        <v>5975</v>
      </c>
      <c r="H206" s="835" t="s">
        <v>5980</v>
      </c>
      <c r="I206" s="849">
        <v>0.30500000715255737</v>
      </c>
      <c r="J206" s="849">
        <v>300</v>
      </c>
      <c r="K206" s="850">
        <v>91</v>
      </c>
    </row>
    <row r="207" spans="1:11" ht="14.45" customHeight="1" x14ac:dyDescent="0.2">
      <c r="A207" s="831" t="s">
        <v>592</v>
      </c>
      <c r="B207" s="832" t="s">
        <v>593</v>
      </c>
      <c r="C207" s="835" t="s">
        <v>608</v>
      </c>
      <c r="D207" s="863" t="s">
        <v>609</v>
      </c>
      <c r="E207" s="835" t="s">
        <v>5971</v>
      </c>
      <c r="F207" s="863" t="s">
        <v>5972</v>
      </c>
      <c r="G207" s="835" t="s">
        <v>5977</v>
      </c>
      <c r="H207" s="835" t="s">
        <v>5981</v>
      </c>
      <c r="I207" s="849">
        <v>0.54800001382827757</v>
      </c>
      <c r="J207" s="849">
        <v>3200</v>
      </c>
      <c r="K207" s="850">
        <v>1758</v>
      </c>
    </row>
    <row r="208" spans="1:11" ht="14.45" customHeight="1" x14ac:dyDescent="0.2">
      <c r="A208" s="831" t="s">
        <v>592</v>
      </c>
      <c r="B208" s="832" t="s">
        <v>593</v>
      </c>
      <c r="C208" s="835" t="s">
        <v>608</v>
      </c>
      <c r="D208" s="863" t="s">
        <v>609</v>
      </c>
      <c r="E208" s="835" t="s">
        <v>5971</v>
      </c>
      <c r="F208" s="863" t="s">
        <v>5972</v>
      </c>
      <c r="G208" s="835" t="s">
        <v>5982</v>
      </c>
      <c r="H208" s="835" t="s">
        <v>5983</v>
      </c>
      <c r="I208" s="849">
        <v>29.639999389648438</v>
      </c>
      <c r="J208" s="849">
        <v>50</v>
      </c>
      <c r="K208" s="850">
        <v>1481.989990234375</v>
      </c>
    </row>
    <row r="209" spans="1:11" ht="14.45" customHeight="1" x14ac:dyDescent="0.2">
      <c r="A209" s="831" t="s">
        <v>592</v>
      </c>
      <c r="B209" s="832" t="s">
        <v>593</v>
      </c>
      <c r="C209" s="835" t="s">
        <v>608</v>
      </c>
      <c r="D209" s="863" t="s">
        <v>609</v>
      </c>
      <c r="E209" s="835" t="s">
        <v>5971</v>
      </c>
      <c r="F209" s="863" t="s">
        <v>5972</v>
      </c>
      <c r="G209" s="835" t="s">
        <v>5982</v>
      </c>
      <c r="H209" s="835" t="s">
        <v>5984</v>
      </c>
      <c r="I209" s="849">
        <v>29.639999389648438</v>
      </c>
      <c r="J209" s="849">
        <v>250</v>
      </c>
      <c r="K209" s="850">
        <v>7409.919921875</v>
      </c>
    </row>
    <row r="210" spans="1:11" ht="14.45" customHeight="1" x14ac:dyDescent="0.2">
      <c r="A210" s="831" t="s">
        <v>592</v>
      </c>
      <c r="B210" s="832" t="s">
        <v>593</v>
      </c>
      <c r="C210" s="835" t="s">
        <v>608</v>
      </c>
      <c r="D210" s="863" t="s">
        <v>609</v>
      </c>
      <c r="E210" s="835" t="s">
        <v>5971</v>
      </c>
      <c r="F210" s="863" t="s">
        <v>5972</v>
      </c>
      <c r="G210" s="835" t="s">
        <v>5985</v>
      </c>
      <c r="H210" s="835" t="s">
        <v>5986</v>
      </c>
      <c r="I210" s="849">
        <v>1.8033332824707031</v>
      </c>
      <c r="J210" s="849">
        <v>700</v>
      </c>
      <c r="K210" s="850">
        <v>1261</v>
      </c>
    </row>
    <row r="211" spans="1:11" ht="14.45" customHeight="1" x14ac:dyDescent="0.2">
      <c r="A211" s="831" t="s">
        <v>592</v>
      </c>
      <c r="B211" s="832" t="s">
        <v>593</v>
      </c>
      <c r="C211" s="835" t="s">
        <v>608</v>
      </c>
      <c r="D211" s="863" t="s">
        <v>609</v>
      </c>
      <c r="E211" s="835" t="s">
        <v>5971</v>
      </c>
      <c r="F211" s="863" t="s">
        <v>5972</v>
      </c>
      <c r="G211" s="835" t="s">
        <v>5987</v>
      </c>
      <c r="H211" s="835" t="s">
        <v>5988</v>
      </c>
      <c r="I211" s="849">
        <v>1.7999999523162842</v>
      </c>
      <c r="J211" s="849">
        <v>100</v>
      </c>
      <c r="K211" s="850">
        <v>180</v>
      </c>
    </row>
    <row r="212" spans="1:11" ht="14.45" customHeight="1" x14ac:dyDescent="0.2">
      <c r="A212" s="831" t="s">
        <v>592</v>
      </c>
      <c r="B212" s="832" t="s">
        <v>593</v>
      </c>
      <c r="C212" s="835" t="s">
        <v>608</v>
      </c>
      <c r="D212" s="863" t="s">
        <v>609</v>
      </c>
      <c r="E212" s="835" t="s">
        <v>5971</v>
      </c>
      <c r="F212" s="863" t="s">
        <v>5972</v>
      </c>
      <c r="G212" s="835" t="s">
        <v>5985</v>
      </c>
      <c r="H212" s="835" t="s">
        <v>5989</v>
      </c>
      <c r="I212" s="849">
        <v>1.8024999499320984</v>
      </c>
      <c r="J212" s="849">
        <v>1000</v>
      </c>
      <c r="K212" s="850">
        <v>1803</v>
      </c>
    </row>
    <row r="213" spans="1:11" ht="14.45" customHeight="1" x14ac:dyDescent="0.2">
      <c r="A213" s="831" t="s">
        <v>592</v>
      </c>
      <c r="B213" s="832" t="s">
        <v>593</v>
      </c>
      <c r="C213" s="835" t="s">
        <v>608</v>
      </c>
      <c r="D213" s="863" t="s">
        <v>609</v>
      </c>
      <c r="E213" s="835" t="s">
        <v>5990</v>
      </c>
      <c r="F213" s="863" t="s">
        <v>5991</v>
      </c>
      <c r="G213" s="835" t="s">
        <v>5992</v>
      </c>
      <c r="H213" s="835" t="s">
        <v>5993</v>
      </c>
      <c r="I213" s="849">
        <v>7.0199999809265137</v>
      </c>
      <c r="J213" s="849">
        <v>70</v>
      </c>
      <c r="K213" s="850">
        <v>491.39999389648438</v>
      </c>
    </row>
    <row r="214" spans="1:11" ht="14.45" customHeight="1" x14ac:dyDescent="0.2">
      <c r="A214" s="831" t="s">
        <v>592</v>
      </c>
      <c r="B214" s="832" t="s">
        <v>593</v>
      </c>
      <c r="C214" s="835" t="s">
        <v>608</v>
      </c>
      <c r="D214" s="863" t="s">
        <v>609</v>
      </c>
      <c r="E214" s="835" t="s">
        <v>5990</v>
      </c>
      <c r="F214" s="863" t="s">
        <v>5991</v>
      </c>
      <c r="G214" s="835" t="s">
        <v>5994</v>
      </c>
      <c r="H214" s="835" t="s">
        <v>5995</v>
      </c>
      <c r="I214" s="849">
        <v>7.0199999809265137</v>
      </c>
      <c r="J214" s="849">
        <v>70</v>
      </c>
      <c r="K214" s="850">
        <v>491.39999389648438</v>
      </c>
    </row>
    <row r="215" spans="1:11" ht="14.45" customHeight="1" x14ac:dyDescent="0.2">
      <c r="A215" s="831" t="s">
        <v>592</v>
      </c>
      <c r="B215" s="832" t="s">
        <v>593</v>
      </c>
      <c r="C215" s="835" t="s">
        <v>608</v>
      </c>
      <c r="D215" s="863" t="s">
        <v>609</v>
      </c>
      <c r="E215" s="835" t="s">
        <v>5990</v>
      </c>
      <c r="F215" s="863" t="s">
        <v>5991</v>
      </c>
      <c r="G215" s="835" t="s">
        <v>5996</v>
      </c>
      <c r="H215" s="835" t="s">
        <v>5997</v>
      </c>
      <c r="I215" s="849">
        <v>7.0100002288818359</v>
      </c>
      <c r="J215" s="849">
        <v>20</v>
      </c>
      <c r="K215" s="850">
        <v>140.19999694824219</v>
      </c>
    </row>
    <row r="216" spans="1:11" ht="14.45" customHeight="1" x14ac:dyDescent="0.2">
      <c r="A216" s="831" t="s">
        <v>592</v>
      </c>
      <c r="B216" s="832" t="s">
        <v>593</v>
      </c>
      <c r="C216" s="835" t="s">
        <v>608</v>
      </c>
      <c r="D216" s="863" t="s">
        <v>609</v>
      </c>
      <c r="E216" s="835" t="s">
        <v>5990</v>
      </c>
      <c r="F216" s="863" t="s">
        <v>5991</v>
      </c>
      <c r="G216" s="835" t="s">
        <v>5998</v>
      </c>
      <c r="H216" s="835" t="s">
        <v>5999</v>
      </c>
      <c r="I216" s="849">
        <v>0.62999999523162842</v>
      </c>
      <c r="J216" s="849">
        <v>3400</v>
      </c>
      <c r="K216" s="850">
        <v>2142</v>
      </c>
    </row>
    <row r="217" spans="1:11" ht="14.45" customHeight="1" x14ac:dyDescent="0.2">
      <c r="A217" s="831" t="s">
        <v>592</v>
      </c>
      <c r="B217" s="832" t="s">
        <v>593</v>
      </c>
      <c r="C217" s="835" t="s">
        <v>608</v>
      </c>
      <c r="D217" s="863" t="s">
        <v>609</v>
      </c>
      <c r="E217" s="835" t="s">
        <v>5990</v>
      </c>
      <c r="F217" s="863" t="s">
        <v>5991</v>
      </c>
      <c r="G217" s="835" t="s">
        <v>6000</v>
      </c>
      <c r="H217" s="835" t="s">
        <v>6001</v>
      </c>
      <c r="I217" s="849">
        <v>0.62999999523162842</v>
      </c>
      <c r="J217" s="849">
        <v>19200</v>
      </c>
      <c r="K217" s="850">
        <v>12096</v>
      </c>
    </row>
    <row r="218" spans="1:11" ht="14.45" customHeight="1" x14ac:dyDescent="0.2">
      <c r="A218" s="831" t="s">
        <v>592</v>
      </c>
      <c r="B218" s="832" t="s">
        <v>593</v>
      </c>
      <c r="C218" s="835" t="s">
        <v>608</v>
      </c>
      <c r="D218" s="863" t="s">
        <v>609</v>
      </c>
      <c r="E218" s="835" t="s">
        <v>5990</v>
      </c>
      <c r="F218" s="863" t="s">
        <v>5991</v>
      </c>
      <c r="G218" s="835" t="s">
        <v>6002</v>
      </c>
      <c r="H218" s="835" t="s">
        <v>6003</v>
      </c>
      <c r="I218" s="849">
        <v>0.62999999523162842</v>
      </c>
      <c r="J218" s="849">
        <v>8600</v>
      </c>
      <c r="K218" s="850">
        <v>5418</v>
      </c>
    </row>
    <row r="219" spans="1:11" ht="14.45" customHeight="1" x14ac:dyDescent="0.2">
      <c r="A219" s="831" t="s">
        <v>592</v>
      </c>
      <c r="B219" s="832" t="s">
        <v>593</v>
      </c>
      <c r="C219" s="835" t="s">
        <v>608</v>
      </c>
      <c r="D219" s="863" t="s">
        <v>609</v>
      </c>
      <c r="E219" s="835" t="s">
        <v>5990</v>
      </c>
      <c r="F219" s="863" t="s">
        <v>5991</v>
      </c>
      <c r="G219" s="835" t="s">
        <v>5998</v>
      </c>
      <c r="H219" s="835" t="s">
        <v>6004</v>
      </c>
      <c r="I219" s="849">
        <v>0.62999999523162842</v>
      </c>
      <c r="J219" s="849">
        <v>2200</v>
      </c>
      <c r="K219" s="850">
        <v>1386</v>
      </c>
    </row>
    <row r="220" spans="1:11" ht="14.45" customHeight="1" x14ac:dyDescent="0.2">
      <c r="A220" s="831" t="s">
        <v>592</v>
      </c>
      <c r="B220" s="832" t="s">
        <v>593</v>
      </c>
      <c r="C220" s="835" t="s">
        <v>608</v>
      </c>
      <c r="D220" s="863" t="s">
        <v>609</v>
      </c>
      <c r="E220" s="835" t="s">
        <v>5990</v>
      </c>
      <c r="F220" s="863" t="s">
        <v>5991</v>
      </c>
      <c r="G220" s="835" t="s">
        <v>6000</v>
      </c>
      <c r="H220" s="835" t="s">
        <v>6005</v>
      </c>
      <c r="I220" s="849">
        <v>0.62999999523162842</v>
      </c>
      <c r="J220" s="849">
        <v>17400</v>
      </c>
      <c r="K220" s="850">
        <v>10962</v>
      </c>
    </row>
    <row r="221" spans="1:11" ht="14.45" customHeight="1" x14ac:dyDescent="0.2">
      <c r="A221" s="831" t="s">
        <v>592</v>
      </c>
      <c r="B221" s="832" t="s">
        <v>593</v>
      </c>
      <c r="C221" s="835" t="s">
        <v>608</v>
      </c>
      <c r="D221" s="863" t="s">
        <v>609</v>
      </c>
      <c r="E221" s="835" t="s">
        <v>5990</v>
      </c>
      <c r="F221" s="863" t="s">
        <v>5991</v>
      </c>
      <c r="G221" s="835" t="s">
        <v>6002</v>
      </c>
      <c r="H221" s="835" t="s">
        <v>6006</v>
      </c>
      <c r="I221" s="849">
        <v>0.62999999523162842</v>
      </c>
      <c r="J221" s="849">
        <v>6000</v>
      </c>
      <c r="K221" s="850">
        <v>3780</v>
      </c>
    </row>
    <row r="222" spans="1:11" ht="14.45" customHeight="1" x14ac:dyDescent="0.2">
      <c r="A222" s="831" t="s">
        <v>592</v>
      </c>
      <c r="B222" s="832" t="s">
        <v>593</v>
      </c>
      <c r="C222" s="835" t="s">
        <v>608</v>
      </c>
      <c r="D222" s="863" t="s">
        <v>609</v>
      </c>
      <c r="E222" s="835" t="s">
        <v>6007</v>
      </c>
      <c r="F222" s="863" t="s">
        <v>6008</v>
      </c>
      <c r="G222" s="835" t="s">
        <v>6009</v>
      </c>
      <c r="H222" s="835" t="s">
        <v>6010</v>
      </c>
      <c r="I222" s="849">
        <v>4509.9599609375</v>
      </c>
      <c r="J222" s="849">
        <v>19</v>
      </c>
      <c r="K222" s="850">
        <v>85689.2421875</v>
      </c>
    </row>
    <row r="223" spans="1:11" ht="14.45" customHeight="1" x14ac:dyDescent="0.2">
      <c r="A223" s="831" t="s">
        <v>592</v>
      </c>
      <c r="B223" s="832" t="s">
        <v>593</v>
      </c>
      <c r="C223" s="835" t="s">
        <v>608</v>
      </c>
      <c r="D223" s="863" t="s">
        <v>609</v>
      </c>
      <c r="E223" s="835" t="s">
        <v>6007</v>
      </c>
      <c r="F223" s="863" t="s">
        <v>6008</v>
      </c>
      <c r="G223" s="835" t="s">
        <v>6009</v>
      </c>
      <c r="H223" s="835" t="s">
        <v>6011</v>
      </c>
      <c r="I223" s="849">
        <v>4509.9599609375</v>
      </c>
      <c r="J223" s="849">
        <v>14</v>
      </c>
      <c r="K223" s="850">
        <v>63139.44140625</v>
      </c>
    </row>
    <row r="224" spans="1:11" ht="14.45" customHeight="1" x14ac:dyDescent="0.2">
      <c r="A224" s="831" t="s">
        <v>592</v>
      </c>
      <c r="B224" s="832" t="s">
        <v>593</v>
      </c>
      <c r="C224" s="835" t="s">
        <v>608</v>
      </c>
      <c r="D224" s="863" t="s">
        <v>609</v>
      </c>
      <c r="E224" s="835" t="s">
        <v>6012</v>
      </c>
      <c r="F224" s="863" t="s">
        <v>6013</v>
      </c>
      <c r="G224" s="835" t="s">
        <v>6014</v>
      </c>
      <c r="H224" s="835" t="s">
        <v>6015</v>
      </c>
      <c r="I224" s="849">
        <v>15.609999656677246</v>
      </c>
      <c r="J224" s="849">
        <v>30</v>
      </c>
      <c r="K224" s="850">
        <v>468.29998779296875</v>
      </c>
    </row>
    <row r="225" spans="1:11" ht="14.45" customHeight="1" x14ac:dyDescent="0.2">
      <c r="A225" s="831" t="s">
        <v>592</v>
      </c>
      <c r="B225" s="832" t="s">
        <v>593</v>
      </c>
      <c r="C225" s="835" t="s">
        <v>608</v>
      </c>
      <c r="D225" s="863" t="s">
        <v>609</v>
      </c>
      <c r="E225" s="835" t="s">
        <v>6012</v>
      </c>
      <c r="F225" s="863" t="s">
        <v>6013</v>
      </c>
      <c r="G225" s="835" t="s">
        <v>6016</v>
      </c>
      <c r="H225" s="835" t="s">
        <v>6017</v>
      </c>
      <c r="I225" s="849">
        <v>19.964999198913574</v>
      </c>
      <c r="J225" s="849">
        <v>25</v>
      </c>
      <c r="K225" s="850">
        <v>499.09999084472656</v>
      </c>
    </row>
    <row r="226" spans="1:11" ht="14.45" customHeight="1" x14ac:dyDescent="0.2">
      <c r="A226" s="831" t="s">
        <v>592</v>
      </c>
      <c r="B226" s="832" t="s">
        <v>593</v>
      </c>
      <c r="C226" s="835" t="s">
        <v>608</v>
      </c>
      <c r="D226" s="863" t="s">
        <v>609</v>
      </c>
      <c r="E226" s="835" t="s">
        <v>6018</v>
      </c>
      <c r="F226" s="863" t="s">
        <v>6019</v>
      </c>
      <c r="G226" s="835" t="s">
        <v>6020</v>
      </c>
      <c r="H226" s="835" t="s">
        <v>6021</v>
      </c>
      <c r="I226" s="849">
        <v>93.150001525878906</v>
      </c>
      <c r="J226" s="849">
        <v>0</v>
      </c>
      <c r="K226" s="850">
        <v>0</v>
      </c>
    </row>
    <row r="227" spans="1:11" ht="14.45" customHeight="1" x14ac:dyDescent="0.2">
      <c r="A227" s="831" t="s">
        <v>592</v>
      </c>
      <c r="B227" s="832" t="s">
        <v>593</v>
      </c>
      <c r="C227" s="835" t="s">
        <v>608</v>
      </c>
      <c r="D227" s="863" t="s">
        <v>609</v>
      </c>
      <c r="E227" s="835" t="s">
        <v>6018</v>
      </c>
      <c r="F227" s="863" t="s">
        <v>6019</v>
      </c>
      <c r="G227" s="835" t="s">
        <v>6022</v>
      </c>
      <c r="H227" s="835" t="s">
        <v>6023</v>
      </c>
      <c r="I227" s="849">
        <v>303.47000122070313</v>
      </c>
      <c r="J227" s="849">
        <v>0</v>
      </c>
      <c r="K227" s="850">
        <v>0</v>
      </c>
    </row>
    <row r="228" spans="1:11" ht="14.45" customHeight="1" x14ac:dyDescent="0.2">
      <c r="A228" s="831" t="s">
        <v>592</v>
      </c>
      <c r="B228" s="832" t="s">
        <v>593</v>
      </c>
      <c r="C228" s="835" t="s">
        <v>613</v>
      </c>
      <c r="D228" s="863" t="s">
        <v>614</v>
      </c>
      <c r="E228" s="835" t="s">
        <v>5634</v>
      </c>
      <c r="F228" s="863" t="s">
        <v>5635</v>
      </c>
      <c r="G228" s="835" t="s">
        <v>5636</v>
      </c>
      <c r="H228" s="835" t="s">
        <v>5637</v>
      </c>
      <c r="I228" s="849">
        <v>147.18076265775241</v>
      </c>
      <c r="J228" s="849">
        <v>80</v>
      </c>
      <c r="K228" s="850">
        <v>11774.559997558594</v>
      </c>
    </row>
    <row r="229" spans="1:11" ht="14.45" customHeight="1" x14ac:dyDescent="0.2">
      <c r="A229" s="831" t="s">
        <v>592</v>
      </c>
      <c r="B229" s="832" t="s">
        <v>593</v>
      </c>
      <c r="C229" s="835" t="s">
        <v>613</v>
      </c>
      <c r="D229" s="863" t="s">
        <v>614</v>
      </c>
      <c r="E229" s="835" t="s">
        <v>5634</v>
      </c>
      <c r="F229" s="863" t="s">
        <v>5635</v>
      </c>
      <c r="G229" s="835" t="s">
        <v>5638</v>
      </c>
      <c r="H229" s="835" t="s">
        <v>5639</v>
      </c>
      <c r="I229" s="849">
        <v>147.18153263972357</v>
      </c>
      <c r="J229" s="849">
        <v>80</v>
      </c>
      <c r="K229" s="850">
        <v>11774.639770507813</v>
      </c>
    </row>
    <row r="230" spans="1:11" ht="14.45" customHeight="1" x14ac:dyDescent="0.2">
      <c r="A230" s="831" t="s">
        <v>592</v>
      </c>
      <c r="B230" s="832" t="s">
        <v>593</v>
      </c>
      <c r="C230" s="835" t="s">
        <v>613</v>
      </c>
      <c r="D230" s="863" t="s">
        <v>614</v>
      </c>
      <c r="E230" s="835" t="s">
        <v>5634</v>
      </c>
      <c r="F230" s="863" t="s">
        <v>5635</v>
      </c>
      <c r="G230" s="835" t="s">
        <v>5640</v>
      </c>
      <c r="H230" s="835" t="s">
        <v>5641</v>
      </c>
      <c r="I230" s="849">
        <v>141.58000183105469</v>
      </c>
      <c r="J230" s="849">
        <v>13</v>
      </c>
      <c r="K230" s="850">
        <v>1840.5399780273438</v>
      </c>
    </row>
    <row r="231" spans="1:11" ht="14.45" customHeight="1" x14ac:dyDescent="0.2">
      <c r="A231" s="831" t="s">
        <v>592</v>
      </c>
      <c r="B231" s="832" t="s">
        <v>593</v>
      </c>
      <c r="C231" s="835" t="s">
        <v>613</v>
      </c>
      <c r="D231" s="863" t="s">
        <v>614</v>
      </c>
      <c r="E231" s="835" t="s">
        <v>5634</v>
      </c>
      <c r="F231" s="863" t="s">
        <v>5635</v>
      </c>
      <c r="G231" s="835" t="s">
        <v>5640</v>
      </c>
      <c r="H231" s="835" t="s">
        <v>5642</v>
      </c>
      <c r="I231" s="849">
        <v>149.23333740234375</v>
      </c>
      <c r="J231" s="849">
        <v>9</v>
      </c>
      <c r="K231" s="850">
        <v>1343.0999755859375</v>
      </c>
    </row>
    <row r="232" spans="1:11" ht="14.45" customHeight="1" x14ac:dyDescent="0.2">
      <c r="A232" s="831" t="s">
        <v>592</v>
      </c>
      <c r="B232" s="832" t="s">
        <v>593</v>
      </c>
      <c r="C232" s="835" t="s">
        <v>613</v>
      </c>
      <c r="D232" s="863" t="s">
        <v>614</v>
      </c>
      <c r="E232" s="835" t="s">
        <v>5643</v>
      </c>
      <c r="F232" s="863" t="s">
        <v>5644</v>
      </c>
      <c r="G232" s="835" t="s">
        <v>5647</v>
      </c>
      <c r="H232" s="835" t="s">
        <v>5648</v>
      </c>
      <c r="I232" s="849">
        <v>53.849998474121094</v>
      </c>
      <c r="J232" s="849">
        <v>3</v>
      </c>
      <c r="K232" s="850">
        <v>161.53999328613281</v>
      </c>
    </row>
    <row r="233" spans="1:11" ht="14.45" customHeight="1" x14ac:dyDescent="0.2">
      <c r="A233" s="831" t="s">
        <v>592</v>
      </c>
      <c r="B233" s="832" t="s">
        <v>593</v>
      </c>
      <c r="C233" s="835" t="s">
        <v>613</v>
      </c>
      <c r="D233" s="863" t="s">
        <v>614</v>
      </c>
      <c r="E233" s="835" t="s">
        <v>5649</v>
      </c>
      <c r="F233" s="863" t="s">
        <v>5650</v>
      </c>
      <c r="G233" s="835" t="s">
        <v>6024</v>
      </c>
      <c r="H233" s="835" t="s">
        <v>6025</v>
      </c>
      <c r="I233" s="849">
        <v>70.180000305175781</v>
      </c>
      <c r="J233" s="849">
        <v>30</v>
      </c>
      <c r="K233" s="850">
        <v>2105.39990234375</v>
      </c>
    </row>
    <row r="234" spans="1:11" ht="14.45" customHeight="1" x14ac:dyDescent="0.2">
      <c r="A234" s="831" t="s">
        <v>592</v>
      </c>
      <c r="B234" s="832" t="s">
        <v>593</v>
      </c>
      <c r="C234" s="835" t="s">
        <v>613</v>
      </c>
      <c r="D234" s="863" t="s">
        <v>614</v>
      </c>
      <c r="E234" s="835" t="s">
        <v>5649</v>
      </c>
      <c r="F234" s="863" t="s">
        <v>5650</v>
      </c>
      <c r="G234" s="835" t="s">
        <v>6026</v>
      </c>
      <c r="H234" s="835" t="s">
        <v>6027</v>
      </c>
      <c r="I234" s="849">
        <v>0.5</v>
      </c>
      <c r="J234" s="849">
        <v>1500</v>
      </c>
      <c r="K234" s="850">
        <v>750</v>
      </c>
    </row>
    <row r="235" spans="1:11" ht="14.45" customHeight="1" x14ac:dyDescent="0.2">
      <c r="A235" s="831" t="s">
        <v>592</v>
      </c>
      <c r="B235" s="832" t="s">
        <v>593</v>
      </c>
      <c r="C235" s="835" t="s">
        <v>613</v>
      </c>
      <c r="D235" s="863" t="s">
        <v>614</v>
      </c>
      <c r="E235" s="835" t="s">
        <v>5649</v>
      </c>
      <c r="F235" s="863" t="s">
        <v>5650</v>
      </c>
      <c r="G235" s="835" t="s">
        <v>6028</v>
      </c>
      <c r="H235" s="835" t="s">
        <v>6029</v>
      </c>
      <c r="I235" s="849">
        <v>0.31999999284744263</v>
      </c>
      <c r="J235" s="849">
        <v>100</v>
      </c>
      <c r="K235" s="850">
        <v>32</v>
      </c>
    </row>
    <row r="236" spans="1:11" ht="14.45" customHeight="1" x14ac:dyDescent="0.2">
      <c r="A236" s="831" t="s">
        <v>592</v>
      </c>
      <c r="B236" s="832" t="s">
        <v>593</v>
      </c>
      <c r="C236" s="835" t="s">
        <v>613</v>
      </c>
      <c r="D236" s="863" t="s">
        <v>614</v>
      </c>
      <c r="E236" s="835" t="s">
        <v>5649</v>
      </c>
      <c r="F236" s="863" t="s">
        <v>5650</v>
      </c>
      <c r="G236" s="835" t="s">
        <v>6026</v>
      </c>
      <c r="H236" s="835" t="s">
        <v>6030</v>
      </c>
      <c r="I236" s="849">
        <v>0.50999999046325684</v>
      </c>
      <c r="J236" s="849">
        <v>3100</v>
      </c>
      <c r="K236" s="850">
        <v>1581</v>
      </c>
    </row>
    <row r="237" spans="1:11" ht="14.45" customHeight="1" x14ac:dyDescent="0.2">
      <c r="A237" s="831" t="s">
        <v>592</v>
      </c>
      <c r="B237" s="832" t="s">
        <v>593</v>
      </c>
      <c r="C237" s="835" t="s">
        <v>613</v>
      </c>
      <c r="D237" s="863" t="s">
        <v>614</v>
      </c>
      <c r="E237" s="835" t="s">
        <v>5649</v>
      </c>
      <c r="F237" s="863" t="s">
        <v>5650</v>
      </c>
      <c r="G237" s="835" t="s">
        <v>6026</v>
      </c>
      <c r="H237" s="835" t="s">
        <v>6031</v>
      </c>
      <c r="I237" s="849">
        <v>0.50999999046325684</v>
      </c>
      <c r="J237" s="849">
        <v>800</v>
      </c>
      <c r="K237" s="850">
        <v>408</v>
      </c>
    </row>
    <row r="238" spans="1:11" ht="14.45" customHeight="1" x14ac:dyDescent="0.2">
      <c r="A238" s="831" t="s">
        <v>592</v>
      </c>
      <c r="B238" s="832" t="s">
        <v>593</v>
      </c>
      <c r="C238" s="835" t="s">
        <v>613</v>
      </c>
      <c r="D238" s="863" t="s">
        <v>614</v>
      </c>
      <c r="E238" s="835" t="s">
        <v>5649</v>
      </c>
      <c r="F238" s="863" t="s">
        <v>5650</v>
      </c>
      <c r="G238" s="835" t="s">
        <v>5653</v>
      </c>
      <c r="H238" s="835" t="s">
        <v>5654</v>
      </c>
      <c r="I238" s="849">
        <v>0.87999999523162842</v>
      </c>
      <c r="J238" s="849">
        <v>2000</v>
      </c>
      <c r="K238" s="850">
        <v>1760</v>
      </c>
    </row>
    <row r="239" spans="1:11" ht="14.45" customHeight="1" x14ac:dyDescent="0.2">
      <c r="A239" s="831" t="s">
        <v>592</v>
      </c>
      <c r="B239" s="832" t="s">
        <v>593</v>
      </c>
      <c r="C239" s="835" t="s">
        <v>613</v>
      </c>
      <c r="D239" s="863" t="s">
        <v>614</v>
      </c>
      <c r="E239" s="835" t="s">
        <v>5649</v>
      </c>
      <c r="F239" s="863" t="s">
        <v>5650</v>
      </c>
      <c r="G239" s="835" t="s">
        <v>5653</v>
      </c>
      <c r="H239" s="835" t="s">
        <v>5655</v>
      </c>
      <c r="I239" s="849">
        <v>0.87999999523162842</v>
      </c>
      <c r="J239" s="849">
        <v>2400</v>
      </c>
      <c r="K239" s="850">
        <v>2112</v>
      </c>
    </row>
    <row r="240" spans="1:11" ht="14.45" customHeight="1" x14ac:dyDescent="0.2">
      <c r="A240" s="831" t="s">
        <v>592</v>
      </c>
      <c r="B240" s="832" t="s">
        <v>593</v>
      </c>
      <c r="C240" s="835" t="s">
        <v>613</v>
      </c>
      <c r="D240" s="863" t="s">
        <v>614</v>
      </c>
      <c r="E240" s="835" t="s">
        <v>5649</v>
      </c>
      <c r="F240" s="863" t="s">
        <v>5650</v>
      </c>
      <c r="G240" s="835" t="s">
        <v>5661</v>
      </c>
      <c r="H240" s="835" t="s">
        <v>5662</v>
      </c>
      <c r="I240" s="849">
        <v>0.43999999761581421</v>
      </c>
      <c r="J240" s="849">
        <v>300</v>
      </c>
      <c r="K240" s="850">
        <v>132</v>
      </c>
    </row>
    <row r="241" spans="1:11" ht="14.45" customHeight="1" x14ac:dyDescent="0.2">
      <c r="A241" s="831" t="s">
        <v>592</v>
      </c>
      <c r="B241" s="832" t="s">
        <v>593</v>
      </c>
      <c r="C241" s="835" t="s">
        <v>613</v>
      </c>
      <c r="D241" s="863" t="s">
        <v>614</v>
      </c>
      <c r="E241" s="835" t="s">
        <v>5649</v>
      </c>
      <c r="F241" s="863" t="s">
        <v>5650</v>
      </c>
      <c r="G241" s="835" t="s">
        <v>5661</v>
      </c>
      <c r="H241" s="835" t="s">
        <v>5663</v>
      </c>
      <c r="I241" s="849">
        <v>0.43999999761581421</v>
      </c>
      <c r="J241" s="849">
        <v>500</v>
      </c>
      <c r="K241" s="850">
        <v>220</v>
      </c>
    </row>
    <row r="242" spans="1:11" ht="14.45" customHeight="1" x14ac:dyDescent="0.2">
      <c r="A242" s="831" t="s">
        <v>592</v>
      </c>
      <c r="B242" s="832" t="s">
        <v>593</v>
      </c>
      <c r="C242" s="835" t="s">
        <v>613</v>
      </c>
      <c r="D242" s="863" t="s">
        <v>614</v>
      </c>
      <c r="E242" s="835" t="s">
        <v>5649</v>
      </c>
      <c r="F242" s="863" t="s">
        <v>5650</v>
      </c>
      <c r="G242" s="835" t="s">
        <v>5664</v>
      </c>
      <c r="H242" s="835" t="s">
        <v>5665</v>
      </c>
      <c r="I242" s="849">
        <v>1.9199999570846558</v>
      </c>
      <c r="J242" s="849">
        <v>250</v>
      </c>
      <c r="K242" s="850">
        <v>480</v>
      </c>
    </row>
    <row r="243" spans="1:11" ht="14.45" customHeight="1" x14ac:dyDescent="0.2">
      <c r="A243" s="831" t="s">
        <v>592</v>
      </c>
      <c r="B243" s="832" t="s">
        <v>593</v>
      </c>
      <c r="C243" s="835" t="s">
        <v>613</v>
      </c>
      <c r="D243" s="863" t="s">
        <v>614</v>
      </c>
      <c r="E243" s="835" t="s">
        <v>5649</v>
      </c>
      <c r="F243" s="863" t="s">
        <v>5650</v>
      </c>
      <c r="G243" s="835" t="s">
        <v>5666</v>
      </c>
      <c r="H243" s="835" t="s">
        <v>5667</v>
      </c>
      <c r="I243" s="849">
        <v>2.0499999523162842</v>
      </c>
      <c r="J243" s="849">
        <v>175</v>
      </c>
      <c r="K243" s="850">
        <v>359.08999633789063</v>
      </c>
    </row>
    <row r="244" spans="1:11" ht="14.45" customHeight="1" x14ac:dyDescent="0.2">
      <c r="A244" s="831" t="s">
        <v>592</v>
      </c>
      <c r="B244" s="832" t="s">
        <v>593</v>
      </c>
      <c r="C244" s="835" t="s">
        <v>613</v>
      </c>
      <c r="D244" s="863" t="s">
        <v>614</v>
      </c>
      <c r="E244" s="835" t="s">
        <v>5649</v>
      </c>
      <c r="F244" s="863" t="s">
        <v>5650</v>
      </c>
      <c r="G244" s="835" t="s">
        <v>5666</v>
      </c>
      <c r="H244" s="835" t="s">
        <v>5668</v>
      </c>
      <c r="I244" s="849">
        <v>2.0499999523162842</v>
      </c>
      <c r="J244" s="849">
        <v>200</v>
      </c>
      <c r="K244" s="850">
        <v>410</v>
      </c>
    </row>
    <row r="245" spans="1:11" ht="14.45" customHeight="1" x14ac:dyDescent="0.2">
      <c r="A245" s="831" t="s">
        <v>592</v>
      </c>
      <c r="B245" s="832" t="s">
        <v>593</v>
      </c>
      <c r="C245" s="835" t="s">
        <v>613</v>
      </c>
      <c r="D245" s="863" t="s">
        <v>614</v>
      </c>
      <c r="E245" s="835" t="s">
        <v>5649</v>
      </c>
      <c r="F245" s="863" t="s">
        <v>5650</v>
      </c>
      <c r="G245" s="835" t="s">
        <v>5669</v>
      </c>
      <c r="H245" s="835" t="s">
        <v>6032</v>
      </c>
      <c r="I245" s="849">
        <v>2.7400000095367432</v>
      </c>
      <c r="J245" s="849">
        <v>125</v>
      </c>
      <c r="K245" s="850">
        <v>342</v>
      </c>
    </row>
    <row r="246" spans="1:11" ht="14.45" customHeight="1" x14ac:dyDescent="0.2">
      <c r="A246" s="831" t="s">
        <v>592</v>
      </c>
      <c r="B246" s="832" t="s">
        <v>593</v>
      </c>
      <c r="C246" s="835" t="s">
        <v>613</v>
      </c>
      <c r="D246" s="863" t="s">
        <v>614</v>
      </c>
      <c r="E246" s="835" t="s">
        <v>5649</v>
      </c>
      <c r="F246" s="863" t="s">
        <v>5650</v>
      </c>
      <c r="G246" s="835" t="s">
        <v>5669</v>
      </c>
      <c r="H246" s="835" t="s">
        <v>5670</v>
      </c>
      <c r="I246" s="849">
        <v>2.7400000095367432</v>
      </c>
      <c r="J246" s="849">
        <v>200</v>
      </c>
      <c r="K246" s="850">
        <v>547.69000244140625</v>
      </c>
    </row>
    <row r="247" spans="1:11" ht="14.45" customHeight="1" x14ac:dyDescent="0.2">
      <c r="A247" s="831" t="s">
        <v>592</v>
      </c>
      <c r="B247" s="832" t="s">
        <v>593</v>
      </c>
      <c r="C247" s="835" t="s">
        <v>613</v>
      </c>
      <c r="D247" s="863" t="s">
        <v>614</v>
      </c>
      <c r="E247" s="835" t="s">
        <v>5649</v>
      </c>
      <c r="F247" s="863" t="s">
        <v>5650</v>
      </c>
      <c r="G247" s="835" t="s">
        <v>5671</v>
      </c>
      <c r="H247" s="835" t="s">
        <v>5672</v>
      </c>
      <c r="I247" s="849">
        <v>5.0199999809265137</v>
      </c>
      <c r="J247" s="849">
        <v>50</v>
      </c>
      <c r="K247" s="850">
        <v>250.80999755859375</v>
      </c>
    </row>
    <row r="248" spans="1:11" ht="14.45" customHeight="1" x14ac:dyDescent="0.2">
      <c r="A248" s="831" t="s">
        <v>592</v>
      </c>
      <c r="B248" s="832" t="s">
        <v>593</v>
      </c>
      <c r="C248" s="835" t="s">
        <v>613</v>
      </c>
      <c r="D248" s="863" t="s">
        <v>614</v>
      </c>
      <c r="E248" s="835" t="s">
        <v>5649</v>
      </c>
      <c r="F248" s="863" t="s">
        <v>5650</v>
      </c>
      <c r="G248" s="835" t="s">
        <v>5673</v>
      </c>
      <c r="H248" s="835" t="s">
        <v>5674</v>
      </c>
      <c r="I248" s="849">
        <v>157.32000732421875</v>
      </c>
      <c r="J248" s="849">
        <v>12</v>
      </c>
      <c r="K248" s="850">
        <v>1887.8399658203125</v>
      </c>
    </row>
    <row r="249" spans="1:11" ht="14.45" customHeight="1" x14ac:dyDescent="0.2">
      <c r="A249" s="831" t="s">
        <v>592</v>
      </c>
      <c r="B249" s="832" t="s">
        <v>593</v>
      </c>
      <c r="C249" s="835" t="s">
        <v>613</v>
      </c>
      <c r="D249" s="863" t="s">
        <v>614</v>
      </c>
      <c r="E249" s="835" t="s">
        <v>5649</v>
      </c>
      <c r="F249" s="863" t="s">
        <v>5650</v>
      </c>
      <c r="G249" s="835" t="s">
        <v>5673</v>
      </c>
      <c r="H249" s="835" t="s">
        <v>5675</v>
      </c>
      <c r="I249" s="849">
        <v>157.10000610351563</v>
      </c>
      <c r="J249" s="849">
        <v>24</v>
      </c>
      <c r="K249" s="850">
        <v>3770.39990234375</v>
      </c>
    </row>
    <row r="250" spans="1:11" ht="14.45" customHeight="1" x14ac:dyDescent="0.2">
      <c r="A250" s="831" t="s">
        <v>592</v>
      </c>
      <c r="B250" s="832" t="s">
        <v>593</v>
      </c>
      <c r="C250" s="835" t="s">
        <v>613</v>
      </c>
      <c r="D250" s="863" t="s">
        <v>614</v>
      </c>
      <c r="E250" s="835" t="s">
        <v>5649</v>
      </c>
      <c r="F250" s="863" t="s">
        <v>5650</v>
      </c>
      <c r="G250" s="835" t="s">
        <v>5676</v>
      </c>
      <c r="H250" s="835" t="s">
        <v>5677</v>
      </c>
      <c r="I250" s="849">
        <v>2.5399999618530273</v>
      </c>
      <c r="J250" s="849">
        <v>70</v>
      </c>
      <c r="K250" s="850">
        <v>177.80000305175781</v>
      </c>
    </row>
    <row r="251" spans="1:11" ht="14.45" customHeight="1" x14ac:dyDescent="0.2">
      <c r="A251" s="831" t="s">
        <v>592</v>
      </c>
      <c r="B251" s="832" t="s">
        <v>593</v>
      </c>
      <c r="C251" s="835" t="s">
        <v>613</v>
      </c>
      <c r="D251" s="863" t="s">
        <v>614</v>
      </c>
      <c r="E251" s="835" t="s">
        <v>5649</v>
      </c>
      <c r="F251" s="863" t="s">
        <v>5650</v>
      </c>
      <c r="G251" s="835" t="s">
        <v>6033</v>
      </c>
      <c r="H251" s="835" t="s">
        <v>6034</v>
      </c>
      <c r="I251" s="849">
        <v>790.8800048828125</v>
      </c>
      <c r="J251" s="849">
        <v>1</v>
      </c>
      <c r="K251" s="850">
        <v>790.8800048828125</v>
      </c>
    </row>
    <row r="252" spans="1:11" ht="14.45" customHeight="1" x14ac:dyDescent="0.2">
      <c r="A252" s="831" t="s">
        <v>592</v>
      </c>
      <c r="B252" s="832" t="s">
        <v>593</v>
      </c>
      <c r="C252" s="835" t="s">
        <v>613</v>
      </c>
      <c r="D252" s="863" t="s">
        <v>614</v>
      </c>
      <c r="E252" s="835" t="s">
        <v>5649</v>
      </c>
      <c r="F252" s="863" t="s">
        <v>5650</v>
      </c>
      <c r="G252" s="835" t="s">
        <v>5680</v>
      </c>
      <c r="H252" s="835" t="s">
        <v>5681</v>
      </c>
      <c r="I252" s="849">
        <v>30.175000190734863</v>
      </c>
      <c r="J252" s="849">
        <v>75</v>
      </c>
      <c r="K252" s="850">
        <v>2263.25</v>
      </c>
    </row>
    <row r="253" spans="1:11" ht="14.45" customHeight="1" x14ac:dyDescent="0.2">
      <c r="A253" s="831" t="s">
        <v>592</v>
      </c>
      <c r="B253" s="832" t="s">
        <v>593</v>
      </c>
      <c r="C253" s="835" t="s">
        <v>613</v>
      </c>
      <c r="D253" s="863" t="s">
        <v>614</v>
      </c>
      <c r="E253" s="835" t="s">
        <v>5649</v>
      </c>
      <c r="F253" s="863" t="s">
        <v>5650</v>
      </c>
      <c r="G253" s="835" t="s">
        <v>5707</v>
      </c>
      <c r="H253" s="835" t="s">
        <v>6035</v>
      </c>
      <c r="I253" s="849">
        <v>380.8800048828125</v>
      </c>
      <c r="J253" s="849">
        <v>30</v>
      </c>
      <c r="K253" s="850">
        <v>11426.400146484375</v>
      </c>
    </row>
    <row r="254" spans="1:11" ht="14.45" customHeight="1" x14ac:dyDescent="0.2">
      <c r="A254" s="831" t="s">
        <v>592</v>
      </c>
      <c r="B254" s="832" t="s">
        <v>593</v>
      </c>
      <c r="C254" s="835" t="s">
        <v>613</v>
      </c>
      <c r="D254" s="863" t="s">
        <v>614</v>
      </c>
      <c r="E254" s="835" t="s">
        <v>5649</v>
      </c>
      <c r="F254" s="863" t="s">
        <v>5650</v>
      </c>
      <c r="G254" s="835" t="s">
        <v>6036</v>
      </c>
      <c r="H254" s="835" t="s">
        <v>6037</v>
      </c>
      <c r="I254" s="849">
        <v>300</v>
      </c>
      <c r="J254" s="849">
        <v>10</v>
      </c>
      <c r="K254" s="850">
        <v>3000.010009765625</v>
      </c>
    </row>
    <row r="255" spans="1:11" ht="14.45" customHeight="1" x14ac:dyDescent="0.2">
      <c r="A255" s="831" t="s">
        <v>592</v>
      </c>
      <c r="B255" s="832" t="s">
        <v>593</v>
      </c>
      <c r="C255" s="835" t="s">
        <v>613</v>
      </c>
      <c r="D255" s="863" t="s">
        <v>614</v>
      </c>
      <c r="E255" s="835" t="s">
        <v>5649</v>
      </c>
      <c r="F255" s="863" t="s">
        <v>5650</v>
      </c>
      <c r="G255" s="835" t="s">
        <v>6038</v>
      </c>
      <c r="H255" s="835" t="s">
        <v>6039</v>
      </c>
      <c r="I255" s="849">
        <v>1392.5799560546875</v>
      </c>
      <c r="J255" s="849">
        <v>1</v>
      </c>
      <c r="K255" s="850">
        <v>1392.5799560546875</v>
      </c>
    </row>
    <row r="256" spans="1:11" ht="14.45" customHeight="1" x14ac:dyDescent="0.2">
      <c r="A256" s="831" t="s">
        <v>592</v>
      </c>
      <c r="B256" s="832" t="s">
        <v>593</v>
      </c>
      <c r="C256" s="835" t="s">
        <v>613</v>
      </c>
      <c r="D256" s="863" t="s">
        <v>614</v>
      </c>
      <c r="E256" s="835" t="s">
        <v>5649</v>
      </c>
      <c r="F256" s="863" t="s">
        <v>5650</v>
      </c>
      <c r="G256" s="835" t="s">
        <v>5686</v>
      </c>
      <c r="H256" s="835" t="s">
        <v>5687</v>
      </c>
      <c r="I256" s="849">
        <v>139.17499542236328</v>
      </c>
      <c r="J256" s="849">
        <v>15</v>
      </c>
      <c r="K256" s="850">
        <v>2087.6199645996094</v>
      </c>
    </row>
    <row r="257" spans="1:11" ht="14.45" customHeight="1" x14ac:dyDescent="0.2">
      <c r="A257" s="831" t="s">
        <v>592</v>
      </c>
      <c r="B257" s="832" t="s">
        <v>593</v>
      </c>
      <c r="C257" s="835" t="s">
        <v>613</v>
      </c>
      <c r="D257" s="863" t="s">
        <v>614</v>
      </c>
      <c r="E257" s="835" t="s">
        <v>5649</v>
      </c>
      <c r="F257" s="863" t="s">
        <v>5650</v>
      </c>
      <c r="G257" s="835" t="s">
        <v>5689</v>
      </c>
      <c r="H257" s="835" t="s">
        <v>5690</v>
      </c>
      <c r="I257" s="849">
        <v>13.739999771118164</v>
      </c>
      <c r="J257" s="849">
        <v>50</v>
      </c>
      <c r="K257" s="850">
        <v>687.239990234375</v>
      </c>
    </row>
    <row r="258" spans="1:11" ht="14.45" customHeight="1" x14ac:dyDescent="0.2">
      <c r="A258" s="831" t="s">
        <v>592</v>
      </c>
      <c r="B258" s="832" t="s">
        <v>593</v>
      </c>
      <c r="C258" s="835" t="s">
        <v>613</v>
      </c>
      <c r="D258" s="863" t="s">
        <v>614</v>
      </c>
      <c r="E258" s="835" t="s">
        <v>5649</v>
      </c>
      <c r="F258" s="863" t="s">
        <v>5650</v>
      </c>
      <c r="G258" s="835" t="s">
        <v>6040</v>
      </c>
      <c r="H258" s="835" t="s">
        <v>6041</v>
      </c>
      <c r="I258" s="849">
        <v>259.89999389648438</v>
      </c>
      <c r="J258" s="849">
        <v>2</v>
      </c>
      <c r="K258" s="850">
        <v>519.79998779296875</v>
      </c>
    </row>
    <row r="259" spans="1:11" ht="14.45" customHeight="1" x14ac:dyDescent="0.2">
      <c r="A259" s="831" t="s">
        <v>592</v>
      </c>
      <c r="B259" s="832" t="s">
        <v>593</v>
      </c>
      <c r="C259" s="835" t="s">
        <v>613</v>
      </c>
      <c r="D259" s="863" t="s">
        <v>614</v>
      </c>
      <c r="E259" s="835" t="s">
        <v>5649</v>
      </c>
      <c r="F259" s="863" t="s">
        <v>5650</v>
      </c>
      <c r="G259" s="835" t="s">
        <v>5691</v>
      </c>
      <c r="H259" s="835" t="s">
        <v>5692</v>
      </c>
      <c r="I259" s="849">
        <v>6.3250000476837158</v>
      </c>
      <c r="J259" s="849">
        <v>100</v>
      </c>
      <c r="K259" s="850">
        <v>632.5</v>
      </c>
    </row>
    <row r="260" spans="1:11" ht="14.45" customHeight="1" x14ac:dyDescent="0.2">
      <c r="A260" s="831" t="s">
        <v>592</v>
      </c>
      <c r="B260" s="832" t="s">
        <v>593</v>
      </c>
      <c r="C260" s="835" t="s">
        <v>613</v>
      </c>
      <c r="D260" s="863" t="s">
        <v>614</v>
      </c>
      <c r="E260" s="835" t="s">
        <v>5649</v>
      </c>
      <c r="F260" s="863" t="s">
        <v>5650</v>
      </c>
      <c r="G260" s="835" t="s">
        <v>5693</v>
      </c>
      <c r="H260" s="835" t="s">
        <v>5694</v>
      </c>
      <c r="I260" s="849">
        <v>2.4100000858306885</v>
      </c>
      <c r="J260" s="849">
        <v>100</v>
      </c>
      <c r="K260" s="850">
        <v>241</v>
      </c>
    </row>
    <row r="261" spans="1:11" ht="14.45" customHeight="1" x14ac:dyDescent="0.2">
      <c r="A261" s="831" t="s">
        <v>592</v>
      </c>
      <c r="B261" s="832" t="s">
        <v>593</v>
      </c>
      <c r="C261" s="835" t="s">
        <v>613</v>
      </c>
      <c r="D261" s="863" t="s">
        <v>614</v>
      </c>
      <c r="E261" s="835" t="s">
        <v>5649</v>
      </c>
      <c r="F261" s="863" t="s">
        <v>5650</v>
      </c>
      <c r="G261" s="835" t="s">
        <v>5676</v>
      </c>
      <c r="H261" s="835" t="s">
        <v>5695</v>
      </c>
      <c r="I261" s="849">
        <v>2.6600000858306885</v>
      </c>
      <c r="J261" s="849">
        <v>70</v>
      </c>
      <c r="K261" s="850">
        <v>186.19999694824219</v>
      </c>
    </row>
    <row r="262" spans="1:11" ht="14.45" customHeight="1" x14ac:dyDescent="0.2">
      <c r="A262" s="831" t="s">
        <v>592</v>
      </c>
      <c r="B262" s="832" t="s">
        <v>593</v>
      </c>
      <c r="C262" s="835" t="s">
        <v>613</v>
      </c>
      <c r="D262" s="863" t="s">
        <v>614</v>
      </c>
      <c r="E262" s="835" t="s">
        <v>5649</v>
      </c>
      <c r="F262" s="863" t="s">
        <v>5650</v>
      </c>
      <c r="G262" s="835" t="s">
        <v>6042</v>
      </c>
      <c r="H262" s="835" t="s">
        <v>6043</v>
      </c>
      <c r="I262" s="849">
        <v>642.09002685546875</v>
      </c>
      <c r="J262" s="849">
        <v>1</v>
      </c>
      <c r="K262" s="850">
        <v>642.09002685546875</v>
      </c>
    </row>
    <row r="263" spans="1:11" ht="14.45" customHeight="1" x14ac:dyDescent="0.2">
      <c r="A263" s="831" t="s">
        <v>592</v>
      </c>
      <c r="B263" s="832" t="s">
        <v>593</v>
      </c>
      <c r="C263" s="835" t="s">
        <v>613</v>
      </c>
      <c r="D263" s="863" t="s">
        <v>614</v>
      </c>
      <c r="E263" s="835" t="s">
        <v>5649</v>
      </c>
      <c r="F263" s="863" t="s">
        <v>5650</v>
      </c>
      <c r="G263" s="835" t="s">
        <v>6044</v>
      </c>
      <c r="H263" s="835" t="s">
        <v>6045</v>
      </c>
      <c r="I263" s="849">
        <v>355.35000610351563</v>
      </c>
      <c r="J263" s="849">
        <v>2</v>
      </c>
      <c r="K263" s="850">
        <v>710.70001220703125</v>
      </c>
    </row>
    <row r="264" spans="1:11" ht="14.45" customHeight="1" x14ac:dyDescent="0.2">
      <c r="A264" s="831" t="s">
        <v>592</v>
      </c>
      <c r="B264" s="832" t="s">
        <v>593</v>
      </c>
      <c r="C264" s="835" t="s">
        <v>613</v>
      </c>
      <c r="D264" s="863" t="s">
        <v>614</v>
      </c>
      <c r="E264" s="835" t="s">
        <v>5649</v>
      </c>
      <c r="F264" s="863" t="s">
        <v>5650</v>
      </c>
      <c r="G264" s="835" t="s">
        <v>5680</v>
      </c>
      <c r="H264" s="835" t="s">
        <v>5699</v>
      </c>
      <c r="I264" s="849">
        <v>30.175000190734863</v>
      </c>
      <c r="J264" s="849">
        <v>100</v>
      </c>
      <c r="K264" s="850">
        <v>3017.5</v>
      </c>
    </row>
    <row r="265" spans="1:11" ht="14.45" customHeight="1" x14ac:dyDescent="0.2">
      <c r="A265" s="831" t="s">
        <v>592</v>
      </c>
      <c r="B265" s="832" t="s">
        <v>593</v>
      </c>
      <c r="C265" s="835" t="s">
        <v>613</v>
      </c>
      <c r="D265" s="863" t="s">
        <v>614</v>
      </c>
      <c r="E265" s="835" t="s">
        <v>5649</v>
      </c>
      <c r="F265" s="863" t="s">
        <v>5650</v>
      </c>
      <c r="G265" s="835" t="s">
        <v>6038</v>
      </c>
      <c r="H265" s="835" t="s">
        <v>6046</v>
      </c>
      <c r="I265" s="849">
        <v>1392.5799560546875</v>
      </c>
      <c r="J265" s="849">
        <v>1</v>
      </c>
      <c r="K265" s="850">
        <v>1392.5799560546875</v>
      </c>
    </row>
    <row r="266" spans="1:11" ht="14.45" customHeight="1" x14ac:dyDescent="0.2">
      <c r="A266" s="831" t="s">
        <v>592</v>
      </c>
      <c r="B266" s="832" t="s">
        <v>593</v>
      </c>
      <c r="C266" s="835" t="s">
        <v>613</v>
      </c>
      <c r="D266" s="863" t="s">
        <v>614</v>
      </c>
      <c r="E266" s="835" t="s">
        <v>5649</v>
      </c>
      <c r="F266" s="863" t="s">
        <v>5650</v>
      </c>
      <c r="G266" s="835" t="s">
        <v>5686</v>
      </c>
      <c r="H266" s="835" t="s">
        <v>5711</v>
      </c>
      <c r="I266" s="849">
        <v>139.17399597167969</v>
      </c>
      <c r="J266" s="849">
        <v>17</v>
      </c>
      <c r="K266" s="850">
        <v>2365.9700622558594</v>
      </c>
    </row>
    <row r="267" spans="1:11" ht="14.45" customHeight="1" x14ac:dyDescent="0.2">
      <c r="A267" s="831" t="s">
        <v>592</v>
      </c>
      <c r="B267" s="832" t="s">
        <v>593</v>
      </c>
      <c r="C267" s="835" t="s">
        <v>613</v>
      </c>
      <c r="D267" s="863" t="s">
        <v>614</v>
      </c>
      <c r="E267" s="835" t="s">
        <v>5649</v>
      </c>
      <c r="F267" s="863" t="s">
        <v>5650</v>
      </c>
      <c r="G267" s="835" t="s">
        <v>6047</v>
      </c>
      <c r="H267" s="835" t="s">
        <v>6048</v>
      </c>
      <c r="I267" s="849">
        <v>573.8499755859375</v>
      </c>
      <c r="J267" s="849">
        <v>1</v>
      </c>
      <c r="K267" s="850">
        <v>573.8499755859375</v>
      </c>
    </row>
    <row r="268" spans="1:11" ht="14.45" customHeight="1" x14ac:dyDescent="0.2">
      <c r="A268" s="831" t="s">
        <v>592</v>
      </c>
      <c r="B268" s="832" t="s">
        <v>593</v>
      </c>
      <c r="C268" s="835" t="s">
        <v>613</v>
      </c>
      <c r="D268" s="863" t="s">
        <v>614</v>
      </c>
      <c r="E268" s="835" t="s">
        <v>5649</v>
      </c>
      <c r="F268" s="863" t="s">
        <v>5650</v>
      </c>
      <c r="G268" s="835" t="s">
        <v>6049</v>
      </c>
      <c r="H268" s="835" t="s">
        <v>6050</v>
      </c>
      <c r="I268" s="849">
        <v>309.35000610351563</v>
      </c>
      <c r="J268" s="849">
        <v>2</v>
      </c>
      <c r="K268" s="850">
        <v>618.70001220703125</v>
      </c>
    </row>
    <row r="269" spans="1:11" ht="14.45" customHeight="1" x14ac:dyDescent="0.2">
      <c r="A269" s="831" t="s">
        <v>592</v>
      </c>
      <c r="B269" s="832" t="s">
        <v>593</v>
      </c>
      <c r="C269" s="835" t="s">
        <v>613</v>
      </c>
      <c r="D269" s="863" t="s">
        <v>614</v>
      </c>
      <c r="E269" s="835" t="s">
        <v>5649</v>
      </c>
      <c r="F269" s="863" t="s">
        <v>5650</v>
      </c>
      <c r="G269" s="835" t="s">
        <v>5715</v>
      </c>
      <c r="H269" s="835" t="s">
        <v>5716</v>
      </c>
      <c r="I269" s="849">
        <v>1.3799999952316284</v>
      </c>
      <c r="J269" s="849">
        <v>500</v>
      </c>
      <c r="K269" s="850">
        <v>690</v>
      </c>
    </row>
    <row r="270" spans="1:11" ht="14.45" customHeight="1" x14ac:dyDescent="0.2">
      <c r="A270" s="831" t="s">
        <v>592</v>
      </c>
      <c r="B270" s="832" t="s">
        <v>593</v>
      </c>
      <c r="C270" s="835" t="s">
        <v>613</v>
      </c>
      <c r="D270" s="863" t="s">
        <v>614</v>
      </c>
      <c r="E270" s="835" t="s">
        <v>5649</v>
      </c>
      <c r="F270" s="863" t="s">
        <v>5650</v>
      </c>
      <c r="G270" s="835" t="s">
        <v>5717</v>
      </c>
      <c r="H270" s="835" t="s">
        <v>5718</v>
      </c>
      <c r="I270" s="849">
        <v>1.5166666507720947</v>
      </c>
      <c r="J270" s="849">
        <v>1100</v>
      </c>
      <c r="K270" s="850">
        <v>1671.5</v>
      </c>
    </row>
    <row r="271" spans="1:11" ht="14.45" customHeight="1" x14ac:dyDescent="0.2">
      <c r="A271" s="831" t="s">
        <v>592</v>
      </c>
      <c r="B271" s="832" t="s">
        <v>593</v>
      </c>
      <c r="C271" s="835" t="s">
        <v>613</v>
      </c>
      <c r="D271" s="863" t="s">
        <v>614</v>
      </c>
      <c r="E271" s="835" t="s">
        <v>5649</v>
      </c>
      <c r="F271" s="863" t="s">
        <v>5650</v>
      </c>
      <c r="G271" s="835" t="s">
        <v>6051</v>
      </c>
      <c r="H271" s="835" t="s">
        <v>6052</v>
      </c>
      <c r="I271" s="849">
        <v>2.059999942779541</v>
      </c>
      <c r="J271" s="849">
        <v>50</v>
      </c>
      <c r="K271" s="850">
        <v>103</v>
      </c>
    </row>
    <row r="272" spans="1:11" ht="14.45" customHeight="1" x14ac:dyDescent="0.2">
      <c r="A272" s="831" t="s">
        <v>592</v>
      </c>
      <c r="B272" s="832" t="s">
        <v>593</v>
      </c>
      <c r="C272" s="835" t="s">
        <v>613</v>
      </c>
      <c r="D272" s="863" t="s">
        <v>614</v>
      </c>
      <c r="E272" s="835" t="s">
        <v>5649</v>
      </c>
      <c r="F272" s="863" t="s">
        <v>5650</v>
      </c>
      <c r="G272" s="835" t="s">
        <v>6053</v>
      </c>
      <c r="H272" s="835" t="s">
        <v>6054</v>
      </c>
      <c r="I272" s="849">
        <v>3.3599998950958252</v>
      </c>
      <c r="J272" s="849">
        <v>30</v>
      </c>
      <c r="K272" s="850">
        <v>100.80000305175781</v>
      </c>
    </row>
    <row r="273" spans="1:11" ht="14.45" customHeight="1" x14ac:dyDescent="0.2">
      <c r="A273" s="831" t="s">
        <v>592</v>
      </c>
      <c r="B273" s="832" t="s">
        <v>593</v>
      </c>
      <c r="C273" s="835" t="s">
        <v>613</v>
      </c>
      <c r="D273" s="863" t="s">
        <v>614</v>
      </c>
      <c r="E273" s="835" t="s">
        <v>5649</v>
      </c>
      <c r="F273" s="863" t="s">
        <v>5650</v>
      </c>
      <c r="G273" s="835" t="s">
        <v>6055</v>
      </c>
      <c r="H273" s="835" t="s">
        <v>6056</v>
      </c>
      <c r="I273" s="849">
        <v>4.5999999046325684</v>
      </c>
      <c r="J273" s="849">
        <v>25</v>
      </c>
      <c r="K273" s="850">
        <v>115.00000143051147</v>
      </c>
    </row>
    <row r="274" spans="1:11" ht="14.45" customHeight="1" x14ac:dyDescent="0.2">
      <c r="A274" s="831" t="s">
        <v>592</v>
      </c>
      <c r="B274" s="832" t="s">
        <v>593</v>
      </c>
      <c r="C274" s="835" t="s">
        <v>613</v>
      </c>
      <c r="D274" s="863" t="s">
        <v>614</v>
      </c>
      <c r="E274" s="835" t="s">
        <v>5649</v>
      </c>
      <c r="F274" s="863" t="s">
        <v>5650</v>
      </c>
      <c r="G274" s="835" t="s">
        <v>5726</v>
      </c>
      <c r="H274" s="835" t="s">
        <v>6057</v>
      </c>
      <c r="I274" s="849">
        <v>8.3949999809265137</v>
      </c>
      <c r="J274" s="849">
        <v>13</v>
      </c>
      <c r="K274" s="850">
        <v>109.07999992370605</v>
      </c>
    </row>
    <row r="275" spans="1:11" ht="14.45" customHeight="1" x14ac:dyDescent="0.2">
      <c r="A275" s="831" t="s">
        <v>592</v>
      </c>
      <c r="B275" s="832" t="s">
        <v>593</v>
      </c>
      <c r="C275" s="835" t="s">
        <v>613</v>
      </c>
      <c r="D275" s="863" t="s">
        <v>614</v>
      </c>
      <c r="E275" s="835" t="s">
        <v>5649</v>
      </c>
      <c r="F275" s="863" t="s">
        <v>5650</v>
      </c>
      <c r="G275" s="835" t="s">
        <v>6058</v>
      </c>
      <c r="H275" s="835" t="s">
        <v>6059</v>
      </c>
      <c r="I275" s="849">
        <v>9.4899997711181641</v>
      </c>
      <c r="J275" s="849">
        <v>96</v>
      </c>
      <c r="K275" s="850">
        <v>910.739990234375</v>
      </c>
    </row>
    <row r="276" spans="1:11" ht="14.45" customHeight="1" x14ac:dyDescent="0.2">
      <c r="A276" s="831" t="s">
        <v>592</v>
      </c>
      <c r="B276" s="832" t="s">
        <v>593</v>
      </c>
      <c r="C276" s="835" t="s">
        <v>613</v>
      </c>
      <c r="D276" s="863" t="s">
        <v>614</v>
      </c>
      <c r="E276" s="835" t="s">
        <v>5649</v>
      </c>
      <c r="F276" s="863" t="s">
        <v>5650</v>
      </c>
      <c r="G276" s="835" t="s">
        <v>5719</v>
      </c>
      <c r="H276" s="835" t="s">
        <v>5720</v>
      </c>
      <c r="I276" s="849">
        <v>18.959999084472656</v>
      </c>
      <c r="J276" s="849">
        <v>48</v>
      </c>
      <c r="K276" s="850">
        <v>910.10000610351563</v>
      </c>
    </row>
    <row r="277" spans="1:11" ht="14.45" customHeight="1" x14ac:dyDescent="0.2">
      <c r="A277" s="831" t="s">
        <v>592</v>
      </c>
      <c r="B277" s="832" t="s">
        <v>593</v>
      </c>
      <c r="C277" s="835" t="s">
        <v>613</v>
      </c>
      <c r="D277" s="863" t="s">
        <v>614</v>
      </c>
      <c r="E277" s="835" t="s">
        <v>5649</v>
      </c>
      <c r="F277" s="863" t="s">
        <v>5650</v>
      </c>
      <c r="G277" s="835" t="s">
        <v>5715</v>
      </c>
      <c r="H277" s="835" t="s">
        <v>5721</v>
      </c>
      <c r="I277" s="849">
        <v>1.3799999952316284</v>
      </c>
      <c r="J277" s="849">
        <v>200</v>
      </c>
      <c r="K277" s="850">
        <v>276</v>
      </c>
    </row>
    <row r="278" spans="1:11" ht="14.45" customHeight="1" x14ac:dyDescent="0.2">
      <c r="A278" s="831" t="s">
        <v>592</v>
      </c>
      <c r="B278" s="832" t="s">
        <v>593</v>
      </c>
      <c r="C278" s="835" t="s">
        <v>613</v>
      </c>
      <c r="D278" s="863" t="s">
        <v>614</v>
      </c>
      <c r="E278" s="835" t="s">
        <v>5649</v>
      </c>
      <c r="F278" s="863" t="s">
        <v>5650</v>
      </c>
      <c r="G278" s="835" t="s">
        <v>6060</v>
      </c>
      <c r="H278" s="835" t="s">
        <v>6061</v>
      </c>
      <c r="I278" s="849">
        <v>13.010000228881836</v>
      </c>
      <c r="J278" s="849">
        <v>3</v>
      </c>
      <c r="K278" s="850">
        <v>39.029998779296875</v>
      </c>
    </row>
    <row r="279" spans="1:11" ht="14.45" customHeight="1" x14ac:dyDescent="0.2">
      <c r="A279" s="831" t="s">
        <v>592</v>
      </c>
      <c r="B279" s="832" t="s">
        <v>593</v>
      </c>
      <c r="C279" s="835" t="s">
        <v>613</v>
      </c>
      <c r="D279" s="863" t="s">
        <v>614</v>
      </c>
      <c r="E279" s="835" t="s">
        <v>5649</v>
      </c>
      <c r="F279" s="863" t="s">
        <v>5650</v>
      </c>
      <c r="G279" s="835" t="s">
        <v>5717</v>
      </c>
      <c r="H279" s="835" t="s">
        <v>6062</v>
      </c>
      <c r="I279" s="849">
        <v>1.5149999856948853</v>
      </c>
      <c r="J279" s="849">
        <v>200</v>
      </c>
      <c r="K279" s="850">
        <v>303</v>
      </c>
    </row>
    <row r="280" spans="1:11" ht="14.45" customHeight="1" x14ac:dyDescent="0.2">
      <c r="A280" s="831" t="s">
        <v>592</v>
      </c>
      <c r="B280" s="832" t="s">
        <v>593</v>
      </c>
      <c r="C280" s="835" t="s">
        <v>613</v>
      </c>
      <c r="D280" s="863" t="s">
        <v>614</v>
      </c>
      <c r="E280" s="835" t="s">
        <v>5649</v>
      </c>
      <c r="F280" s="863" t="s">
        <v>5650</v>
      </c>
      <c r="G280" s="835" t="s">
        <v>6053</v>
      </c>
      <c r="H280" s="835" t="s">
        <v>6063</v>
      </c>
      <c r="I280" s="849">
        <v>3.3599998950958252</v>
      </c>
      <c r="J280" s="849">
        <v>50</v>
      </c>
      <c r="K280" s="850">
        <v>168</v>
      </c>
    </row>
    <row r="281" spans="1:11" ht="14.45" customHeight="1" x14ac:dyDescent="0.2">
      <c r="A281" s="831" t="s">
        <v>592</v>
      </c>
      <c r="B281" s="832" t="s">
        <v>593</v>
      </c>
      <c r="C281" s="835" t="s">
        <v>613</v>
      </c>
      <c r="D281" s="863" t="s">
        <v>614</v>
      </c>
      <c r="E281" s="835" t="s">
        <v>5649</v>
      </c>
      <c r="F281" s="863" t="s">
        <v>5650</v>
      </c>
      <c r="G281" s="835" t="s">
        <v>6064</v>
      </c>
      <c r="H281" s="835" t="s">
        <v>6065</v>
      </c>
      <c r="I281" s="849">
        <v>0.37999999523162842</v>
      </c>
      <c r="J281" s="849">
        <v>1000</v>
      </c>
      <c r="K281" s="850">
        <v>380</v>
      </c>
    </row>
    <row r="282" spans="1:11" ht="14.45" customHeight="1" x14ac:dyDescent="0.2">
      <c r="A282" s="831" t="s">
        <v>592</v>
      </c>
      <c r="B282" s="832" t="s">
        <v>593</v>
      </c>
      <c r="C282" s="835" t="s">
        <v>613</v>
      </c>
      <c r="D282" s="863" t="s">
        <v>614</v>
      </c>
      <c r="E282" s="835" t="s">
        <v>5649</v>
      </c>
      <c r="F282" s="863" t="s">
        <v>5650</v>
      </c>
      <c r="G282" s="835" t="s">
        <v>6055</v>
      </c>
      <c r="H282" s="835" t="s">
        <v>6066</v>
      </c>
      <c r="I282" s="849">
        <v>4.5999999046325684</v>
      </c>
      <c r="J282" s="849">
        <v>48</v>
      </c>
      <c r="K282" s="850">
        <v>220.80000305175781</v>
      </c>
    </row>
    <row r="283" spans="1:11" ht="14.45" customHeight="1" x14ac:dyDescent="0.2">
      <c r="A283" s="831" t="s">
        <v>592</v>
      </c>
      <c r="B283" s="832" t="s">
        <v>593</v>
      </c>
      <c r="C283" s="835" t="s">
        <v>613</v>
      </c>
      <c r="D283" s="863" t="s">
        <v>614</v>
      </c>
      <c r="E283" s="835" t="s">
        <v>5649</v>
      </c>
      <c r="F283" s="863" t="s">
        <v>5650</v>
      </c>
      <c r="G283" s="835" t="s">
        <v>5726</v>
      </c>
      <c r="H283" s="835" t="s">
        <v>5727</v>
      </c>
      <c r="I283" s="849">
        <v>8.3999996185302734</v>
      </c>
      <c r="J283" s="849">
        <v>48</v>
      </c>
      <c r="K283" s="850">
        <v>403.20001220703125</v>
      </c>
    </row>
    <row r="284" spans="1:11" ht="14.45" customHeight="1" x14ac:dyDescent="0.2">
      <c r="A284" s="831" t="s">
        <v>592</v>
      </c>
      <c r="B284" s="832" t="s">
        <v>593</v>
      </c>
      <c r="C284" s="835" t="s">
        <v>613</v>
      </c>
      <c r="D284" s="863" t="s">
        <v>614</v>
      </c>
      <c r="E284" s="835" t="s">
        <v>5649</v>
      </c>
      <c r="F284" s="863" t="s">
        <v>5650</v>
      </c>
      <c r="G284" s="835" t="s">
        <v>6058</v>
      </c>
      <c r="H284" s="835" t="s">
        <v>6067</v>
      </c>
      <c r="I284" s="849">
        <v>9.4849996566772461</v>
      </c>
      <c r="J284" s="849">
        <v>72</v>
      </c>
      <c r="K284" s="850">
        <v>682.97999572753906</v>
      </c>
    </row>
    <row r="285" spans="1:11" ht="14.45" customHeight="1" x14ac:dyDescent="0.2">
      <c r="A285" s="831" t="s">
        <v>592</v>
      </c>
      <c r="B285" s="832" t="s">
        <v>593</v>
      </c>
      <c r="C285" s="835" t="s">
        <v>613</v>
      </c>
      <c r="D285" s="863" t="s">
        <v>614</v>
      </c>
      <c r="E285" s="835" t="s">
        <v>5649</v>
      </c>
      <c r="F285" s="863" t="s">
        <v>5650</v>
      </c>
      <c r="G285" s="835" t="s">
        <v>5719</v>
      </c>
      <c r="H285" s="835" t="s">
        <v>5728</v>
      </c>
      <c r="I285" s="849">
        <v>18.964999198913574</v>
      </c>
      <c r="J285" s="849">
        <v>36</v>
      </c>
      <c r="K285" s="850">
        <v>682.69000244140625</v>
      </c>
    </row>
    <row r="286" spans="1:11" ht="14.45" customHeight="1" x14ac:dyDescent="0.2">
      <c r="A286" s="831" t="s">
        <v>592</v>
      </c>
      <c r="B286" s="832" t="s">
        <v>593</v>
      </c>
      <c r="C286" s="835" t="s">
        <v>613</v>
      </c>
      <c r="D286" s="863" t="s">
        <v>614</v>
      </c>
      <c r="E286" s="835" t="s">
        <v>5649</v>
      </c>
      <c r="F286" s="863" t="s">
        <v>5650</v>
      </c>
      <c r="G286" s="835" t="s">
        <v>5731</v>
      </c>
      <c r="H286" s="835" t="s">
        <v>5732</v>
      </c>
      <c r="I286" s="849">
        <v>10.520000457763672</v>
      </c>
      <c r="J286" s="849">
        <v>50</v>
      </c>
      <c r="K286" s="850">
        <v>525.99998474121094</v>
      </c>
    </row>
    <row r="287" spans="1:11" ht="14.45" customHeight="1" x14ac:dyDescent="0.2">
      <c r="A287" s="831" t="s">
        <v>592</v>
      </c>
      <c r="B287" s="832" t="s">
        <v>593</v>
      </c>
      <c r="C287" s="835" t="s">
        <v>613</v>
      </c>
      <c r="D287" s="863" t="s">
        <v>614</v>
      </c>
      <c r="E287" s="835" t="s">
        <v>5649</v>
      </c>
      <c r="F287" s="863" t="s">
        <v>5650</v>
      </c>
      <c r="G287" s="835" t="s">
        <v>5731</v>
      </c>
      <c r="H287" s="835" t="s">
        <v>5733</v>
      </c>
      <c r="I287" s="849">
        <v>10.520000457763672</v>
      </c>
      <c r="J287" s="849">
        <v>40</v>
      </c>
      <c r="K287" s="850">
        <v>420.79998779296875</v>
      </c>
    </row>
    <row r="288" spans="1:11" ht="14.45" customHeight="1" x14ac:dyDescent="0.2">
      <c r="A288" s="831" t="s">
        <v>592</v>
      </c>
      <c r="B288" s="832" t="s">
        <v>593</v>
      </c>
      <c r="C288" s="835" t="s">
        <v>613</v>
      </c>
      <c r="D288" s="863" t="s">
        <v>614</v>
      </c>
      <c r="E288" s="835" t="s">
        <v>5649</v>
      </c>
      <c r="F288" s="863" t="s">
        <v>5650</v>
      </c>
      <c r="G288" s="835" t="s">
        <v>6068</v>
      </c>
      <c r="H288" s="835" t="s">
        <v>6069</v>
      </c>
      <c r="I288" s="849">
        <v>2.190000057220459</v>
      </c>
      <c r="J288" s="849">
        <v>20</v>
      </c>
      <c r="K288" s="850">
        <v>43.799999237060547</v>
      </c>
    </row>
    <row r="289" spans="1:11" ht="14.45" customHeight="1" x14ac:dyDescent="0.2">
      <c r="A289" s="831" t="s">
        <v>592</v>
      </c>
      <c r="B289" s="832" t="s">
        <v>593</v>
      </c>
      <c r="C289" s="835" t="s">
        <v>613</v>
      </c>
      <c r="D289" s="863" t="s">
        <v>614</v>
      </c>
      <c r="E289" s="835" t="s">
        <v>5649</v>
      </c>
      <c r="F289" s="863" t="s">
        <v>5650</v>
      </c>
      <c r="G289" s="835" t="s">
        <v>6070</v>
      </c>
      <c r="H289" s="835" t="s">
        <v>6071</v>
      </c>
      <c r="I289" s="849">
        <v>2.880000114440918</v>
      </c>
      <c r="J289" s="849">
        <v>20</v>
      </c>
      <c r="K289" s="850">
        <v>57.599998474121094</v>
      </c>
    </row>
    <row r="290" spans="1:11" ht="14.45" customHeight="1" x14ac:dyDescent="0.2">
      <c r="A290" s="831" t="s">
        <v>592</v>
      </c>
      <c r="B290" s="832" t="s">
        <v>593</v>
      </c>
      <c r="C290" s="835" t="s">
        <v>613</v>
      </c>
      <c r="D290" s="863" t="s">
        <v>614</v>
      </c>
      <c r="E290" s="835" t="s">
        <v>5649</v>
      </c>
      <c r="F290" s="863" t="s">
        <v>5650</v>
      </c>
      <c r="G290" s="835" t="s">
        <v>6072</v>
      </c>
      <c r="H290" s="835" t="s">
        <v>6073</v>
      </c>
      <c r="I290" s="849">
        <v>3.5799999237060547</v>
      </c>
      <c r="J290" s="849">
        <v>20</v>
      </c>
      <c r="K290" s="850">
        <v>71.599998474121094</v>
      </c>
    </row>
    <row r="291" spans="1:11" ht="14.45" customHeight="1" x14ac:dyDescent="0.2">
      <c r="A291" s="831" t="s">
        <v>592</v>
      </c>
      <c r="B291" s="832" t="s">
        <v>593</v>
      </c>
      <c r="C291" s="835" t="s">
        <v>613</v>
      </c>
      <c r="D291" s="863" t="s">
        <v>614</v>
      </c>
      <c r="E291" s="835" t="s">
        <v>5649</v>
      </c>
      <c r="F291" s="863" t="s">
        <v>5650</v>
      </c>
      <c r="G291" s="835" t="s">
        <v>6074</v>
      </c>
      <c r="H291" s="835" t="s">
        <v>6075</v>
      </c>
      <c r="I291" s="849">
        <v>8.3400001525878906</v>
      </c>
      <c r="J291" s="849">
        <v>2</v>
      </c>
      <c r="K291" s="850">
        <v>16.680000305175781</v>
      </c>
    </row>
    <row r="292" spans="1:11" ht="14.45" customHeight="1" x14ac:dyDescent="0.2">
      <c r="A292" s="831" t="s">
        <v>592</v>
      </c>
      <c r="B292" s="832" t="s">
        <v>593</v>
      </c>
      <c r="C292" s="835" t="s">
        <v>613</v>
      </c>
      <c r="D292" s="863" t="s">
        <v>614</v>
      </c>
      <c r="E292" s="835" t="s">
        <v>5649</v>
      </c>
      <c r="F292" s="863" t="s">
        <v>5650</v>
      </c>
      <c r="G292" s="835" t="s">
        <v>5738</v>
      </c>
      <c r="H292" s="835" t="s">
        <v>5739</v>
      </c>
      <c r="I292" s="849">
        <v>52.325000762939453</v>
      </c>
      <c r="J292" s="849">
        <v>9</v>
      </c>
      <c r="K292" s="850">
        <v>470.91999816894531</v>
      </c>
    </row>
    <row r="293" spans="1:11" ht="14.45" customHeight="1" x14ac:dyDescent="0.2">
      <c r="A293" s="831" t="s">
        <v>592</v>
      </c>
      <c r="B293" s="832" t="s">
        <v>593</v>
      </c>
      <c r="C293" s="835" t="s">
        <v>613</v>
      </c>
      <c r="D293" s="863" t="s">
        <v>614</v>
      </c>
      <c r="E293" s="835" t="s">
        <v>5649</v>
      </c>
      <c r="F293" s="863" t="s">
        <v>5650</v>
      </c>
      <c r="G293" s="835" t="s">
        <v>5738</v>
      </c>
      <c r="H293" s="835" t="s">
        <v>5740</v>
      </c>
      <c r="I293" s="849">
        <v>52.330001831054688</v>
      </c>
      <c r="J293" s="849">
        <v>24</v>
      </c>
      <c r="K293" s="850">
        <v>1255.8100280761719</v>
      </c>
    </row>
    <row r="294" spans="1:11" ht="14.45" customHeight="1" x14ac:dyDescent="0.2">
      <c r="A294" s="831" t="s">
        <v>592</v>
      </c>
      <c r="B294" s="832" t="s">
        <v>593</v>
      </c>
      <c r="C294" s="835" t="s">
        <v>613</v>
      </c>
      <c r="D294" s="863" t="s">
        <v>614</v>
      </c>
      <c r="E294" s="835" t="s">
        <v>5649</v>
      </c>
      <c r="F294" s="863" t="s">
        <v>5650</v>
      </c>
      <c r="G294" s="835" t="s">
        <v>5745</v>
      </c>
      <c r="H294" s="835" t="s">
        <v>6076</v>
      </c>
      <c r="I294" s="849">
        <v>21.389999389648438</v>
      </c>
      <c r="J294" s="849">
        <v>600</v>
      </c>
      <c r="K294" s="850">
        <v>12582.86962890625</v>
      </c>
    </row>
    <row r="295" spans="1:11" ht="14.45" customHeight="1" x14ac:dyDescent="0.2">
      <c r="A295" s="831" t="s">
        <v>592</v>
      </c>
      <c r="B295" s="832" t="s">
        <v>593</v>
      </c>
      <c r="C295" s="835" t="s">
        <v>613</v>
      </c>
      <c r="D295" s="863" t="s">
        <v>614</v>
      </c>
      <c r="E295" s="835" t="s">
        <v>5649</v>
      </c>
      <c r="F295" s="863" t="s">
        <v>5650</v>
      </c>
      <c r="G295" s="835" t="s">
        <v>5745</v>
      </c>
      <c r="H295" s="835" t="s">
        <v>5746</v>
      </c>
      <c r="I295" s="849">
        <v>17.229999542236328</v>
      </c>
      <c r="J295" s="849">
        <v>720</v>
      </c>
      <c r="K295" s="850">
        <v>12404.900146484375</v>
      </c>
    </row>
    <row r="296" spans="1:11" ht="14.45" customHeight="1" x14ac:dyDescent="0.2">
      <c r="A296" s="831" t="s">
        <v>592</v>
      </c>
      <c r="B296" s="832" t="s">
        <v>593</v>
      </c>
      <c r="C296" s="835" t="s">
        <v>613</v>
      </c>
      <c r="D296" s="863" t="s">
        <v>614</v>
      </c>
      <c r="E296" s="835" t="s">
        <v>5649</v>
      </c>
      <c r="F296" s="863" t="s">
        <v>5650</v>
      </c>
      <c r="G296" s="835" t="s">
        <v>5747</v>
      </c>
      <c r="H296" s="835" t="s">
        <v>6077</v>
      </c>
      <c r="I296" s="849">
        <v>0.6600000262260437</v>
      </c>
      <c r="J296" s="849">
        <v>1000</v>
      </c>
      <c r="K296" s="850">
        <v>660</v>
      </c>
    </row>
    <row r="297" spans="1:11" ht="14.45" customHeight="1" x14ac:dyDescent="0.2">
      <c r="A297" s="831" t="s">
        <v>592</v>
      </c>
      <c r="B297" s="832" t="s">
        <v>593</v>
      </c>
      <c r="C297" s="835" t="s">
        <v>613</v>
      </c>
      <c r="D297" s="863" t="s">
        <v>614</v>
      </c>
      <c r="E297" s="835" t="s">
        <v>5649</v>
      </c>
      <c r="F297" s="863" t="s">
        <v>5650</v>
      </c>
      <c r="G297" s="835" t="s">
        <v>5747</v>
      </c>
      <c r="H297" s="835" t="s">
        <v>5748</v>
      </c>
      <c r="I297" s="849">
        <v>0.6600000262260437</v>
      </c>
      <c r="J297" s="849">
        <v>1000</v>
      </c>
      <c r="K297" s="850">
        <v>660</v>
      </c>
    </row>
    <row r="298" spans="1:11" ht="14.45" customHeight="1" x14ac:dyDescent="0.2">
      <c r="A298" s="831" t="s">
        <v>592</v>
      </c>
      <c r="B298" s="832" t="s">
        <v>593</v>
      </c>
      <c r="C298" s="835" t="s">
        <v>613</v>
      </c>
      <c r="D298" s="863" t="s">
        <v>614</v>
      </c>
      <c r="E298" s="835" t="s">
        <v>5649</v>
      </c>
      <c r="F298" s="863" t="s">
        <v>5650</v>
      </c>
      <c r="G298" s="835" t="s">
        <v>5749</v>
      </c>
      <c r="H298" s="835" t="s">
        <v>5750</v>
      </c>
      <c r="I298" s="849">
        <v>30.507500171661377</v>
      </c>
      <c r="J298" s="849">
        <v>22</v>
      </c>
      <c r="K298" s="850">
        <v>671.13999938964844</v>
      </c>
    </row>
    <row r="299" spans="1:11" ht="14.45" customHeight="1" x14ac:dyDescent="0.2">
      <c r="A299" s="831" t="s">
        <v>592</v>
      </c>
      <c r="B299" s="832" t="s">
        <v>593</v>
      </c>
      <c r="C299" s="835" t="s">
        <v>613</v>
      </c>
      <c r="D299" s="863" t="s">
        <v>614</v>
      </c>
      <c r="E299" s="835" t="s">
        <v>5649</v>
      </c>
      <c r="F299" s="863" t="s">
        <v>5650</v>
      </c>
      <c r="G299" s="835" t="s">
        <v>5751</v>
      </c>
      <c r="H299" s="835" t="s">
        <v>5752</v>
      </c>
      <c r="I299" s="849">
        <v>29.883332570393879</v>
      </c>
      <c r="J299" s="849">
        <v>96</v>
      </c>
      <c r="K299" s="850">
        <v>2868.8199710845947</v>
      </c>
    </row>
    <row r="300" spans="1:11" ht="14.45" customHeight="1" x14ac:dyDescent="0.2">
      <c r="A300" s="831" t="s">
        <v>592</v>
      </c>
      <c r="B300" s="832" t="s">
        <v>593</v>
      </c>
      <c r="C300" s="835" t="s">
        <v>613</v>
      </c>
      <c r="D300" s="863" t="s">
        <v>614</v>
      </c>
      <c r="E300" s="835" t="s">
        <v>5649</v>
      </c>
      <c r="F300" s="863" t="s">
        <v>5650</v>
      </c>
      <c r="G300" s="835" t="s">
        <v>5749</v>
      </c>
      <c r="H300" s="835" t="s">
        <v>5753</v>
      </c>
      <c r="I300" s="849">
        <v>30.220000076293946</v>
      </c>
      <c r="J300" s="849">
        <v>27</v>
      </c>
      <c r="K300" s="850">
        <v>815.84999084472656</v>
      </c>
    </row>
    <row r="301" spans="1:11" ht="14.45" customHeight="1" x14ac:dyDescent="0.2">
      <c r="A301" s="831" t="s">
        <v>592</v>
      </c>
      <c r="B301" s="832" t="s">
        <v>593</v>
      </c>
      <c r="C301" s="835" t="s">
        <v>613</v>
      </c>
      <c r="D301" s="863" t="s">
        <v>614</v>
      </c>
      <c r="E301" s="835" t="s">
        <v>5649</v>
      </c>
      <c r="F301" s="863" t="s">
        <v>5650</v>
      </c>
      <c r="G301" s="835" t="s">
        <v>5751</v>
      </c>
      <c r="H301" s="835" t="s">
        <v>5754</v>
      </c>
      <c r="I301" s="849">
        <v>29.527142660958425</v>
      </c>
      <c r="J301" s="849">
        <v>103</v>
      </c>
      <c r="K301" s="850">
        <v>3043.10009765625</v>
      </c>
    </row>
    <row r="302" spans="1:11" ht="14.45" customHeight="1" x14ac:dyDescent="0.2">
      <c r="A302" s="831" t="s">
        <v>592</v>
      </c>
      <c r="B302" s="832" t="s">
        <v>593</v>
      </c>
      <c r="C302" s="835" t="s">
        <v>613</v>
      </c>
      <c r="D302" s="863" t="s">
        <v>614</v>
      </c>
      <c r="E302" s="835" t="s">
        <v>5649</v>
      </c>
      <c r="F302" s="863" t="s">
        <v>5650</v>
      </c>
      <c r="G302" s="835" t="s">
        <v>5755</v>
      </c>
      <c r="H302" s="835" t="s">
        <v>5756</v>
      </c>
      <c r="I302" s="849">
        <v>0.99000000953674316</v>
      </c>
      <c r="J302" s="849">
        <v>120</v>
      </c>
      <c r="K302" s="850">
        <v>118.95000076293945</v>
      </c>
    </row>
    <row r="303" spans="1:11" ht="14.45" customHeight="1" x14ac:dyDescent="0.2">
      <c r="A303" s="831" t="s">
        <v>592</v>
      </c>
      <c r="B303" s="832" t="s">
        <v>593</v>
      </c>
      <c r="C303" s="835" t="s">
        <v>613</v>
      </c>
      <c r="D303" s="863" t="s">
        <v>614</v>
      </c>
      <c r="E303" s="835" t="s">
        <v>5757</v>
      </c>
      <c r="F303" s="863" t="s">
        <v>5758</v>
      </c>
      <c r="G303" s="835" t="s">
        <v>5762</v>
      </c>
      <c r="H303" s="835" t="s">
        <v>5763</v>
      </c>
      <c r="I303" s="849">
        <v>47.189998626708984</v>
      </c>
      <c r="J303" s="849">
        <v>80</v>
      </c>
      <c r="K303" s="850">
        <v>3775.199951171875</v>
      </c>
    </row>
    <row r="304" spans="1:11" ht="14.45" customHeight="1" x14ac:dyDescent="0.2">
      <c r="A304" s="831" t="s">
        <v>592</v>
      </c>
      <c r="B304" s="832" t="s">
        <v>593</v>
      </c>
      <c r="C304" s="835" t="s">
        <v>613</v>
      </c>
      <c r="D304" s="863" t="s">
        <v>614</v>
      </c>
      <c r="E304" s="835" t="s">
        <v>5757</v>
      </c>
      <c r="F304" s="863" t="s">
        <v>5758</v>
      </c>
      <c r="G304" s="835" t="s">
        <v>5762</v>
      </c>
      <c r="H304" s="835" t="s">
        <v>5764</v>
      </c>
      <c r="I304" s="849">
        <v>47.189998626708984</v>
      </c>
      <c r="J304" s="849">
        <v>80</v>
      </c>
      <c r="K304" s="850">
        <v>3775.199951171875</v>
      </c>
    </row>
    <row r="305" spans="1:11" ht="14.45" customHeight="1" x14ac:dyDescent="0.2">
      <c r="A305" s="831" t="s">
        <v>592</v>
      </c>
      <c r="B305" s="832" t="s">
        <v>593</v>
      </c>
      <c r="C305" s="835" t="s">
        <v>613</v>
      </c>
      <c r="D305" s="863" t="s">
        <v>614</v>
      </c>
      <c r="E305" s="835" t="s">
        <v>5757</v>
      </c>
      <c r="F305" s="863" t="s">
        <v>5758</v>
      </c>
      <c r="G305" s="835" t="s">
        <v>5765</v>
      </c>
      <c r="H305" s="835" t="s">
        <v>5766</v>
      </c>
      <c r="I305" s="849">
        <v>6.2899999618530273</v>
      </c>
      <c r="J305" s="849">
        <v>50</v>
      </c>
      <c r="K305" s="850">
        <v>314.5</v>
      </c>
    </row>
    <row r="306" spans="1:11" ht="14.45" customHeight="1" x14ac:dyDescent="0.2">
      <c r="A306" s="831" t="s">
        <v>592</v>
      </c>
      <c r="B306" s="832" t="s">
        <v>593</v>
      </c>
      <c r="C306" s="835" t="s">
        <v>613</v>
      </c>
      <c r="D306" s="863" t="s">
        <v>614</v>
      </c>
      <c r="E306" s="835" t="s">
        <v>5757</v>
      </c>
      <c r="F306" s="863" t="s">
        <v>5758</v>
      </c>
      <c r="G306" s="835" t="s">
        <v>5765</v>
      </c>
      <c r="H306" s="835" t="s">
        <v>6078</v>
      </c>
      <c r="I306" s="849">
        <v>6.2899999618530273</v>
      </c>
      <c r="J306" s="849">
        <v>50</v>
      </c>
      <c r="K306" s="850">
        <v>314.5</v>
      </c>
    </row>
    <row r="307" spans="1:11" ht="14.45" customHeight="1" x14ac:dyDescent="0.2">
      <c r="A307" s="831" t="s">
        <v>592</v>
      </c>
      <c r="B307" s="832" t="s">
        <v>593</v>
      </c>
      <c r="C307" s="835" t="s">
        <v>613</v>
      </c>
      <c r="D307" s="863" t="s">
        <v>614</v>
      </c>
      <c r="E307" s="835" t="s">
        <v>5757</v>
      </c>
      <c r="F307" s="863" t="s">
        <v>5758</v>
      </c>
      <c r="G307" s="835" t="s">
        <v>5769</v>
      </c>
      <c r="H307" s="835" t="s">
        <v>5770</v>
      </c>
      <c r="I307" s="849">
        <v>2.3599998950958252</v>
      </c>
      <c r="J307" s="849">
        <v>50</v>
      </c>
      <c r="K307" s="850">
        <v>118</v>
      </c>
    </row>
    <row r="308" spans="1:11" ht="14.45" customHeight="1" x14ac:dyDescent="0.2">
      <c r="A308" s="831" t="s">
        <v>592</v>
      </c>
      <c r="B308" s="832" t="s">
        <v>593</v>
      </c>
      <c r="C308" s="835" t="s">
        <v>613</v>
      </c>
      <c r="D308" s="863" t="s">
        <v>614</v>
      </c>
      <c r="E308" s="835" t="s">
        <v>5757</v>
      </c>
      <c r="F308" s="863" t="s">
        <v>5758</v>
      </c>
      <c r="G308" s="835" t="s">
        <v>5771</v>
      </c>
      <c r="H308" s="835" t="s">
        <v>5772</v>
      </c>
      <c r="I308" s="849">
        <v>2.3499999046325684</v>
      </c>
      <c r="J308" s="849">
        <v>50</v>
      </c>
      <c r="K308" s="850">
        <v>117.5</v>
      </c>
    </row>
    <row r="309" spans="1:11" ht="14.45" customHeight="1" x14ac:dyDescent="0.2">
      <c r="A309" s="831" t="s">
        <v>592</v>
      </c>
      <c r="B309" s="832" t="s">
        <v>593</v>
      </c>
      <c r="C309" s="835" t="s">
        <v>613</v>
      </c>
      <c r="D309" s="863" t="s">
        <v>614</v>
      </c>
      <c r="E309" s="835" t="s">
        <v>5757</v>
      </c>
      <c r="F309" s="863" t="s">
        <v>5758</v>
      </c>
      <c r="G309" s="835" t="s">
        <v>5767</v>
      </c>
      <c r="H309" s="835" t="s">
        <v>5773</v>
      </c>
      <c r="I309" s="849">
        <v>2.3599998950958252</v>
      </c>
      <c r="J309" s="849">
        <v>10</v>
      </c>
      <c r="K309" s="850">
        <v>23.600000381469727</v>
      </c>
    </row>
    <row r="310" spans="1:11" ht="14.45" customHeight="1" x14ac:dyDescent="0.2">
      <c r="A310" s="831" t="s">
        <v>592</v>
      </c>
      <c r="B310" s="832" t="s">
        <v>593</v>
      </c>
      <c r="C310" s="835" t="s">
        <v>613</v>
      </c>
      <c r="D310" s="863" t="s">
        <v>614</v>
      </c>
      <c r="E310" s="835" t="s">
        <v>5757</v>
      </c>
      <c r="F310" s="863" t="s">
        <v>5758</v>
      </c>
      <c r="G310" s="835" t="s">
        <v>5769</v>
      </c>
      <c r="H310" s="835" t="s">
        <v>5774</v>
      </c>
      <c r="I310" s="849">
        <v>2.3599998950958252</v>
      </c>
      <c r="J310" s="849">
        <v>20</v>
      </c>
      <c r="K310" s="850">
        <v>47.200000762939453</v>
      </c>
    </row>
    <row r="311" spans="1:11" ht="14.45" customHeight="1" x14ac:dyDescent="0.2">
      <c r="A311" s="831" t="s">
        <v>592</v>
      </c>
      <c r="B311" s="832" t="s">
        <v>593</v>
      </c>
      <c r="C311" s="835" t="s">
        <v>613</v>
      </c>
      <c r="D311" s="863" t="s">
        <v>614</v>
      </c>
      <c r="E311" s="835" t="s">
        <v>5757</v>
      </c>
      <c r="F311" s="863" t="s">
        <v>5758</v>
      </c>
      <c r="G311" s="835" t="s">
        <v>5771</v>
      </c>
      <c r="H311" s="835" t="s">
        <v>5775</v>
      </c>
      <c r="I311" s="849">
        <v>2.3599998950958252</v>
      </c>
      <c r="J311" s="849">
        <v>20</v>
      </c>
      <c r="K311" s="850">
        <v>47.200000762939453</v>
      </c>
    </row>
    <row r="312" spans="1:11" ht="14.45" customHeight="1" x14ac:dyDescent="0.2">
      <c r="A312" s="831" t="s">
        <v>592</v>
      </c>
      <c r="B312" s="832" t="s">
        <v>593</v>
      </c>
      <c r="C312" s="835" t="s">
        <v>613</v>
      </c>
      <c r="D312" s="863" t="s">
        <v>614</v>
      </c>
      <c r="E312" s="835" t="s">
        <v>5757</v>
      </c>
      <c r="F312" s="863" t="s">
        <v>5758</v>
      </c>
      <c r="G312" s="835" t="s">
        <v>5776</v>
      </c>
      <c r="H312" s="835" t="s">
        <v>5777</v>
      </c>
      <c r="I312" s="849">
        <v>4.8166667620340986</v>
      </c>
      <c r="J312" s="849">
        <v>300</v>
      </c>
      <c r="K312" s="850">
        <v>1445</v>
      </c>
    </row>
    <row r="313" spans="1:11" ht="14.45" customHeight="1" x14ac:dyDescent="0.2">
      <c r="A313" s="831" t="s">
        <v>592</v>
      </c>
      <c r="B313" s="832" t="s">
        <v>593</v>
      </c>
      <c r="C313" s="835" t="s">
        <v>613</v>
      </c>
      <c r="D313" s="863" t="s">
        <v>614</v>
      </c>
      <c r="E313" s="835" t="s">
        <v>5757</v>
      </c>
      <c r="F313" s="863" t="s">
        <v>5758</v>
      </c>
      <c r="G313" s="835" t="s">
        <v>5778</v>
      </c>
      <c r="H313" s="835" t="s">
        <v>5779</v>
      </c>
      <c r="I313" s="849">
        <v>9.9999997764825821E-3</v>
      </c>
      <c r="J313" s="849">
        <v>1200</v>
      </c>
      <c r="K313" s="850">
        <v>12</v>
      </c>
    </row>
    <row r="314" spans="1:11" ht="14.45" customHeight="1" x14ac:dyDescent="0.2">
      <c r="A314" s="831" t="s">
        <v>592</v>
      </c>
      <c r="B314" s="832" t="s">
        <v>593</v>
      </c>
      <c r="C314" s="835" t="s">
        <v>613</v>
      </c>
      <c r="D314" s="863" t="s">
        <v>614</v>
      </c>
      <c r="E314" s="835" t="s">
        <v>5757</v>
      </c>
      <c r="F314" s="863" t="s">
        <v>5758</v>
      </c>
      <c r="G314" s="835" t="s">
        <v>5780</v>
      </c>
      <c r="H314" s="835" t="s">
        <v>5781</v>
      </c>
      <c r="I314" s="849">
        <v>6.0500001907348633</v>
      </c>
      <c r="J314" s="849">
        <v>40</v>
      </c>
      <c r="K314" s="850">
        <v>242</v>
      </c>
    </row>
    <row r="315" spans="1:11" ht="14.45" customHeight="1" x14ac:dyDescent="0.2">
      <c r="A315" s="831" t="s">
        <v>592</v>
      </c>
      <c r="B315" s="832" t="s">
        <v>593</v>
      </c>
      <c r="C315" s="835" t="s">
        <v>613</v>
      </c>
      <c r="D315" s="863" t="s">
        <v>614</v>
      </c>
      <c r="E315" s="835" t="s">
        <v>5757</v>
      </c>
      <c r="F315" s="863" t="s">
        <v>5758</v>
      </c>
      <c r="G315" s="835" t="s">
        <v>5776</v>
      </c>
      <c r="H315" s="835" t="s">
        <v>5782</v>
      </c>
      <c r="I315" s="849">
        <v>4.820000171661377</v>
      </c>
      <c r="J315" s="849">
        <v>350</v>
      </c>
      <c r="K315" s="850">
        <v>1687</v>
      </c>
    </row>
    <row r="316" spans="1:11" ht="14.45" customHeight="1" x14ac:dyDescent="0.2">
      <c r="A316" s="831" t="s">
        <v>592</v>
      </c>
      <c r="B316" s="832" t="s">
        <v>593</v>
      </c>
      <c r="C316" s="835" t="s">
        <v>613</v>
      </c>
      <c r="D316" s="863" t="s">
        <v>614</v>
      </c>
      <c r="E316" s="835" t="s">
        <v>5757</v>
      </c>
      <c r="F316" s="863" t="s">
        <v>5758</v>
      </c>
      <c r="G316" s="835" t="s">
        <v>5778</v>
      </c>
      <c r="H316" s="835" t="s">
        <v>5783</v>
      </c>
      <c r="I316" s="849">
        <v>1.4999999664723873E-2</v>
      </c>
      <c r="J316" s="849">
        <v>1000</v>
      </c>
      <c r="K316" s="850">
        <v>16</v>
      </c>
    </row>
    <row r="317" spans="1:11" ht="14.45" customHeight="1" x14ac:dyDescent="0.2">
      <c r="A317" s="831" t="s">
        <v>592</v>
      </c>
      <c r="B317" s="832" t="s">
        <v>593</v>
      </c>
      <c r="C317" s="835" t="s">
        <v>613</v>
      </c>
      <c r="D317" s="863" t="s">
        <v>614</v>
      </c>
      <c r="E317" s="835" t="s">
        <v>5757</v>
      </c>
      <c r="F317" s="863" t="s">
        <v>5758</v>
      </c>
      <c r="G317" s="835" t="s">
        <v>5780</v>
      </c>
      <c r="H317" s="835" t="s">
        <v>5784</v>
      </c>
      <c r="I317" s="849">
        <v>6.0500001907348633</v>
      </c>
      <c r="J317" s="849">
        <v>40</v>
      </c>
      <c r="K317" s="850">
        <v>242</v>
      </c>
    </row>
    <row r="318" spans="1:11" ht="14.45" customHeight="1" x14ac:dyDescent="0.2">
      <c r="A318" s="831" t="s">
        <v>592</v>
      </c>
      <c r="B318" s="832" t="s">
        <v>593</v>
      </c>
      <c r="C318" s="835" t="s">
        <v>613</v>
      </c>
      <c r="D318" s="863" t="s">
        <v>614</v>
      </c>
      <c r="E318" s="835" t="s">
        <v>5757</v>
      </c>
      <c r="F318" s="863" t="s">
        <v>5758</v>
      </c>
      <c r="G318" s="835" t="s">
        <v>6079</v>
      </c>
      <c r="H318" s="835" t="s">
        <v>6080</v>
      </c>
      <c r="I318" s="849">
        <v>2.7899999618530273</v>
      </c>
      <c r="J318" s="849">
        <v>60</v>
      </c>
      <c r="K318" s="850">
        <v>167.39999389648438</v>
      </c>
    </row>
    <row r="319" spans="1:11" ht="14.45" customHeight="1" x14ac:dyDescent="0.2">
      <c r="A319" s="831" t="s">
        <v>592</v>
      </c>
      <c r="B319" s="832" t="s">
        <v>593</v>
      </c>
      <c r="C319" s="835" t="s">
        <v>613</v>
      </c>
      <c r="D319" s="863" t="s">
        <v>614</v>
      </c>
      <c r="E319" s="835" t="s">
        <v>5757</v>
      </c>
      <c r="F319" s="863" t="s">
        <v>5758</v>
      </c>
      <c r="G319" s="835" t="s">
        <v>6081</v>
      </c>
      <c r="H319" s="835" t="s">
        <v>6082</v>
      </c>
      <c r="I319" s="849">
        <v>1.690000057220459</v>
      </c>
      <c r="J319" s="849">
        <v>50</v>
      </c>
      <c r="K319" s="850">
        <v>84.5</v>
      </c>
    </row>
    <row r="320" spans="1:11" ht="14.45" customHeight="1" x14ac:dyDescent="0.2">
      <c r="A320" s="831" t="s">
        <v>592</v>
      </c>
      <c r="B320" s="832" t="s">
        <v>593</v>
      </c>
      <c r="C320" s="835" t="s">
        <v>613</v>
      </c>
      <c r="D320" s="863" t="s">
        <v>614</v>
      </c>
      <c r="E320" s="835" t="s">
        <v>5757</v>
      </c>
      <c r="F320" s="863" t="s">
        <v>5758</v>
      </c>
      <c r="G320" s="835" t="s">
        <v>6083</v>
      </c>
      <c r="H320" s="835" t="s">
        <v>6084</v>
      </c>
      <c r="I320" s="849">
        <v>11.5</v>
      </c>
      <c r="J320" s="849">
        <v>5</v>
      </c>
      <c r="K320" s="850">
        <v>57.5</v>
      </c>
    </row>
    <row r="321" spans="1:11" ht="14.45" customHeight="1" x14ac:dyDescent="0.2">
      <c r="A321" s="831" t="s">
        <v>592</v>
      </c>
      <c r="B321" s="832" t="s">
        <v>593</v>
      </c>
      <c r="C321" s="835" t="s">
        <v>613</v>
      </c>
      <c r="D321" s="863" t="s">
        <v>614</v>
      </c>
      <c r="E321" s="835" t="s">
        <v>5757</v>
      </c>
      <c r="F321" s="863" t="s">
        <v>5758</v>
      </c>
      <c r="G321" s="835" t="s">
        <v>5787</v>
      </c>
      <c r="H321" s="835" t="s">
        <v>5788</v>
      </c>
      <c r="I321" s="849">
        <v>15.920000076293945</v>
      </c>
      <c r="J321" s="849">
        <v>350</v>
      </c>
      <c r="K321" s="850">
        <v>5572</v>
      </c>
    </row>
    <row r="322" spans="1:11" ht="14.45" customHeight="1" x14ac:dyDescent="0.2">
      <c r="A322" s="831" t="s">
        <v>592</v>
      </c>
      <c r="B322" s="832" t="s">
        <v>593</v>
      </c>
      <c r="C322" s="835" t="s">
        <v>613</v>
      </c>
      <c r="D322" s="863" t="s">
        <v>614</v>
      </c>
      <c r="E322" s="835" t="s">
        <v>5757</v>
      </c>
      <c r="F322" s="863" t="s">
        <v>5758</v>
      </c>
      <c r="G322" s="835" t="s">
        <v>5787</v>
      </c>
      <c r="H322" s="835" t="s">
        <v>5789</v>
      </c>
      <c r="I322" s="849">
        <v>15.922500133514404</v>
      </c>
      <c r="J322" s="849">
        <v>200</v>
      </c>
      <c r="K322" s="850">
        <v>3184.5</v>
      </c>
    </row>
    <row r="323" spans="1:11" ht="14.45" customHeight="1" x14ac:dyDescent="0.2">
      <c r="A323" s="831" t="s">
        <v>592</v>
      </c>
      <c r="B323" s="832" t="s">
        <v>593</v>
      </c>
      <c r="C323" s="835" t="s">
        <v>613</v>
      </c>
      <c r="D323" s="863" t="s">
        <v>614</v>
      </c>
      <c r="E323" s="835" t="s">
        <v>5757</v>
      </c>
      <c r="F323" s="863" t="s">
        <v>5758</v>
      </c>
      <c r="G323" s="835" t="s">
        <v>6085</v>
      </c>
      <c r="H323" s="835" t="s">
        <v>6086</v>
      </c>
      <c r="I323" s="849">
        <v>5.2600002288818359</v>
      </c>
      <c r="J323" s="849">
        <v>200</v>
      </c>
      <c r="K323" s="850">
        <v>1052</v>
      </c>
    </row>
    <row r="324" spans="1:11" ht="14.45" customHeight="1" x14ac:dyDescent="0.2">
      <c r="A324" s="831" t="s">
        <v>592</v>
      </c>
      <c r="B324" s="832" t="s">
        <v>593</v>
      </c>
      <c r="C324" s="835" t="s">
        <v>613</v>
      </c>
      <c r="D324" s="863" t="s">
        <v>614</v>
      </c>
      <c r="E324" s="835" t="s">
        <v>5757</v>
      </c>
      <c r="F324" s="863" t="s">
        <v>5758</v>
      </c>
      <c r="G324" s="835" t="s">
        <v>5790</v>
      </c>
      <c r="H324" s="835" t="s">
        <v>5791</v>
      </c>
      <c r="I324" s="849">
        <v>3.4840000152587889</v>
      </c>
      <c r="J324" s="849">
        <v>1000</v>
      </c>
      <c r="K324" s="850">
        <v>3486</v>
      </c>
    </row>
    <row r="325" spans="1:11" ht="14.45" customHeight="1" x14ac:dyDescent="0.2">
      <c r="A325" s="831" t="s">
        <v>592</v>
      </c>
      <c r="B325" s="832" t="s">
        <v>593</v>
      </c>
      <c r="C325" s="835" t="s">
        <v>613</v>
      </c>
      <c r="D325" s="863" t="s">
        <v>614</v>
      </c>
      <c r="E325" s="835" t="s">
        <v>5757</v>
      </c>
      <c r="F325" s="863" t="s">
        <v>5758</v>
      </c>
      <c r="G325" s="835" t="s">
        <v>5790</v>
      </c>
      <c r="H325" s="835" t="s">
        <v>5792</v>
      </c>
      <c r="I325" s="849">
        <v>3.4333333969116211</v>
      </c>
      <c r="J325" s="849">
        <v>1090</v>
      </c>
      <c r="K325" s="850">
        <v>3724.3999862670898</v>
      </c>
    </row>
    <row r="326" spans="1:11" ht="14.45" customHeight="1" x14ac:dyDescent="0.2">
      <c r="A326" s="831" t="s">
        <v>592</v>
      </c>
      <c r="B326" s="832" t="s">
        <v>593</v>
      </c>
      <c r="C326" s="835" t="s">
        <v>613</v>
      </c>
      <c r="D326" s="863" t="s">
        <v>614</v>
      </c>
      <c r="E326" s="835" t="s">
        <v>5757</v>
      </c>
      <c r="F326" s="863" t="s">
        <v>5758</v>
      </c>
      <c r="G326" s="835" t="s">
        <v>6087</v>
      </c>
      <c r="H326" s="835" t="s">
        <v>6088</v>
      </c>
      <c r="I326" s="849">
        <v>434.48001098632813</v>
      </c>
      <c r="J326" s="849">
        <v>1</v>
      </c>
      <c r="K326" s="850">
        <v>434.48001098632813</v>
      </c>
    </row>
    <row r="327" spans="1:11" ht="14.45" customHeight="1" x14ac:dyDescent="0.2">
      <c r="A327" s="831" t="s">
        <v>592</v>
      </c>
      <c r="B327" s="832" t="s">
        <v>593</v>
      </c>
      <c r="C327" s="835" t="s">
        <v>613</v>
      </c>
      <c r="D327" s="863" t="s">
        <v>614</v>
      </c>
      <c r="E327" s="835" t="s">
        <v>5757</v>
      </c>
      <c r="F327" s="863" t="s">
        <v>5758</v>
      </c>
      <c r="G327" s="835" t="s">
        <v>5793</v>
      </c>
      <c r="H327" s="835" t="s">
        <v>5794</v>
      </c>
      <c r="I327" s="849">
        <v>17.979999542236328</v>
      </c>
      <c r="J327" s="849">
        <v>100</v>
      </c>
      <c r="K327" s="850">
        <v>1798.1199951171875</v>
      </c>
    </row>
    <row r="328" spans="1:11" ht="14.45" customHeight="1" x14ac:dyDescent="0.2">
      <c r="A328" s="831" t="s">
        <v>592</v>
      </c>
      <c r="B328" s="832" t="s">
        <v>593</v>
      </c>
      <c r="C328" s="835" t="s">
        <v>613</v>
      </c>
      <c r="D328" s="863" t="s">
        <v>614</v>
      </c>
      <c r="E328" s="835" t="s">
        <v>5757</v>
      </c>
      <c r="F328" s="863" t="s">
        <v>5758</v>
      </c>
      <c r="G328" s="835" t="s">
        <v>5796</v>
      </c>
      <c r="H328" s="835" t="s">
        <v>5797</v>
      </c>
      <c r="I328" s="849">
        <v>17.981999588012695</v>
      </c>
      <c r="J328" s="849">
        <v>850</v>
      </c>
      <c r="K328" s="850">
        <v>15285</v>
      </c>
    </row>
    <row r="329" spans="1:11" ht="14.45" customHeight="1" x14ac:dyDescent="0.2">
      <c r="A329" s="831" t="s">
        <v>592</v>
      </c>
      <c r="B329" s="832" t="s">
        <v>593</v>
      </c>
      <c r="C329" s="835" t="s">
        <v>613</v>
      </c>
      <c r="D329" s="863" t="s">
        <v>614</v>
      </c>
      <c r="E329" s="835" t="s">
        <v>5757</v>
      </c>
      <c r="F329" s="863" t="s">
        <v>5758</v>
      </c>
      <c r="G329" s="835" t="s">
        <v>5796</v>
      </c>
      <c r="H329" s="835" t="s">
        <v>5798</v>
      </c>
      <c r="I329" s="849">
        <v>17.979999542236328</v>
      </c>
      <c r="J329" s="849">
        <v>500</v>
      </c>
      <c r="K329" s="850">
        <v>8990</v>
      </c>
    </row>
    <row r="330" spans="1:11" ht="14.45" customHeight="1" x14ac:dyDescent="0.2">
      <c r="A330" s="831" t="s">
        <v>592</v>
      </c>
      <c r="B330" s="832" t="s">
        <v>593</v>
      </c>
      <c r="C330" s="835" t="s">
        <v>613</v>
      </c>
      <c r="D330" s="863" t="s">
        <v>614</v>
      </c>
      <c r="E330" s="835" t="s">
        <v>5757</v>
      </c>
      <c r="F330" s="863" t="s">
        <v>5758</v>
      </c>
      <c r="G330" s="835" t="s">
        <v>5803</v>
      </c>
      <c r="H330" s="835" t="s">
        <v>5804</v>
      </c>
      <c r="I330" s="849">
        <v>13.199999809265137</v>
      </c>
      <c r="J330" s="849">
        <v>20</v>
      </c>
      <c r="K330" s="850">
        <v>264</v>
      </c>
    </row>
    <row r="331" spans="1:11" ht="14.45" customHeight="1" x14ac:dyDescent="0.2">
      <c r="A331" s="831" t="s">
        <v>592</v>
      </c>
      <c r="B331" s="832" t="s">
        <v>593</v>
      </c>
      <c r="C331" s="835" t="s">
        <v>613</v>
      </c>
      <c r="D331" s="863" t="s">
        <v>614</v>
      </c>
      <c r="E331" s="835" t="s">
        <v>5757</v>
      </c>
      <c r="F331" s="863" t="s">
        <v>5758</v>
      </c>
      <c r="G331" s="835" t="s">
        <v>5805</v>
      </c>
      <c r="H331" s="835" t="s">
        <v>5806</v>
      </c>
      <c r="I331" s="849">
        <v>13.199999809265137</v>
      </c>
      <c r="J331" s="849">
        <v>20</v>
      </c>
      <c r="K331" s="850">
        <v>264</v>
      </c>
    </row>
    <row r="332" spans="1:11" ht="14.45" customHeight="1" x14ac:dyDescent="0.2">
      <c r="A332" s="831" t="s">
        <v>592</v>
      </c>
      <c r="B332" s="832" t="s">
        <v>593</v>
      </c>
      <c r="C332" s="835" t="s">
        <v>613</v>
      </c>
      <c r="D332" s="863" t="s">
        <v>614</v>
      </c>
      <c r="E332" s="835" t="s">
        <v>5757</v>
      </c>
      <c r="F332" s="863" t="s">
        <v>5758</v>
      </c>
      <c r="G332" s="835" t="s">
        <v>6089</v>
      </c>
      <c r="H332" s="835" t="s">
        <v>6090</v>
      </c>
      <c r="I332" s="849">
        <v>15</v>
      </c>
      <c r="J332" s="849">
        <v>12</v>
      </c>
      <c r="K332" s="850">
        <v>180</v>
      </c>
    </row>
    <row r="333" spans="1:11" ht="14.45" customHeight="1" x14ac:dyDescent="0.2">
      <c r="A333" s="831" t="s">
        <v>592</v>
      </c>
      <c r="B333" s="832" t="s">
        <v>593</v>
      </c>
      <c r="C333" s="835" t="s">
        <v>613</v>
      </c>
      <c r="D333" s="863" t="s">
        <v>614</v>
      </c>
      <c r="E333" s="835" t="s">
        <v>5757</v>
      </c>
      <c r="F333" s="863" t="s">
        <v>5758</v>
      </c>
      <c r="G333" s="835" t="s">
        <v>6091</v>
      </c>
      <c r="H333" s="835" t="s">
        <v>6092</v>
      </c>
      <c r="I333" s="849">
        <v>22.870000839233398</v>
      </c>
      <c r="J333" s="849">
        <v>12</v>
      </c>
      <c r="K333" s="850">
        <v>274.42999267578125</v>
      </c>
    </row>
    <row r="334" spans="1:11" ht="14.45" customHeight="1" x14ac:dyDescent="0.2">
      <c r="A334" s="831" t="s">
        <v>592</v>
      </c>
      <c r="B334" s="832" t="s">
        <v>593</v>
      </c>
      <c r="C334" s="835" t="s">
        <v>613</v>
      </c>
      <c r="D334" s="863" t="s">
        <v>614</v>
      </c>
      <c r="E334" s="835" t="s">
        <v>5757</v>
      </c>
      <c r="F334" s="863" t="s">
        <v>5758</v>
      </c>
      <c r="G334" s="835" t="s">
        <v>5803</v>
      </c>
      <c r="H334" s="835" t="s">
        <v>5818</v>
      </c>
      <c r="I334" s="849">
        <v>13.210000038146973</v>
      </c>
      <c r="J334" s="849">
        <v>20</v>
      </c>
      <c r="K334" s="850">
        <v>264.20001220703125</v>
      </c>
    </row>
    <row r="335" spans="1:11" ht="14.45" customHeight="1" x14ac:dyDescent="0.2">
      <c r="A335" s="831" t="s">
        <v>592</v>
      </c>
      <c r="B335" s="832" t="s">
        <v>593</v>
      </c>
      <c r="C335" s="835" t="s">
        <v>613</v>
      </c>
      <c r="D335" s="863" t="s">
        <v>614</v>
      </c>
      <c r="E335" s="835" t="s">
        <v>5757</v>
      </c>
      <c r="F335" s="863" t="s">
        <v>5758</v>
      </c>
      <c r="G335" s="835" t="s">
        <v>5819</v>
      </c>
      <c r="H335" s="835" t="s">
        <v>5820</v>
      </c>
      <c r="I335" s="849">
        <v>13.210000038146973</v>
      </c>
      <c r="J335" s="849">
        <v>20</v>
      </c>
      <c r="K335" s="850">
        <v>264.20001220703125</v>
      </c>
    </row>
    <row r="336" spans="1:11" ht="14.45" customHeight="1" x14ac:dyDescent="0.2">
      <c r="A336" s="831" t="s">
        <v>592</v>
      </c>
      <c r="B336" s="832" t="s">
        <v>593</v>
      </c>
      <c r="C336" s="835" t="s">
        <v>613</v>
      </c>
      <c r="D336" s="863" t="s">
        <v>614</v>
      </c>
      <c r="E336" s="835" t="s">
        <v>5757</v>
      </c>
      <c r="F336" s="863" t="s">
        <v>5758</v>
      </c>
      <c r="G336" s="835" t="s">
        <v>5813</v>
      </c>
      <c r="H336" s="835" t="s">
        <v>6093</v>
      </c>
      <c r="I336" s="849">
        <v>22.870000839233398</v>
      </c>
      <c r="J336" s="849">
        <v>12</v>
      </c>
      <c r="K336" s="850">
        <v>274.42999267578125</v>
      </c>
    </row>
    <row r="337" spans="1:11" ht="14.45" customHeight="1" x14ac:dyDescent="0.2">
      <c r="A337" s="831" t="s">
        <v>592</v>
      </c>
      <c r="B337" s="832" t="s">
        <v>593</v>
      </c>
      <c r="C337" s="835" t="s">
        <v>613</v>
      </c>
      <c r="D337" s="863" t="s">
        <v>614</v>
      </c>
      <c r="E337" s="835" t="s">
        <v>5757</v>
      </c>
      <c r="F337" s="863" t="s">
        <v>5758</v>
      </c>
      <c r="G337" s="835" t="s">
        <v>5822</v>
      </c>
      <c r="H337" s="835" t="s">
        <v>5823</v>
      </c>
      <c r="I337" s="849">
        <v>4.0199999809265137</v>
      </c>
      <c r="J337" s="849">
        <v>50</v>
      </c>
      <c r="K337" s="850">
        <v>201</v>
      </c>
    </row>
    <row r="338" spans="1:11" ht="14.45" customHeight="1" x14ac:dyDescent="0.2">
      <c r="A338" s="831" t="s">
        <v>592</v>
      </c>
      <c r="B338" s="832" t="s">
        <v>593</v>
      </c>
      <c r="C338" s="835" t="s">
        <v>613</v>
      </c>
      <c r="D338" s="863" t="s">
        <v>614</v>
      </c>
      <c r="E338" s="835" t="s">
        <v>5757</v>
      </c>
      <c r="F338" s="863" t="s">
        <v>5758</v>
      </c>
      <c r="G338" s="835" t="s">
        <v>5822</v>
      </c>
      <c r="H338" s="835" t="s">
        <v>6094</v>
      </c>
      <c r="I338" s="849">
        <v>4.0300002098083496</v>
      </c>
      <c r="J338" s="849">
        <v>50</v>
      </c>
      <c r="K338" s="850">
        <v>201.5</v>
      </c>
    </row>
    <row r="339" spans="1:11" ht="14.45" customHeight="1" x14ac:dyDescent="0.2">
      <c r="A339" s="831" t="s">
        <v>592</v>
      </c>
      <c r="B339" s="832" t="s">
        <v>593</v>
      </c>
      <c r="C339" s="835" t="s">
        <v>613</v>
      </c>
      <c r="D339" s="863" t="s">
        <v>614</v>
      </c>
      <c r="E339" s="835" t="s">
        <v>5757</v>
      </c>
      <c r="F339" s="863" t="s">
        <v>5758</v>
      </c>
      <c r="G339" s="835" t="s">
        <v>5824</v>
      </c>
      <c r="H339" s="835" t="s">
        <v>5825</v>
      </c>
      <c r="I339" s="849">
        <v>7.869999885559082</v>
      </c>
      <c r="J339" s="849">
        <v>900</v>
      </c>
      <c r="K339" s="850">
        <v>7083</v>
      </c>
    </row>
    <row r="340" spans="1:11" ht="14.45" customHeight="1" x14ac:dyDescent="0.2">
      <c r="A340" s="831" t="s">
        <v>592</v>
      </c>
      <c r="B340" s="832" t="s">
        <v>593</v>
      </c>
      <c r="C340" s="835" t="s">
        <v>613</v>
      </c>
      <c r="D340" s="863" t="s">
        <v>614</v>
      </c>
      <c r="E340" s="835" t="s">
        <v>5757</v>
      </c>
      <c r="F340" s="863" t="s">
        <v>5758</v>
      </c>
      <c r="G340" s="835" t="s">
        <v>5824</v>
      </c>
      <c r="H340" s="835" t="s">
        <v>5826</v>
      </c>
      <c r="I340" s="849">
        <v>8.6725000143051147</v>
      </c>
      <c r="J340" s="849">
        <v>800</v>
      </c>
      <c r="K340" s="850">
        <v>6781</v>
      </c>
    </row>
    <row r="341" spans="1:11" ht="14.45" customHeight="1" x14ac:dyDescent="0.2">
      <c r="A341" s="831" t="s">
        <v>592</v>
      </c>
      <c r="B341" s="832" t="s">
        <v>593</v>
      </c>
      <c r="C341" s="835" t="s">
        <v>613</v>
      </c>
      <c r="D341" s="863" t="s">
        <v>614</v>
      </c>
      <c r="E341" s="835" t="s">
        <v>5757</v>
      </c>
      <c r="F341" s="863" t="s">
        <v>5758</v>
      </c>
      <c r="G341" s="835" t="s">
        <v>5827</v>
      </c>
      <c r="H341" s="835" t="s">
        <v>6095</v>
      </c>
      <c r="I341" s="849">
        <v>10.079999923706055</v>
      </c>
      <c r="J341" s="849">
        <v>30</v>
      </c>
      <c r="K341" s="850">
        <v>302.39999389648438</v>
      </c>
    </row>
    <row r="342" spans="1:11" ht="14.45" customHeight="1" x14ac:dyDescent="0.2">
      <c r="A342" s="831" t="s">
        <v>592</v>
      </c>
      <c r="B342" s="832" t="s">
        <v>593</v>
      </c>
      <c r="C342" s="835" t="s">
        <v>613</v>
      </c>
      <c r="D342" s="863" t="s">
        <v>614</v>
      </c>
      <c r="E342" s="835" t="s">
        <v>5757</v>
      </c>
      <c r="F342" s="863" t="s">
        <v>5758</v>
      </c>
      <c r="G342" s="835" t="s">
        <v>5829</v>
      </c>
      <c r="H342" s="835" t="s">
        <v>6096</v>
      </c>
      <c r="I342" s="849">
        <v>3.1500000953674316</v>
      </c>
      <c r="J342" s="849">
        <v>40</v>
      </c>
      <c r="K342" s="850">
        <v>126</v>
      </c>
    </row>
    <row r="343" spans="1:11" ht="14.45" customHeight="1" x14ac:dyDescent="0.2">
      <c r="A343" s="831" t="s">
        <v>592</v>
      </c>
      <c r="B343" s="832" t="s">
        <v>593</v>
      </c>
      <c r="C343" s="835" t="s">
        <v>613</v>
      </c>
      <c r="D343" s="863" t="s">
        <v>614</v>
      </c>
      <c r="E343" s="835" t="s">
        <v>5757</v>
      </c>
      <c r="F343" s="863" t="s">
        <v>5758</v>
      </c>
      <c r="G343" s="835" t="s">
        <v>5831</v>
      </c>
      <c r="H343" s="835" t="s">
        <v>5832</v>
      </c>
      <c r="I343" s="849">
        <v>2.1800000667572021</v>
      </c>
      <c r="J343" s="849">
        <v>30</v>
      </c>
      <c r="K343" s="850">
        <v>65.400001525878906</v>
      </c>
    </row>
    <row r="344" spans="1:11" ht="14.45" customHeight="1" x14ac:dyDescent="0.2">
      <c r="A344" s="831" t="s">
        <v>592</v>
      </c>
      <c r="B344" s="832" t="s">
        <v>593</v>
      </c>
      <c r="C344" s="835" t="s">
        <v>613</v>
      </c>
      <c r="D344" s="863" t="s">
        <v>614</v>
      </c>
      <c r="E344" s="835" t="s">
        <v>5757</v>
      </c>
      <c r="F344" s="863" t="s">
        <v>5758</v>
      </c>
      <c r="G344" s="835" t="s">
        <v>5831</v>
      </c>
      <c r="H344" s="835" t="s">
        <v>6097</v>
      </c>
      <c r="I344" s="849">
        <v>2.0566666126251221</v>
      </c>
      <c r="J344" s="849">
        <v>50</v>
      </c>
      <c r="K344" s="850">
        <v>102.88999938964844</v>
      </c>
    </row>
    <row r="345" spans="1:11" ht="14.45" customHeight="1" x14ac:dyDescent="0.2">
      <c r="A345" s="831" t="s">
        <v>592</v>
      </c>
      <c r="B345" s="832" t="s">
        <v>593</v>
      </c>
      <c r="C345" s="835" t="s">
        <v>613</v>
      </c>
      <c r="D345" s="863" t="s">
        <v>614</v>
      </c>
      <c r="E345" s="835" t="s">
        <v>5757</v>
      </c>
      <c r="F345" s="863" t="s">
        <v>5758</v>
      </c>
      <c r="G345" s="835" t="s">
        <v>5835</v>
      </c>
      <c r="H345" s="835" t="s">
        <v>5836</v>
      </c>
      <c r="I345" s="849">
        <v>80.569999694824219</v>
      </c>
      <c r="J345" s="849">
        <v>40</v>
      </c>
      <c r="K345" s="850">
        <v>3222.800048828125</v>
      </c>
    </row>
    <row r="346" spans="1:11" ht="14.45" customHeight="1" x14ac:dyDescent="0.2">
      <c r="A346" s="831" t="s">
        <v>592</v>
      </c>
      <c r="B346" s="832" t="s">
        <v>593</v>
      </c>
      <c r="C346" s="835" t="s">
        <v>613</v>
      </c>
      <c r="D346" s="863" t="s">
        <v>614</v>
      </c>
      <c r="E346" s="835" t="s">
        <v>5757</v>
      </c>
      <c r="F346" s="863" t="s">
        <v>5758</v>
      </c>
      <c r="G346" s="835" t="s">
        <v>5838</v>
      </c>
      <c r="H346" s="835" t="s">
        <v>5839</v>
      </c>
      <c r="I346" s="849">
        <v>2.4600000381469727</v>
      </c>
      <c r="J346" s="849">
        <v>600</v>
      </c>
      <c r="K346" s="850">
        <v>1476</v>
      </c>
    </row>
    <row r="347" spans="1:11" ht="14.45" customHeight="1" x14ac:dyDescent="0.2">
      <c r="A347" s="831" t="s">
        <v>592</v>
      </c>
      <c r="B347" s="832" t="s">
        <v>593</v>
      </c>
      <c r="C347" s="835" t="s">
        <v>613</v>
      </c>
      <c r="D347" s="863" t="s">
        <v>614</v>
      </c>
      <c r="E347" s="835" t="s">
        <v>5757</v>
      </c>
      <c r="F347" s="863" t="s">
        <v>5758</v>
      </c>
      <c r="G347" s="835" t="s">
        <v>5838</v>
      </c>
      <c r="H347" s="835" t="s">
        <v>5840</v>
      </c>
      <c r="I347" s="849">
        <v>2.4600000381469727</v>
      </c>
      <c r="J347" s="849">
        <v>600</v>
      </c>
      <c r="K347" s="850">
        <v>1476</v>
      </c>
    </row>
    <row r="348" spans="1:11" ht="14.45" customHeight="1" x14ac:dyDescent="0.2">
      <c r="A348" s="831" t="s">
        <v>592</v>
      </c>
      <c r="B348" s="832" t="s">
        <v>593</v>
      </c>
      <c r="C348" s="835" t="s">
        <v>613</v>
      </c>
      <c r="D348" s="863" t="s">
        <v>614</v>
      </c>
      <c r="E348" s="835" t="s">
        <v>5757</v>
      </c>
      <c r="F348" s="863" t="s">
        <v>5758</v>
      </c>
      <c r="G348" s="835" t="s">
        <v>6098</v>
      </c>
      <c r="H348" s="835" t="s">
        <v>6099</v>
      </c>
      <c r="I348" s="849">
        <v>0.25</v>
      </c>
      <c r="J348" s="849">
        <v>100</v>
      </c>
      <c r="K348" s="850">
        <v>25</v>
      </c>
    </row>
    <row r="349" spans="1:11" ht="14.45" customHeight="1" x14ac:dyDescent="0.2">
      <c r="A349" s="831" t="s">
        <v>592</v>
      </c>
      <c r="B349" s="832" t="s">
        <v>593</v>
      </c>
      <c r="C349" s="835" t="s">
        <v>613</v>
      </c>
      <c r="D349" s="863" t="s">
        <v>614</v>
      </c>
      <c r="E349" s="835" t="s">
        <v>5757</v>
      </c>
      <c r="F349" s="863" t="s">
        <v>5758</v>
      </c>
      <c r="G349" s="835" t="s">
        <v>5843</v>
      </c>
      <c r="H349" s="835" t="s">
        <v>5844</v>
      </c>
      <c r="I349" s="849">
        <v>13.310000419616699</v>
      </c>
      <c r="J349" s="849">
        <v>210</v>
      </c>
      <c r="K349" s="850">
        <v>2795.0999145507813</v>
      </c>
    </row>
    <row r="350" spans="1:11" ht="14.45" customHeight="1" x14ac:dyDescent="0.2">
      <c r="A350" s="831" t="s">
        <v>592</v>
      </c>
      <c r="B350" s="832" t="s">
        <v>593</v>
      </c>
      <c r="C350" s="835" t="s">
        <v>613</v>
      </c>
      <c r="D350" s="863" t="s">
        <v>614</v>
      </c>
      <c r="E350" s="835" t="s">
        <v>5757</v>
      </c>
      <c r="F350" s="863" t="s">
        <v>5758</v>
      </c>
      <c r="G350" s="835" t="s">
        <v>5845</v>
      </c>
      <c r="H350" s="835" t="s">
        <v>5846</v>
      </c>
      <c r="I350" s="849">
        <v>2.2849999666213989</v>
      </c>
      <c r="J350" s="849">
        <v>400</v>
      </c>
      <c r="K350" s="850">
        <v>914</v>
      </c>
    </row>
    <row r="351" spans="1:11" ht="14.45" customHeight="1" x14ac:dyDescent="0.2">
      <c r="A351" s="831" t="s">
        <v>592</v>
      </c>
      <c r="B351" s="832" t="s">
        <v>593</v>
      </c>
      <c r="C351" s="835" t="s">
        <v>613</v>
      </c>
      <c r="D351" s="863" t="s">
        <v>614</v>
      </c>
      <c r="E351" s="835" t="s">
        <v>5757</v>
      </c>
      <c r="F351" s="863" t="s">
        <v>5758</v>
      </c>
      <c r="G351" s="835" t="s">
        <v>6100</v>
      </c>
      <c r="H351" s="835" t="s">
        <v>6101</v>
      </c>
      <c r="I351" s="849">
        <v>4.9699997901916504</v>
      </c>
      <c r="J351" s="849">
        <v>30</v>
      </c>
      <c r="K351" s="850">
        <v>149.10000610351563</v>
      </c>
    </row>
    <row r="352" spans="1:11" ht="14.45" customHeight="1" x14ac:dyDescent="0.2">
      <c r="A352" s="831" t="s">
        <v>592</v>
      </c>
      <c r="B352" s="832" t="s">
        <v>593</v>
      </c>
      <c r="C352" s="835" t="s">
        <v>613</v>
      </c>
      <c r="D352" s="863" t="s">
        <v>614</v>
      </c>
      <c r="E352" s="835" t="s">
        <v>5757</v>
      </c>
      <c r="F352" s="863" t="s">
        <v>5758</v>
      </c>
      <c r="G352" s="835" t="s">
        <v>5841</v>
      </c>
      <c r="H352" s="835" t="s">
        <v>5847</v>
      </c>
      <c r="I352" s="849">
        <v>11.732499599456787</v>
      </c>
      <c r="J352" s="849">
        <v>120</v>
      </c>
      <c r="K352" s="850">
        <v>1407.8000030517578</v>
      </c>
    </row>
    <row r="353" spans="1:11" ht="14.45" customHeight="1" x14ac:dyDescent="0.2">
      <c r="A353" s="831" t="s">
        <v>592</v>
      </c>
      <c r="B353" s="832" t="s">
        <v>593</v>
      </c>
      <c r="C353" s="835" t="s">
        <v>613</v>
      </c>
      <c r="D353" s="863" t="s">
        <v>614</v>
      </c>
      <c r="E353" s="835" t="s">
        <v>5757</v>
      </c>
      <c r="F353" s="863" t="s">
        <v>5758</v>
      </c>
      <c r="G353" s="835" t="s">
        <v>5843</v>
      </c>
      <c r="H353" s="835" t="s">
        <v>5848</v>
      </c>
      <c r="I353" s="849">
        <v>13.310000419616699</v>
      </c>
      <c r="J353" s="849">
        <v>210</v>
      </c>
      <c r="K353" s="850">
        <v>2795.0999755859375</v>
      </c>
    </row>
    <row r="354" spans="1:11" ht="14.45" customHeight="1" x14ac:dyDescent="0.2">
      <c r="A354" s="831" t="s">
        <v>592</v>
      </c>
      <c r="B354" s="832" t="s">
        <v>593</v>
      </c>
      <c r="C354" s="835" t="s">
        <v>613</v>
      </c>
      <c r="D354" s="863" t="s">
        <v>614</v>
      </c>
      <c r="E354" s="835" t="s">
        <v>5757</v>
      </c>
      <c r="F354" s="863" t="s">
        <v>5758</v>
      </c>
      <c r="G354" s="835" t="s">
        <v>5845</v>
      </c>
      <c r="H354" s="835" t="s">
        <v>5849</v>
      </c>
      <c r="I354" s="849">
        <v>2.2899999618530273</v>
      </c>
      <c r="J354" s="849">
        <v>350</v>
      </c>
      <c r="K354" s="850">
        <v>801.5</v>
      </c>
    </row>
    <row r="355" spans="1:11" ht="14.45" customHeight="1" x14ac:dyDescent="0.2">
      <c r="A355" s="831" t="s">
        <v>592</v>
      </c>
      <c r="B355" s="832" t="s">
        <v>593</v>
      </c>
      <c r="C355" s="835" t="s">
        <v>613</v>
      </c>
      <c r="D355" s="863" t="s">
        <v>614</v>
      </c>
      <c r="E355" s="835" t="s">
        <v>5757</v>
      </c>
      <c r="F355" s="863" t="s">
        <v>5758</v>
      </c>
      <c r="G355" s="835" t="s">
        <v>6102</v>
      </c>
      <c r="H355" s="835" t="s">
        <v>6103</v>
      </c>
      <c r="I355" s="849">
        <v>1.440000057220459</v>
      </c>
      <c r="J355" s="849">
        <v>200</v>
      </c>
      <c r="K355" s="850">
        <v>288</v>
      </c>
    </row>
    <row r="356" spans="1:11" ht="14.45" customHeight="1" x14ac:dyDescent="0.2">
      <c r="A356" s="831" t="s">
        <v>592</v>
      </c>
      <c r="B356" s="832" t="s">
        <v>593</v>
      </c>
      <c r="C356" s="835" t="s">
        <v>613</v>
      </c>
      <c r="D356" s="863" t="s">
        <v>614</v>
      </c>
      <c r="E356" s="835" t="s">
        <v>5757</v>
      </c>
      <c r="F356" s="863" t="s">
        <v>5758</v>
      </c>
      <c r="G356" s="835" t="s">
        <v>6104</v>
      </c>
      <c r="H356" s="835" t="s">
        <v>6105</v>
      </c>
      <c r="I356" s="849">
        <v>96.334999084472656</v>
      </c>
      <c r="J356" s="849">
        <v>24</v>
      </c>
      <c r="K356" s="850">
        <v>2312</v>
      </c>
    </row>
    <row r="357" spans="1:11" ht="14.45" customHeight="1" x14ac:dyDescent="0.2">
      <c r="A357" s="831" t="s">
        <v>592</v>
      </c>
      <c r="B357" s="832" t="s">
        <v>593</v>
      </c>
      <c r="C357" s="835" t="s">
        <v>613</v>
      </c>
      <c r="D357" s="863" t="s">
        <v>614</v>
      </c>
      <c r="E357" s="835" t="s">
        <v>5757</v>
      </c>
      <c r="F357" s="863" t="s">
        <v>5758</v>
      </c>
      <c r="G357" s="835" t="s">
        <v>5856</v>
      </c>
      <c r="H357" s="835" t="s">
        <v>5857</v>
      </c>
      <c r="I357" s="849">
        <v>9.1999998092651367</v>
      </c>
      <c r="J357" s="849">
        <v>750</v>
      </c>
      <c r="K357" s="850">
        <v>6900</v>
      </c>
    </row>
    <row r="358" spans="1:11" ht="14.45" customHeight="1" x14ac:dyDescent="0.2">
      <c r="A358" s="831" t="s">
        <v>592</v>
      </c>
      <c r="B358" s="832" t="s">
        <v>593</v>
      </c>
      <c r="C358" s="835" t="s">
        <v>613</v>
      </c>
      <c r="D358" s="863" t="s">
        <v>614</v>
      </c>
      <c r="E358" s="835" t="s">
        <v>5757</v>
      </c>
      <c r="F358" s="863" t="s">
        <v>5758</v>
      </c>
      <c r="G358" s="835" t="s">
        <v>5856</v>
      </c>
      <c r="H358" s="835" t="s">
        <v>5858</v>
      </c>
      <c r="I358" s="849">
        <v>9.1999998092651367</v>
      </c>
      <c r="J358" s="849">
        <v>650</v>
      </c>
      <c r="K358" s="850">
        <v>5980</v>
      </c>
    </row>
    <row r="359" spans="1:11" ht="14.45" customHeight="1" x14ac:dyDescent="0.2">
      <c r="A359" s="831" t="s">
        <v>592</v>
      </c>
      <c r="B359" s="832" t="s">
        <v>593</v>
      </c>
      <c r="C359" s="835" t="s">
        <v>613</v>
      </c>
      <c r="D359" s="863" t="s">
        <v>614</v>
      </c>
      <c r="E359" s="835" t="s">
        <v>5757</v>
      </c>
      <c r="F359" s="863" t="s">
        <v>5758</v>
      </c>
      <c r="G359" s="835" t="s">
        <v>5856</v>
      </c>
      <c r="H359" s="835" t="s">
        <v>6106</v>
      </c>
      <c r="I359" s="849">
        <v>9.1999998092651367</v>
      </c>
      <c r="J359" s="849">
        <v>200</v>
      </c>
      <c r="K359" s="850">
        <v>1840</v>
      </c>
    </row>
    <row r="360" spans="1:11" ht="14.45" customHeight="1" x14ac:dyDescent="0.2">
      <c r="A360" s="831" t="s">
        <v>592</v>
      </c>
      <c r="B360" s="832" t="s">
        <v>593</v>
      </c>
      <c r="C360" s="835" t="s">
        <v>613</v>
      </c>
      <c r="D360" s="863" t="s">
        <v>614</v>
      </c>
      <c r="E360" s="835" t="s">
        <v>5757</v>
      </c>
      <c r="F360" s="863" t="s">
        <v>5758</v>
      </c>
      <c r="G360" s="835" t="s">
        <v>5862</v>
      </c>
      <c r="H360" s="835" t="s">
        <v>5863</v>
      </c>
      <c r="I360" s="849">
        <v>6.1700000762939453</v>
      </c>
      <c r="J360" s="849">
        <v>320</v>
      </c>
      <c r="K360" s="850">
        <v>1974.4000244140625</v>
      </c>
    </row>
    <row r="361" spans="1:11" ht="14.45" customHeight="1" x14ac:dyDescent="0.2">
      <c r="A361" s="831" t="s">
        <v>592</v>
      </c>
      <c r="B361" s="832" t="s">
        <v>593</v>
      </c>
      <c r="C361" s="835" t="s">
        <v>613</v>
      </c>
      <c r="D361" s="863" t="s">
        <v>614</v>
      </c>
      <c r="E361" s="835" t="s">
        <v>5757</v>
      </c>
      <c r="F361" s="863" t="s">
        <v>5758</v>
      </c>
      <c r="G361" s="835" t="s">
        <v>5862</v>
      </c>
      <c r="H361" s="835" t="s">
        <v>5864</v>
      </c>
      <c r="I361" s="849">
        <v>6.1700000762939453</v>
      </c>
      <c r="J361" s="849">
        <v>410</v>
      </c>
      <c r="K361" s="850">
        <v>2529.6999969482422</v>
      </c>
    </row>
    <row r="362" spans="1:11" ht="14.45" customHeight="1" x14ac:dyDescent="0.2">
      <c r="A362" s="831" t="s">
        <v>592</v>
      </c>
      <c r="B362" s="832" t="s">
        <v>593</v>
      </c>
      <c r="C362" s="835" t="s">
        <v>613</v>
      </c>
      <c r="D362" s="863" t="s">
        <v>614</v>
      </c>
      <c r="E362" s="835" t="s">
        <v>5757</v>
      </c>
      <c r="F362" s="863" t="s">
        <v>5758</v>
      </c>
      <c r="G362" s="835" t="s">
        <v>6107</v>
      </c>
      <c r="H362" s="835" t="s">
        <v>6108</v>
      </c>
      <c r="I362" s="849">
        <v>87.040000915527344</v>
      </c>
      <c r="J362" s="849">
        <v>15</v>
      </c>
      <c r="K362" s="850">
        <v>1305.6000366210938</v>
      </c>
    </row>
    <row r="363" spans="1:11" ht="14.45" customHeight="1" x14ac:dyDescent="0.2">
      <c r="A363" s="831" t="s">
        <v>592</v>
      </c>
      <c r="B363" s="832" t="s">
        <v>593</v>
      </c>
      <c r="C363" s="835" t="s">
        <v>613</v>
      </c>
      <c r="D363" s="863" t="s">
        <v>614</v>
      </c>
      <c r="E363" s="835" t="s">
        <v>5757</v>
      </c>
      <c r="F363" s="863" t="s">
        <v>5758</v>
      </c>
      <c r="G363" s="835" t="s">
        <v>6109</v>
      </c>
      <c r="H363" s="835" t="s">
        <v>6110</v>
      </c>
      <c r="I363" s="849">
        <v>204.41000366210938</v>
      </c>
      <c r="J363" s="849">
        <v>5</v>
      </c>
      <c r="K363" s="850">
        <v>1022.0499877929688</v>
      </c>
    </row>
    <row r="364" spans="1:11" ht="14.45" customHeight="1" x14ac:dyDescent="0.2">
      <c r="A364" s="831" t="s">
        <v>592</v>
      </c>
      <c r="B364" s="832" t="s">
        <v>593</v>
      </c>
      <c r="C364" s="835" t="s">
        <v>613</v>
      </c>
      <c r="D364" s="863" t="s">
        <v>614</v>
      </c>
      <c r="E364" s="835" t="s">
        <v>5757</v>
      </c>
      <c r="F364" s="863" t="s">
        <v>5758</v>
      </c>
      <c r="G364" s="835" t="s">
        <v>5865</v>
      </c>
      <c r="H364" s="835" t="s">
        <v>5867</v>
      </c>
      <c r="I364" s="849">
        <v>217.42999267578125</v>
      </c>
      <c r="J364" s="849">
        <v>5</v>
      </c>
      <c r="K364" s="850">
        <v>1087.1500244140625</v>
      </c>
    </row>
    <row r="365" spans="1:11" ht="14.45" customHeight="1" x14ac:dyDescent="0.2">
      <c r="A365" s="831" t="s">
        <v>592</v>
      </c>
      <c r="B365" s="832" t="s">
        <v>593</v>
      </c>
      <c r="C365" s="835" t="s">
        <v>613</v>
      </c>
      <c r="D365" s="863" t="s">
        <v>614</v>
      </c>
      <c r="E365" s="835" t="s">
        <v>5757</v>
      </c>
      <c r="F365" s="863" t="s">
        <v>5758</v>
      </c>
      <c r="G365" s="835" t="s">
        <v>5868</v>
      </c>
      <c r="H365" s="835" t="s">
        <v>5869</v>
      </c>
      <c r="I365" s="849">
        <v>32.790000915527344</v>
      </c>
      <c r="J365" s="849">
        <v>30</v>
      </c>
      <c r="K365" s="850">
        <v>983.70001220703125</v>
      </c>
    </row>
    <row r="366" spans="1:11" ht="14.45" customHeight="1" x14ac:dyDescent="0.2">
      <c r="A366" s="831" t="s">
        <v>592</v>
      </c>
      <c r="B366" s="832" t="s">
        <v>593</v>
      </c>
      <c r="C366" s="835" t="s">
        <v>613</v>
      </c>
      <c r="D366" s="863" t="s">
        <v>614</v>
      </c>
      <c r="E366" s="835" t="s">
        <v>5757</v>
      </c>
      <c r="F366" s="863" t="s">
        <v>5758</v>
      </c>
      <c r="G366" s="835" t="s">
        <v>5868</v>
      </c>
      <c r="H366" s="835" t="s">
        <v>5870</v>
      </c>
      <c r="I366" s="849">
        <v>34.504999160766602</v>
      </c>
      <c r="J366" s="849">
        <v>65</v>
      </c>
      <c r="K366" s="850">
        <v>2242.8500366210938</v>
      </c>
    </row>
    <row r="367" spans="1:11" ht="14.45" customHeight="1" x14ac:dyDescent="0.2">
      <c r="A367" s="831" t="s">
        <v>592</v>
      </c>
      <c r="B367" s="832" t="s">
        <v>593</v>
      </c>
      <c r="C367" s="835" t="s">
        <v>613</v>
      </c>
      <c r="D367" s="863" t="s">
        <v>614</v>
      </c>
      <c r="E367" s="835" t="s">
        <v>5757</v>
      </c>
      <c r="F367" s="863" t="s">
        <v>5758</v>
      </c>
      <c r="G367" s="835" t="s">
        <v>5871</v>
      </c>
      <c r="H367" s="835" t="s">
        <v>5872</v>
      </c>
      <c r="I367" s="849">
        <v>12.279999732971191</v>
      </c>
      <c r="J367" s="849">
        <v>10</v>
      </c>
      <c r="K367" s="850">
        <v>122.80000305175781</v>
      </c>
    </row>
    <row r="368" spans="1:11" ht="14.45" customHeight="1" x14ac:dyDescent="0.2">
      <c r="A368" s="831" t="s">
        <v>592</v>
      </c>
      <c r="B368" s="832" t="s">
        <v>593</v>
      </c>
      <c r="C368" s="835" t="s">
        <v>613</v>
      </c>
      <c r="D368" s="863" t="s">
        <v>614</v>
      </c>
      <c r="E368" s="835" t="s">
        <v>5757</v>
      </c>
      <c r="F368" s="863" t="s">
        <v>5758</v>
      </c>
      <c r="G368" s="835" t="s">
        <v>5873</v>
      </c>
      <c r="H368" s="835" t="s">
        <v>5874</v>
      </c>
      <c r="I368" s="849">
        <v>8.5699996948242188</v>
      </c>
      <c r="J368" s="849">
        <v>10</v>
      </c>
      <c r="K368" s="850">
        <v>85.699996948242188</v>
      </c>
    </row>
    <row r="369" spans="1:11" ht="14.45" customHeight="1" x14ac:dyDescent="0.2">
      <c r="A369" s="831" t="s">
        <v>592</v>
      </c>
      <c r="B369" s="832" t="s">
        <v>593</v>
      </c>
      <c r="C369" s="835" t="s">
        <v>613</v>
      </c>
      <c r="D369" s="863" t="s">
        <v>614</v>
      </c>
      <c r="E369" s="835" t="s">
        <v>5757</v>
      </c>
      <c r="F369" s="863" t="s">
        <v>5758</v>
      </c>
      <c r="G369" s="835" t="s">
        <v>6111</v>
      </c>
      <c r="H369" s="835" t="s">
        <v>6112</v>
      </c>
      <c r="I369" s="849">
        <v>10.880000114440918</v>
      </c>
      <c r="J369" s="849">
        <v>20</v>
      </c>
      <c r="K369" s="850">
        <v>217.60000610351563</v>
      </c>
    </row>
    <row r="370" spans="1:11" ht="14.45" customHeight="1" x14ac:dyDescent="0.2">
      <c r="A370" s="831" t="s">
        <v>592</v>
      </c>
      <c r="B370" s="832" t="s">
        <v>593</v>
      </c>
      <c r="C370" s="835" t="s">
        <v>613</v>
      </c>
      <c r="D370" s="863" t="s">
        <v>614</v>
      </c>
      <c r="E370" s="835" t="s">
        <v>5757</v>
      </c>
      <c r="F370" s="863" t="s">
        <v>5758</v>
      </c>
      <c r="G370" s="835" t="s">
        <v>6113</v>
      </c>
      <c r="H370" s="835" t="s">
        <v>6114</v>
      </c>
      <c r="I370" s="849">
        <v>11.380000114440918</v>
      </c>
      <c r="J370" s="849">
        <v>20</v>
      </c>
      <c r="K370" s="850">
        <v>227.60000610351563</v>
      </c>
    </row>
    <row r="371" spans="1:11" ht="14.45" customHeight="1" x14ac:dyDescent="0.2">
      <c r="A371" s="831" t="s">
        <v>592</v>
      </c>
      <c r="B371" s="832" t="s">
        <v>593</v>
      </c>
      <c r="C371" s="835" t="s">
        <v>613</v>
      </c>
      <c r="D371" s="863" t="s">
        <v>614</v>
      </c>
      <c r="E371" s="835" t="s">
        <v>5757</v>
      </c>
      <c r="F371" s="863" t="s">
        <v>5758</v>
      </c>
      <c r="G371" s="835" t="s">
        <v>5875</v>
      </c>
      <c r="H371" s="835" t="s">
        <v>6115</v>
      </c>
      <c r="I371" s="849">
        <v>197.57000732421875</v>
      </c>
      <c r="J371" s="849">
        <v>29</v>
      </c>
      <c r="K371" s="850">
        <v>5729.5301513671875</v>
      </c>
    </row>
    <row r="372" spans="1:11" ht="14.45" customHeight="1" x14ac:dyDescent="0.2">
      <c r="A372" s="831" t="s">
        <v>592</v>
      </c>
      <c r="B372" s="832" t="s">
        <v>593</v>
      </c>
      <c r="C372" s="835" t="s">
        <v>613</v>
      </c>
      <c r="D372" s="863" t="s">
        <v>614</v>
      </c>
      <c r="E372" s="835" t="s">
        <v>5757</v>
      </c>
      <c r="F372" s="863" t="s">
        <v>5758</v>
      </c>
      <c r="G372" s="835" t="s">
        <v>5875</v>
      </c>
      <c r="H372" s="835" t="s">
        <v>5876</v>
      </c>
      <c r="I372" s="849">
        <v>197.57000732421875</v>
      </c>
      <c r="J372" s="849">
        <v>12</v>
      </c>
      <c r="K372" s="850">
        <v>2370.840087890625</v>
      </c>
    </row>
    <row r="373" spans="1:11" ht="14.45" customHeight="1" x14ac:dyDescent="0.2">
      <c r="A373" s="831" t="s">
        <v>592</v>
      </c>
      <c r="B373" s="832" t="s">
        <v>593</v>
      </c>
      <c r="C373" s="835" t="s">
        <v>613</v>
      </c>
      <c r="D373" s="863" t="s">
        <v>614</v>
      </c>
      <c r="E373" s="835" t="s">
        <v>5757</v>
      </c>
      <c r="F373" s="863" t="s">
        <v>5758</v>
      </c>
      <c r="G373" s="835" t="s">
        <v>5878</v>
      </c>
      <c r="H373" s="835" t="s">
        <v>5879</v>
      </c>
      <c r="I373" s="849">
        <v>0.82399998903274541</v>
      </c>
      <c r="J373" s="849">
        <v>5100</v>
      </c>
      <c r="K373" s="850">
        <v>4198</v>
      </c>
    </row>
    <row r="374" spans="1:11" ht="14.45" customHeight="1" x14ac:dyDescent="0.2">
      <c r="A374" s="831" t="s">
        <v>592</v>
      </c>
      <c r="B374" s="832" t="s">
        <v>593</v>
      </c>
      <c r="C374" s="835" t="s">
        <v>613</v>
      </c>
      <c r="D374" s="863" t="s">
        <v>614</v>
      </c>
      <c r="E374" s="835" t="s">
        <v>5757</v>
      </c>
      <c r="F374" s="863" t="s">
        <v>5758</v>
      </c>
      <c r="G374" s="835" t="s">
        <v>5880</v>
      </c>
      <c r="H374" s="835" t="s">
        <v>5881</v>
      </c>
      <c r="I374" s="849">
        <v>1.0900000333786011</v>
      </c>
      <c r="J374" s="849">
        <v>1500</v>
      </c>
      <c r="K374" s="850">
        <v>1635</v>
      </c>
    </row>
    <row r="375" spans="1:11" ht="14.45" customHeight="1" x14ac:dyDescent="0.2">
      <c r="A375" s="831" t="s">
        <v>592</v>
      </c>
      <c r="B375" s="832" t="s">
        <v>593</v>
      </c>
      <c r="C375" s="835" t="s">
        <v>613</v>
      </c>
      <c r="D375" s="863" t="s">
        <v>614</v>
      </c>
      <c r="E375" s="835" t="s">
        <v>5757</v>
      </c>
      <c r="F375" s="863" t="s">
        <v>5758</v>
      </c>
      <c r="G375" s="835" t="s">
        <v>5882</v>
      </c>
      <c r="H375" s="835" t="s">
        <v>5883</v>
      </c>
      <c r="I375" s="849">
        <v>0.43000000715255737</v>
      </c>
      <c r="J375" s="849">
        <v>200</v>
      </c>
      <c r="K375" s="850">
        <v>86</v>
      </c>
    </row>
    <row r="376" spans="1:11" ht="14.45" customHeight="1" x14ac:dyDescent="0.2">
      <c r="A376" s="831" t="s">
        <v>592</v>
      </c>
      <c r="B376" s="832" t="s">
        <v>593</v>
      </c>
      <c r="C376" s="835" t="s">
        <v>613</v>
      </c>
      <c r="D376" s="863" t="s">
        <v>614</v>
      </c>
      <c r="E376" s="835" t="s">
        <v>5757</v>
      </c>
      <c r="F376" s="863" t="s">
        <v>5758</v>
      </c>
      <c r="G376" s="835" t="s">
        <v>5884</v>
      </c>
      <c r="H376" s="835" t="s">
        <v>5886</v>
      </c>
      <c r="I376" s="849">
        <v>0.47999998927116394</v>
      </c>
      <c r="J376" s="849">
        <v>600</v>
      </c>
      <c r="K376" s="850">
        <v>288</v>
      </c>
    </row>
    <row r="377" spans="1:11" ht="14.45" customHeight="1" x14ac:dyDescent="0.2">
      <c r="A377" s="831" t="s">
        <v>592</v>
      </c>
      <c r="B377" s="832" t="s">
        <v>593</v>
      </c>
      <c r="C377" s="835" t="s">
        <v>613</v>
      </c>
      <c r="D377" s="863" t="s">
        <v>614</v>
      </c>
      <c r="E377" s="835" t="s">
        <v>5757</v>
      </c>
      <c r="F377" s="863" t="s">
        <v>5758</v>
      </c>
      <c r="G377" s="835" t="s">
        <v>5887</v>
      </c>
      <c r="H377" s="835" t="s">
        <v>5888</v>
      </c>
      <c r="I377" s="849">
        <v>1.125</v>
      </c>
      <c r="J377" s="849">
        <v>640</v>
      </c>
      <c r="K377" s="850">
        <v>719.20001220703125</v>
      </c>
    </row>
    <row r="378" spans="1:11" ht="14.45" customHeight="1" x14ac:dyDescent="0.2">
      <c r="A378" s="831" t="s">
        <v>592</v>
      </c>
      <c r="B378" s="832" t="s">
        <v>593</v>
      </c>
      <c r="C378" s="835" t="s">
        <v>613</v>
      </c>
      <c r="D378" s="863" t="s">
        <v>614</v>
      </c>
      <c r="E378" s="835" t="s">
        <v>5757</v>
      </c>
      <c r="F378" s="863" t="s">
        <v>5758</v>
      </c>
      <c r="G378" s="835" t="s">
        <v>5889</v>
      </c>
      <c r="H378" s="835" t="s">
        <v>5890</v>
      </c>
      <c r="I378" s="849">
        <v>1.6699999570846558</v>
      </c>
      <c r="J378" s="849">
        <v>400</v>
      </c>
      <c r="K378" s="850">
        <v>668</v>
      </c>
    </row>
    <row r="379" spans="1:11" ht="14.45" customHeight="1" x14ac:dyDescent="0.2">
      <c r="A379" s="831" t="s">
        <v>592</v>
      </c>
      <c r="B379" s="832" t="s">
        <v>593</v>
      </c>
      <c r="C379" s="835" t="s">
        <v>613</v>
      </c>
      <c r="D379" s="863" t="s">
        <v>614</v>
      </c>
      <c r="E379" s="835" t="s">
        <v>5757</v>
      </c>
      <c r="F379" s="863" t="s">
        <v>5758</v>
      </c>
      <c r="G379" s="835" t="s">
        <v>5893</v>
      </c>
      <c r="H379" s="835" t="s">
        <v>5894</v>
      </c>
      <c r="I379" s="849">
        <v>0.57999998331069946</v>
      </c>
      <c r="J379" s="849">
        <v>2300</v>
      </c>
      <c r="K379" s="850">
        <v>1334</v>
      </c>
    </row>
    <row r="380" spans="1:11" ht="14.45" customHeight="1" x14ac:dyDescent="0.2">
      <c r="A380" s="831" t="s">
        <v>592</v>
      </c>
      <c r="B380" s="832" t="s">
        <v>593</v>
      </c>
      <c r="C380" s="835" t="s">
        <v>613</v>
      </c>
      <c r="D380" s="863" t="s">
        <v>614</v>
      </c>
      <c r="E380" s="835" t="s">
        <v>5757</v>
      </c>
      <c r="F380" s="863" t="s">
        <v>5758</v>
      </c>
      <c r="G380" s="835" t="s">
        <v>5895</v>
      </c>
      <c r="H380" s="835" t="s">
        <v>5896</v>
      </c>
      <c r="I380" s="849">
        <v>0.67000001668930054</v>
      </c>
      <c r="J380" s="849">
        <v>1200</v>
      </c>
      <c r="K380" s="850">
        <v>804</v>
      </c>
    </row>
    <row r="381" spans="1:11" ht="14.45" customHeight="1" x14ac:dyDescent="0.2">
      <c r="A381" s="831" t="s">
        <v>592</v>
      </c>
      <c r="B381" s="832" t="s">
        <v>593</v>
      </c>
      <c r="C381" s="835" t="s">
        <v>613</v>
      </c>
      <c r="D381" s="863" t="s">
        <v>614</v>
      </c>
      <c r="E381" s="835" t="s">
        <v>5757</v>
      </c>
      <c r="F381" s="863" t="s">
        <v>5758</v>
      </c>
      <c r="G381" s="835" t="s">
        <v>5897</v>
      </c>
      <c r="H381" s="835" t="s">
        <v>5898</v>
      </c>
      <c r="I381" s="849">
        <v>1.5024999976158142</v>
      </c>
      <c r="J381" s="849">
        <v>700</v>
      </c>
      <c r="K381" s="850">
        <v>1052</v>
      </c>
    </row>
    <row r="382" spans="1:11" ht="14.45" customHeight="1" x14ac:dyDescent="0.2">
      <c r="A382" s="831" t="s">
        <v>592</v>
      </c>
      <c r="B382" s="832" t="s">
        <v>593</v>
      </c>
      <c r="C382" s="835" t="s">
        <v>613</v>
      </c>
      <c r="D382" s="863" t="s">
        <v>614</v>
      </c>
      <c r="E382" s="835" t="s">
        <v>5757</v>
      </c>
      <c r="F382" s="863" t="s">
        <v>5758</v>
      </c>
      <c r="G382" s="835" t="s">
        <v>5901</v>
      </c>
      <c r="H382" s="835" t="s">
        <v>5902</v>
      </c>
      <c r="I382" s="849">
        <v>8.8400001525878906</v>
      </c>
      <c r="J382" s="849">
        <v>30</v>
      </c>
      <c r="K382" s="850">
        <v>265.20001220703125</v>
      </c>
    </row>
    <row r="383" spans="1:11" ht="14.45" customHeight="1" x14ac:dyDescent="0.2">
      <c r="A383" s="831" t="s">
        <v>592</v>
      </c>
      <c r="B383" s="832" t="s">
        <v>593</v>
      </c>
      <c r="C383" s="835" t="s">
        <v>613</v>
      </c>
      <c r="D383" s="863" t="s">
        <v>614</v>
      </c>
      <c r="E383" s="835" t="s">
        <v>5757</v>
      </c>
      <c r="F383" s="863" t="s">
        <v>5758</v>
      </c>
      <c r="G383" s="835" t="s">
        <v>6116</v>
      </c>
      <c r="H383" s="835" t="s">
        <v>6117</v>
      </c>
      <c r="I383" s="849">
        <v>17.059999465942383</v>
      </c>
      <c r="J383" s="849">
        <v>50</v>
      </c>
      <c r="K383" s="850">
        <v>853.04998779296875</v>
      </c>
    </row>
    <row r="384" spans="1:11" ht="14.45" customHeight="1" x14ac:dyDescent="0.2">
      <c r="A384" s="831" t="s">
        <v>592</v>
      </c>
      <c r="B384" s="832" t="s">
        <v>593</v>
      </c>
      <c r="C384" s="835" t="s">
        <v>613</v>
      </c>
      <c r="D384" s="863" t="s">
        <v>614</v>
      </c>
      <c r="E384" s="835" t="s">
        <v>5757</v>
      </c>
      <c r="F384" s="863" t="s">
        <v>5758</v>
      </c>
      <c r="G384" s="835" t="s">
        <v>6118</v>
      </c>
      <c r="H384" s="835" t="s">
        <v>6119</v>
      </c>
      <c r="I384" s="849">
        <v>30.129999160766602</v>
      </c>
      <c r="J384" s="849">
        <v>50</v>
      </c>
      <c r="K384" s="850">
        <v>1506.449951171875</v>
      </c>
    </row>
    <row r="385" spans="1:11" ht="14.45" customHeight="1" x14ac:dyDescent="0.2">
      <c r="A385" s="831" t="s">
        <v>592</v>
      </c>
      <c r="B385" s="832" t="s">
        <v>593</v>
      </c>
      <c r="C385" s="835" t="s">
        <v>613</v>
      </c>
      <c r="D385" s="863" t="s">
        <v>614</v>
      </c>
      <c r="E385" s="835" t="s">
        <v>5757</v>
      </c>
      <c r="F385" s="863" t="s">
        <v>5758</v>
      </c>
      <c r="G385" s="835" t="s">
        <v>6120</v>
      </c>
      <c r="H385" s="835" t="s">
        <v>6121</v>
      </c>
      <c r="I385" s="849">
        <v>1.5499999523162842</v>
      </c>
      <c r="J385" s="849">
        <v>400</v>
      </c>
      <c r="K385" s="850">
        <v>620</v>
      </c>
    </row>
    <row r="386" spans="1:11" ht="14.45" customHeight="1" x14ac:dyDescent="0.2">
      <c r="A386" s="831" t="s">
        <v>592</v>
      </c>
      <c r="B386" s="832" t="s">
        <v>593</v>
      </c>
      <c r="C386" s="835" t="s">
        <v>613</v>
      </c>
      <c r="D386" s="863" t="s">
        <v>614</v>
      </c>
      <c r="E386" s="835" t="s">
        <v>5757</v>
      </c>
      <c r="F386" s="863" t="s">
        <v>5758</v>
      </c>
      <c r="G386" s="835" t="s">
        <v>5905</v>
      </c>
      <c r="H386" s="835" t="s">
        <v>5906</v>
      </c>
      <c r="I386" s="849">
        <v>25.409999847412109</v>
      </c>
      <c r="J386" s="849">
        <v>40</v>
      </c>
      <c r="K386" s="850">
        <v>1016.4000244140625</v>
      </c>
    </row>
    <row r="387" spans="1:11" ht="14.45" customHeight="1" x14ac:dyDescent="0.2">
      <c r="A387" s="831" t="s">
        <v>592</v>
      </c>
      <c r="B387" s="832" t="s">
        <v>593</v>
      </c>
      <c r="C387" s="835" t="s">
        <v>613</v>
      </c>
      <c r="D387" s="863" t="s">
        <v>614</v>
      </c>
      <c r="E387" s="835" t="s">
        <v>5757</v>
      </c>
      <c r="F387" s="863" t="s">
        <v>5758</v>
      </c>
      <c r="G387" s="835" t="s">
        <v>5907</v>
      </c>
      <c r="H387" s="835" t="s">
        <v>5908</v>
      </c>
      <c r="I387" s="849">
        <v>6.2366665204366045</v>
      </c>
      <c r="J387" s="849">
        <v>45</v>
      </c>
      <c r="K387" s="850">
        <v>280.70000076293945</v>
      </c>
    </row>
    <row r="388" spans="1:11" ht="14.45" customHeight="1" x14ac:dyDescent="0.2">
      <c r="A388" s="831" t="s">
        <v>592</v>
      </c>
      <c r="B388" s="832" t="s">
        <v>593</v>
      </c>
      <c r="C388" s="835" t="s">
        <v>613</v>
      </c>
      <c r="D388" s="863" t="s">
        <v>614</v>
      </c>
      <c r="E388" s="835" t="s">
        <v>5757</v>
      </c>
      <c r="F388" s="863" t="s">
        <v>5758</v>
      </c>
      <c r="G388" s="835" t="s">
        <v>5880</v>
      </c>
      <c r="H388" s="835" t="s">
        <v>5909</v>
      </c>
      <c r="I388" s="849">
        <v>1.088750034570694</v>
      </c>
      <c r="J388" s="849">
        <v>7900</v>
      </c>
      <c r="K388" s="850">
        <v>8601</v>
      </c>
    </row>
    <row r="389" spans="1:11" ht="14.45" customHeight="1" x14ac:dyDescent="0.2">
      <c r="A389" s="831" t="s">
        <v>592</v>
      </c>
      <c r="B389" s="832" t="s">
        <v>593</v>
      </c>
      <c r="C389" s="835" t="s">
        <v>613</v>
      </c>
      <c r="D389" s="863" t="s">
        <v>614</v>
      </c>
      <c r="E389" s="835" t="s">
        <v>5757</v>
      </c>
      <c r="F389" s="863" t="s">
        <v>5758</v>
      </c>
      <c r="G389" s="835" t="s">
        <v>5884</v>
      </c>
      <c r="H389" s="835" t="s">
        <v>5910</v>
      </c>
      <c r="I389" s="849">
        <v>0.47749999165534973</v>
      </c>
      <c r="J389" s="849">
        <v>1400</v>
      </c>
      <c r="K389" s="850">
        <v>667</v>
      </c>
    </row>
    <row r="390" spans="1:11" ht="14.45" customHeight="1" x14ac:dyDescent="0.2">
      <c r="A390" s="831" t="s">
        <v>592</v>
      </c>
      <c r="B390" s="832" t="s">
        <v>593</v>
      </c>
      <c r="C390" s="835" t="s">
        <v>613</v>
      </c>
      <c r="D390" s="863" t="s">
        <v>614</v>
      </c>
      <c r="E390" s="835" t="s">
        <v>5757</v>
      </c>
      <c r="F390" s="863" t="s">
        <v>5758</v>
      </c>
      <c r="G390" s="835" t="s">
        <v>5889</v>
      </c>
      <c r="H390" s="835" t="s">
        <v>5911</v>
      </c>
      <c r="I390" s="849">
        <v>1.6749999523162842</v>
      </c>
      <c r="J390" s="849">
        <v>1700</v>
      </c>
      <c r="K390" s="850">
        <v>2847</v>
      </c>
    </row>
    <row r="391" spans="1:11" ht="14.45" customHeight="1" x14ac:dyDescent="0.2">
      <c r="A391" s="831" t="s">
        <v>592</v>
      </c>
      <c r="B391" s="832" t="s">
        <v>593</v>
      </c>
      <c r="C391" s="835" t="s">
        <v>613</v>
      </c>
      <c r="D391" s="863" t="s">
        <v>614</v>
      </c>
      <c r="E391" s="835" t="s">
        <v>5757</v>
      </c>
      <c r="F391" s="863" t="s">
        <v>5758</v>
      </c>
      <c r="G391" s="835" t="s">
        <v>5895</v>
      </c>
      <c r="H391" s="835" t="s">
        <v>5912</v>
      </c>
      <c r="I391" s="849">
        <v>0.67000001668930054</v>
      </c>
      <c r="J391" s="849">
        <v>4900</v>
      </c>
      <c r="K391" s="850">
        <v>3283</v>
      </c>
    </row>
    <row r="392" spans="1:11" ht="14.45" customHeight="1" x14ac:dyDescent="0.2">
      <c r="A392" s="831" t="s">
        <v>592</v>
      </c>
      <c r="B392" s="832" t="s">
        <v>593</v>
      </c>
      <c r="C392" s="835" t="s">
        <v>613</v>
      </c>
      <c r="D392" s="863" t="s">
        <v>614</v>
      </c>
      <c r="E392" s="835" t="s">
        <v>5757</v>
      </c>
      <c r="F392" s="863" t="s">
        <v>5758</v>
      </c>
      <c r="G392" s="835" t="s">
        <v>5897</v>
      </c>
      <c r="H392" s="835" t="s">
        <v>5913</v>
      </c>
      <c r="I392" s="849">
        <v>1.5</v>
      </c>
      <c r="J392" s="849">
        <v>700</v>
      </c>
      <c r="K392" s="850">
        <v>1050</v>
      </c>
    </row>
    <row r="393" spans="1:11" ht="14.45" customHeight="1" x14ac:dyDescent="0.2">
      <c r="A393" s="831" t="s">
        <v>592</v>
      </c>
      <c r="B393" s="832" t="s">
        <v>593</v>
      </c>
      <c r="C393" s="835" t="s">
        <v>613</v>
      </c>
      <c r="D393" s="863" t="s">
        <v>614</v>
      </c>
      <c r="E393" s="835" t="s">
        <v>5757</v>
      </c>
      <c r="F393" s="863" t="s">
        <v>5758</v>
      </c>
      <c r="G393" s="835" t="s">
        <v>5899</v>
      </c>
      <c r="H393" s="835" t="s">
        <v>5914</v>
      </c>
      <c r="I393" s="849">
        <v>5.2100000381469727</v>
      </c>
      <c r="J393" s="849">
        <v>100</v>
      </c>
      <c r="K393" s="850">
        <v>521</v>
      </c>
    </row>
    <row r="394" spans="1:11" ht="14.45" customHeight="1" x14ac:dyDescent="0.2">
      <c r="A394" s="831" t="s">
        <v>592</v>
      </c>
      <c r="B394" s="832" t="s">
        <v>593</v>
      </c>
      <c r="C394" s="835" t="s">
        <v>613</v>
      </c>
      <c r="D394" s="863" t="s">
        <v>614</v>
      </c>
      <c r="E394" s="835" t="s">
        <v>5757</v>
      </c>
      <c r="F394" s="863" t="s">
        <v>5758</v>
      </c>
      <c r="G394" s="835" t="s">
        <v>5901</v>
      </c>
      <c r="H394" s="835" t="s">
        <v>5915</v>
      </c>
      <c r="I394" s="849">
        <v>8.8299999237060547</v>
      </c>
      <c r="J394" s="849">
        <v>30</v>
      </c>
      <c r="K394" s="850">
        <v>264.89999389648438</v>
      </c>
    </row>
    <row r="395" spans="1:11" ht="14.45" customHeight="1" x14ac:dyDescent="0.2">
      <c r="A395" s="831" t="s">
        <v>592</v>
      </c>
      <c r="B395" s="832" t="s">
        <v>593</v>
      </c>
      <c r="C395" s="835" t="s">
        <v>613</v>
      </c>
      <c r="D395" s="863" t="s">
        <v>614</v>
      </c>
      <c r="E395" s="835" t="s">
        <v>5757</v>
      </c>
      <c r="F395" s="863" t="s">
        <v>5758</v>
      </c>
      <c r="G395" s="835" t="s">
        <v>6122</v>
      </c>
      <c r="H395" s="835" t="s">
        <v>6123</v>
      </c>
      <c r="I395" s="849">
        <v>15.039999961853027</v>
      </c>
      <c r="J395" s="849">
        <v>20</v>
      </c>
      <c r="K395" s="850">
        <v>300.79998779296875</v>
      </c>
    </row>
    <row r="396" spans="1:11" ht="14.45" customHeight="1" x14ac:dyDescent="0.2">
      <c r="A396" s="831" t="s">
        <v>592</v>
      </c>
      <c r="B396" s="832" t="s">
        <v>593</v>
      </c>
      <c r="C396" s="835" t="s">
        <v>613</v>
      </c>
      <c r="D396" s="863" t="s">
        <v>614</v>
      </c>
      <c r="E396" s="835" t="s">
        <v>5757</v>
      </c>
      <c r="F396" s="863" t="s">
        <v>5758</v>
      </c>
      <c r="G396" s="835" t="s">
        <v>5905</v>
      </c>
      <c r="H396" s="835" t="s">
        <v>5916</v>
      </c>
      <c r="I396" s="849">
        <v>25.409999847412109</v>
      </c>
      <c r="J396" s="849">
        <v>39</v>
      </c>
      <c r="K396" s="850">
        <v>990.99002075195313</v>
      </c>
    </row>
    <row r="397" spans="1:11" ht="14.45" customHeight="1" x14ac:dyDescent="0.2">
      <c r="A397" s="831" t="s">
        <v>592</v>
      </c>
      <c r="B397" s="832" t="s">
        <v>593</v>
      </c>
      <c r="C397" s="835" t="s">
        <v>613</v>
      </c>
      <c r="D397" s="863" t="s">
        <v>614</v>
      </c>
      <c r="E397" s="835" t="s">
        <v>5757</v>
      </c>
      <c r="F397" s="863" t="s">
        <v>5758</v>
      </c>
      <c r="G397" s="835" t="s">
        <v>5907</v>
      </c>
      <c r="H397" s="835" t="s">
        <v>5917</v>
      </c>
      <c r="I397" s="849">
        <v>6.2349998950958252</v>
      </c>
      <c r="J397" s="849">
        <v>20</v>
      </c>
      <c r="K397" s="850">
        <v>124.70000076293945</v>
      </c>
    </row>
    <row r="398" spans="1:11" ht="14.45" customHeight="1" x14ac:dyDescent="0.2">
      <c r="A398" s="831" t="s">
        <v>592</v>
      </c>
      <c r="B398" s="832" t="s">
        <v>593</v>
      </c>
      <c r="C398" s="835" t="s">
        <v>613</v>
      </c>
      <c r="D398" s="863" t="s">
        <v>614</v>
      </c>
      <c r="E398" s="835" t="s">
        <v>5757</v>
      </c>
      <c r="F398" s="863" t="s">
        <v>5758</v>
      </c>
      <c r="G398" s="835" t="s">
        <v>5918</v>
      </c>
      <c r="H398" s="835" t="s">
        <v>5919</v>
      </c>
      <c r="I398" s="849">
        <v>1.2100000381469727</v>
      </c>
      <c r="J398" s="849">
        <v>450</v>
      </c>
      <c r="K398" s="850">
        <v>544.5</v>
      </c>
    </row>
    <row r="399" spans="1:11" ht="14.45" customHeight="1" x14ac:dyDescent="0.2">
      <c r="A399" s="831" t="s">
        <v>592</v>
      </c>
      <c r="B399" s="832" t="s">
        <v>593</v>
      </c>
      <c r="C399" s="835" t="s">
        <v>613</v>
      </c>
      <c r="D399" s="863" t="s">
        <v>614</v>
      </c>
      <c r="E399" s="835" t="s">
        <v>5757</v>
      </c>
      <c r="F399" s="863" t="s">
        <v>5758</v>
      </c>
      <c r="G399" s="835" t="s">
        <v>5920</v>
      </c>
      <c r="H399" s="835" t="s">
        <v>5921</v>
      </c>
      <c r="I399" s="849">
        <v>5.809999942779541</v>
      </c>
      <c r="J399" s="849">
        <v>250</v>
      </c>
      <c r="K399" s="850">
        <v>1452.5</v>
      </c>
    </row>
    <row r="400" spans="1:11" ht="14.45" customHeight="1" x14ac:dyDescent="0.2">
      <c r="A400" s="831" t="s">
        <v>592</v>
      </c>
      <c r="B400" s="832" t="s">
        <v>593</v>
      </c>
      <c r="C400" s="835" t="s">
        <v>613</v>
      </c>
      <c r="D400" s="863" t="s">
        <v>614</v>
      </c>
      <c r="E400" s="835" t="s">
        <v>5757</v>
      </c>
      <c r="F400" s="863" t="s">
        <v>5758</v>
      </c>
      <c r="G400" s="835" t="s">
        <v>5920</v>
      </c>
      <c r="H400" s="835" t="s">
        <v>6124</v>
      </c>
      <c r="I400" s="849">
        <v>5.809999942779541</v>
      </c>
      <c r="J400" s="849">
        <v>250</v>
      </c>
      <c r="K400" s="850">
        <v>1452.5</v>
      </c>
    </row>
    <row r="401" spans="1:11" ht="14.45" customHeight="1" x14ac:dyDescent="0.2">
      <c r="A401" s="831" t="s">
        <v>592</v>
      </c>
      <c r="B401" s="832" t="s">
        <v>593</v>
      </c>
      <c r="C401" s="835" t="s">
        <v>613</v>
      </c>
      <c r="D401" s="863" t="s">
        <v>614</v>
      </c>
      <c r="E401" s="835" t="s">
        <v>5757</v>
      </c>
      <c r="F401" s="863" t="s">
        <v>5758</v>
      </c>
      <c r="G401" s="835" t="s">
        <v>6125</v>
      </c>
      <c r="H401" s="835" t="s">
        <v>6126</v>
      </c>
      <c r="I401" s="849">
        <v>0.47333332896232605</v>
      </c>
      <c r="J401" s="849">
        <v>1600</v>
      </c>
      <c r="K401" s="850">
        <v>758</v>
      </c>
    </row>
    <row r="402" spans="1:11" ht="14.45" customHeight="1" x14ac:dyDescent="0.2">
      <c r="A402" s="831" t="s">
        <v>592</v>
      </c>
      <c r="B402" s="832" t="s">
        <v>593</v>
      </c>
      <c r="C402" s="835" t="s">
        <v>613</v>
      </c>
      <c r="D402" s="863" t="s">
        <v>614</v>
      </c>
      <c r="E402" s="835" t="s">
        <v>5757</v>
      </c>
      <c r="F402" s="863" t="s">
        <v>5758</v>
      </c>
      <c r="G402" s="835" t="s">
        <v>6127</v>
      </c>
      <c r="H402" s="835" t="s">
        <v>6128</v>
      </c>
      <c r="I402" s="849">
        <v>397.73001098632813</v>
      </c>
      <c r="J402" s="849">
        <v>5</v>
      </c>
      <c r="K402" s="850">
        <v>1988.6400146484375</v>
      </c>
    </row>
    <row r="403" spans="1:11" ht="14.45" customHeight="1" x14ac:dyDescent="0.2">
      <c r="A403" s="831" t="s">
        <v>592</v>
      </c>
      <c r="B403" s="832" t="s">
        <v>593</v>
      </c>
      <c r="C403" s="835" t="s">
        <v>613</v>
      </c>
      <c r="D403" s="863" t="s">
        <v>614</v>
      </c>
      <c r="E403" s="835" t="s">
        <v>5757</v>
      </c>
      <c r="F403" s="863" t="s">
        <v>5758</v>
      </c>
      <c r="G403" s="835" t="s">
        <v>6125</v>
      </c>
      <c r="H403" s="835" t="s">
        <v>6129</v>
      </c>
      <c r="I403" s="849">
        <v>0.47333332896232605</v>
      </c>
      <c r="J403" s="849">
        <v>1200</v>
      </c>
      <c r="K403" s="850">
        <v>567</v>
      </c>
    </row>
    <row r="404" spans="1:11" ht="14.45" customHeight="1" x14ac:dyDescent="0.2">
      <c r="A404" s="831" t="s">
        <v>592</v>
      </c>
      <c r="B404" s="832" t="s">
        <v>593</v>
      </c>
      <c r="C404" s="835" t="s">
        <v>613</v>
      </c>
      <c r="D404" s="863" t="s">
        <v>614</v>
      </c>
      <c r="E404" s="835" t="s">
        <v>5757</v>
      </c>
      <c r="F404" s="863" t="s">
        <v>5758</v>
      </c>
      <c r="G404" s="835" t="s">
        <v>5929</v>
      </c>
      <c r="H404" s="835" t="s">
        <v>5931</v>
      </c>
      <c r="I404" s="849">
        <v>2.369999885559082</v>
      </c>
      <c r="J404" s="849">
        <v>50</v>
      </c>
      <c r="K404" s="850">
        <v>118.5</v>
      </c>
    </row>
    <row r="405" spans="1:11" ht="14.45" customHeight="1" x14ac:dyDescent="0.2">
      <c r="A405" s="831" t="s">
        <v>592</v>
      </c>
      <c r="B405" s="832" t="s">
        <v>593</v>
      </c>
      <c r="C405" s="835" t="s">
        <v>613</v>
      </c>
      <c r="D405" s="863" t="s">
        <v>614</v>
      </c>
      <c r="E405" s="835" t="s">
        <v>5757</v>
      </c>
      <c r="F405" s="863" t="s">
        <v>5758</v>
      </c>
      <c r="G405" s="835" t="s">
        <v>5932</v>
      </c>
      <c r="H405" s="835" t="s">
        <v>5933</v>
      </c>
      <c r="I405" s="849">
        <v>1.9825000166893005</v>
      </c>
      <c r="J405" s="849">
        <v>950</v>
      </c>
      <c r="K405" s="850">
        <v>1883.5</v>
      </c>
    </row>
    <row r="406" spans="1:11" ht="14.45" customHeight="1" x14ac:dyDescent="0.2">
      <c r="A406" s="831" t="s">
        <v>592</v>
      </c>
      <c r="B406" s="832" t="s">
        <v>593</v>
      </c>
      <c r="C406" s="835" t="s">
        <v>613</v>
      </c>
      <c r="D406" s="863" t="s">
        <v>614</v>
      </c>
      <c r="E406" s="835" t="s">
        <v>5757</v>
      </c>
      <c r="F406" s="863" t="s">
        <v>5758</v>
      </c>
      <c r="G406" s="835" t="s">
        <v>5932</v>
      </c>
      <c r="H406" s="835" t="s">
        <v>5934</v>
      </c>
      <c r="I406" s="849">
        <v>1.987500011920929</v>
      </c>
      <c r="J406" s="849">
        <v>800</v>
      </c>
      <c r="K406" s="850">
        <v>1589.5</v>
      </c>
    </row>
    <row r="407" spans="1:11" ht="14.45" customHeight="1" x14ac:dyDescent="0.2">
      <c r="A407" s="831" t="s">
        <v>592</v>
      </c>
      <c r="B407" s="832" t="s">
        <v>593</v>
      </c>
      <c r="C407" s="835" t="s">
        <v>613</v>
      </c>
      <c r="D407" s="863" t="s">
        <v>614</v>
      </c>
      <c r="E407" s="835" t="s">
        <v>5757</v>
      </c>
      <c r="F407" s="863" t="s">
        <v>5758</v>
      </c>
      <c r="G407" s="835" t="s">
        <v>5935</v>
      </c>
      <c r="H407" s="835" t="s">
        <v>5936</v>
      </c>
      <c r="I407" s="849">
        <v>2.0466666221618652</v>
      </c>
      <c r="J407" s="849">
        <v>250</v>
      </c>
      <c r="K407" s="850">
        <v>511.5</v>
      </c>
    </row>
    <row r="408" spans="1:11" ht="14.45" customHeight="1" x14ac:dyDescent="0.2">
      <c r="A408" s="831" t="s">
        <v>592</v>
      </c>
      <c r="B408" s="832" t="s">
        <v>593</v>
      </c>
      <c r="C408" s="835" t="s">
        <v>613</v>
      </c>
      <c r="D408" s="863" t="s">
        <v>614</v>
      </c>
      <c r="E408" s="835" t="s">
        <v>5757</v>
      </c>
      <c r="F408" s="863" t="s">
        <v>5758</v>
      </c>
      <c r="G408" s="835" t="s">
        <v>5935</v>
      </c>
      <c r="H408" s="835" t="s">
        <v>6130</v>
      </c>
      <c r="I408" s="849">
        <v>2.0699999332427979</v>
      </c>
      <c r="J408" s="849">
        <v>100</v>
      </c>
      <c r="K408" s="850">
        <v>207</v>
      </c>
    </row>
    <row r="409" spans="1:11" ht="14.45" customHeight="1" x14ac:dyDescent="0.2">
      <c r="A409" s="831" t="s">
        <v>592</v>
      </c>
      <c r="B409" s="832" t="s">
        <v>593</v>
      </c>
      <c r="C409" s="835" t="s">
        <v>613</v>
      </c>
      <c r="D409" s="863" t="s">
        <v>614</v>
      </c>
      <c r="E409" s="835" t="s">
        <v>5757</v>
      </c>
      <c r="F409" s="863" t="s">
        <v>5758</v>
      </c>
      <c r="G409" s="835" t="s">
        <v>5939</v>
      </c>
      <c r="H409" s="835" t="s">
        <v>5940</v>
      </c>
      <c r="I409" s="849">
        <v>1.9199999570846558</v>
      </c>
      <c r="J409" s="849">
        <v>100</v>
      </c>
      <c r="K409" s="850">
        <v>192</v>
      </c>
    </row>
    <row r="410" spans="1:11" ht="14.45" customHeight="1" x14ac:dyDescent="0.2">
      <c r="A410" s="831" t="s">
        <v>592</v>
      </c>
      <c r="B410" s="832" t="s">
        <v>593</v>
      </c>
      <c r="C410" s="835" t="s">
        <v>613</v>
      </c>
      <c r="D410" s="863" t="s">
        <v>614</v>
      </c>
      <c r="E410" s="835" t="s">
        <v>5757</v>
      </c>
      <c r="F410" s="863" t="s">
        <v>5758</v>
      </c>
      <c r="G410" s="835" t="s">
        <v>6131</v>
      </c>
      <c r="H410" s="835" t="s">
        <v>6132</v>
      </c>
      <c r="I410" s="849">
        <v>3.0924999117851257</v>
      </c>
      <c r="J410" s="849">
        <v>900</v>
      </c>
      <c r="K410" s="850">
        <v>2783</v>
      </c>
    </row>
    <row r="411" spans="1:11" ht="14.45" customHeight="1" x14ac:dyDescent="0.2">
      <c r="A411" s="831" t="s">
        <v>592</v>
      </c>
      <c r="B411" s="832" t="s">
        <v>593</v>
      </c>
      <c r="C411" s="835" t="s">
        <v>613</v>
      </c>
      <c r="D411" s="863" t="s">
        <v>614</v>
      </c>
      <c r="E411" s="835" t="s">
        <v>5757</v>
      </c>
      <c r="F411" s="863" t="s">
        <v>5758</v>
      </c>
      <c r="G411" s="835" t="s">
        <v>5939</v>
      </c>
      <c r="H411" s="835" t="s">
        <v>5942</v>
      </c>
      <c r="I411" s="849">
        <v>1.9199999570846558</v>
      </c>
      <c r="J411" s="849">
        <v>100</v>
      </c>
      <c r="K411" s="850">
        <v>192</v>
      </c>
    </row>
    <row r="412" spans="1:11" ht="14.45" customHeight="1" x14ac:dyDescent="0.2">
      <c r="A412" s="831" t="s">
        <v>592</v>
      </c>
      <c r="B412" s="832" t="s">
        <v>593</v>
      </c>
      <c r="C412" s="835" t="s">
        <v>613</v>
      </c>
      <c r="D412" s="863" t="s">
        <v>614</v>
      </c>
      <c r="E412" s="835" t="s">
        <v>5757</v>
      </c>
      <c r="F412" s="863" t="s">
        <v>5758</v>
      </c>
      <c r="G412" s="835" t="s">
        <v>6131</v>
      </c>
      <c r="H412" s="835" t="s">
        <v>6133</v>
      </c>
      <c r="I412" s="849">
        <v>3.0959999084472658</v>
      </c>
      <c r="J412" s="849">
        <v>1100</v>
      </c>
      <c r="K412" s="850">
        <v>3406.5</v>
      </c>
    </row>
    <row r="413" spans="1:11" ht="14.45" customHeight="1" x14ac:dyDescent="0.2">
      <c r="A413" s="831" t="s">
        <v>592</v>
      </c>
      <c r="B413" s="832" t="s">
        <v>593</v>
      </c>
      <c r="C413" s="835" t="s">
        <v>613</v>
      </c>
      <c r="D413" s="863" t="s">
        <v>614</v>
      </c>
      <c r="E413" s="835" t="s">
        <v>5757</v>
      </c>
      <c r="F413" s="863" t="s">
        <v>5758</v>
      </c>
      <c r="G413" s="835" t="s">
        <v>5948</v>
      </c>
      <c r="H413" s="835" t="s">
        <v>6134</v>
      </c>
      <c r="I413" s="849">
        <v>2.1700000762939453</v>
      </c>
      <c r="J413" s="849">
        <v>300</v>
      </c>
      <c r="K413" s="850">
        <v>651</v>
      </c>
    </row>
    <row r="414" spans="1:11" ht="14.45" customHeight="1" x14ac:dyDescent="0.2">
      <c r="A414" s="831" t="s">
        <v>592</v>
      </c>
      <c r="B414" s="832" t="s">
        <v>593</v>
      </c>
      <c r="C414" s="835" t="s">
        <v>613</v>
      </c>
      <c r="D414" s="863" t="s">
        <v>614</v>
      </c>
      <c r="E414" s="835" t="s">
        <v>5757</v>
      </c>
      <c r="F414" s="863" t="s">
        <v>5758</v>
      </c>
      <c r="G414" s="835" t="s">
        <v>5945</v>
      </c>
      <c r="H414" s="835" t="s">
        <v>5947</v>
      </c>
      <c r="I414" s="849">
        <v>4.4200000762939453</v>
      </c>
      <c r="J414" s="849">
        <v>200</v>
      </c>
      <c r="K414" s="850">
        <v>884.739990234375</v>
      </c>
    </row>
    <row r="415" spans="1:11" ht="14.45" customHeight="1" x14ac:dyDescent="0.2">
      <c r="A415" s="831" t="s">
        <v>592</v>
      </c>
      <c r="B415" s="832" t="s">
        <v>593</v>
      </c>
      <c r="C415" s="835" t="s">
        <v>613</v>
      </c>
      <c r="D415" s="863" t="s">
        <v>614</v>
      </c>
      <c r="E415" s="835" t="s">
        <v>5757</v>
      </c>
      <c r="F415" s="863" t="s">
        <v>5758</v>
      </c>
      <c r="G415" s="835" t="s">
        <v>5948</v>
      </c>
      <c r="H415" s="835" t="s">
        <v>5949</v>
      </c>
      <c r="I415" s="849">
        <v>2.1700000762939453</v>
      </c>
      <c r="J415" s="849">
        <v>150</v>
      </c>
      <c r="K415" s="850">
        <v>325.5</v>
      </c>
    </row>
    <row r="416" spans="1:11" ht="14.45" customHeight="1" x14ac:dyDescent="0.2">
      <c r="A416" s="831" t="s">
        <v>592</v>
      </c>
      <c r="B416" s="832" t="s">
        <v>593</v>
      </c>
      <c r="C416" s="835" t="s">
        <v>613</v>
      </c>
      <c r="D416" s="863" t="s">
        <v>614</v>
      </c>
      <c r="E416" s="835" t="s">
        <v>5757</v>
      </c>
      <c r="F416" s="863" t="s">
        <v>5758</v>
      </c>
      <c r="G416" s="835" t="s">
        <v>5950</v>
      </c>
      <c r="H416" s="835" t="s">
        <v>5951</v>
      </c>
      <c r="I416" s="849">
        <v>21.229999542236328</v>
      </c>
      <c r="J416" s="849">
        <v>70</v>
      </c>
      <c r="K416" s="850">
        <v>1486.1000061035156</v>
      </c>
    </row>
    <row r="417" spans="1:11" ht="14.45" customHeight="1" x14ac:dyDescent="0.2">
      <c r="A417" s="831" t="s">
        <v>592</v>
      </c>
      <c r="B417" s="832" t="s">
        <v>593</v>
      </c>
      <c r="C417" s="835" t="s">
        <v>613</v>
      </c>
      <c r="D417" s="863" t="s">
        <v>614</v>
      </c>
      <c r="E417" s="835" t="s">
        <v>5757</v>
      </c>
      <c r="F417" s="863" t="s">
        <v>5758</v>
      </c>
      <c r="G417" s="835" t="s">
        <v>5952</v>
      </c>
      <c r="H417" s="835" t="s">
        <v>5953</v>
      </c>
      <c r="I417" s="849">
        <v>2.5149999856948853</v>
      </c>
      <c r="J417" s="849">
        <v>650</v>
      </c>
      <c r="K417" s="850">
        <v>1634</v>
      </c>
    </row>
    <row r="418" spans="1:11" ht="14.45" customHeight="1" x14ac:dyDescent="0.2">
      <c r="A418" s="831" t="s">
        <v>592</v>
      </c>
      <c r="B418" s="832" t="s">
        <v>593</v>
      </c>
      <c r="C418" s="835" t="s">
        <v>613</v>
      </c>
      <c r="D418" s="863" t="s">
        <v>614</v>
      </c>
      <c r="E418" s="835" t="s">
        <v>5757</v>
      </c>
      <c r="F418" s="863" t="s">
        <v>5758</v>
      </c>
      <c r="G418" s="835" t="s">
        <v>5950</v>
      </c>
      <c r="H418" s="835" t="s">
        <v>5954</v>
      </c>
      <c r="I418" s="849">
        <v>21.234999656677246</v>
      </c>
      <c r="J418" s="849">
        <v>50</v>
      </c>
      <c r="K418" s="850">
        <v>1061.7000122070313</v>
      </c>
    </row>
    <row r="419" spans="1:11" ht="14.45" customHeight="1" x14ac:dyDescent="0.2">
      <c r="A419" s="831" t="s">
        <v>592</v>
      </c>
      <c r="B419" s="832" t="s">
        <v>593</v>
      </c>
      <c r="C419" s="835" t="s">
        <v>613</v>
      </c>
      <c r="D419" s="863" t="s">
        <v>614</v>
      </c>
      <c r="E419" s="835" t="s">
        <v>5757</v>
      </c>
      <c r="F419" s="863" t="s">
        <v>5758</v>
      </c>
      <c r="G419" s="835" t="s">
        <v>5952</v>
      </c>
      <c r="H419" s="835" t="s">
        <v>5955</v>
      </c>
      <c r="I419" s="849">
        <v>2.5183333158493042</v>
      </c>
      <c r="J419" s="849">
        <v>950</v>
      </c>
      <c r="K419" s="850">
        <v>2392.5</v>
      </c>
    </row>
    <row r="420" spans="1:11" ht="14.45" customHeight="1" x14ac:dyDescent="0.2">
      <c r="A420" s="831" t="s">
        <v>592</v>
      </c>
      <c r="B420" s="832" t="s">
        <v>593</v>
      </c>
      <c r="C420" s="835" t="s">
        <v>613</v>
      </c>
      <c r="D420" s="863" t="s">
        <v>614</v>
      </c>
      <c r="E420" s="835" t="s">
        <v>5757</v>
      </c>
      <c r="F420" s="863" t="s">
        <v>5758</v>
      </c>
      <c r="G420" s="835" t="s">
        <v>5958</v>
      </c>
      <c r="H420" s="835" t="s">
        <v>5959</v>
      </c>
      <c r="I420" s="849">
        <v>21.234999656677246</v>
      </c>
      <c r="J420" s="849">
        <v>50</v>
      </c>
      <c r="K420" s="850">
        <v>1061.8000183105469</v>
      </c>
    </row>
    <row r="421" spans="1:11" ht="14.45" customHeight="1" x14ac:dyDescent="0.2">
      <c r="A421" s="831" t="s">
        <v>592</v>
      </c>
      <c r="B421" s="832" t="s">
        <v>593</v>
      </c>
      <c r="C421" s="835" t="s">
        <v>613</v>
      </c>
      <c r="D421" s="863" t="s">
        <v>614</v>
      </c>
      <c r="E421" s="835" t="s">
        <v>5757</v>
      </c>
      <c r="F421" s="863" t="s">
        <v>5758</v>
      </c>
      <c r="G421" s="835" t="s">
        <v>5958</v>
      </c>
      <c r="H421" s="835" t="s">
        <v>5960</v>
      </c>
      <c r="I421" s="849">
        <v>21.236666361490887</v>
      </c>
      <c r="J421" s="849">
        <v>70</v>
      </c>
      <c r="K421" s="850">
        <v>1486.6000061035156</v>
      </c>
    </row>
    <row r="422" spans="1:11" ht="14.45" customHeight="1" x14ac:dyDescent="0.2">
      <c r="A422" s="831" t="s">
        <v>592</v>
      </c>
      <c r="B422" s="832" t="s">
        <v>593</v>
      </c>
      <c r="C422" s="835" t="s">
        <v>613</v>
      </c>
      <c r="D422" s="863" t="s">
        <v>614</v>
      </c>
      <c r="E422" s="835" t="s">
        <v>5757</v>
      </c>
      <c r="F422" s="863" t="s">
        <v>5758</v>
      </c>
      <c r="G422" s="835" t="s">
        <v>5961</v>
      </c>
      <c r="H422" s="835" t="s">
        <v>5962</v>
      </c>
      <c r="I422" s="849">
        <v>2.5199999809265137</v>
      </c>
      <c r="J422" s="849">
        <v>50</v>
      </c>
      <c r="K422" s="850">
        <v>126</v>
      </c>
    </row>
    <row r="423" spans="1:11" ht="14.45" customHeight="1" x14ac:dyDescent="0.2">
      <c r="A423" s="831" t="s">
        <v>592</v>
      </c>
      <c r="B423" s="832" t="s">
        <v>593</v>
      </c>
      <c r="C423" s="835" t="s">
        <v>613</v>
      </c>
      <c r="D423" s="863" t="s">
        <v>614</v>
      </c>
      <c r="E423" s="835" t="s">
        <v>5963</v>
      </c>
      <c r="F423" s="863" t="s">
        <v>5964</v>
      </c>
      <c r="G423" s="835" t="s">
        <v>5965</v>
      </c>
      <c r="H423" s="835" t="s">
        <v>5966</v>
      </c>
      <c r="I423" s="849">
        <v>10.170000076293945</v>
      </c>
      <c r="J423" s="849">
        <v>2900</v>
      </c>
      <c r="K423" s="850">
        <v>29493</v>
      </c>
    </row>
    <row r="424" spans="1:11" ht="14.45" customHeight="1" x14ac:dyDescent="0.2">
      <c r="A424" s="831" t="s">
        <v>592</v>
      </c>
      <c r="B424" s="832" t="s">
        <v>593</v>
      </c>
      <c r="C424" s="835" t="s">
        <v>613</v>
      </c>
      <c r="D424" s="863" t="s">
        <v>614</v>
      </c>
      <c r="E424" s="835" t="s">
        <v>5963</v>
      </c>
      <c r="F424" s="863" t="s">
        <v>5964</v>
      </c>
      <c r="G424" s="835" t="s">
        <v>5965</v>
      </c>
      <c r="H424" s="835" t="s">
        <v>5967</v>
      </c>
      <c r="I424" s="849">
        <v>10.164999961853027</v>
      </c>
      <c r="J424" s="849">
        <v>4000</v>
      </c>
      <c r="K424" s="850">
        <v>40661</v>
      </c>
    </row>
    <row r="425" spans="1:11" ht="14.45" customHeight="1" x14ac:dyDescent="0.2">
      <c r="A425" s="831" t="s">
        <v>592</v>
      </c>
      <c r="B425" s="832" t="s">
        <v>593</v>
      </c>
      <c r="C425" s="835" t="s">
        <v>613</v>
      </c>
      <c r="D425" s="863" t="s">
        <v>614</v>
      </c>
      <c r="E425" s="835" t="s">
        <v>5963</v>
      </c>
      <c r="F425" s="863" t="s">
        <v>5964</v>
      </c>
      <c r="G425" s="835" t="s">
        <v>6135</v>
      </c>
      <c r="H425" s="835" t="s">
        <v>6136</v>
      </c>
      <c r="I425" s="849">
        <v>19.239999771118164</v>
      </c>
      <c r="J425" s="849">
        <v>5</v>
      </c>
      <c r="K425" s="850">
        <v>96.199996948242188</v>
      </c>
    </row>
    <row r="426" spans="1:11" ht="14.45" customHeight="1" x14ac:dyDescent="0.2">
      <c r="A426" s="831" t="s">
        <v>592</v>
      </c>
      <c r="B426" s="832" t="s">
        <v>593</v>
      </c>
      <c r="C426" s="835" t="s">
        <v>613</v>
      </c>
      <c r="D426" s="863" t="s">
        <v>614</v>
      </c>
      <c r="E426" s="835" t="s">
        <v>5963</v>
      </c>
      <c r="F426" s="863" t="s">
        <v>5964</v>
      </c>
      <c r="G426" s="835" t="s">
        <v>6135</v>
      </c>
      <c r="H426" s="835" t="s">
        <v>6137</v>
      </c>
      <c r="I426" s="849">
        <v>19.239999771118164</v>
      </c>
      <c r="J426" s="849">
        <v>20</v>
      </c>
      <c r="K426" s="850">
        <v>384.77999877929688</v>
      </c>
    </row>
    <row r="427" spans="1:11" ht="14.45" customHeight="1" x14ac:dyDescent="0.2">
      <c r="A427" s="831" t="s">
        <v>592</v>
      </c>
      <c r="B427" s="832" t="s">
        <v>593</v>
      </c>
      <c r="C427" s="835" t="s">
        <v>613</v>
      </c>
      <c r="D427" s="863" t="s">
        <v>614</v>
      </c>
      <c r="E427" s="835" t="s">
        <v>5963</v>
      </c>
      <c r="F427" s="863" t="s">
        <v>5964</v>
      </c>
      <c r="G427" s="835" t="s">
        <v>5968</v>
      </c>
      <c r="H427" s="835" t="s">
        <v>5969</v>
      </c>
      <c r="I427" s="849">
        <v>7.002500057220459</v>
      </c>
      <c r="J427" s="849">
        <v>225</v>
      </c>
      <c r="K427" s="850">
        <v>1575.5</v>
      </c>
    </row>
    <row r="428" spans="1:11" ht="14.45" customHeight="1" x14ac:dyDescent="0.2">
      <c r="A428" s="831" t="s">
        <v>592</v>
      </c>
      <c r="B428" s="832" t="s">
        <v>593</v>
      </c>
      <c r="C428" s="835" t="s">
        <v>613</v>
      </c>
      <c r="D428" s="863" t="s">
        <v>614</v>
      </c>
      <c r="E428" s="835" t="s">
        <v>5963</v>
      </c>
      <c r="F428" s="863" t="s">
        <v>5964</v>
      </c>
      <c r="G428" s="835" t="s">
        <v>5968</v>
      </c>
      <c r="H428" s="835" t="s">
        <v>5970</v>
      </c>
      <c r="I428" s="849">
        <v>7.007500171661377</v>
      </c>
      <c r="J428" s="849">
        <v>180</v>
      </c>
      <c r="K428" s="850">
        <v>1261.3000030517578</v>
      </c>
    </row>
    <row r="429" spans="1:11" ht="14.45" customHeight="1" x14ac:dyDescent="0.2">
      <c r="A429" s="831" t="s">
        <v>592</v>
      </c>
      <c r="B429" s="832" t="s">
        <v>593</v>
      </c>
      <c r="C429" s="835" t="s">
        <v>613</v>
      </c>
      <c r="D429" s="863" t="s">
        <v>614</v>
      </c>
      <c r="E429" s="835" t="s">
        <v>5971</v>
      </c>
      <c r="F429" s="863" t="s">
        <v>5972</v>
      </c>
      <c r="G429" s="835" t="s">
        <v>5973</v>
      </c>
      <c r="H429" s="835" t="s">
        <v>5974</v>
      </c>
      <c r="I429" s="849">
        <v>0.4699999988079071</v>
      </c>
      <c r="J429" s="849">
        <v>600</v>
      </c>
      <c r="K429" s="850">
        <v>282</v>
      </c>
    </row>
    <row r="430" spans="1:11" ht="14.45" customHeight="1" x14ac:dyDescent="0.2">
      <c r="A430" s="831" t="s">
        <v>592</v>
      </c>
      <c r="B430" s="832" t="s">
        <v>593</v>
      </c>
      <c r="C430" s="835" t="s">
        <v>613</v>
      </c>
      <c r="D430" s="863" t="s">
        <v>614</v>
      </c>
      <c r="E430" s="835" t="s">
        <v>5971</v>
      </c>
      <c r="F430" s="863" t="s">
        <v>5972</v>
      </c>
      <c r="G430" s="835" t="s">
        <v>5975</v>
      </c>
      <c r="H430" s="835" t="s">
        <v>5976</v>
      </c>
      <c r="I430" s="849">
        <v>0.30500000715255737</v>
      </c>
      <c r="J430" s="849">
        <v>400</v>
      </c>
      <c r="K430" s="850">
        <v>122</v>
      </c>
    </row>
    <row r="431" spans="1:11" ht="14.45" customHeight="1" x14ac:dyDescent="0.2">
      <c r="A431" s="831" t="s">
        <v>592</v>
      </c>
      <c r="B431" s="832" t="s">
        <v>593</v>
      </c>
      <c r="C431" s="835" t="s">
        <v>613</v>
      </c>
      <c r="D431" s="863" t="s">
        <v>614</v>
      </c>
      <c r="E431" s="835" t="s">
        <v>5971</v>
      </c>
      <c r="F431" s="863" t="s">
        <v>5972</v>
      </c>
      <c r="G431" s="835" t="s">
        <v>6138</v>
      </c>
      <c r="H431" s="835" t="s">
        <v>6139</v>
      </c>
      <c r="I431" s="849">
        <v>0.31000000238418579</v>
      </c>
      <c r="J431" s="849">
        <v>200</v>
      </c>
      <c r="K431" s="850">
        <v>62</v>
      </c>
    </row>
    <row r="432" spans="1:11" ht="14.45" customHeight="1" x14ac:dyDescent="0.2">
      <c r="A432" s="831" t="s">
        <v>592</v>
      </c>
      <c r="B432" s="832" t="s">
        <v>593</v>
      </c>
      <c r="C432" s="835" t="s">
        <v>613</v>
      </c>
      <c r="D432" s="863" t="s">
        <v>614</v>
      </c>
      <c r="E432" s="835" t="s">
        <v>5971</v>
      </c>
      <c r="F432" s="863" t="s">
        <v>5972</v>
      </c>
      <c r="G432" s="835" t="s">
        <v>6140</v>
      </c>
      <c r="H432" s="835" t="s">
        <v>6141</v>
      </c>
      <c r="I432" s="849">
        <v>0.30000001192092896</v>
      </c>
      <c r="J432" s="849">
        <v>200</v>
      </c>
      <c r="K432" s="850">
        <v>60</v>
      </c>
    </row>
    <row r="433" spans="1:11" ht="14.45" customHeight="1" x14ac:dyDescent="0.2">
      <c r="A433" s="831" t="s">
        <v>592</v>
      </c>
      <c r="B433" s="832" t="s">
        <v>593</v>
      </c>
      <c r="C433" s="835" t="s">
        <v>613</v>
      </c>
      <c r="D433" s="863" t="s">
        <v>614</v>
      </c>
      <c r="E433" s="835" t="s">
        <v>5971</v>
      </c>
      <c r="F433" s="863" t="s">
        <v>5972</v>
      </c>
      <c r="G433" s="835" t="s">
        <v>5977</v>
      </c>
      <c r="H433" s="835" t="s">
        <v>5978</v>
      </c>
      <c r="I433" s="849">
        <v>0.54500001668930054</v>
      </c>
      <c r="J433" s="849">
        <v>4500</v>
      </c>
      <c r="K433" s="850">
        <v>2455</v>
      </c>
    </row>
    <row r="434" spans="1:11" ht="14.45" customHeight="1" x14ac:dyDescent="0.2">
      <c r="A434" s="831" t="s">
        <v>592</v>
      </c>
      <c r="B434" s="832" t="s">
        <v>593</v>
      </c>
      <c r="C434" s="835" t="s">
        <v>613</v>
      </c>
      <c r="D434" s="863" t="s">
        <v>614</v>
      </c>
      <c r="E434" s="835" t="s">
        <v>5971</v>
      </c>
      <c r="F434" s="863" t="s">
        <v>5972</v>
      </c>
      <c r="G434" s="835" t="s">
        <v>5973</v>
      </c>
      <c r="H434" s="835" t="s">
        <v>5979</v>
      </c>
      <c r="I434" s="849">
        <v>0.47999998927116394</v>
      </c>
      <c r="J434" s="849">
        <v>300</v>
      </c>
      <c r="K434" s="850">
        <v>144</v>
      </c>
    </row>
    <row r="435" spans="1:11" ht="14.45" customHeight="1" x14ac:dyDescent="0.2">
      <c r="A435" s="831" t="s">
        <v>592</v>
      </c>
      <c r="B435" s="832" t="s">
        <v>593</v>
      </c>
      <c r="C435" s="835" t="s">
        <v>613</v>
      </c>
      <c r="D435" s="863" t="s">
        <v>614</v>
      </c>
      <c r="E435" s="835" t="s">
        <v>5971</v>
      </c>
      <c r="F435" s="863" t="s">
        <v>5972</v>
      </c>
      <c r="G435" s="835" t="s">
        <v>5975</v>
      </c>
      <c r="H435" s="835" t="s">
        <v>5980</v>
      </c>
      <c r="I435" s="849">
        <v>0.31000000238418579</v>
      </c>
      <c r="J435" s="849">
        <v>400</v>
      </c>
      <c r="K435" s="850">
        <v>124</v>
      </c>
    </row>
    <row r="436" spans="1:11" ht="14.45" customHeight="1" x14ac:dyDescent="0.2">
      <c r="A436" s="831" t="s">
        <v>592</v>
      </c>
      <c r="B436" s="832" t="s">
        <v>593</v>
      </c>
      <c r="C436" s="835" t="s">
        <v>613</v>
      </c>
      <c r="D436" s="863" t="s">
        <v>614</v>
      </c>
      <c r="E436" s="835" t="s">
        <v>5971</v>
      </c>
      <c r="F436" s="863" t="s">
        <v>5972</v>
      </c>
      <c r="G436" s="835" t="s">
        <v>5977</v>
      </c>
      <c r="H436" s="835" t="s">
        <v>5981</v>
      </c>
      <c r="I436" s="849">
        <v>0.54714287178856991</v>
      </c>
      <c r="J436" s="849">
        <v>7400</v>
      </c>
      <c r="K436" s="850">
        <v>4050</v>
      </c>
    </row>
    <row r="437" spans="1:11" ht="14.45" customHeight="1" x14ac:dyDescent="0.2">
      <c r="A437" s="831" t="s">
        <v>592</v>
      </c>
      <c r="B437" s="832" t="s">
        <v>593</v>
      </c>
      <c r="C437" s="835" t="s">
        <v>613</v>
      </c>
      <c r="D437" s="863" t="s">
        <v>614</v>
      </c>
      <c r="E437" s="835" t="s">
        <v>5971</v>
      </c>
      <c r="F437" s="863" t="s">
        <v>5972</v>
      </c>
      <c r="G437" s="835" t="s">
        <v>5982</v>
      </c>
      <c r="H437" s="835" t="s">
        <v>5984</v>
      </c>
      <c r="I437" s="849">
        <v>29.639999389648438</v>
      </c>
      <c r="J437" s="849">
        <v>200</v>
      </c>
      <c r="K437" s="850">
        <v>5927.989990234375</v>
      </c>
    </row>
    <row r="438" spans="1:11" ht="14.45" customHeight="1" x14ac:dyDescent="0.2">
      <c r="A438" s="831" t="s">
        <v>592</v>
      </c>
      <c r="B438" s="832" t="s">
        <v>593</v>
      </c>
      <c r="C438" s="835" t="s">
        <v>613</v>
      </c>
      <c r="D438" s="863" t="s">
        <v>614</v>
      </c>
      <c r="E438" s="835" t="s">
        <v>5971</v>
      </c>
      <c r="F438" s="863" t="s">
        <v>5972</v>
      </c>
      <c r="G438" s="835" t="s">
        <v>5985</v>
      </c>
      <c r="H438" s="835" t="s">
        <v>5986</v>
      </c>
      <c r="I438" s="849">
        <v>1.7999999523162842</v>
      </c>
      <c r="J438" s="849">
        <v>800</v>
      </c>
      <c r="K438" s="850">
        <v>1440</v>
      </c>
    </row>
    <row r="439" spans="1:11" ht="14.45" customHeight="1" x14ac:dyDescent="0.2">
      <c r="A439" s="831" t="s">
        <v>592</v>
      </c>
      <c r="B439" s="832" t="s">
        <v>593</v>
      </c>
      <c r="C439" s="835" t="s">
        <v>613</v>
      </c>
      <c r="D439" s="863" t="s">
        <v>614</v>
      </c>
      <c r="E439" s="835" t="s">
        <v>5971</v>
      </c>
      <c r="F439" s="863" t="s">
        <v>5972</v>
      </c>
      <c r="G439" s="835" t="s">
        <v>5985</v>
      </c>
      <c r="H439" s="835" t="s">
        <v>5989</v>
      </c>
      <c r="I439" s="849">
        <v>1.809999942779541</v>
      </c>
      <c r="J439" s="849">
        <v>700</v>
      </c>
      <c r="K439" s="850">
        <v>1267</v>
      </c>
    </row>
    <row r="440" spans="1:11" ht="14.45" customHeight="1" x14ac:dyDescent="0.2">
      <c r="A440" s="831" t="s">
        <v>592</v>
      </c>
      <c r="B440" s="832" t="s">
        <v>593</v>
      </c>
      <c r="C440" s="835" t="s">
        <v>613</v>
      </c>
      <c r="D440" s="863" t="s">
        <v>614</v>
      </c>
      <c r="E440" s="835" t="s">
        <v>5971</v>
      </c>
      <c r="F440" s="863" t="s">
        <v>5972</v>
      </c>
      <c r="G440" s="835" t="s">
        <v>6142</v>
      </c>
      <c r="H440" s="835" t="s">
        <v>6143</v>
      </c>
      <c r="I440" s="849">
        <v>4.0100002288818359</v>
      </c>
      <c r="J440" s="849">
        <v>500</v>
      </c>
      <c r="K440" s="850">
        <v>2002.550048828125</v>
      </c>
    </row>
    <row r="441" spans="1:11" ht="14.45" customHeight="1" x14ac:dyDescent="0.2">
      <c r="A441" s="831" t="s">
        <v>592</v>
      </c>
      <c r="B441" s="832" t="s">
        <v>593</v>
      </c>
      <c r="C441" s="835" t="s">
        <v>613</v>
      </c>
      <c r="D441" s="863" t="s">
        <v>614</v>
      </c>
      <c r="E441" s="835" t="s">
        <v>5990</v>
      </c>
      <c r="F441" s="863" t="s">
        <v>5991</v>
      </c>
      <c r="G441" s="835" t="s">
        <v>6144</v>
      </c>
      <c r="H441" s="835" t="s">
        <v>6145</v>
      </c>
      <c r="I441" s="849">
        <v>15.729999542236328</v>
      </c>
      <c r="J441" s="849">
        <v>10</v>
      </c>
      <c r="K441" s="850">
        <v>157.30000305175781</v>
      </c>
    </row>
    <row r="442" spans="1:11" ht="14.45" customHeight="1" x14ac:dyDescent="0.2">
      <c r="A442" s="831" t="s">
        <v>592</v>
      </c>
      <c r="B442" s="832" t="s">
        <v>593</v>
      </c>
      <c r="C442" s="835" t="s">
        <v>613</v>
      </c>
      <c r="D442" s="863" t="s">
        <v>614</v>
      </c>
      <c r="E442" s="835" t="s">
        <v>5990</v>
      </c>
      <c r="F442" s="863" t="s">
        <v>5991</v>
      </c>
      <c r="G442" s="835" t="s">
        <v>6146</v>
      </c>
      <c r="H442" s="835" t="s">
        <v>6147</v>
      </c>
      <c r="I442" s="849">
        <v>15.729999542236328</v>
      </c>
      <c r="J442" s="849">
        <v>10</v>
      </c>
      <c r="K442" s="850">
        <v>157.30000305175781</v>
      </c>
    </row>
    <row r="443" spans="1:11" ht="14.45" customHeight="1" x14ac:dyDescent="0.2">
      <c r="A443" s="831" t="s">
        <v>592</v>
      </c>
      <c r="B443" s="832" t="s">
        <v>593</v>
      </c>
      <c r="C443" s="835" t="s">
        <v>613</v>
      </c>
      <c r="D443" s="863" t="s">
        <v>614</v>
      </c>
      <c r="E443" s="835" t="s">
        <v>5990</v>
      </c>
      <c r="F443" s="863" t="s">
        <v>5991</v>
      </c>
      <c r="G443" s="835" t="s">
        <v>6148</v>
      </c>
      <c r="H443" s="835" t="s">
        <v>6149</v>
      </c>
      <c r="I443" s="849">
        <v>15.729999542236328</v>
      </c>
      <c r="J443" s="849">
        <v>10</v>
      </c>
      <c r="K443" s="850">
        <v>157.30000305175781</v>
      </c>
    </row>
    <row r="444" spans="1:11" ht="14.45" customHeight="1" x14ac:dyDescent="0.2">
      <c r="A444" s="831" t="s">
        <v>592</v>
      </c>
      <c r="B444" s="832" t="s">
        <v>593</v>
      </c>
      <c r="C444" s="835" t="s">
        <v>613</v>
      </c>
      <c r="D444" s="863" t="s">
        <v>614</v>
      </c>
      <c r="E444" s="835" t="s">
        <v>5990</v>
      </c>
      <c r="F444" s="863" t="s">
        <v>5991</v>
      </c>
      <c r="G444" s="835" t="s">
        <v>6150</v>
      </c>
      <c r="H444" s="835" t="s">
        <v>6151</v>
      </c>
      <c r="I444" s="849">
        <v>15.729999542236328</v>
      </c>
      <c r="J444" s="849">
        <v>10</v>
      </c>
      <c r="K444" s="850">
        <v>157.30000305175781</v>
      </c>
    </row>
    <row r="445" spans="1:11" ht="14.45" customHeight="1" x14ac:dyDescent="0.2">
      <c r="A445" s="831" t="s">
        <v>592</v>
      </c>
      <c r="B445" s="832" t="s">
        <v>593</v>
      </c>
      <c r="C445" s="835" t="s">
        <v>613</v>
      </c>
      <c r="D445" s="863" t="s">
        <v>614</v>
      </c>
      <c r="E445" s="835" t="s">
        <v>5990</v>
      </c>
      <c r="F445" s="863" t="s">
        <v>5991</v>
      </c>
      <c r="G445" s="835" t="s">
        <v>5994</v>
      </c>
      <c r="H445" s="835" t="s">
        <v>6152</v>
      </c>
      <c r="I445" s="849">
        <v>7.0199999809265137</v>
      </c>
      <c r="J445" s="849">
        <v>50</v>
      </c>
      <c r="K445" s="850">
        <v>351</v>
      </c>
    </row>
    <row r="446" spans="1:11" ht="14.45" customHeight="1" x14ac:dyDescent="0.2">
      <c r="A446" s="831" t="s">
        <v>592</v>
      </c>
      <c r="B446" s="832" t="s">
        <v>593</v>
      </c>
      <c r="C446" s="835" t="s">
        <v>613</v>
      </c>
      <c r="D446" s="863" t="s">
        <v>614</v>
      </c>
      <c r="E446" s="835" t="s">
        <v>5990</v>
      </c>
      <c r="F446" s="863" t="s">
        <v>5991</v>
      </c>
      <c r="G446" s="835" t="s">
        <v>6000</v>
      </c>
      <c r="H446" s="835" t="s">
        <v>6001</v>
      </c>
      <c r="I446" s="849">
        <v>0.62833333015441895</v>
      </c>
      <c r="J446" s="849">
        <v>18600</v>
      </c>
      <c r="K446" s="850">
        <v>11712</v>
      </c>
    </row>
    <row r="447" spans="1:11" ht="14.45" customHeight="1" x14ac:dyDescent="0.2">
      <c r="A447" s="831" t="s">
        <v>592</v>
      </c>
      <c r="B447" s="832" t="s">
        <v>593</v>
      </c>
      <c r="C447" s="835" t="s">
        <v>613</v>
      </c>
      <c r="D447" s="863" t="s">
        <v>614</v>
      </c>
      <c r="E447" s="835" t="s">
        <v>5990</v>
      </c>
      <c r="F447" s="863" t="s">
        <v>5991</v>
      </c>
      <c r="G447" s="835" t="s">
        <v>6000</v>
      </c>
      <c r="H447" s="835" t="s">
        <v>6005</v>
      </c>
      <c r="I447" s="849">
        <v>0.62833333015441895</v>
      </c>
      <c r="J447" s="849">
        <v>21000</v>
      </c>
      <c r="K447" s="850">
        <v>13200</v>
      </c>
    </row>
    <row r="448" spans="1:11" ht="14.45" customHeight="1" x14ac:dyDescent="0.2">
      <c r="A448" s="831" t="s">
        <v>592</v>
      </c>
      <c r="B448" s="832" t="s">
        <v>593</v>
      </c>
      <c r="C448" s="835" t="s">
        <v>613</v>
      </c>
      <c r="D448" s="863" t="s">
        <v>614</v>
      </c>
      <c r="E448" s="835" t="s">
        <v>6007</v>
      </c>
      <c r="F448" s="863" t="s">
        <v>6008</v>
      </c>
      <c r="G448" s="835" t="s">
        <v>6009</v>
      </c>
      <c r="H448" s="835" t="s">
        <v>6010</v>
      </c>
      <c r="I448" s="849">
        <v>4509.9501953125</v>
      </c>
      <c r="J448" s="849">
        <v>3</v>
      </c>
      <c r="K448" s="850">
        <v>13529.849609375</v>
      </c>
    </row>
    <row r="449" spans="1:11" ht="14.45" customHeight="1" x14ac:dyDescent="0.2">
      <c r="A449" s="831" t="s">
        <v>592</v>
      </c>
      <c r="B449" s="832" t="s">
        <v>593</v>
      </c>
      <c r="C449" s="835" t="s">
        <v>613</v>
      </c>
      <c r="D449" s="863" t="s">
        <v>614</v>
      </c>
      <c r="E449" s="835" t="s">
        <v>6007</v>
      </c>
      <c r="F449" s="863" t="s">
        <v>6008</v>
      </c>
      <c r="G449" s="835" t="s">
        <v>6009</v>
      </c>
      <c r="H449" s="835" t="s">
        <v>6011</v>
      </c>
      <c r="I449" s="849">
        <v>4509.9501953125</v>
      </c>
      <c r="J449" s="849">
        <v>5</v>
      </c>
      <c r="K449" s="850">
        <v>22549.75</v>
      </c>
    </row>
    <row r="450" spans="1:11" ht="14.45" customHeight="1" x14ac:dyDescent="0.2">
      <c r="A450" s="831" t="s">
        <v>592</v>
      </c>
      <c r="B450" s="832" t="s">
        <v>593</v>
      </c>
      <c r="C450" s="835" t="s">
        <v>613</v>
      </c>
      <c r="D450" s="863" t="s">
        <v>614</v>
      </c>
      <c r="E450" s="835" t="s">
        <v>6012</v>
      </c>
      <c r="F450" s="863" t="s">
        <v>6013</v>
      </c>
      <c r="G450" s="835" t="s">
        <v>6014</v>
      </c>
      <c r="H450" s="835" t="s">
        <v>6015</v>
      </c>
      <c r="I450" s="849">
        <v>15.609999656677246</v>
      </c>
      <c r="J450" s="849">
        <v>40</v>
      </c>
      <c r="K450" s="850">
        <v>624.4000244140625</v>
      </c>
    </row>
    <row r="451" spans="1:11" ht="14.45" customHeight="1" x14ac:dyDescent="0.2">
      <c r="A451" s="831" t="s">
        <v>592</v>
      </c>
      <c r="B451" s="832" t="s">
        <v>593</v>
      </c>
      <c r="C451" s="835" t="s">
        <v>613</v>
      </c>
      <c r="D451" s="863" t="s">
        <v>614</v>
      </c>
      <c r="E451" s="835" t="s">
        <v>6012</v>
      </c>
      <c r="F451" s="863" t="s">
        <v>6013</v>
      </c>
      <c r="G451" s="835" t="s">
        <v>6016</v>
      </c>
      <c r="H451" s="835" t="s">
        <v>6017</v>
      </c>
      <c r="I451" s="849">
        <v>19.969999313354492</v>
      </c>
      <c r="J451" s="849">
        <v>15</v>
      </c>
      <c r="K451" s="850">
        <v>299.54998779296875</v>
      </c>
    </row>
    <row r="452" spans="1:11" ht="14.45" customHeight="1" x14ac:dyDescent="0.2">
      <c r="A452" s="831" t="s">
        <v>592</v>
      </c>
      <c r="B452" s="832" t="s">
        <v>593</v>
      </c>
      <c r="C452" s="835" t="s">
        <v>613</v>
      </c>
      <c r="D452" s="863" t="s">
        <v>614</v>
      </c>
      <c r="E452" s="835" t="s">
        <v>6012</v>
      </c>
      <c r="F452" s="863" t="s">
        <v>6013</v>
      </c>
      <c r="G452" s="835" t="s">
        <v>6016</v>
      </c>
      <c r="H452" s="835" t="s">
        <v>6153</v>
      </c>
      <c r="I452" s="849">
        <v>19.959999084472656</v>
      </c>
      <c r="J452" s="849">
        <v>20</v>
      </c>
      <c r="K452" s="850">
        <v>399.20001220703125</v>
      </c>
    </row>
    <row r="453" spans="1:11" ht="14.45" customHeight="1" x14ac:dyDescent="0.2">
      <c r="A453" s="831" t="s">
        <v>592</v>
      </c>
      <c r="B453" s="832" t="s">
        <v>593</v>
      </c>
      <c r="C453" s="835" t="s">
        <v>613</v>
      </c>
      <c r="D453" s="863" t="s">
        <v>614</v>
      </c>
      <c r="E453" s="835" t="s">
        <v>6012</v>
      </c>
      <c r="F453" s="863" t="s">
        <v>6013</v>
      </c>
      <c r="G453" s="835" t="s">
        <v>6154</v>
      </c>
      <c r="H453" s="835" t="s">
        <v>6155</v>
      </c>
      <c r="I453" s="849">
        <v>24.079999923706055</v>
      </c>
      <c r="J453" s="849">
        <v>100</v>
      </c>
      <c r="K453" s="850">
        <v>2407.89990234375</v>
      </c>
    </row>
    <row r="454" spans="1:11" ht="14.45" customHeight="1" x14ac:dyDescent="0.2">
      <c r="A454" s="831" t="s">
        <v>592</v>
      </c>
      <c r="B454" s="832" t="s">
        <v>593</v>
      </c>
      <c r="C454" s="835" t="s">
        <v>616</v>
      </c>
      <c r="D454" s="863" t="s">
        <v>617</v>
      </c>
      <c r="E454" s="835" t="s">
        <v>5649</v>
      </c>
      <c r="F454" s="863" t="s">
        <v>5650</v>
      </c>
      <c r="G454" s="835" t="s">
        <v>6156</v>
      </c>
      <c r="H454" s="835" t="s">
        <v>6157</v>
      </c>
      <c r="I454" s="849">
        <v>0.97500002384185791</v>
      </c>
      <c r="J454" s="849">
        <v>100</v>
      </c>
      <c r="K454" s="850">
        <v>97.5</v>
      </c>
    </row>
    <row r="455" spans="1:11" ht="14.45" customHeight="1" x14ac:dyDescent="0.2">
      <c r="A455" s="831" t="s">
        <v>592</v>
      </c>
      <c r="B455" s="832" t="s">
        <v>593</v>
      </c>
      <c r="C455" s="835" t="s">
        <v>616</v>
      </c>
      <c r="D455" s="863" t="s">
        <v>617</v>
      </c>
      <c r="E455" s="835" t="s">
        <v>5649</v>
      </c>
      <c r="F455" s="863" t="s">
        <v>5650</v>
      </c>
      <c r="G455" s="835" t="s">
        <v>6158</v>
      </c>
      <c r="H455" s="835" t="s">
        <v>6159</v>
      </c>
      <c r="I455" s="849">
        <v>0.5899999737739563</v>
      </c>
      <c r="J455" s="849">
        <v>50</v>
      </c>
      <c r="K455" s="850">
        <v>29.5</v>
      </c>
    </row>
    <row r="456" spans="1:11" ht="14.45" customHeight="1" x14ac:dyDescent="0.2">
      <c r="A456" s="831" t="s">
        <v>592</v>
      </c>
      <c r="B456" s="832" t="s">
        <v>593</v>
      </c>
      <c r="C456" s="835" t="s">
        <v>616</v>
      </c>
      <c r="D456" s="863" t="s">
        <v>617</v>
      </c>
      <c r="E456" s="835" t="s">
        <v>5649</v>
      </c>
      <c r="F456" s="863" t="s">
        <v>5650</v>
      </c>
      <c r="G456" s="835" t="s">
        <v>6156</v>
      </c>
      <c r="H456" s="835" t="s">
        <v>6160</v>
      </c>
      <c r="I456" s="849">
        <v>0.97333335876464844</v>
      </c>
      <c r="J456" s="849">
        <v>110</v>
      </c>
      <c r="K456" s="850">
        <v>107.19999980926514</v>
      </c>
    </row>
    <row r="457" spans="1:11" ht="14.45" customHeight="1" x14ac:dyDescent="0.2">
      <c r="A457" s="831" t="s">
        <v>592</v>
      </c>
      <c r="B457" s="832" t="s">
        <v>593</v>
      </c>
      <c r="C457" s="835" t="s">
        <v>616</v>
      </c>
      <c r="D457" s="863" t="s">
        <v>617</v>
      </c>
      <c r="E457" s="835" t="s">
        <v>5649</v>
      </c>
      <c r="F457" s="863" t="s">
        <v>5650</v>
      </c>
      <c r="G457" s="835" t="s">
        <v>6158</v>
      </c>
      <c r="H457" s="835" t="s">
        <v>6161</v>
      </c>
      <c r="I457" s="849">
        <v>0.5899999737739563</v>
      </c>
      <c r="J457" s="849">
        <v>100</v>
      </c>
      <c r="K457" s="850">
        <v>59</v>
      </c>
    </row>
    <row r="458" spans="1:11" ht="14.45" customHeight="1" x14ac:dyDescent="0.2">
      <c r="A458" s="831" t="s">
        <v>592</v>
      </c>
      <c r="B458" s="832" t="s">
        <v>593</v>
      </c>
      <c r="C458" s="835" t="s">
        <v>616</v>
      </c>
      <c r="D458" s="863" t="s">
        <v>617</v>
      </c>
      <c r="E458" s="835" t="s">
        <v>5649</v>
      </c>
      <c r="F458" s="863" t="s">
        <v>5650</v>
      </c>
      <c r="G458" s="835" t="s">
        <v>5659</v>
      </c>
      <c r="H458" s="835" t="s">
        <v>6162</v>
      </c>
      <c r="I458" s="849">
        <v>0.47999998927116394</v>
      </c>
      <c r="J458" s="849">
        <v>200</v>
      </c>
      <c r="K458" s="850">
        <v>96</v>
      </c>
    </row>
    <row r="459" spans="1:11" ht="14.45" customHeight="1" x14ac:dyDescent="0.2">
      <c r="A459" s="831" t="s">
        <v>592</v>
      </c>
      <c r="B459" s="832" t="s">
        <v>593</v>
      </c>
      <c r="C459" s="835" t="s">
        <v>616</v>
      </c>
      <c r="D459" s="863" t="s">
        <v>617</v>
      </c>
      <c r="E459" s="835" t="s">
        <v>5649</v>
      </c>
      <c r="F459" s="863" t="s">
        <v>5650</v>
      </c>
      <c r="G459" s="835" t="s">
        <v>5659</v>
      </c>
      <c r="H459" s="835" t="s">
        <v>5660</v>
      </c>
      <c r="I459" s="849">
        <v>0.47249999642372131</v>
      </c>
      <c r="J459" s="849">
        <v>1800</v>
      </c>
      <c r="K459" s="850">
        <v>850</v>
      </c>
    </row>
    <row r="460" spans="1:11" ht="14.45" customHeight="1" x14ac:dyDescent="0.2">
      <c r="A460" s="831" t="s">
        <v>592</v>
      </c>
      <c r="B460" s="832" t="s">
        <v>593</v>
      </c>
      <c r="C460" s="835" t="s">
        <v>616</v>
      </c>
      <c r="D460" s="863" t="s">
        <v>617</v>
      </c>
      <c r="E460" s="835" t="s">
        <v>5649</v>
      </c>
      <c r="F460" s="863" t="s">
        <v>5650</v>
      </c>
      <c r="G460" s="835" t="s">
        <v>5666</v>
      </c>
      <c r="H460" s="835" t="s">
        <v>5668</v>
      </c>
      <c r="I460" s="849">
        <v>2.059999942779541</v>
      </c>
      <c r="J460" s="849">
        <v>100</v>
      </c>
      <c r="K460" s="850">
        <v>205.63999938964844</v>
      </c>
    </row>
    <row r="461" spans="1:11" ht="14.45" customHeight="1" x14ac:dyDescent="0.2">
      <c r="A461" s="831" t="s">
        <v>592</v>
      </c>
      <c r="B461" s="832" t="s">
        <v>593</v>
      </c>
      <c r="C461" s="835" t="s">
        <v>616</v>
      </c>
      <c r="D461" s="863" t="s">
        <v>617</v>
      </c>
      <c r="E461" s="835" t="s">
        <v>5649</v>
      </c>
      <c r="F461" s="863" t="s">
        <v>5650</v>
      </c>
      <c r="G461" s="835" t="s">
        <v>5680</v>
      </c>
      <c r="H461" s="835" t="s">
        <v>5681</v>
      </c>
      <c r="I461" s="849">
        <v>30.173333485921223</v>
      </c>
      <c r="J461" s="849">
        <v>30</v>
      </c>
      <c r="K461" s="850">
        <v>905.20001220703125</v>
      </c>
    </row>
    <row r="462" spans="1:11" ht="14.45" customHeight="1" x14ac:dyDescent="0.2">
      <c r="A462" s="831" t="s">
        <v>592</v>
      </c>
      <c r="B462" s="832" t="s">
        <v>593</v>
      </c>
      <c r="C462" s="835" t="s">
        <v>616</v>
      </c>
      <c r="D462" s="863" t="s">
        <v>617</v>
      </c>
      <c r="E462" s="835" t="s">
        <v>5649</v>
      </c>
      <c r="F462" s="863" t="s">
        <v>5650</v>
      </c>
      <c r="G462" s="835" t="s">
        <v>6163</v>
      </c>
      <c r="H462" s="835" t="s">
        <v>6164</v>
      </c>
      <c r="I462" s="849">
        <v>5.273333390553792</v>
      </c>
      <c r="J462" s="849">
        <v>40</v>
      </c>
      <c r="K462" s="850">
        <v>211</v>
      </c>
    </row>
    <row r="463" spans="1:11" ht="14.45" customHeight="1" x14ac:dyDescent="0.2">
      <c r="A463" s="831" t="s">
        <v>592</v>
      </c>
      <c r="B463" s="832" t="s">
        <v>593</v>
      </c>
      <c r="C463" s="835" t="s">
        <v>616</v>
      </c>
      <c r="D463" s="863" t="s">
        <v>617</v>
      </c>
      <c r="E463" s="835" t="s">
        <v>5649</v>
      </c>
      <c r="F463" s="863" t="s">
        <v>5650</v>
      </c>
      <c r="G463" s="835" t="s">
        <v>6165</v>
      </c>
      <c r="H463" s="835" t="s">
        <v>6166</v>
      </c>
      <c r="I463" s="849">
        <v>44.290000915527344</v>
      </c>
      <c r="J463" s="849">
        <v>10</v>
      </c>
      <c r="K463" s="850">
        <v>442.8699951171875</v>
      </c>
    </row>
    <row r="464" spans="1:11" ht="14.45" customHeight="1" x14ac:dyDescent="0.2">
      <c r="A464" s="831" t="s">
        <v>592</v>
      </c>
      <c r="B464" s="832" t="s">
        <v>593</v>
      </c>
      <c r="C464" s="835" t="s">
        <v>616</v>
      </c>
      <c r="D464" s="863" t="s">
        <v>617</v>
      </c>
      <c r="E464" s="835" t="s">
        <v>5649</v>
      </c>
      <c r="F464" s="863" t="s">
        <v>5650</v>
      </c>
      <c r="G464" s="835" t="s">
        <v>5686</v>
      </c>
      <c r="H464" s="835" t="s">
        <v>5687</v>
      </c>
      <c r="I464" s="849">
        <v>139.17999267578125</v>
      </c>
      <c r="J464" s="849">
        <v>1</v>
      </c>
      <c r="K464" s="850">
        <v>139.17999267578125</v>
      </c>
    </row>
    <row r="465" spans="1:11" ht="14.45" customHeight="1" x14ac:dyDescent="0.2">
      <c r="A465" s="831" t="s">
        <v>592</v>
      </c>
      <c r="B465" s="832" t="s">
        <v>593</v>
      </c>
      <c r="C465" s="835" t="s">
        <v>616</v>
      </c>
      <c r="D465" s="863" t="s">
        <v>617</v>
      </c>
      <c r="E465" s="835" t="s">
        <v>5649</v>
      </c>
      <c r="F465" s="863" t="s">
        <v>5650</v>
      </c>
      <c r="G465" s="835" t="s">
        <v>6167</v>
      </c>
      <c r="H465" s="835" t="s">
        <v>6168</v>
      </c>
      <c r="I465" s="849">
        <v>632.5</v>
      </c>
      <c r="J465" s="849">
        <v>1</v>
      </c>
      <c r="K465" s="850">
        <v>632.5</v>
      </c>
    </row>
    <row r="466" spans="1:11" ht="14.45" customHeight="1" x14ac:dyDescent="0.2">
      <c r="A466" s="831" t="s">
        <v>592</v>
      </c>
      <c r="B466" s="832" t="s">
        <v>593</v>
      </c>
      <c r="C466" s="835" t="s">
        <v>616</v>
      </c>
      <c r="D466" s="863" t="s">
        <v>617</v>
      </c>
      <c r="E466" s="835" t="s">
        <v>5649</v>
      </c>
      <c r="F466" s="863" t="s">
        <v>5650</v>
      </c>
      <c r="G466" s="835" t="s">
        <v>6169</v>
      </c>
      <c r="H466" s="835" t="s">
        <v>6170</v>
      </c>
      <c r="I466" s="849">
        <v>6.440000057220459</v>
      </c>
      <c r="J466" s="849">
        <v>100</v>
      </c>
      <c r="K466" s="850">
        <v>644</v>
      </c>
    </row>
    <row r="467" spans="1:11" ht="14.45" customHeight="1" x14ac:dyDescent="0.2">
      <c r="A467" s="831" t="s">
        <v>592</v>
      </c>
      <c r="B467" s="832" t="s">
        <v>593</v>
      </c>
      <c r="C467" s="835" t="s">
        <v>616</v>
      </c>
      <c r="D467" s="863" t="s">
        <v>617</v>
      </c>
      <c r="E467" s="835" t="s">
        <v>5649</v>
      </c>
      <c r="F467" s="863" t="s">
        <v>5650</v>
      </c>
      <c r="G467" s="835" t="s">
        <v>5680</v>
      </c>
      <c r="H467" s="835" t="s">
        <v>5699</v>
      </c>
      <c r="I467" s="849">
        <v>30.176666895548504</v>
      </c>
      <c r="J467" s="849">
        <v>30</v>
      </c>
      <c r="K467" s="850">
        <v>905.29998779296875</v>
      </c>
    </row>
    <row r="468" spans="1:11" ht="14.45" customHeight="1" x14ac:dyDescent="0.2">
      <c r="A468" s="831" t="s">
        <v>592</v>
      </c>
      <c r="B468" s="832" t="s">
        <v>593</v>
      </c>
      <c r="C468" s="835" t="s">
        <v>616</v>
      </c>
      <c r="D468" s="863" t="s">
        <v>617</v>
      </c>
      <c r="E468" s="835" t="s">
        <v>5649</v>
      </c>
      <c r="F468" s="863" t="s">
        <v>5650</v>
      </c>
      <c r="G468" s="835" t="s">
        <v>6163</v>
      </c>
      <c r="H468" s="835" t="s">
        <v>6171</v>
      </c>
      <c r="I468" s="849">
        <v>5.2750000953674316</v>
      </c>
      <c r="J468" s="849">
        <v>20</v>
      </c>
      <c r="K468" s="850">
        <v>105.5</v>
      </c>
    </row>
    <row r="469" spans="1:11" ht="14.45" customHeight="1" x14ac:dyDescent="0.2">
      <c r="A469" s="831" t="s">
        <v>592</v>
      </c>
      <c r="B469" s="832" t="s">
        <v>593</v>
      </c>
      <c r="C469" s="835" t="s">
        <v>616</v>
      </c>
      <c r="D469" s="863" t="s">
        <v>617</v>
      </c>
      <c r="E469" s="835" t="s">
        <v>5649</v>
      </c>
      <c r="F469" s="863" t="s">
        <v>5650</v>
      </c>
      <c r="G469" s="835" t="s">
        <v>5686</v>
      </c>
      <c r="H469" s="835" t="s">
        <v>5711</v>
      </c>
      <c r="I469" s="849">
        <v>139.17499542236328</v>
      </c>
      <c r="J469" s="849">
        <v>2</v>
      </c>
      <c r="K469" s="850">
        <v>278.34999084472656</v>
      </c>
    </row>
    <row r="470" spans="1:11" ht="14.45" customHeight="1" x14ac:dyDescent="0.2">
      <c r="A470" s="831" t="s">
        <v>592</v>
      </c>
      <c r="B470" s="832" t="s">
        <v>593</v>
      </c>
      <c r="C470" s="835" t="s">
        <v>616</v>
      </c>
      <c r="D470" s="863" t="s">
        <v>617</v>
      </c>
      <c r="E470" s="835" t="s">
        <v>5649</v>
      </c>
      <c r="F470" s="863" t="s">
        <v>5650</v>
      </c>
      <c r="G470" s="835" t="s">
        <v>6172</v>
      </c>
      <c r="H470" s="835" t="s">
        <v>6173</v>
      </c>
      <c r="I470" s="849">
        <v>2.7599999904632568</v>
      </c>
      <c r="J470" s="849">
        <v>200</v>
      </c>
      <c r="K470" s="850">
        <v>552</v>
      </c>
    </row>
    <row r="471" spans="1:11" ht="14.45" customHeight="1" x14ac:dyDescent="0.2">
      <c r="A471" s="831" t="s">
        <v>592</v>
      </c>
      <c r="B471" s="832" t="s">
        <v>593</v>
      </c>
      <c r="C471" s="835" t="s">
        <v>616</v>
      </c>
      <c r="D471" s="863" t="s">
        <v>617</v>
      </c>
      <c r="E471" s="835" t="s">
        <v>5649</v>
      </c>
      <c r="F471" s="863" t="s">
        <v>5650</v>
      </c>
      <c r="G471" s="835" t="s">
        <v>6167</v>
      </c>
      <c r="H471" s="835" t="s">
        <v>6174</v>
      </c>
      <c r="I471" s="849">
        <v>632.5</v>
      </c>
      <c r="J471" s="849">
        <v>1</v>
      </c>
      <c r="K471" s="850">
        <v>632.5</v>
      </c>
    </row>
    <row r="472" spans="1:11" ht="14.45" customHeight="1" x14ac:dyDescent="0.2">
      <c r="A472" s="831" t="s">
        <v>592</v>
      </c>
      <c r="B472" s="832" t="s">
        <v>593</v>
      </c>
      <c r="C472" s="835" t="s">
        <v>616</v>
      </c>
      <c r="D472" s="863" t="s">
        <v>617</v>
      </c>
      <c r="E472" s="835" t="s">
        <v>5649</v>
      </c>
      <c r="F472" s="863" t="s">
        <v>5650</v>
      </c>
      <c r="G472" s="835" t="s">
        <v>5715</v>
      </c>
      <c r="H472" s="835" t="s">
        <v>5716</v>
      </c>
      <c r="I472" s="849">
        <v>1.3799999952316284</v>
      </c>
      <c r="J472" s="849">
        <v>2200</v>
      </c>
      <c r="K472" s="850">
        <v>3036</v>
      </c>
    </row>
    <row r="473" spans="1:11" ht="14.45" customHeight="1" x14ac:dyDescent="0.2">
      <c r="A473" s="831" t="s">
        <v>592</v>
      </c>
      <c r="B473" s="832" t="s">
        <v>593</v>
      </c>
      <c r="C473" s="835" t="s">
        <v>616</v>
      </c>
      <c r="D473" s="863" t="s">
        <v>617</v>
      </c>
      <c r="E473" s="835" t="s">
        <v>5649</v>
      </c>
      <c r="F473" s="863" t="s">
        <v>5650</v>
      </c>
      <c r="G473" s="835" t="s">
        <v>6060</v>
      </c>
      <c r="H473" s="835" t="s">
        <v>6175</v>
      </c>
      <c r="I473" s="849">
        <v>13.020000457763672</v>
      </c>
      <c r="J473" s="849">
        <v>3</v>
      </c>
      <c r="K473" s="850">
        <v>39.060001373291016</v>
      </c>
    </row>
    <row r="474" spans="1:11" ht="14.45" customHeight="1" x14ac:dyDescent="0.2">
      <c r="A474" s="831" t="s">
        <v>592</v>
      </c>
      <c r="B474" s="832" t="s">
        <v>593</v>
      </c>
      <c r="C474" s="835" t="s">
        <v>616</v>
      </c>
      <c r="D474" s="863" t="s">
        <v>617</v>
      </c>
      <c r="E474" s="835" t="s">
        <v>5649</v>
      </c>
      <c r="F474" s="863" t="s">
        <v>5650</v>
      </c>
      <c r="G474" s="835" t="s">
        <v>5717</v>
      </c>
      <c r="H474" s="835" t="s">
        <v>5718</v>
      </c>
      <c r="I474" s="849">
        <v>1.5139999866485596</v>
      </c>
      <c r="J474" s="849">
        <v>2800</v>
      </c>
      <c r="K474" s="850">
        <v>4239</v>
      </c>
    </row>
    <row r="475" spans="1:11" ht="14.45" customHeight="1" x14ac:dyDescent="0.2">
      <c r="A475" s="831" t="s">
        <v>592</v>
      </c>
      <c r="B475" s="832" t="s">
        <v>593</v>
      </c>
      <c r="C475" s="835" t="s">
        <v>616</v>
      </c>
      <c r="D475" s="863" t="s">
        <v>617</v>
      </c>
      <c r="E475" s="835" t="s">
        <v>5649</v>
      </c>
      <c r="F475" s="863" t="s">
        <v>5650</v>
      </c>
      <c r="G475" s="835" t="s">
        <v>6058</v>
      </c>
      <c r="H475" s="835" t="s">
        <v>6059</v>
      </c>
      <c r="I475" s="849">
        <v>9.4849996566772461</v>
      </c>
      <c r="J475" s="849">
        <v>120</v>
      </c>
      <c r="K475" s="850">
        <v>1138.2599945068359</v>
      </c>
    </row>
    <row r="476" spans="1:11" ht="14.45" customHeight="1" x14ac:dyDescent="0.2">
      <c r="A476" s="831" t="s">
        <v>592</v>
      </c>
      <c r="B476" s="832" t="s">
        <v>593</v>
      </c>
      <c r="C476" s="835" t="s">
        <v>616</v>
      </c>
      <c r="D476" s="863" t="s">
        <v>617</v>
      </c>
      <c r="E476" s="835" t="s">
        <v>5649</v>
      </c>
      <c r="F476" s="863" t="s">
        <v>5650</v>
      </c>
      <c r="G476" s="835" t="s">
        <v>5719</v>
      </c>
      <c r="H476" s="835" t="s">
        <v>5720</v>
      </c>
      <c r="I476" s="849">
        <v>18.959999084472656</v>
      </c>
      <c r="J476" s="849">
        <v>228</v>
      </c>
      <c r="K476" s="850">
        <v>4322.97998046875</v>
      </c>
    </row>
    <row r="477" spans="1:11" ht="14.45" customHeight="1" x14ac:dyDescent="0.2">
      <c r="A477" s="831" t="s">
        <v>592</v>
      </c>
      <c r="B477" s="832" t="s">
        <v>593</v>
      </c>
      <c r="C477" s="835" t="s">
        <v>616</v>
      </c>
      <c r="D477" s="863" t="s">
        <v>617</v>
      </c>
      <c r="E477" s="835" t="s">
        <v>5649</v>
      </c>
      <c r="F477" s="863" t="s">
        <v>5650</v>
      </c>
      <c r="G477" s="835" t="s">
        <v>5715</v>
      </c>
      <c r="H477" s="835" t="s">
        <v>5721</v>
      </c>
      <c r="I477" s="849">
        <v>1.3799999952316284</v>
      </c>
      <c r="J477" s="849">
        <v>2300</v>
      </c>
      <c r="K477" s="850">
        <v>3174</v>
      </c>
    </row>
    <row r="478" spans="1:11" ht="14.45" customHeight="1" x14ac:dyDescent="0.2">
      <c r="A478" s="831" t="s">
        <v>592</v>
      </c>
      <c r="B478" s="832" t="s">
        <v>593</v>
      </c>
      <c r="C478" s="835" t="s">
        <v>616</v>
      </c>
      <c r="D478" s="863" t="s">
        <v>617</v>
      </c>
      <c r="E478" s="835" t="s">
        <v>5649</v>
      </c>
      <c r="F478" s="863" t="s">
        <v>5650</v>
      </c>
      <c r="G478" s="835" t="s">
        <v>6060</v>
      </c>
      <c r="H478" s="835" t="s">
        <v>6061</v>
      </c>
      <c r="I478" s="849">
        <v>13.015000343322754</v>
      </c>
      <c r="J478" s="849">
        <v>3</v>
      </c>
      <c r="K478" s="850">
        <v>39.05000114440918</v>
      </c>
    </row>
    <row r="479" spans="1:11" ht="14.45" customHeight="1" x14ac:dyDescent="0.2">
      <c r="A479" s="831" t="s">
        <v>592</v>
      </c>
      <c r="B479" s="832" t="s">
        <v>593</v>
      </c>
      <c r="C479" s="835" t="s">
        <v>616</v>
      </c>
      <c r="D479" s="863" t="s">
        <v>617</v>
      </c>
      <c r="E479" s="835" t="s">
        <v>5649</v>
      </c>
      <c r="F479" s="863" t="s">
        <v>5650</v>
      </c>
      <c r="G479" s="835" t="s">
        <v>5717</v>
      </c>
      <c r="H479" s="835" t="s">
        <v>6062</v>
      </c>
      <c r="I479" s="849">
        <v>1.5159999847412109</v>
      </c>
      <c r="J479" s="849">
        <v>2200</v>
      </c>
      <c r="K479" s="850">
        <v>3338</v>
      </c>
    </row>
    <row r="480" spans="1:11" ht="14.45" customHeight="1" x14ac:dyDescent="0.2">
      <c r="A480" s="831" t="s">
        <v>592</v>
      </c>
      <c r="B480" s="832" t="s">
        <v>593</v>
      </c>
      <c r="C480" s="835" t="s">
        <v>616</v>
      </c>
      <c r="D480" s="863" t="s">
        <v>617</v>
      </c>
      <c r="E480" s="835" t="s">
        <v>5649</v>
      </c>
      <c r="F480" s="863" t="s">
        <v>5650</v>
      </c>
      <c r="G480" s="835" t="s">
        <v>6176</v>
      </c>
      <c r="H480" s="835" t="s">
        <v>6177</v>
      </c>
      <c r="I480" s="849">
        <v>6.4650001525878906</v>
      </c>
      <c r="J480" s="849">
        <v>46</v>
      </c>
      <c r="K480" s="850">
        <v>298.67999267578125</v>
      </c>
    </row>
    <row r="481" spans="1:11" ht="14.45" customHeight="1" x14ac:dyDescent="0.2">
      <c r="A481" s="831" t="s">
        <v>592</v>
      </c>
      <c r="B481" s="832" t="s">
        <v>593</v>
      </c>
      <c r="C481" s="835" t="s">
        <v>616</v>
      </c>
      <c r="D481" s="863" t="s">
        <v>617</v>
      </c>
      <c r="E481" s="835" t="s">
        <v>5649</v>
      </c>
      <c r="F481" s="863" t="s">
        <v>5650</v>
      </c>
      <c r="G481" s="835" t="s">
        <v>6058</v>
      </c>
      <c r="H481" s="835" t="s">
        <v>6067</v>
      </c>
      <c r="I481" s="849">
        <v>9.4899997711181641</v>
      </c>
      <c r="J481" s="849">
        <v>96</v>
      </c>
      <c r="K481" s="850">
        <v>910.739990234375</v>
      </c>
    </row>
    <row r="482" spans="1:11" ht="14.45" customHeight="1" x14ac:dyDescent="0.2">
      <c r="A482" s="831" t="s">
        <v>592</v>
      </c>
      <c r="B482" s="832" t="s">
        <v>593</v>
      </c>
      <c r="C482" s="835" t="s">
        <v>616</v>
      </c>
      <c r="D482" s="863" t="s">
        <v>617</v>
      </c>
      <c r="E482" s="835" t="s">
        <v>5649</v>
      </c>
      <c r="F482" s="863" t="s">
        <v>5650</v>
      </c>
      <c r="G482" s="835" t="s">
        <v>5719</v>
      </c>
      <c r="H482" s="835" t="s">
        <v>5728</v>
      </c>
      <c r="I482" s="849">
        <v>18.959999084472656</v>
      </c>
      <c r="J482" s="849">
        <v>96</v>
      </c>
      <c r="K482" s="850">
        <v>1820.3299865722656</v>
      </c>
    </row>
    <row r="483" spans="1:11" ht="14.45" customHeight="1" x14ac:dyDescent="0.2">
      <c r="A483" s="831" t="s">
        <v>592</v>
      </c>
      <c r="B483" s="832" t="s">
        <v>593</v>
      </c>
      <c r="C483" s="835" t="s">
        <v>616</v>
      </c>
      <c r="D483" s="863" t="s">
        <v>617</v>
      </c>
      <c r="E483" s="835" t="s">
        <v>5649</v>
      </c>
      <c r="F483" s="863" t="s">
        <v>5650</v>
      </c>
      <c r="G483" s="835" t="s">
        <v>6178</v>
      </c>
      <c r="H483" s="835" t="s">
        <v>6179</v>
      </c>
      <c r="I483" s="849">
        <v>7.5900001525878906</v>
      </c>
      <c r="J483" s="849">
        <v>10</v>
      </c>
      <c r="K483" s="850">
        <v>75.900001525878906</v>
      </c>
    </row>
    <row r="484" spans="1:11" ht="14.45" customHeight="1" x14ac:dyDescent="0.2">
      <c r="A484" s="831" t="s">
        <v>592</v>
      </c>
      <c r="B484" s="832" t="s">
        <v>593</v>
      </c>
      <c r="C484" s="835" t="s">
        <v>616</v>
      </c>
      <c r="D484" s="863" t="s">
        <v>617</v>
      </c>
      <c r="E484" s="835" t="s">
        <v>5649</v>
      </c>
      <c r="F484" s="863" t="s">
        <v>5650</v>
      </c>
      <c r="G484" s="835" t="s">
        <v>6180</v>
      </c>
      <c r="H484" s="835" t="s">
        <v>6181</v>
      </c>
      <c r="I484" s="849">
        <v>13.220000267028809</v>
      </c>
      <c r="J484" s="849">
        <v>10</v>
      </c>
      <c r="K484" s="850">
        <v>132.19999694824219</v>
      </c>
    </row>
    <row r="485" spans="1:11" ht="14.45" customHeight="1" x14ac:dyDescent="0.2">
      <c r="A485" s="831" t="s">
        <v>592</v>
      </c>
      <c r="B485" s="832" t="s">
        <v>593</v>
      </c>
      <c r="C485" s="835" t="s">
        <v>616</v>
      </c>
      <c r="D485" s="863" t="s">
        <v>617</v>
      </c>
      <c r="E485" s="835" t="s">
        <v>5649</v>
      </c>
      <c r="F485" s="863" t="s">
        <v>5650</v>
      </c>
      <c r="G485" s="835" t="s">
        <v>5736</v>
      </c>
      <c r="H485" s="835" t="s">
        <v>5737</v>
      </c>
      <c r="I485" s="849">
        <v>3.9700000286102295</v>
      </c>
      <c r="J485" s="849">
        <v>20</v>
      </c>
      <c r="K485" s="850">
        <v>79.400001525878906</v>
      </c>
    </row>
    <row r="486" spans="1:11" ht="14.45" customHeight="1" x14ac:dyDescent="0.2">
      <c r="A486" s="831" t="s">
        <v>592</v>
      </c>
      <c r="B486" s="832" t="s">
        <v>593</v>
      </c>
      <c r="C486" s="835" t="s">
        <v>616</v>
      </c>
      <c r="D486" s="863" t="s">
        <v>617</v>
      </c>
      <c r="E486" s="835" t="s">
        <v>5649</v>
      </c>
      <c r="F486" s="863" t="s">
        <v>5650</v>
      </c>
      <c r="G486" s="835" t="s">
        <v>5738</v>
      </c>
      <c r="H486" s="835" t="s">
        <v>5739</v>
      </c>
      <c r="I486" s="849">
        <v>52.330001831054688</v>
      </c>
      <c r="J486" s="849">
        <v>2</v>
      </c>
      <c r="K486" s="850">
        <v>104.66000366210938</v>
      </c>
    </row>
    <row r="487" spans="1:11" ht="14.45" customHeight="1" x14ac:dyDescent="0.2">
      <c r="A487" s="831" t="s">
        <v>592</v>
      </c>
      <c r="B487" s="832" t="s">
        <v>593</v>
      </c>
      <c r="C487" s="835" t="s">
        <v>616</v>
      </c>
      <c r="D487" s="863" t="s">
        <v>617</v>
      </c>
      <c r="E487" s="835" t="s">
        <v>5649</v>
      </c>
      <c r="F487" s="863" t="s">
        <v>5650</v>
      </c>
      <c r="G487" s="835" t="s">
        <v>5741</v>
      </c>
      <c r="H487" s="835" t="s">
        <v>6182</v>
      </c>
      <c r="I487" s="849">
        <v>105.44999694824219</v>
      </c>
      <c r="J487" s="849">
        <v>4</v>
      </c>
      <c r="K487" s="850">
        <v>421.79998779296875</v>
      </c>
    </row>
    <row r="488" spans="1:11" ht="14.45" customHeight="1" x14ac:dyDescent="0.2">
      <c r="A488" s="831" t="s">
        <v>592</v>
      </c>
      <c r="B488" s="832" t="s">
        <v>593</v>
      </c>
      <c r="C488" s="835" t="s">
        <v>616</v>
      </c>
      <c r="D488" s="863" t="s">
        <v>617</v>
      </c>
      <c r="E488" s="835" t="s">
        <v>5649</v>
      </c>
      <c r="F488" s="863" t="s">
        <v>5650</v>
      </c>
      <c r="G488" s="835" t="s">
        <v>5747</v>
      </c>
      <c r="H488" s="835" t="s">
        <v>5748</v>
      </c>
      <c r="I488" s="849">
        <v>0.67000001668930054</v>
      </c>
      <c r="J488" s="849">
        <v>1000</v>
      </c>
      <c r="K488" s="850">
        <v>670</v>
      </c>
    </row>
    <row r="489" spans="1:11" ht="14.45" customHeight="1" x14ac:dyDescent="0.2">
      <c r="A489" s="831" t="s">
        <v>592</v>
      </c>
      <c r="B489" s="832" t="s">
        <v>593</v>
      </c>
      <c r="C489" s="835" t="s">
        <v>616</v>
      </c>
      <c r="D489" s="863" t="s">
        <v>617</v>
      </c>
      <c r="E489" s="835" t="s">
        <v>5649</v>
      </c>
      <c r="F489" s="863" t="s">
        <v>5650</v>
      </c>
      <c r="G489" s="835" t="s">
        <v>5749</v>
      </c>
      <c r="H489" s="835" t="s">
        <v>5750</v>
      </c>
      <c r="I489" s="849">
        <v>30.505000114440918</v>
      </c>
      <c r="J489" s="849">
        <v>56</v>
      </c>
      <c r="K489" s="850">
        <v>1708.1999969482422</v>
      </c>
    </row>
    <row r="490" spans="1:11" ht="14.45" customHeight="1" x14ac:dyDescent="0.2">
      <c r="A490" s="831" t="s">
        <v>592</v>
      </c>
      <c r="B490" s="832" t="s">
        <v>593</v>
      </c>
      <c r="C490" s="835" t="s">
        <v>616</v>
      </c>
      <c r="D490" s="863" t="s">
        <v>617</v>
      </c>
      <c r="E490" s="835" t="s">
        <v>5649</v>
      </c>
      <c r="F490" s="863" t="s">
        <v>5650</v>
      </c>
      <c r="G490" s="835" t="s">
        <v>5751</v>
      </c>
      <c r="H490" s="835" t="s">
        <v>5752</v>
      </c>
      <c r="I490" s="849">
        <v>29.889999389648438</v>
      </c>
      <c r="J490" s="849">
        <v>10</v>
      </c>
      <c r="K490" s="850">
        <v>298.89999389648438</v>
      </c>
    </row>
    <row r="491" spans="1:11" ht="14.45" customHeight="1" x14ac:dyDescent="0.2">
      <c r="A491" s="831" t="s">
        <v>592</v>
      </c>
      <c r="B491" s="832" t="s">
        <v>593</v>
      </c>
      <c r="C491" s="835" t="s">
        <v>616</v>
      </c>
      <c r="D491" s="863" t="s">
        <v>617</v>
      </c>
      <c r="E491" s="835" t="s">
        <v>5649</v>
      </c>
      <c r="F491" s="863" t="s">
        <v>5650</v>
      </c>
      <c r="G491" s="835" t="s">
        <v>5749</v>
      </c>
      <c r="H491" s="835" t="s">
        <v>5753</v>
      </c>
      <c r="I491" s="849">
        <v>30.073333422342937</v>
      </c>
      <c r="J491" s="849">
        <v>142</v>
      </c>
      <c r="K491" s="850">
        <v>4269.5299377441406</v>
      </c>
    </row>
    <row r="492" spans="1:11" ht="14.45" customHeight="1" x14ac:dyDescent="0.2">
      <c r="A492" s="831" t="s">
        <v>592</v>
      </c>
      <c r="B492" s="832" t="s">
        <v>593</v>
      </c>
      <c r="C492" s="835" t="s">
        <v>616</v>
      </c>
      <c r="D492" s="863" t="s">
        <v>617</v>
      </c>
      <c r="E492" s="835" t="s">
        <v>5649</v>
      </c>
      <c r="F492" s="863" t="s">
        <v>5650</v>
      </c>
      <c r="G492" s="835" t="s">
        <v>5751</v>
      </c>
      <c r="H492" s="835" t="s">
        <v>5754</v>
      </c>
      <c r="I492" s="849">
        <v>29.159999847412109</v>
      </c>
      <c r="J492" s="849">
        <v>40</v>
      </c>
      <c r="K492" s="850">
        <v>1170.6999893188477</v>
      </c>
    </row>
    <row r="493" spans="1:11" ht="14.45" customHeight="1" x14ac:dyDescent="0.2">
      <c r="A493" s="831" t="s">
        <v>592</v>
      </c>
      <c r="B493" s="832" t="s">
        <v>593</v>
      </c>
      <c r="C493" s="835" t="s">
        <v>616</v>
      </c>
      <c r="D493" s="863" t="s">
        <v>617</v>
      </c>
      <c r="E493" s="835" t="s">
        <v>5757</v>
      </c>
      <c r="F493" s="863" t="s">
        <v>5758</v>
      </c>
      <c r="G493" s="835" t="s">
        <v>5759</v>
      </c>
      <c r="H493" s="835" t="s">
        <v>5760</v>
      </c>
      <c r="I493" s="849">
        <v>2.0449999570846558</v>
      </c>
      <c r="J493" s="849">
        <v>1500</v>
      </c>
      <c r="K493" s="850">
        <v>3067</v>
      </c>
    </row>
    <row r="494" spans="1:11" ht="14.45" customHeight="1" x14ac:dyDescent="0.2">
      <c r="A494" s="831" t="s">
        <v>592</v>
      </c>
      <c r="B494" s="832" t="s">
        <v>593</v>
      </c>
      <c r="C494" s="835" t="s">
        <v>616</v>
      </c>
      <c r="D494" s="863" t="s">
        <v>617</v>
      </c>
      <c r="E494" s="835" t="s">
        <v>5757</v>
      </c>
      <c r="F494" s="863" t="s">
        <v>5758</v>
      </c>
      <c r="G494" s="835" t="s">
        <v>5759</v>
      </c>
      <c r="H494" s="835" t="s">
        <v>5761</v>
      </c>
      <c r="I494" s="849">
        <v>2.0449999570846558</v>
      </c>
      <c r="J494" s="849">
        <v>2900</v>
      </c>
      <c r="K494" s="850">
        <v>5931</v>
      </c>
    </row>
    <row r="495" spans="1:11" ht="14.45" customHeight="1" x14ac:dyDescent="0.2">
      <c r="A495" s="831" t="s">
        <v>592</v>
      </c>
      <c r="B495" s="832" t="s">
        <v>593</v>
      </c>
      <c r="C495" s="835" t="s">
        <v>616</v>
      </c>
      <c r="D495" s="863" t="s">
        <v>617</v>
      </c>
      <c r="E495" s="835" t="s">
        <v>5757</v>
      </c>
      <c r="F495" s="863" t="s">
        <v>5758</v>
      </c>
      <c r="G495" s="835" t="s">
        <v>6183</v>
      </c>
      <c r="H495" s="835" t="s">
        <v>6184</v>
      </c>
      <c r="I495" s="849">
        <v>25.709999084472656</v>
      </c>
      <c r="J495" s="849">
        <v>50</v>
      </c>
      <c r="K495" s="850">
        <v>1285.6199951171875</v>
      </c>
    </row>
    <row r="496" spans="1:11" ht="14.45" customHeight="1" x14ac:dyDescent="0.2">
      <c r="A496" s="831" t="s">
        <v>592</v>
      </c>
      <c r="B496" s="832" t="s">
        <v>593</v>
      </c>
      <c r="C496" s="835" t="s">
        <v>616</v>
      </c>
      <c r="D496" s="863" t="s">
        <v>617</v>
      </c>
      <c r="E496" s="835" t="s">
        <v>5757</v>
      </c>
      <c r="F496" s="863" t="s">
        <v>5758</v>
      </c>
      <c r="G496" s="835" t="s">
        <v>5776</v>
      </c>
      <c r="H496" s="835" t="s">
        <v>5777</v>
      </c>
      <c r="I496" s="849">
        <v>4.8174999952316284</v>
      </c>
      <c r="J496" s="849">
        <v>800</v>
      </c>
      <c r="K496" s="850">
        <v>3854</v>
      </c>
    </row>
    <row r="497" spans="1:11" ht="14.45" customHeight="1" x14ac:dyDescent="0.2">
      <c r="A497" s="831" t="s">
        <v>592</v>
      </c>
      <c r="B497" s="832" t="s">
        <v>593</v>
      </c>
      <c r="C497" s="835" t="s">
        <v>616</v>
      </c>
      <c r="D497" s="863" t="s">
        <v>617</v>
      </c>
      <c r="E497" s="835" t="s">
        <v>5757</v>
      </c>
      <c r="F497" s="863" t="s">
        <v>5758</v>
      </c>
      <c r="G497" s="835" t="s">
        <v>5778</v>
      </c>
      <c r="H497" s="835" t="s">
        <v>5779</v>
      </c>
      <c r="I497" s="849">
        <v>1.7499999608844519E-2</v>
      </c>
      <c r="J497" s="849">
        <v>8400</v>
      </c>
      <c r="K497" s="850">
        <v>144</v>
      </c>
    </row>
    <row r="498" spans="1:11" ht="14.45" customHeight="1" x14ac:dyDescent="0.2">
      <c r="A498" s="831" t="s">
        <v>592</v>
      </c>
      <c r="B498" s="832" t="s">
        <v>593</v>
      </c>
      <c r="C498" s="835" t="s">
        <v>616</v>
      </c>
      <c r="D498" s="863" t="s">
        <v>617</v>
      </c>
      <c r="E498" s="835" t="s">
        <v>5757</v>
      </c>
      <c r="F498" s="863" t="s">
        <v>5758</v>
      </c>
      <c r="G498" s="835" t="s">
        <v>5776</v>
      </c>
      <c r="H498" s="835" t="s">
        <v>5782</v>
      </c>
      <c r="I498" s="849">
        <v>4.8160000801086422</v>
      </c>
      <c r="J498" s="849">
        <v>900</v>
      </c>
      <c r="K498" s="850">
        <v>4334</v>
      </c>
    </row>
    <row r="499" spans="1:11" ht="14.45" customHeight="1" x14ac:dyDescent="0.2">
      <c r="A499" s="831" t="s">
        <v>592</v>
      </c>
      <c r="B499" s="832" t="s">
        <v>593</v>
      </c>
      <c r="C499" s="835" t="s">
        <v>616</v>
      </c>
      <c r="D499" s="863" t="s">
        <v>617</v>
      </c>
      <c r="E499" s="835" t="s">
        <v>5757</v>
      </c>
      <c r="F499" s="863" t="s">
        <v>5758</v>
      </c>
      <c r="G499" s="835" t="s">
        <v>5778</v>
      </c>
      <c r="H499" s="835" t="s">
        <v>5783</v>
      </c>
      <c r="I499" s="849">
        <v>9.9999997764825821E-3</v>
      </c>
      <c r="J499" s="849">
        <v>13700</v>
      </c>
      <c r="K499" s="850">
        <v>137</v>
      </c>
    </row>
    <row r="500" spans="1:11" ht="14.45" customHeight="1" x14ac:dyDescent="0.2">
      <c r="A500" s="831" t="s">
        <v>592</v>
      </c>
      <c r="B500" s="832" t="s">
        <v>593</v>
      </c>
      <c r="C500" s="835" t="s">
        <v>616</v>
      </c>
      <c r="D500" s="863" t="s">
        <v>617</v>
      </c>
      <c r="E500" s="835" t="s">
        <v>5757</v>
      </c>
      <c r="F500" s="863" t="s">
        <v>5758</v>
      </c>
      <c r="G500" s="835" t="s">
        <v>5787</v>
      </c>
      <c r="H500" s="835" t="s">
        <v>5788</v>
      </c>
      <c r="I500" s="849">
        <v>15.920000076293945</v>
      </c>
      <c r="J500" s="849">
        <v>200</v>
      </c>
      <c r="K500" s="850">
        <v>3184</v>
      </c>
    </row>
    <row r="501" spans="1:11" ht="14.45" customHeight="1" x14ac:dyDescent="0.2">
      <c r="A501" s="831" t="s">
        <v>592</v>
      </c>
      <c r="B501" s="832" t="s">
        <v>593</v>
      </c>
      <c r="C501" s="835" t="s">
        <v>616</v>
      </c>
      <c r="D501" s="863" t="s">
        <v>617</v>
      </c>
      <c r="E501" s="835" t="s">
        <v>5757</v>
      </c>
      <c r="F501" s="863" t="s">
        <v>5758</v>
      </c>
      <c r="G501" s="835" t="s">
        <v>5787</v>
      </c>
      <c r="H501" s="835" t="s">
        <v>5789</v>
      </c>
      <c r="I501" s="849">
        <v>15.925000190734863</v>
      </c>
      <c r="J501" s="849">
        <v>150</v>
      </c>
      <c r="K501" s="850">
        <v>2389</v>
      </c>
    </row>
    <row r="502" spans="1:11" ht="14.45" customHeight="1" x14ac:dyDescent="0.2">
      <c r="A502" s="831" t="s">
        <v>592</v>
      </c>
      <c r="B502" s="832" t="s">
        <v>593</v>
      </c>
      <c r="C502" s="835" t="s">
        <v>616</v>
      </c>
      <c r="D502" s="863" t="s">
        <v>617</v>
      </c>
      <c r="E502" s="835" t="s">
        <v>5757</v>
      </c>
      <c r="F502" s="863" t="s">
        <v>5758</v>
      </c>
      <c r="G502" s="835" t="s">
        <v>5790</v>
      </c>
      <c r="H502" s="835" t="s">
        <v>5791</v>
      </c>
      <c r="I502" s="849">
        <v>3.4833333492279053</v>
      </c>
      <c r="J502" s="849">
        <v>5300</v>
      </c>
      <c r="K502" s="850">
        <v>18459</v>
      </c>
    </row>
    <row r="503" spans="1:11" ht="14.45" customHeight="1" x14ac:dyDescent="0.2">
      <c r="A503" s="831" t="s">
        <v>592</v>
      </c>
      <c r="B503" s="832" t="s">
        <v>593</v>
      </c>
      <c r="C503" s="835" t="s">
        <v>616</v>
      </c>
      <c r="D503" s="863" t="s">
        <v>617</v>
      </c>
      <c r="E503" s="835" t="s">
        <v>5757</v>
      </c>
      <c r="F503" s="863" t="s">
        <v>5758</v>
      </c>
      <c r="G503" s="835" t="s">
        <v>5790</v>
      </c>
      <c r="H503" s="835" t="s">
        <v>5792</v>
      </c>
      <c r="I503" s="849">
        <v>3.4100000858306885</v>
      </c>
      <c r="J503" s="849">
        <v>9000</v>
      </c>
      <c r="K503" s="850">
        <v>30748</v>
      </c>
    </row>
    <row r="504" spans="1:11" ht="14.45" customHeight="1" x14ac:dyDescent="0.2">
      <c r="A504" s="831" t="s">
        <v>592</v>
      </c>
      <c r="B504" s="832" t="s">
        <v>593</v>
      </c>
      <c r="C504" s="835" t="s">
        <v>616</v>
      </c>
      <c r="D504" s="863" t="s">
        <v>617</v>
      </c>
      <c r="E504" s="835" t="s">
        <v>5757</v>
      </c>
      <c r="F504" s="863" t="s">
        <v>5758</v>
      </c>
      <c r="G504" s="835" t="s">
        <v>6185</v>
      </c>
      <c r="H504" s="835" t="s">
        <v>6186</v>
      </c>
      <c r="I504" s="849">
        <v>30.25</v>
      </c>
      <c r="J504" s="849">
        <v>100</v>
      </c>
      <c r="K504" s="850">
        <v>3025</v>
      </c>
    </row>
    <row r="505" spans="1:11" ht="14.45" customHeight="1" x14ac:dyDescent="0.2">
      <c r="A505" s="831" t="s">
        <v>592</v>
      </c>
      <c r="B505" s="832" t="s">
        <v>593</v>
      </c>
      <c r="C505" s="835" t="s">
        <v>616</v>
      </c>
      <c r="D505" s="863" t="s">
        <v>617</v>
      </c>
      <c r="E505" s="835" t="s">
        <v>5757</v>
      </c>
      <c r="F505" s="863" t="s">
        <v>5758</v>
      </c>
      <c r="G505" s="835" t="s">
        <v>5796</v>
      </c>
      <c r="H505" s="835" t="s">
        <v>5797</v>
      </c>
      <c r="I505" s="849">
        <v>17.979999542236328</v>
      </c>
      <c r="J505" s="849">
        <v>4300</v>
      </c>
      <c r="K505" s="850">
        <v>77314</v>
      </c>
    </row>
    <row r="506" spans="1:11" ht="14.45" customHeight="1" x14ac:dyDescent="0.2">
      <c r="A506" s="831" t="s">
        <v>592</v>
      </c>
      <c r="B506" s="832" t="s">
        <v>593</v>
      </c>
      <c r="C506" s="835" t="s">
        <v>616</v>
      </c>
      <c r="D506" s="863" t="s">
        <v>617</v>
      </c>
      <c r="E506" s="835" t="s">
        <v>5757</v>
      </c>
      <c r="F506" s="863" t="s">
        <v>5758</v>
      </c>
      <c r="G506" s="835" t="s">
        <v>5796</v>
      </c>
      <c r="H506" s="835" t="s">
        <v>5798</v>
      </c>
      <c r="I506" s="849">
        <v>17.979999542236328</v>
      </c>
      <c r="J506" s="849">
        <v>2200</v>
      </c>
      <c r="K506" s="850">
        <v>39556</v>
      </c>
    </row>
    <row r="507" spans="1:11" ht="14.45" customHeight="1" x14ac:dyDescent="0.2">
      <c r="A507" s="831" t="s">
        <v>592</v>
      </c>
      <c r="B507" s="832" t="s">
        <v>593</v>
      </c>
      <c r="C507" s="835" t="s">
        <v>616</v>
      </c>
      <c r="D507" s="863" t="s">
        <v>617</v>
      </c>
      <c r="E507" s="835" t="s">
        <v>5757</v>
      </c>
      <c r="F507" s="863" t="s">
        <v>5758</v>
      </c>
      <c r="G507" s="835" t="s">
        <v>5822</v>
      </c>
      <c r="H507" s="835" t="s">
        <v>5823</v>
      </c>
      <c r="I507" s="849">
        <v>4.0300002098083496</v>
      </c>
      <c r="J507" s="849">
        <v>5</v>
      </c>
      <c r="K507" s="850">
        <v>20.149999618530273</v>
      </c>
    </row>
    <row r="508" spans="1:11" ht="14.45" customHeight="1" x14ac:dyDescent="0.2">
      <c r="A508" s="831" t="s">
        <v>592</v>
      </c>
      <c r="B508" s="832" t="s">
        <v>593</v>
      </c>
      <c r="C508" s="835" t="s">
        <v>616</v>
      </c>
      <c r="D508" s="863" t="s">
        <v>617</v>
      </c>
      <c r="E508" s="835" t="s">
        <v>5757</v>
      </c>
      <c r="F508" s="863" t="s">
        <v>5758</v>
      </c>
      <c r="G508" s="835" t="s">
        <v>5829</v>
      </c>
      <c r="H508" s="835" t="s">
        <v>5830</v>
      </c>
      <c r="I508" s="849">
        <v>3.1500000953674316</v>
      </c>
      <c r="J508" s="849">
        <v>5</v>
      </c>
      <c r="K508" s="850">
        <v>15.75</v>
      </c>
    </row>
    <row r="509" spans="1:11" ht="14.45" customHeight="1" x14ac:dyDescent="0.2">
      <c r="A509" s="831" t="s">
        <v>592</v>
      </c>
      <c r="B509" s="832" t="s">
        <v>593</v>
      </c>
      <c r="C509" s="835" t="s">
        <v>616</v>
      </c>
      <c r="D509" s="863" t="s">
        <v>617</v>
      </c>
      <c r="E509" s="835" t="s">
        <v>5757</v>
      </c>
      <c r="F509" s="863" t="s">
        <v>5758</v>
      </c>
      <c r="G509" s="835" t="s">
        <v>5829</v>
      </c>
      <c r="H509" s="835" t="s">
        <v>6096</v>
      </c>
      <c r="I509" s="849">
        <v>3.1500000953674316</v>
      </c>
      <c r="J509" s="849">
        <v>10</v>
      </c>
      <c r="K509" s="850">
        <v>31.5</v>
      </c>
    </row>
    <row r="510" spans="1:11" ht="14.45" customHeight="1" x14ac:dyDescent="0.2">
      <c r="A510" s="831" t="s">
        <v>592</v>
      </c>
      <c r="B510" s="832" t="s">
        <v>593</v>
      </c>
      <c r="C510" s="835" t="s">
        <v>616</v>
      </c>
      <c r="D510" s="863" t="s">
        <v>617</v>
      </c>
      <c r="E510" s="835" t="s">
        <v>5757</v>
      </c>
      <c r="F510" s="863" t="s">
        <v>5758</v>
      </c>
      <c r="G510" s="835" t="s">
        <v>5831</v>
      </c>
      <c r="H510" s="835" t="s">
        <v>5832</v>
      </c>
      <c r="I510" s="849">
        <v>2.1500000953674316</v>
      </c>
      <c r="J510" s="849">
        <v>5</v>
      </c>
      <c r="K510" s="850">
        <v>10.75</v>
      </c>
    </row>
    <row r="511" spans="1:11" ht="14.45" customHeight="1" x14ac:dyDescent="0.2">
      <c r="A511" s="831" t="s">
        <v>592</v>
      </c>
      <c r="B511" s="832" t="s">
        <v>593</v>
      </c>
      <c r="C511" s="835" t="s">
        <v>616</v>
      </c>
      <c r="D511" s="863" t="s">
        <v>617</v>
      </c>
      <c r="E511" s="835" t="s">
        <v>5757</v>
      </c>
      <c r="F511" s="863" t="s">
        <v>5758</v>
      </c>
      <c r="G511" s="835" t="s">
        <v>5831</v>
      </c>
      <c r="H511" s="835" t="s">
        <v>6097</v>
      </c>
      <c r="I511" s="849">
        <v>2.0499999523162842</v>
      </c>
      <c r="J511" s="849">
        <v>5</v>
      </c>
      <c r="K511" s="850">
        <v>10.25</v>
      </c>
    </row>
    <row r="512" spans="1:11" ht="14.45" customHeight="1" x14ac:dyDescent="0.2">
      <c r="A512" s="831" t="s">
        <v>592</v>
      </c>
      <c r="B512" s="832" t="s">
        <v>593</v>
      </c>
      <c r="C512" s="835" t="s">
        <v>616</v>
      </c>
      <c r="D512" s="863" t="s">
        <v>617</v>
      </c>
      <c r="E512" s="835" t="s">
        <v>5757</v>
      </c>
      <c r="F512" s="863" t="s">
        <v>5758</v>
      </c>
      <c r="G512" s="835" t="s">
        <v>6098</v>
      </c>
      <c r="H512" s="835" t="s">
        <v>6099</v>
      </c>
      <c r="I512" s="849">
        <v>0.25</v>
      </c>
      <c r="J512" s="849">
        <v>400</v>
      </c>
      <c r="K512" s="850">
        <v>100</v>
      </c>
    </row>
    <row r="513" spans="1:11" ht="14.45" customHeight="1" x14ac:dyDescent="0.2">
      <c r="A513" s="831" t="s">
        <v>592</v>
      </c>
      <c r="B513" s="832" t="s">
        <v>593</v>
      </c>
      <c r="C513" s="835" t="s">
        <v>616</v>
      </c>
      <c r="D513" s="863" t="s">
        <v>617</v>
      </c>
      <c r="E513" s="835" t="s">
        <v>5757</v>
      </c>
      <c r="F513" s="863" t="s">
        <v>5758</v>
      </c>
      <c r="G513" s="835" t="s">
        <v>6100</v>
      </c>
      <c r="H513" s="835" t="s">
        <v>6187</v>
      </c>
      <c r="I513" s="849">
        <v>4.9699997901916504</v>
      </c>
      <c r="J513" s="849">
        <v>10</v>
      </c>
      <c r="K513" s="850">
        <v>49.700000762939453</v>
      </c>
    </row>
    <row r="514" spans="1:11" ht="14.45" customHeight="1" x14ac:dyDescent="0.2">
      <c r="A514" s="831" t="s">
        <v>592</v>
      </c>
      <c r="B514" s="832" t="s">
        <v>593</v>
      </c>
      <c r="C514" s="835" t="s">
        <v>616</v>
      </c>
      <c r="D514" s="863" t="s">
        <v>617</v>
      </c>
      <c r="E514" s="835" t="s">
        <v>5757</v>
      </c>
      <c r="F514" s="863" t="s">
        <v>5758</v>
      </c>
      <c r="G514" s="835" t="s">
        <v>5843</v>
      </c>
      <c r="H514" s="835" t="s">
        <v>5844</v>
      </c>
      <c r="I514" s="849">
        <v>13.310000419616699</v>
      </c>
      <c r="J514" s="849">
        <v>30</v>
      </c>
      <c r="K514" s="850">
        <v>399.30001831054688</v>
      </c>
    </row>
    <row r="515" spans="1:11" ht="14.45" customHeight="1" x14ac:dyDescent="0.2">
      <c r="A515" s="831" t="s">
        <v>592</v>
      </c>
      <c r="B515" s="832" t="s">
        <v>593</v>
      </c>
      <c r="C515" s="835" t="s">
        <v>616</v>
      </c>
      <c r="D515" s="863" t="s">
        <v>617</v>
      </c>
      <c r="E515" s="835" t="s">
        <v>5757</v>
      </c>
      <c r="F515" s="863" t="s">
        <v>5758</v>
      </c>
      <c r="G515" s="835" t="s">
        <v>6188</v>
      </c>
      <c r="H515" s="835" t="s">
        <v>6189</v>
      </c>
      <c r="I515" s="849">
        <v>25.532500743865967</v>
      </c>
      <c r="J515" s="849">
        <v>210</v>
      </c>
      <c r="K515" s="850">
        <v>5361.7000732421875</v>
      </c>
    </row>
    <row r="516" spans="1:11" ht="14.45" customHeight="1" x14ac:dyDescent="0.2">
      <c r="A516" s="831" t="s">
        <v>592</v>
      </c>
      <c r="B516" s="832" t="s">
        <v>593</v>
      </c>
      <c r="C516" s="835" t="s">
        <v>616</v>
      </c>
      <c r="D516" s="863" t="s">
        <v>617</v>
      </c>
      <c r="E516" s="835" t="s">
        <v>5757</v>
      </c>
      <c r="F516" s="863" t="s">
        <v>5758</v>
      </c>
      <c r="G516" s="835" t="s">
        <v>5845</v>
      </c>
      <c r="H516" s="835" t="s">
        <v>5846</v>
      </c>
      <c r="I516" s="849">
        <v>2.2824999690055847</v>
      </c>
      <c r="J516" s="849">
        <v>600</v>
      </c>
      <c r="K516" s="850">
        <v>1369</v>
      </c>
    </row>
    <row r="517" spans="1:11" ht="14.45" customHeight="1" x14ac:dyDescent="0.2">
      <c r="A517" s="831" t="s">
        <v>592</v>
      </c>
      <c r="B517" s="832" t="s">
        <v>593</v>
      </c>
      <c r="C517" s="835" t="s">
        <v>616</v>
      </c>
      <c r="D517" s="863" t="s">
        <v>617</v>
      </c>
      <c r="E517" s="835" t="s">
        <v>5757</v>
      </c>
      <c r="F517" s="863" t="s">
        <v>5758</v>
      </c>
      <c r="G517" s="835" t="s">
        <v>5843</v>
      </c>
      <c r="H517" s="835" t="s">
        <v>5848</v>
      </c>
      <c r="I517" s="849">
        <v>13.310000419616699</v>
      </c>
      <c r="J517" s="849">
        <v>55</v>
      </c>
      <c r="K517" s="850">
        <v>732.04998779296875</v>
      </c>
    </row>
    <row r="518" spans="1:11" ht="14.45" customHeight="1" x14ac:dyDescent="0.2">
      <c r="A518" s="831" t="s">
        <v>592</v>
      </c>
      <c r="B518" s="832" t="s">
        <v>593</v>
      </c>
      <c r="C518" s="835" t="s">
        <v>616</v>
      </c>
      <c r="D518" s="863" t="s">
        <v>617</v>
      </c>
      <c r="E518" s="835" t="s">
        <v>5757</v>
      </c>
      <c r="F518" s="863" t="s">
        <v>5758</v>
      </c>
      <c r="G518" s="835" t="s">
        <v>6188</v>
      </c>
      <c r="H518" s="835" t="s">
        <v>6190</v>
      </c>
      <c r="I518" s="849">
        <v>25.530000686645508</v>
      </c>
      <c r="J518" s="849">
        <v>260</v>
      </c>
      <c r="K518" s="850">
        <v>6637.8001098632813</v>
      </c>
    </row>
    <row r="519" spans="1:11" ht="14.45" customHeight="1" x14ac:dyDescent="0.2">
      <c r="A519" s="831" t="s">
        <v>592</v>
      </c>
      <c r="B519" s="832" t="s">
        <v>593</v>
      </c>
      <c r="C519" s="835" t="s">
        <v>616</v>
      </c>
      <c r="D519" s="863" t="s">
        <v>617</v>
      </c>
      <c r="E519" s="835" t="s">
        <v>5757</v>
      </c>
      <c r="F519" s="863" t="s">
        <v>5758</v>
      </c>
      <c r="G519" s="835" t="s">
        <v>5845</v>
      </c>
      <c r="H519" s="835" t="s">
        <v>5849</v>
      </c>
      <c r="I519" s="849">
        <v>2.2899999618530273</v>
      </c>
      <c r="J519" s="849">
        <v>900</v>
      </c>
      <c r="K519" s="850">
        <v>2061</v>
      </c>
    </row>
    <row r="520" spans="1:11" ht="14.45" customHeight="1" x14ac:dyDescent="0.2">
      <c r="A520" s="831" t="s">
        <v>592</v>
      </c>
      <c r="B520" s="832" t="s">
        <v>593</v>
      </c>
      <c r="C520" s="835" t="s">
        <v>616</v>
      </c>
      <c r="D520" s="863" t="s">
        <v>617</v>
      </c>
      <c r="E520" s="835" t="s">
        <v>5757</v>
      </c>
      <c r="F520" s="863" t="s">
        <v>5758</v>
      </c>
      <c r="G520" s="835" t="s">
        <v>6191</v>
      </c>
      <c r="H520" s="835" t="s">
        <v>6192</v>
      </c>
      <c r="I520" s="849">
        <v>39.930000305175781</v>
      </c>
      <c r="J520" s="849">
        <v>150</v>
      </c>
      <c r="K520" s="850">
        <v>5989.5</v>
      </c>
    </row>
    <row r="521" spans="1:11" ht="14.45" customHeight="1" x14ac:dyDescent="0.2">
      <c r="A521" s="831" t="s">
        <v>592</v>
      </c>
      <c r="B521" s="832" t="s">
        <v>593</v>
      </c>
      <c r="C521" s="835" t="s">
        <v>616</v>
      </c>
      <c r="D521" s="863" t="s">
        <v>617</v>
      </c>
      <c r="E521" s="835" t="s">
        <v>5757</v>
      </c>
      <c r="F521" s="863" t="s">
        <v>5758</v>
      </c>
      <c r="G521" s="835" t="s">
        <v>6191</v>
      </c>
      <c r="H521" s="835" t="s">
        <v>6193</v>
      </c>
      <c r="I521" s="849">
        <v>39.930000305175781</v>
      </c>
      <c r="J521" s="849">
        <v>100</v>
      </c>
      <c r="K521" s="850">
        <v>3993</v>
      </c>
    </row>
    <row r="522" spans="1:11" ht="14.45" customHeight="1" x14ac:dyDescent="0.2">
      <c r="A522" s="831" t="s">
        <v>592</v>
      </c>
      <c r="B522" s="832" t="s">
        <v>593</v>
      </c>
      <c r="C522" s="835" t="s">
        <v>616</v>
      </c>
      <c r="D522" s="863" t="s">
        <v>617</v>
      </c>
      <c r="E522" s="835" t="s">
        <v>5757</v>
      </c>
      <c r="F522" s="863" t="s">
        <v>5758</v>
      </c>
      <c r="G522" s="835" t="s">
        <v>5854</v>
      </c>
      <c r="H522" s="835" t="s">
        <v>5855</v>
      </c>
      <c r="I522" s="849">
        <v>1.5</v>
      </c>
      <c r="J522" s="849">
        <v>20</v>
      </c>
      <c r="K522" s="850">
        <v>30</v>
      </c>
    </row>
    <row r="523" spans="1:11" ht="14.45" customHeight="1" x14ac:dyDescent="0.2">
      <c r="A523" s="831" t="s">
        <v>592</v>
      </c>
      <c r="B523" s="832" t="s">
        <v>593</v>
      </c>
      <c r="C523" s="835" t="s">
        <v>616</v>
      </c>
      <c r="D523" s="863" t="s">
        <v>617</v>
      </c>
      <c r="E523" s="835" t="s">
        <v>5757</v>
      </c>
      <c r="F523" s="863" t="s">
        <v>5758</v>
      </c>
      <c r="G523" s="835" t="s">
        <v>5878</v>
      </c>
      <c r="H523" s="835" t="s">
        <v>5879</v>
      </c>
      <c r="I523" s="849">
        <v>0.82333332300186157</v>
      </c>
      <c r="J523" s="849">
        <v>5500</v>
      </c>
      <c r="K523" s="850">
        <v>4536</v>
      </c>
    </row>
    <row r="524" spans="1:11" ht="14.45" customHeight="1" x14ac:dyDescent="0.2">
      <c r="A524" s="831" t="s">
        <v>592</v>
      </c>
      <c r="B524" s="832" t="s">
        <v>593</v>
      </c>
      <c r="C524" s="835" t="s">
        <v>616</v>
      </c>
      <c r="D524" s="863" t="s">
        <v>617</v>
      </c>
      <c r="E524" s="835" t="s">
        <v>5757</v>
      </c>
      <c r="F524" s="863" t="s">
        <v>5758</v>
      </c>
      <c r="G524" s="835" t="s">
        <v>5880</v>
      </c>
      <c r="H524" s="835" t="s">
        <v>5881</v>
      </c>
      <c r="I524" s="849">
        <v>1.0900000333786011</v>
      </c>
      <c r="J524" s="849">
        <v>1500</v>
      </c>
      <c r="K524" s="850">
        <v>1635</v>
      </c>
    </row>
    <row r="525" spans="1:11" ht="14.45" customHeight="1" x14ac:dyDescent="0.2">
      <c r="A525" s="831" t="s">
        <v>592</v>
      </c>
      <c r="B525" s="832" t="s">
        <v>593</v>
      </c>
      <c r="C525" s="835" t="s">
        <v>616</v>
      </c>
      <c r="D525" s="863" t="s">
        <v>617</v>
      </c>
      <c r="E525" s="835" t="s">
        <v>5757</v>
      </c>
      <c r="F525" s="863" t="s">
        <v>5758</v>
      </c>
      <c r="G525" s="835" t="s">
        <v>6194</v>
      </c>
      <c r="H525" s="835" t="s">
        <v>6195</v>
      </c>
      <c r="I525" s="849">
        <v>5.190000057220459</v>
      </c>
      <c r="J525" s="849">
        <v>300</v>
      </c>
      <c r="K525" s="850">
        <v>1556.1400146484375</v>
      </c>
    </row>
    <row r="526" spans="1:11" ht="14.45" customHeight="1" x14ac:dyDescent="0.2">
      <c r="A526" s="831" t="s">
        <v>592</v>
      </c>
      <c r="B526" s="832" t="s">
        <v>593</v>
      </c>
      <c r="C526" s="835" t="s">
        <v>616</v>
      </c>
      <c r="D526" s="863" t="s">
        <v>617</v>
      </c>
      <c r="E526" s="835" t="s">
        <v>5757</v>
      </c>
      <c r="F526" s="863" t="s">
        <v>5758</v>
      </c>
      <c r="G526" s="835" t="s">
        <v>5882</v>
      </c>
      <c r="H526" s="835" t="s">
        <v>5883</v>
      </c>
      <c r="I526" s="849">
        <v>0.43000000715255737</v>
      </c>
      <c r="J526" s="849">
        <v>1000</v>
      </c>
      <c r="K526" s="850">
        <v>430</v>
      </c>
    </row>
    <row r="527" spans="1:11" ht="14.45" customHeight="1" x14ac:dyDescent="0.2">
      <c r="A527" s="831" t="s">
        <v>592</v>
      </c>
      <c r="B527" s="832" t="s">
        <v>593</v>
      </c>
      <c r="C527" s="835" t="s">
        <v>616</v>
      </c>
      <c r="D527" s="863" t="s">
        <v>617</v>
      </c>
      <c r="E527" s="835" t="s">
        <v>5757</v>
      </c>
      <c r="F527" s="863" t="s">
        <v>5758</v>
      </c>
      <c r="G527" s="835" t="s">
        <v>5884</v>
      </c>
      <c r="H527" s="835" t="s">
        <v>5885</v>
      </c>
      <c r="I527" s="849">
        <v>0.47999998927116394</v>
      </c>
      <c r="J527" s="849">
        <v>200</v>
      </c>
      <c r="K527" s="850">
        <v>96</v>
      </c>
    </row>
    <row r="528" spans="1:11" ht="14.45" customHeight="1" x14ac:dyDescent="0.2">
      <c r="A528" s="831" t="s">
        <v>592</v>
      </c>
      <c r="B528" s="832" t="s">
        <v>593</v>
      </c>
      <c r="C528" s="835" t="s">
        <v>616</v>
      </c>
      <c r="D528" s="863" t="s">
        <v>617</v>
      </c>
      <c r="E528" s="835" t="s">
        <v>5757</v>
      </c>
      <c r="F528" s="863" t="s">
        <v>5758</v>
      </c>
      <c r="G528" s="835" t="s">
        <v>5884</v>
      </c>
      <c r="H528" s="835" t="s">
        <v>5886</v>
      </c>
      <c r="I528" s="849">
        <v>0.4699999988079071</v>
      </c>
      <c r="J528" s="849">
        <v>200</v>
      </c>
      <c r="K528" s="850">
        <v>94</v>
      </c>
    </row>
    <row r="529" spans="1:11" ht="14.45" customHeight="1" x14ac:dyDescent="0.2">
      <c r="A529" s="831" t="s">
        <v>592</v>
      </c>
      <c r="B529" s="832" t="s">
        <v>593</v>
      </c>
      <c r="C529" s="835" t="s">
        <v>616</v>
      </c>
      <c r="D529" s="863" t="s">
        <v>617</v>
      </c>
      <c r="E529" s="835" t="s">
        <v>5757</v>
      </c>
      <c r="F529" s="863" t="s">
        <v>5758</v>
      </c>
      <c r="G529" s="835" t="s">
        <v>5887</v>
      </c>
      <c r="H529" s="835" t="s">
        <v>5888</v>
      </c>
      <c r="I529" s="849">
        <v>1.1299999952316284</v>
      </c>
      <c r="J529" s="849">
        <v>2240</v>
      </c>
      <c r="K529" s="850">
        <v>2535.2000122070313</v>
      </c>
    </row>
    <row r="530" spans="1:11" ht="14.45" customHeight="1" x14ac:dyDescent="0.2">
      <c r="A530" s="831" t="s">
        <v>592</v>
      </c>
      <c r="B530" s="832" t="s">
        <v>593</v>
      </c>
      <c r="C530" s="835" t="s">
        <v>616</v>
      </c>
      <c r="D530" s="863" t="s">
        <v>617</v>
      </c>
      <c r="E530" s="835" t="s">
        <v>5757</v>
      </c>
      <c r="F530" s="863" t="s">
        <v>5758</v>
      </c>
      <c r="G530" s="835" t="s">
        <v>5889</v>
      </c>
      <c r="H530" s="835" t="s">
        <v>5890</v>
      </c>
      <c r="I530" s="849">
        <v>1.6799999475479126</v>
      </c>
      <c r="J530" s="849">
        <v>500</v>
      </c>
      <c r="K530" s="850">
        <v>840</v>
      </c>
    </row>
    <row r="531" spans="1:11" ht="14.45" customHeight="1" x14ac:dyDescent="0.2">
      <c r="A531" s="831" t="s">
        <v>592</v>
      </c>
      <c r="B531" s="832" t="s">
        <v>593</v>
      </c>
      <c r="C531" s="835" t="s">
        <v>616</v>
      </c>
      <c r="D531" s="863" t="s">
        <v>617</v>
      </c>
      <c r="E531" s="835" t="s">
        <v>5757</v>
      </c>
      <c r="F531" s="863" t="s">
        <v>5758</v>
      </c>
      <c r="G531" s="835" t="s">
        <v>5893</v>
      </c>
      <c r="H531" s="835" t="s">
        <v>5894</v>
      </c>
      <c r="I531" s="849">
        <v>0.57999998331069946</v>
      </c>
      <c r="J531" s="849">
        <v>2100</v>
      </c>
      <c r="K531" s="850">
        <v>1218</v>
      </c>
    </row>
    <row r="532" spans="1:11" ht="14.45" customHeight="1" x14ac:dyDescent="0.2">
      <c r="A532" s="831" t="s">
        <v>592</v>
      </c>
      <c r="B532" s="832" t="s">
        <v>593</v>
      </c>
      <c r="C532" s="835" t="s">
        <v>616</v>
      </c>
      <c r="D532" s="863" t="s">
        <v>617</v>
      </c>
      <c r="E532" s="835" t="s">
        <v>5757</v>
      </c>
      <c r="F532" s="863" t="s">
        <v>5758</v>
      </c>
      <c r="G532" s="835" t="s">
        <v>5895</v>
      </c>
      <c r="H532" s="835" t="s">
        <v>5896</v>
      </c>
      <c r="I532" s="849">
        <v>0.67000001668930054</v>
      </c>
      <c r="J532" s="849">
        <v>500</v>
      </c>
      <c r="K532" s="850">
        <v>335</v>
      </c>
    </row>
    <row r="533" spans="1:11" ht="14.45" customHeight="1" x14ac:dyDescent="0.2">
      <c r="A533" s="831" t="s">
        <v>592</v>
      </c>
      <c r="B533" s="832" t="s">
        <v>593</v>
      </c>
      <c r="C533" s="835" t="s">
        <v>616</v>
      </c>
      <c r="D533" s="863" t="s">
        <v>617</v>
      </c>
      <c r="E533" s="835" t="s">
        <v>5757</v>
      </c>
      <c r="F533" s="863" t="s">
        <v>5758</v>
      </c>
      <c r="G533" s="835" t="s">
        <v>5880</v>
      </c>
      <c r="H533" s="835" t="s">
        <v>5909</v>
      </c>
      <c r="I533" s="849">
        <v>1.0871428932462419</v>
      </c>
      <c r="J533" s="849">
        <v>11300</v>
      </c>
      <c r="K533" s="850">
        <v>12290</v>
      </c>
    </row>
    <row r="534" spans="1:11" ht="14.45" customHeight="1" x14ac:dyDescent="0.2">
      <c r="A534" s="831" t="s">
        <v>592</v>
      </c>
      <c r="B534" s="832" t="s">
        <v>593</v>
      </c>
      <c r="C534" s="835" t="s">
        <v>616</v>
      </c>
      <c r="D534" s="863" t="s">
        <v>617</v>
      </c>
      <c r="E534" s="835" t="s">
        <v>5757</v>
      </c>
      <c r="F534" s="863" t="s">
        <v>5758</v>
      </c>
      <c r="G534" s="835" t="s">
        <v>5884</v>
      </c>
      <c r="H534" s="835" t="s">
        <v>5910</v>
      </c>
      <c r="I534" s="849">
        <v>0.47333332896232605</v>
      </c>
      <c r="J534" s="849">
        <v>2600</v>
      </c>
      <c r="K534" s="850">
        <v>1229</v>
      </c>
    </row>
    <row r="535" spans="1:11" ht="14.45" customHeight="1" x14ac:dyDescent="0.2">
      <c r="A535" s="831" t="s">
        <v>592</v>
      </c>
      <c r="B535" s="832" t="s">
        <v>593</v>
      </c>
      <c r="C535" s="835" t="s">
        <v>616</v>
      </c>
      <c r="D535" s="863" t="s">
        <v>617</v>
      </c>
      <c r="E535" s="835" t="s">
        <v>5757</v>
      </c>
      <c r="F535" s="863" t="s">
        <v>5758</v>
      </c>
      <c r="G535" s="835" t="s">
        <v>5889</v>
      </c>
      <c r="H535" s="835" t="s">
        <v>5911</v>
      </c>
      <c r="I535" s="849">
        <v>1.6749999523162842</v>
      </c>
      <c r="J535" s="849">
        <v>2800</v>
      </c>
      <c r="K535" s="850">
        <v>4688</v>
      </c>
    </row>
    <row r="536" spans="1:11" ht="14.45" customHeight="1" x14ac:dyDescent="0.2">
      <c r="A536" s="831" t="s">
        <v>592</v>
      </c>
      <c r="B536" s="832" t="s">
        <v>593</v>
      </c>
      <c r="C536" s="835" t="s">
        <v>616</v>
      </c>
      <c r="D536" s="863" t="s">
        <v>617</v>
      </c>
      <c r="E536" s="835" t="s">
        <v>5757</v>
      </c>
      <c r="F536" s="863" t="s">
        <v>5758</v>
      </c>
      <c r="G536" s="835" t="s">
        <v>5895</v>
      </c>
      <c r="H536" s="835" t="s">
        <v>5912</v>
      </c>
      <c r="I536" s="849">
        <v>0.67000001668930054</v>
      </c>
      <c r="J536" s="849">
        <v>6800</v>
      </c>
      <c r="K536" s="850">
        <v>4556</v>
      </c>
    </row>
    <row r="537" spans="1:11" ht="14.45" customHeight="1" x14ac:dyDescent="0.2">
      <c r="A537" s="831" t="s">
        <v>592</v>
      </c>
      <c r="B537" s="832" t="s">
        <v>593</v>
      </c>
      <c r="C537" s="835" t="s">
        <v>616</v>
      </c>
      <c r="D537" s="863" t="s">
        <v>617</v>
      </c>
      <c r="E537" s="835" t="s">
        <v>5757</v>
      </c>
      <c r="F537" s="863" t="s">
        <v>5758</v>
      </c>
      <c r="G537" s="835" t="s">
        <v>5901</v>
      </c>
      <c r="H537" s="835" t="s">
        <v>5915</v>
      </c>
      <c r="I537" s="849">
        <v>8.8366667429606114</v>
      </c>
      <c r="J537" s="849">
        <v>300</v>
      </c>
      <c r="K537" s="850">
        <v>2651</v>
      </c>
    </row>
    <row r="538" spans="1:11" ht="14.45" customHeight="1" x14ac:dyDescent="0.2">
      <c r="A538" s="831" t="s">
        <v>592</v>
      </c>
      <c r="B538" s="832" t="s">
        <v>593</v>
      </c>
      <c r="C538" s="835" t="s">
        <v>616</v>
      </c>
      <c r="D538" s="863" t="s">
        <v>617</v>
      </c>
      <c r="E538" s="835" t="s">
        <v>5757</v>
      </c>
      <c r="F538" s="863" t="s">
        <v>5758</v>
      </c>
      <c r="G538" s="835" t="s">
        <v>5920</v>
      </c>
      <c r="H538" s="835" t="s">
        <v>5921</v>
      </c>
      <c r="I538" s="849">
        <v>5.8050000667572021</v>
      </c>
      <c r="J538" s="849">
        <v>500</v>
      </c>
      <c r="K538" s="850">
        <v>2902.5</v>
      </c>
    </row>
    <row r="539" spans="1:11" ht="14.45" customHeight="1" x14ac:dyDescent="0.2">
      <c r="A539" s="831" t="s">
        <v>592</v>
      </c>
      <c r="B539" s="832" t="s">
        <v>593</v>
      </c>
      <c r="C539" s="835" t="s">
        <v>616</v>
      </c>
      <c r="D539" s="863" t="s">
        <v>617</v>
      </c>
      <c r="E539" s="835" t="s">
        <v>5757</v>
      </c>
      <c r="F539" s="863" t="s">
        <v>5758</v>
      </c>
      <c r="G539" s="835" t="s">
        <v>5924</v>
      </c>
      <c r="H539" s="835" t="s">
        <v>5925</v>
      </c>
      <c r="I539" s="849">
        <v>5.869999885559082</v>
      </c>
      <c r="J539" s="849">
        <v>250</v>
      </c>
      <c r="K539" s="850">
        <v>1467.5</v>
      </c>
    </row>
    <row r="540" spans="1:11" ht="14.45" customHeight="1" x14ac:dyDescent="0.2">
      <c r="A540" s="831" t="s">
        <v>592</v>
      </c>
      <c r="B540" s="832" t="s">
        <v>593</v>
      </c>
      <c r="C540" s="835" t="s">
        <v>616</v>
      </c>
      <c r="D540" s="863" t="s">
        <v>617</v>
      </c>
      <c r="E540" s="835" t="s">
        <v>5757</v>
      </c>
      <c r="F540" s="863" t="s">
        <v>5758</v>
      </c>
      <c r="G540" s="835" t="s">
        <v>5920</v>
      </c>
      <c r="H540" s="835" t="s">
        <v>6124</v>
      </c>
      <c r="I540" s="849">
        <v>5.809999942779541</v>
      </c>
      <c r="J540" s="849">
        <v>100</v>
      </c>
      <c r="K540" s="850">
        <v>581</v>
      </c>
    </row>
    <row r="541" spans="1:11" ht="14.45" customHeight="1" x14ac:dyDescent="0.2">
      <c r="A541" s="831" t="s">
        <v>592</v>
      </c>
      <c r="B541" s="832" t="s">
        <v>593</v>
      </c>
      <c r="C541" s="835" t="s">
        <v>616</v>
      </c>
      <c r="D541" s="863" t="s">
        <v>617</v>
      </c>
      <c r="E541" s="835" t="s">
        <v>5757</v>
      </c>
      <c r="F541" s="863" t="s">
        <v>5758</v>
      </c>
      <c r="G541" s="835" t="s">
        <v>6196</v>
      </c>
      <c r="H541" s="835" t="s">
        <v>6197</v>
      </c>
      <c r="I541" s="849">
        <v>37.509998321533203</v>
      </c>
      <c r="J541" s="849">
        <v>5</v>
      </c>
      <c r="K541" s="850">
        <v>187.55000305175781</v>
      </c>
    </row>
    <row r="542" spans="1:11" ht="14.45" customHeight="1" x14ac:dyDescent="0.2">
      <c r="A542" s="831" t="s">
        <v>592</v>
      </c>
      <c r="B542" s="832" t="s">
        <v>593</v>
      </c>
      <c r="C542" s="835" t="s">
        <v>616</v>
      </c>
      <c r="D542" s="863" t="s">
        <v>617</v>
      </c>
      <c r="E542" s="835" t="s">
        <v>5757</v>
      </c>
      <c r="F542" s="863" t="s">
        <v>5758</v>
      </c>
      <c r="G542" s="835" t="s">
        <v>6198</v>
      </c>
      <c r="H542" s="835" t="s">
        <v>6199</v>
      </c>
      <c r="I542" s="849">
        <v>49.970001220703125</v>
      </c>
      <c r="J542" s="849">
        <v>10</v>
      </c>
      <c r="K542" s="850">
        <v>499.73001098632813</v>
      </c>
    </row>
    <row r="543" spans="1:11" ht="14.45" customHeight="1" x14ac:dyDescent="0.2">
      <c r="A543" s="831" t="s">
        <v>592</v>
      </c>
      <c r="B543" s="832" t="s">
        <v>593</v>
      </c>
      <c r="C543" s="835" t="s">
        <v>616</v>
      </c>
      <c r="D543" s="863" t="s">
        <v>617</v>
      </c>
      <c r="E543" s="835" t="s">
        <v>5757</v>
      </c>
      <c r="F543" s="863" t="s">
        <v>5758</v>
      </c>
      <c r="G543" s="835" t="s">
        <v>6125</v>
      </c>
      <c r="H543" s="835" t="s">
        <v>6126</v>
      </c>
      <c r="I543" s="849">
        <v>0.4699999988079071</v>
      </c>
      <c r="J543" s="849">
        <v>5800</v>
      </c>
      <c r="K543" s="850">
        <v>2726</v>
      </c>
    </row>
    <row r="544" spans="1:11" ht="14.45" customHeight="1" x14ac:dyDescent="0.2">
      <c r="A544" s="831" t="s">
        <v>592</v>
      </c>
      <c r="B544" s="832" t="s">
        <v>593</v>
      </c>
      <c r="C544" s="835" t="s">
        <v>616</v>
      </c>
      <c r="D544" s="863" t="s">
        <v>617</v>
      </c>
      <c r="E544" s="835" t="s">
        <v>5757</v>
      </c>
      <c r="F544" s="863" t="s">
        <v>5758</v>
      </c>
      <c r="G544" s="835" t="s">
        <v>6125</v>
      </c>
      <c r="H544" s="835" t="s">
        <v>6129</v>
      </c>
      <c r="I544" s="849">
        <v>0.4699999988079071</v>
      </c>
      <c r="J544" s="849">
        <v>11000</v>
      </c>
      <c r="K544" s="850">
        <v>5170</v>
      </c>
    </row>
    <row r="545" spans="1:11" ht="14.45" customHeight="1" x14ac:dyDescent="0.2">
      <c r="A545" s="831" t="s">
        <v>592</v>
      </c>
      <c r="B545" s="832" t="s">
        <v>593</v>
      </c>
      <c r="C545" s="835" t="s">
        <v>616</v>
      </c>
      <c r="D545" s="863" t="s">
        <v>617</v>
      </c>
      <c r="E545" s="835" t="s">
        <v>5757</v>
      </c>
      <c r="F545" s="863" t="s">
        <v>5758</v>
      </c>
      <c r="G545" s="835" t="s">
        <v>5929</v>
      </c>
      <c r="H545" s="835" t="s">
        <v>5930</v>
      </c>
      <c r="I545" s="849">
        <v>2.372499942779541</v>
      </c>
      <c r="J545" s="849">
        <v>700</v>
      </c>
      <c r="K545" s="850">
        <v>1660</v>
      </c>
    </row>
    <row r="546" spans="1:11" ht="14.45" customHeight="1" x14ac:dyDescent="0.2">
      <c r="A546" s="831" t="s">
        <v>592</v>
      </c>
      <c r="B546" s="832" t="s">
        <v>593</v>
      </c>
      <c r="C546" s="835" t="s">
        <v>616</v>
      </c>
      <c r="D546" s="863" t="s">
        <v>617</v>
      </c>
      <c r="E546" s="835" t="s">
        <v>5757</v>
      </c>
      <c r="F546" s="863" t="s">
        <v>5758</v>
      </c>
      <c r="G546" s="835" t="s">
        <v>5929</v>
      </c>
      <c r="H546" s="835" t="s">
        <v>5931</v>
      </c>
      <c r="I546" s="849">
        <v>2.369999885559082</v>
      </c>
      <c r="J546" s="849">
        <v>600</v>
      </c>
      <c r="K546" s="850">
        <v>1422</v>
      </c>
    </row>
    <row r="547" spans="1:11" ht="14.45" customHeight="1" x14ac:dyDescent="0.2">
      <c r="A547" s="831" t="s">
        <v>592</v>
      </c>
      <c r="B547" s="832" t="s">
        <v>593</v>
      </c>
      <c r="C547" s="835" t="s">
        <v>616</v>
      </c>
      <c r="D547" s="863" t="s">
        <v>617</v>
      </c>
      <c r="E547" s="835" t="s">
        <v>5757</v>
      </c>
      <c r="F547" s="863" t="s">
        <v>5758</v>
      </c>
      <c r="G547" s="835" t="s">
        <v>5932</v>
      </c>
      <c r="H547" s="835" t="s">
        <v>5933</v>
      </c>
      <c r="I547" s="849">
        <v>1.9833333492279053</v>
      </c>
      <c r="J547" s="849">
        <v>12500</v>
      </c>
      <c r="K547" s="850">
        <v>24798</v>
      </c>
    </row>
    <row r="548" spans="1:11" ht="14.45" customHeight="1" x14ac:dyDescent="0.2">
      <c r="A548" s="831" t="s">
        <v>592</v>
      </c>
      <c r="B548" s="832" t="s">
        <v>593</v>
      </c>
      <c r="C548" s="835" t="s">
        <v>616</v>
      </c>
      <c r="D548" s="863" t="s">
        <v>617</v>
      </c>
      <c r="E548" s="835" t="s">
        <v>5757</v>
      </c>
      <c r="F548" s="863" t="s">
        <v>5758</v>
      </c>
      <c r="G548" s="835" t="s">
        <v>5932</v>
      </c>
      <c r="H548" s="835" t="s">
        <v>5934</v>
      </c>
      <c r="I548" s="849">
        <v>1.9825000166893005</v>
      </c>
      <c r="J548" s="849">
        <v>6800</v>
      </c>
      <c r="K548" s="850">
        <v>13488</v>
      </c>
    </row>
    <row r="549" spans="1:11" ht="14.45" customHeight="1" x14ac:dyDescent="0.2">
      <c r="A549" s="831" t="s">
        <v>592</v>
      </c>
      <c r="B549" s="832" t="s">
        <v>593</v>
      </c>
      <c r="C549" s="835" t="s">
        <v>616</v>
      </c>
      <c r="D549" s="863" t="s">
        <v>617</v>
      </c>
      <c r="E549" s="835" t="s">
        <v>5757</v>
      </c>
      <c r="F549" s="863" t="s">
        <v>5758</v>
      </c>
      <c r="G549" s="835" t="s">
        <v>5935</v>
      </c>
      <c r="H549" s="835" t="s">
        <v>5936</v>
      </c>
      <c r="I549" s="849">
        <v>2.0433332920074463</v>
      </c>
      <c r="J549" s="849">
        <v>500</v>
      </c>
      <c r="K549" s="850">
        <v>1020.5</v>
      </c>
    </row>
    <row r="550" spans="1:11" ht="14.45" customHeight="1" x14ac:dyDescent="0.2">
      <c r="A550" s="831" t="s">
        <v>592</v>
      </c>
      <c r="B550" s="832" t="s">
        <v>593</v>
      </c>
      <c r="C550" s="835" t="s">
        <v>616</v>
      </c>
      <c r="D550" s="863" t="s">
        <v>617</v>
      </c>
      <c r="E550" s="835" t="s">
        <v>5757</v>
      </c>
      <c r="F550" s="863" t="s">
        <v>5758</v>
      </c>
      <c r="G550" s="835" t="s">
        <v>5935</v>
      </c>
      <c r="H550" s="835" t="s">
        <v>6130</v>
      </c>
      <c r="I550" s="849">
        <v>2.059999942779541</v>
      </c>
      <c r="J550" s="849">
        <v>420</v>
      </c>
      <c r="K550" s="850">
        <v>865</v>
      </c>
    </row>
    <row r="551" spans="1:11" ht="14.45" customHeight="1" x14ac:dyDescent="0.2">
      <c r="A551" s="831" t="s">
        <v>592</v>
      </c>
      <c r="B551" s="832" t="s">
        <v>593</v>
      </c>
      <c r="C551" s="835" t="s">
        <v>616</v>
      </c>
      <c r="D551" s="863" t="s">
        <v>617</v>
      </c>
      <c r="E551" s="835" t="s">
        <v>5757</v>
      </c>
      <c r="F551" s="863" t="s">
        <v>5758</v>
      </c>
      <c r="G551" s="835" t="s">
        <v>6200</v>
      </c>
      <c r="H551" s="835" t="s">
        <v>6201</v>
      </c>
      <c r="I551" s="849">
        <v>2.0324999690055847</v>
      </c>
      <c r="J551" s="849">
        <v>650</v>
      </c>
      <c r="K551" s="850">
        <v>1323</v>
      </c>
    </row>
    <row r="552" spans="1:11" ht="14.45" customHeight="1" x14ac:dyDescent="0.2">
      <c r="A552" s="831" t="s">
        <v>592</v>
      </c>
      <c r="B552" s="832" t="s">
        <v>593</v>
      </c>
      <c r="C552" s="835" t="s">
        <v>616</v>
      </c>
      <c r="D552" s="863" t="s">
        <v>617</v>
      </c>
      <c r="E552" s="835" t="s">
        <v>5757</v>
      </c>
      <c r="F552" s="863" t="s">
        <v>5758</v>
      </c>
      <c r="G552" s="835" t="s">
        <v>5937</v>
      </c>
      <c r="H552" s="835" t="s">
        <v>5938</v>
      </c>
      <c r="I552" s="849">
        <v>3.0749999284744263</v>
      </c>
      <c r="J552" s="849">
        <v>3800</v>
      </c>
      <c r="K552" s="850">
        <v>11682</v>
      </c>
    </row>
    <row r="553" spans="1:11" ht="14.45" customHeight="1" x14ac:dyDescent="0.2">
      <c r="A553" s="831" t="s">
        <v>592</v>
      </c>
      <c r="B553" s="832" t="s">
        <v>593</v>
      </c>
      <c r="C553" s="835" t="s">
        <v>616</v>
      </c>
      <c r="D553" s="863" t="s">
        <v>617</v>
      </c>
      <c r="E553" s="835" t="s">
        <v>5757</v>
      </c>
      <c r="F553" s="863" t="s">
        <v>5758</v>
      </c>
      <c r="G553" s="835" t="s">
        <v>5939</v>
      </c>
      <c r="H553" s="835" t="s">
        <v>5940</v>
      </c>
      <c r="I553" s="849">
        <v>1.9199999570846558</v>
      </c>
      <c r="J553" s="849">
        <v>200</v>
      </c>
      <c r="K553" s="850">
        <v>384</v>
      </c>
    </row>
    <row r="554" spans="1:11" ht="14.45" customHeight="1" x14ac:dyDescent="0.2">
      <c r="A554" s="831" t="s">
        <v>592</v>
      </c>
      <c r="B554" s="832" t="s">
        <v>593</v>
      </c>
      <c r="C554" s="835" t="s">
        <v>616</v>
      </c>
      <c r="D554" s="863" t="s">
        <v>617</v>
      </c>
      <c r="E554" s="835" t="s">
        <v>5757</v>
      </c>
      <c r="F554" s="863" t="s">
        <v>5758</v>
      </c>
      <c r="G554" s="835" t="s">
        <v>6131</v>
      </c>
      <c r="H554" s="835" t="s">
        <v>6132</v>
      </c>
      <c r="I554" s="849">
        <v>3.0974999070167542</v>
      </c>
      <c r="J554" s="849">
        <v>8000</v>
      </c>
      <c r="K554" s="850">
        <v>24784</v>
      </c>
    </row>
    <row r="555" spans="1:11" ht="14.45" customHeight="1" x14ac:dyDescent="0.2">
      <c r="A555" s="831" t="s">
        <v>592</v>
      </c>
      <c r="B555" s="832" t="s">
        <v>593</v>
      </c>
      <c r="C555" s="835" t="s">
        <v>616</v>
      </c>
      <c r="D555" s="863" t="s">
        <v>617</v>
      </c>
      <c r="E555" s="835" t="s">
        <v>5757</v>
      </c>
      <c r="F555" s="863" t="s">
        <v>5758</v>
      </c>
      <c r="G555" s="835" t="s">
        <v>5943</v>
      </c>
      <c r="H555" s="835" t="s">
        <v>6202</v>
      </c>
      <c r="I555" s="849">
        <v>1.9233332872390747</v>
      </c>
      <c r="J555" s="849">
        <v>250</v>
      </c>
      <c r="K555" s="850">
        <v>481</v>
      </c>
    </row>
    <row r="556" spans="1:11" ht="14.45" customHeight="1" x14ac:dyDescent="0.2">
      <c r="A556" s="831" t="s">
        <v>592</v>
      </c>
      <c r="B556" s="832" t="s">
        <v>593</v>
      </c>
      <c r="C556" s="835" t="s">
        <v>616</v>
      </c>
      <c r="D556" s="863" t="s">
        <v>617</v>
      </c>
      <c r="E556" s="835" t="s">
        <v>5757</v>
      </c>
      <c r="F556" s="863" t="s">
        <v>5758</v>
      </c>
      <c r="G556" s="835" t="s">
        <v>5937</v>
      </c>
      <c r="H556" s="835" t="s">
        <v>5941</v>
      </c>
      <c r="I556" s="849">
        <v>3.0733332633972168</v>
      </c>
      <c r="J556" s="849">
        <v>7200</v>
      </c>
      <c r="K556" s="850">
        <v>22128</v>
      </c>
    </row>
    <row r="557" spans="1:11" ht="14.45" customHeight="1" x14ac:dyDescent="0.2">
      <c r="A557" s="831" t="s">
        <v>592</v>
      </c>
      <c r="B557" s="832" t="s">
        <v>593</v>
      </c>
      <c r="C557" s="835" t="s">
        <v>616</v>
      </c>
      <c r="D557" s="863" t="s">
        <v>617</v>
      </c>
      <c r="E557" s="835" t="s">
        <v>5757</v>
      </c>
      <c r="F557" s="863" t="s">
        <v>5758</v>
      </c>
      <c r="G557" s="835" t="s">
        <v>5939</v>
      </c>
      <c r="H557" s="835" t="s">
        <v>5942</v>
      </c>
      <c r="I557" s="849">
        <v>1.9239999532699585</v>
      </c>
      <c r="J557" s="849">
        <v>750</v>
      </c>
      <c r="K557" s="850">
        <v>1442.5</v>
      </c>
    </row>
    <row r="558" spans="1:11" ht="14.45" customHeight="1" x14ac:dyDescent="0.2">
      <c r="A558" s="831" t="s">
        <v>592</v>
      </c>
      <c r="B558" s="832" t="s">
        <v>593</v>
      </c>
      <c r="C558" s="835" t="s">
        <v>616</v>
      </c>
      <c r="D558" s="863" t="s">
        <v>617</v>
      </c>
      <c r="E558" s="835" t="s">
        <v>5757</v>
      </c>
      <c r="F558" s="863" t="s">
        <v>5758</v>
      </c>
      <c r="G558" s="835" t="s">
        <v>6131</v>
      </c>
      <c r="H558" s="835" t="s">
        <v>6133</v>
      </c>
      <c r="I558" s="849">
        <v>3.0983332395553589</v>
      </c>
      <c r="J558" s="849">
        <v>12400</v>
      </c>
      <c r="K558" s="850">
        <v>38416</v>
      </c>
    </row>
    <row r="559" spans="1:11" ht="14.45" customHeight="1" x14ac:dyDescent="0.2">
      <c r="A559" s="831" t="s">
        <v>592</v>
      </c>
      <c r="B559" s="832" t="s">
        <v>593</v>
      </c>
      <c r="C559" s="835" t="s">
        <v>616</v>
      </c>
      <c r="D559" s="863" t="s">
        <v>617</v>
      </c>
      <c r="E559" s="835" t="s">
        <v>5757</v>
      </c>
      <c r="F559" s="863" t="s">
        <v>5758</v>
      </c>
      <c r="G559" s="835" t="s">
        <v>5943</v>
      </c>
      <c r="H559" s="835" t="s">
        <v>5944</v>
      </c>
      <c r="I559" s="849">
        <v>1.92249995470047</v>
      </c>
      <c r="J559" s="849">
        <v>950</v>
      </c>
      <c r="K559" s="850">
        <v>1827.5</v>
      </c>
    </row>
    <row r="560" spans="1:11" ht="14.45" customHeight="1" x14ac:dyDescent="0.2">
      <c r="A560" s="831" t="s">
        <v>592</v>
      </c>
      <c r="B560" s="832" t="s">
        <v>593</v>
      </c>
      <c r="C560" s="835" t="s">
        <v>616</v>
      </c>
      <c r="D560" s="863" t="s">
        <v>617</v>
      </c>
      <c r="E560" s="835" t="s">
        <v>5757</v>
      </c>
      <c r="F560" s="863" t="s">
        <v>5758</v>
      </c>
      <c r="G560" s="835" t="s">
        <v>5945</v>
      </c>
      <c r="H560" s="835" t="s">
        <v>5946</v>
      </c>
      <c r="I560" s="849">
        <v>4.429999828338623</v>
      </c>
      <c r="J560" s="849">
        <v>780</v>
      </c>
      <c r="K560" s="850">
        <v>3455.4199981689453</v>
      </c>
    </row>
    <row r="561" spans="1:11" ht="14.45" customHeight="1" x14ac:dyDescent="0.2">
      <c r="A561" s="831" t="s">
        <v>592</v>
      </c>
      <c r="B561" s="832" t="s">
        <v>593</v>
      </c>
      <c r="C561" s="835" t="s">
        <v>616</v>
      </c>
      <c r="D561" s="863" t="s">
        <v>617</v>
      </c>
      <c r="E561" s="835" t="s">
        <v>5757</v>
      </c>
      <c r="F561" s="863" t="s">
        <v>5758</v>
      </c>
      <c r="G561" s="835" t="s">
        <v>5948</v>
      </c>
      <c r="H561" s="835" t="s">
        <v>6134</v>
      </c>
      <c r="I561" s="849">
        <v>2.168000078201294</v>
      </c>
      <c r="J561" s="849">
        <v>1050</v>
      </c>
      <c r="K561" s="850">
        <v>2276.5</v>
      </c>
    </row>
    <row r="562" spans="1:11" ht="14.45" customHeight="1" x14ac:dyDescent="0.2">
      <c r="A562" s="831" t="s">
        <v>592</v>
      </c>
      <c r="B562" s="832" t="s">
        <v>593</v>
      </c>
      <c r="C562" s="835" t="s">
        <v>616</v>
      </c>
      <c r="D562" s="863" t="s">
        <v>617</v>
      </c>
      <c r="E562" s="835" t="s">
        <v>5757</v>
      </c>
      <c r="F562" s="863" t="s">
        <v>5758</v>
      </c>
      <c r="G562" s="835" t="s">
        <v>5945</v>
      </c>
      <c r="H562" s="835" t="s">
        <v>5947</v>
      </c>
      <c r="I562" s="849">
        <v>4.4266664981842041</v>
      </c>
      <c r="J562" s="849">
        <v>640</v>
      </c>
      <c r="K562" s="850">
        <v>2833.75</v>
      </c>
    </row>
    <row r="563" spans="1:11" ht="14.45" customHeight="1" x14ac:dyDescent="0.2">
      <c r="A563" s="831" t="s">
        <v>592</v>
      </c>
      <c r="B563" s="832" t="s">
        <v>593</v>
      </c>
      <c r="C563" s="835" t="s">
        <v>616</v>
      </c>
      <c r="D563" s="863" t="s">
        <v>617</v>
      </c>
      <c r="E563" s="835" t="s">
        <v>5757</v>
      </c>
      <c r="F563" s="863" t="s">
        <v>5758</v>
      </c>
      <c r="G563" s="835" t="s">
        <v>5948</v>
      </c>
      <c r="H563" s="835" t="s">
        <v>5949</v>
      </c>
      <c r="I563" s="849">
        <v>2.1625000834465027</v>
      </c>
      <c r="J563" s="849">
        <v>800</v>
      </c>
      <c r="K563" s="850">
        <v>1730</v>
      </c>
    </row>
    <row r="564" spans="1:11" ht="14.45" customHeight="1" x14ac:dyDescent="0.2">
      <c r="A564" s="831" t="s">
        <v>592</v>
      </c>
      <c r="B564" s="832" t="s">
        <v>593</v>
      </c>
      <c r="C564" s="835" t="s">
        <v>616</v>
      </c>
      <c r="D564" s="863" t="s">
        <v>617</v>
      </c>
      <c r="E564" s="835" t="s">
        <v>5757</v>
      </c>
      <c r="F564" s="863" t="s">
        <v>5758</v>
      </c>
      <c r="G564" s="835" t="s">
        <v>5950</v>
      </c>
      <c r="H564" s="835" t="s">
        <v>5951</v>
      </c>
      <c r="I564" s="849">
        <v>21.229999542236328</v>
      </c>
      <c r="J564" s="849">
        <v>15</v>
      </c>
      <c r="K564" s="850">
        <v>318.45001220703125</v>
      </c>
    </row>
    <row r="565" spans="1:11" ht="14.45" customHeight="1" x14ac:dyDescent="0.2">
      <c r="A565" s="831" t="s">
        <v>592</v>
      </c>
      <c r="B565" s="832" t="s">
        <v>593</v>
      </c>
      <c r="C565" s="835" t="s">
        <v>616</v>
      </c>
      <c r="D565" s="863" t="s">
        <v>617</v>
      </c>
      <c r="E565" s="835" t="s">
        <v>5757</v>
      </c>
      <c r="F565" s="863" t="s">
        <v>5758</v>
      </c>
      <c r="G565" s="835" t="s">
        <v>5952</v>
      </c>
      <c r="H565" s="835" t="s">
        <v>5953</v>
      </c>
      <c r="I565" s="849">
        <v>2.5174999833106995</v>
      </c>
      <c r="J565" s="849">
        <v>1700</v>
      </c>
      <c r="K565" s="850">
        <v>4282</v>
      </c>
    </row>
    <row r="566" spans="1:11" ht="14.45" customHeight="1" x14ac:dyDescent="0.2">
      <c r="A566" s="831" t="s">
        <v>592</v>
      </c>
      <c r="B566" s="832" t="s">
        <v>593</v>
      </c>
      <c r="C566" s="835" t="s">
        <v>616</v>
      </c>
      <c r="D566" s="863" t="s">
        <v>617</v>
      </c>
      <c r="E566" s="835" t="s">
        <v>5757</v>
      </c>
      <c r="F566" s="863" t="s">
        <v>5758</v>
      </c>
      <c r="G566" s="835" t="s">
        <v>5950</v>
      </c>
      <c r="H566" s="835" t="s">
        <v>5954</v>
      </c>
      <c r="I566" s="849">
        <v>21.237499713897705</v>
      </c>
      <c r="J566" s="849">
        <v>40</v>
      </c>
      <c r="K566" s="850">
        <v>849.49998474121094</v>
      </c>
    </row>
    <row r="567" spans="1:11" ht="14.45" customHeight="1" x14ac:dyDescent="0.2">
      <c r="A567" s="831" t="s">
        <v>592</v>
      </c>
      <c r="B567" s="832" t="s">
        <v>593</v>
      </c>
      <c r="C567" s="835" t="s">
        <v>616</v>
      </c>
      <c r="D567" s="863" t="s">
        <v>617</v>
      </c>
      <c r="E567" s="835" t="s">
        <v>5757</v>
      </c>
      <c r="F567" s="863" t="s">
        <v>5758</v>
      </c>
      <c r="G567" s="835" t="s">
        <v>5952</v>
      </c>
      <c r="H567" s="835" t="s">
        <v>5955</v>
      </c>
      <c r="I567" s="849">
        <v>2.5157142707279752</v>
      </c>
      <c r="J567" s="849">
        <v>3300</v>
      </c>
      <c r="K567" s="850">
        <v>8304</v>
      </c>
    </row>
    <row r="568" spans="1:11" ht="14.45" customHeight="1" x14ac:dyDescent="0.2">
      <c r="A568" s="831" t="s">
        <v>592</v>
      </c>
      <c r="B568" s="832" t="s">
        <v>593</v>
      </c>
      <c r="C568" s="835" t="s">
        <v>616</v>
      </c>
      <c r="D568" s="863" t="s">
        <v>617</v>
      </c>
      <c r="E568" s="835" t="s">
        <v>5757</v>
      </c>
      <c r="F568" s="863" t="s">
        <v>5758</v>
      </c>
      <c r="G568" s="835" t="s">
        <v>6203</v>
      </c>
      <c r="H568" s="835" t="s">
        <v>6204</v>
      </c>
      <c r="I568" s="849">
        <v>4.619999885559082</v>
      </c>
      <c r="J568" s="849">
        <v>300</v>
      </c>
      <c r="K568" s="850">
        <v>1386.4399929046631</v>
      </c>
    </row>
    <row r="569" spans="1:11" ht="14.45" customHeight="1" x14ac:dyDescent="0.2">
      <c r="A569" s="831" t="s">
        <v>592</v>
      </c>
      <c r="B569" s="832" t="s">
        <v>593</v>
      </c>
      <c r="C569" s="835" t="s">
        <v>616</v>
      </c>
      <c r="D569" s="863" t="s">
        <v>617</v>
      </c>
      <c r="E569" s="835" t="s">
        <v>5757</v>
      </c>
      <c r="F569" s="863" t="s">
        <v>5758</v>
      </c>
      <c r="G569" s="835" t="s">
        <v>5958</v>
      </c>
      <c r="H569" s="835" t="s">
        <v>5959</v>
      </c>
      <c r="I569" s="849">
        <v>21.233332951863606</v>
      </c>
      <c r="J569" s="849">
        <v>20</v>
      </c>
      <c r="K569" s="850">
        <v>424.65000152587891</v>
      </c>
    </row>
    <row r="570" spans="1:11" ht="14.45" customHeight="1" x14ac:dyDescent="0.2">
      <c r="A570" s="831" t="s">
        <v>592</v>
      </c>
      <c r="B570" s="832" t="s">
        <v>593</v>
      </c>
      <c r="C570" s="835" t="s">
        <v>616</v>
      </c>
      <c r="D570" s="863" t="s">
        <v>617</v>
      </c>
      <c r="E570" s="835" t="s">
        <v>5757</v>
      </c>
      <c r="F570" s="863" t="s">
        <v>5758</v>
      </c>
      <c r="G570" s="835" t="s">
        <v>5958</v>
      </c>
      <c r="H570" s="835" t="s">
        <v>5960</v>
      </c>
      <c r="I570" s="849">
        <v>21.237499713897705</v>
      </c>
      <c r="J570" s="849">
        <v>20</v>
      </c>
      <c r="K570" s="850">
        <v>424.75</v>
      </c>
    </row>
    <row r="571" spans="1:11" ht="14.45" customHeight="1" x14ac:dyDescent="0.2">
      <c r="A571" s="831" t="s">
        <v>592</v>
      </c>
      <c r="B571" s="832" t="s">
        <v>593</v>
      </c>
      <c r="C571" s="835" t="s">
        <v>616</v>
      </c>
      <c r="D571" s="863" t="s">
        <v>617</v>
      </c>
      <c r="E571" s="835" t="s">
        <v>5757</v>
      </c>
      <c r="F571" s="863" t="s">
        <v>5758</v>
      </c>
      <c r="G571" s="835" t="s">
        <v>5961</v>
      </c>
      <c r="H571" s="835" t="s">
        <v>5962</v>
      </c>
      <c r="I571" s="849">
        <v>2.5266666412353516</v>
      </c>
      <c r="J571" s="849">
        <v>500</v>
      </c>
      <c r="K571" s="850">
        <v>1264.2899932861328</v>
      </c>
    </row>
    <row r="572" spans="1:11" ht="14.45" customHeight="1" x14ac:dyDescent="0.2">
      <c r="A572" s="831" t="s">
        <v>592</v>
      </c>
      <c r="B572" s="832" t="s">
        <v>593</v>
      </c>
      <c r="C572" s="835" t="s">
        <v>616</v>
      </c>
      <c r="D572" s="863" t="s">
        <v>617</v>
      </c>
      <c r="E572" s="835" t="s">
        <v>5757</v>
      </c>
      <c r="F572" s="863" t="s">
        <v>5758</v>
      </c>
      <c r="G572" s="835" t="s">
        <v>5961</v>
      </c>
      <c r="H572" s="835" t="s">
        <v>6205</v>
      </c>
      <c r="I572" s="849">
        <v>2.5299999713897705</v>
      </c>
      <c r="J572" s="849">
        <v>200</v>
      </c>
      <c r="K572" s="850">
        <v>506</v>
      </c>
    </row>
    <row r="573" spans="1:11" ht="14.45" customHeight="1" x14ac:dyDescent="0.2">
      <c r="A573" s="831" t="s">
        <v>592</v>
      </c>
      <c r="B573" s="832" t="s">
        <v>593</v>
      </c>
      <c r="C573" s="835" t="s">
        <v>616</v>
      </c>
      <c r="D573" s="863" t="s">
        <v>617</v>
      </c>
      <c r="E573" s="835" t="s">
        <v>5963</v>
      </c>
      <c r="F573" s="863" t="s">
        <v>5964</v>
      </c>
      <c r="G573" s="835" t="s">
        <v>5965</v>
      </c>
      <c r="H573" s="835" t="s">
        <v>5966</v>
      </c>
      <c r="I573" s="849">
        <v>10.167500019073486</v>
      </c>
      <c r="J573" s="849">
        <v>1800</v>
      </c>
      <c r="K573" s="850">
        <v>18301</v>
      </c>
    </row>
    <row r="574" spans="1:11" ht="14.45" customHeight="1" x14ac:dyDescent="0.2">
      <c r="A574" s="831" t="s">
        <v>592</v>
      </c>
      <c r="B574" s="832" t="s">
        <v>593</v>
      </c>
      <c r="C574" s="835" t="s">
        <v>616</v>
      </c>
      <c r="D574" s="863" t="s">
        <v>617</v>
      </c>
      <c r="E574" s="835" t="s">
        <v>5963</v>
      </c>
      <c r="F574" s="863" t="s">
        <v>5964</v>
      </c>
      <c r="G574" s="835" t="s">
        <v>5965</v>
      </c>
      <c r="H574" s="835" t="s">
        <v>5967</v>
      </c>
      <c r="I574" s="849">
        <v>10.163333257039389</v>
      </c>
      <c r="J574" s="849">
        <v>4000</v>
      </c>
      <c r="K574" s="850">
        <v>40653</v>
      </c>
    </row>
    <row r="575" spans="1:11" ht="14.45" customHeight="1" x14ac:dyDescent="0.2">
      <c r="A575" s="831" t="s">
        <v>592</v>
      </c>
      <c r="B575" s="832" t="s">
        <v>593</v>
      </c>
      <c r="C575" s="835" t="s">
        <v>616</v>
      </c>
      <c r="D575" s="863" t="s">
        <v>617</v>
      </c>
      <c r="E575" s="835" t="s">
        <v>5963</v>
      </c>
      <c r="F575" s="863" t="s">
        <v>5964</v>
      </c>
      <c r="G575" s="835" t="s">
        <v>6135</v>
      </c>
      <c r="H575" s="835" t="s">
        <v>6137</v>
      </c>
      <c r="I575" s="849">
        <v>19.239999771118164</v>
      </c>
      <c r="J575" s="849">
        <v>50</v>
      </c>
      <c r="K575" s="850">
        <v>961.95001220703125</v>
      </c>
    </row>
    <row r="576" spans="1:11" ht="14.45" customHeight="1" x14ac:dyDescent="0.2">
      <c r="A576" s="831" t="s">
        <v>592</v>
      </c>
      <c r="B576" s="832" t="s">
        <v>593</v>
      </c>
      <c r="C576" s="835" t="s">
        <v>616</v>
      </c>
      <c r="D576" s="863" t="s">
        <v>617</v>
      </c>
      <c r="E576" s="835" t="s">
        <v>5963</v>
      </c>
      <c r="F576" s="863" t="s">
        <v>5964</v>
      </c>
      <c r="G576" s="835" t="s">
        <v>5968</v>
      </c>
      <c r="H576" s="835" t="s">
        <v>5969</v>
      </c>
      <c r="I576" s="849">
        <v>7.0100002288818359</v>
      </c>
      <c r="J576" s="849">
        <v>100</v>
      </c>
      <c r="K576" s="850">
        <v>701</v>
      </c>
    </row>
    <row r="577" spans="1:11" ht="14.45" customHeight="1" x14ac:dyDescent="0.2">
      <c r="A577" s="831" t="s">
        <v>592</v>
      </c>
      <c r="B577" s="832" t="s">
        <v>593</v>
      </c>
      <c r="C577" s="835" t="s">
        <v>616</v>
      </c>
      <c r="D577" s="863" t="s">
        <v>617</v>
      </c>
      <c r="E577" s="835" t="s">
        <v>5963</v>
      </c>
      <c r="F577" s="863" t="s">
        <v>5964</v>
      </c>
      <c r="G577" s="835" t="s">
        <v>6206</v>
      </c>
      <c r="H577" s="835" t="s">
        <v>6207</v>
      </c>
      <c r="I577" s="849">
        <v>16.814999580383301</v>
      </c>
      <c r="J577" s="849">
        <v>100</v>
      </c>
      <c r="K577" s="850">
        <v>1681.5</v>
      </c>
    </row>
    <row r="578" spans="1:11" ht="14.45" customHeight="1" x14ac:dyDescent="0.2">
      <c r="A578" s="831" t="s">
        <v>592</v>
      </c>
      <c r="B578" s="832" t="s">
        <v>593</v>
      </c>
      <c r="C578" s="835" t="s">
        <v>616</v>
      </c>
      <c r="D578" s="863" t="s">
        <v>617</v>
      </c>
      <c r="E578" s="835" t="s">
        <v>5971</v>
      </c>
      <c r="F578" s="863" t="s">
        <v>5972</v>
      </c>
      <c r="G578" s="835" t="s">
        <v>5973</v>
      </c>
      <c r="H578" s="835" t="s">
        <v>5974</v>
      </c>
      <c r="I578" s="849">
        <v>0.47999998927116394</v>
      </c>
      <c r="J578" s="849">
        <v>300</v>
      </c>
      <c r="K578" s="850">
        <v>144</v>
      </c>
    </row>
    <row r="579" spans="1:11" ht="14.45" customHeight="1" x14ac:dyDescent="0.2">
      <c r="A579" s="831" t="s">
        <v>592</v>
      </c>
      <c r="B579" s="832" t="s">
        <v>593</v>
      </c>
      <c r="C579" s="835" t="s">
        <v>616</v>
      </c>
      <c r="D579" s="863" t="s">
        <v>617</v>
      </c>
      <c r="E579" s="835" t="s">
        <v>5971</v>
      </c>
      <c r="F579" s="863" t="s">
        <v>5972</v>
      </c>
      <c r="G579" s="835" t="s">
        <v>5975</v>
      </c>
      <c r="H579" s="835" t="s">
        <v>5976</v>
      </c>
      <c r="I579" s="849">
        <v>0.30000001192092896</v>
      </c>
      <c r="J579" s="849">
        <v>200</v>
      </c>
      <c r="K579" s="850">
        <v>60</v>
      </c>
    </row>
    <row r="580" spans="1:11" ht="14.45" customHeight="1" x14ac:dyDescent="0.2">
      <c r="A580" s="831" t="s">
        <v>592</v>
      </c>
      <c r="B580" s="832" t="s">
        <v>593</v>
      </c>
      <c r="C580" s="835" t="s">
        <v>616</v>
      </c>
      <c r="D580" s="863" t="s">
        <v>617</v>
      </c>
      <c r="E580" s="835" t="s">
        <v>5971</v>
      </c>
      <c r="F580" s="863" t="s">
        <v>5972</v>
      </c>
      <c r="G580" s="835" t="s">
        <v>6138</v>
      </c>
      <c r="H580" s="835" t="s">
        <v>6139</v>
      </c>
      <c r="I580" s="849">
        <v>0.30000001192092896</v>
      </c>
      <c r="J580" s="849">
        <v>200</v>
      </c>
      <c r="K580" s="850">
        <v>60</v>
      </c>
    </row>
    <row r="581" spans="1:11" ht="14.45" customHeight="1" x14ac:dyDescent="0.2">
      <c r="A581" s="831" t="s">
        <v>592</v>
      </c>
      <c r="B581" s="832" t="s">
        <v>593</v>
      </c>
      <c r="C581" s="835" t="s">
        <v>616</v>
      </c>
      <c r="D581" s="863" t="s">
        <v>617</v>
      </c>
      <c r="E581" s="835" t="s">
        <v>5971</v>
      </c>
      <c r="F581" s="863" t="s">
        <v>5972</v>
      </c>
      <c r="G581" s="835" t="s">
        <v>5977</v>
      </c>
      <c r="H581" s="835" t="s">
        <v>5978</v>
      </c>
      <c r="I581" s="849">
        <v>0.54250001907348633</v>
      </c>
      <c r="J581" s="849">
        <v>4400</v>
      </c>
      <c r="K581" s="850">
        <v>2386</v>
      </c>
    </row>
    <row r="582" spans="1:11" ht="14.45" customHeight="1" x14ac:dyDescent="0.2">
      <c r="A582" s="831" t="s">
        <v>592</v>
      </c>
      <c r="B582" s="832" t="s">
        <v>593</v>
      </c>
      <c r="C582" s="835" t="s">
        <v>616</v>
      </c>
      <c r="D582" s="863" t="s">
        <v>617</v>
      </c>
      <c r="E582" s="835" t="s">
        <v>5971</v>
      </c>
      <c r="F582" s="863" t="s">
        <v>5972</v>
      </c>
      <c r="G582" s="835" t="s">
        <v>5973</v>
      </c>
      <c r="H582" s="835" t="s">
        <v>5979</v>
      </c>
      <c r="I582" s="849">
        <v>0.47599999308586122</v>
      </c>
      <c r="J582" s="849">
        <v>900</v>
      </c>
      <c r="K582" s="850">
        <v>427</v>
      </c>
    </row>
    <row r="583" spans="1:11" ht="14.45" customHeight="1" x14ac:dyDescent="0.2">
      <c r="A583" s="831" t="s">
        <v>592</v>
      </c>
      <c r="B583" s="832" t="s">
        <v>593</v>
      </c>
      <c r="C583" s="835" t="s">
        <v>616</v>
      </c>
      <c r="D583" s="863" t="s">
        <v>617</v>
      </c>
      <c r="E583" s="835" t="s">
        <v>5971</v>
      </c>
      <c r="F583" s="863" t="s">
        <v>5972</v>
      </c>
      <c r="G583" s="835" t="s">
        <v>5975</v>
      </c>
      <c r="H583" s="835" t="s">
        <v>5980</v>
      </c>
      <c r="I583" s="849">
        <v>0.30000001192092896</v>
      </c>
      <c r="J583" s="849">
        <v>300</v>
      </c>
      <c r="K583" s="850">
        <v>90</v>
      </c>
    </row>
    <row r="584" spans="1:11" ht="14.45" customHeight="1" x14ac:dyDescent="0.2">
      <c r="A584" s="831" t="s">
        <v>592</v>
      </c>
      <c r="B584" s="832" t="s">
        <v>593</v>
      </c>
      <c r="C584" s="835" t="s">
        <v>616</v>
      </c>
      <c r="D584" s="863" t="s">
        <v>617</v>
      </c>
      <c r="E584" s="835" t="s">
        <v>5971</v>
      </c>
      <c r="F584" s="863" t="s">
        <v>5972</v>
      </c>
      <c r="G584" s="835" t="s">
        <v>6138</v>
      </c>
      <c r="H584" s="835" t="s">
        <v>6208</v>
      </c>
      <c r="I584" s="849">
        <v>0.30000001192092896</v>
      </c>
      <c r="J584" s="849">
        <v>200</v>
      </c>
      <c r="K584" s="850">
        <v>60.000000953674316</v>
      </c>
    </row>
    <row r="585" spans="1:11" ht="14.45" customHeight="1" x14ac:dyDescent="0.2">
      <c r="A585" s="831" t="s">
        <v>592</v>
      </c>
      <c r="B585" s="832" t="s">
        <v>593</v>
      </c>
      <c r="C585" s="835" t="s">
        <v>616</v>
      </c>
      <c r="D585" s="863" t="s">
        <v>617</v>
      </c>
      <c r="E585" s="835" t="s">
        <v>5971</v>
      </c>
      <c r="F585" s="863" t="s">
        <v>5972</v>
      </c>
      <c r="G585" s="835" t="s">
        <v>5977</v>
      </c>
      <c r="H585" s="835" t="s">
        <v>5981</v>
      </c>
      <c r="I585" s="849">
        <v>0.54500001668930054</v>
      </c>
      <c r="J585" s="849">
        <v>7700</v>
      </c>
      <c r="K585" s="850">
        <v>4203</v>
      </c>
    </row>
    <row r="586" spans="1:11" ht="14.45" customHeight="1" x14ac:dyDescent="0.2">
      <c r="A586" s="831" t="s">
        <v>592</v>
      </c>
      <c r="B586" s="832" t="s">
        <v>593</v>
      </c>
      <c r="C586" s="835" t="s">
        <v>616</v>
      </c>
      <c r="D586" s="863" t="s">
        <v>617</v>
      </c>
      <c r="E586" s="835" t="s">
        <v>5971</v>
      </c>
      <c r="F586" s="863" t="s">
        <v>5972</v>
      </c>
      <c r="G586" s="835" t="s">
        <v>5982</v>
      </c>
      <c r="H586" s="835" t="s">
        <v>5983</v>
      </c>
      <c r="I586" s="849">
        <v>29.639999389648438</v>
      </c>
      <c r="J586" s="849">
        <v>2200</v>
      </c>
      <c r="K586" s="850">
        <v>65207.80029296875</v>
      </c>
    </row>
    <row r="587" spans="1:11" ht="14.45" customHeight="1" x14ac:dyDescent="0.2">
      <c r="A587" s="831" t="s">
        <v>592</v>
      </c>
      <c r="B587" s="832" t="s">
        <v>593</v>
      </c>
      <c r="C587" s="835" t="s">
        <v>616</v>
      </c>
      <c r="D587" s="863" t="s">
        <v>617</v>
      </c>
      <c r="E587" s="835" t="s">
        <v>5971</v>
      </c>
      <c r="F587" s="863" t="s">
        <v>5972</v>
      </c>
      <c r="G587" s="835" t="s">
        <v>6209</v>
      </c>
      <c r="H587" s="835" t="s">
        <v>6210</v>
      </c>
      <c r="I587" s="849">
        <v>29.639999389648438</v>
      </c>
      <c r="J587" s="849">
        <v>50</v>
      </c>
      <c r="K587" s="850">
        <v>1481.989990234375</v>
      </c>
    </row>
    <row r="588" spans="1:11" ht="14.45" customHeight="1" x14ac:dyDescent="0.2">
      <c r="A588" s="831" t="s">
        <v>592</v>
      </c>
      <c r="B588" s="832" t="s">
        <v>593</v>
      </c>
      <c r="C588" s="835" t="s">
        <v>616</v>
      </c>
      <c r="D588" s="863" t="s">
        <v>617</v>
      </c>
      <c r="E588" s="835" t="s">
        <v>5971</v>
      </c>
      <c r="F588" s="863" t="s">
        <v>5972</v>
      </c>
      <c r="G588" s="835" t="s">
        <v>5982</v>
      </c>
      <c r="H588" s="835" t="s">
        <v>5984</v>
      </c>
      <c r="I588" s="849">
        <v>29.639999389648438</v>
      </c>
      <c r="J588" s="849">
        <v>2050</v>
      </c>
      <c r="K588" s="850">
        <v>60761.93994140625</v>
      </c>
    </row>
    <row r="589" spans="1:11" ht="14.45" customHeight="1" x14ac:dyDescent="0.2">
      <c r="A589" s="831" t="s">
        <v>592</v>
      </c>
      <c r="B589" s="832" t="s">
        <v>593</v>
      </c>
      <c r="C589" s="835" t="s">
        <v>616</v>
      </c>
      <c r="D589" s="863" t="s">
        <v>617</v>
      </c>
      <c r="E589" s="835" t="s">
        <v>5971</v>
      </c>
      <c r="F589" s="863" t="s">
        <v>5972</v>
      </c>
      <c r="G589" s="835" t="s">
        <v>5985</v>
      </c>
      <c r="H589" s="835" t="s">
        <v>5986</v>
      </c>
      <c r="I589" s="849">
        <v>1.8016666173934937</v>
      </c>
      <c r="J589" s="849">
        <v>3300</v>
      </c>
      <c r="K589" s="850">
        <v>5947</v>
      </c>
    </row>
    <row r="590" spans="1:11" ht="14.45" customHeight="1" x14ac:dyDescent="0.2">
      <c r="A590" s="831" t="s">
        <v>592</v>
      </c>
      <c r="B590" s="832" t="s">
        <v>593</v>
      </c>
      <c r="C590" s="835" t="s">
        <v>616</v>
      </c>
      <c r="D590" s="863" t="s">
        <v>617</v>
      </c>
      <c r="E590" s="835" t="s">
        <v>5971</v>
      </c>
      <c r="F590" s="863" t="s">
        <v>5972</v>
      </c>
      <c r="G590" s="835" t="s">
        <v>5987</v>
      </c>
      <c r="H590" s="835" t="s">
        <v>5988</v>
      </c>
      <c r="I590" s="849">
        <v>1.8033332824707031</v>
      </c>
      <c r="J590" s="849">
        <v>3900</v>
      </c>
      <c r="K590" s="850">
        <v>7031</v>
      </c>
    </row>
    <row r="591" spans="1:11" ht="14.45" customHeight="1" x14ac:dyDescent="0.2">
      <c r="A591" s="831" t="s">
        <v>592</v>
      </c>
      <c r="B591" s="832" t="s">
        <v>593</v>
      </c>
      <c r="C591" s="835" t="s">
        <v>616</v>
      </c>
      <c r="D591" s="863" t="s">
        <v>617</v>
      </c>
      <c r="E591" s="835" t="s">
        <v>5971</v>
      </c>
      <c r="F591" s="863" t="s">
        <v>5972</v>
      </c>
      <c r="G591" s="835" t="s">
        <v>6211</v>
      </c>
      <c r="H591" s="835" t="s">
        <v>6212</v>
      </c>
      <c r="I591" s="849">
        <v>1.8019999504089355</v>
      </c>
      <c r="J591" s="849">
        <v>1400</v>
      </c>
      <c r="K591" s="850">
        <v>2523</v>
      </c>
    </row>
    <row r="592" spans="1:11" ht="14.45" customHeight="1" x14ac:dyDescent="0.2">
      <c r="A592" s="831" t="s">
        <v>592</v>
      </c>
      <c r="B592" s="832" t="s">
        <v>593</v>
      </c>
      <c r="C592" s="835" t="s">
        <v>616</v>
      </c>
      <c r="D592" s="863" t="s">
        <v>617</v>
      </c>
      <c r="E592" s="835" t="s">
        <v>5971</v>
      </c>
      <c r="F592" s="863" t="s">
        <v>5972</v>
      </c>
      <c r="G592" s="835" t="s">
        <v>5985</v>
      </c>
      <c r="H592" s="835" t="s">
        <v>5989</v>
      </c>
      <c r="I592" s="849">
        <v>1.803999948501587</v>
      </c>
      <c r="J592" s="849">
        <v>3800</v>
      </c>
      <c r="K592" s="850">
        <v>6854</v>
      </c>
    </row>
    <row r="593" spans="1:11" ht="14.45" customHeight="1" x14ac:dyDescent="0.2">
      <c r="A593" s="831" t="s">
        <v>592</v>
      </c>
      <c r="B593" s="832" t="s">
        <v>593</v>
      </c>
      <c r="C593" s="835" t="s">
        <v>616</v>
      </c>
      <c r="D593" s="863" t="s">
        <v>617</v>
      </c>
      <c r="E593" s="835" t="s">
        <v>5971</v>
      </c>
      <c r="F593" s="863" t="s">
        <v>5972</v>
      </c>
      <c r="G593" s="835" t="s">
        <v>5987</v>
      </c>
      <c r="H593" s="835" t="s">
        <v>6213</v>
      </c>
      <c r="I593" s="849">
        <v>1.8016666173934937</v>
      </c>
      <c r="J593" s="849">
        <v>5300</v>
      </c>
      <c r="K593" s="850">
        <v>9544</v>
      </c>
    </row>
    <row r="594" spans="1:11" ht="14.45" customHeight="1" x14ac:dyDescent="0.2">
      <c r="A594" s="831" t="s">
        <v>592</v>
      </c>
      <c r="B594" s="832" t="s">
        <v>593</v>
      </c>
      <c r="C594" s="835" t="s">
        <v>616</v>
      </c>
      <c r="D594" s="863" t="s">
        <v>617</v>
      </c>
      <c r="E594" s="835" t="s">
        <v>5971</v>
      </c>
      <c r="F594" s="863" t="s">
        <v>5972</v>
      </c>
      <c r="G594" s="835" t="s">
        <v>6211</v>
      </c>
      <c r="H594" s="835" t="s">
        <v>6214</v>
      </c>
      <c r="I594" s="849">
        <v>1.809999942779541</v>
      </c>
      <c r="J594" s="849">
        <v>800</v>
      </c>
      <c r="K594" s="850">
        <v>1448</v>
      </c>
    </row>
    <row r="595" spans="1:11" ht="14.45" customHeight="1" x14ac:dyDescent="0.2">
      <c r="A595" s="831" t="s">
        <v>592</v>
      </c>
      <c r="B595" s="832" t="s">
        <v>593</v>
      </c>
      <c r="C595" s="835" t="s">
        <v>616</v>
      </c>
      <c r="D595" s="863" t="s">
        <v>617</v>
      </c>
      <c r="E595" s="835" t="s">
        <v>5990</v>
      </c>
      <c r="F595" s="863" t="s">
        <v>5991</v>
      </c>
      <c r="G595" s="835" t="s">
        <v>5994</v>
      </c>
      <c r="H595" s="835" t="s">
        <v>5995</v>
      </c>
      <c r="I595" s="849">
        <v>7.0199999809265137</v>
      </c>
      <c r="J595" s="849">
        <v>15</v>
      </c>
      <c r="K595" s="850">
        <v>105.29999542236328</v>
      </c>
    </row>
    <row r="596" spans="1:11" ht="14.45" customHeight="1" x14ac:dyDescent="0.2">
      <c r="A596" s="831" t="s">
        <v>592</v>
      </c>
      <c r="B596" s="832" t="s">
        <v>593</v>
      </c>
      <c r="C596" s="835" t="s">
        <v>616</v>
      </c>
      <c r="D596" s="863" t="s">
        <v>617</v>
      </c>
      <c r="E596" s="835" t="s">
        <v>5990</v>
      </c>
      <c r="F596" s="863" t="s">
        <v>5991</v>
      </c>
      <c r="G596" s="835" t="s">
        <v>5996</v>
      </c>
      <c r="H596" s="835" t="s">
        <v>5997</v>
      </c>
      <c r="I596" s="849">
        <v>7.0150001049041748</v>
      </c>
      <c r="J596" s="849">
        <v>10</v>
      </c>
      <c r="K596" s="850">
        <v>70.149997711181641</v>
      </c>
    </row>
    <row r="597" spans="1:11" ht="14.45" customHeight="1" x14ac:dyDescent="0.2">
      <c r="A597" s="831" t="s">
        <v>592</v>
      </c>
      <c r="B597" s="832" t="s">
        <v>593</v>
      </c>
      <c r="C597" s="835" t="s">
        <v>616</v>
      </c>
      <c r="D597" s="863" t="s">
        <v>617</v>
      </c>
      <c r="E597" s="835" t="s">
        <v>5990</v>
      </c>
      <c r="F597" s="863" t="s">
        <v>5991</v>
      </c>
      <c r="G597" s="835" t="s">
        <v>6215</v>
      </c>
      <c r="H597" s="835" t="s">
        <v>6216</v>
      </c>
      <c r="I597" s="849">
        <v>7.0199999809265137</v>
      </c>
      <c r="J597" s="849">
        <v>10</v>
      </c>
      <c r="K597" s="850">
        <v>70.199996948242188</v>
      </c>
    </row>
    <row r="598" spans="1:11" ht="14.45" customHeight="1" x14ac:dyDescent="0.2">
      <c r="A598" s="831" t="s">
        <v>592</v>
      </c>
      <c r="B598" s="832" t="s">
        <v>593</v>
      </c>
      <c r="C598" s="835" t="s">
        <v>616</v>
      </c>
      <c r="D598" s="863" t="s">
        <v>617</v>
      </c>
      <c r="E598" s="835" t="s">
        <v>5990</v>
      </c>
      <c r="F598" s="863" t="s">
        <v>5991</v>
      </c>
      <c r="G598" s="835" t="s">
        <v>6217</v>
      </c>
      <c r="H598" s="835" t="s">
        <v>6218</v>
      </c>
      <c r="I598" s="849">
        <v>7.0199999809265137</v>
      </c>
      <c r="J598" s="849">
        <v>10</v>
      </c>
      <c r="K598" s="850">
        <v>70.199996948242188</v>
      </c>
    </row>
    <row r="599" spans="1:11" ht="14.45" customHeight="1" x14ac:dyDescent="0.2">
      <c r="A599" s="831" t="s">
        <v>592</v>
      </c>
      <c r="B599" s="832" t="s">
        <v>593</v>
      </c>
      <c r="C599" s="835" t="s">
        <v>616</v>
      </c>
      <c r="D599" s="863" t="s">
        <v>617</v>
      </c>
      <c r="E599" s="835" t="s">
        <v>5990</v>
      </c>
      <c r="F599" s="863" t="s">
        <v>5991</v>
      </c>
      <c r="G599" s="835" t="s">
        <v>5996</v>
      </c>
      <c r="H599" s="835" t="s">
        <v>6219</v>
      </c>
      <c r="I599" s="849">
        <v>7.0100002288818359</v>
      </c>
      <c r="J599" s="849">
        <v>10</v>
      </c>
      <c r="K599" s="850">
        <v>70.099998474121094</v>
      </c>
    </row>
    <row r="600" spans="1:11" ht="14.45" customHeight="1" x14ac:dyDescent="0.2">
      <c r="A600" s="831" t="s">
        <v>592</v>
      </c>
      <c r="B600" s="832" t="s">
        <v>593</v>
      </c>
      <c r="C600" s="835" t="s">
        <v>616</v>
      </c>
      <c r="D600" s="863" t="s">
        <v>617</v>
      </c>
      <c r="E600" s="835" t="s">
        <v>5990</v>
      </c>
      <c r="F600" s="863" t="s">
        <v>5991</v>
      </c>
      <c r="G600" s="835" t="s">
        <v>6217</v>
      </c>
      <c r="H600" s="835" t="s">
        <v>6220</v>
      </c>
      <c r="I600" s="849">
        <v>7.0199999809265137</v>
      </c>
      <c r="J600" s="849">
        <v>16</v>
      </c>
      <c r="K600" s="850">
        <v>112.31999588012695</v>
      </c>
    </row>
    <row r="601" spans="1:11" ht="14.45" customHeight="1" x14ac:dyDescent="0.2">
      <c r="A601" s="831" t="s">
        <v>592</v>
      </c>
      <c r="B601" s="832" t="s">
        <v>593</v>
      </c>
      <c r="C601" s="835" t="s">
        <v>616</v>
      </c>
      <c r="D601" s="863" t="s">
        <v>617</v>
      </c>
      <c r="E601" s="835" t="s">
        <v>5990</v>
      </c>
      <c r="F601" s="863" t="s">
        <v>5991</v>
      </c>
      <c r="G601" s="835" t="s">
        <v>5998</v>
      </c>
      <c r="H601" s="835" t="s">
        <v>5999</v>
      </c>
      <c r="I601" s="849">
        <v>0.62999999523162842</v>
      </c>
      <c r="J601" s="849">
        <v>2200</v>
      </c>
      <c r="K601" s="850">
        <v>1386</v>
      </c>
    </row>
    <row r="602" spans="1:11" ht="14.45" customHeight="1" x14ac:dyDescent="0.2">
      <c r="A602" s="831" t="s">
        <v>592</v>
      </c>
      <c r="B602" s="832" t="s">
        <v>593</v>
      </c>
      <c r="C602" s="835" t="s">
        <v>616</v>
      </c>
      <c r="D602" s="863" t="s">
        <v>617</v>
      </c>
      <c r="E602" s="835" t="s">
        <v>5990</v>
      </c>
      <c r="F602" s="863" t="s">
        <v>5991</v>
      </c>
      <c r="G602" s="835" t="s">
        <v>6000</v>
      </c>
      <c r="H602" s="835" t="s">
        <v>6001</v>
      </c>
      <c r="I602" s="849">
        <v>0.62999999523162842</v>
      </c>
      <c r="J602" s="849">
        <v>9000</v>
      </c>
      <c r="K602" s="850">
        <v>5670</v>
      </c>
    </row>
    <row r="603" spans="1:11" ht="14.45" customHeight="1" x14ac:dyDescent="0.2">
      <c r="A603" s="831" t="s">
        <v>592</v>
      </c>
      <c r="B603" s="832" t="s">
        <v>593</v>
      </c>
      <c r="C603" s="835" t="s">
        <v>616</v>
      </c>
      <c r="D603" s="863" t="s">
        <v>617</v>
      </c>
      <c r="E603" s="835" t="s">
        <v>5990</v>
      </c>
      <c r="F603" s="863" t="s">
        <v>5991</v>
      </c>
      <c r="G603" s="835" t="s">
        <v>6002</v>
      </c>
      <c r="H603" s="835" t="s">
        <v>6003</v>
      </c>
      <c r="I603" s="849">
        <v>0.62999999523162842</v>
      </c>
      <c r="J603" s="849">
        <v>5800</v>
      </c>
      <c r="K603" s="850">
        <v>3654</v>
      </c>
    </row>
    <row r="604" spans="1:11" ht="14.45" customHeight="1" x14ac:dyDescent="0.2">
      <c r="A604" s="831" t="s">
        <v>592</v>
      </c>
      <c r="B604" s="832" t="s">
        <v>593</v>
      </c>
      <c r="C604" s="835" t="s">
        <v>616</v>
      </c>
      <c r="D604" s="863" t="s">
        <v>617</v>
      </c>
      <c r="E604" s="835" t="s">
        <v>5990</v>
      </c>
      <c r="F604" s="863" t="s">
        <v>5991</v>
      </c>
      <c r="G604" s="835" t="s">
        <v>5998</v>
      </c>
      <c r="H604" s="835" t="s">
        <v>6004</v>
      </c>
      <c r="I604" s="849">
        <v>0.62999999523162842</v>
      </c>
      <c r="J604" s="849">
        <v>1200</v>
      </c>
      <c r="K604" s="850">
        <v>756</v>
      </c>
    </row>
    <row r="605" spans="1:11" ht="14.45" customHeight="1" x14ac:dyDescent="0.2">
      <c r="A605" s="831" t="s">
        <v>592</v>
      </c>
      <c r="B605" s="832" t="s">
        <v>593</v>
      </c>
      <c r="C605" s="835" t="s">
        <v>616</v>
      </c>
      <c r="D605" s="863" t="s">
        <v>617</v>
      </c>
      <c r="E605" s="835" t="s">
        <v>5990</v>
      </c>
      <c r="F605" s="863" t="s">
        <v>5991</v>
      </c>
      <c r="G605" s="835" t="s">
        <v>6000</v>
      </c>
      <c r="H605" s="835" t="s">
        <v>6005</v>
      </c>
      <c r="I605" s="849">
        <v>0.62999999523162842</v>
      </c>
      <c r="J605" s="849">
        <v>11000</v>
      </c>
      <c r="K605" s="850">
        <v>6930</v>
      </c>
    </row>
    <row r="606" spans="1:11" ht="14.45" customHeight="1" x14ac:dyDescent="0.2">
      <c r="A606" s="831" t="s">
        <v>592</v>
      </c>
      <c r="B606" s="832" t="s">
        <v>593</v>
      </c>
      <c r="C606" s="835" t="s">
        <v>616</v>
      </c>
      <c r="D606" s="863" t="s">
        <v>617</v>
      </c>
      <c r="E606" s="835" t="s">
        <v>5990</v>
      </c>
      <c r="F606" s="863" t="s">
        <v>5991</v>
      </c>
      <c r="G606" s="835" t="s">
        <v>6002</v>
      </c>
      <c r="H606" s="835" t="s">
        <v>6006</v>
      </c>
      <c r="I606" s="849">
        <v>0.62999999523162842</v>
      </c>
      <c r="J606" s="849">
        <v>7200</v>
      </c>
      <c r="K606" s="850">
        <v>4536</v>
      </c>
    </row>
    <row r="607" spans="1:11" ht="14.45" customHeight="1" x14ac:dyDescent="0.2">
      <c r="A607" s="831" t="s">
        <v>592</v>
      </c>
      <c r="B607" s="832" t="s">
        <v>593</v>
      </c>
      <c r="C607" s="835" t="s">
        <v>616</v>
      </c>
      <c r="D607" s="863" t="s">
        <v>617</v>
      </c>
      <c r="E607" s="835" t="s">
        <v>5990</v>
      </c>
      <c r="F607" s="863" t="s">
        <v>5991</v>
      </c>
      <c r="G607" s="835" t="s">
        <v>6221</v>
      </c>
      <c r="H607" s="835" t="s">
        <v>6222</v>
      </c>
      <c r="I607" s="849">
        <v>0.62999999523162842</v>
      </c>
      <c r="J607" s="849">
        <v>170</v>
      </c>
      <c r="K607" s="850">
        <v>107.09999847412109</v>
      </c>
    </row>
    <row r="608" spans="1:11" ht="14.45" customHeight="1" x14ac:dyDescent="0.2">
      <c r="A608" s="831" t="s">
        <v>592</v>
      </c>
      <c r="B608" s="832" t="s">
        <v>593</v>
      </c>
      <c r="C608" s="835" t="s">
        <v>616</v>
      </c>
      <c r="D608" s="863" t="s">
        <v>617</v>
      </c>
      <c r="E608" s="835" t="s">
        <v>6007</v>
      </c>
      <c r="F608" s="863" t="s">
        <v>6008</v>
      </c>
      <c r="G608" s="835" t="s">
        <v>6009</v>
      </c>
      <c r="H608" s="835" t="s">
        <v>6010</v>
      </c>
      <c r="I608" s="849">
        <v>4509.955078125</v>
      </c>
      <c r="J608" s="849">
        <v>21</v>
      </c>
      <c r="K608" s="850">
        <v>94709.048828125</v>
      </c>
    </row>
    <row r="609" spans="1:11" ht="14.45" customHeight="1" x14ac:dyDescent="0.2">
      <c r="A609" s="831" t="s">
        <v>592</v>
      </c>
      <c r="B609" s="832" t="s">
        <v>593</v>
      </c>
      <c r="C609" s="835" t="s">
        <v>616</v>
      </c>
      <c r="D609" s="863" t="s">
        <v>617</v>
      </c>
      <c r="E609" s="835" t="s">
        <v>6007</v>
      </c>
      <c r="F609" s="863" t="s">
        <v>6008</v>
      </c>
      <c r="G609" s="835" t="s">
        <v>6009</v>
      </c>
      <c r="H609" s="835" t="s">
        <v>6011</v>
      </c>
      <c r="I609" s="849">
        <v>4509.9599609375</v>
      </c>
      <c r="J609" s="849">
        <v>14</v>
      </c>
      <c r="K609" s="850">
        <v>63139.408203125</v>
      </c>
    </row>
    <row r="610" spans="1:11" ht="14.45" customHeight="1" x14ac:dyDescent="0.2">
      <c r="A610" s="831" t="s">
        <v>592</v>
      </c>
      <c r="B610" s="832" t="s">
        <v>593</v>
      </c>
      <c r="C610" s="835" t="s">
        <v>616</v>
      </c>
      <c r="D610" s="863" t="s">
        <v>617</v>
      </c>
      <c r="E610" s="835" t="s">
        <v>6012</v>
      </c>
      <c r="F610" s="863" t="s">
        <v>6013</v>
      </c>
      <c r="G610" s="835" t="s">
        <v>6223</v>
      </c>
      <c r="H610" s="835" t="s">
        <v>6224</v>
      </c>
      <c r="I610" s="849">
        <v>34.740001678466797</v>
      </c>
      <c r="J610" s="849">
        <v>1</v>
      </c>
      <c r="K610" s="850">
        <v>34.740001678466797</v>
      </c>
    </row>
    <row r="611" spans="1:11" ht="14.45" customHeight="1" x14ac:dyDescent="0.2">
      <c r="A611" s="831" t="s">
        <v>592</v>
      </c>
      <c r="B611" s="832" t="s">
        <v>593</v>
      </c>
      <c r="C611" s="835" t="s">
        <v>619</v>
      </c>
      <c r="D611" s="863" t="s">
        <v>620</v>
      </c>
      <c r="E611" s="835" t="s">
        <v>5649</v>
      </c>
      <c r="F611" s="863" t="s">
        <v>5650</v>
      </c>
      <c r="G611" s="835" t="s">
        <v>5722</v>
      </c>
      <c r="H611" s="835" t="s">
        <v>6225</v>
      </c>
      <c r="I611" s="849">
        <v>8.119999885559082</v>
      </c>
      <c r="J611" s="849">
        <v>82</v>
      </c>
      <c r="K611" s="850">
        <v>665.83999633789063</v>
      </c>
    </row>
    <row r="612" spans="1:11" ht="14.45" customHeight="1" x14ac:dyDescent="0.2">
      <c r="A612" s="831" t="s">
        <v>592</v>
      </c>
      <c r="B612" s="832" t="s">
        <v>593</v>
      </c>
      <c r="C612" s="835" t="s">
        <v>619</v>
      </c>
      <c r="D612" s="863" t="s">
        <v>620</v>
      </c>
      <c r="E612" s="835" t="s">
        <v>5649</v>
      </c>
      <c r="F612" s="863" t="s">
        <v>5650</v>
      </c>
      <c r="G612" s="835" t="s">
        <v>5722</v>
      </c>
      <c r="H612" s="835" t="s">
        <v>5723</v>
      </c>
      <c r="I612" s="849">
        <v>8.119999885559082</v>
      </c>
      <c r="J612" s="849">
        <v>30</v>
      </c>
      <c r="K612" s="850">
        <v>243.60000610351563</v>
      </c>
    </row>
    <row r="613" spans="1:11" ht="14.45" customHeight="1" x14ac:dyDescent="0.2">
      <c r="A613" s="831" t="s">
        <v>592</v>
      </c>
      <c r="B613" s="832" t="s">
        <v>593</v>
      </c>
      <c r="C613" s="835" t="s">
        <v>619</v>
      </c>
      <c r="D613" s="863" t="s">
        <v>620</v>
      </c>
      <c r="E613" s="835" t="s">
        <v>5649</v>
      </c>
      <c r="F613" s="863" t="s">
        <v>5650</v>
      </c>
      <c r="G613" s="835" t="s">
        <v>5751</v>
      </c>
      <c r="H613" s="835" t="s">
        <v>5752</v>
      </c>
      <c r="I613" s="849">
        <v>29.88499927520752</v>
      </c>
      <c r="J613" s="849">
        <v>11</v>
      </c>
      <c r="K613" s="850">
        <v>328.77999305725098</v>
      </c>
    </row>
    <row r="614" spans="1:11" ht="14.45" customHeight="1" x14ac:dyDescent="0.2">
      <c r="A614" s="831" t="s">
        <v>592</v>
      </c>
      <c r="B614" s="832" t="s">
        <v>593</v>
      </c>
      <c r="C614" s="835" t="s">
        <v>619</v>
      </c>
      <c r="D614" s="863" t="s">
        <v>620</v>
      </c>
      <c r="E614" s="835" t="s">
        <v>5649</v>
      </c>
      <c r="F614" s="863" t="s">
        <v>5650</v>
      </c>
      <c r="G614" s="835" t="s">
        <v>5751</v>
      </c>
      <c r="H614" s="835" t="s">
        <v>5754</v>
      </c>
      <c r="I614" s="849">
        <v>29.805000305175781</v>
      </c>
      <c r="J614" s="849">
        <v>50</v>
      </c>
      <c r="K614" s="850">
        <v>1489.6000366210938</v>
      </c>
    </row>
    <row r="615" spans="1:11" ht="14.45" customHeight="1" x14ac:dyDescent="0.2">
      <c r="A615" s="831" t="s">
        <v>592</v>
      </c>
      <c r="B615" s="832" t="s">
        <v>593</v>
      </c>
      <c r="C615" s="835" t="s">
        <v>619</v>
      </c>
      <c r="D615" s="863" t="s">
        <v>620</v>
      </c>
      <c r="E615" s="835" t="s">
        <v>5757</v>
      </c>
      <c r="F615" s="863" t="s">
        <v>5758</v>
      </c>
      <c r="G615" s="835" t="s">
        <v>5759</v>
      </c>
      <c r="H615" s="835" t="s">
        <v>5761</v>
      </c>
      <c r="I615" s="849">
        <v>2.0399999618530273</v>
      </c>
      <c r="J615" s="849">
        <v>200</v>
      </c>
      <c r="K615" s="850">
        <v>408</v>
      </c>
    </row>
    <row r="616" spans="1:11" ht="14.45" customHeight="1" x14ac:dyDescent="0.2">
      <c r="A616" s="831" t="s">
        <v>592</v>
      </c>
      <c r="B616" s="832" t="s">
        <v>593</v>
      </c>
      <c r="C616" s="835" t="s">
        <v>619</v>
      </c>
      <c r="D616" s="863" t="s">
        <v>620</v>
      </c>
      <c r="E616" s="835" t="s">
        <v>5757</v>
      </c>
      <c r="F616" s="863" t="s">
        <v>5758</v>
      </c>
      <c r="G616" s="835" t="s">
        <v>6226</v>
      </c>
      <c r="H616" s="835" t="s">
        <v>6227</v>
      </c>
      <c r="I616" s="849">
        <v>1316.47998046875</v>
      </c>
      <c r="J616" s="849">
        <v>20</v>
      </c>
      <c r="K616" s="850">
        <v>26329.599609375</v>
      </c>
    </row>
    <row r="617" spans="1:11" ht="14.45" customHeight="1" x14ac:dyDescent="0.2">
      <c r="A617" s="831" t="s">
        <v>592</v>
      </c>
      <c r="B617" s="832" t="s">
        <v>593</v>
      </c>
      <c r="C617" s="835" t="s">
        <v>619</v>
      </c>
      <c r="D617" s="863" t="s">
        <v>620</v>
      </c>
      <c r="E617" s="835" t="s">
        <v>5757</v>
      </c>
      <c r="F617" s="863" t="s">
        <v>5758</v>
      </c>
      <c r="G617" s="835" t="s">
        <v>6226</v>
      </c>
      <c r="H617" s="835" t="s">
        <v>6228</v>
      </c>
      <c r="I617" s="849">
        <v>1316.47998046875</v>
      </c>
      <c r="J617" s="849">
        <v>40</v>
      </c>
      <c r="K617" s="850">
        <v>52659.19921875</v>
      </c>
    </row>
    <row r="618" spans="1:11" ht="14.45" customHeight="1" x14ac:dyDescent="0.2">
      <c r="A618" s="831" t="s">
        <v>592</v>
      </c>
      <c r="B618" s="832" t="s">
        <v>593</v>
      </c>
      <c r="C618" s="835" t="s">
        <v>619</v>
      </c>
      <c r="D618" s="863" t="s">
        <v>620</v>
      </c>
      <c r="E618" s="835" t="s">
        <v>5757</v>
      </c>
      <c r="F618" s="863" t="s">
        <v>5758</v>
      </c>
      <c r="G618" s="835" t="s">
        <v>6098</v>
      </c>
      <c r="H618" s="835" t="s">
        <v>6229</v>
      </c>
      <c r="I618" s="849">
        <v>0.25</v>
      </c>
      <c r="J618" s="849">
        <v>200</v>
      </c>
      <c r="K618" s="850">
        <v>50</v>
      </c>
    </row>
    <row r="619" spans="1:11" ht="14.45" customHeight="1" x14ac:dyDescent="0.2">
      <c r="A619" s="831" t="s">
        <v>592</v>
      </c>
      <c r="B619" s="832" t="s">
        <v>593</v>
      </c>
      <c r="C619" s="835" t="s">
        <v>619</v>
      </c>
      <c r="D619" s="863" t="s">
        <v>620</v>
      </c>
      <c r="E619" s="835" t="s">
        <v>5757</v>
      </c>
      <c r="F619" s="863" t="s">
        <v>5758</v>
      </c>
      <c r="G619" s="835" t="s">
        <v>6230</v>
      </c>
      <c r="H619" s="835" t="s">
        <v>6231</v>
      </c>
      <c r="I619" s="849">
        <v>2458.094970703125</v>
      </c>
      <c r="J619" s="849">
        <v>24</v>
      </c>
      <c r="K619" s="850">
        <v>59370.5</v>
      </c>
    </row>
    <row r="620" spans="1:11" ht="14.45" customHeight="1" x14ac:dyDescent="0.2">
      <c r="A620" s="831" t="s">
        <v>592</v>
      </c>
      <c r="B620" s="832" t="s">
        <v>593</v>
      </c>
      <c r="C620" s="835" t="s">
        <v>619</v>
      </c>
      <c r="D620" s="863" t="s">
        <v>620</v>
      </c>
      <c r="E620" s="835" t="s">
        <v>5757</v>
      </c>
      <c r="F620" s="863" t="s">
        <v>5758</v>
      </c>
      <c r="G620" s="835" t="s">
        <v>6232</v>
      </c>
      <c r="H620" s="835" t="s">
        <v>6233</v>
      </c>
      <c r="I620" s="849">
        <v>976.3499755859375</v>
      </c>
      <c r="J620" s="849">
        <v>20</v>
      </c>
      <c r="K620" s="850">
        <v>19527</v>
      </c>
    </row>
    <row r="621" spans="1:11" ht="14.45" customHeight="1" x14ac:dyDescent="0.2">
      <c r="A621" s="831" t="s">
        <v>592</v>
      </c>
      <c r="B621" s="832" t="s">
        <v>593</v>
      </c>
      <c r="C621" s="835" t="s">
        <v>619</v>
      </c>
      <c r="D621" s="863" t="s">
        <v>620</v>
      </c>
      <c r="E621" s="835" t="s">
        <v>5757</v>
      </c>
      <c r="F621" s="863" t="s">
        <v>5758</v>
      </c>
      <c r="G621" s="835" t="s">
        <v>6230</v>
      </c>
      <c r="H621" s="835" t="s">
        <v>6234</v>
      </c>
      <c r="I621" s="849">
        <v>2520.800048828125</v>
      </c>
      <c r="J621" s="849">
        <v>27</v>
      </c>
      <c r="K621" s="850">
        <v>68061.6015625</v>
      </c>
    </row>
    <row r="622" spans="1:11" ht="14.45" customHeight="1" x14ac:dyDescent="0.2">
      <c r="A622" s="831" t="s">
        <v>592</v>
      </c>
      <c r="B622" s="832" t="s">
        <v>593</v>
      </c>
      <c r="C622" s="835" t="s">
        <v>619</v>
      </c>
      <c r="D622" s="863" t="s">
        <v>620</v>
      </c>
      <c r="E622" s="835" t="s">
        <v>5757</v>
      </c>
      <c r="F622" s="863" t="s">
        <v>5758</v>
      </c>
      <c r="G622" s="835" t="s">
        <v>6232</v>
      </c>
      <c r="H622" s="835" t="s">
        <v>6235</v>
      </c>
      <c r="I622" s="849">
        <v>1017.75</v>
      </c>
      <c r="J622" s="849">
        <v>20</v>
      </c>
      <c r="K622" s="850">
        <v>20355</v>
      </c>
    </row>
    <row r="623" spans="1:11" ht="14.45" customHeight="1" x14ac:dyDescent="0.2">
      <c r="A623" s="831" t="s">
        <v>592</v>
      </c>
      <c r="B623" s="832" t="s">
        <v>593</v>
      </c>
      <c r="C623" s="835" t="s">
        <v>619</v>
      </c>
      <c r="D623" s="863" t="s">
        <v>620</v>
      </c>
      <c r="E623" s="835" t="s">
        <v>5757</v>
      </c>
      <c r="F623" s="863" t="s">
        <v>5758</v>
      </c>
      <c r="G623" s="835" t="s">
        <v>6236</v>
      </c>
      <c r="H623" s="835" t="s">
        <v>6237</v>
      </c>
      <c r="I623" s="849">
        <v>431.97000122070313</v>
      </c>
      <c r="J623" s="849">
        <v>1</v>
      </c>
      <c r="K623" s="850">
        <v>431.97000122070313</v>
      </c>
    </row>
    <row r="624" spans="1:11" ht="14.45" customHeight="1" x14ac:dyDescent="0.2">
      <c r="A624" s="831" t="s">
        <v>592</v>
      </c>
      <c r="B624" s="832" t="s">
        <v>593</v>
      </c>
      <c r="C624" s="835" t="s">
        <v>619</v>
      </c>
      <c r="D624" s="863" t="s">
        <v>620</v>
      </c>
      <c r="E624" s="835" t="s">
        <v>5757</v>
      </c>
      <c r="F624" s="863" t="s">
        <v>5758</v>
      </c>
      <c r="G624" s="835" t="s">
        <v>6238</v>
      </c>
      <c r="H624" s="835" t="s">
        <v>6239</v>
      </c>
      <c r="I624" s="849">
        <v>847</v>
      </c>
      <c r="J624" s="849">
        <v>20</v>
      </c>
      <c r="K624" s="850">
        <v>16940</v>
      </c>
    </row>
    <row r="625" spans="1:11" ht="14.45" customHeight="1" x14ac:dyDescent="0.2">
      <c r="A625" s="831" t="s">
        <v>592</v>
      </c>
      <c r="B625" s="832" t="s">
        <v>593</v>
      </c>
      <c r="C625" s="835" t="s">
        <v>619</v>
      </c>
      <c r="D625" s="863" t="s">
        <v>620</v>
      </c>
      <c r="E625" s="835" t="s">
        <v>5757</v>
      </c>
      <c r="F625" s="863" t="s">
        <v>5758</v>
      </c>
      <c r="G625" s="835" t="s">
        <v>5952</v>
      </c>
      <c r="H625" s="835" t="s">
        <v>5955</v>
      </c>
      <c r="I625" s="849">
        <v>2.5099999904632568</v>
      </c>
      <c r="J625" s="849">
        <v>200</v>
      </c>
      <c r="K625" s="850">
        <v>502</v>
      </c>
    </row>
    <row r="626" spans="1:11" ht="14.45" customHeight="1" x14ac:dyDescent="0.2">
      <c r="A626" s="831" t="s">
        <v>592</v>
      </c>
      <c r="B626" s="832" t="s">
        <v>593</v>
      </c>
      <c r="C626" s="835" t="s">
        <v>619</v>
      </c>
      <c r="D626" s="863" t="s">
        <v>620</v>
      </c>
      <c r="E626" s="835" t="s">
        <v>5990</v>
      </c>
      <c r="F626" s="863" t="s">
        <v>5991</v>
      </c>
      <c r="G626" s="835" t="s">
        <v>6240</v>
      </c>
      <c r="H626" s="835" t="s">
        <v>6241</v>
      </c>
      <c r="I626" s="849">
        <v>0.73500001430511475</v>
      </c>
      <c r="J626" s="849">
        <v>800</v>
      </c>
      <c r="K626" s="850">
        <v>586.67999267578125</v>
      </c>
    </row>
    <row r="627" spans="1:11" ht="14.45" customHeight="1" x14ac:dyDescent="0.2">
      <c r="A627" s="831" t="s">
        <v>592</v>
      </c>
      <c r="B627" s="832" t="s">
        <v>593</v>
      </c>
      <c r="C627" s="835" t="s">
        <v>619</v>
      </c>
      <c r="D627" s="863" t="s">
        <v>620</v>
      </c>
      <c r="E627" s="835" t="s">
        <v>5990</v>
      </c>
      <c r="F627" s="863" t="s">
        <v>5991</v>
      </c>
      <c r="G627" s="835" t="s">
        <v>6242</v>
      </c>
      <c r="H627" s="835" t="s">
        <v>6243</v>
      </c>
      <c r="I627" s="849">
        <v>0.74000000953674316</v>
      </c>
      <c r="J627" s="849">
        <v>300</v>
      </c>
      <c r="K627" s="850">
        <v>221.42999267578125</v>
      </c>
    </row>
    <row r="628" spans="1:11" ht="14.45" customHeight="1" x14ac:dyDescent="0.2">
      <c r="A628" s="831" t="s">
        <v>592</v>
      </c>
      <c r="B628" s="832" t="s">
        <v>593</v>
      </c>
      <c r="C628" s="835" t="s">
        <v>619</v>
      </c>
      <c r="D628" s="863" t="s">
        <v>620</v>
      </c>
      <c r="E628" s="835" t="s">
        <v>5990</v>
      </c>
      <c r="F628" s="863" t="s">
        <v>5991</v>
      </c>
      <c r="G628" s="835" t="s">
        <v>6240</v>
      </c>
      <c r="H628" s="835" t="s">
        <v>6244</v>
      </c>
      <c r="I628" s="849">
        <v>0.74000000953674316</v>
      </c>
      <c r="J628" s="849">
        <v>600</v>
      </c>
      <c r="K628" s="850">
        <v>442.67001342773438</v>
      </c>
    </row>
    <row r="629" spans="1:11" ht="14.45" customHeight="1" x14ac:dyDescent="0.2">
      <c r="A629" s="831" t="s">
        <v>592</v>
      </c>
      <c r="B629" s="832" t="s">
        <v>593</v>
      </c>
      <c r="C629" s="835" t="s">
        <v>622</v>
      </c>
      <c r="D629" s="863" t="s">
        <v>623</v>
      </c>
      <c r="E629" s="835" t="s">
        <v>5649</v>
      </c>
      <c r="F629" s="863" t="s">
        <v>5650</v>
      </c>
      <c r="G629" s="835" t="s">
        <v>6245</v>
      </c>
      <c r="H629" s="835" t="s">
        <v>6246</v>
      </c>
      <c r="I629" s="849">
        <v>106.26000213623047</v>
      </c>
      <c r="J629" s="849">
        <v>10</v>
      </c>
      <c r="K629" s="850">
        <v>1062.5999755859375</v>
      </c>
    </row>
    <row r="630" spans="1:11" ht="14.45" customHeight="1" x14ac:dyDescent="0.2">
      <c r="A630" s="831" t="s">
        <v>592</v>
      </c>
      <c r="B630" s="832" t="s">
        <v>593</v>
      </c>
      <c r="C630" s="835" t="s">
        <v>622</v>
      </c>
      <c r="D630" s="863" t="s">
        <v>623</v>
      </c>
      <c r="E630" s="835" t="s">
        <v>5649</v>
      </c>
      <c r="F630" s="863" t="s">
        <v>5650</v>
      </c>
      <c r="G630" s="835" t="s">
        <v>5653</v>
      </c>
      <c r="H630" s="835" t="s">
        <v>5654</v>
      </c>
      <c r="I630" s="849">
        <v>0.87999999523162842</v>
      </c>
      <c r="J630" s="849">
        <v>2500</v>
      </c>
      <c r="K630" s="850">
        <v>2200</v>
      </c>
    </row>
    <row r="631" spans="1:11" ht="14.45" customHeight="1" x14ac:dyDescent="0.2">
      <c r="A631" s="831" t="s">
        <v>592</v>
      </c>
      <c r="B631" s="832" t="s">
        <v>593</v>
      </c>
      <c r="C631" s="835" t="s">
        <v>622</v>
      </c>
      <c r="D631" s="863" t="s">
        <v>623</v>
      </c>
      <c r="E631" s="835" t="s">
        <v>5649</v>
      </c>
      <c r="F631" s="863" t="s">
        <v>5650</v>
      </c>
      <c r="G631" s="835" t="s">
        <v>5653</v>
      </c>
      <c r="H631" s="835" t="s">
        <v>5655</v>
      </c>
      <c r="I631" s="849">
        <v>0.87999999523162842</v>
      </c>
      <c r="J631" s="849">
        <v>1500</v>
      </c>
      <c r="K631" s="850">
        <v>1320</v>
      </c>
    </row>
    <row r="632" spans="1:11" ht="14.45" customHeight="1" x14ac:dyDescent="0.2">
      <c r="A632" s="831" t="s">
        <v>592</v>
      </c>
      <c r="B632" s="832" t="s">
        <v>593</v>
      </c>
      <c r="C632" s="835" t="s">
        <v>622</v>
      </c>
      <c r="D632" s="863" t="s">
        <v>623</v>
      </c>
      <c r="E632" s="835" t="s">
        <v>5649</v>
      </c>
      <c r="F632" s="863" t="s">
        <v>5650</v>
      </c>
      <c r="G632" s="835" t="s">
        <v>5656</v>
      </c>
      <c r="H632" s="835" t="s">
        <v>5657</v>
      </c>
      <c r="I632" s="849">
        <v>3.0099999904632568</v>
      </c>
      <c r="J632" s="849">
        <v>3000</v>
      </c>
      <c r="K632" s="850">
        <v>9030</v>
      </c>
    </row>
    <row r="633" spans="1:11" ht="14.45" customHeight="1" x14ac:dyDescent="0.2">
      <c r="A633" s="831" t="s">
        <v>592</v>
      </c>
      <c r="B633" s="832" t="s">
        <v>593</v>
      </c>
      <c r="C633" s="835" t="s">
        <v>622</v>
      </c>
      <c r="D633" s="863" t="s">
        <v>623</v>
      </c>
      <c r="E633" s="835" t="s">
        <v>5649</v>
      </c>
      <c r="F633" s="863" t="s">
        <v>5650</v>
      </c>
      <c r="G633" s="835" t="s">
        <v>5656</v>
      </c>
      <c r="H633" s="835" t="s">
        <v>5658</v>
      </c>
      <c r="I633" s="849">
        <v>3.0099999904632568</v>
      </c>
      <c r="J633" s="849">
        <v>6120</v>
      </c>
      <c r="K633" s="850">
        <v>18436.200149536133</v>
      </c>
    </row>
    <row r="634" spans="1:11" ht="14.45" customHeight="1" x14ac:dyDescent="0.2">
      <c r="A634" s="831" t="s">
        <v>592</v>
      </c>
      <c r="B634" s="832" t="s">
        <v>593</v>
      </c>
      <c r="C634" s="835" t="s">
        <v>622</v>
      </c>
      <c r="D634" s="863" t="s">
        <v>623</v>
      </c>
      <c r="E634" s="835" t="s">
        <v>5649</v>
      </c>
      <c r="F634" s="863" t="s">
        <v>5650</v>
      </c>
      <c r="G634" s="835" t="s">
        <v>5664</v>
      </c>
      <c r="H634" s="835" t="s">
        <v>5665</v>
      </c>
      <c r="I634" s="849">
        <v>1.8899999856948853</v>
      </c>
      <c r="J634" s="849">
        <v>50</v>
      </c>
      <c r="K634" s="850">
        <v>94.55999755859375</v>
      </c>
    </row>
    <row r="635" spans="1:11" ht="14.45" customHeight="1" x14ac:dyDescent="0.2">
      <c r="A635" s="831" t="s">
        <v>592</v>
      </c>
      <c r="B635" s="832" t="s">
        <v>593</v>
      </c>
      <c r="C635" s="835" t="s">
        <v>622</v>
      </c>
      <c r="D635" s="863" t="s">
        <v>623</v>
      </c>
      <c r="E635" s="835" t="s">
        <v>5649</v>
      </c>
      <c r="F635" s="863" t="s">
        <v>5650</v>
      </c>
      <c r="G635" s="835" t="s">
        <v>5666</v>
      </c>
      <c r="H635" s="835" t="s">
        <v>5667</v>
      </c>
      <c r="I635" s="849">
        <v>2.0499999523162842</v>
      </c>
      <c r="J635" s="849">
        <v>525</v>
      </c>
      <c r="K635" s="850">
        <v>1077.239990234375</v>
      </c>
    </row>
    <row r="636" spans="1:11" ht="14.45" customHeight="1" x14ac:dyDescent="0.2">
      <c r="A636" s="831" t="s">
        <v>592</v>
      </c>
      <c r="B636" s="832" t="s">
        <v>593</v>
      </c>
      <c r="C636" s="835" t="s">
        <v>622</v>
      </c>
      <c r="D636" s="863" t="s">
        <v>623</v>
      </c>
      <c r="E636" s="835" t="s">
        <v>5649</v>
      </c>
      <c r="F636" s="863" t="s">
        <v>5650</v>
      </c>
      <c r="G636" s="835" t="s">
        <v>5666</v>
      </c>
      <c r="H636" s="835" t="s">
        <v>5668</v>
      </c>
      <c r="I636" s="849">
        <v>2.0499999523162842</v>
      </c>
      <c r="J636" s="849">
        <v>225</v>
      </c>
      <c r="K636" s="850">
        <v>461.5</v>
      </c>
    </row>
    <row r="637" spans="1:11" ht="14.45" customHeight="1" x14ac:dyDescent="0.2">
      <c r="A637" s="831" t="s">
        <v>592</v>
      </c>
      <c r="B637" s="832" t="s">
        <v>593</v>
      </c>
      <c r="C637" s="835" t="s">
        <v>622</v>
      </c>
      <c r="D637" s="863" t="s">
        <v>623</v>
      </c>
      <c r="E637" s="835" t="s">
        <v>5649</v>
      </c>
      <c r="F637" s="863" t="s">
        <v>5650</v>
      </c>
      <c r="G637" s="835" t="s">
        <v>5669</v>
      </c>
      <c r="H637" s="835" t="s">
        <v>5670</v>
      </c>
      <c r="I637" s="849">
        <v>2.7200000286102295</v>
      </c>
      <c r="J637" s="849">
        <v>25</v>
      </c>
      <c r="K637" s="850">
        <v>67.900001525878906</v>
      </c>
    </row>
    <row r="638" spans="1:11" ht="14.45" customHeight="1" x14ac:dyDescent="0.2">
      <c r="A638" s="831" t="s">
        <v>592</v>
      </c>
      <c r="B638" s="832" t="s">
        <v>593</v>
      </c>
      <c r="C638" s="835" t="s">
        <v>622</v>
      </c>
      <c r="D638" s="863" t="s">
        <v>623</v>
      </c>
      <c r="E638" s="835" t="s">
        <v>5649</v>
      </c>
      <c r="F638" s="863" t="s">
        <v>5650</v>
      </c>
      <c r="G638" s="835" t="s">
        <v>5673</v>
      </c>
      <c r="H638" s="835" t="s">
        <v>5674</v>
      </c>
      <c r="I638" s="849">
        <v>157.31667073567709</v>
      </c>
      <c r="J638" s="849">
        <v>32</v>
      </c>
      <c r="K638" s="850">
        <v>5034.119873046875</v>
      </c>
    </row>
    <row r="639" spans="1:11" ht="14.45" customHeight="1" x14ac:dyDescent="0.2">
      <c r="A639" s="831" t="s">
        <v>592</v>
      </c>
      <c r="B639" s="832" t="s">
        <v>593</v>
      </c>
      <c r="C639" s="835" t="s">
        <v>622</v>
      </c>
      <c r="D639" s="863" t="s">
        <v>623</v>
      </c>
      <c r="E639" s="835" t="s">
        <v>5649</v>
      </c>
      <c r="F639" s="863" t="s">
        <v>5650</v>
      </c>
      <c r="G639" s="835" t="s">
        <v>5673</v>
      </c>
      <c r="H639" s="835" t="s">
        <v>5675</v>
      </c>
      <c r="I639" s="849">
        <v>157.24000549316406</v>
      </c>
      <c r="J639" s="849">
        <v>32</v>
      </c>
      <c r="K639" s="850">
        <v>5031.8399658203125</v>
      </c>
    </row>
    <row r="640" spans="1:11" ht="14.45" customHeight="1" x14ac:dyDescent="0.2">
      <c r="A640" s="831" t="s">
        <v>592</v>
      </c>
      <c r="B640" s="832" t="s">
        <v>593</v>
      </c>
      <c r="C640" s="835" t="s">
        <v>622</v>
      </c>
      <c r="D640" s="863" t="s">
        <v>623</v>
      </c>
      <c r="E640" s="835" t="s">
        <v>5649</v>
      </c>
      <c r="F640" s="863" t="s">
        <v>5650</v>
      </c>
      <c r="G640" s="835" t="s">
        <v>6247</v>
      </c>
      <c r="H640" s="835" t="s">
        <v>6248</v>
      </c>
      <c r="I640" s="849">
        <v>86.379997253417969</v>
      </c>
      <c r="J640" s="849">
        <v>40</v>
      </c>
      <c r="K640" s="850">
        <v>3455.06005859375</v>
      </c>
    </row>
    <row r="641" spans="1:11" ht="14.45" customHeight="1" x14ac:dyDescent="0.2">
      <c r="A641" s="831" t="s">
        <v>592</v>
      </c>
      <c r="B641" s="832" t="s">
        <v>593</v>
      </c>
      <c r="C641" s="835" t="s">
        <v>622</v>
      </c>
      <c r="D641" s="863" t="s">
        <v>623</v>
      </c>
      <c r="E641" s="835" t="s">
        <v>5649</v>
      </c>
      <c r="F641" s="863" t="s">
        <v>5650</v>
      </c>
      <c r="G641" s="835" t="s">
        <v>6249</v>
      </c>
      <c r="H641" s="835" t="s">
        <v>6250</v>
      </c>
      <c r="I641" s="849">
        <v>11.364999771118164</v>
      </c>
      <c r="J641" s="849">
        <v>30</v>
      </c>
      <c r="K641" s="850">
        <v>340.95999908447266</v>
      </c>
    </row>
    <row r="642" spans="1:11" ht="14.45" customHeight="1" x14ac:dyDescent="0.2">
      <c r="A642" s="831" t="s">
        <v>592</v>
      </c>
      <c r="B642" s="832" t="s">
        <v>593</v>
      </c>
      <c r="C642" s="835" t="s">
        <v>622</v>
      </c>
      <c r="D642" s="863" t="s">
        <v>623</v>
      </c>
      <c r="E642" s="835" t="s">
        <v>5649</v>
      </c>
      <c r="F642" s="863" t="s">
        <v>5650</v>
      </c>
      <c r="G642" s="835" t="s">
        <v>6044</v>
      </c>
      <c r="H642" s="835" t="s">
        <v>6251</v>
      </c>
      <c r="I642" s="849">
        <v>355.35000610351563</v>
      </c>
      <c r="J642" s="849">
        <v>3</v>
      </c>
      <c r="K642" s="850">
        <v>1066.0500183105469</v>
      </c>
    </row>
    <row r="643" spans="1:11" ht="14.45" customHeight="1" x14ac:dyDescent="0.2">
      <c r="A643" s="831" t="s">
        <v>592</v>
      </c>
      <c r="B643" s="832" t="s">
        <v>593</v>
      </c>
      <c r="C643" s="835" t="s">
        <v>622</v>
      </c>
      <c r="D643" s="863" t="s">
        <v>623</v>
      </c>
      <c r="E643" s="835" t="s">
        <v>5649</v>
      </c>
      <c r="F643" s="863" t="s">
        <v>5650</v>
      </c>
      <c r="G643" s="835" t="s">
        <v>5678</v>
      </c>
      <c r="H643" s="835" t="s">
        <v>5679</v>
      </c>
      <c r="I643" s="849">
        <v>63.150001525878906</v>
      </c>
      <c r="J643" s="849">
        <v>10</v>
      </c>
      <c r="K643" s="850">
        <v>631.510009765625</v>
      </c>
    </row>
    <row r="644" spans="1:11" ht="14.45" customHeight="1" x14ac:dyDescent="0.2">
      <c r="A644" s="831" t="s">
        <v>592</v>
      </c>
      <c r="B644" s="832" t="s">
        <v>593</v>
      </c>
      <c r="C644" s="835" t="s">
        <v>622</v>
      </c>
      <c r="D644" s="863" t="s">
        <v>623</v>
      </c>
      <c r="E644" s="835" t="s">
        <v>5649</v>
      </c>
      <c r="F644" s="863" t="s">
        <v>5650</v>
      </c>
      <c r="G644" s="835" t="s">
        <v>6252</v>
      </c>
      <c r="H644" s="835" t="s">
        <v>6253</v>
      </c>
      <c r="I644" s="849">
        <v>123.27999877929688</v>
      </c>
      <c r="J644" s="849">
        <v>10</v>
      </c>
      <c r="K644" s="850">
        <v>1232.800048828125</v>
      </c>
    </row>
    <row r="645" spans="1:11" ht="14.45" customHeight="1" x14ac:dyDescent="0.2">
      <c r="A645" s="831" t="s">
        <v>592</v>
      </c>
      <c r="B645" s="832" t="s">
        <v>593</v>
      </c>
      <c r="C645" s="835" t="s">
        <v>622</v>
      </c>
      <c r="D645" s="863" t="s">
        <v>623</v>
      </c>
      <c r="E645" s="835" t="s">
        <v>5649</v>
      </c>
      <c r="F645" s="863" t="s">
        <v>5650</v>
      </c>
      <c r="G645" s="835" t="s">
        <v>5697</v>
      </c>
      <c r="H645" s="835" t="s">
        <v>6254</v>
      </c>
      <c r="I645" s="849">
        <v>22.143332799275715</v>
      </c>
      <c r="J645" s="849">
        <v>90</v>
      </c>
      <c r="K645" s="850">
        <v>1992.9000244140625</v>
      </c>
    </row>
    <row r="646" spans="1:11" ht="14.45" customHeight="1" x14ac:dyDescent="0.2">
      <c r="A646" s="831" t="s">
        <v>592</v>
      </c>
      <c r="B646" s="832" t="s">
        <v>593</v>
      </c>
      <c r="C646" s="835" t="s">
        <v>622</v>
      </c>
      <c r="D646" s="863" t="s">
        <v>623</v>
      </c>
      <c r="E646" s="835" t="s">
        <v>5649</v>
      </c>
      <c r="F646" s="863" t="s">
        <v>5650</v>
      </c>
      <c r="G646" s="835" t="s">
        <v>5680</v>
      </c>
      <c r="H646" s="835" t="s">
        <v>5681</v>
      </c>
      <c r="I646" s="849">
        <v>30.176666895548504</v>
      </c>
      <c r="J646" s="849">
        <v>150</v>
      </c>
      <c r="K646" s="850">
        <v>4526.5</v>
      </c>
    </row>
    <row r="647" spans="1:11" ht="14.45" customHeight="1" x14ac:dyDescent="0.2">
      <c r="A647" s="831" t="s">
        <v>592</v>
      </c>
      <c r="B647" s="832" t="s">
        <v>593</v>
      </c>
      <c r="C647" s="835" t="s">
        <v>622</v>
      </c>
      <c r="D647" s="863" t="s">
        <v>623</v>
      </c>
      <c r="E647" s="835" t="s">
        <v>5649</v>
      </c>
      <c r="F647" s="863" t="s">
        <v>5650</v>
      </c>
      <c r="G647" s="835" t="s">
        <v>6163</v>
      </c>
      <c r="H647" s="835" t="s">
        <v>6164</v>
      </c>
      <c r="I647" s="849">
        <v>5.2766668001810713</v>
      </c>
      <c r="J647" s="849">
        <v>130</v>
      </c>
      <c r="K647" s="850">
        <v>685.89999389648438</v>
      </c>
    </row>
    <row r="648" spans="1:11" ht="14.45" customHeight="1" x14ac:dyDescent="0.2">
      <c r="A648" s="831" t="s">
        <v>592</v>
      </c>
      <c r="B648" s="832" t="s">
        <v>593</v>
      </c>
      <c r="C648" s="835" t="s">
        <v>622</v>
      </c>
      <c r="D648" s="863" t="s">
        <v>623</v>
      </c>
      <c r="E648" s="835" t="s">
        <v>5649</v>
      </c>
      <c r="F648" s="863" t="s">
        <v>5650</v>
      </c>
      <c r="G648" s="835" t="s">
        <v>6038</v>
      </c>
      <c r="H648" s="835" t="s">
        <v>6039</v>
      </c>
      <c r="I648" s="849">
        <v>1392.5799560546875</v>
      </c>
      <c r="J648" s="849">
        <v>1</v>
      </c>
      <c r="K648" s="850">
        <v>1392.5799560546875</v>
      </c>
    </row>
    <row r="649" spans="1:11" ht="14.45" customHeight="1" x14ac:dyDescent="0.2">
      <c r="A649" s="831" t="s">
        <v>592</v>
      </c>
      <c r="B649" s="832" t="s">
        <v>593</v>
      </c>
      <c r="C649" s="835" t="s">
        <v>622</v>
      </c>
      <c r="D649" s="863" t="s">
        <v>623</v>
      </c>
      <c r="E649" s="835" t="s">
        <v>5649</v>
      </c>
      <c r="F649" s="863" t="s">
        <v>5650</v>
      </c>
      <c r="G649" s="835" t="s">
        <v>5686</v>
      </c>
      <c r="H649" s="835" t="s">
        <v>5687</v>
      </c>
      <c r="I649" s="849">
        <v>139.1724967956543</v>
      </c>
      <c r="J649" s="849">
        <v>40</v>
      </c>
      <c r="K649" s="850">
        <v>5566.89990234375</v>
      </c>
    </row>
    <row r="650" spans="1:11" ht="14.45" customHeight="1" x14ac:dyDescent="0.2">
      <c r="A650" s="831" t="s">
        <v>592</v>
      </c>
      <c r="B650" s="832" t="s">
        <v>593</v>
      </c>
      <c r="C650" s="835" t="s">
        <v>622</v>
      </c>
      <c r="D650" s="863" t="s">
        <v>623</v>
      </c>
      <c r="E650" s="835" t="s">
        <v>5649</v>
      </c>
      <c r="F650" s="863" t="s">
        <v>5650</v>
      </c>
      <c r="G650" s="835" t="s">
        <v>6049</v>
      </c>
      <c r="H650" s="835" t="s">
        <v>6255</v>
      </c>
      <c r="I650" s="849">
        <v>309.35000610351563</v>
      </c>
      <c r="J650" s="849">
        <v>3</v>
      </c>
      <c r="K650" s="850">
        <v>928.05001831054688</v>
      </c>
    </row>
    <row r="651" spans="1:11" ht="14.45" customHeight="1" x14ac:dyDescent="0.2">
      <c r="A651" s="831" t="s">
        <v>592</v>
      </c>
      <c r="B651" s="832" t="s">
        <v>593</v>
      </c>
      <c r="C651" s="835" t="s">
        <v>622</v>
      </c>
      <c r="D651" s="863" t="s">
        <v>623</v>
      </c>
      <c r="E651" s="835" t="s">
        <v>5649</v>
      </c>
      <c r="F651" s="863" t="s">
        <v>5650</v>
      </c>
      <c r="G651" s="835" t="s">
        <v>6256</v>
      </c>
      <c r="H651" s="835" t="s">
        <v>6257</v>
      </c>
      <c r="I651" s="849">
        <v>149.5</v>
      </c>
      <c r="J651" s="849">
        <v>10</v>
      </c>
      <c r="K651" s="850">
        <v>1495</v>
      </c>
    </row>
    <row r="652" spans="1:11" ht="14.45" customHeight="1" x14ac:dyDescent="0.2">
      <c r="A652" s="831" t="s">
        <v>592</v>
      </c>
      <c r="B652" s="832" t="s">
        <v>593</v>
      </c>
      <c r="C652" s="835" t="s">
        <v>622</v>
      </c>
      <c r="D652" s="863" t="s">
        <v>623</v>
      </c>
      <c r="E652" s="835" t="s">
        <v>5649</v>
      </c>
      <c r="F652" s="863" t="s">
        <v>5650</v>
      </c>
      <c r="G652" s="835" t="s">
        <v>6167</v>
      </c>
      <c r="H652" s="835" t="s">
        <v>6168</v>
      </c>
      <c r="I652" s="849">
        <v>632.5</v>
      </c>
      <c r="J652" s="849">
        <v>5</v>
      </c>
      <c r="K652" s="850">
        <v>3162.5</v>
      </c>
    </row>
    <row r="653" spans="1:11" ht="14.45" customHeight="1" x14ac:dyDescent="0.2">
      <c r="A653" s="831" t="s">
        <v>592</v>
      </c>
      <c r="B653" s="832" t="s">
        <v>593</v>
      </c>
      <c r="C653" s="835" t="s">
        <v>622</v>
      </c>
      <c r="D653" s="863" t="s">
        <v>623</v>
      </c>
      <c r="E653" s="835" t="s">
        <v>5649</v>
      </c>
      <c r="F653" s="863" t="s">
        <v>5650</v>
      </c>
      <c r="G653" s="835" t="s">
        <v>6247</v>
      </c>
      <c r="H653" s="835" t="s">
        <v>6258</v>
      </c>
      <c r="I653" s="849">
        <v>86.379997253417969</v>
      </c>
      <c r="J653" s="849">
        <v>20</v>
      </c>
      <c r="K653" s="850">
        <v>1727.530029296875</v>
      </c>
    </row>
    <row r="654" spans="1:11" ht="14.45" customHeight="1" x14ac:dyDescent="0.2">
      <c r="A654" s="831" t="s">
        <v>592</v>
      </c>
      <c r="B654" s="832" t="s">
        <v>593</v>
      </c>
      <c r="C654" s="835" t="s">
        <v>622</v>
      </c>
      <c r="D654" s="863" t="s">
        <v>623</v>
      </c>
      <c r="E654" s="835" t="s">
        <v>5649</v>
      </c>
      <c r="F654" s="863" t="s">
        <v>5650</v>
      </c>
      <c r="G654" s="835" t="s">
        <v>6249</v>
      </c>
      <c r="H654" s="835" t="s">
        <v>6259</v>
      </c>
      <c r="I654" s="849">
        <v>11.359999656677246</v>
      </c>
      <c r="J654" s="849">
        <v>10</v>
      </c>
      <c r="K654" s="850">
        <v>113.62000274658203</v>
      </c>
    </row>
    <row r="655" spans="1:11" ht="14.45" customHeight="1" x14ac:dyDescent="0.2">
      <c r="A655" s="831" t="s">
        <v>592</v>
      </c>
      <c r="B655" s="832" t="s">
        <v>593</v>
      </c>
      <c r="C655" s="835" t="s">
        <v>622</v>
      </c>
      <c r="D655" s="863" t="s">
        <v>623</v>
      </c>
      <c r="E655" s="835" t="s">
        <v>5649</v>
      </c>
      <c r="F655" s="863" t="s">
        <v>5650</v>
      </c>
      <c r="G655" s="835" t="s">
        <v>6044</v>
      </c>
      <c r="H655" s="835" t="s">
        <v>6045</v>
      </c>
      <c r="I655" s="849">
        <v>355.35000610351563</v>
      </c>
      <c r="J655" s="849">
        <v>5</v>
      </c>
      <c r="K655" s="850">
        <v>1776.7500305175781</v>
      </c>
    </row>
    <row r="656" spans="1:11" ht="14.45" customHeight="1" x14ac:dyDescent="0.2">
      <c r="A656" s="831" t="s">
        <v>592</v>
      </c>
      <c r="B656" s="832" t="s">
        <v>593</v>
      </c>
      <c r="C656" s="835" t="s">
        <v>622</v>
      </c>
      <c r="D656" s="863" t="s">
        <v>623</v>
      </c>
      <c r="E656" s="835" t="s">
        <v>5649</v>
      </c>
      <c r="F656" s="863" t="s">
        <v>5650</v>
      </c>
      <c r="G656" s="835" t="s">
        <v>5678</v>
      </c>
      <c r="H656" s="835" t="s">
        <v>5696</v>
      </c>
      <c r="I656" s="849">
        <v>63.430000305175781</v>
      </c>
      <c r="J656" s="849">
        <v>10</v>
      </c>
      <c r="K656" s="850">
        <v>634.280029296875</v>
      </c>
    </row>
    <row r="657" spans="1:11" ht="14.45" customHeight="1" x14ac:dyDescent="0.2">
      <c r="A657" s="831" t="s">
        <v>592</v>
      </c>
      <c r="B657" s="832" t="s">
        <v>593</v>
      </c>
      <c r="C657" s="835" t="s">
        <v>622</v>
      </c>
      <c r="D657" s="863" t="s">
        <v>623</v>
      </c>
      <c r="E657" s="835" t="s">
        <v>5649</v>
      </c>
      <c r="F657" s="863" t="s">
        <v>5650</v>
      </c>
      <c r="G657" s="835" t="s">
        <v>6252</v>
      </c>
      <c r="H657" s="835" t="s">
        <v>6260</v>
      </c>
      <c r="I657" s="849">
        <v>67.800003051757813</v>
      </c>
      <c r="J657" s="849">
        <v>10</v>
      </c>
      <c r="K657" s="850">
        <v>678.03997802734375</v>
      </c>
    </row>
    <row r="658" spans="1:11" ht="14.45" customHeight="1" x14ac:dyDescent="0.2">
      <c r="A658" s="831" t="s">
        <v>592</v>
      </c>
      <c r="B658" s="832" t="s">
        <v>593</v>
      </c>
      <c r="C658" s="835" t="s">
        <v>622</v>
      </c>
      <c r="D658" s="863" t="s">
        <v>623</v>
      </c>
      <c r="E658" s="835" t="s">
        <v>5649</v>
      </c>
      <c r="F658" s="863" t="s">
        <v>5650</v>
      </c>
      <c r="G658" s="835" t="s">
        <v>5697</v>
      </c>
      <c r="H658" s="835" t="s">
        <v>5698</v>
      </c>
      <c r="I658" s="849">
        <v>22.149999618530273</v>
      </c>
      <c r="J658" s="849">
        <v>20</v>
      </c>
      <c r="K658" s="850">
        <v>443</v>
      </c>
    </row>
    <row r="659" spans="1:11" ht="14.45" customHeight="1" x14ac:dyDescent="0.2">
      <c r="A659" s="831" t="s">
        <v>592</v>
      </c>
      <c r="B659" s="832" t="s">
        <v>593</v>
      </c>
      <c r="C659" s="835" t="s">
        <v>622</v>
      </c>
      <c r="D659" s="863" t="s">
        <v>623</v>
      </c>
      <c r="E659" s="835" t="s">
        <v>5649</v>
      </c>
      <c r="F659" s="863" t="s">
        <v>5650</v>
      </c>
      <c r="G659" s="835" t="s">
        <v>5680</v>
      </c>
      <c r="H659" s="835" t="s">
        <v>5699</v>
      </c>
      <c r="I659" s="849">
        <v>30.174000167846678</v>
      </c>
      <c r="J659" s="849">
        <v>220</v>
      </c>
      <c r="K659" s="850">
        <v>6638.9000244140625</v>
      </c>
    </row>
    <row r="660" spans="1:11" ht="14.45" customHeight="1" x14ac:dyDescent="0.2">
      <c r="A660" s="831" t="s">
        <v>592</v>
      </c>
      <c r="B660" s="832" t="s">
        <v>593</v>
      </c>
      <c r="C660" s="835" t="s">
        <v>622</v>
      </c>
      <c r="D660" s="863" t="s">
        <v>623</v>
      </c>
      <c r="E660" s="835" t="s">
        <v>5649</v>
      </c>
      <c r="F660" s="863" t="s">
        <v>5650</v>
      </c>
      <c r="G660" s="835" t="s">
        <v>6163</v>
      </c>
      <c r="H660" s="835" t="s">
        <v>6171</v>
      </c>
      <c r="I660" s="849">
        <v>5.272000026702881</v>
      </c>
      <c r="J660" s="849">
        <v>190</v>
      </c>
      <c r="K660" s="850">
        <v>1001.5000228881836</v>
      </c>
    </row>
    <row r="661" spans="1:11" ht="14.45" customHeight="1" x14ac:dyDescent="0.2">
      <c r="A661" s="831" t="s">
        <v>592</v>
      </c>
      <c r="B661" s="832" t="s">
        <v>593</v>
      </c>
      <c r="C661" s="835" t="s">
        <v>622</v>
      </c>
      <c r="D661" s="863" t="s">
        <v>623</v>
      </c>
      <c r="E661" s="835" t="s">
        <v>5649</v>
      </c>
      <c r="F661" s="863" t="s">
        <v>5650</v>
      </c>
      <c r="G661" s="835" t="s">
        <v>6261</v>
      </c>
      <c r="H661" s="835" t="s">
        <v>6262</v>
      </c>
      <c r="I661" s="849">
        <v>123.19000244140625</v>
      </c>
      <c r="J661" s="849">
        <v>20</v>
      </c>
      <c r="K661" s="850">
        <v>2463.760009765625</v>
      </c>
    </row>
    <row r="662" spans="1:11" ht="14.45" customHeight="1" x14ac:dyDescent="0.2">
      <c r="A662" s="831" t="s">
        <v>592</v>
      </c>
      <c r="B662" s="832" t="s">
        <v>593</v>
      </c>
      <c r="C662" s="835" t="s">
        <v>622</v>
      </c>
      <c r="D662" s="863" t="s">
        <v>623</v>
      </c>
      <c r="E662" s="835" t="s">
        <v>5649</v>
      </c>
      <c r="F662" s="863" t="s">
        <v>5650</v>
      </c>
      <c r="G662" s="835" t="s">
        <v>6263</v>
      </c>
      <c r="H662" s="835" t="s">
        <v>6264</v>
      </c>
      <c r="I662" s="849">
        <v>307.04998779296875</v>
      </c>
      <c r="J662" s="849">
        <v>5</v>
      </c>
      <c r="K662" s="850">
        <v>1535.25</v>
      </c>
    </row>
    <row r="663" spans="1:11" ht="14.45" customHeight="1" x14ac:dyDescent="0.2">
      <c r="A663" s="831" t="s">
        <v>592</v>
      </c>
      <c r="B663" s="832" t="s">
        <v>593</v>
      </c>
      <c r="C663" s="835" t="s">
        <v>622</v>
      </c>
      <c r="D663" s="863" t="s">
        <v>623</v>
      </c>
      <c r="E663" s="835" t="s">
        <v>5649</v>
      </c>
      <c r="F663" s="863" t="s">
        <v>5650</v>
      </c>
      <c r="G663" s="835" t="s">
        <v>6265</v>
      </c>
      <c r="H663" s="835" t="s">
        <v>6266</v>
      </c>
      <c r="I663" s="849">
        <v>153</v>
      </c>
      <c r="J663" s="849">
        <v>10</v>
      </c>
      <c r="K663" s="850">
        <v>1529.9599609375</v>
      </c>
    </row>
    <row r="664" spans="1:11" ht="14.45" customHeight="1" x14ac:dyDescent="0.2">
      <c r="A664" s="831" t="s">
        <v>592</v>
      </c>
      <c r="B664" s="832" t="s">
        <v>593</v>
      </c>
      <c r="C664" s="835" t="s">
        <v>622</v>
      </c>
      <c r="D664" s="863" t="s">
        <v>623</v>
      </c>
      <c r="E664" s="835" t="s">
        <v>5649</v>
      </c>
      <c r="F664" s="863" t="s">
        <v>5650</v>
      </c>
      <c r="G664" s="835" t="s">
        <v>5686</v>
      </c>
      <c r="H664" s="835" t="s">
        <v>5711</v>
      </c>
      <c r="I664" s="849">
        <v>139.17399597167969</v>
      </c>
      <c r="J664" s="849">
        <v>50</v>
      </c>
      <c r="K664" s="850">
        <v>6958.699951171875</v>
      </c>
    </row>
    <row r="665" spans="1:11" ht="14.45" customHeight="1" x14ac:dyDescent="0.2">
      <c r="A665" s="831" t="s">
        <v>592</v>
      </c>
      <c r="B665" s="832" t="s">
        <v>593</v>
      </c>
      <c r="C665" s="835" t="s">
        <v>622</v>
      </c>
      <c r="D665" s="863" t="s">
        <v>623</v>
      </c>
      <c r="E665" s="835" t="s">
        <v>5649</v>
      </c>
      <c r="F665" s="863" t="s">
        <v>5650</v>
      </c>
      <c r="G665" s="835" t="s">
        <v>6047</v>
      </c>
      <c r="H665" s="835" t="s">
        <v>6048</v>
      </c>
      <c r="I665" s="849">
        <v>573.8499755859375</v>
      </c>
      <c r="J665" s="849">
        <v>1</v>
      </c>
      <c r="K665" s="850">
        <v>573.8499755859375</v>
      </c>
    </row>
    <row r="666" spans="1:11" ht="14.45" customHeight="1" x14ac:dyDescent="0.2">
      <c r="A666" s="831" t="s">
        <v>592</v>
      </c>
      <c r="B666" s="832" t="s">
        <v>593</v>
      </c>
      <c r="C666" s="835" t="s">
        <v>622</v>
      </c>
      <c r="D666" s="863" t="s">
        <v>623</v>
      </c>
      <c r="E666" s="835" t="s">
        <v>5649</v>
      </c>
      <c r="F666" s="863" t="s">
        <v>5650</v>
      </c>
      <c r="G666" s="835" t="s">
        <v>6049</v>
      </c>
      <c r="H666" s="835" t="s">
        <v>6050</v>
      </c>
      <c r="I666" s="849">
        <v>309.35000610351563</v>
      </c>
      <c r="J666" s="849">
        <v>2</v>
      </c>
      <c r="K666" s="850">
        <v>618.70001220703125</v>
      </c>
    </row>
    <row r="667" spans="1:11" ht="14.45" customHeight="1" x14ac:dyDescent="0.2">
      <c r="A667" s="831" t="s">
        <v>592</v>
      </c>
      <c r="B667" s="832" t="s">
        <v>593</v>
      </c>
      <c r="C667" s="835" t="s">
        <v>622</v>
      </c>
      <c r="D667" s="863" t="s">
        <v>623</v>
      </c>
      <c r="E667" s="835" t="s">
        <v>5649</v>
      </c>
      <c r="F667" s="863" t="s">
        <v>5650</v>
      </c>
      <c r="G667" s="835" t="s">
        <v>6256</v>
      </c>
      <c r="H667" s="835" t="s">
        <v>6267</v>
      </c>
      <c r="I667" s="849">
        <v>149.5</v>
      </c>
      <c r="J667" s="849">
        <v>10</v>
      </c>
      <c r="K667" s="850">
        <v>1495</v>
      </c>
    </row>
    <row r="668" spans="1:11" ht="14.45" customHeight="1" x14ac:dyDescent="0.2">
      <c r="A668" s="831" t="s">
        <v>592</v>
      </c>
      <c r="B668" s="832" t="s">
        <v>593</v>
      </c>
      <c r="C668" s="835" t="s">
        <v>622</v>
      </c>
      <c r="D668" s="863" t="s">
        <v>623</v>
      </c>
      <c r="E668" s="835" t="s">
        <v>5649</v>
      </c>
      <c r="F668" s="863" t="s">
        <v>5650</v>
      </c>
      <c r="G668" s="835" t="s">
        <v>6167</v>
      </c>
      <c r="H668" s="835" t="s">
        <v>6174</v>
      </c>
      <c r="I668" s="849">
        <v>632.5</v>
      </c>
      <c r="J668" s="849">
        <v>1</v>
      </c>
      <c r="K668" s="850">
        <v>632.5</v>
      </c>
    </row>
    <row r="669" spans="1:11" ht="14.45" customHeight="1" x14ac:dyDescent="0.2">
      <c r="A669" s="831" t="s">
        <v>592</v>
      </c>
      <c r="B669" s="832" t="s">
        <v>593</v>
      </c>
      <c r="C669" s="835" t="s">
        <v>622</v>
      </c>
      <c r="D669" s="863" t="s">
        <v>623</v>
      </c>
      <c r="E669" s="835" t="s">
        <v>5649</v>
      </c>
      <c r="F669" s="863" t="s">
        <v>5650</v>
      </c>
      <c r="G669" s="835" t="s">
        <v>6040</v>
      </c>
      <c r="H669" s="835" t="s">
        <v>6268</v>
      </c>
      <c r="I669" s="849">
        <v>259.89999389648438</v>
      </c>
      <c r="J669" s="849">
        <v>1</v>
      </c>
      <c r="K669" s="850">
        <v>259.89999389648438</v>
      </c>
    </row>
    <row r="670" spans="1:11" ht="14.45" customHeight="1" x14ac:dyDescent="0.2">
      <c r="A670" s="831" t="s">
        <v>592</v>
      </c>
      <c r="B670" s="832" t="s">
        <v>593</v>
      </c>
      <c r="C670" s="835" t="s">
        <v>622</v>
      </c>
      <c r="D670" s="863" t="s">
        <v>623</v>
      </c>
      <c r="E670" s="835" t="s">
        <v>5649</v>
      </c>
      <c r="F670" s="863" t="s">
        <v>5650</v>
      </c>
      <c r="G670" s="835" t="s">
        <v>5715</v>
      </c>
      <c r="H670" s="835" t="s">
        <v>5716</v>
      </c>
      <c r="I670" s="849">
        <v>1.3799999952316284</v>
      </c>
      <c r="J670" s="849">
        <v>200</v>
      </c>
      <c r="K670" s="850">
        <v>276</v>
      </c>
    </row>
    <row r="671" spans="1:11" ht="14.45" customHeight="1" x14ac:dyDescent="0.2">
      <c r="A671" s="831" t="s">
        <v>592</v>
      </c>
      <c r="B671" s="832" t="s">
        <v>593</v>
      </c>
      <c r="C671" s="835" t="s">
        <v>622</v>
      </c>
      <c r="D671" s="863" t="s">
        <v>623</v>
      </c>
      <c r="E671" s="835" t="s">
        <v>5649</v>
      </c>
      <c r="F671" s="863" t="s">
        <v>5650</v>
      </c>
      <c r="G671" s="835" t="s">
        <v>6060</v>
      </c>
      <c r="H671" s="835" t="s">
        <v>6175</v>
      </c>
      <c r="I671" s="849">
        <v>13.020000457763672</v>
      </c>
      <c r="J671" s="849">
        <v>15</v>
      </c>
      <c r="K671" s="850">
        <v>195.30000305175781</v>
      </c>
    </row>
    <row r="672" spans="1:11" ht="14.45" customHeight="1" x14ac:dyDescent="0.2">
      <c r="A672" s="831" t="s">
        <v>592</v>
      </c>
      <c r="B672" s="832" t="s">
        <v>593</v>
      </c>
      <c r="C672" s="835" t="s">
        <v>622</v>
      </c>
      <c r="D672" s="863" t="s">
        <v>623</v>
      </c>
      <c r="E672" s="835" t="s">
        <v>5649</v>
      </c>
      <c r="F672" s="863" t="s">
        <v>5650</v>
      </c>
      <c r="G672" s="835" t="s">
        <v>6269</v>
      </c>
      <c r="H672" s="835" t="s">
        <v>6270</v>
      </c>
      <c r="I672" s="849">
        <v>0.86000001430511475</v>
      </c>
      <c r="J672" s="849">
        <v>100</v>
      </c>
      <c r="K672" s="850">
        <v>86</v>
      </c>
    </row>
    <row r="673" spans="1:11" ht="14.45" customHeight="1" x14ac:dyDescent="0.2">
      <c r="A673" s="831" t="s">
        <v>592</v>
      </c>
      <c r="B673" s="832" t="s">
        <v>593</v>
      </c>
      <c r="C673" s="835" t="s">
        <v>622</v>
      </c>
      <c r="D673" s="863" t="s">
        <v>623</v>
      </c>
      <c r="E673" s="835" t="s">
        <v>5649</v>
      </c>
      <c r="F673" s="863" t="s">
        <v>5650</v>
      </c>
      <c r="G673" s="835" t="s">
        <v>5717</v>
      </c>
      <c r="H673" s="835" t="s">
        <v>5718</v>
      </c>
      <c r="I673" s="849">
        <v>1.5199999809265137</v>
      </c>
      <c r="J673" s="849">
        <v>100</v>
      </c>
      <c r="K673" s="850">
        <v>152</v>
      </c>
    </row>
    <row r="674" spans="1:11" ht="14.45" customHeight="1" x14ac:dyDescent="0.2">
      <c r="A674" s="831" t="s">
        <v>592</v>
      </c>
      <c r="B674" s="832" t="s">
        <v>593</v>
      </c>
      <c r="C674" s="835" t="s">
        <v>622</v>
      </c>
      <c r="D674" s="863" t="s">
        <v>623</v>
      </c>
      <c r="E674" s="835" t="s">
        <v>5649</v>
      </c>
      <c r="F674" s="863" t="s">
        <v>5650</v>
      </c>
      <c r="G674" s="835" t="s">
        <v>6064</v>
      </c>
      <c r="H674" s="835" t="s">
        <v>6271</v>
      </c>
      <c r="I674" s="849">
        <v>0.37999999523162842</v>
      </c>
      <c r="J674" s="849">
        <v>25</v>
      </c>
      <c r="K674" s="850">
        <v>9.5</v>
      </c>
    </row>
    <row r="675" spans="1:11" ht="14.45" customHeight="1" x14ac:dyDescent="0.2">
      <c r="A675" s="831" t="s">
        <v>592</v>
      </c>
      <c r="B675" s="832" t="s">
        <v>593</v>
      </c>
      <c r="C675" s="835" t="s">
        <v>622</v>
      </c>
      <c r="D675" s="863" t="s">
        <v>623</v>
      </c>
      <c r="E675" s="835" t="s">
        <v>5649</v>
      </c>
      <c r="F675" s="863" t="s">
        <v>5650</v>
      </c>
      <c r="G675" s="835" t="s">
        <v>6272</v>
      </c>
      <c r="H675" s="835" t="s">
        <v>6273</v>
      </c>
      <c r="I675" s="849">
        <v>111.31999969482422</v>
      </c>
      <c r="J675" s="849">
        <v>12</v>
      </c>
      <c r="K675" s="850">
        <v>1335.8399658203125</v>
      </c>
    </row>
    <row r="676" spans="1:11" ht="14.45" customHeight="1" x14ac:dyDescent="0.2">
      <c r="A676" s="831" t="s">
        <v>592</v>
      </c>
      <c r="B676" s="832" t="s">
        <v>593</v>
      </c>
      <c r="C676" s="835" t="s">
        <v>622</v>
      </c>
      <c r="D676" s="863" t="s">
        <v>623</v>
      </c>
      <c r="E676" s="835" t="s">
        <v>5649</v>
      </c>
      <c r="F676" s="863" t="s">
        <v>5650</v>
      </c>
      <c r="G676" s="835" t="s">
        <v>5719</v>
      </c>
      <c r="H676" s="835" t="s">
        <v>5720</v>
      </c>
      <c r="I676" s="849">
        <v>18.964999198913574</v>
      </c>
      <c r="J676" s="849">
        <v>48</v>
      </c>
      <c r="K676" s="850">
        <v>910.28999328613281</v>
      </c>
    </row>
    <row r="677" spans="1:11" ht="14.45" customHeight="1" x14ac:dyDescent="0.2">
      <c r="A677" s="831" t="s">
        <v>592</v>
      </c>
      <c r="B677" s="832" t="s">
        <v>593</v>
      </c>
      <c r="C677" s="835" t="s">
        <v>622</v>
      </c>
      <c r="D677" s="863" t="s">
        <v>623</v>
      </c>
      <c r="E677" s="835" t="s">
        <v>5649</v>
      </c>
      <c r="F677" s="863" t="s">
        <v>5650</v>
      </c>
      <c r="G677" s="835" t="s">
        <v>5715</v>
      </c>
      <c r="H677" s="835" t="s">
        <v>5721</v>
      </c>
      <c r="I677" s="849">
        <v>1.3799999952316284</v>
      </c>
      <c r="J677" s="849">
        <v>200</v>
      </c>
      <c r="K677" s="850">
        <v>276</v>
      </c>
    </row>
    <row r="678" spans="1:11" ht="14.45" customHeight="1" x14ac:dyDescent="0.2">
      <c r="A678" s="831" t="s">
        <v>592</v>
      </c>
      <c r="B678" s="832" t="s">
        <v>593</v>
      </c>
      <c r="C678" s="835" t="s">
        <v>622</v>
      </c>
      <c r="D678" s="863" t="s">
        <v>623</v>
      </c>
      <c r="E678" s="835" t="s">
        <v>5649</v>
      </c>
      <c r="F678" s="863" t="s">
        <v>5650</v>
      </c>
      <c r="G678" s="835" t="s">
        <v>6269</v>
      </c>
      <c r="H678" s="835" t="s">
        <v>6274</v>
      </c>
      <c r="I678" s="849">
        <v>0.85000002384185791</v>
      </c>
      <c r="J678" s="849">
        <v>100</v>
      </c>
      <c r="K678" s="850">
        <v>85</v>
      </c>
    </row>
    <row r="679" spans="1:11" ht="14.45" customHeight="1" x14ac:dyDescent="0.2">
      <c r="A679" s="831" t="s">
        <v>592</v>
      </c>
      <c r="B679" s="832" t="s">
        <v>593</v>
      </c>
      <c r="C679" s="835" t="s">
        <v>622</v>
      </c>
      <c r="D679" s="863" t="s">
        <v>623</v>
      </c>
      <c r="E679" s="835" t="s">
        <v>5649</v>
      </c>
      <c r="F679" s="863" t="s">
        <v>5650</v>
      </c>
      <c r="G679" s="835" t="s">
        <v>5717</v>
      </c>
      <c r="H679" s="835" t="s">
        <v>6062</v>
      </c>
      <c r="I679" s="849">
        <v>1.5099999904632568</v>
      </c>
      <c r="J679" s="849">
        <v>100</v>
      </c>
      <c r="K679" s="850">
        <v>151</v>
      </c>
    </row>
    <row r="680" spans="1:11" ht="14.45" customHeight="1" x14ac:dyDescent="0.2">
      <c r="A680" s="831" t="s">
        <v>592</v>
      </c>
      <c r="B680" s="832" t="s">
        <v>593</v>
      </c>
      <c r="C680" s="835" t="s">
        <v>622</v>
      </c>
      <c r="D680" s="863" t="s">
        <v>623</v>
      </c>
      <c r="E680" s="835" t="s">
        <v>5649</v>
      </c>
      <c r="F680" s="863" t="s">
        <v>5650</v>
      </c>
      <c r="G680" s="835" t="s">
        <v>6051</v>
      </c>
      <c r="H680" s="835" t="s">
        <v>6275</v>
      </c>
      <c r="I680" s="849">
        <v>2.059999942779541</v>
      </c>
      <c r="J680" s="849">
        <v>100</v>
      </c>
      <c r="K680" s="850">
        <v>206</v>
      </c>
    </row>
    <row r="681" spans="1:11" ht="14.45" customHeight="1" x14ac:dyDescent="0.2">
      <c r="A681" s="831" t="s">
        <v>592</v>
      </c>
      <c r="B681" s="832" t="s">
        <v>593</v>
      </c>
      <c r="C681" s="835" t="s">
        <v>622</v>
      </c>
      <c r="D681" s="863" t="s">
        <v>623</v>
      </c>
      <c r="E681" s="835" t="s">
        <v>5649</v>
      </c>
      <c r="F681" s="863" t="s">
        <v>5650</v>
      </c>
      <c r="G681" s="835" t="s">
        <v>6276</v>
      </c>
      <c r="H681" s="835" t="s">
        <v>6277</v>
      </c>
      <c r="I681" s="849">
        <v>46</v>
      </c>
      <c r="J681" s="849">
        <v>8</v>
      </c>
      <c r="K681" s="850">
        <v>368</v>
      </c>
    </row>
    <row r="682" spans="1:11" ht="14.45" customHeight="1" x14ac:dyDescent="0.2">
      <c r="A682" s="831" t="s">
        <v>592</v>
      </c>
      <c r="B682" s="832" t="s">
        <v>593</v>
      </c>
      <c r="C682" s="835" t="s">
        <v>622</v>
      </c>
      <c r="D682" s="863" t="s">
        <v>623</v>
      </c>
      <c r="E682" s="835" t="s">
        <v>5649</v>
      </c>
      <c r="F682" s="863" t="s">
        <v>5650</v>
      </c>
      <c r="G682" s="835" t="s">
        <v>5719</v>
      </c>
      <c r="H682" s="835" t="s">
        <v>5728</v>
      </c>
      <c r="I682" s="849">
        <v>18.942499160766602</v>
      </c>
      <c r="J682" s="849">
        <v>120</v>
      </c>
      <c r="K682" s="850">
        <v>2272.6799926757813</v>
      </c>
    </row>
    <row r="683" spans="1:11" ht="14.45" customHeight="1" x14ac:dyDescent="0.2">
      <c r="A683" s="831" t="s">
        <v>592</v>
      </c>
      <c r="B683" s="832" t="s">
        <v>593</v>
      </c>
      <c r="C683" s="835" t="s">
        <v>622</v>
      </c>
      <c r="D683" s="863" t="s">
        <v>623</v>
      </c>
      <c r="E683" s="835" t="s">
        <v>5649</v>
      </c>
      <c r="F683" s="863" t="s">
        <v>5650</v>
      </c>
      <c r="G683" s="835" t="s">
        <v>6178</v>
      </c>
      <c r="H683" s="835" t="s">
        <v>6179</v>
      </c>
      <c r="I683" s="849">
        <v>7.5900001525878906</v>
      </c>
      <c r="J683" s="849">
        <v>1</v>
      </c>
      <c r="K683" s="850">
        <v>7.5900001525878906</v>
      </c>
    </row>
    <row r="684" spans="1:11" ht="14.45" customHeight="1" x14ac:dyDescent="0.2">
      <c r="A684" s="831" t="s">
        <v>592</v>
      </c>
      <c r="B684" s="832" t="s">
        <v>593</v>
      </c>
      <c r="C684" s="835" t="s">
        <v>622</v>
      </c>
      <c r="D684" s="863" t="s">
        <v>623</v>
      </c>
      <c r="E684" s="835" t="s">
        <v>5649</v>
      </c>
      <c r="F684" s="863" t="s">
        <v>5650</v>
      </c>
      <c r="G684" s="835" t="s">
        <v>5734</v>
      </c>
      <c r="H684" s="835" t="s">
        <v>5735</v>
      </c>
      <c r="I684" s="849">
        <v>2.5099999904632568</v>
      </c>
      <c r="J684" s="849">
        <v>40</v>
      </c>
      <c r="K684" s="850">
        <v>100.40000152587891</v>
      </c>
    </row>
    <row r="685" spans="1:11" ht="14.45" customHeight="1" x14ac:dyDescent="0.2">
      <c r="A685" s="831" t="s">
        <v>592</v>
      </c>
      <c r="B685" s="832" t="s">
        <v>593</v>
      </c>
      <c r="C685" s="835" t="s">
        <v>622</v>
      </c>
      <c r="D685" s="863" t="s">
        <v>623</v>
      </c>
      <c r="E685" s="835" t="s">
        <v>5649</v>
      </c>
      <c r="F685" s="863" t="s">
        <v>5650</v>
      </c>
      <c r="G685" s="835" t="s">
        <v>6278</v>
      </c>
      <c r="H685" s="835" t="s">
        <v>6279</v>
      </c>
      <c r="I685" s="849">
        <v>3.2633333206176758</v>
      </c>
      <c r="J685" s="849">
        <v>340</v>
      </c>
      <c r="K685" s="850">
        <v>1110.3999938964844</v>
      </c>
    </row>
    <row r="686" spans="1:11" ht="14.45" customHeight="1" x14ac:dyDescent="0.2">
      <c r="A686" s="831" t="s">
        <v>592</v>
      </c>
      <c r="B686" s="832" t="s">
        <v>593</v>
      </c>
      <c r="C686" s="835" t="s">
        <v>622</v>
      </c>
      <c r="D686" s="863" t="s">
        <v>623</v>
      </c>
      <c r="E686" s="835" t="s">
        <v>5649</v>
      </c>
      <c r="F686" s="863" t="s">
        <v>5650</v>
      </c>
      <c r="G686" s="835" t="s">
        <v>5736</v>
      </c>
      <c r="H686" s="835" t="s">
        <v>5737</v>
      </c>
      <c r="I686" s="849">
        <v>3.9700000286102295</v>
      </c>
      <c r="J686" s="849">
        <v>500</v>
      </c>
      <c r="K686" s="850">
        <v>1984.6000213623047</v>
      </c>
    </row>
    <row r="687" spans="1:11" ht="14.45" customHeight="1" x14ac:dyDescent="0.2">
      <c r="A687" s="831" t="s">
        <v>592</v>
      </c>
      <c r="B687" s="832" t="s">
        <v>593</v>
      </c>
      <c r="C687" s="835" t="s">
        <v>622</v>
      </c>
      <c r="D687" s="863" t="s">
        <v>623</v>
      </c>
      <c r="E687" s="835" t="s">
        <v>5649</v>
      </c>
      <c r="F687" s="863" t="s">
        <v>5650</v>
      </c>
      <c r="G687" s="835" t="s">
        <v>6280</v>
      </c>
      <c r="H687" s="835" t="s">
        <v>6281</v>
      </c>
      <c r="I687" s="849">
        <v>7.0900001525878906</v>
      </c>
      <c r="J687" s="849">
        <v>2</v>
      </c>
      <c r="K687" s="850">
        <v>14.180000305175781</v>
      </c>
    </row>
    <row r="688" spans="1:11" ht="14.45" customHeight="1" x14ac:dyDescent="0.2">
      <c r="A688" s="831" t="s">
        <v>592</v>
      </c>
      <c r="B688" s="832" t="s">
        <v>593</v>
      </c>
      <c r="C688" s="835" t="s">
        <v>622</v>
      </c>
      <c r="D688" s="863" t="s">
        <v>623</v>
      </c>
      <c r="E688" s="835" t="s">
        <v>5649</v>
      </c>
      <c r="F688" s="863" t="s">
        <v>5650</v>
      </c>
      <c r="G688" s="835" t="s">
        <v>6074</v>
      </c>
      <c r="H688" s="835" t="s">
        <v>6075</v>
      </c>
      <c r="I688" s="849">
        <v>8.3500003814697266</v>
      </c>
      <c r="J688" s="849">
        <v>2</v>
      </c>
      <c r="K688" s="850">
        <v>16.690000534057617</v>
      </c>
    </row>
    <row r="689" spans="1:11" ht="14.45" customHeight="1" x14ac:dyDescent="0.2">
      <c r="A689" s="831" t="s">
        <v>592</v>
      </c>
      <c r="B689" s="832" t="s">
        <v>593</v>
      </c>
      <c r="C689" s="835" t="s">
        <v>622</v>
      </c>
      <c r="D689" s="863" t="s">
        <v>623</v>
      </c>
      <c r="E689" s="835" t="s">
        <v>5649</v>
      </c>
      <c r="F689" s="863" t="s">
        <v>5650</v>
      </c>
      <c r="G689" s="835" t="s">
        <v>6282</v>
      </c>
      <c r="H689" s="835" t="s">
        <v>6283</v>
      </c>
      <c r="I689" s="849">
        <v>9.5900001525878906</v>
      </c>
      <c r="J689" s="849">
        <v>1</v>
      </c>
      <c r="K689" s="850">
        <v>9.5900001525878906</v>
      </c>
    </row>
    <row r="690" spans="1:11" ht="14.45" customHeight="1" x14ac:dyDescent="0.2">
      <c r="A690" s="831" t="s">
        <v>592</v>
      </c>
      <c r="B690" s="832" t="s">
        <v>593</v>
      </c>
      <c r="C690" s="835" t="s">
        <v>622</v>
      </c>
      <c r="D690" s="863" t="s">
        <v>623</v>
      </c>
      <c r="E690" s="835" t="s">
        <v>5649</v>
      </c>
      <c r="F690" s="863" t="s">
        <v>5650</v>
      </c>
      <c r="G690" s="835" t="s">
        <v>6284</v>
      </c>
      <c r="H690" s="835" t="s">
        <v>6285</v>
      </c>
      <c r="I690" s="849">
        <v>15.640000343322754</v>
      </c>
      <c r="J690" s="849">
        <v>10</v>
      </c>
      <c r="K690" s="850">
        <v>156.39999389648438</v>
      </c>
    </row>
    <row r="691" spans="1:11" ht="14.45" customHeight="1" x14ac:dyDescent="0.2">
      <c r="A691" s="831" t="s">
        <v>592</v>
      </c>
      <c r="B691" s="832" t="s">
        <v>593</v>
      </c>
      <c r="C691" s="835" t="s">
        <v>622</v>
      </c>
      <c r="D691" s="863" t="s">
        <v>623</v>
      </c>
      <c r="E691" s="835" t="s">
        <v>5649</v>
      </c>
      <c r="F691" s="863" t="s">
        <v>5650</v>
      </c>
      <c r="G691" s="835" t="s">
        <v>6286</v>
      </c>
      <c r="H691" s="835" t="s">
        <v>6287</v>
      </c>
      <c r="I691" s="849">
        <v>17.139999389648438</v>
      </c>
      <c r="J691" s="849">
        <v>10</v>
      </c>
      <c r="K691" s="850">
        <v>171.35000610351563</v>
      </c>
    </row>
    <row r="692" spans="1:11" ht="14.45" customHeight="1" x14ac:dyDescent="0.2">
      <c r="A692" s="831" t="s">
        <v>592</v>
      </c>
      <c r="B692" s="832" t="s">
        <v>593</v>
      </c>
      <c r="C692" s="835" t="s">
        <v>622</v>
      </c>
      <c r="D692" s="863" t="s">
        <v>623</v>
      </c>
      <c r="E692" s="835" t="s">
        <v>5649</v>
      </c>
      <c r="F692" s="863" t="s">
        <v>5650</v>
      </c>
      <c r="G692" s="835" t="s">
        <v>5741</v>
      </c>
      <c r="H692" s="835" t="s">
        <v>5742</v>
      </c>
      <c r="I692" s="849">
        <v>105.44999694824219</v>
      </c>
      <c r="J692" s="849">
        <v>1</v>
      </c>
      <c r="K692" s="850">
        <v>105.44999694824219</v>
      </c>
    </row>
    <row r="693" spans="1:11" ht="14.45" customHeight="1" x14ac:dyDescent="0.2">
      <c r="A693" s="831" t="s">
        <v>592</v>
      </c>
      <c r="B693" s="832" t="s">
        <v>593</v>
      </c>
      <c r="C693" s="835" t="s">
        <v>622</v>
      </c>
      <c r="D693" s="863" t="s">
        <v>623</v>
      </c>
      <c r="E693" s="835" t="s">
        <v>5649</v>
      </c>
      <c r="F693" s="863" t="s">
        <v>5650</v>
      </c>
      <c r="G693" s="835" t="s">
        <v>6288</v>
      </c>
      <c r="H693" s="835" t="s">
        <v>6289</v>
      </c>
      <c r="I693" s="849">
        <v>19.959999084472656</v>
      </c>
      <c r="J693" s="849">
        <v>1</v>
      </c>
      <c r="K693" s="850">
        <v>19.959999084472656</v>
      </c>
    </row>
    <row r="694" spans="1:11" ht="14.45" customHeight="1" x14ac:dyDescent="0.2">
      <c r="A694" s="831" t="s">
        <v>592</v>
      </c>
      <c r="B694" s="832" t="s">
        <v>593</v>
      </c>
      <c r="C694" s="835" t="s">
        <v>622</v>
      </c>
      <c r="D694" s="863" t="s">
        <v>623</v>
      </c>
      <c r="E694" s="835" t="s">
        <v>5649</v>
      </c>
      <c r="F694" s="863" t="s">
        <v>5650</v>
      </c>
      <c r="G694" s="835" t="s">
        <v>6290</v>
      </c>
      <c r="H694" s="835" t="s">
        <v>6291</v>
      </c>
      <c r="I694" s="849">
        <v>25.239999771118164</v>
      </c>
      <c r="J694" s="849">
        <v>1</v>
      </c>
      <c r="K694" s="850">
        <v>25.239999771118164</v>
      </c>
    </row>
    <row r="695" spans="1:11" ht="14.45" customHeight="1" x14ac:dyDescent="0.2">
      <c r="A695" s="831" t="s">
        <v>592</v>
      </c>
      <c r="B695" s="832" t="s">
        <v>593</v>
      </c>
      <c r="C695" s="835" t="s">
        <v>622</v>
      </c>
      <c r="D695" s="863" t="s">
        <v>623</v>
      </c>
      <c r="E695" s="835" t="s">
        <v>5649</v>
      </c>
      <c r="F695" s="863" t="s">
        <v>5650</v>
      </c>
      <c r="G695" s="835" t="s">
        <v>6292</v>
      </c>
      <c r="H695" s="835" t="s">
        <v>6293</v>
      </c>
      <c r="I695" s="849">
        <v>2.3850001096725464</v>
      </c>
      <c r="J695" s="849">
        <v>480</v>
      </c>
      <c r="K695" s="850">
        <v>1145.5999755859375</v>
      </c>
    </row>
    <row r="696" spans="1:11" ht="14.45" customHeight="1" x14ac:dyDescent="0.2">
      <c r="A696" s="831" t="s">
        <v>592</v>
      </c>
      <c r="B696" s="832" t="s">
        <v>593</v>
      </c>
      <c r="C696" s="835" t="s">
        <v>622</v>
      </c>
      <c r="D696" s="863" t="s">
        <v>623</v>
      </c>
      <c r="E696" s="835" t="s">
        <v>5649</v>
      </c>
      <c r="F696" s="863" t="s">
        <v>5650</v>
      </c>
      <c r="G696" s="835" t="s">
        <v>6292</v>
      </c>
      <c r="H696" s="835" t="s">
        <v>6294</v>
      </c>
      <c r="I696" s="849">
        <v>2.0699999332427979</v>
      </c>
      <c r="J696" s="849">
        <v>160</v>
      </c>
      <c r="K696" s="850">
        <v>331.20001220703125</v>
      </c>
    </row>
    <row r="697" spans="1:11" ht="14.45" customHeight="1" x14ac:dyDescent="0.2">
      <c r="A697" s="831" t="s">
        <v>592</v>
      </c>
      <c r="B697" s="832" t="s">
        <v>593</v>
      </c>
      <c r="C697" s="835" t="s">
        <v>622</v>
      </c>
      <c r="D697" s="863" t="s">
        <v>623</v>
      </c>
      <c r="E697" s="835" t="s">
        <v>5649</v>
      </c>
      <c r="F697" s="863" t="s">
        <v>5650</v>
      </c>
      <c r="G697" s="835" t="s">
        <v>6295</v>
      </c>
      <c r="H697" s="835" t="s">
        <v>6296</v>
      </c>
      <c r="I697" s="849">
        <v>1.9299999475479126</v>
      </c>
      <c r="J697" s="849">
        <v>300</v>
      </c>
      <c r="K697" s="850">
        <v>579.5999755859375</v>
      </c>
    </row>
    <row r="698" spans="1:11" ht="14.45" customHeight="1" x14ac:dyDescent="0.2">
      <c r="A698" s="831" t="s">
        <v>592</v>
      </c>
      <c r="B698" s="832" t="s">
        <v>593</v>
      </c>
      <c r="C698" s="835" t="s">
        <v>622</v>
      </c>
      <c r="D698" s="863" t="s">
        <v>623</v>
      </c>
      <c r="E698" s="835" t="s">
        <v>5649</v>
      </c>
      <c r="F698" s="863" t="s">
        <v>5650</v>
      </c>
      <c r="G698" s="835" t="s">
        <v>6295</v>
      </c>
      <c r="H698" s="835" t="s">
        <v>6297</v>
      </c>
      <c r="I698" s="849">
        <v>1.9299999475479126</v>
      </c>
      <c r="J698" s="849">
        <v>300</v>
      </c>
      <c r="K698" s="850">
        <v>579.5999755859375</v>
      </c>
    </row>
    <row r="699" spans="1:11" ht="14.45" customHeight="1" x14ac:dyDescent="0.2">
      <c r="A699" s="831" t="s">
        <v>592</v>
      </c>
      <c r="B699" s="832" t="s">
        <v>593</v>
      </c>
      <c r="C699" s="835" t="s">
        <v>622</v>
      </c>
      <c r="D699" s="863" t="s">
        <v>623</v>
      </c>
      <c r="E699" s="835" t="s">
        <v>5649</v>
      </c>
      <c r="F699" s="863" t="s">
        <v>5650</v>
      </c>
      <c r="G699" s="835" t="s">
        <v>5749</v>
      </c>
      <c r="H699" s="835" t="s">
        <v>5750</v>
      </c>
      <c r="I699" s="849">
        <v>30.510000228881836</v>
      </c>
      <c r="J699" s="849">
        <v>1</v>
      </c>
      <c r="K699" s="850">
        <v>30.510000228881836</v>
      </c>
    </row>
    <row r="700" spans="1:11" ht="14.45" customHeight="1" x14ac:dyDescent="0.2">
      <c r="A700" s="831" t="s">
        <v>592</v>
      </c>
      <c r="B700" s="832" t="s">
        <v>593</v>
      </c>
      <c r="C700" s="835" t="s">
        <v>622</v>
      </c>
      <c r="D700" s="863" t="s">
        <v>623</v>
      </c>
      <c r="E700" s="835" t="s">
        <v>5649</v>
      </c>
      <c r="F700" s="863" t="s">
        <v>5650</v>
      </c>
      <c r="G700" s="835" t="s">
        <v>5751</v>
      </c>
      <c r="H700" s="835" t="s">
        <v>5752</v>
      </c>
      <c r="I700" s="849">
        <v>29.879999160766602</v>
      </c>
      <c r="J700" s="849">
        <v>15</v>
      </c>
      <c r="K700" s="850">
        <v>448.19998168945313</v>
      </c>
    </row>
    <row r="701" spans="1:11" ht="14.45" customHeight="1" x14ac:dyDescent="0.2">
      <c r="A701" s="831" t="s">
        <v>592</v>
      </c>
      <c r="B701" s="832" t="s">
        <v>593</v>
      </c>
      <c r="C701" s="835" t="s">
        <v>622</v>
      </c>
      <c r="D701" s="863" t="s">
        <v>623</v>
      </c>
      <c r="E701" s="835" t="s">
        <v>5649</v>
      </c>
      <c r="F701" s="863" t="s">
        <v>5650</v>
      </c>
      <c r="G701" s="835" t="s">
        <v>5751</v>
      </c>
      <c r="H701" s="835" t="s">
        <v>5754</v>
      </c>
      <c r="I701" s="849">
        <v>29.550000190734863</v>
      </c>
      <c r="J701" s="849">
        <v>40</v>
      </c>
      <c r="K701" s="850">
        <v>1182</v>
      </c>
    </row>
    <row r="702" spans="1:11" ht="14.45" customHeight="1" x14ac:dyDescent="0.2">
      <c r="A702" s="831" t="s">
        <v>592</v>
      </c>
      <c r="B702" s="832" t="s">
        <v>593</v>
      </c>
      <c r="C702" s="835" t="s">
        <v>622</v>
      </c>
      <c r="D702" s="863" t="s">
        <v>623</v>
      </c>
      <c r="E702" s="835" t="s">
        <v>5649</v>
      </c>
      <c r="F702" s="863" t="s">
        <v>5650</v>
      </c>
      <c r="G702" s="835" t="s">
        <v>6298</v>
      </c>
      <c r="H702" s="835" t="s">
        <v>6299</v>
      </c>
      <c r="I702" s="849">
        <v>1.2000000476837158</v>
      </c>
      <c r="J702" s="849">
        <v>270</v>
      </c>
      <c r="K702" s="850">
        <v>324</v>
      </c>
    </row>
    <row r="703" spans="1:11" ht="14.45" customHeight="1" x14ac:dyDescent="0.2">
      <c r="A703" s="831" t="s">
        <v>592</v>
      </c>
      <c r="B703" s="832" t="s">
        <v>593</v>
      </c>
      <c r="C703" s="835" t="s">
        <v>622</v>
      </c>
      <c r="D703" s="863" t="s">
        <v>623</v>
      </c>
      <c r="E703" s="835" t="s">
        <v>5757</v>
      </c>
      <c r="F703" s="863" t="s">
        <v>5758</v>
      </c>
      <c r="G703" s="835" t="s">
        <v>6300</v>
      </c>
      <c r="H703" s="835" t="s">
        <v>6301</v>
      </c>
      <c r="I703" s="849">
        <v>2.3599998950958252</v>
      </c>
      <c r="J703" s="849">
        <v>10</v>
      </c>
      <c r="K703" s="850">
        <v>23.600000381469727</v>
      </c>
    </row>
    <row r="704" spans="1:11" ht="14.45" customHeight="1" x14ac:dyDescent="0.2">
      <c r="A704" s="831" t="s">
        <v>592</v>
      </c>
      <c r="B704" s="832" t="s">
        <v>593</v>
      </c>
      <c r="C704" s="835" t="s">
        <v>622</v>
      </c>
      <c r="D704" s="863" t="s">
        <v>623</v>
      </c>
      <c r="E704" s="835" t="s">
        <v>5757</v>
      </c>
      <c r="F704" s="863" t="s">
        <v>5758</v>
      </c>
      <c r="G704" s="835" t="s">
        <v>5767</v>
      </c>
      <c r="H704" s="835" t="s">
        <v>5768</v>
      </c>
      <c r="I704" s="849">
        <v>2.3599998950958252</v>
      </c>
      <c r="J704" s="849">
        <v>10</v>
      </c>
      <c r="K704" s="850">
        <v>23.600000381469727</v>
      </c>
    </row>
    <row r="705" spans="1:11" ht="14.45" customHeight="1" x14ac:dyDescent="0.2">
      <c r="A705" s="831" t="s">
        <v>592</v>
      </c>
      <c r="B705" s="832" t="s">
        <v>593</v>
      </c>
      <c r="C705" s="835" t="s">
        <v>622</v>
      </c>
      <c r="D705" s="863" t="s">
        <v>623</v>
      </c>
      <c r="E705" s="835" t="s">
        <v>5757</v>
      </c>
      <c r="F705" s="863" t="s">
        <v>5758</v>
      </c>
      <c r="G705" s="835" t="s">
        <v>5769</v>
      </c>
      <c r="H705" s="835" t="s">
        <v>5770</v>
      </c>
      <c r="I705" s="849">
        <v>2.3599998950958252</v>
      </c>
      <c r="J705" s="849">
        <v>10</v>
      </c>
      <c r="K705" s="850">
        <v>23.600000381469727</v>
      </c>
    </row>
    <row r="706" spans="1:11" ht="14.45" customHeight="1" x14ac:dyDescent="0.2">
      <c r="A706" s="831" t="s">
        <v>592</v>
      </c>
      <c r="B706" s="832" t="s">
        <v>593</v>
      </c>
      <c r="C706" s="835" t="s">
        <v>622</v>
      </c>
      <c r="D706" s="863" t="s">
        <v>623</v>
      </c>
      <c r="E706" s="835" t="s">
        <v>5757</v>
      </c>
      <c r="F706" s="863" t="s">
        <v>5758</v>
      </c>
      <c r="G706" s="835" t="s">
        <v>5771</v>
      </c>
      <c r="H706" s="835" t="s">
        <v>5772</v>
      </c>
      <c r="I706" s="849">
        <v>2.3599998950958252</v>
      </c>
      <c r="J706" s="849">
        <v>10</v>
      </c>
      <c r="K706" s="850">
        <v>23.600000381469727</v>
      </c>
    </row>
    <row r="707" spans="1:11" ht="14.45" customHeight="1" x14ac:dyDescent="0.2">
      <c r="A707" s="831" t="s">
        <v>592</v>
      </c>
      <c r="B707" s="832" t="s">
        <v>593</v>
      </c>
      <c r="C707" s="835" t="s">
        <v>622</v>
      </c>
      <c r="D707" s="863" t="s">
        <v>623</v>
      </c>
      <c r="E707" s="835" t="s">
        <v>5757</v>
      </c>
      <c r="F707" s="863" t="s">
        <v>5758</v>
      </c>
      <c r="G707" s="835" t="s">
        <v>6302</v>
      </c>
      <c r="H707" s="835" t="s">
        <v>6303</v>
      </c>
      <c r="I707" s="849">
        <v>699.3800048828125</v>
      </c>
      <c r="J707" s="849">
        <v>1</v>
      </c>
      <c r="K707" s="850">
        <v>699.3800048828125</v>
      </c>
    </row>
    <row r="708" spans="1:11" ht="14.45" customHeight="1" x14ac:dyDescent="0.2">
      <c r="A708" s="831" t="s">
        <v>592</v>
      </c>
      <c r="B708" s="832" t="s">
        <v>593</v>
      </c>
      <c r="C708" s="835" t="s">
        <v>622</v>
      </c>
      <c r="D708" s="863" t="s">
        <v>623</v>
      </c>
      <c r="E708" s="835" t="s">
        <v>5757</v>
      </c>
      <c r="F708" s="863" t="s">
        <v>5758</v>
      </c>
      <c r="G708" s="835" t="s">
        <v>5790</v>
      </c>
      <c r="H708" s="835" t="s">
        <v>5792</v>
      </c>
      <c r="I708" s="849">
        <v>3.3900001049041748</v>
      </c>
      <c r="J708" s="849">
        <v>200</v>
      </c>
      <c r="K708" s="850">
        <v>678</v>
      </c>
    </row>
    <row r="709" spans="1:11" ht="14.45" customHeight="1" x14ac:dyDescent="0.2">
      <c r="A709" s="831" t="s">
        <v>592</v>
      </c>
      <c r="B709" s="832" t="s">
        <v>593</v>
      </c>
      <c r="C709" s="835" t="s">
        <v>622</v>
      </c>
      <c r="D709" s="863" t="s">
        <v>623</v>
      </c>
      <c r="E709" s="835" t="s">
        <v>5757</v>
      </c>
      <c r="F709" s="863" t="s">
        <v>5758</v>
      </c>
      <c r="G709" s="835" t="s">
        <v>6304</v>
      </c>
      <c r="H709" s="835" t="s">
        <v>6305</v>
      </c>
      <c r="I709" s="849">
        <v>16.340000152587891</v>
      </c>
      <c r="J709" s="849">
        <v>72</v>
      </c>
      <c r="K709" s="850">
        <v>1176.1199951171875</v>
      </c>
    </row>
    <row r="710" spans="1:11" ht="14.45" customHeight="1" x14ac:dyDescent="0.2">
      <c r="A710" s="831" t="s">
        <v>592</v>
      </c>
      <c r="B710" s="832" t="s">
        <v>593</v>
      </c>
      <c r="C710" s="835" t="s">
        <v>622</v>
      </c>
      <c r="D710" s="863" t="s">
        <v>623</v>
      </c>
      <c r="E710" s="835" t="s">
        <v>5757</v>
      </c>
      <c r="F710" s="863" t="s">
        <v>5758</v>
      </c>
      <c r="G710" s="835" t="s">
        <v>6304</v>
      </c>
      <c r="H710" s="835" t="s">
        <v>6306</v>
      </c>
      <c r="I710" s="849">
        <v>16.340000152587891</v>
      </c>
      <c r="J710" s="849">
        <v>24</v>
      </c>
      <c r="K710" s="850">
        <v>392.04000854492188</v>
      </c>
    </row>
    <row r="711" spans="1:11" ht="14.45" customHeight="1" x14ac:dyDescent="0.2">
      <c r="A711" s="831" t="s">
        <v>592</v>
      </c>
      <c r="B711" s="832" t="s">
        <v>593</v>
      </c>
      <c r="C711" s="835" t="s">
        <v>622</v>
      </c>
      <c r="D711" s="863" t="s">
        <v>623</v>
      </c>
      <c r="E711" s="835" t="s">
        <v>5757</v>
      </c>
      <c r="F711" s="863" t="s">
        <v>5758</v>
      </c>
      <c r="G711" s="835" t="s">
        <v>6307</v>
      </c>
      <c r="H711" s="835" t="s">
        <v>6308</v>
      </c>
      <c r="I711" s="849">
        <v>1.0499999523162842</v>
      </c>
      <c r="J711" s="849">
        <v>100</v>
      </c>
      <c r="K711" s="850">
        <v>105</v>
      </c>
    </row>
    <row r="712" spans="1:11" ht="14.45" customHeight="1" x14ac:dyDescent="0.2">
      <c r="A712" s="831" t="s">
        <v>592</v>
      </c>
      <c r="B712" s="832" t="s">
        <v>593</v>
      </c>
      <c r="C712" s="835" t="s">
        <v>622</v>
      </c>
      <c r="D712" s="863" t="s">
        <v>623</v>
      </c>
      <c r="E712" s="835" t="s">
        <v>5757</v>
      </c>
      <c r="F712" s="863" t="s">
        <v>5758</v>
      </c>
      <c r="G712" s="835" t="s">
        <v>5841</v>
      </c>
      <c r="H712" s="835" t="s">
        <v>5842</v>
      </c>
      <c r="I712" s="849">
        <v>11.739999771118164</v>
      </c>
      <c r="J712" s="849">
        <v>20</v>
      </c>
      <c r="K712" s="850">
        <v>234.80000305175781</v>
      </c>
    </row>
    <row r="713" spans="1:11" ht="14.45" customHeight="1" x14ac:dyDescent="0.2">
      <c r="A713" s="831" t="s">
        <v>592</v>
      </c>
      <c r="B713" s="832" t="s">
        <v>593</v>
      </c>
      <c r="C713" s="835" t="s">
        <v>622</v>
      </c>
      <c r="D713" s="863" t="s">
        <v>623</v>
      </c>
      <c r="E713" s="835" t="s">
        <v>5757</v>
      </c>
      <c r="F713" s="863" t="s">
        <v>5758</v>
      </c>
      <c r="G713" s="835" t="s">
        <v>5841</v>
      </c>
      <c r="H713" s="835" t="s">
        <v>5847</v>
      </c>
      <c r="I713" s="849">
        <v>11.736666361490885</v>
      </c>
      <c r="J713" s="849">
        <v>40</v>
      </c>
      <c r="K713" s="850">
        <v>469.50000762939453</v>
      </c>
    </row>
    <row r="714" spans="1:11" ht="14.45" customHeight="1" x14ac:dyDescent="0.2">
      <c r="A714" s="831" t="s">
        <v>592</v>
      </c>
      <c r="B714" s="832" t="s">
        <v>593</v>
      </c>
      <c r="C714" s="835" t="s">
        <v>622</v>
      </c>
      <c r="D714" s="863" t="s">
        <v>623</v>
      </c>
      <c r="E714" s="835" t="s">
        <v>5757</v>
      </c>
      <c r="F714" s="863" t="s">
        <v>5758</v>
      </c>
      <c r="G714" s="835" t="s">
        <v>6309</v>
      </c>
      <c r="H714" s="835" t="s">
        <v>6310</v>
      </c>
      <c r="I714" s="849">
        <v>3.9900000095367432</v>
      </c>
      <c r="J714" s="849">
        <v>150</v>
      </c>
      <c r="K714" s="850">
        <v>598.5</v>
      </c>
    </row>
    <row r="715" spans="1:11" ht="14.45" customHeight="1" x14ac:dyDescent="0.2">
      <c r="A715" s="831" t="s">
        <v>592</v>
      </c>
      <c r="B715" s="832" t="s">
        <v>593</v>
      </c>
      <c r="C715" s="835" t="s">
        <v>622</v>
      </c>
      <c r="D715" s="863" t="s">
        <v>623</v>
      </c>
      <c r="E715" s="835" t="s">
        <v>5757</v>
      </c>
      <c r="F715" s="863" t="s">
        <v>5758</v>
      </c>
      <c r="G715" s="835" t="s">
        <v>5854</v>
      </c>
      <c r="H715" s="835" t="s">
        <v>5855</v>
      </c>
      <c r="I715" s="849">
        <v>1.5</v>
      </c>
      <c r="J715" s="849">
        <v>200</v>
      </c>
      <c r="K715" s="850">
        <v>300</v>
      </c>
    </row>
    <row r="716" spans="1:11" ht="14.45" customHeight="1" x14ac:dyDescent="0.2">
      <c r="A716" s="831" t="s">
        <v>592</v>
      </c>
      <c r="B716" s="832" t="s">
        <v>593</v>
      </c>
      <c r="C716" s="835" t="s">
        <v>622</v>
      </c>
      <c r="D716" s="863" t="s">
        <v>623</v>
      </c>
      <c r="E716" s="835" t="s">
        <v>5757</v>
      </c>
      <c r="F716" s="863" t="s">
        <v>5758</v>
      </c>
      <c r="G716" s="835" t="s">
        <v>5875</v>
      </c>
      <c r="H716" s="835" t="s">
        <v>6115</v>
      </c>
      <c r="I716" s="849">
        <v>197.57000732421875</v>
      </c>
      <c r="J716" s="849">
        <v>49</v>
      </c>
      <c r="K716" s="850">
        <v>9680.9303588867188</v>
      </c>
    </row>
    <row r="717" spans="1:11" ht="14.45" customHeight="1" x14ac:dyDescent="0.2">
      <c r="A717" s="831" t="s">
        <v>592</v>
      </c>
      <c r="B717" s="832" t="s">
        <v>593</v>
      </c>
      <c r="C717" s="835" t="s">
        <v>622</v>
      </c>
      <c r="D717" s="863" t="s">
        <v>623</v>
      </c>
      <c r="E717" s="835" t="s">
        <v>5757</v>
      </c>
      <c r="F717" s="863" t="s">
        <v>5758</v>
      </c>
      <c r="G717" s="835" t="s">
        <v>5875</v>
      </c>
      <c r="H717" s="835" t="s">
        <v>5876</v>
      </c>
      <c r="I717" s="849">
        <v>197.57000732421875</v>
      </c>
      <c r="J717" s="849">
        <v>24</v>
      </c>
      <c r="K717" s="850">
        <v>4741.68017578125</v>
      </c>
    </row>
    <row r="718" spans="1:11" ht="14.45" customHeight="1" x14ac:dyDescent="0.2">
      <c r="A718" s="831" t="s">
        <v>592</v>
      </c>
      <c r="B718" s="832" t="s">
        <v>593</v>
      </c>
      <c r="C718" s="835" t="s">
        <v>622</v>
      </c>
      <c r="D718" s="863" t="s">
        <v>623</v>
      </c>
      <c r="E718" s="835" t="s">
        <v>5757</v>
      </c>
      <c r="F718" s="863" t="s">
        <v>5758</v>
      </c>
      <c r="G718" s="835" t="s">
        <v>5880</v>
      </c>
      <c r="H718" s="835" t="s">
        <v>5909</v>
      </c>
      <c r="I718" s="849">
        <v>1.0900000333786011</v>
      </c>
      <c r="J718" s="849">
        <v>100</v>
      </c>
      <c r="K718" s="850">
        <v>109</v>
      </c>
    </row>
    <row r="719" spans="1:11" ht="14.45" customHeight="1" x14ac:dyDescent="0.2">
      <c r="A719" s="831" t="s">
        <v>592</v>
      </c>
      <c r="B719" s="832" t="s">
        <v>593</v>
      </c>
      <c r="C719" s="835" t="s">
        <v>622</v>
      </c>
      <c r="D719" s="863" t="s">
        <v>623</v>
      </c>
      <c r="E719" s="835" t="s">
        <v>5757</v>
      </c>
      <c r="F719" s="863" t="s">
        <v>5758</v>
      </c>
      <c r="G719" s="835" t="s">
        <v>5889</v>
      </c>
      <c r="H719" s="835" t="s">
        <v>5911</v>
      </c>
      <c r="I719" s="849">
        <v>1.6699999570846558</v>
      </c>
      <c r="J719" s="849">
        <v>100</v>
      </c>
      <c r="K719" s="850">
        <v>167</v>
      </c>
    </row>
    <row r="720" spans="1:11" ht="14.45" customHeight="1" x14ac:dyDescent="0.2">
      <c r="A720" s="831" t="s">
        <v>592</v>
      </c>
      <c r="B720" s="832" t="s">
        <v>593</v>
      </c>
      <c r="C720" s="835" t="s">
        <v>622</v>
      </c>
      <c r="D720" s="863" t="s">
        <v>623</v>
      </c>
      <c r="E720" s="835" t="s">
        <v>5757</v>
      </c>
      <c r="F720" s="863" t="s">
        <v>5758</v>
      </c>
      <c r="G720" s="835" t="s">
        <v>5922</v>
      </c>
      <c r="H720" s="835" t="s">
        <v>5923</v>
      </c>
      <c r="I720" s="849">
        <v>3.130000114440918</v>
      </c>
      <c r="J720" s="849">
        <v>100</v>
      </c>
      <c r="K720" s="850">
        <v>313</v>
      </c>
    </row>
    <row r="721" spans="1:11" ht="14.45" customHeight="1" x14ac:dyDescent="0.2">
      <c r="A721" s="831" t="s">
        <v>592</v>
      </c>
      <c r="B721" s="832" t="s">
        <v>593</v>
      </c>
      <c r="C721" s="835" t="s">
        <v>622</v>
      </c>
      <c r="D721" s="863" t="s">
        <v>623</v>
      </c>
      <c r="E721" s="835" t="s">
        <v>5757</v>
      </c>
      <c r="F721" s="863" t="s">
        <v>5758</v>
      </c>
      <c r="G721" s="835" t="s">
        <v>6125</v>
      </c>
      <c r="H721" s="835" t="s">
        <v>6129</v>
      </c>
      <c r="I721" s="849">
        <v>0.4699999988079071</v>
      </c>
      <c r="J721" s="849">
        <v>100</v>
      </c>
      <c r="K721" s="850">
        <v>47</v>
      </c>
    </row>
    <row r="722" spans="1:11" ht="14.45" customHeight="1" x14ac:dyDescent="0.2">
      <c r="A722" s="831" t="s">
        <v>592</v>
      </c>
      <c r="B722" s="832" t="s">
        <v>593</v>
      </c>
      <c r="C722" s="835" t="s">
        <v>622</v>
      </c>
      <c r="D722" s="863" t="s">
        <v>623</v>
      </c>
      <c r="E722" s="835" t="s">
        <v>5757</v>
      </c>
      <c r="F722" s="863" t="s">
        <v>5758</v>
      </c>
      <c r="G722" s="835" t="s">
        <v>6311</v>
      </c>
      <c r="H722" s="835" t="s">
        <v>6312</v>
      </c>
      <c r="I722" s="849">
        <v>5.380000114440918</v>
      </c>
      <c r="J722" s="849">
        <v>100</v>
      </c>
      <c r="K722" s="850">
        <v>538.45001220703125</v>
      </c>
    </row>
    <row r="723" spans="1:11" ht="14.45" customHeight="1" x14ac:dyDescent="0.2">
      <c r="A723" s="831" t="s">
        <v>592</v>
      </c>
      <c r="B723" s="832" t="s">
        <v>593</v>
      </c>
      <c r="C723" s="835" t="s">
        <v>622</v>
      </c>
      <c r="D723" s="863" t="s">
        <v>623</v>
      </c>
      <c r="E723" s="835" t="s">
        <v>5990</v>
      </c>
      <c r="F723" s="863" t="s">
        <v>5991</v>
      </c>
      <c r="G723" s="835" t="s">
        <v>6313</v>
      </c>
      <c r="H723" s="835" t="s">
        <v>6314</v>
      </c>
      <c r="I723" s="849">
        <v>16.940000534057617</v>
      </c>
      <c r="J723" s="849">
        <v>50</v>
      </c>
      <c r="K723" s="850">
        <v>847</v>
      </c>
    </row>
    <row r="724" spans="1:11" ht="14.45" customHeight="1" x14ac:dyDescent="0.2">
      <c r="A724" s="831" t="s">
        <v>592</v>
      </c>
      <c r="B724" s="832" t="s">
        <v>593</v>
      </c>
      <c r="C724" s="835" t="s">
        <v>622</v>
      </c>
      <c r="D724" s="863" t="s">
        <v>623</v>
      </c>
      <c r="E724" s="835" t="s">
        <v>5990</v>
      </c>
      <c r="F724" s="863" t="s">
        <v>5991</v>
      </c>
      <c r="G724" s="835" t="s">
        <v>5994</v>
      </c>
      <c r="H724" s="835" t="s">
        <v>6152</v>
      </c>
      <c r="I724" s="849">
        <v>7.0199999809265137</v>
      </c>
      <c r="J724" s="849">
        <v>200</v>
      </c>
      <c r="K724" s="850">
        <v>1404</v>
      </c>
    </row>
    <row r="725" spans="1:11" ht="14.45" customHeight="1" x14ac:dyDescent="0.2">
      <c r="A725" s="831" t="s">
        <v>592</v>
      </c>
      <c r="B725" s="832" t="s">
        <v>593</v>
      </c>
      <c r="C725" s="835" t="s">
        <v>622</v>
      </c>
      <c r="D725" s="863" t="s">
        <v>623</v>
      </c>
      <c r="E725" s="835" t="s">
        <v>5990</v>
      </c>
      <c r="F725" s="863" t="s">
        <v>5991</v>
      </c>
      <c r="G725" s="835" t="s">
        <v>6215</v>
      </c>
      <c r="H725" s="835" t="s">
        <v>6315</v>
      </c>
      <c r="I725" s="849">
        <v>7.0199999809265137</v>
      </c>
      <c r="J725" s="849">
        <v>100</v>
      </c>
      <c r="K725" s="850">
        <v>702</v>
      </c>
    </row>
    <row r="726" spans="1:11" ht="14.45" customHeight="1" x14ac:dyDescent="0.2">
      <c r="A726" s="831" t="s">
        <v>592</v>
      </c>
      <c r="B726" s="832" t="s">
        <v>593</v>
      </c>
      <c r="C726" s="835" t="s">
        <v>622</v>
      </c>
      <c r="D726" s="863" t="s">
        <v>623</v>
      </c>
      <c r="E726" s="835" t="s">
        <v>5990</v>
      </c>
      <c r="F726" s="863" t="s">
        <v>5991</v>
      </c>
      <c r="G726" s="835" t="s">
        <v>5998</v>
      </c>
      <c r="H726" s="835" t="s">
        <v>5999</v>
      </c>
      <c r="I726" s="849">
        <v>0.62999999523162842</v>
      </c>
      <c r="J726" s="849">
        <v>2400</v>
      </c>
      <c r="K726" s="850">
        <v>1512</v>
      </c>
    </row>
    <row r="727" spans="1:11" ht="14.45" customHeight="1" x14ac:dyDescent="0.2">
      <c r="A727" s="831" t="s">
        <v>592</v>
      </c>
      <c r="B727" s="832" t="s">
        <v>593</v>
      </c>
      <c r="C727" s="835" t="s">
        <v>622</v>
      </c>
      <c r="D727" s="863" t="s">
        <v>623</v>
      </c>
      <c r="E727" s="835" t="s">
        <v>5990</v>
      </c>
      <c r="F727" s="863" t="s">
        <v>5991</v>
      </c>
      <c r="G727" s="835" t="s">
        <v>6000</v>
      </c>
      <c r="H727" s="835" t="s">
        <v>6001</v>
      </c>
      <c r="I727" s="849">
        <v>0.62999999523162842</v>
      </c>
      <c r="J727" s="849">
        <v>2200</v>
      </c>
      <c r="K727" s="850">
        <v>1386</v>
      </c>
    </row>
    <row r="728" spans="1:11" ht="14.45" customHeight="1" x14ac:dyDescent="0.2">
      <c r="A728" s="831" t="s">
        <v>592</v>
      </c>
      <c r="B728" s="832" t="s">
        <v>593</v>
      </c>
      <c r="C728" s="835" t="s">
        <v>622</v>
      </c>
      <c r="D728" s="863" t="s">
        <v>623</v>
      </c>
      <c r="E728" s="835" t="s">
        <v>5990</v>
      </c>
      <c r="F728" s="863" t="s">
        <v>5991</v>
      </c>
      <c r="G728" s="835" t="s">
        <v>6002</v>
      </c>
      <c r="H728" s="835" t="s">
        <v>6003</v>
      </c>
      <c r="I728" s="849">
        <v>0.62999999523162842</v>
      </c>
      <c r="J728" s="849">
        <v>2200</v>
      </c>
      <c r="K728" s="850">
        <v>1386</v>
      </c>
    </row>
    <row r="729" spans="1:11" ht="14.45" customHeight="1" x14ac:dyDescent="0.2">
      <c r="A729" s="831" t="s">
        <v>592</v>
      </c>
      <c r="B729" s="832" t="s">
        <v>593</v>
      </c>
      <c r="C729" s="835" t="s">
        <v>622</v>
      </c>
      <c r="D729" s="863" t="s">
        <v>623</v>
      </c>
      <c r="E729" s="835" t="s">
        <v>5990</v>
      </c>
      <c r="F729" s="863" t="s">
        <v>5991</v>
      </c>
      <c r="G729" s="835" t="s">
        <v>5998</v>
      </c>
      <c r="H729" s="835" t="s">
        <v>6004</v>
      </c>
      <c r="I729" s="849">
        <v>0.62999999523162842</v>
      </c>
      <c r="J729" s="849">
        <v>1600</v>
      </c>
      <c r="K729" s="850">
        <v>1008</v>
      </c>
    </row>
    <row r="730" spans="1:11" ht="14.45" customHeight="1" x14ac:dyDescent="0.2">
      <c r="A730" s="831" t="s">
        <v>592</v>
      </c>
      <c r="B730" s="832" t="s">
        <v>593</v>
      </c>
      <c r="C730" s="835" t="s">
        <v>622</v>
      </c>
      <c r="D730" s="863" t="s">
        <v>623</v>
      </c>
      <c r="E730" s="835" t="s">
        <v>5990</v>
      </c>
      <c r="F730" s="863" t="s">
        <v>5991</v>
      </c>
      <c r="G730" s="835" t="s">
        <v>6000</v>
      </c>
      <c r="H730" s="835" t="s">
        <v>6005</v>
      </c>
      <c r="I730" s="849">
        <v>0.62999999523162842</v>
      </c>
      <c r="J730" s="849">
        <v>3200</v>
      </c>
      <c r="K730" s="850">
        <v>2016</v>
      </c>
    </row>
    <row r="731" spans="1:11" ht="14.45" customHeight="1" thickBot="1" x14ac:dyDescent="0.25">
      <c r="A731" s="839" t="s">
        <v>592</v>
      </c>
      <c r="B731" s="840" t="s">
        <v>593</v>
      </c>
      <c r="C731" s="843" t="s">
        <v>622</v>
      </c>
      <c r="D731" s="864" t="s">
        <v>623</v>
      </c>
      <c r="E731" s="843" t="s">
        <v>5990</v>
      </c>
      <c r="F731" s="864" t="s">
        <v>5991</v>
      </c>
      <c r="G731" s="843" t="s">
        <v>6002</v>
      </c>
      <c r="H731" s="843" t="s">
        <v>6006</v>
      </c>
      <c r="I731" s="851">
        <v>0.62999999523162842</v>
      </c>
      <c r="J731" s="851">
        <v>3200</v>
      </c>
      <c r="K731" s="852">
        <v>2016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8B07EF1-3A1D-49E8-9910-55C698FDDB7E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110.16000000000003</v>
      </c>
      <c r="D6" s="491"/>
      <c r="E6" s="491"/>
      <c r="F6" s="490"/>
      <c r="G6" s="492">
        <f ca="1">SUM(Tabulka[05 h_vram])/2</f>
        <v>159471.40000000002</v>
      </c>
      <c r="H6" s="491">
        <f ca="1">SUM(Tabulka[06 h_naduv])/2</f>
        <v>2611.6000000000004</v>
      </c>
      <c r="I6" s="491">
        <f ca="1">SUM(Tabulka[07 h_nadzk])/2</f>
        <v>1170.7999999999997</v>
      </c>
      <c r="J6" s="490">
        <f ca="1">SUM(Tabulka[08 h_oon])/2</f>
        <v>1012</v>
      </c>
      <c r="K6" s="492">
        <f ca="1">SUM(Tabulka[09 m_kl])/2</f>
        <v>50455</v>
      </c>
      <c r="L6" s="491">
        <f ca="1">SUM(Tabulka[10 m_gr])/2</f>
        <v>0</v>
      </c>
      <c r="M6" s="491">
        <f ca="1">SUM(Tabulka[11 m_jo])/2</f>
        <v>2373918</v>
      </c>
      <c r="N6" s="491">
        <f ca="1">SUM(Tabulka[12 m_oc])/2</f>
        <v>2424373</v>
      </c>
      <c r="O6" s="490">
        <f ca="1">SUM(Tabulka[13 m_sk])/2</f>
        <v>50438431</v>
      </c>
      <c r="P6" s="489">
        <f ca="1">SUM(Tabulka[14_vzsk])/2</f>
        <v>18531</v>
      </c>
      <c r="Q6" s="489">
        <f ca="1">SUM(Tabulka[15_vzpl])/2</f>
        <v>92239.736070381216</v>
      </c>
      <c r="R6" s="488">
        <f ca="1">IF(Q6=0,0,P6/Q6)</f>
        <v>0.20090040138298298</v>
      </c>
      <c r="S6" s="487">
        <f ca="1">Q6-P6</f>
        <v>73708.736070381216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23.499999999999996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34842.700000000004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2302.6000000000004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1167.5999999999999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1207514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1207514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18810126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3704.5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58906.402737047902</v>
      </c>
      <c r="R8" s="471">
        <f ca="1">IF(Tabulka[[#This Row],[15_vzpl]]=0,"",Tabulka[[#This Row],[14_vzsk]]/Tabulka[[#This Row],[15_vzpl]])</f>
        <v>6.288790059947312E-2</v>
      </c>
      <c r="S8" s="470">
        <f ca="1">IF(Tabulka[[#This Row],[15_vzpl]]-Tabulka[[#This Row],[14_vzsk]]=0,"",Tabulka[[#This Row],[15_vzpl]]-Tabulka[[#This Row],[14_vzsk]])</f>
        <v>55201.902737047902</v>
      </c>
    </row>
    <row r="9" spans="1:19" x14ac:dyDescent="0.25">
      <c r="A9" s="469">
        <v>99</v>
      </c>
      <c r="B9" s="468" t="s">
        <v>6331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4.6400000000000006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7330.5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41052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41052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2199609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3704.5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58906.402737047902</v>
      </c>
      <c r="R9" s="471">
        <f ca="1">IF(Tabulka[[#This Row],[15_vzpl]]=0,"",Tabulka[[#This Row],[14_vzsk]]/Tabulka[[#This Row],[15_vzpl]])</f>
        <v>6.288790059947312E-2</v>
      </c>
      <c r="S9" s="470">
        <f ca="1">IF(Tabulka[[#This Row],[15_vzpl]]-Tabulka[[#This Row],[14_vzsk]]=0,"",Tabulka[[#This Row],[15_vzpl]]-Tabulka[[#This Row],[14_vzsk]])</f>
        <v>55201.902737047902</v>
      </c>
    </row>
    <row r="10" spans="1:19" x14ac:dyDescent="0.25">
      <c r="A10" s="469">
        <v>100</v>
      </c>
      <c r="B10" s="468" t="s">
        <v>6332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2.1799999999999997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3102.4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206335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206335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1544463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6333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16.68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24409.800000000003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1424.6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960127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960127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15066054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6317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375005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526</v>
      </c>
      <c r="B13" s="468" t="s">
        <v>6334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375005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6318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80.849999999999994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50455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1068678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1119133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29864582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14826.5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33333.333333333328</v>
      </c>
      <c r="R14" s="471">
        <f ca="1">IF(Tabulka[[#This Row],[15_vzpl]]=0,"",Tabulka[[#This Row],[14_vzsk]]/Tabulka[[#This Row],[15_vzpl]])</f>
        <v>0.44479500000000005</v>
      </c>
      <c r="S14" s="470">
        <f ca="1">IF(Tabulka[[#This Row],[15_vzpl]]-Tabulka[[#This Row],[14_vzsk]]=0,"",Tabulka[[#This Row],[15_vzpl]]-Tabulka[[#This Row],[14_vzsk]])</f>
        <v>18506.833333333328</v>
      </c>
    </row>
    <row r="15" spans="1:19" x14ac:dyDescent="0.25">
      <c r="A15" s="469">
        <v>303</v>
      </c>
      <c r="B15" s="468" t="s">
        <v>6335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32979.5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284358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287358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9280038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14826.5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33333.333333333328</v>
      </c>
      <c r="R15" s="471">
        <f ca="1">IF(Tabulka[[#This Row],[15_vzpl]]=0,"",Tabulka[[#This Row],[14_vzsk]]/Tabulka[[#This Row],[15_vzpl]])</f>
        <v>0.44479500000000005</v>
      </c>
      <c r="S15" s="470">
        <f ca="1">IF(Tabulka[[#This Row],[15_vzpl]]-Tabulka[[#This Row],[14_vzsk]]=0,"",Tabulka[[#This Row],[15_vzpl]]-Tabulka[[#This Row],[14_vzsk]])</f>
        <v>18506.833333333328</v>
      </c>
    </row>
    <row r="16" spans="1:19" x14ac:dyDescent="0.25">
      <c r="A16" s="469">
        <v>304</v>
      </c>
      <c r="B16" s="468" t="s">
        <v>6336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8.5500000000000007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12734.5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11167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181723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192890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3965886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6337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5984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88375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92375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1958333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408</v>
      </c>
      <c r="B18" s="468" t="s">
        <v>6338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23052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194186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194186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6018308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409</v>
      </c>
      <c r="B19" s="468" t="s">
        <v>6339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424</v>
      </c>
      <c r="B20" s="468" t="s">
        <v>6340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24309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26288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203668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229956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5535830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6341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12064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81866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81866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2202567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6342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4797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40502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895220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6319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4.8100000000000005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7148.7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3.2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87376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87376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1388718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6343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4.8100000000000005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7148.7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3.2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87376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87376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1388718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39FE5F2-4802-45F7-88E6-66FF6FAEC1D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388485.53211339179</v>
      </c>
      <c r="D4" s="280">
        <f ca="1">IF(ISERROR(VLOOKUP("Náklady celkem",INDIRECT("HI!$A:$G"),5,0)),0,VLOOKUP("Náklady celkem",INDIRECT("HI!$A:$G"),5,0))</f>
        <v>402680.59501000028</v>
      </c>
      <c r="E4" s="281">
        <f ca="1">IF(C4=0,0,D4/C4)</f>
        <v>1.0365394891783646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290745.20109802246</v>
      </c>
      <c r="D7" s="288">
        <f>IF(ISERROR(HI!E5),"",HI!E5)</f>
        <v>302758.27584000025</v>
      </c>
      <c r="E7" s="285">
        <f t="shared" ref="E7:E15" si="0">IF(C7=0,0,D7/C7)</f>
        <v>1.0413182219228707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0.9542390875317327</v>
      </c>
      <c r="E8" s="285">
        <f t="shared" si="0"/>
        <v>1.0602656528130363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0.28204406938584153</v>
      </c>
      <c r="E9" s="285">
        <f>IF(C9=0,0,D9/C9)</f>
        <v>0.94014689795280515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0.73146649383682993</v>
      </c>
      <c r="E11" s="285">
        <f t="shared" si="0"/>
        <v>1.2191108230613832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0.75405126481464213</v>
      </c>
      <c r="E12" s="285">
        <f t="shared" si="0"/>
        <v>0.94256408101830258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3748.3333510742186</v>
      </c>
      <c r="D15" s="288">
        <f>IF(ISERROR(HI!E6),"",HI!E6)</f>
        <v>3741.2466700000004</v>
      </c>
      <c r="E15" s="285">
        <f t="shared" si="0"/>
        <v>0.99810937811275846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68533.729053344723</v>
      </c>
      <c r="D16" s="284">
        <f ca="1">IF(ISERROR(VLOOKUP("Osobní náklady (Kč) *",INDIRECT("HI!$A:$G"),5,0)),0,VLOOKUP("Osobní náklady (Kč) *",INDIRECT("HI!$A:$G"),5,0))</f>
        <v>68576.300199999998</v>
      </c>
      <c r="E16" s="285">
        <f ca="1">IF(C16=0,0,D16/C16)</f>
        <v>1.0006211707321826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153464.24751999995</v>
      </c>
      <c r="D18" s="303">
        <f ca="1">IF(ISERROR(VLOOKUP("Výnosy celkem",INDIRECT("HI!$A:$G"),5,0)),0,VLOOKUP("Výnosy celkem",INDIRECT("HI!$A:$G"),5,0))</f>
        <v>168001.23477999991</v>
      </c>
      <c r="E18" s="304">
        <f t="shared" ref="E18:E31" ca="1" si="1">IF(C18=0,0,D18/C18)</f>
        <v>1.094725563086643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110461.52751999995</v>
      </c>
      <c r="D19" s="284">
        <f ca="1">IF(ISERROR(VLOOKUP("Ambulance *",INDIRECT("HI!$A:$G"),5,0)),0,VLOOKUP("Ambulance *",INDIRECT("HI!$A:$G"),5,0))</f>
        <v>126571.77477999992</v>
      </c>
      <c r="E19" s="285">
        <f t="shared" ca="1" si="1"/>
        <v>1.1458448712569458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1.1458448712569458</v>
      </c>
      <c r="E20" s="285">
        <f t="shared" si="1"/>
        <v>1.1458448712569458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1.1458448712569456</v>
      </c>
      <c r="E21" s="285">
        <f t="shared" si="1"/>
        <v>1.1458448712569456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0.88748535360424319</v>
      </c>
      <c r="E23" s="285">
        <f t="shared" si="1"/>
        <v>1.044100416004992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43002.720000000008</v>
      </c>
      <c r="D24" s="284">
        <f ca="1">IF(ISERROR(VLOOKUP("Hospitalizace *",INDIRECT("HI!$A:$G"),5,0)),0,VLOOKUP("Hospitalizace *",INDIRECT("HI!$A:$G"),5,0))</f>
        <v>41429.459999999992</v>
      </c>
      <c r="E24" s="285">
        <f ca="1">IF(C24=0,0,D24/C24)</f>
        <v>0.96341487236156187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0.96341487236156198</v>
      </c>
      <c r="E25" s="285">
        <f t="shared" si="1"/>
        <v>0.96341487236156198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0.96341487236156198</v>
      </c>
      <c r="E26" s="285">
        <f t="shared" si="1"/>
        <v>0.96341487236156198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0.970010905125409</v>
      </c>
      <c r="E29" s="285">
        <f t="shared" si="1"/>
        <v>1.0210641106583254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1.1848582129481007</v>
      </c>
      <c r="E30" s="285">
        <f t="shared" si="1"/>
        <v>1.1848582129481007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0.87682974472312392</v>
      </c>
      <c r="D31" s="289">
        <f>IF(ISERROR(VLOOKUP("Celkem:",'ZV Vyžád.'!$A:$M,7,0)),"",VLOOKUP("Celkem:",'ZV Vyžád.'!$A:$M,7,0))</f>
        <v>1.1277171652505851</v>
      </c>
      <c r="E31" s="285">
        <f t="shared" si="1"/>
        <v>1.2861301433229593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6C5A6B8-1E68-448D-AB33-8CFBB39C736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7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6330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23.799999999999997</v>
      </c>
      <c r="F4" s="498"/>
      <c r="G4" s="498"/>
      <c r="H4" s="498"/>
      <c r="I4" s="498">
        <v>3987.7000000000003</v>
      </c>
      <c r="J4" s="498">
        <v>283.39999999999998</v>
      </c>
      <c r="K4" s="498">
        <v>101.1</v>
      </c>
      <c r="L4" s="498">
        <v>80</v>
      </c>
      <c r="M4" s="498"/>
      <c r="N4" s="498"/>
      <c r="O4" s="498">
        <v>8750</v>
      </c>
      <c r="P4" s="498">
        <v>8750</v>
      </c>
      <c r="Q4" s="498">
        <v>1907436</v>
      </c>
      <c r="R4" s="498">
        <v>1200</v>
      </c>
      <c r="S4" s="498">
        <v>5890.6402737047902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5.2</v>
      </c>
      <c r="I5">
        <v>906.9</v>
      </c>
      <c r="J5">
        <v>65.5</v>
      </c>
      <c r="Q5">
        <v>267343</v>
      </c>
      <c r="R5">
        <v>1200</v>
      </c>
      <c r="S5">
        <v>5890.6402737047902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</v>
      </c>
      <c r="I6">
        <v>424</v>
      </c>
      <c r="J6">
        <v>33.5</v>
      </c>
      <c r="Q6">
        <v>152107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16.2</v>
      </c>
      <c r="I7">
        <v>2656.8</v>
      </c>
      <c r="J7">
        <v>184.4</v>
      </c>
      <c r="K7">
        <v>101.1</v>
      </c>
      <c r="L7">
        <v>80</v>
      </c>
      <c r="O7">
        <v>8750</v>
      </c>
      <c r="P7">
        <v>8750</v>
      </c>
      <c r="Q7">
        <v>1487986</v>
      </c>
    </row>
    <row r="8" spans="1:19" x14ac:dyDescent="0.25">
      <c r="A8" s="505" t="s">
        <v>215</v>
      </c>
      <c r="B8" s="504">
        <v>5</v>
      </c>
      <c r="C8">
        <v>1</v>
      </c>
      <c r="D8" t="s">
        <v>6317</v>
      </c>
      <c r="E8">
        <v>1</v>
      </c>
      <c r="I8">
        <v>184</v>
      </c>
      <c r="Q8">
        <v>37040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</v>
      </c>
      <c r="I9">
        <v>184</v>
      </c>
      <c r="Q9">
        <v>37040</v>
      </c>
    </row>
    <row r="10" spans="1:19" x14ac:dyDescent="0.25">
      <c r="A10" s="505" t="s">
        <v>217</v>
      </c>
      <c r="B10" s="504">
        <v>7</v>
      </c>
      <c r="C10">
        <v>1</v>
      </c>
      <c r="D10" t="s">
        <v>6318</v>
      </c>
      <c r="E10">
        <v>82</v>
      </c>
      <c r="I10">
        <v>12802</v>
      </c>
      <c r="O10">
        <v>12500</v>
      </c>
      <c r="P10">
        <v>12500</v>
      </c>
      <c r="Q10">
        <v>2808644</v>
      </c>
      <c r="S10">
        <v>3333.3333333333335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23</v>
      </c>
      <c r="I11">
        <v>3764.5</v>
      </c>
      <c r="Q11">
        <v>881729</v>
      </c>
      <c r="S11">
        <v>3333.3333333333335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8</v>
      </c>
      <c r="I12">
        <v>1363.5</v>
      </c>
      <c r="Q12">
        <v>358557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</v>
      </c>
      <c r="I13">
        <v>652</v>
      </c>
      <c r="Q13">
        <v>179799</v>
      </c>
    </row>
    <row r="14" spans="1:19" x14ac:dyDescent="0.25">
      <c r="A14" s="505" t="s">
        <v>221</v>
      </c>
      <c r="B14" s="504">
        <v>11</v>
      </c>
      <c r="C14">
        <v>1</v>
      </c>
      <c r="D14">
        <v>408</v>
      </c>
      <c r="E14">
        <v>16</v>
      </c>
      <c r="I14">
        <v>2528</v>
      </c>
      <c r="O14">
        <v>12500</v>
      </c>
      <c r="P14">
        <v>12500</v>
      </c>
      <c r="Q14">
        <v>588108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18</v>
      </c>
      <c r="I15">
        <v>2766</v>
      </c>
      <c r="Q15">
        <v>536405</v>
      </c>
    </row>
    <row r="16" spans="1:19" x14ac:dyDescent="0.25">
      <c r="A16" s="501" t="s">
        <v>210</v>
      </c>
      <c r="B16" s="500">
        <v>2019</v>
      </c>
      <c r="C16">
        <v>1</v>
      </c>
      <c r="D16">
        <v>636</v>
      </c>
      <c r="E16">
        <v>9</v>
      </c>
      <c r="I16">
        <v>1212</v>
      </c>
      <c r="Q16">
        <v>188206</v>
      </c>
    </row>
    <row r="17" spans="3:19" x14ac:dyDescent="0.25">
      <c r="C17">
        <v>1</v>
      </c>
      <c r="D17">
        <v>642</v>
      </c>
      <c r="E17">
        <v>4</v>
      </c>
      <c r="I17">
        <v>516</v>
      </c>
      <c r="Q17">
        <v>75840</v>
      </c>
    </row>
    <row r="18" spans="3:19" x14ac:dyDescent="0.25">
      <c r="C18">
        <v>1</v>
      </c>
      <c r="D18" t="s">
        <v>6319</v>
      </c>
      <c r="E18">
        <v>4.5</v>
      </c>
      <c r="I18">
        <v>801.2</v>
      </c>
      <c r="Q18">
        <v>126660</v>
      </c>
    </row>
    <row r="19" spans="3:19" x14ac:dyDescent="0.25">
      <c r="C19">
        <v>1</v>
      </c>
      <c r="D19">
        <v>30</v>
      </c>
      <c r="E19">
        <v>4.5</v>
      </c>
      <c r="I19">
        <v>801.2</v>
      </c>
      <c r="Q19">
        <v>126660</v>
      </c>
    </row>
    <row r="20" spans="3:19" x14ac:dyDescent="0.25">
      <c r="C20" t="s">
        <v>6320</v>
      </c>
      <c r="E20">
        <v>111.3</v>
      </c>
      <c r="I20">
        <v>17774.900000000001</v>
      </c>
      <c r="J20">
        <v>283.39999999999998</v>
      </c>
      <c r="K20">
        <v>101.1</v>
      </c>
      <c r="L20">
        <v>80</v>
      </c>
      <c r="O20">
        <v>21250</v>
      </c>
      <c r="P20">
        <v>21250</v>
      </c>
      <c r="Q20">
        <v>4879780</v>
      </c>
      <c r="R20">
        <v>1200</v>
      </c>
      <c r="S20">
        <v>9223.9736070381241</v>
      </c>
    </row>
    <row r="21" spans="3:19" x14ac:dyDescent="0.25">
      <c r="C21">
        <v>2</v>
      </c>
      <c r="D21" t="s">
        <v>272</v>
      </c>
      <c r="E21">
        <v>23.799999999999997</v>
      </c>
      <c r="I21">
        <v>3432</v>
      </c>
      <c r="J21">
        <v>325.5</v>
      </c>
      <c r="K21">
        <v>89.5</v>
      </c>
      <c r="L21">
        <v>80</v>
      </c>
      <c r="Q21">
        <v>1744589</v>
      </c>
      <c r="S21">
        <v>5890.6402737047902</v>
      </c>
    </row>
    <row r="22" spans="3:19" x14ac:dyDescent="0.25">
      <c r="C22">
        <v>2</v>
      </c>
      <c r="D22">
        <v>99</v>
      </c>
      <c r="E22">
        <v>5.2</v>
      </c>
      <c r="I22">
        <v>782</v>
      </c>
      <c r="J22">
        <v>68</v>
      </c>
      <c r="Q22">
        <v>243916</v>
      </c>
      <c r="S22">
        <v>5890.6402737047902</v>
      </c>
    </row>
    <row r="23" spans="3:19" x14ac:dyDescent="0.25">
      <c r="C23">
        <v>2</v>
      </c>
      <c r="D23">
        <v>100</v>
      </c>
      <c r="E23">
        <v>2.4</v>
      </c>
      <c r="I23">
        <v>368</v>
      </c>
      <c r="J23">
        <v>33.5</v>
      </c>
      <c r="Q23">
        <v>129299</v>
      </c>
    </row>
    <row r="24" spans="3:19" x14ac:dyDescent="0.25">
      <c r="C24">
        <v>2</v>
      </c>
      <c r="D24">
        <v>101</v>
      </c>
      <c r="E24">
        <v>16.2</v>
      </c>
      <c r="I24">
        <v>2282</v>
      </c>
      <c r="J24">
        <v>224</v>
      </c>
      <c r="K24">
        <v>89.5</v>
      </c>
      <c r="L24">
        <v>80</v>
      </c>
      <c r="Q24">
        <v>1371374</v>
      </c>
    </row>
    <row r="25" spans="3:19" x14ac:dyDescent="0.25">
      <c r="C25">
        <v>2</v>
      </c>
      <c r="D25" t="s">
        <v>6317</v>
      </c>
      <c r="E25">
        <v>1</v>
      </c>
      <c r="I25">
        <v>160</v>
      </c>
      <c r="Q25">
        <v>37040</v>
      </c>
    </row>
    <row r="26" spans="3:19" x14ac:dyDescent="0.25">
      <c r="C26">
        <v>2</v>
      </c>
      <c r="D26">
        <v>526</v>
      </c>
      <c r="E26">
        <v>1</v>
      </c>
      <c r="I26">
        <v>160</v>
      </c>
      <c r="Q26">
        <v>37040</v>
      </c>
    </row>
    <row r="27" spans="3:19" x14ac:dyDescent="0.25">
      <c r="C27">
        <v>2</v>
      </c>
      <c r="D27" t="s">
        <v>6318</v>
      </c>
      <c r="E27">
        <v>80</v>
      </c>
      <c r="I27">
        <v>10956.5</v>
      </c>
      <c r="O27">
        <v>7500</v>
      </c>
      <c r="P27">
        <v>7500</v>
      </c>
      <c r="Q27">
        <v>2691478</v>
      </c>
      <c r="R27">
        <v>1900</v>
      </c>
      <c r="S27">
        <v>3333.3333333333335</v>
      </c>
    </row>
    <row r="28" spans="3:19" x14ac:dyDescent="0.25">
      <c r="C28">
        <v>2</v>
      </c>
      <c r="D28">
        <v>303</v>
      </c>
      <c r="E28">
        <v>23</v>
      </c>
      <c r="I28">
        <v>3237.5</v>
      </c>
      <c r="Q28">
        <v>838065</v>
      </c>
      <c r="R28">
        <v>1900</v>
      </c>
      <c r="S28">
        <v>3333.3333333333335</v>
      </c>
    </row>
    <row r="29" spans="3:19" x14ac:dyDescent="0.25">
      <c r="C29">
        <v>2</v>
      </c>
      <c r="D29">
        <v>304</v>
      </c>
      <c r="E29">
        <v>8</v>
      </c>
      <c r="I29">
        <v>1247</v>
      </c>
      <c r="Q29">
        <v>351512</v>
      </c>
    </row>
    <row r="30" spans="3:19" x14ac:dyDescent="0.25">
      <c r="C30">
        <v>2</v>
      </c>
      <c r="D30">
        <v>305</v>
      </c>
      <c r="E30">
        <v>4</v>
      </c>
      <c r="I30">
        <v>472</v>
      </c>
      <c r="Q30">
        <v>162750</v>
      </c>
    </row>
    <row r="31" spans="3:19" x14ac:dyDescent="0.25">
      <c r="C31">
        <v>2</v>
      </c>
      <c r="D31">
        <v>408</v>
      </c>
      <c r="E31">
        <v>15</v>
      </c>
      <c r="I31">
        <v>2228</v>
      </c>
      <c r="O31">
        <v>7500</v>
      </c>
      <c r="P31">
        <v>7500</v>
      </c>
      <c r="Q31">
        <v>589254</v>
      </c>
    </row>
    <row r="32" spans="3:19" x14ac:dyDescent="0.25">
      <c r="C32">
        <v>2</v>
      </c>
      <c r="D32">
        <v>424</v>
      </c>
      <c r="E32">
        <v>17</v>
      </c>
      <c r="I32">
        <v>2160</v>
      </c>
      <c r="Q32">
        <v>478239</v>
      </c>
    </row>
    <row r="33" spans="3:19" x14ac:dyDescent="0.25">
      <c r="C33">
        <v>2</v>
      </c>
      <c r="D33">
        <v>636</v>
      </c>
      <c r="E33">
        <v>9</v>
      </c>
      <c r="I33">
        <v>1072</v>
      </c>
      <c r="Q33">
        <v>185878</v>
      </c>
    </row>
    <row r="34" spans="3:19" x14ac:dyDescent="0.25">
      <c r="C34">
        <v>2</v>
      </c>
      <c r="D34">
        <v>642</v>
      </c>
      <c r="E34">
        <v>4</v>
      </c>
      <c r="I34">
        <v>540</v>
      </c>
      <c r="Q34">
        <v>85780</v>
      </c>
    </row>
    <row r="35" spans="3:19" x14ac:dyDescent="0.25">
      <c r="C35">
        <v>2</v>
      </c>
      <c r="D35" t="s">
        <v>6319</v>
      </c>
      <c r="E35">
        <v>4.5</v>
      </c>
      <c r="I35">
        <v>688</v>
      </c>
      <c r="Q35">
        <v>125480</v>
      </c>
    </row>
    <row r="36" spans="3:19" x14ac:dyDescent="0.25">
      <c r="C36">
        <v>2</v>
      </c>
      <c r="D36">
        <v>30</v>
      </c>
      <c r="E36">
        <v>4.5</v>
      </c>
      <c r="I36">
        <v>688</v>
      </c>
      <c r="Q36">
        <v>125480</v>
      </c>
    </row>
    <row r="37" spans="3:19" x14ac:dyDescent="0.25">
      <c r="C37" t="s">
        <v>6321</v>
      </c>
      <c r="E37">
        <v>109.3</v>
      </c>
      <c r="I37">
        <v>15236.5</v>
      </c>
      <c r="J37">
        <v>325.5</v>
      </c>
      <c r="K37">
        <v>89.5</v>
      </c>
      <c r="L37">
        <v>80</v>
      </c>
      <c r="O37">
        <v>7500</v>
      </c>
      <c r="P37">
        <v>7500</v>
      </c>
      <c r="Q37">
        <v>4598587</v>
      </c>
      <c r="R37">
        <v>1900</v>
      </c>
      <c r="S37">
        <v>9223.9736070381241</v>
      </c>
    </row>
    <row r="38" spans="3:19" x14ac:dyDescent="0.25">
      <c r="C38">
        <v>3</v>
      </c>
      <c r="D38" t="s">
        <v>272</v>
      </c>
      <c r="E38">
        <v>23.799999999999997</v>
      </c>
      <c r="I38">
        <v>3380.4</v>
      </c>
      <c r="J38">
        <v>281</v>
      </c>
      <c r="K38">
        <v>106</v>
      </c>
      <c r="L38">
        <v>80</v>
      </c>
      <c r="Q38">
        <v>1751481</v>
      </c>
      <c r="S38">
        <v>5890.6402737047902</v>
      </c>
    </row>
    <row r="39" spans="3:19" x14ac:dyDescent="0.25">
      <c r="C39">
        <v>3</v>
      </c>
      <c r="D39">
        <v>99</v>
      </c>
      <c r="E39">
        <v>5.2</v>
      </c>
      <c r="I39">
        <v>794</v>
      </c>
      <c r="J39">
        <v>68</v>
      </c>
      <c r="Q39">
        <v>244313</v>
      </c>
      <c r="S39">
        <v>5890.6402737047902</v>
      </c>
    </row>
    <row r="40" spans="3:19" x14ac:dyDescent="0.25">
      <c r="C40">
        <v>3</v>
      </c>
      <c r="D40">
        <v>100</v>
      </c>
      <c r="E40">
        <v>2.4</v>
      </c>
      <c r="I40">
        <v>352</v>
      </c>
      <c r="J40">
        <v>33.5</v>
      </c>
      <c r="Q40">
        <v>124803</v>
      </c>
    </row>
    <row r="41" spans="3:19" x14ac:dyDescent="0.25">
      <c r="C41">
        <v>3</v>
      </c>
      <c r="D41">
        <v>101</v>
      </c>
      <c r="E41">
        <v>16.2</v>
      </c>
      <c r="I41">
        <v>2234.4</v>
      </c>
      <c r="J41">
        <v>179.5</v>
      </c>
      <c r="K41">
        <v>106</v>
      </c>
      <c r="L41">
        <v>80</v>
      </c>
      <c r="Q41">
        <v>1382365</v>
      </c>
    </row>
    <row r="42" spans="3:19" x14ac:dyDescent="0.25">
      <c r="C42">
        <v>3</v>
      </c>
      <c r="D42" t="s">
        <v>6317</v>
      </c>
      <c r="E42">
        <v>1</v>
      </c>
      <c r="I42">
        <v>168</v>
      </c>
      <c r="Q42">
        <v>37040</v>
      </c>
    </row>
    <row r="43" spans="3:19" x14ac:dyDescent="0.25">
      <c r="C43">
        <v>3</v>
      </c>
      <c r="D43">
        <v>526</v>
      </c>
      <c r="E43">
        <v>1</v>
      </c>
      <c r="I43">
        <v>168</v>
      </c>
      <c r="Q43">
        <v>37040</v>
      </c>
    </row>
    <row r="44" spans="3:19" x14ac:dyDescent="0.25">
      <c r="C44">
        <v>3</v>
      </c>
      <c r="D44" t="s">
        <v>6318</v>
      </c>
      <c r="E44">
        <v>80</v>
      </c>
      <c r="I44">
        <v>11819.5</v>
      </c>
      <c r="O44">
        <v>62648</v>
      </c>
      <c r="P44">
        <v>62648</v>
      </c>
      <c r="Q44">
        <v>2858080</v>
      </c>
      <c r="S44">
        <v>3333.3333333333335</v>
      </c>
    </row>
    <row r="45" spans="3:19" x14ac:dyDescent="0.25">
      <c r="C45">
        <v>3</v>
      </c>
      <c r="D45">
        <v>303</v>
      </c>
      <c r="E45">
        <v>23</v>
      </c>
      <c r="I45">
        <v>3463.5</v>
      </c>
      <c r="O45">
        <v>15256</v>
      </c>
      <c r="P45">
        <v>15256</v>
      </c>
      <c r="Q45">
        <v>896107</v>
      </c>
      <c r="S45">
        <v>3333.3333333333335</v>
      </c>
    </row>
    <row r="46" spans="3:19" x14ac:dyDescent="0.25">
      <c r="C46">
        <v>3</v>
      </c>
      <c r="D46">
        <v>304</v>
      </c>
      <c r="E46">
        <v>8</v>
      </c>
      <c r="I46">
        <v>1271</v>
      </c>
      <c r="O46">
        <v>9150</v>
      </c>
      <c r="P46">
        <v>9150</v>
      </c>
      <c r="Q46">
        <v>366499</v>
      </c>
    </row>
    <row r="47" spans="3:19" x14ac:dyDescent="0.25">
      <c r="C47">
        <v>3</v>
      </c>
      <c r="D47">
        <v>305</v>
      </c>
      <c r="E47">
        <v>4</v>
      </c>
      <c r="I47">
        <v>632</v>
      </c>
      <c r="O47">
        <v>3050</v>
      </c>
      <c r="P47">
        <v>3050</v>
      </c>
      <c r="Q47">
        <v>191918</v>
      </c>
    </row>
    <row r="48" spans="3:19" x14ac:dyDescent="0.25">
      <c r="C48">
        <v>3</v>
      </c>
      <c r="D48">
        <v>408</v>
      </c>
      <c r="E48">
        <v>15</v>
      </c>
      <c r="I48">
        <v>2344</v>
      </c>
      <c r="Q48">
        <v>575650</v>
      </c>
    </row>
    <row r="49" spans="3:19" x14ac:dyDescent="0.25">
      <c r="C49">
        <v>3</v>
      </c>
      <c r="D49">
        <v>424</v>
      </c>
      <c r="E49">
        <v>17</v>
      </c>
      <c r="I49">
        <v>2481</v>
      </c>
      <c r="O49">
        <v>17854</v>
      </c>
      <c r="P49">
        <v>17854</v>
      </c>
      <c r="Q49">
        <v>523925</v>
      </c>
    </row>
    <row r="50" spans="3:19" x14ac:dyDescent="0.25">
      <c r="C50">
        <v>3</v>
      </c>
      <c r="D50">
        <v>636</v>
      </c>
      <c r="E50">
        <v>9</v>
      </c>
      <c r="I50">
        <v>1212</v>
      </c>
      <c r="O50">
        <v>15310</v>
      </c>
      <c r="P50">
        <v>15310</v>
      </c>
      <c r="Q50">
        <v>218976</v>
      </c>
    </row>
    <row r="51" spans="3:19" x14ac:dyDescent="0.25">
      <c r="C51">
        <v>3</v>
      </c>
      <c r="D51">
        <v>642</v>
      </c>
      <c r="E51">
        <v>4</v>
      </c>
      <c r="I51">
        <v>416</v>
      </c>
      <c r="O51">
        <v>2028</v>
      </c>
      <c r="P51">
        <v>2028</v>
      </c>
      <c r="Q51">
        <v>85005</v>
      </c>
    </row>
    <row r="52" spans="3:19" x14ac:dyDescent="0.25">
      <c r="C52">
        <v>3</v>
      </c>
      <c r="D52" t="s">
        <v>6319</v>
      </c>
      <c r="E52">
        <v>4.9000000000000004</v>
      </c>
      <c r="I52">
        <v>685.6</v>
      </c>
      <c r="Q52">
        <v>131091</v>
      </c>
    </row>
    <row r="53" spans="3:19" x14ac:dyDescent="0.25">
      <c r="C53">
        <v>3</v>
      </c>
      <c r="D53">
        <v>30</v>
      </c>
      <c r="E53">
        <v>4.9000000000000004</v>
      </c>
      <c r="I53">
        <v>685.6</v>
      </c>
      <c r="Q53">
        <v>131091</v>
      </c>
    </row>
    <row r="54" spans="3:19" x14ac:dyDescent="0.25">
      <c r="C54" t="s">
        <v>6322</v>
      </c>
      <c r="E54">
        <v>109.7</v>
      </c>
      <c r="I54">
        <v>16053.5</v>
      </c>
      <c r="J54">
        <v>281</v>
      </c>
      <c r="K54">
        <v>106</v>
      </c>
      <c r="L54">
        <v>80</v>
      </c>
      <c r="O54">
        <v>62648</v>
      </c>
      <c r="P54">
        <v>62648</v>
      </c>
      <c r="Q54">
        <v>4777692</v>
      </c>
      <c r="S54">
        <v>9223.9736070381241</v>
      </c>
    </row>
    <row r="55" spans="3:19" x14ac:dyDescent="0.25">
      <c r="C55">
        <v>4</v>
      </c>
      <c r="D55" t="s">
        <v>272</v>
      </c>
      <c r="E55">
        <v>24.4</v>
      </c>
      <c r="I55">
        <v>3781.6</v>
      </c>
      <c r="J55">
        <v>246.5</v>
      </c>
      <c r="K55">
        <v>102</v>
      </c>
      <c r="L55">
        <v>74</v>
      </c>
      <c r="Q55">
        <v>1797783</v>
      </c>
      <c r="R55">
        <v>260</v>
      </c>
      <c r="S55">
        <v>5890.6402737047902</v>
      </c>
    </row>
    <row r="56" spans="3:19" x14ac:dyDescent="0.25">
      <c r="C56">
        <v>4</v>
      </c>
      <c r="D56">
        <v>99</v>
      </c>
      <c r="E56">
        <v>5.2</v>
      </c>
      <c r="I56">
        <v>881</v>
      </c>
      <c r="J56">
        <v>75</v>
      </c>
      <c r="Q56">
        <v>265889</v>
      </c>
      <c r="R56">
        <v>260</v>
      </c>
      <c r="S56">
        <v>5890.6402737047902</v>
      </c>
    </row>
    <row r="57" spans="3:19" x14ac:dyDescent="0.25">
      <c r="C57">
        <v>4</v>
      </c>
      <c r="D57">
        <v>100</v>
      </c>
      <c r="E57">
        <v>2.2000000000000002</v>
      </c>
      <c r="I57">
        <v>254.4</v>
      </c>
      <c r="J57">
        <v>17</v>
      </c>
      <c r="Q57">
        <v>120385</v>
      </c>
    </row>
    <row r="58" spans="3:19" x14ac:dyDescent="0.25">
      <c r="C58">
        <v>4</v>
      </c>
      <c r="D58">
        <v>101</v>
      </c>
      <c r="E58">
        <v>17</v>
      </c>
      <c r="I58">
        <v>2646.2</v>
      </c>
      <c r="J58">
        <v>154.5</v>
      </c>
      <c r="K58">
        <v>102</v>
      </c>
      <c r="L58">
        <v>74</v>
      </c>
      <c r="Q58">
        <v>1411509</v>
      </c>
    </row>
    <row r="59" spans="3:19" x14ac:dyDescent="0.25">
      <c r="C59">
        <v>4</v>
      </c>
      <c r="D59" t="s">
        <v>6317</v>
      </c>
      <c r="E59">
        <v>1</v>
      </c>
      <c r="I59">
        <v>168</v>
      </c>
      <c r="Q59">
        <v>37165</v>
      </c>
    </row>
    <row r="60" spans="3:19" x14ac:dyDescent="0.25">
      <c r="C60">
        <v>4</v>
      </c>
      <c r="D60">
        <v>526</v>
      </c>
      <c r="E60">
        <v>1</v>
      </c>
      <c r="I60">
        <v>168</v>
      </c>
      <c r="Q60">
        <v>37165</v>
      </c>
    </row>
    <row r="61" spans="3:19" x14ac:dyDescent="0.25">
      <c r="C61">
        <v>4</v>
      </c>
      <c r="D61" t="s">
        <v>6318</v>
      </c>
      <c r="E61">
        <v>82</v>
      </c>
      <c r="I61">
        <v>12171</v>
      </c>
      <c r="M61">
        <v>50455</v>
      </c>
      <c r="O61">
        <v>61284</v>
      </c>
      <c r="P61">
        <v>111739</v>
      </c>
      <c r="Q61">
        <v>2886122</v>
      </c>
      <c r="R61">
        <v>4882</v>
      </c>
      <c r="S61">
        <v>3333.3333333333335</v>
      </c>
    </row>
    <row r="62" spans="3:19" x14ac:dyDescent="0.25">
      <c r="C62">
        <v>4</v>
      </c>
      <c r="D62">
        <v>303</v>
      </c>
      <c r="E62">
        <v>23</v>
      </c>
      <c r="I62">
        <v>3371.5</v>
      </c>
      <c r="M62">
        <v>3000</v>
      </c>
      <c r="O62">
        <v>23982</v>
      </c>
      <c r="P62">
        <v>26982</v>
      </c>
      <c r="Q62">
        <v>909729</v>
      </c>
      <c r="R62">
        <v>4882</v>
      </c>
      <c r="S62">
        <v>3333.3333333333335</v>
      </c>
    </row>
    <row r="63" spans="3:19" x14ac:dyDescent="0.25">
      <c r="C63">
        <v>4</v>
      </c>
      <c r="D63">
        <v>304</v>
      </c>
      <c r="E63">
        <v>9</v>
      </c>
      <c r="I63">
        <v>1359</v>
      </c>
      <c r="M63">
        <v>11167</v>
      </c>
      <c r="O63">
        <v>15550</v>
      </c>
      <c r="P63">
        <v>26717</v>
      </c>
      <c r="Q63">
        <v>387280</v>
      </c>
    </row>
    <row r="64" spans="3:19" x14ac:dyDescent="0.25">
      <c r="C64">
        <v>4</v>
      </c>
      <c r="D64">
        <v>305</v>
      </c>
      <c r="E64">
        <v>4</v>
      </c>
      <c r="I64">
        <v>688</v>
      </c>
      <c r="M64">
        <v>4000</v>
      </c>
      <c r="O64">
        <v>3050</v>
      </c>
      <c r="P64">
        <v>7050</v>
      </c>
      <c r="Q64">
        <v>192475</v>
      </c>
    </row>
    <row r="65" spans="3:19" x14ac:dyDescent="0.25">
      <c r="C65">
        <v>4</v>
      </c>
      <c r="D65">
        <v>408</v>
      </c>
      <c r="E65">
        <v>16</v>
      </c>
      <c r="I65">
        <v>2544</v>
      </c>
      <c r="Q65">
        <v>594834</v>
      </c>
    </row>
    <row r="66" spans="3:19" x14ac:dyDescent="0.25">
      <c r="C66">
        <v>4</v>
      </c>
      <c r="D66">
        <v>424</v>
      </c>
      <c r="E66">
        <v>17</v>
      </c>
      <c r="I66">
        <v>2700.5</v>
      </c>
      <c r="M66">
        <v>26288</v>
      </c>
      <c r="O66">
        <v>16598</v>
      </c>
      <c r="P66">
        <v>42886</v>
      </c>
      <c r="Q66">
        <v>545857</v>
      </c>
    </row>
    <row r="67" spans="3:19" x14ac:dyDescent="0.25">
      <c r="C67">
        <v>4</v>
      </c>
      <c r="D67">
        <v>636</v>
      </c>
      <c r="E67">
        <v>9</v>
      </c>
      <c r="I67">
        <v>1320</v>
      </c>
      <c r="O67">
        <v>2104</v>
      </c>
      <c r="P67">
        <v>2104</v>
      </c>
      <c r="Q67">
        <v>215860</v>
      </c>
    </row>
    <row r="68" spans="3:19" x14ac:dyDescent="0.25">
      <c r="C68">
        <v>4</v>
      </c>
      <c r="D68">
        <v>642</v>
      </c>
      <c r="E68">
        <v>4</v>
      </c>
      <c r="I68">
        <v>188</v>
      </c>
      <c r="M68">
        <v>6000</v>
      </c>
      <c r="P68">
        <v>6000</v>
      </c>
      <c r="Q68">
        <v>40087</v>
      </c>
    </row>
    <row r="69" spans="3:19" x14ac:dyDescent="0.25">
      <c r="C69">
        <v>4</v>
      </c>
      <c r="D69" t="s">
        <v>6319</v>
      </c>
      <c r="E69">
        <v>4.9000000000000004</v>
      </c>
      <c r="I69">
        <v>650</v>
      </c>
      <c r="K69">
        <v>3.2</v>
      </c>
      <c r="Q69">
        <v>101594</v>
      </c>
    </row>
    <row r="70" spans="3:19" x14ac:dyDescent="0.25">
      <c r="C70">
        <v>4</v>
      </c>
      <c r="D70">
        <v>30</v>
      </c>
      <c r="E70">
        <v>4.9000000000000004</v>
      </c>
      <c r="I70">
        <v>650</v>
      </c>
      <c r="K70">
        <v>3.2</v>
      </c>
      <c r="Q70">
        <v>101594</v>
      </c>
    </row>
    <row r="71" spans="3:19" x14ac:dyDescent="0.25">
      <c r="C71" t="s">
        <v>6323</v>
      </c>
      <c r="E71">
        <v>112.30000000000001</v>
      </c>
      <c r="I71">
        <v>16770.599999999999</v>
      </c>
      <c r="J71">
        <v>246.5</v>
      </c>
      <c r="K71">
        <v>105.2</v>
      </c>
      <c r="L71">
        <v>74</v>
      </c>
      <c r="M71">
        <v>50455</v>
      </c>
      <c r="O71">
        <v>61284</v>
      </c>
      <c r="P71">
        <v>111739</v>
      </c>
      <c r="Q71">
        <v>4822664</v>
      </c>
      <c r="R71">
        <v>5142</v>
      </c>
      <c r="S71">
        <v>9223.9736070381241</v>
      </c>
    </row>
    <row r="72" spans="3:19" x14ac:dyDescent="0.25">
      <c r="C72">
        <v>5</v>
      </c>
      <c r="D72" t="s">
        <v>272</v>
      </c>
      <c r="E72">
        <v>23.6</v>
      </c>
      <c r="I72">
        <v>3723.2</v>
      </c>
      <c r="J72">
        <v>183.5</v>
      </c>
      <c r="K72">
        <v>137</v>
      </c>
      <c r="L72">
        <v>80</v>
      </c>
      <c r="Q72">
        <v>1725153</v>
      </c>
      <c r="S72">
        <v>5890.6402737047902</v>
      </c>
    </row>
    <row r="73" spans="3:19" x14ac:dyDescent="0.25">
      <c r="C73">
        <v>5</v>
      </c>
      <c r="D73">
        <v>99</v>
      </c>
      <c r="E73">
        <v>5.2</v>
      </c>
      <c r="I73">
        <v>824</v>
      </c>
      <c r="J73">
        <v>68</v>
      </c>
      <c r="Q73">
        <v>268945</v>
      </c>
      <c r="S73">
        <v>5890.6402737047902</v>
      </c>
    </row>
    <row r="74" spans="3:19" x14ac:dyDescent="0.25">
      <c r="C74">
        <v>5</v>
      </c>
      <c r="D74">
        <v>100</v>
      </c>
      <c r="E74">
        <v>1.4</v>
      </c>
      <c r="I74">
        <v>96</v>
      </c>
      <c r="Q74">
        <v>76556</v>
      </c>
    </row>
    <row r="75" spans="3:19" x14ac:dyDescent="0.25">
      <c r="C75">
        <v>5</v>
      </c>
      <c r="D75">
        <v>101</v>
      </c>
      <c r="E75">
        <v>17</v>
      </c>
      <c r="I75">
        <v>2803.2</v>
      </c>
      <c r="J75">
        <v>115.5</v>
      </c>
      <c r="K75">
        <v>137</v>
      </c>
      <c r="L75">
        <v>80</v>
      </c>
      <c r="Q75">
        <v>1379652</v>
      </c>
    </row>
    <row r="76" spans="3:19" x14ac:dyDescent="0.25">
      <c r="C76">
        <v>5</v>
      </c>
      <c r="D76" t="s">
        <v>6317</v>
      </c>
      <c r="E76">
        <v>1</v>
      </c>
      <c r="I76">
        <v>144</v>
      </c>
      <c r="Q76">
        <v>38030</v>
      </c>
    </row>
    <row r="77" spans="3:19" x14ac:dyDescent="0.25">
      <c r="C77">
        <v>5</v>
      </c>
      <c r="D77">
        <v>526</v>
      </c>
      <c r="E77">
        <v>1</v>
      </c>
      <c r="I77">
        <v>144</v>
      </c>
      <c r="Q77">
        <v>38030</v>
      </c>
    </row>
    <row r="78" spans="3:19" x14ac:dyDescent="0.25">
      <c r="C78">
        <v>5</v>
      </c>
      <c r="D78" t="s">
        <v>6318</v>
      </c>
      <c r="E78">
        <v>82</v>
      </c>
      <c r="I78">
        <v>12710</v>
      </c>
      <c r="O78">
        <v>7500</v>
      </c>
      <c r="P78">
        <v>7500</v>
      </c>
      <c r="Q78">
        <v>2939847</v>
      </c>
      <c r="S78">
        <v>3333.3333333333335</v>
      </c>
    </row>
    <row r="79" spans="3:19" x14ac:dyDescent="0.25">
      <c r="C79">
        <v>5</v>
      </c>
      <c r="D79">
        <v>303</v>
      </c>
      <c r="E79">
        <v>23</v>
      </c>
      <c r="I79">
        <v>3687.5</v>
      </c>
      <c r="O79">
        <v>7500</v>
      </c>
      <c r="P79">
        <v>7500</v>
      </c>
      <c r="Q79">
        <v>909444</v>
      </c>
      <c r="S79">
        <v>3333.3333333333335</v>
      </c>
    </row>
    <row r="80" spans="3:19" x14ac:dyDescent="0.25">
      <c r="C80">
        <v>5</v>
      </c>
      <c r="D80">
        <v>304</v>
      </c>
      <c r="E80">
        <v>9</v>
      </c>
      <c r="I80">
        <v>1415</v>
      </c>
      <c r="Q80">
        <v>405487</v>
      </c>
    </row>
    <row r="81" spans="3:19" x14ac:dyDescent="0.25">
      <c r="C81">
        <v>5</v>
      </c>
      <c r="D81">
        <v>305</v>
      </c>
      <c r="E81">
        <v>4</v>
      </c>
      <c r="I81">
        <v>608</v>
      </c>
      <c r="Q81">
        <v>194747</v>
      </c>
    </row>
    <row r="82" spans="3:19" x14ac:dyDescent="0.25">
      <c r="C82">
        <v>5</v>
      </c>
      <c r="D82">
        <v>408</v>
      </c>
      <c r="E82">
        <v>16</v>
      </c>
      <c r="I82">
        <v>2496</v>
      </c>
      <c r="Q82">
        <v>596109</v>
      </c>
    </row>
    <row r="83" spans="3:19" x14ac:dyDescent="0.25">
      <c r="C83">
        <v>5</v>
      </c>
      <c r="D83">
        <v>424</v>
      </c>
      <c r="E83">
        <v>17</v>
      </c>
      <c r="I83">
        <v>2787.5</v>
      </c>
      <c r="Q83">
        <v>545311</v>
      </c>
    </row>
    <row r="84" spans="3:19" x14ac:dyDescent="0.25">
      <c r="C84">
        <v>5</v>
      </c>
      <c r="D84">
        <v>636</v>
      </c>
      <c r="E84">
        <v>9</v>
      </c>
      <c r="I84">
        <v>1232</v>
      </c>
      <c r="Q84">
        <v>211116</v>
      </c>
    </row>
    <row r="85" spans="3:19" x14ac:dyDescent="0.25">
      <c r="C85">
        <v>5</v>
      </c>
      <c r="D85">
        <v>642</v>
      </c>
      <c r="E85">
        <v>4</v>
      </c>
      <c r="I85">
        <v>484</v>
      </c>
      <c r="Q85">
        <v>77633</v>
      </c>
    </row>
    <row r="86" spans="3:19" x14ac:dyDescent="0.25">
      <c r="C86">
        <v>5</v>
      </c>
      <c r="D86" t="s">
        <v>6319</v>
      </c>
      <c r="E86">
        <v>4.7</v>
      </c>
      <c r="I86">
        <v>803</v>
      </c>
      <c r="O86">
        <v>49558</v>
      </c>
      <c r="P86">
        <v>49558</v>
      </c>
      <c r="Q86">
        <v>177693</v>
      </c>
    </row>
    <row r="87" spans="3:19" x14ac:dyDescent="0.25">
      <c r="C87">
        <v>5</v>
      </c>
      <c r="D87">
        <v>30</v>
      </c>
      <c r="E87">
        <v>4.7</v>
      </c>
      <c r="I87">
        <v>803</v>
      </c>
      <c r="O87">
        <v>49558</v>
      </c>
      <c r="P87">
        <v>49558</v>
      </c>
      <c r="Q87">
        <v>177693</v>
      </c>
    </row>
    <row r="88" spans="3:19" x14ac:dyDescent="0.25">
      <c r="C88" t="s">
        <v>6324</v>
      </c>
      <c r="E88">
        <v>111.3</v>
      </c>
      <c r="I88">
        <v>17380.2</v>
      </c>
      <c r="J88">
        <v>183.5</v>
      </c>
      <c r="K88">
        <v>137</v>
      </c>
      <c r="L88">
        <v>80</v>
      </c>
      <c r="O88">
        <v>57058</v>
      </c>
      <c r="P88">
        <v>57058</v>
      </c>
      <c r="Q88">
        <v>4880723</v>
      </c>
      <c r="S88">
        <v>9223.9736070381241</v>
      </c>
    </row>
    <row r="89" spans="3:19" x14ac:dyDescent="0.25">
      <c r="C89">
        <v>6</v>
      </c>
      <c r="D89" t="s">
        <v>272</v>
      </c>
      <c r="E89">
        <v>23.5</v>
      </c>
      <c r="I89">
        <v>3034.2</v>
      </c>
      <c r="J89">
        <v>64.2</v>
      </c>
      <c r="K89">
        <v>113.5</v>
      </c>
      <c r="L89">
        <v>80</v>
      </c>
      <c r="Q89">
        <v>1605105</v>
      </c>
      <c r="R89">
        <v>1744.5</v>
      </c>
      <c r="S89">
        <v>5890.6402737047902</v>
      </c>
    </row>
    <row r="90" spans="3:19" x14ac:dyDescent="0.25">
      <c r="C90">
        <v>6</v>
      </c>
      <c r="D90">
        <v>99</v>
      </c>
      <c r="E90">
        <v>3.2</v>
      </c>
      <c r="I90">
        <v>418</v>
      </c>
      <c r="K90">
        <v>41</v>
      </c>
      <c r="Q90">
        <v>132966</v>
      </c>
      <c r="R90">
        <v>1744.5</v>
      </c>
      <c r="S90">
        <v>5890.6402737047902</v>
      </c>
    </row>
    <row r="91" spans="3:19" x14ac:dyDescent="0.25">
      <c r="C91">
        <v>6</v>
      </c>
      <c r="D91">
        <v>100</v>
      </c>
      <c r="E91">
        <v>3.4</v>
      </c>
      <c r="I91">
        <v>456</v>
      </c>
      <c r="Q91">
        <v>160550</v>
      </c>
    </row>
    <row r="92" spans="3:19" x14ac:dyDescent="0.25">
      <c r="C92">
        <v>6</v>
      </c>
      <c r="D92">
        <v>101</v>
      </c>
      <c r="E92">
        <v>16.899999999999999</v>
      </c>
      <c r="I92">
        <v>2160.1999999999998</v>
      </c>
      <c r="J92">
        <v>64.2</v>
      </c>
      <c r="K92">
        <v>72.5</v>
      </c>
      <c r="L92">
        <v>80</v>
      </c>
      <c r="Q92">
        <v>1311589</v>
      </c>
    </row>
    <row r="93" spans="3:19" x14ac:dyDescent="0.25">
      <c r="C93">
        <v>6</v>
      </c>
      <c r="D93" t="s">
        <v>6317</v>
      </c>
      <c r="E93">
        <v>1</v>
      </c>
      <c r="I93">
        <v>160</v>
      </c>
      <c r="Q93">
        <v>37040</v>
      </c>
    </row>
    <row r="94" spans="3:19" x14ac:dyDescent="0.25">
      <c r="C94">
        <v>6</v>
      </c>
      <c r="D94">
        <v>526</v>
      </c>
      <c r="E94">
        <v>1</v>
      </c>
      <c r="I94">
        <v>160</v>
      </c>
      <c r="Q94">
        <v>37040</v>
      </c>
    </row>
    <row r="95" spans="3:19" x14ac:dyDescent="0.25">
      <c r="C95">
        <v>6</v>
      </c>
      <c r="D95" t="s">
        <v>6318</v>
      </c>
      <c r="E95">
        <v>80.5</v>
      </c>
      <c r="I95">
        <v>10800.5</v>
      </c>
      <c r="L95">
        <v>76</v>
      </c>
      <c r="O95">
        <v>53516</v>
      </c>
      <c r="P95">
        <v>53516</v>
      </c>
      <c r="Q95">
        <v>2967802</v>
      </c>
      <c r="R95">
        <v>544.5</v>
      </c>
      <c r="S95">
        <v>3333.3333333333335</v>
      </c>
    </row>
    <row r="96" spans="3:19" x14ac:dyDescent="0.25">
      <c r="C96">
        <v>6</v>
      </c>
      <c r="D96">
        <v>303</v>
      </c>
      <c r="E96">
        <v>22</v>
      </c>
      <c r="I96">
        <v>3133.5</v>
      </c>
      <c r="O96">
        <v>10500</v>
      </c>
      <c r="P96">
        <v>10500</v>
      </c>
      <c r="Q96">
        <v>906742</v>
      </c>
      <c r="R96">
        <v>544.5</v>
      </c>
      <c r="S96">
        <v>3333.3333333333335</v>
      </c>
    </row>
    <row r="97" spans="3:19" x14ac:dyDescent="0.25">
      <c r="C97">
        <v>6</v>
      </c>
      <c r="D97">
        <v>304</v>
      </c>
      <c r="E97">
        <v>9.5</v>
      </c>
      <c r="I97">
        <v>1198.5</v>
      </c>
      <c r="O97">
        <v>16500</v>
      </c>
      <c r="P97">
        <v>16500</v>
      </c>
      <c r="Q97">
        <v>425315</v>
      </c>
    </row>
    <row r="98" spans="3:19" x14ac:dyDescent="0.25">
      <c r="C98">
        <v>6</v>
      </c>
      <c r="D98">
        <v>305</v>
      </c>
      <c r="E98">
        <v>4</v>
      </c>
      <c r="I98">
        <v>576</v>
      </c>
      <c r="Q98">
        <v>189988</v>
      </c>
    </row>
    <row r="99" spans="3:19" x14ac:dyDescent="0.25">
      <c r="C99">
        <v>6</v>
      </c>
      <c r="D99">
        <v>408</v>
      </c>
      <c r="E99">
        <v>15</v>
      </c>
      <c r="I99">
        <v>2080</v>
      </c>
      <c r="Q99">
        <v>584212</v>
      </c>
    </row>
    <row r="100" spans="3:19" x14ac:dyDescent="0.25">
      <c r="C100">
        <v>6</v>
      </c>
      <c r="D100">
        <v>424</v>
      </c>
      <c r="E100">
        <v>17</v>
      </c>
      <c r="I100">
        <v>2188.5</v>
      </c>
      <c r="O100">
        <v>20016</v>
      </c>
      <c r="P100">
        <v>20016</v>
      </c>
      <c r="Q100">
        <v>552728</v>
      </c>
    </row>
    <row r="101" spans="3:19" x14ac:dyDescent="0.25">
      <c r="C101">
        <v>6</v>
      </c>
      <c r="D101">
        <v>636</v>
      </c>
      <c r="E101">
        <v>9</v>
      </c>
      <c r="I101">
        <v>1168</v>
      </c>
      <c r="O101">
        <v>3500</v>
      </c>
      <c r="P101">
        <v>3500</v>
      </c>
      <c r="Q101">
        <v>218590</v>
      </c>
    </row>
    <row r="102" spans="3:19" x14ac:dyDescent="0.25">
      <c r="C102">
        <v>6</v>
      </c>
      <c r="D102">
        <v>642</v>
      </c>
      <c r="E102">
        <v>4</v>
      </c>
      <c r="I102">
        <v>456</v>
      </c>
      <c r="L102">
        <v>76</v>
      </c>
      <c r="O102">
        <v>3000</v>
      </c>
      <c r="P102">
        <v>3000</v>
      </c>
      <c r="Q102">
        <v>90227</v>
      </c>
    </row>
    <row r="103" spans="3:19" x14ac:dyDescent="0.25">
      <c r="C103">
        <v>6</v>
      </c>
      <c r="D103" t="s">
        <v>6319</v>
      </c>
      <c r="E103">
        <v>4.7</v>
      </c>
      <c r="I103">
        <v>687.8</v>
      </c>
      <c r="Q103">
        <v>123803</v>
      </c>
    </row>
    <row r="104" spans="3:19" x14ac:dyDescent="0.25">
      <c r="C104">
        <v>6</v>
      </c>
      <c r="D104">
        <v>30</v>
      </c>
      <c r="E104">
        <v>4.7</v>
      </c>
      <c r="I104">
        <v>687.8</v>
      </c>
      <c r="Q104">
        <v>123803</v>
      </c>
    </row>
    <row r="105" spans="3:19" x14ac:dyDescent="0.25">
      <c r="C105" t="s">
        <v>6325</v>
      </c>
      <c r="E105">
        <v>109.7</v>
      </c>
      <c r="I105">
        <v>14682.5</v>
      </c>
      <c r="J105">
        <v>64.2</v>
      </c>
      <c r="K105">
        <v>113.5</v>
      </c>
      <c r="L105">
        <v>156</v>
      </c>
      <c r="O105">
        <v>53516</v>
      </c>
      <c r="P105">
        <v>53516</v>
      </c>
      <c r="Q105">
        <v>4733750</v>
      </c>
      <c r="R105">
        <v>2289</v>
      </c>
      <c r="S105">
        <v>9223.9736070381241</v>
      </c>
    </row>
    <row r="106" spans="3:19" x14ac:dyDescent="0.25">
      <c r="C106">
        <v>7</v>
      </c>
      <c r="D106" t="s">
        <v>272</v>
      </c>
      <c r="E106">
        <v>22.5</v>
      </c>
      <c r="I106">
        <v>3026.4</v>
      </c>
      <c r="J106">
        <v>325.5</v>
      </c>
      <c r="K106">
        <v>144.5</v>
      </c>
      <c r="L106">
        <v>80</v>
      </c>
      <c r="O106">
        <v>1029288</v>
      </c>
      <c r="P106">
        <v>1029288</v>
      </c>
      <c r="Q106">
        <v>2998201</v>
      </c>
      <c r="R106">
        <v>500</v>
      </c>
      <c r="S106">
        <v>5890.6402737047902</v>
      </c>
    </row>
    <row r="107" spans="3:19" x14ac:dyDescent="0.25">
      <c r="C107">
        <v>7</v>
      </c>
      <c r="D107">
        <v>99</v>
      </c>
      <c r="E107">
        <v>3.2</v>
      </c>
      <c r="I107">
        <v>502.40000000000003</v>
      </c>
      <c r="K107">
        <v>69.5</v>
      </c>
      <c r="O107">
        <v>41052</v>
      </c>
      <c r="P107">
        <v>41052</v>
      </c>
      <c r="Q107">
        <v>183987</v>
      </c>
      <c r="R107">
        <v>500</v>
      </c>
      <c r="S107">
        <v>5890.6402737047902</v>
      </c>
    </row>
    <row r="108" spans="3:19" x14ac:dyDescent="0.25">
      <c r="C108">
        <v>7</v>
      </c>
      <c r="D108">
        <v>100</v>
      </c>
      <c r="E108">
        <v>1.4</v>
      </c>
      <c r="I108">
        <v>216</v>
      </c>
      <c r="J108">
        <v>136</v>
      </c>
      <c r="O108">
        <v>144265</v>
      </c>
      <c r="P108">
        <v>144265</v>
      </c>
      <c r="Q108">
        <v>284422</v>
      </c>
    </row>
    <row r="109" spans="3:19" x14ac:dyDescent="0.25">
      <c r="C109">
        <v>7</v>
      </c>
      <c r="D109">
        <v>101</v>
      </c>
      <c r="E109">
        <v>17.899999999999999</v>
      </c>
      <c r="I109">
        <v>2308</v>
      </c>
      <c r="J109">
        <v>189.5</v>
      </c>
      <c r="K109">
        <v>75</v>
      </c>
      <c r="L109">
        <v>80</v>
      </c>
      <c r="O109">
        <v>843971</v>
      </c>
      <c r="P109">
        <v>843971</v>
      </c>
      <c r="Q109">
        <v>2529792</v>
      </c>
    </row>
    <row r="110" spans="3:19" x14ac:dyDescent="0.25">
      <c r="C110">
        <v>7</v>
      </c>
      <c r="D110" t="s">
        <v>6317</v>
      </c>
      <c r="E110">
        <v>1</v>
      </c>
      <c r="I110">
        <v>144</v>
      </c>
      <c r="O110">
        <v>10350</v>
      </c>
      <c r="P110">
        <v>10350</v>
      </c>
      <c r="Q110">
        <v>47930</v>
      </c>
    </row>
    <row r="111" spans="3:19" x14ac:dyDescent="0.25">
      <c r="C111">
        <v>7</v>
      </c>
      <c r="D111">
        <v>526</v>
      </c>
      <c r="E111">
        <v>1</v>
      </c>
      <c r="I111">
        <v>144</v>
      </c>
      <c r="O111">
        <v>10350</v>
      </c>
      <c r="P111">
        <v>10350</v>
      </c>
      <c r="Q111">
        <v>47930</v>
      </c>
    </row>
    <row r="112" spans="3:19" x14ac:dyDescent="0.25">
      <c r="C112">
        <v>7</v>
      </c>
      <c r="D112" t="s">
        <v>6318</v>
      </c>
      <c r="E112">
        <v>79.5</v>
      </c>
      <c r="I112">
        <v>10892</v>
      </c>
      <c r="J112">
        <v>62</v>
      </c>
      <c r="L112">
        <v>168</v>
      </c>
      <c r="O112">
        <v>839436</v>
      </c>
      <c r="P112">
        <v>839436</v>
      </c>
      <c r="Q112">
        <v>3861060</v>
      </c>
      <c r="R112">
        <v>1500</v>
      </c>
      <c r="S112">
        <v>3333.3333333333335</v>
      </c>
    </row>
    <row r="113" spans="3:19" x14ac:dyDescent="0.25">
      <c r="C113">
        <v>7</v>
      </c>
      <c r="D113">
        <v>303</v>
      </c>
      <c r="E113">
        <v>22</v>
      </c>
      <c r="I113">
        <v>2938</v>
      </c>
      <c r="J113">
        <v>30</v>
      </c>
      <c r="O113">
        <v>227120</v>
      </c>
      <c r="P113">
        <v>227120</v>
      </c>
      <c r="Q113">
        <v>1165695</v>
      </c>
      <c r="R113">
        <v>1500</v>
      </c>
      <c r="S113">
        <v>3333.3333333333335</v>
      </c>
    </row>
    <row r="114" spans="3:19" x14ac:dyDescent="0.25">
      <c r="C114">
        <v>7</v>
      </c>
      <c r="D114">
        <v>304</v>
      </c>
      <c r="E114">
        <v>8.5</v>
      </c>
      <c r="I114">
        <v>1014.5</v>
      </c>
      <c r="O114">
        <v>125523</v>
      </c>
      <c r="P114">
        <v>125523</v>
      </c>
      <c r="Q114">
        <v>525639</v>
      </c>
    </row>
    <row r="115" spans="3:19" x14ac:dyDescent="0.25">
      <c r="C115">
        <v>7</v>
      </c>
      <c r="D115">
        <v>305</v>
      </c>
      <c r="E115">
        <v>4</v>
      </c>
      <c r="I115">
        <v>560</v>
      </c>
      <c r="O115">
        <v>82275</v>
      </c>
      <c r="P115">
        <v>82275</v>
      </c>
      <c r="Q115">
        <v>269439</v>
      </c>
    </row>
    <row r="116" spans="3:19" x14ac:dyDescent="0.25">
      <c r="C116">
        <v>7</v>
      </c>
      <c r="D116">
        <v>408</v>
      </c>
      <c r="E116">
        <v>15</v>
      </c>
      <c r="I116">
        <v>2212</v>
      </c>
      <c r="J116">
        <v>32</v>
      </c>
      <c r="O116">
        <v>174186</v>
      </c>
      <c r="P116">
        <v>174186</v>
      </c>
      <c r="Q116">
        <v>761657</v>
      </c>
    </row>
    <row r="117" spans="3:19" x14ac:dyDescent="0.25">
      <c r="C117">
        <v>7</v>
      </c>
      <c r="D117">
        <v>409</v>
      </c>
      <c r="Q117">
        <v>8400</v>
      </c>
    </row>
    <row r="118" spans="3:19" x14ac:dyDescent="0.25">
      <c r="C118">
        <v>7</v>
      </c>
      <c r="D118">
        <v>424</v>
      </c>
      <c r="E118">
        <v>17</v>
      </c>
      <c r="I118">
        <v>2515.5</v>
      </c>
      <c r="O118">
        <v>148450</v>
      </c>
      <c r="P118">
        <v>148450</v>
      </c>
      <c r="Q118">
        <v>713038</v>
      </c>
    </row>
    <row r="119" spans="3:19" x14ac:dyDescent="0.25">
      <c r="C119">
        <v>7</v>
      </c>
      <c r="D119">
        <v>636</v>
      </c>
      <c r="E119">
        <v>9</v>
      </c>
      <c r="I119">
        <v>1212</v>
      </c>
      <c r="O119">
        <v>57452</v>
      </c>
      <c r="P119">
        <v>57452</v>
      </c>
      <c r="Q119">
        <v>289238</v>
      </c>
    </row>
    <row r="120" spans="3:19" x14ac:dyDescent="0.25">
      <c r="C120">
        <v>7</v>
      </c>
      <c r="D120">
        <v>642</v>
      </c>
      <c r="E120">
        <v>4</v>
      </c>
      <c r="I120">
        <v>440</v>
      </c>
      <c r="L120">
        <v>168</v>
      </c>
      <c r="O120">
        <v>24430</v>
      </c>
      <c r="P120">
        <v>24430</v>
      </c>
      <c r="Q120">
        <v>127954</v>
      </c>
    </row>
    <row r="121" spans="3:19" x14ac:dyDescent="0.25">
      <c r="C121">
        <v>7</v>
      </c>
      <c r="D121" t="s">
        <v>6319</v>
      </c>
      <c r="E121">
        <v>4.7</v>
      </c>
      <c r="I121">
        <v>549.20000000000005</v>
      </c>
      <c r="O121">
        <v>37068</v>
      </c>
      <c r="P121">
        <v>37068</v>
      </c>
      <c r="Q121">
        <v>168882</v>
      </c>
    </row>
    <row r="122" spans="3:19" x14ac:dyDescent="0.25">
      <c r="C122">
        <v>7</v>
      </c>
      <c r="D122">
        <v>30</v>
      </c>
      <c r="E122">
        <v>4.7</v>
      </c>
      <c r="I122">
        <v>549.20000000000005</v>
      </c>
      <c r="O122">
        <v>37068</v>
      </c>
      <c r="P122">
        <v>37068</v>
      </c>
      <c r="Q122">
        <v>168882</v>
      </c>
    </row>
    <row r="123" spans="3:19" x14ac:dyDescent="0.25">
      <c r="C123" t="s">
        <v>6326</v>
      </c>
      <c r="E123">
        <v>107.7</v>
      </c>
      <c r="I123">
        <v>14611.6</v>
      </c>
      <c r="J123">
        <v>387.5</v>
      </c>
      <c r="K123">
        <v>144.5</v>
      </c>
      <c r="L123">
        <v>248</v>
      </c>
      <c r="O123">
        <v>1916142</v>
      </c>
      <c r="P123">
        <v>1916142</v>
      </c>
      <c r="Q123">
        <v>7076073</v>
      </c>
      <c r="R123">
        <v>2000</v>
      </c>
      <c r="S123">
        <v>9223.9736070381241</v>
      </c>
    </row>
    <row r="124" spans="3:19" x14ac:dyDescent="0.25">
      <c r="C124">
        <v>8</v>
      </c>
      <c r="D124" t="s">
        <v>272</v>
      </c>
      <c r="E124">
        <v>21.5</v>
      </c>
      <c r="I124">
        <v>2656</v>
      </c>
      <c r="J124">
        <v>199</v>
      </c>
      <c r="K124">
        <v>164</v>
      </c>
      <c r="L124">
        <v>80</v>
      </c>
      <c r="O124">
        <v>96716</v>
      </c>
      <c r="P124">
        <v>96716</v>
      </c>
      <c r="Q124">
        <v>1683117</v>
      </c>
      <c r="S124">
        <v>5890.6402737047902</v>
      </c>
    </row>
    <row r="125" spans="3:19" x14ac:dyDescent="0.25">
      <c r="C125">
        <v>8</v>
      </c>
      <c r="D125">
        <v>99</v>
      </c>
      <c r="E125">
        <v>3.2</v>
      </c>
      <c r="I125">
        <v>408</v>
      </c>
      <c r="J125">
        <v>9</v>
      </c>
      <c r="K125">
        <v>92</v>
      </c>
      <c r="Q125">
        <v>152175</v>
      </c>
      <c r="S125">
        <v>5890.6402737047902</v>
      </c>
    </row>
    <row r="126" spans="3:19" x14ac:dyDescent="0.25">
      <c r="C126">
        <v>8</v>
      </c>
      <c r="D126">
        <v>100</v>
      </c>
      <c r="E126">
        <v>1.4</v>
      </c>
      <c r="I126">
        <v>232</v>
      </c>
      <c r="J126">
        <v>67.5</v>
      </c>
      <c r="O126">
        <v>21946</v>
      </c>
      <c r="P126">
        <v>21946</v>
      </c>
      <c r="Q126">
        <v>122955</v>
      </c>
    </row>
    <row r="127" spans="3:19" x14ac:dyDescent="0.25">
      <c r="C127">
        <v>8</v>
      </c>
      <c r="D127">
        <v>101</v>
      </c>
      <c r="E127">
        <v>16.899999999999999</v>
      </c>
      <c r="I127">
        <v>2016</v>
      </c>
      <c r="J127">
        <v>122.5</v>
      </c>
      <c r="K127">
        <v>72</v>
      </c>
      <c r="L127">
        <v>80</v>
      </c>
      <c r="O127">
        <v>74770</v>
      </c>
      <c r="P127">
        <v>74770</v>
      </c>
      <c r="Q127">
        <v>1407987</v>
      </c>
    </row>
    <row r="128" spans="3:19" x14ac:dyDescent="0.25">
      <c r="C128">
        <v>8</v>
      </c>
      <c r="D128" t="s">
        <v>6317</v>
      </c>
      <c r="E128">
        <v>1</v>
      </c>
      <c r="I128">
        <v>160</v>
      </c>
      <c r="Q128">
        <v>37110</v>
      </c>
    </row>
    <row r="129" spans="3:19" x14ac:dyDescent="0.25">
      <c r="C129">
        <v>8</v>
      </c>
      <c r="D129">
        <v>526</v>
      </c>
      <c r="E129">
        <v>1</v>
      </c>
      <c r="I129">
        <v>160</v>
      </c>
      <c r="Q129">
        <v>37110</v>
      </c>
    </row>
    <row r="130" spans="3:19" x14ac:dyDescent="0.25">
      <c r="C130">
        <v>8</v>
      </c>
      <c r="D130" t="s">
        <v>6318</v>
      </c>
      <c r="E130">
        <v>81.5</v>
      </c>
      <c r="I130">
        <v>10448</v>
      </c>
      <c r="O130">
        <v>15000</v>
      </c>
      <c r="P130">
        <v>15000</v>
      </c>
      <c r="Q130">
        <v>2963261</v>
      </c>
      <c r="S130">
        <v>3333.3333333333335</v>
      </c>
    </row>
    <row r="131" spans="3:19" x14ac:dyDescent="0.25">
      <c r="C131">
        <v>8</v>
      </c>
      <c r="D131">
        <v>303</v>
      </c>
      <c r="E131">
        <v>22</v>
      </c>
      <c r="I131">
        <v>2930.5</v>
      </c>
      <c r="Q131">
        <v>907665</v>
      </c>
      <c r="S131">
        <v>3333.3333333333335</v>
      </c>
    </row>
    <row r="132" spans="3:19" x14ac:dyDescent="0.25">
      <c r="C132">
        <v>8</v>
      </c>
      <c r="D132">
        <v>304</v>
      </c>
      <c r="E132">
        <v>8.5</v>
      </c>
      <c r="I132">
        <v>1195</v>
      </c>
      <c r="O132">
        <v>15000</v>
      </c>
      <c r="P132">
        <v>15000</v>
      </c>
      <c r="Q132">
        <v>382581</v>
      </c>
    </row>
    <row r="133" spans="3:19" x14ac:dyDescent="0.25">
      <c r="C133">
        <v>8</v>
      </c>
      <c r="D133">
        <v>305</v>
      </c>
      <c r="E133">
        <v>4</v>
      </c>
      <c r="I133">
        <v>568</v>
      </c>
      <c r="Q133">
        <v>191077</v>
      </c>
    </row>
    <row r="134" spans="3:19" x14ac:dyDescent="0.25">
      <c r="C134">
        <v>8</v>
      </c>
      <c r="D134">
        <v>408</v>
      </c>
      <c r="E134">
        <v>15</v>
      </c>
      <c r="I134">
        <v>1928</v>
      </c>
      <c r="Q134">
        <v>572887</v>
      </c>
    </row>
    <row r="135" spans="3:19" x14ac:dyDescent="0.25">
      <c r="C135">
        <v>8</v>
      </c>
      <c r="D135">
        <v>424</v>
      </c>
      <c r="E135">
        <v>18</v>
      </c>
      <c r="I135">
        <v>2074.5</v>
      </c>
      <c r="Q135">
        <v>566745</v>
      </c>
    </row>
    <row r="136" spans="3:19" x14ac:dyDescent="0.25">
      <c r="C136">
        <v>8</v>
      </c>
      <c r="D136">
        <v>636</v>
      </c>
      <c r="E136">
        <v>9</v>
      </c>
      <c r="I136">
        <v>1244</v>
      </c>
      <c r="Q136">
        <v>241199</v>
      </c>
    </row>
    <row r="137" spans="3:19" x14ac:dyDescent="0.25">
      <c r="C137">
        <v>8</v>
      </c>
      <c r="D137">
        <v>642</v>
      </c>
      <c r="E137">
        <v>5</v>
      </c>
      <c r="I137">
        <v>508</v>
      </c>
      <c r="Q137">
        <v>101107</v>
      </c>
    </row>
    <row r="138" spans="3:19" x14ac:dyDescent="0.25">
      <c r="C138">
        <v>8</v>
      </c>
      <c r="D138" t="s">
        <v>6319</v>
      </c>
      <c r="E138">
        <v>4.7</v>
      </c>
      <c r="I138">
        <v>606.4</v>
      </c>
      <c r="Q138">
        <v>139542</v>
      </c>
    </row>
    <row r="139" spans="3:19" x14ac:dyDescent="0.25">
      <c r="C139">
        <v>8</v>
      </c>
      <c r="D139">
        <v>30</v>
      </c>
      <c r="E139">
        <v>4.7</v>
      </c>
      <c r="I139">
        <v>606.4</v>
      </c>
      <c r="Q139">
        <v>139542</v>
      </c>
    </row>
    <row r="140" spans="3:19" x14ac:dyDescent="0.25">
      <c r="C140" t="s">
        <v>6327</v>
      </c>
      <c r="E140">
        <v>108.7</v>
      </c>
      <c r="I140">
        <v>13870.4</v>
      </c>
      <c r="J140">
        <v>199</v>
      </c>
      <c r="K140">
        <v>164</v>
      </c>
      <c r="L140">
        <v>80</v>
      </c>
      <c r="O140">
        <v>111716</v>
      </c>
      <c r="P140">
        <v>111716</v>
      </c>
      <c r="Q140">
        <v>4823030</v>
      </c>
      <c r="S140">
        <v>9223.9736070381241</v>
      </c>
    </row>
    <row r="141" spans="3:19" x14ac:dyDescent="0.25">
      <c r="C141">
        <v>9</v>
      </c>
      <c r="D141" t="s">
        <v>272</v>
      </c>
      <c r="E141">
        <v>23.450000000000003</v>
      </c>
      <c r="I141">
        <v>3505.6</v>
      </c>
      <c r="J141">
        <v>156.5</v>
      </c>
      <c r="K141">
        <v>150.5</v>
      </c>
      <c r="L141">
        <v>54</v>
      </c>
      <c r="O141">
        <v>72760</v>
      </c>
      <c r="P141">
        <v>72760</v>
      </c>
      <c r="Q141">
        <v>1802422</v>
      </c>
      <c r="S141">
        <v>5890.6402737047902</v>
      </c>
    </row>
    <row r="142" spans="3:19" x14ac:dyDescent="0.25">
      <c r="C142">
        <v>9</v>
      </c>
      <c r="D142">
        <v>99</v>
      </c>
      <c r="E142">
        <v>4.8000000000000007</v>
      </c>
      <c r="I142">
        <v>770.6</v>
      </c>
      <c r="K142">
        <v>76.5</v>
      </c>
      <c r="Q142">
        <v>202997</v>
      </c>
      <c r="S142">
        <v>5890.6402737047902</v>
      </c>
    </row>
    <row r="143" spans="3:19" x14ac:dyDescent="0.25">
      <c r="C143">
        <v>9</v>
      </c>
      <c r="D143">
        <v>100</v>
      </c>
      <c r="E143">
        <v>2.4</v>
      </c>
      <c r="I143">
        <v>320</v>
      </c>
      <c r="J143">
        <v>68</v>
      </c>
      <c r="O143">
        <v>40124</v>
      </c>
      <c r="P143">
        <v>40124</v>
      </c>
      <c r="Q143">
        <v>192687</v>
      </c>
    </row>
    <row r="144" spans="3:19" x14ac:dyDescent="0.25">
      <c r="C144">
        <v>9</v>
      </c>
      <c r="D144">
        <v>101</v>
      </c>
      <c r="E144">
        <v>16.25</v>
      </c>
      <c r="I144">
        <v>2415</v>
      </c>
      <c r="J144">
        <v>88.5</v>
      </c>
      <c r="K144">
        <v>74</v>
      </c>
      <c r="L144">
        <v>54</v>
      </c>
      <c r="O144">
        <v>32636</v>
      </c>
      <c r="P144">
        <v>32636</v>
      </c>
      <c r="Q144">
        <v>1406738</v>
      </c>
    </row>
    <row r="145" spans="3:19" x14ac:dyDescent="0.25">
      <c r="C145">
        <v>9</v>
      </c>
      <c r="D145" t="s">
        <v>6317</v>
      </c>
      <c r="E145">
        <v>1</v>
      </c>
      <c r="I145">
        <v>160</v>
      </c>
      <c r="Q145">
        <v>36995</v>
      </c>
    </row>
    <row r="146" spans="3:19" x14ac:dyDescent="0.25">
      <c r="C146">
        <v>9</v>
      </c>
      <c r="D146">
        <v>526</v>
      </c>
      <c r="E146">
        <v>1</v>
      </c>
      <c r="I146">
        <v>160</v>
      </c>
      <c r="Q146">
        <v>36995</v>
      </c>
    </row>
    <row r="147" spans="3:19" x14ac:dyDescent="0.25">
      <c r="C147">
        <v>9</v>
      </c>
      <c r="D147" t="s">
        <v>6318</v>
      </c>
      <c r="E147">
        <v>80.5</v>
      </c>
      <c r="I147">
        <v>11216.5</v>
      </c>
      <c r="Q147">
        <v>2929329</v>
      </c>
      <c r="R147">
        <v>6000</v>
      </c>
      <c r="S147">
        <v>3333.3333333333335</v>
      </c>
    </row>
    <row r="148" spans="3:19" x14ac:dyDescent="0.25">
      <c r="C148">
        <v>9</v>
      </c>
      <c r="D148">
        <v>303</v>
      </c>
      <c r="E148">
        <v>22</v>
      </c>
      <c r="I148">
        <v>3173</v>
      </c>
      <c r="Q148">
        <v>915838</v>
      </c>
      <c r="R148">
        <v>6000</v>
      </c>
      <c r="S148">
        <v>3333.3333333333335</v>
      </c>
    </row>
    <row r="149" spans="3:19" x14ac:dyDescent="0.25">
      <c r="C149">
        <v>9</v>
      </c>
      <c r="D149">
        <v>304</v>
      </c>
      <c r="E149">
        <v>8.5</v>
      </c>
      <c r="I149">
        <v>1271.5</v>
      </c>
      <c r="Q149">
        <v>381549</v>
      </c>
    </row>
    <row r="150" spans="3:19" x14ac:dyDescent="0.25">
      <c r="C150">
        <v>9</v>
      </c>
      <c r="D150">
        <v>305</v>
      </c>
      <c r="E150">
        <v>4</v>
      </c>
      <c r="I150">
        <v>564</v>
      </c>
      <c r="Q150">
        <v>191740</v>
      </c>
    </row>
    <row r="151" spans="3:19" x14ac:dyDescent="0.25">
      <c r="C151">
        <v>9</v>
      </c>
      <c r="D151">
        <v>408</v>
      </c>
      <c r="E151">
        <v>15</v>
      </c>
      <c r="I151">
        <v>2104</v>
      </c>
      <c r="Q151">
        <v>567364</v>
      </c>
    </row>
    <row r="152" spans="3:19" x14ac:dyDescent="0.25">
      <c r="C152">
        <v>9</v>
      </c>
      <c r="D152">
        <v>424</v>
      </c>
      <c r="E152">
        <v>17</v>
      </c>
      <c r="I152">
        <v>2304</v>
      </c>
      <c r="Q152">
        <v>553971</v>
      </c>
    </row>
    <row r="153" spans="3:19" x14ac:dyDescent="0.25">
      <c r="C153">
        <v>9</v>
      </c>
      <c r="D153">
        <v>636</v>
      </c>
      <c r="E153">
        <v>9</v>
      </c>
      <c r="I153">
        <v>1192</v>
      </c>
      <c r="Q153">
        <v>215878</v>
      </c>
    </row>
    <row r="154" spans="3:19" x14ac:dyDescent="0.25">
      <c r="C154">
        <v>9</v>
      </c>
      <c r="D154">
        <v>642</v>
      </c>
      <c r="E154">
        <v>5</v>
      </c>
      <c r="I154">
        <v>608</v>
      </c>
      <c r="Q154">
        <v>102989</v>
      </c>
    </row>
    <row r="155" spans="3:19" x14ac:dyDescent="0.25">
      <c r="C155">
        <v>9</v>
      </c>
      <c r="D155" t="s">
        <v>6319</v>
      </c>
      <c r="E155">
        <v>5.2</v>
      </c>
      <c r="I155">
        <v>805</v>
      </c>
      <c r="Q155">
        <v>143275</v>
      </c>
    </row>
    <row r="156" spans="3:19" x14ac:dyDescent="0.25">
      <c r="C156">
        <v>9</v>
      </c>
      <c r="D156">
        <v>30</v>
      </c>
      <c r="E156">
        <v>5.2</v>
      </c>
      <c r="I156">
        <v>805</v>
      </c>
      <c r="Q156">
        <v>143275</v>
      </c>
    </row>
    <row r="157" spans="3:19" x14ac:dyDescent="0.25">
      <c r="C157" t="s">
        <v>6328</v>
      </c>
      <c r="E157">
        <v>110.15</v>
      </c>
      <c r="I157">
        <v>15687.1</v>
      </c>
      <c r="J157">
        <v>156.5</v>
      </c>
      <c r="K157">
        <v>150.5</v>
      </c>
      <c r="L157">
        <v>54</v>
      </c>
      <c r="O157">
        <v>72760</v>
      </c>
      <c r="P157">
        <v>72760</v>
      </c>
      <c r="Q157">
        <v>4912021</v>
      </c>
      <c r="R157">
        <v>6000</v>
      </c>
      <c r="S157">
        <v>9223.9736070381241</v>
      </c>
    </row>
    <row r="158" spans="3:19" x14ac:dyDescent="0.25">
      <c r="C158">
        <v>10</v>
      </c>
      <c r="D158" t="s">
        <v>272</v>
      </c>
      <c r="E158">
        <v>24.65</v>
      </c>
      <c r="I158">
        <v>4315.6000000000004</v>
      </c>
      <c r="J158">
        <v>237.5</v>
      </c>
      <c r="K158">
        <v>59.5</v>
      </c>
      <c r="L158">
        <v>80</v>
      </c>
      <c r="Q158">
        <v>1794839</v>
      </c>
      <c r="S158">
        <v>5890.6402737047902</v>
      </c>
    </row>
    <row r="159" spans="3:19" x14ac:dyDescent="0.25">
      <c r="C159">
        <v>10</v>
      </c>
      <c r="D159">
        <v>99</v>
      </c>
      <c r="E159">
        <v>6</v>
      </c>
      <c r="I159">
        <v>1043.5999999999999</v>
      </c>
      <c r="J159">
        <v>67.5</v>
      </c>
      <c r="Q159">
        <v>237078</v>
      </c>
      <c r="S159">
        <v>5890.6402737047902</v>
      </c>
    </row>
    <row r="160" spans="3:19" x14ac:dyDescent="0.25">
      <c r="C160">
        <v>10</v>
      </c>
      <c r="D160">
        <v>100</v>
      </c>
      <c r="E160">
        <v>2.4</v>
      </c>
      <c r="I160">
        <v>384</v>
      </c>
      <c r="J160">
        <v>68</v>
      </c>
      <c r="Q160">
        <v>180699</v>
      </c>
    </row>
    <row r="161" spans="3:19" x14ac:dyDescent="0.25">
      <c r="C161">
        <v>10</v>
      </c>
      <c r="D161">
        <v>101</v>
      </c>
      <c r="E161">
        <v>16.25</v>
      </c>
      <c r="I161">
        <v>2888</v>
      </c>
      <c r="J161">
        <v>102</v>
      </c>
      <c r="K161">
        <v>59.5</v>
      </c>
      <c r="L161">
        <v>80</v>
      </c>
      <c r="Q161">
        <v>1377062</v>
      </c>
    </row>
    <row r="162" spans="3:19" x14ac:dyDescent="0.25">
      <c r="C162">
        <v>10</v>
      </c>
      <c r="D162" t="s">
        <v>6317</v>
      </c>
      <c r="E162">
        <v>1</v>
      </c>
      <c r="I162">
        <v>112</v>
      </c>
      <c r="Q162">
        <v>29615</v>
      </c>
    </row>
    <row r="163" spans="3:19" x14ac:dyDescent="0.25">
      <c r="C163">
        <v>10</v>
      </c>
      <c r="D163">
        <v>526</v>
      </c>
      <c r="E163">
        <v>1</v>
      </c>
      <c r="I163">
        <v>112</v>
      </c>
      <c r="Q163">
        <v>29615</v>
      </c>
    </row>
    <row r="164" spans="3:19" x14ac:dyDescent="0.25">
      <c r="C164">
        <v>10</v>
      </c>
      <c r="D164" t="s">
        <v>6318</v>
      </c>
      <c r="E164">
        <v>80.5</v>
      </c>
      <c r="I164">
        <v>12104</v>
      </c>
      <c r="J164">
        <v>247</v>
      </c>
      <c r="O164">
        <v>9294</v>
      </c>
      <c r="P164">
        <v>9294</v>
      </c>
      <c r="Q164">
        <v>2958959</v>
      </c>
      <c r="S164">
        <v>3333.3333333333335</v>
      </c>
    </row>
    <row r="165" spans="3:19" x14ac:dyDescent="0.25">
      <c r="C165">
        <v>10</v>
      </c>
      <c r="D165">
        <v>303</v>
      </c>
      <c r="E165">
        <v>21</v>
      </c>
      <c r="I165">
        <v>3280</v>
      </c>
      <c r="J165">
        <v>197</v>
      </c>
      <c r="Q165">
        <v>949024</v>
      </c>
      <c r="S165">
        <v>3333.3333333333335</v>
      </c>
    </row>
    <row r="166" spans="3:19" x14ac:dyDescent="0.25">
      <c r="C166">
        <v>10</v>
      </c>
      <c r="D166">
        <v>304</v>
      </c>
      <c r="E166">
        <v>8.5</v>
      </c>
      <c r="I166">
        <v>1399.5</v>
      </c>
      <c r="Q166">
        <v>381467</v>
      </c>
    </row>
    <row r="167" spans="3:19" x14ac:dyDescent="0.25">
      <c r="C167">
        <v>10</v>
      </c>
      <c r="D167">
        <v>305</v>
      </c>
      <c r="E167">
        <v>4</v>
      </c>
      <c r="I167">
        <v>664</v>
      </c>
      <c r="Q167">
        <v>194400</v>
      </c>
    </row>
    <row r="168" spans="3:19" x14ac:dyDescent="0.25">
      <c r="C168">
        <v>10</v>
      </c>
      <c r="D168">
        <v>408</v>
      </c>
      <c r="E168">
        <v>15</v>
      </c>
      <c r="I168">
        <v>2588</v>
      </c>
      <c r="Q168">
        <v>588233</v>
      </c>
    </row>
    <row r="169" spans="3:19" x14ac:dyDescent="0.25">
      <c r="C169">
        <v>10</v>
      </c>
      <c r="D169">
        <v>424</v>
      </c>
      <c r="E169">
        <v>18</v>
      </c>
      <c r="I169">
        <v>2331.5</v>
      </c>
      <c r="J169">
        <v>50</v>
      </c>
      <c r="O169">
        <v>750</v>
      </c>
      <c r="P169">
        <v>750</v>
      </c>
      <c r="Q169">
        <v>519611</v>
      </c>
    </row>
    <row r="170" spans="3:19" x14ac:dyDescent="0.25">
      <c r="C170">
        <v>10</v>
      </c>
      <c r="D170">
        <v>636</v>
      </c>
      <c r="E170">
        <v>9</v>
      </c>
      <c r="I170">
        <v>1200</v>
      </c>
      <c r="O170">
        <v>3500</v>
      </c>
      <c r="P170">
        <v>3500</v>
      </c>
      <c r="Q170">
        <v>217626</v>
      </c>
    </row>
    <row r="171" spans="3:19" x14ac:dyDescent="0.25">
      <c r="C171">
        <v>10</v>
      </c>
      <c r="D171">
        <v>642</v>
      </c>
      <c r="E171">
        <v>5</v>
      </c>
      <c r="I171">
        <v>641</v>
      </c>
      <c r="O171">
        <v>5044</v>
      </c>
      <c r="P171">
        <v>5044</v>
      </c>
      <c r="Q171">
        <v>108598</v>
      </c>
    </row>
    <row r="172" spans="3:19" x14ac:dyDescent="0.25">
      <c r="C172">
        <v>10</v>
      </c>
      <c r="D172" t="s">
        <v>6319</v>
      </c>
      <c r="E172">
        <v>5.3000000000000007</v>
      </c>
      <c r="I172">
        <v>872.5</v>
      </c>
      <c r="O172">
        <v>750</v>
      </c>
      <c r="P172">
        <v>750</v>
      </c>
      <c r="Q172">
        <v>150698</v>
      </c>
    </row>
    <row r="173" spans="3:19" x14ac:dyDescent="0.25">
      <c r="C173">
        <v>10</v>
      </c>
      <c r="D173">
        <v>30</v>
      </c>
      <c r="E173">
        <v>5.3000000000000007</v>
      </c>
      <c r="I173">
        <v>872.5</v>
      </c>
      <c r="O173">
        <v>750</v>
      </c>
      <c r="P173">
        <v>750</v>
      </c>
      <c r="Q173">
        <v>150698</v>
      </c>
    </row>
    <row r="174" spans="3:19" x14ac:dyDescent="0.25">
      <c r="C174" t="s">
        <v>6329</v>
      </c>
      <c r="E174">
        <v>111.45</v>
      </c>
      <c r="I174">
        <v>17404.099999999999</v>
      </c>
      <c r="J174">
        <v>484.5</v>
      </c>
      <c r="K174">
        <v>59.5</v>
      </c>
      <c r="L174">
        <v>80</v>
      </c>
      <c r="O174">
        <v>10044</v>
      </c>
      <c r="P174">
        <v>10044</v>
      </c>
      <c r="Q174">
        <v>4934111</v>
      </c>
      <c r="S174">
        <v>9223.9736070381241</v>
      </c>
    </row>
  </sheetData>
  <hyperlinks>
    <hyperlink ref="A2" location="Obsah!A1" display="Zpět na Obsah  KL 01  1.-4.měsíc" xr:uid="{1C3156E0-D321-4AAD-89BF-C3D879115F6A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6347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115080051.21999992</v>
      </c>
      <c r="C3" s="344">
        <f t="shared" ref="C3:Z3" si="0">SUBTOTAL(9,C6:C1048576)</f>
        <v>12</v>
      </c>
      <c r="D3" s="344"/>
      <c r="E3" s="344">
        <f>SUBTOTAL(9,E6:E1048576)/4</f>
        <v>110461527.51999995</v>
      </c>
      <c r="F3" s="344"/>
      <c r="G3" s="344">
        <f t="shared" si="0"/>
        <v>12</v>
      </c>
      <c r="H3" s="344">
        <f>SUBTOTAL(9,H6:H1048576)/4</f>
        <v>126571774.77999993</v>
      </c>
      <c r="I3" s="347">
        <f>IF(B3&lt;&gt;0,H3/B3,"")</f>
        <v>1.0998585196841035</v>
      </c>
      <c r="J3" s="345">
        <f>IF(E3&lt;&gt;0,H3/E3,"")</f>
        <v>1.1458448712569458</v>
      </c>
      <c r="K3" s="346">
        <f t="shared" si="0"/>
        <v>80411225.100000024</v>
      </c>
      <c r="L3" s="346"/>
      <c r="M3" s="344">
        <f t="shared" si="0"/>
        <v>3.0037913201418056</v>
      </c>
      <c r="N3" s="344">
        <f t="shared" si="0"/>
        <v>83214532.999999225</v>
      </c>
      <c r="O3" s="344"/>
      <c r="P3" s="344">
        <f t="shared" si="0"/>
        <v>3</v>
      </c>
      <c r="Q3" s="344">
        <f t="shared" si="0"/>
        <v>89636975.940000042</v>
      </c>
      <c r="R3" s="347">
        <f>IF(K3&lt;&gt;0,Q3/K3,"")</f>
        <v>1.114732126373237</v>
      </c>
      <c r="S3" s="347">
        <f>IF(N3&lt;&gt;0,Q3/N3,"")</f>
        <v>1.0771793424593379</v>
      </c>
      <c r="T3" s="343">
        <f t="shared" si="0"/>
        <v>279069268.67999989</v>
      </c>
      <c r="U3" s="346"/>
      <c r="V3" s="344">
        <f t="shared" si="0"/>
        <v>1.4540965239970081</v>
      </c>
      <c r="W3" s="344">
        <f t="shared" si="0"/>
        <v>383838712.32000017</v>
      </c>
      <c r="X3" s="344"/>
      <c r="Y3" s="344">
        <f t="shared" si="0"/>
        <v>2</v>
      </c>
      <c r="Z3" s="344">
        <f t="shared" si="0"/>
        <v>469791725.91999972</v>
      </c>
      <c r="AA3" s="347">
        <f>IF(T3&lt;&gt;0,Z3/T3,"")</f>
        <v>1.6834233598780646</v>
      </c>
      <c r="AB3" s="345">
        <f>IF(W3&lt;&gt;0,Z3/W3,"")</f>
        <v>1.2239300280070289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6344</v>
      </c>
      <c r="B6" s="871">
        <v>115080051.21999983</v>
      </c>
      <c r="C6" s="872">
        <v>1</v>
      </c>
      <c r="D6" s="872">
        <v>1.0418111518434661</v>
      </c>
      <c r="E6" s="871">
        <v>110461527.51999992</v>
      </c>
      <c r="F6" s="872">
        <v>0.95986686092821916</v>
      </c>
      <c r="G6" s="872">
        <v>1</v>
      </c>
      <c r="H6" s="871">
        <v>126571774.77999987</v>
      </c>
      <c r="I6" s="872">
        <v>1.0998585196841038</v>
      </c>
      <c r="J6" s="872">
        <v>1.1458448712569456</v>
      </c>
      <c r="K6" s="871">
        <v>40205612.550000012</v>
      </c>
      <c r="L6" s="872">
        <v>1</v>
      </c>
      <c r="M6" s="872">
        <v>0.96631227985141455</v>
      </c>
      <c r="N6" s="871">
        <v>41607266.499999613</v>
      </c>
      <c r="O6" s="872">
        <v>1.0348621463796004</v>
      </c>
      <c r="P6" s="872">
        <v>1</v>
      </c>
      <c r="Q6" s="871">
        <v>44818487.970000021</v>
      </c>
      <c r="R6" s="872">
        <v>1.114732126373237</v>
      </c>
      <c r="S6" s="872">
        <v>1.0771793424593379</v>
      </c>
      <c r="T6" s="871">
        <v>139534634.33999994</v>
      </c>
      <c r="U6" s="872">
        <v>1</v>
      </c>
      <c r="V6" s="872">
        <v>0.72704826199850403</v>
      </c>
      <c r="W6" s="871">
        <v>191919356.16000009</v>
      </c>
      <c r="X6" s="872">
        <v>1.3754245106799494</v>
      </c>
      <c r="Y6" s="872">
        <v>1</v>
      </c>
      <c r="Z6" s="871">
        <v>234895862.95999986</v>
      </c>
      <c r="AA6" s="872">
        <v>1.6834233598780646</v>
      </c>
      <c r="AB6" s="873">
        <v>1.2239300280070289</v>
      </c>
    </row>
    <row r="7" spans="1:28" ht="14.45" customHeight="1" x14ac:dyDescent="0.25">
      <c r="A7" s="880" t="s">
        <v>6345</v>
      </c>
      <c r="B7" s="874">
        <v>6475152.900000006</v>
      </c>
      <c r="C7" s="875">
        <v>1</v>
      </c>
      <c r="D7" s="875">
        <v>0.90889441388506331</v>
      </c>
      <c r="E7" s="874">
        <v>7124208.0500000063</v>
      </c>
      <c r="F7" s="875">
        <v>1.1002378106005806</v>
      </c>
      <c r="G7" s="875">
        <v>1</v>
      </c>
      <c r="H7" s="874">
        <v>8778002.3700000066</v>
      </c>
      <c r="I7" s="875">
        <v>1.3556440296568131</v>
      </c>
      <c r="J7" s="875">
        <v>1.2321372857717146</v>
      </c>
      <c r="K7" s="874">
        <v>29662281.500000019</v>
      </c>
      <c r="L7" s="875">
        <v>1</v>
      </c>
      <c r="M7" s="875">
        <v>0.92261559750045419</v>
      </c>
      <c r="N7" s="874">
        <v>32150205.979999613</v>
      </c>
      <c r="O7" s="875">
        <v>1.0838750208745607</v>
      </c>
      <c r="P7" s="875">
        <v>1</v>
      </c>
      <c r="Q7" s="874">
        <v>37376350.370000027</v>
      </c>
      <c r="R7" s="875">
        <v>1.2600632345155245</v>
      </c>
      <c r="S7" s="875">
        <v>1.1625539940008955</v>
      </c>
      <c r="T7" s="874">
        <v>139534634.33999994</v>
      </c>
      <c r="U7" s="875">
        <v>1</v>
      </c>
      <c r="V7" s="875">
        <v>0.72704826199850403</v>
      </c>
      <c r="W7" s="874">
        <v>191919356.16000009</v>
      </c>
      <c r="X7" s="875">
        <v>1.3754245106799494</v>
      </c>
      <c r="Y7" s="875">
        <v>1</v>
      </c>
      <c r="Z7" s="874">
        <v>234895862.95999986</v>
      </c>
      <c r="AA7" s="875">
        <v>1.6834233598780646</v>
      </c>
      <c r="AB7" s="876">
        <v>1.2239300280070289</v>
      </c>
    </row>
    <row r="8" spans="1:28" ht="14.45" customHeight="1" thickBot="1" x14ac:dyDescent="0.3">
      <c r="A8" s="881" t="s">
        <v>6346</v>
      </c>
      <c r="B8" s="877">
        <v>108604898.31999983</v>
      </c>
      <c r="C8" s="878">
        <v>1</v>
      </c>
      <c r="D8" s="878">
        <v>1.0509746031445024</v>
      </c>
      <c r="E8" s="877">
        <v>103337319.46999991</v>
      </c>
      <c r="F8" s="878">
        <v>0.9514977783554549</v>
      </c>
      <c r="G8" s="878">
        <v>1</v>
      </c>
      <c r="H8" s="877">
        <v>117793772.40999986</v>
      </c>
      <c r="I8" s="878">
        <v>1.0846082840842537</v>
      </c>
      <c r="J8" s="878">
        <v>1.1398957609326883</v>
      </c>
      <c r="K8" s="877">
        <v>10543331.049999995</v>
      </c>
      <c r="L8" s="878">
        <v>1</v>
      </c>
      <c r="M8" s="878">
        <v>1.1148634427899369</v>
      </c>
      <c r="N8" s="877">
        <v>9457060.5200000033</v>
      </c>
      <c r="O8" s="878">
        <v>0.89697084110813419</v>
      </c>
      <c r="P8" s="878">
        <v>1</v>
      </c>
      <c r="Q8" s="877">
        <v>7442137.5999999968</v>
      </c>
      <c r="R8" s="878">
        <v>0.70586208141496232</v>
      </c>
      <c r="S8" s="878">
        <v>0.78693983022115566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616</v>
      </c>
      <c r="B10" s="871">
        <v>13751039.920000015</v>
      </c>
      <c r="C10" s="872">
        <v>1</v>
      </c>
      <c r="D10" s="872">
        <v>1.1124538674988373</v>
      </c>
      <c r="E10" s="871">
        <v>12360997.900000008</v>
      </c>
      <c r="F10" s="872">
        <v>0.89891368012260087</v>
      </c>
      <c r="G10" s="872">
        <v>1</v>
      </c>
      <c r="H10" s="871">
        <v>13803935.830000009</v>
      </c>
      <c r="I10" s="872">
        <v>1.0038466843458915</v>
      </c>
      <c r="J10" s="873">
        <v>1.1167331263764717</v>
      </c>
    </row>
    <row r="11" spans="1:28" ht="14.45" customHeight="1" x14ac:dyDescent="0.25">
      <c r="A11" s="880" t="s">
        <v>6348</v>
      </c>
      <c r="B11" s="874">
        <v>2288766.98</v>
      </c>
      <c r="C11" s="875">
        <v>1</v>
      </c>
      <c r="D11" s="875">
        <v>7.0346039088656491</v>
      </c>
      <c r="E11" s="874">
        <v>325358.33</v>
      </c>
      <c r="F11" s="875">
        <v>0.14215441451361729</v>
      </c>
      <c r="G11" s="875">
        <v>1</v>
      </c>
      <c r="H11" s="874">
        <v>632574.01</v>
      </c>
      <c r="I11" s="875">
        <v>0.27638200634998678</v>
      </c>
      <c r="J11" s="876">
        <v>1.9442379422097475</v>
      </c>
    </row>
    <row r="12" spans="1:28" ht="14.45" customHeight="1" x14ac:dyDescent="0.25">
      <c r="A12" s="880" t="s">
        <v>6349</v>
      </c>
      <c r="B12" s="874">
        <v>11462272.940000014</v>
      </c>
      <c r="C12" s="875">
        <v>1</v>
      </c>
      <c r="D12" s="875">
        <v>0.95236093381949016</v>
      </c>
      <c r="E12" s="874">
        <v>12035639.570000008</v>
      </c>
      <c r="F12" s="875">
        <v>1.0500220709279318</v>
      </c>
      <c r="G12" s="875">
        <v>1</v>
      </c>
      <c r="H12" s="874">
        <v>13171361.82000001</v>
      </c>
      <c r="I12" s="875">
        <v>1.1491055821952878</v>
      </c>
      <c r="J12" s="876">
        <v>1.0943632653166933</v>
      </c>
    </row>
    <row r="13" spans="1:28" ht="14.45" customHeight="1" x14ac:dyDescent="0.25">
      <c r="A13" s="882" t="s">
        <v>619</v>
      </c>
      <c r="B13" s="883">
        <v>98545752.659999996</v>
      </c>
      <c r="C13" s="884">
        <v>1</v>
      </c>
      <c r="D13" s="884">
        <v>1.0268983806395038</v>
      </c>
      <c r="E13" s="883">
        <v>95964463.980000004</v>
      </c>
      <c r="F13" s="884">
        <v>0.97380619042095207</v>
      </c>
      <c r="G13" s="884">
        <v>1</v>
      </c>
      <c r="H13" s="883">
        <v>112108834.29999998</v>
      </c>
      <c r="I13" s="884">
        <v>1.1376323309112568</v>
      </c>
      <c r="J13" s="885">
        <v>1.1682327983759138</v>
      </c>
    </row>
    <row r="14" spans="1:28" ht="14.45" customHeight="1" x14ac:dyDescent="0.25">
      <c r="A14" s="880" t="s">
        <v>6348</v>
      </c>
      <c r="B14" s="874">
        <v>92992968.670000002</v>
      </c>
      <c r="C14" s="875">
        <v>1</v>
      </c>
      <c r="D14" s="875">
        <v>1.2492697870010068</v>
      </c>
      <c r="E14" s="874">
        <v>74437859.329999998</v>
      </c>
      <c r="F14" s="875">
        <v>0.80046760948297402</v>
      </c>
      <c r="G14" s="875">
        <v>1</v>
      </c>
      <c r="H14" s="874">
        <v>85455250</v>
      </c>
      <c r="I14" s="875">
        <v>0.91894313325184007</v>
      </c>
      <c r="J14" s="876">
        <v>1.1480078923435639</v>
      </c>
    </row>
    <row r="15" spans="1:28" ht="14.45" customHeight="1" x14ac:dyDescent="0.25">
      <c r="A15" s="880" t="s">
        <v>6349</v>
      </c>
      <c r="B15" s="874">
        <v>5552783.9900000002</v>
      </c>
      <c r="C15" s="875">
        <v>1</v>
      </c>
      <c r="D15" s="875">
        <v>0.25794982907348557</v>
      </c>
      <c r="E15" s="874">
        <v>21526604.650000002</v>
      </c>
      <c r="F15" s="875">
        <v>3.8767228634802344</v>
      </c>
      <c r="G15" s="875">
        <v>1</v>
      </c>
      <c r="H15" s="874">
        <v>26653584.29999999</v>
      </c>
      <c r="I15" s="875">
        <v>4.8000398265087183</v>
      </c>
      <c r="J15" s="876">
        <v>1.2381694527938472</v>
      </c>
    </row>
    <row r="16" spans="1:28" ht="14.45" customHeight="1" x14ac:dyDescent="0.25">
      <c r="A16" s="882" t="s">
        <v>622</v>
      </c>
      <c r="B16" s="883">
        <v>2783258.6399999997</v>
      </c>
      <c r="C16" s="884">
        <v>1</v>
      </c>
      <c r="D16" s="884">
        <v>1.3029836667378818</v>
      </c>
      <c r="E16" s="883">
        <v>2136065.6399999997</v>
      </c>
      <c r="F16" s="884">
        <v>0.7674693286858888</v>
      </c>
      <c r="G16" s="884">
        <v>1</v>
      </c>
      <c r="H16" s="883">
        <v>659004.64999999991</v>
      </c>
      <c r="I16" s="884">
        <v>0.23677449178779877</v>
      </c>
      <c r="J16" s="885">
        <v>0.3085132954996645</v>
      </c>
    </row>
    <row r="17" spans="1:10" ht="14.45" customHeight="1" x14ac:dyDescent="0.25">
      <c r="A17" s="880" t="s">
        <v>6348</v>
      </c>
      <c r="B17" s="874">
        <v>1375089</v>
      </c>
      <c r="C17" s="875">
        <v>1</v>
      </c>
      <c r="D17" s="875">
        <v>1.3903438527523992</v>
      </c>
      <c r="E17" s="874">
        <v>989028</v>
      </c>
      <c r="F17" s="875">
        <v>0.7192465360423943</v>
      </c>
      <c r="G17" s="875">
        <v>1</v>
      </c>
      <c r="H17" s="874">
        <v>316464</v>
      </c>
      <c r="I17" s="875">
        <v>0.23014073998119394</v>
      </c>
      <c r="J17" s="876">
        <v>0.31997476310074136</v>
      </c>
    </row>
    <row r="18" spans="1:10" ht="14.45" customHeight="1" thickBot="1" x14ac:dyDescent="0.3">
      <c r="A18" s="881" t="s">
        <v>6349</v>
      </c>
      <c r="B18" s="877">
        <v>1408169.6399999997</v>
      </c>
      <c r="C18" s="878">
        <v>1</v>
      </c>
      <c r="D18" s="878">
        <v>1.2276577427746835</v>
      </c>
      <c r="E18" s="877">
        <v>1147037.6399999997</v>
      </c>
      <c r="F18" s="878">
        <v>0.81455927426471142</v>
      </c>
      <c r="G18" s="878">
        <v>1</v>
      </c>
      <c r="H18" s="877">
        <v>342540.64999999997</v>
      </c>
      <c r="I18" s="878">
        <v>0.24325240387940764</v>
      </c>
      <c r="J18" s="879">
        <v>0.29863069707110923</v>
      </c>
    </row>
    <row r="19" spans="1:10" ht="14.45" customHeight="1" x14ac:dyDescent="0.2">
      <c r="A19" s="804" t="s">
        <v>301</v>
      </c>
    </row>
    <row r="20" spans="1:10" ht="14.45" customHeight="1" x14ac:dyDescent="0.2">
      <c r="A20" s="805" t="s">
        <v>3253</v>
      </c>
    </row>
    <row r="21" spans="1:10" ht="14.45" customHeight="1" x14ac:dyDescent="0.2">
      <c r="A21" s="804" t="s">
        <v>6350</v>
      </c>
    </row>
    <row r="22" spans="1:10" ht="14.45" customHeight="1" x14ac:dyDescent="0.2">
      <c r="A22" s="804" t="s">
        <v>6351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C85FDF1-52CD-4373-8827-5929E8D4AA2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6365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227214</v>
      </c>
      <c r="C3" s="404">
        <f t="shared" si="0"/>
        <v>219055</v>
      </c>
      <c r="D3" s="438">
        <f t="shared" si="0"/>
        <v>252926</v>
      </c>
      <c r="E3" s="346">
        <f t="shared" si="0"/>
        <v>115080051.21999995</v>
      </c>
      <c r="F3" s="344">
        <f t="shared" si="0"/>
        <v>110461527.52</v>
      </c>
      <c r="G3" s="405">
        <f t="shared" si="0"/>
        <v>126571774.78000002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3255</v>
      </c>
      <c r="B6" s="225">
        <v>156</v>
      </c>
      <c r="C6" s="225">
        <v>80</v>
      </c>
      <c r="D6" s="225">
        <v>50</v>
      </c>
      <c r="E6" s="887">
        <v>7213.99</v>
      </c>
      <c r="F6" s="887">
        <v>4693</v>
      </c>
      <c r="G6" s="888">
        <v>3876.33</v>
      </c>
    </row>
    <row r="7" spans="1:7" ht="14.45" customHeight="1" x14ac:dyDescent="0.2">
      <c r="A7" s="857" t="s">
        <v>6352</v>
      </c>
      <c r="B7" s="849">
        <v>11470</v>
      </c>
      <c r="C7" s="849"/>
      <c r="D7" s="849"/>
      <c r="E7" s="889">
        <v>1701060.5300000017</v>
      </c>
      <c r="F7" s="889"/>
      <c r="G7" s="890"/>
    </row>
    <row r="8" spans="1:7" ht="14.45" customHeight="1" x14ac:dyDescent="0.2">
      <c r="A8" s="857" t="s">
        <v>6348</v>
      </c>
      <c r="B8" s="849">
        <v>118818</v>
      </c>
      <c r="C8" s="849">
        <v>89836</v>
      </c>
      <c r="D8" s="849">
        <v>104437</v>
      </c>
      <c r="E8" s="889">
        <v>96656824.649999991</v>
      </c>
      <c r="F8" s="889">
        <v>75752245.659999996</v>
      </c>
      <c r="G8" s="890">
        <v>86404288.010000005</v>
      </c>
    </row>
    <row r="9" spans="1:7" ht="14.45" customHeight="1" x14ac:dyDescent="0.2">
      <c r="A9" s="857" t="s">
        <v>3257</v>
      </c>
      <c r="B9" s="849">
        <v>2071</v>
      </c>
      <c r="C9" s="849">
        <v>2742</v>
      </c>
      <c r="D9" s="849">
        <v>6773</v>
      </c>
      <c r="E9" s="889">
        <v>1057673.3199999998</v>
      </c>
      <c r="F9" s="889">
        <v>1767765.3399999999</v>
      </c>
      <c r="G9" s="890">
        <v>4613881.33</v>
      </c>
    </row>
    <row r="10" spans="1:7" ht="14.45" customHeight="1" x14ac:dyDescent="0.2">
      <c r="A10" s="857" t="s">
        <v>3258</v>
      </c>
      <c r="B10" s="849">
        <v>3251</v>
      </c>
      <c r="C10" s="849">
        <v>3753</v>
      </c>
      <c r="D10" s="849">
        <v>6652</v>
      </c>
      <c r="E10" s="889">
        <v>1040353.3099999997</v>
      </c>
      <c r="F10" s="889">
        <v>1318871.3199999998</v>
      </c>
      <c r="G10" s="890">
        <v>1317182.6200000003</v>
      </c>
    </row>
    <row r="11" spans="1:7" ht="14.45" customHeight="1" x14ac:dyDescent="0.2">
      <c r="A11" s="857" t="s">
        <v>3259</v>
      </c>
      <c r="B11" s="849">
        <v>2219</v>
      </c>
      <c r="C11" s="849">
        <v>2891</v>
      </c>
      <c r="D11" s="849">
        <v>2653</v>
      </c>
      <c r="E11" s="889">
        <v>777645.99</v>
      </c>
      <c r="F11" s="889">
        <v>803940.65</v>
      </c>
      <c r="G11" s="890">
        <v>632182</v>
      </c>
    </row>
    <row r="12" spans="1:7" ht="14.45" customHeight="1" x14ac:dyDescent="0.2">
      <c r="A12" s="857" t="s">
        <v>6353</v>
      </c>
      <c r="B12" s="849"/>
      <c r="C12" s="849"/>
      <c r="D12" s="849">
        <v>33</v>
      </c>
      <c r="E12" s="889"/>
      <c r="F12" s="889"/>
      <c r="G12" s="890">
        <v>51629</v>
      </c>
    </row>
    <row r="13" spans="1:7" ht="14.45" customHeight="1" x14ac:dyDescent="0.2">
      <c r="A13" s="857" t="s">
        <v>3260</v>
      </c>
      <c r="B13" s="849"/>
      <c r="C13" s="849"/>
      <c r="D13" s="849">
        <v>10867</v>
      </c>
      <c r="E13" s="889"/>
      <c r="F13" s="889"/>
      <c r="G13" s="890">
        <v>1155989.6200000001</v>
      </c>
    </row>
    <row r="14" spans="1:7" ht="14.45" customHeight="1" x14ac:dyDescent="0.2">
      <c r="A14" s="857" t="s">
        <v>6354</v>
      </c>
      <c r="B14" s="849">
        <v>676</v>
      </c>
      <c r="C14" s="849">
        <v>3016</v>
      </c>
      <c r="D14" s="849">
        <v>3830</v>
      </c>
      <c r="E14" s="889">
        <v>88935.67</v>
      </c>
      <c r="F14" s="889">
        <v>374869.63000000006</v>
      </c>
      <c r="G14" s="890">
        <v>488271.65</v>
      </c>
    </row>
    <row r="15" spans="1:7" ht="14.45" customHeight="1" x14ac:dyDescent="0.2">
      <c r="A15" s="857" t="s">
        <v>6355</v>
      </c>
      <c r="B15" s="849">
        <v>6</v>
      </c>
      <c r="C15" s="849"/>
      <c r="D15" s="849"/>
      <c r="E15" s="889">
        <v>111</v>
      </c>
      <c r="F15" s="889"/>
      <c r="G15" s="890"/>
    </row>
    <row r="16" spans="1:7" ht="14.45" customHeight="1" x14ac:dyDescent="0.2">
      <c r="A16" s="857" t="s">
        <v>3262</v>
      </c>
      <c r="B16" s="849"/>
      <c r="C16" s="849"/>
      <c r="D16" s="849">
        <v>333</v>
      </c>
      <c r="E16" s="889"/>
      <c r="F16" s="889"/>
      <c r="G16" s="890">
        <v>42445.990000000005</v>
      </c>
    </row>
    <row r="17" spans="1:7" ht="14.45" customHeight="1" x14ac:dyDescent="0.2">
      <c r="A17" s="857" t="s">
        <v>3263</v>
      </c>
      <c r="B17" s="849"/>
      <c r="C17" s="849"/>
      <c r="D17" s="849">
        <v>122</v>
      </c>
      <c r="E17" s="889"/>
      <c r="F17" s="889"/>
      <c r="G17" s="890">
        <v>12590</v>
      </c>
    </row>
    <row r="18" spans="1:7" ht="14.45" customHeight="1" x14ac:dyDescent="0.2">
      <c r="A18" s="857" t="s">
        <v>3264</v>
      </c>
      <c r="B18" s="849">
        <v>7490</v>
      </c>
      <c r="C18" s="849">
        <v>9683</v>
      </c>
      <c r="D18" s="849">
        <v>1137</v>
      </c>
      <c r="E18" s="889">
        <v>688674.93999999959</v>
      </c>
      <c r="F18" s="889">
        <v>978542.31999999983</v>
      </c>
      <c r="G18" s="890">
        <v>107215.65000000001</v>
      </c>
    </row>
    <row r="19" spans="1:7" ht="14.45" customHeight="1" x14ac:dyDescent="0.2">
      <c r="A19" s="857" t="s">
        <v>3265</v>
      </c>
      <c r="B19" s="849">
        <v>1192</v>
      </c>
      <c r="C19" s="849">
        <v>596</v>
      </c>
      <c r="D19" s="849">
        <v>6894</v>
      </c>
      <c r="E19" s="889">
        <v>99787.32</v>
      </c>
      <c r="F19" s="889">
        <v>60817.33</v>
      </c>
      <c r="G19" s="890">
        <v>725728.32999999984</v>
      </c>
    </row>
    <row r="20" spans="1:7" ht="14.45" customHeight="1" x14ac:dyDescent="0.2">
      <c r="A20" s="857" t="s">
        <v>3266</v>
      </c>
      <c r="B20" s="849">
        <v>2373</v>
      </c>
      <c r="C20" s="849">
        <v>11153</v>
      </c>
      <c r="D20" s="849">
        <v>14138</v>
      </c>
      <c r="E20" s="889">
        <v>1155057.67</v>
      </c>
      <c r="F20" s="889">
        <v>8642962.3300000001</v>
      </c>
      <c r="G20" s="890">
        <v>11013988.33</v>
      </c>
    </row>
    <row r="21" spans="1:7" ht="14.45" customHeight="1" x14ac:dyDescent="0.2">
      <c r="A21" s="857" t="s">
        <v>3267</v>
      </c>
      <c r="B21" s="849">
        <v>2598</v>
      </c>
      <c r="C21" s="849">
        <v>5226</v>
      </c>
      <c r="D21" s="849">
        <v>10242</v>
      </c>
      <c r="E21" s="889">
        <v>270533.66000000003</v>
      </c>
      <c r="F21" s="889">
        <v>556148.64999999991</v>
      </c>
      <c r="G21" s="890">
        <v>1029822.2999999997</v>
      </c>
    </row>
    <row r="22" spans="1:7" ht="14.45" customHeight="1" x14ac:dyDescent="0.2">
      <c r="A22" s="857" t="s">
        <v>3268</v>
      </c>
      <c r="B22" s="849"/>
      <c r="C22" s="849"/>
      <c r="D22" s="849">
        <v>2</v>
      </c>
      <c r="E22" s="889"/>
      <c r="F22" s="889"/>
      <c r="G22" s="890">
        <v>38</v>
      </c>
    </row>
    <row r="23" spans="1:7" ht="14.45" customHeight="1" x14ac:dyDescent="0.2">
      <c r="A23" s="857" t="s">
        <v>3269</v>
      </c>
      <c r="B23" s="849">
        <v>764</v>
      </c>
      <c r="C23" s="849">
        <v>1358</v>
      </c>
      <c r="D23" s="849">
        <v>1648</v>
      </c>
      <c r="E23" s="889">
        <v>75916.34</v>
      </c>
      <c r="F23" s="889">
        <v>130518.97000000002</v>
      </c>
      <c r="G23" s="890">
        <v>157607.31</v>
      </c>
    </row>
    <row r="24" spans="1:7" ht="14.45" customHeight="1" x14ac:dyDescent="0.2">
      <c r="A24" s="857" t="s">
        <v>6356</v>
      </c>
      <c r="B24" s="849">
        <v>5</v>
      </c>
      <c r="C24" s="849">
        <v>1</v>
      </c>
      <c r="D24" s="849">
        <v>1</v>
      </c>
      <c r="E24" s="889">
        <v>185</v>
      </c>
      <c r="F24" s="889">
        <v>37</v>
      </c>
      <c r="G24" s="890">
        <v>38</v>
      </c>
    </row>
    <row r="25" spans="1:7" ht="14.45" customHeight="1" x14ac:dyDescent="0.2">
      <c r="A25" s="857" t="s">
        <v>3270</v>
      </c>
      <c r="B25" s="849">
        <v>2100</v>
      </c>
      <c r="C25" s="849">
        <v>11215</v>
      </c>
      <c r="D25" s="849">
        <v>10628</v>
      </c>
      <c r="E25" s="889">
        <v>1172604.99</v>
      </c>
      <c r="F25" s="889">
        <v>8805092.3300000001</v>
      </c>
      <c r="G25" s="890">
        <v>8246267.6600000001</v>
      </c>
    </row>
    <row r="26" spans="1:7" ht="14.45" customHeight="1" x14ac:dyDescent="0.2">
      <c r="A26" s="857" t="s">
        <v>3271</v>
      </c>
      <c r="B26" s="849">
        <v>11376</v>
      </c>
      <c r="C26" s="849">
        <v>8103</v>
      </c>
      <c r="D26" s="849">
        <v>5964</v>
      </c>
      <c r="E26" s="889">
        <v>1577000.6400000001</v>
      </c>
      <c r="F26" s="889">
        <v>1227645.31</v>
      </c>
      <c r="G26" s="890">
        <v>864332.33000000007</v>
      </c>
    </row>
    <row r="27" spans="1:7" ht="14.45" customHeight="1" x14ac:dyDescent="0.2">
      <c r="A27" s="857" t="s">
        <v>6357</v>
      </c>
      <c r="B27" s="849">
        <v>13</v>
      </c>
      <c r="C27" s="849"/>
      <c r="D27" s="849"/>
      <c r="E27" s="889">
        <v>436</v>
      </c>
      <c r="F27" s="889"/>
      <c r="G27" s="890"/>
    </row>
    <row r="28" spans="1:7" ht="14.45" customHeight="1" x14ac:dyDescent="0.2">
      <c r="A28" s="857" t="s">
        <v>3272</v>
      </c>
      <c r="B28" s="849"/>
      <c r="C28" s="849"/>
      <c r="D28" s="849">
        <v>3</v>
      </c>
      <c r="E28" s="889"/>
      <c r="F28" s="889"/>
      <c r="G28" s="890">
        <v>114</v>
      </c>
    </row>
    <row r="29" spans="1:7" ht="14.45" customHeight="1" x14ac:dyDescent="0.2">
      <c r="A29" s="857" t="s">
        <v>3273</v>
      </c>
      <c r="B29" s="849">
        <v>9294</v>
      </c>
      <c r="C29" s="849">
        <v>8879</v>
      </c>
      <c r="D29" s="849">
        <v>10768</v>
      </c>
      <c r="E29" s="889">
        <v>1663337.2000000007</v>
      </c>
      <c r="F29" s="889">
        <v>1656154.9600000002</v>
      </c>
      <c r="G29" s="890">
        <v>1573728.9300000002</v>
      </c>
    </row>
    <row r="30" spans="1:7" ht="14.45" customHeight="1" x14ac:dyDescent="0.2">
      <c r="A30" s="857" t="s">
        <v>6358</v>
      </c>
      <c r="B30" s="849"/>
      <c r="C30" s="849">
        <v>2</v>
      </c>
      <c r="D30" s="849"/>
      <c r="E30" s="889"/>
      <c r="F30" s="889">
        <v>244</v>
      </c>
      <c r="G30" s="890"/>
    </row>
    <row r="31" spans="1:7" ht="14.45" customHeight="1" x14ac:dyDescent="0.2">
      <c r="A31" s="857" t="s">
        <v>3274</v>
      </c>
      <c r="B31" s="849">
        <v>40</v>
      </c>
      <c r="C31" s="849">
        <v>8</v>
      </c>
      <c r="D31" s="849">
        <v>3</v>
      </c>
      <c r="E31" s="889">
        <v>7766.66</v>
      </c>
      <c r="F31" s="889">
        <v>1553.3200000000002</v>
      </c>
      <c r="G31" s="890">
        <v>749.33</v>
      </c>
    </row>
    <row r="32" spans="1:7" ht="14.45" customHeight="1" x14ac:dyDescent="0.2">
      <c r="A32" s="857" t="s">
        <v>3275</v>
      </c>
      <c r="B32" s="849">
        <v>860</v>
      </c>
      <c r="C32" s="849">
        <v>2090</v>
      </c>
      <c r="D32" s="849">
        <v>1594</v>
      </c>
      <c r="E32" s="889">
        <v>509884.99000000005</v>
      </c>
      <c r="F32" s="889">
        <v>641667.32000000007</v>
      </c>
      <c r="G32" s="890">
        <v>432741.9800000001</v>
      </c>
    </row>
    <row r="33" spans="1:7" ht="14.45" customHeight="1" x14ac:dyDescent="0.2">
      <c r="A33" s="857" t="s">
        <v>3276</v>
      </c>
      <c r="B33" s="849">
        <v>10503</v>
      </c>
      <c r="C33" s="849">
        <v>10651</v>
      </c>
      <c r="D33" s="849">
        <v>10528</v>
      </c>
      <c r="E33" s="889">
        <v>1158254.33</v>
      </c>
      <c r="F33" s="889">
        <v>1205079.6500000001</v>
      </c>
      <c r="G33" s="890">
        <v>1154396.6599999999</v>
      </c>
    </row>
    <row r="34" spans="1:7" ht="14.45" customHeight="1" x14ac:dyDescent="0.2">
      <c r="A34" s="857" t="s">
        <v>6359</v>
      </c>
      <c r="B34" s="849"/>
      <c r="C34" s="849"/>
      <c r="D34" s="849">
        <v>3</v>
      </c>
      <c r="E34" s="889"/>
      <c r="F34" s="889"/>
      <c r="G34" s="890">
        <v>0</v>
      </c>
    </row>
    <row r="35" spans="1:7" ht="14.45" customHeight="1" x14ac:dyDescent="0.2">
      <c r="A35" s="857" t="s">
        <v>3277</v>
      </c>
      <c r="B35" s="849">
        <v>454</v>
      </c>
      <c r="C35" s="849">
        <v>361</v>
      </c>
      <c r="D35" s="849">
        <v>326</v>
      </c>
      <c r="E35" s="889">
        <v>64358</v>
      </c>
      <c r="F35" s="889">
        <v>48524.009999999995</v>
      </c>
      <c r="G35" s="890">
        <v>44688</v>
      </c>
    </row>
    <row r="36" spans="1:7" ht="14.45" customHeight="1" x14ac:dyDescent="0.2">
      <c r="A36" s="857" t="s">
        <v>3278</v>
      </c>
      <c r="B36" s="849"/>
      <c r="C36" s="849"/>
      <c r="D36" s="849">
        <v>7</v>
      </c>
      <c r="E36" s="889"/>
      <c r="F36" s="889"/>
      <c r="G36" s="890">
        <v>329</v>
      </c>
    </row>
    <row r="37" spans="1:7" ht="14.45" customHeight="1" x14ac:dyDescent="0.2">
      <c r="A37" s="857" t="s">
        <v>3280</v>
      </c>
      <c r="B37" s="849"/>
      <c r="C37" s="849"/>
      <c r="D37" s="849">
        <v>2882</v>
      </c>
      <c r="E37" s="889"/>
      <c r="F37" s="889"/>
      <c r="G37" s="890">
        <v>899611.26999999944</v>
      </c>
    </row>
    <row r="38" spans="1:7" ht="14.45" customHeight="1" x14ac:dyDescent="0.2">
      <c r="A38" s="857" t="s">
        <v>3281</v>
      </c>
      <c r="B38" s="849">
        <v>225</v>
      </c>
      <c r="C38" s="849">
        <v>403</v>
      </c>
      <c r="D38" s="849">
        <v>397</v>
      </c>
      <c r="E38" s="889">
        <v>10824.33</v>
      </c>
      <c r="F38" s="889">
        <v>49240.34</v>
      </c>
      <c r="G38" s="890">
        <v>51554.640000000007</v>
      </c>
    </row>
    <row r="39" spans="1:7" ht="14.45" customHeight="1" x14ac:dyDescent="0.2">
      <c r="A39" s="857" t="s">
        <v>3282</v>
      </c>
      <c r="B39" s="849">
        <v>236</v>
      </c>
      <c r="C39" s="849">
        <v>7737</v>
      </c>
      <c r="D39" s="849">
        <v>13451</v>
      </c>
      <c r="E39" s="889">
        <v>24226.989999999998</v>
      </c>
      <c r="F39" s="889">
        <v>818719.30999999994</v>
      </c>
      <c r="G39" s="890">
        <v>1404669.28</v>
      </c>
    </row>
    <row r="40" spans="1:7" ht="14.45" customHeight="1" x14ac:dyDescent="0.2">
      <c r="A40" s="857" t="s">
        <v>6360</v>
      </c>
      <c r="B40" s="849">
        <v>9473</v>
      </c>
      <c r="C40" s="849">
        <v>9257</v>
      </c>
      <c r="D40" s="849"/>
      <c r="E40" s="889">
        <v>953208.61000000022</v>
      </c>
      <c r="F40" s="889">
        <v>1001880.6399999999</v>
      </c>
      <c r="G40" s="890"/>
    </row>
    <row r="41" spans="1:7" ht="14.45" customHeight="1" x14ac:dyDescent="0.2">
      <c r="A41" s="857" t="s">
        <v>6361</v>
      </c>
      <c r="B41" s="849">
        <v>1</v>
      </c>
      <c r="C41" s="849"/>
      <c r="D41" s="849"/>
      <c r="E41" s="889">
        <v>37</v>
      </c>
      <c r="F41" s="889"/>
      <c r="G41" s="890"/>
    </row>
    <row r="42" spans="1:7" ht="14.45" customHeight="1" x14ac:dyDescent="0.2">
      <c r="A42" s="857" t="s">
        <v>6362</v>
      </c>
      <c r="B42" s="849">
        <v>1</v>
      </c>
      <c r="C42" s="849"/>
      <c r="D42" s="849"/>
      <c r="E42" s="889">
        <v>37</v>
      </c>
      <c r="F42" s="889"/>
      <c r="G42" s="890"/>
    </row>
    <row r="43" spans="1:7" ht="14.45" customHeight="1" x14ac:dyDescent="0.2">
      <c r="A43" s="857" t="s">
        <v>3283</v>
      </c>
      <c r="B43" s="849">
        <v>346</v>
      </c>
      <c r="C43" s="849">
        <v>762</v>
      </c>
      <c r="D43" s="849">
        <v>984</v>
      </c>
      <c r="E43" s="889">
        <v>64538.67</v>
      </c>
      <c r="F43" s="889">
        <v>153562.67000000001</v>
      </c>
      <c r="G43" s="890">
        <v>378883.67000000004</v>
      </c>
    </row>
    <row r="44" spans="1:7" ht="14.45" customHeight="1" x14ac:dyDescent="0.2">
      <c r="A44" s="857" t="s">
        <v>3284</v>
      </c>
      <c r="B44" s="849">
        <v>2328</v>
      </c>
      <c r="C44" s="849">
        <v>3474</v>
      </c>
      <c r="D44" s="849">
        <v>5491</v>
      </c>
      <c r="E44" s="889">
        <v>325554.32</v>
      </c>
      <c r="F44" s="889">
        <v>447737.64</v>
      </c>
      <c r="G44" s="890">
        <v>594826.97999999986</v>
      </c>
    </row>
    <row r="45" spans="1:7" ht="14.45" customHeight="1" x14ac:dyDescent="0.2">
      <c r="A45" s="857" t="s">
        <v>3285</v>
      </c>
      <c r="B45" s="849">
        <v>9265</v>
      </c>
      <c r="C45" s="849">
        <v>8109</v>
      </c>
      <c r="D45" s="849">
        <v>9174</v>
      </c>
      <c r="E45" s="889">
        <v>1082626.8999999994</v>
      </c>
      <c r="F45" s="889">
        <v>935254.91999999946</v>
      </c>
      <c r="G45" s="890">
        <v>1021163.9599999997</v>
      </c>
    </row>
    <row r="46" spans="1:7" ht="14.45" customHeight="1" x14ac:dyDescent="0.2">
      <c r="A46" s="857" t="s">
        <v>3286</v>
      </c>
      <c r="B46" s="849">
        <v>9022</v>
      </c>
      <c r="C46" s="849">
        <v>7843</v>
      </c>
      <c r="D46" s="849">
        <v>4905</v>
      </c>
      <c r="E46" s="889">
        <v>835750.27999999968</v>
      </c>
      <c r="F46" s="889">
        <v>692343.97999999986</v>
      </c>
      <c r="G46" s="890">
        <v>460423.68000000005</v>
      </c>
    </row>
    <row r="47" spans="1:7" ht="14.45" customHeight="1" x14ac:dyDescent="0.2">
      <c r="A47" s="857" t="s">
        <v>3287</v>
      </c>
      <c r="B47" s="849">
        <v>3629</v>
      </c>
      <c r="C47" s="849">
        <v>4463</v>
      </c>
      <c r="D47" s="849">
        <v>4667</v>
      </c>
      <c r="E47" s="889">
        <v>1324068.6399999992</v>
      </c>
      <c r="F47" s="889">
        <v>1461246.6100000003</v>
      </c>
      <c r="G47" s="890">
        <v>1457130.6199999999</v>
      </c>
    </row>
    <row r="48" spans="1:7" ht="14.45" customHeight="1" x14ac:dyDescent="0.2">
      <c r="A48" s="857" t="s">
        <v>6363</v>
      </c>
      <c r="B48" s="849">
        <v>1</v>
      </c>
      <c r="C48" s="849"/>
      <c r="D48" s="849"/>
      <c r="E48" s="889">
        <v>116</v>
      </c>
      <c r="F48" s="889"/>
      <c r="G48" s="890"/>
    </row>
    <row r="49" spans="1:7" ht="14.45" customHeight="1" x14ac:dyDescent="0.2">
      <c r="A49" s="857" t="s">
        <v>3288</v>
      </c>
      <c r="B49" s="849">
        <v>4958</v>
      </c>
      <c r="C49" s="849">
        <v>5356</v>
      </c>
      <c r="D49" s="849">
        <v>829</v>
      </c>
      <c r="E49" s="889">
        <v>685446.28</v>
      </c>
      <c r="F49" s="889">
        <v>923956.30999999982</v>
      </c>
      <c r="G49" s="890">
        <v>165519.99</v>
      </c>
    </row>
    <row r="50" spans="1:7" ht="14.45" customHeight="1" x14ac:dyDescent="0.2">
      <c r="A50" s="857" t="s">
        <v>6364</v>
      </c>
      <c r="B50" s="849"/>
      <c r="C50" s="849">
        <v>1</v>
      </c>
      <c r="D50" s="849"/>
      <c r="E50" s="889"/>
      <c r="F50" s="889">
        <v>0</v>
      </c>
      <c r="G50" s="890"/>
    </row>
    <row r="51" spans="1:7" ht="14.45" customHeight="1" x14ac:dyDescent="0.2">
      <c r="A51" s="857" t="s">
        <v>3289</v>
      </c>
      <c r="B51" s="849"/>
      <c r="C51" s="849">
        <v>2</v>
      </c>
      <c r="D51" s="849">
        <v>306</v>
      </c>
      <c r="E51" s="889"/>
      <c r="F51" s="889">
        <v>69</v>
      </c>
      <c r="G51" s="890">
        <v>34761</v>
      </c>
    </row>
    <row r="52" spans="1:7" ht="14.45" customHeight="1" thickBot="1" x14ac:dyDescent="0.25">
      <c r="A52" s="893" t="s">
        <v>3291</v>
      </c>
      <c r="B52" s="851"/>
      <c r="C52" s="851">
        <v>4</v>
      </c>
      <c r="D52" s="851">
        <v>204</v>
      </c>
      <c r="E52" s="891"/>
      <c r="F52" s="891">
        <v>143</v>
      </c>
      <c r="G52" s="892">
        <v>29107.33</v>
      </c>
    </row>
    <row r="53" spans="1:7" ht="14.45" customHeight="1" x14ac:dyDescent="0.2">
      <c r="A53" s="804" t="s">
        <v>301</v>
      </c>
    </row>
    <row r="54" spans="1:7" ht="14.45" customHeight="1" x14ac:dyDescent="0.2">
      <c r="A54" s="805" t="s">
        <v>3253</v>
      </c>
    </row>
    <row r="55" spans="1:7" ht="14.45" customHeight="1" x14ac:dyDescent="0.2">
      <c r="A55" s="804" t="s">
        <v>6350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8355910-8A7A-45D6-A974-7EC34DE0E5D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3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6813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250668.79</v>
      </c>
      <c r="H3" s="208">
        <f t="shared" si="0"/>
        <v>294820298.1099999</v>
      </c>
      <c r="I3" s="78"/>
      <c r="J3" s="78"/>
      <c r="K3" s="208">
        <f t="shared" si="0"/>
        <v>248937.03000000006</v>
      </c>
      <c r="L3" s="208">
        <f t="shared" si="0"/>
        <v>343988150.18000001</v>
      </c>
      <c r="M3" s="78"/>
      <c r="N3" s="78"/>
      <c r="O3" s="208">
        <f t="shared" si="0"/>
        <v>282821.77000000008</v>
      </c>
      <c r="P3" s="208">
        <f t="shared" si="0"/>
        <v>406286125.70999992</v>
      </c>
      <c r="Q3" s="79">
        <f>IF(L3=0,0,P3/L3)</f>
        <v>1.1811050046270519</v>
      </c>
      <c r="R3" s="209">
        <f>IF(O3=0,0,P3/O3)</f>
        <v>1436.5447387943291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6366</v>
      </c>
      <c r="B6" s="825" t="s">
        <v>6367</v>
      </c>
      <c r="C6" s="825" t="s">
        <v>616</v>
      </c>
      <c r="D6" s="825" t="s">
        <v>6368</v>
      </c>
      <c r="E6" s="825" t="s">
        <v>6369</v>
      </c>
      <c r="F6" s="825" t="s">
        <v>6370</v>
      </c>
      <c r="G6" s="225">
        <v>35.099999999999994</v>
      </c>
      <c r="H6" s="225">
        <v>1899.15</v>
      </c>
      <c r="I6" s="825">
        <v>0.66359760997938433</v>
      </c>
      <c r="J6" s="825">
        <v>54.106837606837615</v>
      </c>
      <c r="K6" s="225">
        <v>52.9</v>
      </c>
      <c r="L6" s="225">
        <v>2861.9</v>
      </c>
      <c r="M6" s="825">
        <v>1</v>
      </c>
      <c r="N6" s="825">
        <v>54.100189035916827</v>
      </c>
      <c r="O6" s="225">
        <v>69.200000000000017</v>
      </c>
      <c r="P6" s="225">
        <v>3761.2900000000009</v>
      </c>
      <c r="Q6" s="830">
        <v>1.3142632516859432</v>
      </c>
      <c r="R6" s="848">
        <v>54.353901734104042</v>
      </c>
    </row>
    <row r="7" spans="1:18" ht="14.45" customHeight="1" x14ac:dyDescent="0.2">
      <c r="A7" s="831" t="s">
        <v>6366</v>
      </c>
      <c r="B7" s="832" t="s">
        <v>6367</v>
      </c>
      <c r="C7" s="832" t="s">
        <v>616</v>
      </c>
      <c r="D7" s="832" t="s">
        <v>6368</v>
      </c>
      <c r="E7" s="832" t="s">
        <v>6371</v>
      </c>
      <c r="F7" s="832" t="s">
        <v>6370</v>
      </c>
      <c r="G7" s="849">
        <v>45.2</v>
      </c>
      <c r="H7" s="849">
        <v>4893.7300000000005</v>
      </c>
      <c r="I7" s="832">
        <v>0.92250110747712022</v>
      </c>
      <c r="J7" s="832">
        <v>108.26836283185841</v>
      </c>
      <c r="K7" s="849">
        <v>48.999999999999993</v>
      </c>
      <c r="L7" s="849">
        <v>5304.8499999999995</v>
      </c>
      <c r="M7" s="832">
        <v>1</v>
      </c>
      <c r="N7" s="832">
        <v>108.26224489795919</v>
      </c>
      <c r="O7" s="849">
        <v>78.42000000000003</v>
      </c>
      <c r="P7" s="849">
        <v>8528.3299999999963</v>
      </c>
      <c r="Q7" s="837">
        <v>1.6076477185971323</v>
      </c>
      <c r="R7" s="850">
        <v>108.75197653659772</v>
      </c>
    </row>
    <row r="8" spans="1:18" ht="14.45" customHeight="1" x14ac:dyDescent="0.2">
      <c r="A8" s="831" t="s">
        <v>6366</v>
      </c>
      <c r="B8" s="832" t="s">
        <v>6367</v>
      </c>
      <c r="C8" s="832" t="s">
        <v>616</v>
      </c>
      <c r="D8" s="832" t="s">
        <v>6368</v>
      </c>
      <c r="E8" s="832" t="s">
        <v>6372</v>
      </c>
      <c r="F8" s="832" t="s">
        <v>6373</v>
      </c>
      <c r="G8" s="849">
        <v>0.9</v>
      </c>
      <c r="H8" s="849">
        <v>135.89999999999998</v>
      </c>
      <c r="I8" s="832"/>
      <c r="J8" s="832">
        <v>150.99999999999997</v>
      </c>
      <c r="K8" s="849"/>
      <c r="L8" s="849"/>
      <c r="M8" s="832"/>
      <c r="N8" s="832"/>
      <c r="O8" s="849"/>
      <c r="P8" s="849"/>
      <c r="Q8" s="837"/>
      <c r="R8" s="850"/>
    </row>
    <row r="9" spans="1:18" ht="14.45" customHeight="1" x14ac:dyDescent="0.2">
      <c r="A9" s="831" t="s">
        <v>6366</v>
      </c>
      <c r="B9" s="832" t="s">
        <v>6367</v>
      </c>
      <c r="C9" s="832" t="s">
        <v>616</v>
      </c>
      <c r="D9" s="832" t="s">
        <v>6368</v>
      </c>
      <c r="E9" s="832" t="s">
        <v>6374</v>
      </c>
      <c r="F9" s="832" t="s">
        <v>1295</v>
      </c>
      <c r="G9" s="849">
        <v>0.2</v>
      </c>
      <c r="H9" s="849">
        <v>10.62</v>
      </c>
      <c r="I9" s="832">
        <v>0.44176372712146422</v>
      </c>
      <c r="J9" s="832">
        <v>53.099999999999994</v>
      </c>
      <c r="K9" s="849">
        <v>0.4</v>
      </c>
      <c r="L9" s="849">
        <v>24.04</v>
      </c>
      <c r="M9" s="832">
        <v>1</v>
      </c>
      <c r="N9" s="832">
        <v>60.099999999999994</v>
      </c>
      <c r="O9" s="849"/>
      <c r="P9" s="849"/>
      <c r="Q9" s="837"/>
      <c r="R9" s="850"/>
    </row>
    <row r="10" spans="1:18" ht="14.45" customHeight="1" x14ac:dyDescent="0.2">
      <c r="A10" s="831" t="s">
        <v>6366</v>
      </c>
      <c r="B10" s="832" t="s">
        <v>6367</v>
      </c>
      <c r="C10" s="832" t="s">
        <v>616</v>
      </c>
      <c r="D10" s="832" t="s">
        <v>6368</v>
      </c>
      <c r="E10" s="832" t="s">
        <v>6375</v>
      </c>
      <c r="F10" s="832" t="s">
        <v>6376</v>
      </c>
      <c r="G10" s="849">
        <v>32.800000000000004</v>
      </c>
      <c r="H10" s="849">
        <v>421.96999999999991</v>
      </c>
      <c r="I10" s="832">
        <v>1.1010019308041539</v>
      </c>
      <c r="J10" s="832">
        <v>12.864939024390239</v>
      </c>
      <c r="K10" s="849">
        <v>29.799999999999997</v>
      </c>
      <c r="L10" s="849">
        <v>383.25999999999993</v>
      </c>
      <c r="M10" s="832">
        <v>1</v>
      </c>
      <c r="N10" s="832">
        <v>12.861073825503354</v>
      </c>
      <c r="O10" s="849">
        <v>31.399999999999995</v>
      </c>
      <c r="P10" s="849">
        <v>403.76999999999992</v>
      </c>
      <c r="Q10" s="837">
        <v>1.0535145853989458</v>
      </c>
      <c r="R10" s="850">
        <v>12.858917197452229</v>
      </c>
    </row>
    <row r="11" spans="1:18" ht="14.45" customHeight="1" x14ac:dyDescent="0.2">
      <c r="A11" s="831" t="s">
        <v>6366</v>
      </c>
      <c r="B11" s="832" t="s">
        <v>6367</v>
      </c>
      <c r="C11" s="832" t="s">
        <v>616</v>
      </c>
      <c r="D11" s="832" t="s">
        <v>6368</v>
      </c>
      <c r="E11" s="832" t="s">
        <v>6377</v>
      </c>
      <c r="F11" s="832" t="s">
        <v>6378</v>
      </c>
      <c r="G11" s="849">
        <v>124.2</v>
      </c>
      <c r="H11" s="849">
        <v>25510.850000000009</v>
      </c>
      <c r="I11" s="832">
        <v>1.0841840203994906</v>
      </c>
      <c r="J11" s="832">
        <v>205.40136876006449</v>
      </c>
      <c r="K11" s="849">
        <v>130.44999999999999</v>
      </c>
      <c r="L11" s="849">
        <v>23529.999999999996</v>
      </c>
      <c r="M11" s="832">
        <v>1</v>
      </c>
      <c r="N11" s="832">
        <v>180.37562284400153</v>
      </c>
      <c r="O11" s="849">
        <v>160.99999999999994</v>
      </c>
      <c r="P11" s="849">
        <v>30413.740000000009</v>
      </c>
      <c r="Q11" s="837">
        <v>1.2925516362090954</v>
      </c>
      <c r="R11" s="850">
        <v>188.90521739130446</v>
      </c>
    </row>
    <row r="12" spans="1:18" ht="14.45" customHeight="1" x14ac:dyDescent="0.2">
      <c r="A12" s="831" t="s">
        <v>6366</v>
      </c>
      <c r="B12" s="832" t="s">
        <v>6367</v>
      </c>
      <c r="C12" s="832" t="s">
        <v>616</v>
      </c>
      <c r="D12" s="832" t="s">
        <v>6368</v>
      </c>
      <c r="E12" s="832" t="s">
        <v>6379</v>
      </c>
      <c r="F12" s="832" t="s">
        <v>6380</v>
      </c>
      <c r="G12" s="849">
        <v>17</v>
      </c>
      <c r="H12" s="849">
        <v>100182.48</v>
      </c>
      <c r="I12" s="832">
        <v>1.5089177270098324</v>
      </c>
      <c r="J12" s="832">
        <v>5893.0870588235293</v>
      </c>
      <c r="K12" s="849">
        <v>14</v>
      </c>
      <c r="L12" s="849">
        <v>66393.599999999991</v>
      </c>
      <c r="M12" s="832">
        <v>1</v>
      </c>
      <c r="N12" s="832">
        <v>4742.3999999999996</v>
      </c>
      <c r="O12" s="849">
        <v>1</v>
      </c>
      <c r="P12" s="849">
        <v>4742.3999999999996</v>
      </c>
      <c r="Q12" s="837">
        <v>7.1428571428571438E-2</v>
      </c>
      <c r="R12" s="850">
        <v>4742.3999999999996</v>
      </c>
    </row>
    <row r="13" spans="1:18" ht="14.45" customHeight="1" x14ac:dyDescent="0.2">
      <c r="A13" s="831" t="s">
        <v>6366</v>
      </c>
      <c r="B13" s="832" t="s">
        <v>6367</v>
      </c>
      <c r="C13" s="832" t="s">
        <v>616</v>
      </c>
      <c r="D13" s="832" t="s">
        <v>6368</v>
      </c>
      <c r="E13" s="832" t="s">
        <v>6381</v>
      </c>
      <c r="F13" s="832" t="s">
        <v>1345</v>
      </c>
      <c r="G13" s="849">
        <v>0.2</v>
      </c>
      <c r="H13" s="849">
        <v>12.28</v>
      </c>
      <c r="I13" s="832"/>
      <c r="J13" s="832">
        <v>61.399999999999991</v>
      </c>
      <c r="K13" s="849"/>
      <c r="L13" s="849"/>
      <c r="M13" s="832"/>
      <c r="N13" s="832"/>
      <c r="O13" s="849">
        <v>0.7</v>
      </c>
      <c r="P13" s="849">
        <v>35.43</v>
      </c>
      <c r="Q13" s="837"/>
      <c r="R13" s="850">
        <v>50.614285714285714</v>
      </c>
    </row>
    <row r="14" spans="1:18" ht="14.45" customHeight="1" x14ac:dyDescent="0.2">
      <c r="A14" s="831" t="s">
        <v>6366</v>
      </c>
      <c r="B14" s="832" t="s">
        <v>6367</v>
      </c>
      <c r="C14" s="832" t="s">
        <v>616</v>
      </c>
      <c r="D14" s="832" t="s">
        <v>6368</v>
      </c>
      <c r="E14" s="832" t="s">
        <v>6382</v>
      </c>
      <c r="F14" s="832" t="s">
        <v>1496</v>
      </c>
      <c r="G14" s="849"/>
      <c r="H14" s="849"/>
      <c r="I14" s="832"/>
      <c r="J14" s="832"/>
      <c r="K14" s="849">
        <v>2321</v>
      </c>
      <c r="L14" s="849">
        <v>31530.16</v>
      </c>
      <c r="M14" s="832">
        <v>1</v>
      </c>
      <c r="N14" s="832">
        <v>13.584730719517449</v>
      </c>
      <c r="O14" s="849">
        <v>366</v>
      </c>
      <c r="P14" s="849">
        <v>4893.4199999999983</v>
      </c>
      <c r="Q14" s="837">
        <v>0.15519807067265115</v>
      </c>
      <c r="R14" s="850">
        <v>13.369999999999996</v>
      </c>
    </row>
    <row r="15" spans="1:18" ht="14.45" customHeight="1" x14ac:dyDescent="0.2">
      <c r="A15" s="831" t="s">
        <v>6366</v>
      </c>
      <c r="B15" s="832" t="s">
        <v>6367</v>
      </c>
      <c r="C15" s="832" t="s">
        <v>616</v>
      </c>
      <c r="D15" s="832" t="s">
        <v>6368</v>
      </c>
      <c r="E15" s="832" t="s">
        <v>6383</v>
      </c>
      <c r="F15" s="832" t="s">
        <v>2258</v>
      </c>
      <c r="G15" s="849">
        <v>19</v>
      </c>
      <c r="H15" s="849">
        <v>125801.84999999999</v>
      </c>
      <c r="I15" s="832">
        <v>26.52704326923077</v>
      </c>
      <c r="J15" s="832">
        <v>6621.15</v>
      </c>
      <c r="K15" s="849">
        <v>1</v>
      </c>
      <c r="L15" s="849">
        <v>4742.3999999999996</v>
      </c>
      <c r="M15" s="832">
        <v>1</v>
      </c>
      <c r="N15" s="832">
        <v>4742.3999999999996</v>
      </c>
      <c r="O15" s="849">
        <v>11</v>
      </c>
      <c r="P15" s="849">
        <v>44698.719999999994</v>
      </c>
      <c r="Q15" s="837">
        <v>9.4253373819163286</v>
      </c>
      <c r="R15" s="850">
        <v>4063.5199999999995</v>
      </c>
    </row>
    <row r="16" spans="1:18" ht="14.45" customHeight="1" x14ac:dyDescent="0.2">
      <c r="A16" s="831" t="s">
        <v>6366</v>
      </c>
      <c r="B16" s="832" t="s">
        <v>6367</v>
      </c>
      <c r="C16" s="832" t="s">
        <v>616</v>
      </c>
      <c r="D16" s="832" t="s">
        <v>6368</v>
      </c>
      <c r="E16" s="832" t="s">
        <v>6384</v>
      </c>
      <c r="F16" s="832" t="s">
        <v>2208</v>
      </c>
      <c r="G16" s="849">
        <v>93.08</v>
      </c>
      <c r="H16" s="849">
        <v>34048.270000000004</v>
      </c>
      <c r="I16" s="832"/>
      <c r="J16" s="832">
        <v>365.79576708207998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5" customHeight="1" x14ac:dyDescent="0.2">
      <c r="A17" s="831" t="s">
        <v>6366</v>
      </c>
      <c r="B17" s="832" t="s">
        <v>6367</v>
      </c>
      <c r="C17" s="832" t="s">
        <v>616</v>
      </c>
      <c r="D17" s="832" t="s">
        <v>6368</v>
      </c>
      <c r="E17" s="832" t="s">
        <v>6385</v>
      </c>
      <c r="F17" s="832" t="s">
        <v>976</v>
      </c>
      <c r="G17" s="849">
        <v>0.3</v>
      </c>
      <c r="H17" s="849">
        <v>60.48</v>
      </c>
      <c r="I17" s="832">
        <v>0.21921780419732503</v>
      </c>
      <c r="J17" s="832">
        <v>201.6</v>
      </c>
      <c r="K17" s="849">
        <v>2.64</v>
      </c>
      <c r="L17" s="849">
        <v>275.89</v>
      </c>
      <c r="M17" s="832">
        <v>1</v>
      </c>
      <c r="N17" s="832">
        <v>104.50378787878788</v>
      </c>
      <c r="O17" s="849">
        <v>3.95</v>
      </c>
      <c r="P17" s="849">
        <v>412.79</v>
      </c>
      <c r="Q17" s="837">
        <v>1.4962122585088262</v>
      </c>
      <c r="R17" s="850">
        <v>104.50379746835443</v>
      </c>
    </row>
    <row r="18" spans="1:18" ht="14.45" customHeight="1" x14ac:dyDescent="0.2">
      <c r="A18" s="831" t="s">
        <v>6366</v>
      </c>
      <c r="B18" s="832" t="s">
        <v>6367</v>
      </c>
      <c r="C18" s="832" t="s">
        <v>616</v>
      </c>
      <c r="D18" s="832" t="s">
        <v>6368</v>
      </c>
      <c r="E18" s="832" t="s">
        <v>6386</v>
      </c>
      <c r="F18" s="832" t="s">
        <v>976</v>
      </c>
      <c r="G18" s="849"/>
      <c r="H18" s="849"/>
      <c r="I18" s="832"/>
      <c r="J18" s="832"/>
      <c r="K18" s="849">
        <v>9.6999999999999993</v>
      </c>
      <c r="L18" s="849">
        <v>3117.85</v>
      </c>
      <c r="M18" s="832">
        <v>1</v>
      </c>
      <c r="N18" s="832">
        <v>321.42783505154642</v>
      </c>
      <c r="O18" s="849">
        <v>8.16</v>
      </c>
      <c r="P18" s="849">
        <v>1292.54</v>
      </c>
      <c r="Q18" s="837">
        <v>0.41456131629167536</v>
      </c>
      <c r="R18" s="850">
        <v>158.39950980392157</v>
      </c>
    </row>
    <row r="19" spans="1:18" ht="14.45" customHeight="1" x14ac:dyDescent="0.2">
      <c r="A19" s="831" t="s">
        <v>6366</v>
      </c>
      <c r="B19" s="832" t="s">
        <v>6367</v>
      </c>
      <c r="C19" s="832" t="s">
        <v>616</v>
      </c>
      <c r="D19" s="832" t="s">
        <v>6368</v>
      </c>
      <c r="E19" s="832" t="s">
        <v>6387</v>
      </c>
      <c r="F19" s="832" t="s">
        <v>976</v>
      </c>
      <c r="G19" s="849">
        <v>0.21</v>
      </c>
      <c r="H19" s="849">
        <v>169.35</v>
      </c>
      <c r="I19" s="832">
        <v>0.19444731493920292</v>
      </c>
      <c r="J19" s="832">
        <v>806.42857142857144</v>
      </c>
      <c r="K19" s="849">
        <v>1.08</v>
      </c>
      <c r="L19" s="849">
        <v>870.93</v>
      </c>
      <c r="M19" s="832">
        <v>1</v>
      </c>
      <c r="N19" s="832">
        <v>806.41666666666652</v>
      </c>
      <c r="O19" s="849">
        <v>0.8899999999999999</v>
      </c>
      <c r="P19" s="849">
        <v>288.81</v>
      </c>
      <c r="Q19" s="837">
        <v>0.33161103647824741</v>
      </c>
      <c r="R19" s="850">
        <v>324.50561797752812</v>
      </c>
    </row>
    <row r="20" spans="1:18" ht="14.45" customHeight="1" x14ac:dyDescent="0.2">
      <c r="A20" s="831" t="s">
        <v>6366</v>
      </c>
      <c r="B20" s="832" t="s">
        <v>6367</v>
      </c>
      <c r="C20" s="832" t="s">
        <v>616</v>
      </c>
      <c r="D20" s="832" t="s">
        <v>6368</v>
      </c>
      <c r="E20" s="832" t="s">
        <v>6388</v>
      </c>
      <c r="F20" s="832" t="s">
        <v>6389</v>
      </c>
      <c r="G20" s="849">
        <v>71</v>
      </c>
      <c r="H20" s="849">
        <v>2032263.5299999998</v>
      </c>
      <c r="I20" s="832">
        <v>0.89021481427086502</v>
      </c>
      <c r="J20" s="832">
        <v>28623.429999999997</v>
      </c>
      <c r="K20" s="849">
        <v>104</v>
      </c>
      <c r="L20" s="849">
        <v>2282891.16</v>
      </c>
      <c r="M20" s="832">
        <v>1</v>
      </c>
      <c r="N20" s="832">
        <v>21950.87653846154</v>
      </c>
      <c r="O20" s="849">
        <v>151</v>
      </c>
      <c r="P20" s="849">
        <v>3090293.46</v>
      </c>
      <c r="Q20" s="837">
        <v>1.3536753368478591</v>
      </c>
      <c r="R20" s="850">
        <v>20465.519602649005</v>
      </c>
    </row>
    <row r="21" spans="1:18" ht="14.45" customHeight="1" x14ac:dyDescent="0.2">
      <c r="A21" s="831" t="s">
        <v>6366</v>
      </c>
      <c r="B21" s="832" t="s">
        <v>6367</v>
      </c>
      <c r="C21" s="832" t="s">
        <v>616</v>
      </c>
      <c r="D21" s="832" t="s">
        <v>6368</v>
      </c>
      <c r="E21" s="832" t="s">
        <v>6390</v>
      </c>
      <c r="F21" s="832" t="s">
        <v>3169</v>
      </c>
      <c r="G21" s="849">
        <v>89</v>
      </c>
      <c r="H21" s="849">
        <v>2547544.9</v>
      </c>
      <c r="I21" s="832"/>
      <c r="J21" s="832">
        <v>28624.1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5" customHeight="1" x14ac:dyDescent="0.2">
      <c r="A22" s="831" t="s">
        <v>6366</v>
      </c>
      <c r="B22" s="832" t="s">
        <v>6367</v>
      </c>
      <c r="C22" s="832" t="s">
        <v>616</v>
      </c>
      <c r="D22" s="832" t="s">
        <v>6368</v>
      </c>
      <c r="E22" s="832" t="s">
        <v>6391</v>
      </c>
      <c r="F22" s="832" t="s">
        <v>6392</v>
      </c>
      <c r="G22" s="849">
        <v>2</v>
      </c>
      <c r="H22" s="849">
        <v>98638.32</v>
      </c>
      <c r="I22" s="832">
        <v>0.66666666666666663</v>
      </c>
      <c r="J22" s="832">
        <v>49319.16</v>
      </c>
      <c r="K22" s="849">
        <v>3</v>
      </c>
      <c r="L22" s="849">
        <v>147957.48000000001</v>
      </c>
      <c r="M22" s="832">
        <v>1</v>
      </c>
      <c r="N22" s="832">
        <v>49319.16</v>
      </c>
      <c r="O22" s="849"/>
      <c r="P22" s="849"/>
      <c r="Q22" s="837"/>
      <c r="R22" s="850"/>
    </row>
    <row r="23" spans="1:18" ht="14.45" customHeight="1" x14ac:dyDescent="0.2">
      <c r="A23" s="831" t="s">
        <v>6366</v>
      </c>
      <c r="B23" s="832" t="s">
        <v>6367</v>
      </c>
      <c r="C23" s="832" t="s">
        <v>616</v>
      </c>
      <c r="D23" s="832" t="s">
        <v>6368</v>
      </c>
      <c r="E23" s="832" t="s">
        <v>6393</v>
      </c>
      <c r="F23" s="832" t="s">
        <v>3205</v>
      </c>
      <c r="G23" s="849">
        <v>1144.5999999999999</v>
      </c>
      <c r="H23" s="849">
        <v>16203689.569999998</v>
      </c>
      <c r="I23" s="832">
        <v>1.1424354423654497</v>
      </c>
      <c r="J23" s="832">
        <v>14156.639498514765</v>
      </c>
      <c r="K23" s="849">
        <v>1041.9900000000002</v>
      </c>
      <c r="L23" s="849">
        <v>14183461.899999997</v>
      </c>
      <c r="M23" s="832">
        <v>1</v>
      </c>
      <c r="N23" s="832">
        <v>13611.898290770538</v>
      </c>
      <c r="O23" s="849">
        <v>1354.21</v>
      </c>
      <c r="P23" s="849">
        <v>17758002.620000001</v>
      </c>
      <c r="Q23" s="837">
        <v>1.2520217380779233</v>
      </c>
      <c r="R23" s="850">
        <v>13113.182312935218</v>
      </c>
    </row>
    <row r="24" spans="1:18" ht="14.45" customHeight="1" x14ac:dyDescent="0.2">
      <c r="A24" s="831" t="s">
        <v>6366</v>
      </c>
      <c r="B24" s="832" t="s">
        <v>6367</v>
      </c>
      <c r="C24" s="832" t="s">
        <v>616</v>
      </c>
      <c r="D24" s="832" t="s">
        <v>6368</v>
      </c>
      <c r="E24" s="832" t="s">
        <v>6394</v>
      </c>
      <c r="F24" s="832" t="s">
        <v>6395</v>
      </c>
      <c r="G24" s="849">
        <v>43</v>
      </c>
      <c r="H24" s="849">
        <v>1227433.8599999999</v>
      </c>
      <c r="I24" s="832">
        <v>1.023809239022101</v>
      </c>
      <c r="J24" s="832">
        <v>28544.973488372088</v>
      </c>
      <c r="K24" s="849">
        <v>42</v>
      </c>
      <c r="L24" s="849">
        <v>1198889.2199999997</v>
      </c>
      <c r="M24" s="832">
        <v>1</v>
      </c>
      <c r="N24" s="832">
        <v>28544.981428571424</v>
      </c>
      <c r="O24" s="849">
        <v>31</v>
      </c>
      <c r="P24" s="849">
        <v>884895</v>
      </c>
      <c r="Q24" s="837">
        <v>0.73809571830164611</v>
      </c>
      <c r="R24" s="850">
        <v>28545</v>
      </c>
    </row>
    <row r="25" spans="1:18" ht="14.45" customHeight="1" x14ac:dyDescent="0.2">
      <c r="A25" s="831" t="s">
        <v>6366</v>
      </c>
      <c r="B25" s="832" t="s">
        <v>6367</v>
      </c>
      <c r="C25" s="832" t="s">
        <v>616</v>
      </c>
      <c r="D25" s="832" t="s">
        <v>6368</v>
      </c>
      <c r="E25" s="832" t="s">
        <v>6396</v>
      </c>
      <c r="F25" s="832" t="s">
        <v>6395</v>
      </c>
      <c r="G25" s="849">
        <v>42.03</v>
      </c>
      <c r="H25" s="849">
        <v>2431510.17</v>
      </c>
      <c r="I25" s="832">
        <v>1.0251959648725439</v>
      </c>
      <c r="J25" s="832">
        <v>57851.776588151319</v>
      </c>
      <c r="K25" s="849">
        <v>41</v>
      </c>
      <c r="L25" s="849">
        <v>2371751.6</v>
      </c>
      <c r="M25" s="832">
        <v>1</v>
      </c>
      <c r="N25" s="832">
        <v>57847.600000000006</v>
      </c>
      <c r="O25" s="849">
        <v>31</v>
      </c>
      <c r="P25" s="849">
        <v>1793275.5999999999</v>
      </c>
      <c r="Q25" s="837">
        <v>0.75609756097560965</v>
      </c>
      <c r="R25" s="850">
        <v>57847.6</v>
      </c>
    </row>
    <row r="26" spans="1:18" ht="14.45" customHeight="1" x14ac:dyDescent="0.2">
      <c r="A26" s="831" t="s">
        <v>6366</v>
      </c>
      <c r="B26" s="832" t="s">
        <v>6367</v>
      </c>
      <c r="C26" s="832" t="s">
        <v>616</v>
      </c>
      <c r="D26" s="832" t="s">
        <v>6368</v>
      </c>
      <c r="E26" s="832" t="s">
        <v>6397</v>
      </c>
      <c r="F26" s="832" t="s">
        <v>6395</v>
      </c>
      <c r="G26" s="849">
        <v>153</v>
      </c>
      <c r="H26" s="849">
        <v>17051326.609999999</v>
      </c>
      <c r="I26" s="832">
        <v>0.89473538313309475</v>
      </c>
      <c r="J26" s="832">
        <v>111446.5791503268</v>
      </c>
      <c r="K26" s="849">
        <v>171</v>
      </c>
      <c r="L26" s="849">
        <v>19057396.109999999</v>
      </c>
      <c r="M26" s="832">
        <v>1</v>
      </c>
      <c r="N26" s="832">
        <v>111446.76087719298</v>
      </c>
      <c r="O26" s="849">
        <v>174</v>
      </c>
      <c r="P26" s="849">
        <v>19391778</v>
      </c>
      <c r="Q26" s="837">
        <v>1.0175460429153036</v>
      </c>
      <c r="R26" s="850">
        <v>111447</v>
      </c>
    </row>
    <row r="27" spans="1:18" ht="14.45" customHeight="1" x14ac:dyDescent="0.2">
      <c r="A27" s="831" t="s">
        <v>6366</v>
      </c>
      <c r="B27" s="832" t="s">
        <v>6367</v>
      </c>
      <c r="C27" s="832" t="s">
        <v>616</v>
      </c>
      <c r="D27" s="832" t="s">
        <v>6368</v>
      </c>
      <c r="E27" s="832" t="s">
        <v>6398</v>
      </c>
      <c r="F27" s="832" t="s">
        <v>6399</v>
      </c>
      <c r="G27" s="849">
        <v>30</v>
      </c>
      <c r="H27" s="849">
        <v>2364809.42</v>
      </c>
      <c r="I27" s="832">
        <v>0.33333329198633727</v>
      </c>
      <c r="J27" s="832">
        <v>78826.98066666667</v>
      </c>
      <c r="K27" s="849">
        <v>90</v>
      </c>
      <c r="L27" s="849">
        <v>7094429.1400000006</v>
      </c>
      <c r="M27" s="832">
        <v>1</v>
      </c>
      <c r="N27" s="832">
        <v>78826.990444444455</v>
      </c>
      <c r="O27" s="849">
        <v>87</v>
      </c>
      <c r="P27" s="849">
        <v>6857949</v>
      </c>
      <c r="Q27" s="837">
        <v>0.96666678384781213</v>
      </c>
      <c r="R27" s="850">
        <v>78827</v>
      </c>
    </row>
    <row r="28" spans="1:18" ht="14.45" customHeight="1" x14ac:dyDescent="0.2">
      <c r="A28" s="831" t="s">
        <v>6366</v>
      </c>
      <c r="B28" s="832" t="s">
        <v>6367</v>
      </c>
      <c r="C28" s="832" t="s">
        <v>616</v>
      </c>
      <c r="D28" s="832" t="s">
        <v>6368</v>
      </c>
      <c r="E28" s="832" t="s">
        <v>6400</v>
      </c>
      <c r="F28" s="832" t="s">
        <v>4461</v>
      </c>
      <c r="G28" s="849">
        <v>305</v>
      </c>
      <c r="H28" s="849">
        <v>15416893.689999998</v>
      </c>
      <c r="I28" s="832">
        <v>1.7277551633397898</v>
      </c>
      <c r="J28" s="832">
        <v>50547.1924262295</v>
      </c>
      <c r="K28" s="849">
        <v>292.02999999999997</v>
      </c>
      <c r="L28" s="849">
        <v>8923077.7699999996</v>
      </c>
      <c r="M28" s="832">
        <v>1</v>
      </c>
      <c r="N28" s="832">
        <v>30555.346265794611</v>
      </c>
      <c r="O28" s="849">
        <v>379</v>
      </c>
      <c r="P28" s="849">
        <v>9104413.8000000026</v>
      </c>
      <c r="Q28" s="837">
        <v>1.0203221393642525</v>
      </c>
      <c r="R28" s="850">
        <v>24022.200000000008</v>
      </c>
    </row>
    <row r="29" spans="1:18" ht="14.45" customHeight="1" x14ac:dyDescent="0.2">
      <c r="A29" s="831" t="s">
        <v>6366</v>
      </c>
      <c r="B29" s="832" t="s">
        <v>6367</v>
      </c>
      <c r="C29" s="832" t="s">
        <v>616</v>
      </c>
      <c r="D29" s="832" t="s">
        <v>6368</v>
      </c>
      <c r="E29" s="832" t="s">
        <v>6401</v>
      </c>
      <c r="F29" s="832" t="s">
        <v>6402</v>
      </c>
      <c r="G29" s="849">
        <v>87</v>
      </c>
      <c r="H29" s="849">
        <v>721627.59000000008</v>
      </c>
      <c r="I29" s="832">
        <v>0.81308411214953269</v>
      </c>
      <c r="J29" s="832">
        <v>8294.5700000000015</v>
      </c>
      <c r="K29" s="849">
        <v>107</v>
      </c>
      <c r="L29" s="849">
        <v>887518.99000000011</v>
      </c>
      <c r="M29" s="832">
        <v>1</v>
      </c>
      <c r="N29" s="832">
        <v>8294.5700000000015</v>
      </c>
      <c r="O29" s="849">
        <v>156</v>
      </c>
      <c r="P29" s="849">
        <v>1288505.4000000001</v>
      </c>
      <c r="Q29" s="837">
        <v>1.4518060058636042</v>
      </c>
      <c r="R29" s="850">
        <v>8259.6500000000015</v>
      </c>
    </row>
    <row r="30" spans="1:18" ht="14.45" customHeight="1" x14ac:dyDescent="0.2">
      <c r="A30" s="831" t="s">
        <v>6366</v>
      </c>
      <c r="B30" s="832" t="s">
        <v>6367</v>
      </c>
      <c r="C30" s="832" t="s">
        <v>616</v>
      </c>
      <c r="D30" s="832" t="s">
        <v>6368</v>
      </c>
      <c r="E30" s="832" t="s">
        <v>6403</v>
      </c>
      <c r="F30" s="832" t="s">
        <v>6404</v>
      </c>
      <c r="G30" s="849">
        <v>48</v>
      </c>
      <c r="H30" s="849">
        <v>1066183.3099999998</v>
      </c>
      <c r="I30" s="832"/>
      <c r="J30" s="832">
        <v>22212.152291666662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5" customHeight="1" x14ac:dyDescent="0.2">
      <c r="A31" s="831" t="s">
        <v>6366</v>
      </c>
      <c r="B31" s="832" t="s">
        <v>6367</v>
      </c>
      <c r="C31" s="832" t="s">
        <v>616</v>
      </c>
      <c r="D31" s="832" t="s">
        <v>6368</v>
      </c>
      <c r="E31" s="832" t="s">
        <v>6405</v>
      </c>
      <c r="F31" s="832" t="s">
        <v>6406</v>
      </c>
      <c r="G31" s="849">
        <v>2</v>
      </c>
      <c r="H31" s="849">
        <v>33636</v>
      </c>
      <c r="I31" s="832">
        <v>0.20790524524981391</v>
      </c>
      <c r="J31" s="832">
        <v>16818</v>
      </c>
      <c r="K31" s="849">
        <v>10.58</v>
      </c>
      <c r="L31" s="849">
        <v>161785.24</v>
      </c>
      <c r="M31" s="832">
        <v>1</v>
      </c>
      <c r="N31" s="832">
        <v>15291.61058601134</v>
      </c>
      <c r="O31" s="849"/>
      <c r="P31" s="849"/>
      <c r="Q31" s="837"/>
      <c r="R31" s="850"/>
    </row>
    <row r="32" spans="1:18" ht="14.45" customHeight="1" x14ac:dyDescent="0.2">
      <c r="A32" s="831" t="s">
        <v>6366</v>
      </c>
      <c r="B32" s="832" t="s">
        <v>6367</v>
      </c>
      <c r="C32" s="832" t="s">
        <v>616</v>
      </c>
      <c r="D32" s="832" t="s">
        <v>6368</v>
      </c>
      <c r="E32" s="832" t="s">
        <v>6407</v>
      </c>
      <c r="F32" s="832" t="s">
        <v>4461</v>
      </c>
      <c r="G32" s="849">
        <v>68</v>
      </c>
      <c r="H32" s="849">
        <v>10849043.26</v>
      </c>
      <c r="I32" s="832">
        <v>2.0156650831072365</v>
      </c>
      <c r="J32" s="832">
        <v>159544.75382352941</v>
      </c>
      <c r="K32" s="849">
        <v>59</v>
      </c>
      <c r="L32" s="849">
        <v>5382364.0399999991</v>
      </c>
      <c r="M32" s="832">
        <v>1</v>
      </c>
      <c r="N32" s="832">
        <v>91226.509152542363</v>
      </c>
      <c r="O32" s="849">
        <v>62</v>
      </c>
      <c r="P32" s="849">
        <v>4473856.9000000004</v>
      </c>
      <c r="Q32" s="837">
        <v>0.83120667178060315</v>
      </c>
      <c r="R32" s="850">
        <v>72158.982258064527</v>
      </c>
    </row>
    <row r="33" spans="1:18" ht="14.45" customHeight="1" x14ac:dyDescent="0.2">
      <c r="A33" s="831" t="s">
        <v>6366</v>
      </c>
      <c r="B33" s="832" t="s">
        <v>6367</v>
      </c>
      <c r="C33" s="832" t="s">
        <v>616</v>
      </c>
      <c r="D33" s="832" t="s">
        <v>6368</v>
      </c>
      <c r="E33" s="832" t="s">
        <v>6408</v>
      </c>
      <c r="F33" s="832" t="s">
        <v>2288</v>
      </c>
      <c r="G33" s="849">
        <v>34.65</v>
      </c>
      <c r="H33" s="849">
        <v>248495.62</v>
      </c>
      <c r="I33" s="832">
        <v>0.18763488618826138</v>
      </c>
      <c r="J33" s="832">
        <v>7171.5907647907652</v>
      </c>
      <c r="K33" s="849">
        <v>197.59999999999997</v>
      </c>
      <c r="L33" s="849">
        <v>1324357.2400000002</v>
      </c>
      <c r="M33" s="832">
        <v>1</v>
      </c>
      <c r="N33" s="832">
        <v>6702.2127530364396</v>
      </c>
      <c r="O33" s="849">
        <v>335.28000000000003</v>
      </c>
      <c r="P33" s="849">
        <v>2166362.66</v>
      </c>
      <c r="Q33" s="837">
        <v>1.6357842087985262</v>
      </c>
      <c r="R33" s="850">
        <v>6461.3536745406827</v>
      </c>
    </row>
    <row r="34" spans="1:18" ht="14.45" customHeight="1" x14ac:dyDescent="0.2">
      <c r="A34" s="831" t="s">
        <v>6366</v>
      </c>
      <c r="B34" s="832" t="s">
        <v>6367</v>
      </c>
      <c r="C34" s="832" t="s">
        <v>616</v>
      </c>
      <c r="D34" s="832" t="s">
        <v>6368</v>
      </c>
      <c r="E34" s="832" t="s">
        <v>6409</v>
      </c>
      <c r="F34" s="832" t="s">
        <v>2288</v>
      </c>
      <c r="G34" s="849">
        <v>39.839999999999996</v>
      </c>
      <c r="H34" s="849">
        <v>1142877.92</v>
      </c>
      <c r="I34" s="832">
        <v>0.22262852209231629</v>
      </c>
      <c r="J34" s="832">
        <v>28686.694779116468</v>
      </c>
      <c r="K34" s="849">
        <v>190.52999999999997</v>
      </c>
      <c r="L34" s="849">
        <v>5133564.6900000004</v>
      </c>
      <c r="M34" s="832">
        <v>1</v>
      </c>
      <c r="N34" s="832">
        <v>26943.603054637071</v>
      </c>
      <c r="O34" s="849">
        <v>295.64</v>
      </c>
      <c r="P34" s="849">
        <v>7639664.8399999999</v>
      </c>
      <c r="Q34" s="837">
        <v>1.4881793259334577</v>
      </c>
      <c r="R34" s="850">
        <v>25841.106886754162</v>
      </c>
    </row>
    <row r="35" spans="1:18" ht="14.45" customHeight="1" x14ac:dyDescent="0.2">
      <c r="A35" s="831" t="s">
        <v>6366</v>
      </c>
      <c r="B35" s="832" t="s">
        <v>6367</v>
      </c>
      <c r="C35" s="832" t="s">
        <v>616</v>
      </c>
      <c r="D35" s="832" t="s">
        <v>6368</v>
      </c>
      <c r="E35" s="832" t="s">
        <v>6410</v>
      </c>
      <c r="F35" s="832" t="s">
        <v>2298</v>
      </c>
      <c r="G35" s="849">
        <v>1777.3700000000001</v>
      </c>
      <c r="H35" s="849">
        <v>8856634.709999999</v>
      </c>
      <c r="I35" s="832">
        <v>1.4447297133459076</v>
      </c>
      <c r="J35" s="832">
        <v>4982.9999999999991</v>
      </c>
      <c r="K35" s="849">
        <v>1253.49</v>
      </c>
      <c r="L35" s="849">
        <v>6130305.6399999987</v>
      </c>
      <c r="M35" s="832">
        <v>1</v>
      </c>
      <c r="N35" s="832">
        <v>4890.5899847625424</v>
      </c>
      <c r="O35" s="849">
        <v>1447.1000000000004</v>
      </c>
      <c r="P35" s="849">
        <v>7077172.8099999977</v>
      </c>
      <c r="Q35" s="837">
        <v>1.1544567637577039</v>
      </c>
      <c r="R35" s="850">
        <v>4890.5900145117794</v>
      </c>
    </row>
    <row r="36" spans="1:18" ht="14.45" customHeight="1" x14ac:dyDescent="0.2">
      <c r="A36" s="831" t="s">
        <v>6366</v>
      </c>
      <c r="B36" s="832" t="s">
        <v>6367</v>
      </c>
      <c r="C36" s="832" t="s">
        <v>616</v>
      </c>
      <c r="D36" s="832" t="s">
        <v>6368</v>
      </c>
      <c r="E36" s="832" t="s">
        <v>6411</v>
      </c>
      <c r="F36" s="832" t="s">
        <v>2352</v>
      </c>
      <c r="G36" s="849"/>
      <c r="H36" s="849"/>
      <c r="I36" s="832"/>
      <c r="J36" s="832"/>
      <c r="K36" s="849">
        <v>1</v>
      </c>
      <c r="L36" s="849">
        <v>20957.23</v>
      </c>
      <c r="M36" s="832">
        <v>1</v>
      </c>
      <c r="N36" s="832">
        <v>20957.23</v>
      </c>
      <c r="O36" s="849">
        <v>4</v>
      </c>
      <c r="P36" s="849">
        <v>83828.800000000003</v>
      </c>
      <c r="Q36" s="837">
        <v>3.9999942740524395</v>
      </c>
      <c r="R36" s="850">
        <v>20957.2</v>
      </c>
    </row>
    <row r="37" spans="1:18" ht="14.45" customHeight="1" x14ac:dyDescent="0.2">
      <c r="A37" s="831" t="s">
        <v>6366</v>
      </c>
      <c r="B37" s="832" t="s">
        <v>6367</v>
      </c>
      <c r="C37" s="832" t="s">
        <v>616</v>
      </c>
      <c r="D37" s="832" t="s">
        <v>6368</v>
      </c>
      <c r="E37" s="832" t="s">
        <v>6412</v>
      </c>
      <c r="F37" s="832" t="s">
        <v>3215</v>
      </c>
      <c r="G37" s="849">
        <v>537.01</v>
      </c>
      <c r="H37" s="849">
        <v>5658711.3899999987</v>
      </c>
      <c r="I37" s="832">
        <v>0.86491306378694777</v>
      </c>
      <c r="J37" s="832">
        <v>10537.441369806891</v>
      </c>
      <c r="K37" s="849">
        <v>674.75999999999976</v>
      </c>
      <c r="L37" s="849">
        <v>6542520.4299999997</v>
      </c>
      <c r="M37" s="832">
        <v>1</v>
      </c>
      <c r="N37" s="832">
        <v>9696.0703509395971</v>
      </c>
      <c r="O37" s="849">
        <v>559.1099999999999</v>
      </c>
      <c r="P37" s="849">
        <v>5116040.99</v>
      </c>
      <c r="Q37" s="837">
        <v>0.78196790437840491</v>
      </c>
      <c r="R37" s="850">
        <v>9150.3299708465256</v>
      </c>
    </row>
    <row r="38" spans="1:18" ht="14.45" customHeight="1" x14ac:dyDescent="0.2">
      <c r="A38" s="831" t="s">
        <v>6366</v>
      </c>
      <c r="B38" s="832" t="s">
        <v>6367</v>
      </c>
      <c r="C38" s="832" t="s">
        <v>616</v>
      </c>
      <c r="D38" s="832" t="s">
        <v>6368</v>
      </c>
      <c r="E38" s="832" t="s">
        <v>6413</v>
      </c>
      <c r="F38" s="832" t="s">
        <v>6414</v>
      </c>
      <c r="G38" s="849">
        <v>73</v>
      </c>
      <c r="H38" s="849">
        <v>3558.0199999999986</v>
      </c>
      <c r="I38" s="832">
        <v>8.1111111111111072</v>
      </c>
      <c r="J38" s="832">
        <v>48.739999999999981</v>
      </c>
      <c r="K38" s="849">
        <v>9</v>
      </c>
      <c r="L38" s="849">
        <v>438.66</v>
      </c>
      <c r="M38" s="832">
        <v>1</v>
      </c>
      <c r="N38" s="832">
        <v>48.74</v>
      </c>
      <c r="O38" s="849"/>
      <c r="P38" s="849"/>
      <c r="Q38" s="837"/>
      <c r="R38" s="850"/>
    </row>
    <row r="39" spans="1:18" ht="14.45" customHeight="1" x14ac:dyDescent="0.2">
      <c r="A39" s="831" t="s">
        <v>6366</v>
      </c>
      <c r="B39" s="832" t="s">
        <v>6367</v>
      </c>
      <c r="C39" s="832" t="s">
        <v>616</v>
      </c>
      <c r="D39" s="832" t="s">
        <v>6368</v>
      </c>
      <c r="E39" s="832" t="s">
        <v>6415</v>
      </c>
      <c r="F39" s="832" t="s">
        <v>6416</v>
      </c>
      <c r="G39" s="849">
        <v>265.70000000000005</v>
      </c>
      <c r="H39" s="849">
        <v>36543.829999999994</v>
      </c>
      <c r="I39" s="832"/>
      <c r="J39" s="832">
        <v>137.53793752352271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5" customHeight="1" x14ac:dyDescent="0.2">
      <c r="A40" s="831" t="s">
        <v>6366</v>
      </c>
      <c r="B40" s="832" t="s">
        <v>6367</v>
      </c>
      <c r="C40" s="832" t="s">
        <v>616</v>
      </c>
      <c r="D40" s="832" t="s">
        <v>6368</v>
      </c>
      <c r="E40" s="832" t="s">
        <v>6417</v>
      </c>
      <c r="F40" s="832" t="s">
        <v>6416</v>
      </c>
      <c r="G40" s="849">
        <v>356.15999999999997</v>
      </c>
      <c r="H40" s="849">
        <v>244916.45000000007</v>
      </c>
      <c r="I40" s="832"/>
      <c r="J40" s="832">
        <v>687.65849618149173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5" customHeight="1" x14ac:dyDescent="0.2">
      <c r="A41" s="831" t="s">
        <v>6366</v>
      </c>
      <c r="B41" s="832" t="s">
        <v>6367</v>
      </c>
      <c r="C41" s="832" t="s">
        <v>616</v>
      </c>
      <c r="D41" s="832" t="s">
        <v>6368</v>
      </c>
      <c r="E41" s="832" t="s">
        <v>6418</v>
      </c>
      <c r="F41" s="832" t="s">
        <v>1345</v>
      </c>
      <c r="G41" s="849">
        <v>0.2</v>
      </c>
      <c r="H41" s="849">
        <v>15.37</v>
      </c>
      <c r="I41" s="832"/>
      <c r="J41" s="832">
        <v>76.849999999999994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5" customHeight="1" x14ac:dyDescent="0.2">
      <c r="A42" s="831" t="s">
        <v>6366</v>
      </c>
      <c r="B42" s="832" t="s">
        <v>6367</v>
      </c>
      <c r="C42" s="832" t="s">
        <v>616</v>
      </c>
      <c r="D42" s="832" t="s">
        <v>6368</v>
      </c>
      <c r="E42" s="832" t="s">
        <v>6419</v>
      </c>
      <c r="F42" s="832" t="s">
        <v>6420</v>
      </c>
      <c r="G42" s="849"/>
      <c r="H42" s="849"/>
      <c r="I42" s="832"/>
      <c r="J42" s="832"/>
      <c r="K42" s="849"/>
      <c r="L42" s="849"/>
      <c r="M42" s="832"/>
      <c r="N42" s="832"/>
      <c r="O42" s="849">
        <v>0.2</v>
      </c>
      <c r="P42" s="849">
        <v>35.4</v>
      </c>
      <c r="Q42" s="837"/>
      <c r="R42" s="850">
        <v>176.99999999999997</v>
      </c>
    </row>
    <row r="43" spans="1:18" ht="14.45" customHeight="1" x14ac:dyDescent="0.2">
      <c r="A43" s="831" t="s">
        <v>6366</v>
      </c>
      <c r="B43" s="832" t="s">
        <v>6367</v>
      </c>
      <c r="C43" s="832" t="s">
        <v>616</v>
      </c>
      <c r="D43" s="832" t="s">
        <v>6368</v>
      </c>
      <c r="E43" s="832" t="s">
        <v>6421</v>
      </c>
      <c r="F43" s="832" t="s">
        <v>2258</v>
      </c>
      <c r="G43" s="849">
        <v>97</v>
      </c>
      <c r="H43" s="849">
        <v>201309.91999999998</v>
      </c>
      <c r="I43" s="832"/>
      <c r="J43" s="832">
        <v>2075.3599999999997</v>
      </c>
      <c r="K43" s="849"/>
      <c r="L43" s="849"/>
      <c r="M43" s="832"/>
      <c r="N43" s="832"/>
      <c r="O43" s="849">
        <v>291</v>
      </c>
      <c r="P43" s="849">
        <v>375640.25999999983</v>
      </c>
      <c r="Q43" s="837"/>
      <c r="R43" s="850">
        <v>1290.8599999999994</v>
      </c>
    </row>
    <row r="44" spans="1:18" ht="14.45" customHeight="1" x14ac:dyDescent="0.2">
      <c r="A44" s="831" t="s">
        <v>6366</v>
      </c>
      <c r="B44" s="832" t="s">
        <v>6367</v>
      </c>
      <c r="C44" s="832" t="s">
        <v>616</v>
      </c>
      <c r="D44" s="832" t="s">
        <v>6368</v>
      </c>
      <c r="E44" s="832" t="s">
        <v>6422</v>
      </c>
      <c r="F44" s="832" t="s">
        <v>673</v>
      </c>
      <c r="G44" s="849">
        <v>1.8000000000000003</v>
      </c>
      <c r="H44" s="849">
        <v>140.39999999999998</v>
      </c>
      <c r="I44" s="832">
        <v>2.4928977272727271</v>
      </c>
      <c r="J44" s="832">
        <v>77.999999999999972</v>
      </c>
      <c r="K44" s="849">
        <v>1</v>
      </c>
      <c r="L44" s="849">
        <v>56.32</v>
      </c>
      <c r="M44" s="832">
        <v>1</v>
      </c>
      <c r="N44" s="832">
        <v>56.32</v>
      </c>
      <c r="O44" s="849">
        <v>1.2</v>
      </c>
      <c r="P44" s="849">
        <v>59.72</v>
      </c>
      <c r="Q44" s="837">
        <v>1.0603693181818181</v>
      </c>
      <c r="R44" s="850">
        <v>49.766666666666666</v>
      </c>
    </row>
    <row r="45" spans="1:18" ht="14.45" customHeight="1" x14ac:dyDescent="0.2">
      <c r="A45" s="831" t="s">
        <v>6366</v>
      </c>
      <c r="B45" s="832" t="s">
        <v>6367</v>
      </c>
      <c r="C45" s="832" t="s">
        <v>616</v>
      </c>
      <c r="D45" s="832" t="s">
        <v>6368</v>
      </c>
      <c r="E45" s="832" t="s">
        <v>6423</v>
      </c>
      <c r="F45" s="832" t="s">
        <v>1445</v>
      </c>
      <c r="G45" s="849">
        <v>223.50000000000003</v>
      </c>
      <c r="H45" s="849">
        <v>40710.520000000011</v>
      </c>
      <c r="I45" s="832">
        <v>0.82648116586966713</v>
      </c>
      <c r="J45" s="832">
        <v>182.14997762863538</v>
      </c>
      <c r="K45" s="849">
        <v>275.74999999999994</v>
      </c>
      <c r="L45" s="849">
        <v>49257.65</v>
      </c>
      <c r="M45" s="832">
        <v>1</v>
      </c>
      <c r="N45" s="832">
        <v>178.63155031731645</v>
      </c>
      <c r="O45" s="849">
        <v>318.41999999999985</v>
      </c>
      <c r="P45" s="849">
        <v>55798.960000000036</v>
      </c>
      <c r="Q45" s="837">
        <v>1.1327978496741122</v>
      </c>
      <c r="R45" s="850">
        <v>175.23698260159557</v>
      </c>
    </row>
    <row r="46" spans="1:18" ht="14.45" customHeight="1" x14ac:dyDescent="0.2">
      <c r="A46" s="831" t="s">
        <v>6366</v>
      </c>
      <c r="B46" s="832" t="s">
        <v>6367</v>
      </c>
      <c r="C46" s="832" t="s">
        <v>616</v>
      </c>
      <c r="D46" s="832" t="s">
        <v>6368</v>
      </c>
      <c r="E46" s="832" t="s">
        <v>6424</v>
      </c>
      <c r="F46" s="832" t="s">
        <v>881</v>
      </c>
      <c r="G46" s="849">
        <v>441.30999999999995</v>
      </c>
      <c r="H46" s="849">
        <v>32317.06</v>
      </c>
      <c r="I46" s="832">
        <v>2.004927159680423</v>
      </c>
      <c r="J46" s="832">
        <v>73.229838435566847</v>
      </c>
      <c r="K46" s="849">
        <v>238.09999999999994</v>
      </c>
      <c r="L46" s="849">
        <v>16118.820000000002</v>
      </c>
      <c r="M46" s="832">
        <v>1</v>
      </c>
      <c r="N46" s="832">
        <v>67.697690046199099</v>
      </c>
      <c r="O46" s="849">
        <v>126.8</v>
      </c>
      <c r="P46" s="849">
        <v>7616.26</v>
      </c>
      <c r="Q46" s="837">
        <v>0.47250729271745695</v>
      </c>
      <c r="R46" s="850">
        <v>60.065141955835962</v>
      </c>
    </row>
    <row r="47" spans="1:18" ht="14.45" customHeight="1" x14ac:dyDescent="0.2">
      <c r="A47" s="831" t="s">
        <v>6366</v>
      </c>
      <c r="B47" s="832" t="s">
        <v>6367</v>
      </c>
      <c r="C47" s="832" t="s">
        <v>616</v>
      </c>
      <c r="D47" s="832" t="s">
        <v>6368</v>
      </c>
      <c r="E47" s="832" t="s">
        <v>6425</v>
      </c>
      <c r="F47" s="832" t="s">
        <v>3373</v>
      </c>
      <c r="G47" s="849">
        <v>22.139999999999993</v>
      </c>
      <c r="H47" s="849">
        <v>12025.979999999998</v>
      </c>
      <c r="I47" s="832">
        <v>0.55115265157296001</v>
      </c>
      <c r="J47" s="832">
        <v>543.17886178861795</v>
      </c>
      <c r="K47" s="849">
        <v>31.799999999999997</v>
      </c>
      <c r="L47" s="849">
        <v>21819.689999999995</v>
      </c>
      <c r="M47" s="832">
        <v>1</v>
      </c>
      <c r="N47" s="832">
        <v>686.15377358490559</v>
      </c>
      <c r="O47" s="849">
        <v>57.210000000000008</v>
      </c>
      <c r="P47" s="849">
        <v>39255.14</v>
      </c>
      <c r="Q47" s="837">
        <v>1.7990695559836096</v>
      </c>
      <c r="R47" s="850">
        <v>686.15871351162377</v>
      </c>
    </row>
    <row r="48" spans="1:18" ht="14.45" customHeight="1" x14ac:dyDescent="0.2">
      <c r="A48" s="831" t="s">
        <v>6366</v>
      </c>
      <c r="B48" s="832" t="s">
        <v>6367</v>
      </c>
      <c r="C48" s="832" t="s">
        <v>616</v>
      </c>
      <c r="D48" s="832" t="s">
        <v>6368</v>
      </c>
      <c r="E48" s="832" t="s">
        <v>6426</v>
      </c>
      <c r="F48" s="832" t="s">
        <v>3373</v>
      </c>
      <c r="G48" s="849">
        <v>44.92</v>
      </c>
      <c r="H48" s="849">
        <v>5925.13</v>
      </c>
      <c r="I48" s="832">
        <v>0.54375103815167258</v>
      </c>
      <c r="J48" s="832">
        <v>131.90405164737311</v>
      </c>
      <c r="K48" s="849">
        <v>63.519999999999996</v>
      </c>
      <c r="L48" s="849">
        <v>10896.769999999999</v>
      </c>
      <c r="M48" s="832">
        <v>1</v>
      </c>
      <c r="N48" s="832">
        <v>171.54864609571788</v>
      </c>
      <c r="O48" s="849">
        <v>80.16</v>
      </c>
      <c r="P48" s="849">
        <v>13751.359999999995</v>
      </c>
      <c r="Q48" s="837">
        <v>1.2619666194661352</v>
      </c>
      <c r="R48" s="850">
        <v>171.54890219560872</v>
      </c>
    </row>
    <row r="49" spans="1:18" ht="14.45" customHeight="1" x14ac:dyDescent="0.2">
      <c r="A49" s="831" t="s">
        <v>6366</v>
      </c>
      <c r="B49" s="832" t="s">
        <v>6367</v>
      </c>
      <c r="C49" s="832" t="s">
        <v>616</v>
      </c>
      <c r="D49" s="832" t="s">
        <v>6368</v>
      </c>
      <c r="E49" s="832" t="s">
        <v>6427</v>
      </c>
      <c r="F49" s="832" t="s">
        <v>3373</v>
      </c>
      <c r="G49" s="849">
        <v>162.99999999999997</v>
      </c>
      <c r="H49" s="849">
        <v>44702.170000000006</v>
      </c>
      <c r="I49" s="832">
        <v>0.67600736464441413</v>
      </c>
      <c r="J49" s="832">
        <v>274.24644171779147</v>
      </c>
      <c r="K49" s="849">
        <v>192.73999999999998</v>
      </c>
      <c r="L49" s="849">
        <v>66126.749999999985</v>
      </c>
      <c r="M49" s="832">
        <v>1</v>
      </c>
      <c r="N49" s="832">
        <v>343.08783853896438</v>
      </c>
      <c r="O49" s="849">
        <v>287.43000000000006</v>
      </c>
      <c r="P49" s="849">
        <v>98613.679999999964</v>
      </c>
      <c r="Q49" s="837">
        <v>1.4912827259770061</v>
      </c>
      <c r="R49" s="850">
        <v>343.08763872942956</v>
      </c>
    </row>
    <row r="50" spans="1:18" ht="14.45" customHeight="1" x14ac:dyDescent="0.2">
      <c r="A50" s="831" t="s">
        <v>6366</v>
      </c>
      <c r="B50" s="832" t="s">
        <v>6367</v>
      </c>
      <c r="C50" s="832" t="s">
        <v>616</v>
      </c>
      <c r="D50" s="832" t="s">
        <v>6368</v>
      </c>
      <c r="E50" s="832" t="s">
        <v>6428</v>
      </c>
      <c r="F50" s="832" t="s">
        <v>1559</v>
      </c>
      <c r="G50" s="849">
        <v>5.6000000000000005</v>
      </c>
      <c r="H50" s="849">
        <v>335.77000000000004</v>
      </c>
      <c r="I50" s="832">
        <v>1.1603082452139057</v>
      </c>
      <c r="J50" s="832">
        <v>59.958928571428572</v>
      </c>
      <c r="K50" s="849">
        <v>5.8</v>
      </c>
      <c r="L50" s="849">
        <v>289.38</v>
      </c>
      <c r="M50" s="832">
        <v>1</v>
      </c>
      <c r="N50" s="832">
        <v>49.893103448275866</v>
      </c>
      <c r="O50" s="849">
        <v>8.0000000000000018</v>
      </c>
      <c r="P50" s="849">
        <v>356.47</v>
      </c>
      <c r="Q50" s="837">
        <v>1.2318404865574677</v>
      </c>
      <c r="R50" s="850">
        <v>44.558749999999996</v>
      </c>
    </row>
    <row r="51" spans="1:18" ht="14.45" customHeight="1" x14ac:dyDescent="0.2">
      <c r="A51" s="831" t="s">
        <v>6366</v>
      </c>
      <c r="B51" s="832" t="s">
        <v>6367</v>
      </c>
      <c r="C51" s="832" t="s">
        <v>616</v>
      </c>
      <c r="D51" s="832" t="s">
        <v>6368</v>
      </c>
      <c r="E51" s="832" t="s">
        <v>6429</v>
      </c>
      <c r="F51" s="832" t="s">
        <v>2004</v>
      </c>
      <c r="G51" s="849"/>
      <c r="H51" s="849"/>
      <c r="I51" s="832"/>
      <c r="J51" s="832"/>
      <c r="K51" s="849"/>
      <c r="L51" s="849"/>
      <c r="M51" s="832"/>
      <c r="N51" s="832"/>
      <c r="O51" s="849">
        <v>0.01</v>
      </c>
      <c r="P51" s="849">
        <v>19.66</v>
      </c>
      <c r="Q51" s="837"/>
      <c r="R51" s="850">
        <v>1966</v>
      </c>
    </row>
    <row r="52" spans="1:18" ht="14.45" customHeight="1" x14ac:dyDescent="0.2">
      <c r="A52" s="831" t="s">
        <v>6366</v>
      </c>
      <c r="B52" s="832" t="s">
        <v>6367</v>
      </c>
      <c r="C52" s="832" t="s">
        <v>616</v>
      </c>
      <c r="D52" s="832" t="s">
        <v>6368</v>
      </c>
      <c r="E52" s="832" t="s">
        <v>6430</v>
      </c>
      <c r="F52" s="832" t="s">
        <v>6431</v>
      </c>
      <c r="G52" s="849">
        <v>2.1000000000000005</v>
      </c>
      <c r="H52" s="849">
        <v>563.58999999999992</v>
      </c>
      <c r="I52" s="832">
        <v>1.1343947506139045</v>
      </c>
      <c r="J52" s="832">
        <v>268.37619047619035</v>
      </c>
      <c r="K52" s="849">
        <v>2.04</v>
      </c>
      <c r="L52" s="849">
        <v>496.81999999999994</v>
      </c>
      <c r="M52" s="832">
        <v>1</v>
      </c>
      <c r="N52" s="832">
        <v>243.53921568627447</v>
      </c>
      <c r="O52" s="849">
        <v>2.6200000000000006</v>
      </c>
      <c r="P52" s="849">
        <v>545.98</v>
      </c>
      <c r="Q52" s="837">
        <v>1.0989493176603198</v>
      </c>
      <c r="R52" s="850">
        <v>208.38931297709919</v>
      </c>
    </row>
    <row r="53" spans="1:18" ht="14.45" customHeight="1" x14ac:dyDescent="0.2">
      <c r="A53" s="831" t="s">
        <v>6366</v>
      </c>
      <c r="B53" s="832" t="s">
        <v>6367</v>
      </c>
      <c r="C53" s="832" t="s">
        <v>616</v>
      </c>
      <c r="D53" s="832" t="s">
        <v>6368</v>
      </c>
      <c r="E53" s="832" t="s">
        <v>6432</v>
      </c>
      <c r="F53" s="832" t="s">
        <v>6433</v>
      </c>
      <c r="G53" s="849">
        <v>43.800000000000004</v>
      </c>
      <c r="H53" s="849">
        <v>5137.7499999999991</v>
      </c>
      <c r="I53" s="832">
        <v>0.76842254827178746</v>
      </c>
      <c r="J53" s="832">
        <v>117.30022831050225</v>
      </c>
      <c r="K53" s="849">
        <v>56.999999999999993</v>
      </c>
      <c r="L53" s="849">
        <v>6686.1000000000013</v>
      </c>
      <c r="M53" s="832">
        <v>1</v>
      </c>
      <c r="N53" s="832">
        <v>117.30000000000004</v>
      </c>
      <c r="O53" s="849">
        <v>85.499999999999929</v>
      </c>
      <c r="P53" s="849">
        <v>10029.28999999999</v>
      </c>
      <c r="Q53" s="837">
        <v>1.5000209389629213</v>
      </c>
      <c r="R53" s="850">
        <v>117.30163742690057</v>
      </c>
    </row>
    <row r="54" spans="1:18" ht="14.45" customHeight="1" x14ac:dyDescent="0.2">
      <c r="A54" s="831" t="s">
        <v>6366</v>
      </c>
      <c r="B54" s="832" t="s">
        <v>6367</v>
      </c>
      <c r="C54" s="832" t="s">
        <v>616</v>
      </c>
      <c r="D54" s="832" t="s">
        <v>6368</v>
      </c>
      <c r="E54" s="832" t="s">
        <v>6434</v>
      </c>
      <c r="F54" s="832" t="s">
        <v>1451</v>
      </c>
      <c r="G54" s="849">
        <v>25.699999999999992</v>
      </c>
      <c r="H54" s="849">
        <v>2300.1500000000005</v>
      </c>
      <c r="I54" s="832">
        <v>1.1202647548728339</v>
      </c>
      <c r="J54" s="832">
        <v>89.500000000000043</v>
      </c>
      <c r="K54" s="849">
        <v>24.4</v>
      </c>
      <c r="L54" s="849">
        <v>2053.2200000000003</v>
      </c>
      <c r="M54" s="832">
        <v>1</v>
      </c>
      <c r="N54" s="832">
        <v>84.148360655737719</v>
      </c>
      <c r="O54" s="849">
        <v>40.819999999999986</v>
      </c>
      <c r="P54" s="849">
        <v>2715.7599999999998</v>
      </c>
      <c r="Q54" s="837">
        <v>1.3226833948627033</v>
      </c>
      <c r="R54" s="850">
        <v>66.530132288094094</v>
      </c>
    </row>
    <row r="55" spans="1:18" ht="14.45" customHeight="1" x14ac:dyDescent="0.2">
      <c r="A55" s="831" t="s">
        <v>6366</v>
      </c>
      <c r="B55" s="832" t="s">
        <v>6367</v>
      </c>
      <c r="C55" s="832" t="s">
        <v>616</v>
      </c>
      <c r="D55" s="832" t="s">
        <v>6368</v>
      </c>
      <c r="E55" s="832" t="s">
        <v>6435</v>
      </c>
      <c r="F55" s="832" t="s">
        <v>1496</v>
      </c>
      <c r="G55" s="849">
        <v>5</v>
      </c>
      <c r="H55" s="849">
        <v>429.25</v>
      </c>
      <c r="I55" s="832"/>
      <c r="J55" s="832">
        <v>85.85</v>
      </c>
      <c r="K55" s="849"/>
      <c r="L55" s="849"/>
      <c r="M55" s="832"/>
      <c r="N55" s="832"/>
      <c r="O55" s="849"/>
      <c r="P55" s="849"/>
      <c r="Q55" s="837"/>
      <c r="R55" s="850"/>
    </row>
    <row r="56" spans="1:18" ht="14.45" customHeight="1" x14ac:dyDescent="0.2">
      <c r="A56" s="831" t="s">
        <v>6366</v>
      </c>
      <c r="B56" s="832" t="s">
        <v>6367</v>
      </c>
      <c r="C56" s="832" t="s">
        <v>616</v>
      </c>
      <c r="D56" s="832" t="s">
        <v>6368</v>
      </c>
      <c r="E56" s="832" t="s">
        <v>6436</v>
      </c>
      <c r="F56" s="832" t="s">
        <v>2028</v>
      </c>
      <c r="G56" s="849"/>
      <c r="H56" s="849"/>
      <c r="I56" s="832"/>
      <c r="J56" s="832"/>
      <c r="K56" s="849">
        <v>0.6</v>
      </c>
      <c r="L56" s="849">
        <v>2102.2399999999998</v>
      </c>
      <c r="M56" s="832">
        <v>1</v>
      </c>
      <c r="N56" s="832">
        <v>3503.7333333333331</v>
      </c>
      <c r="O56" s="849">
        <v>1.06</v>
      </c>
      <c r="P56" s="849">
        <v>3758.99</v>
      </c>
      <c r="Q56" s="837">
        <v>1.7880879442879976</v>
      </c>
      <c r="R56" s="850">
        <v>3546.216981132075</v>
      </c>
    </row>
    <row r="57" spans="1:18" ht="14.45" customHeight="1" x14ac:dyDescent="0.2">
      <c r="A57" s="831" t="s">
        <v>6366</v>
      </c>
      <c r="B57" s="832" t="s">
        <v>6367</v>
      </c>
      <c r="C57" s="832" t="s">
        <v>616</v>
      </c>
      <c r="D57" s="832" t="s">
        <v>6368</v>
      </c>
      <c r="E57" s="832" t="s">
        <v>6437</v>
      </c>
      <c r="F57" s="832" t="s">
        <v>2028</v>
      </c>
      <c r="G57" s="849"/>
      <c r="H57" s="849"/>
      <c r="I57" s="832"/>
      <c r="J57" s="832"/>
      <c r="K57" s="849"/>
      <c r="L57" s="849"/>
      <c r="M57" s="832"/>
      <c r="N57" s="832"/>
      <c r="O57" s="849">
        <v>0.77</v>
      </c>
      <c r="P57" s="849">
        <v>14630.970000000001</v>
      </c>
      <c r="Q57" s="837"/>
      <c r="R57" s="850">
        <v>19001.259740259742</v>
      </c>
    </row>
    <row r="58" spans="1:18" ht="14.45" customHeight="1" x14ac:dyDescent="0.2">
      <c r="A58" s="831" t="s">
        <v>6366</v>
      </c>
      <c r="B58" s="832" t="s">
        <v>6367</v>
      </c>
      <c r="C58" s="832" t="s">
        <v>616</v>
      </c>
      <c r="D58" s="832" t="s">
        <v>6368</v>
      </c>
      <c r="E58" s="832" t="s">
        <v>6438</v>
      </c>
      <c r="F58" s="832" t="s">
        <v>1936</v>
      </c>
      <c r="G58" s="849">
        <v>5.71</v>
      </c>
      <c r="H58" s="849">
        <v>1112.3899999999999</v>
      </c>
      <c r="I58" s="832">
        <v>1.0490880283682593</v>
      </c>
      <c r="J58" s="832">
        <v>194.81436077057791</v>
      </c>
      <c r="K58" s="849">
        <v>5.3199999999999994</v>
      </c>
      <c r="L58" s="849">
        <v>1060.3399999999997</v>
      </c>
      <c r="M58" s="832">
        <v>1</v>
      </c>
      <c r="N58" s="832">
        <v>199.31203007518795</v>
      </c>
      <c r="O58" s="849">
        <v>15.479999999999997</v>
      </c>
      <c r="P58" s="849">
        <v>2918.04</v>
      </c>
      <c r="Q58" s="837">
        <v>2.7519852122903981</v>
      </c>
      <c r="R58" s="850">
        <v>188.50387596899228</v>
      </c>
    </row>
    <row r="59" spans="1:18" ht="14.45" customHeight="1" x14ac:dyDescent="0.2">
      <c r="A59" s="831" t="s">
        <v>6366</v>
      </c>
      <c r="B59" s="832" t="s">
        <v>6367</v>
      </c>
      <c r="C59" s="832" t="s">
        <v>616</v>
      </c>
      <c r="D59" s="832" t="s">
        <v>6368</v>
      </c>
      <c r="E59" s="832" t="s">
        <v>6439</v>
      </c>
      <c r="F59" s="832" t="s">
        <v>2816</v>
      </c>
      <c r="G59" s="849">
        <v>293.70999999999998</v>
      </c>
      <c r="H59" s="849">
        <v>691070.1100000001</v>
      </c>
      <c r="I59" s="832">
        <v>0.76348008855912453</v>
      </c>
      <c r="J59" s="832">
        <v>2352.8994926968785</v>
      </c>
      <c r="K59" s="849">
        <v>384.70000000000005</v>
      </c>
      <c r="L59" s="849">
        <v>905158.00000000012</v>
      </c>
      <c r="M59" s="832">
        <v>1</v>
      </c>
      <c r="N59" s="832">
        <v>2352.893163504029</v>
      </c>
      <c r="O59" s="849"/>
      <c r="P59" s="849"/>
      <c r="Q59" s="837"/>
      <c r="R59" s="850"/>
    </row>
    <row r="60" spans="1:18" ht="14.45" customHeight="1" x14ac:dyDescent="0.2">
      <c r="A60" s="831" t="s">
        <v>6366</v>
      </c>
      <c r="B60" s="832" t="s">
        <v>6367</v>
      </c>
      <c r="C60" s="832" t="s">
        <v>616</v>
      </c>
      <c r="D60" s="832" t="s">
        <v>6368</v>
      </c>
      <c r="E60" s="832" t="s">
        <v>6440</v>
      </c>
      <c r="F60" s="832" t="s">
        <v>6441</v>
      </c>
      <c r="G60" s="849"/>
      <c r="H60" s="849"/>
      <c r="I60" s="832"/>
      <c r="J60" s="832"/>
      <c r="K60" s="849">
        <v>2</v>
      </c>
      <c r="L60" s="849">
        <v>4609.18</v>
      </c>
      <c r="M60" s="832">
        <v>1</v>
      </c>
      <c r="N60" s="832">
        <v>2304.59</v>
      </c>
      <c r="O60" s="849"/>
      <c r="P60" s="849"/>
      <c r="Q60" s="837"/>
      <c r="R60" s="850"/>
    </row>
    <row r="61" spans="1:18" ht="14.45" customHeight="1" x14ac:dyDescent="0.2">
      <c r="A61" s="831" t="s">
        <v>6366</v>
      </c>
      <c r="B61" s="832" t="s">
        <v>6367</v>
      </c>
      <c r="C61" s="832" t="s">
        <v>616</v>
      </c>
      <c r="D61" s="832" t="s">
        <v>6368</v>
      </c>
      <c r="E61" s="832" t="s">
        <v>6442</v>
      </c>
      <c r="F61" s="832" t="s">
        <v>6443</v>
      </c>
      <c r="G61" s="849">
        <v>58.14</v>
      </c>
      <c r="H61" s="849">
        <v>28940.48</v>
      </c>
      <c r="I61" s="832">
        <v>23.539179802514923</v>
      </c>
      <c r="J61" s="832">
        <v>497.77227382180939</v>
      </c>
      <c r="K61" s="849">
        <v>2.4699999999999998</v>
      </c>
      <c r="L61" s="849">
        <v>1229.46</v>
      </c>
      <c r="M61" s="832">
        <v>1</v>
      </c>
      <c r="N61" s="832">
        <v>497.75708502024298</v>
      </c>
      <c r="O61" s="849"/>
      <c r="P61" s="849"/>
      <c r="Q61" s="837"/>
      <c r="R61" s="850"/>
    </row>
    <row r="62" spans="1:18" ht="14.45" customHeight="1" x14ac:dyDescent="0.2">
      <c r="A62" s="831" t="s">
        <v>6366</v>
      </c>
      <c r="B62" s="832" t="s">
        <v>6367</v>
      </c>
      <c r="C62" s="832" t="s">
        <v>616</v>
      </c>
      <c r="D62" s="832" t="s">
        <v>6368</v>
      </c>
      <c r="E62" s="832" t="s">
        <v>6444</v>
      </c>
      <c r="F62" s="832" t="s">
        <v>6443</v>
      </c>
      <c r="G62" s="849">
        <v>159.85999999999999</v>
      </c>
      <c r="H62" s="849">
        <v>26523.919999999995</v>
      </c>
      <c r="I62" s="832">
        <v>159.85969141755058</v>
      </c>
      <c r="J62" s="832">
        <v>165.91967971975475</v>
      </c>
      <c r="K62" s="849">
        <v>1</v>
      </c>
      <c r="L62" s="849">
        <v>165.92000000000002</v>
      </c>
      <c r="M62" s="832">
        <v>1</v>
      </c>
      <c r="N62" s="832">
        <v>165.92000000000002</v>
      </c>
      <c r="O62" s="849"/>
      <c r="P62" s="849"/>
      <c r="Q62" s="837"/>
      <c r="R62" s="850"/>
    </row>
    <row r="63" spans="1:18" ht="14.45" customHeight="1" x14ac:dyDescent="0.2">
      <c r="A63" s="831" t="s">
        <v>6366</v>
      </c>
      <c r="B63" s="832" t="s">
        <v>6367</v>
      </c>
      <c r="C63" s="832" t="s">
        <v>616</v>
      </c>
      <c r="D63" s="832" t="s">
        <v>6368</v>
      </c>
      <c r="E63" s="832" t="s">
        <v>6445</v>
      </c>
      <c r="F63" s="832" t="s">
        <v>6446</v>
      </c>
      <c r="G63" s="849">
        <v>1</v>
      </c>
      <c r="H63" s="849">
        <v>6187.91</v>
      </c>
      <c r="I63" s="832">
        <v>8.1550348979419693E-2</v>
      </c>
      <c r="J63" s="832">
        <v>6187.91</v>
      </c>
      <c r="K63" s="849">
        <v>16</v>
      </c>
      <c r="L63" s="849">
        <v>75878.400000000009</v>
      </c>
      <c r="M63" s="832">
        <v>1</v>
      </c>
      <c r="N63" s="832">
        <v>4742.4000000000005</v>
      </c>
      <c r="O63" s="849"/>
      <c r="P63" s="849"/>
      <c r="Q63" s="837"/>
      <c r="R63" s="850"/>
    </row>
    <row r="64" spans="1:18" ht="14.45" customHeight="1" x14ac:dyDescent="0.2">
      <c r="A64" s="831" t="s">
        <v>6366</v>
      </c>
      <c r="B64" s="832" t="s">
        <v>6367</v>
      </c>
      <c r="C64" s="832" t="s">
        <v>616</v>
      </c>
      <c r="D64" s="832" t="s">
        <v>6368</v>
      </c>
      <c r="E64" s="832" t="s">
        <v>6447</v>
      </c>
      <c r="F64" s="832" t="s">
        <v>6448</v>
      </c>
      <c r="G64" s="849">
        <v>72.66</v>
      </c>
      <c r="H64" s="849">
        <v>52000.950000000012</v>
      </c>
      <c r="I64" s="832"/>
      <c r="J64" s="832">
        <v>715.67506193228758</v>
      </c>
      <c r="K64" s="849"/>
      <c r="L64" s="849"/>
      <c r="M64" s="832"/>
      <c r="N64" s="832"/>
      <c r="O64" s="849"/>
      <c r="P64" s="849"/>
      <c r="Q64" s="837"/>
      <c r="R64" s="850"/>
    </row>
    <row r="65" spans="1:18" ht="14.45" customHeight="1" x14ac:dyDescent="0.2">
      <c r="A65" s="831" t="s">
        <v>6366</v>
      </c>
      <c r="B65" s="832" t="s">
        <v>6367</v>
      </c>
      <c r="C65" s="832" t="s">
        <v>616</v>
      </c>
      <c r="D65" s="832" t="s">
        <v>6368</v>
      </c>
      <c r="E65" s="832" t="s">
        <v>6449</v>
      </c>
      <c r="F65" s="832" t="s">
        <v>6448</v>
      </c>
      <c r="G65" s="849">
        <v>149.52000000000001</v>
      </c>
      <c r="H65" s="849">
        <v>214016.34000000003</v>
      </c>
      <c r="I65" s="832"/>
      <c r="J65" s="832">
        <v>1431.3559390048156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5" customHeight="1" x14ac:dyDescent="0.2">
      <c r="A66" s="831" t="s">
        <v>6366</v>
      </c>
      <c r="B66" s="832" t="s">
        <v>6367</v>
      </c>
      <c r="C66" s="832" t="s">
        <v>616</v>
      </c>
      <c r="D66" s="832" t="s">
        <v>6368</v>
      </c>
      <c r="E66" s="832" t="s">
        <v>6450</v>
      </c>
      <c r="F66" s="832" t="s">
        <v>6451</v>
      </c>
      <c r="G66" s="849">
        <v>1</v>
      </c>
      <c r="H66" s="849">
        <v>235.46</v>
      </c>
      <c r="I66" s="832"/>
      <c r="J66" s="832">
        <v>235.46</v>
      </c>
      <c r="K66" s="849"/>
      <c r="L66" s="849"/>
      <c r="M66" s="832"/>
      <c r="N66" s="832"/>
      <c r="O66" s="849">
        <v>4</v>
      </c>
      <c r="P66" s="849">
        <v>941.84</v>
      </c>
      <c r="Q66" s="837"/>
      <c r="R66" s="850">
        <v>235.46</v>
      </c>
    </row>
    <row r="67" spans="1:18" ht="14.45" customHeight="1" x14ac:dyDescent="0.2">
      <c r="A67" s="831" t="s">
        <v>6366</v>
      </c>
      <c r="B67" s="832" t="s">
        <v>6367</v>
      </c>
      <c r="C67" s="832" t="s">
        <v>616</v>
      </c>
      <c r="D67" s="832" t="s">
        <v>6368</v>
      </c>
      <c r="E67" s="832" t="s">
        <v>6452</v>
      </c>
      <c r="F67" s="832" t="s">
        <v>6453</v>
      </c>
      <c r="G67" s="849">
        <v>3</v>
      </c>
      <c r="H67" s="849">
        <v>132503.97999999998</v>
      </c>
      <c r="I67" s="832"/>
      <c r="J67" s="832">
        <v>44167.993333333325</v>
      </c>
      <c r="K67" s="849"/>
      <c r="L67" s="849"/>
      <c r="M67" s="832"/>
      <c r="N67" s="832"/>
      <c r="O67" s="849"/>
      <c r="P67" s="849"/>
      <c r="Q67" s="837"/>
      <c r="R67" s="850"/>
    </row>
    <row r="68" spans="1:18" ht="14.45" customHeight="1" x14ac:dyDescent="0.2">
      <c r="A68" s="831" t="s">
        <v>6366</v>
      </c>
      <c r="B68" s="832" t="s">
        <v>6367</v>
      </c>
      <c r="C68" s="832" t="s">
        <v>616</v>
      </c>
      <c r="D68" s="832" t="s">
        <v>6368</v>
      </c>
      <c r="E68" s="832" t="s">
        <v>6454</v>
      </c>
      <c r="F68" s="832" t="s">
        <v>6453</v>
      </c>
      <c r="G68" s="849">
        <v>30</v>
      </c>
      <c r="H68" s="849">
        <v>2623860.84</v>
      </c>
      <c r="I68" s="832">
        <v>0.82783718881565838</v>
      </c>
      <c r="J68" s="832">
        <v>87462.027999999991</v>
      </c>
      <c r="K68" s="849">
        <v>38</v>
      </c>
      <c r="L68" s="849">
        <v>3169537.2899999996</v>
      </c>
      <c r="M68" s="832">
        <v>1</v>
      </c>
      <c r="N68" s="832">
        <v>83408.876052631575</v>
      </c>
      <c r="O68" s="849">
        <v>49</v>
      </c>
      <c r="P68" s="849">
        <v>3825427.5000000005</v>
      </c>
      <c r="Q68" s="837">
        <v>1.2069356344439794</v>
      </c>
      <c r="R68" s="850">
        <v>78069.948979591849</v>
      </c>
    </row>
    <row r="69" spans="1:18" ht="14.45" customHeight="1" x14ac:dyDescent="0.2">
      <c r="A69" s="831" t="s">
        <v>6366</v>
      </c>
      <c r="B69" s="832" t="s">
        <v>6367</v>
      </c>
      <c r="C69" s="832" t="s">
        <v>616</v>
      </c>
      <c r="D69" s="832" t="s">
        <v>6368</v>
      </c>
      <c r="E69" s="832" t="s">
        <v>6455</v>
      </c>
      <c r="F69" s="832" t="s">
        <v>6456</v>
      </c>
      <c r="G69" s="849">
        <v>9</v>
      </c>
      <c r="H69" s="849">
        <v>34893</v>
      </c>
      <c r="I69" s="832">
        <v>2.4456521739130435</v>
      </c>
      <c r="J69" s="832">
        <v>3877</v>
      </c>
      <c r="K69" s="849">
        <v>3.68</v>
      </c>
      <c r="L69" s="849">
        <v>14267.36</v>
      </c>
      <c r="M69" s="832">
        <v>1</v>
      </c>
      <c r="N69" s="832">
        <v>3877</v>
      </c>
      <c r="O69" s="849"/>
      <c r="P69" s="849"/>
      <c r="Q69" s="837"/>
      <c r="R69" s="850"/>
    </row>
    <row r="70" spans="1:18" ht="14.45" customHeight="1" x14ac:dyDescent="0.2">
      <c r="A70" s="831" t="s">
        <v>6366</v>
      </c>
      <c r="B70" s="832" t="s">
        <v>6367</v>
      </c>
      <c r="C70" s="832" t="s">
        <v>616</v>
      </c>
      <c r="D70" s="832" t="s">
        <v>6368</v>
      </c>
      <c r="E70" s="832" t="s">
        <v>6457</v>
      </c>
      <c r="F70" s="832" t="s">
        <v>6456</v>
      </c>
      <c r="G70" s="849">
        <v>8</v>
      </c>
      <c r="H70" s="849">
        <v>141712</v>
      </c>
      <c r="I70" s="832">
        <v>1.3333333333333333</v>
      </c>
      <c r="J70" s="832">
        <v>17714</v>
      </c>
      <c r="K70" s="849">
        <v>6</v>
      </c>
      <c r="L70" s="849">
        <v>106284</v>
      </c>
      <c r="M70" s="832">
        <v>1</v>
      </c>
      <c r="N70" s="832">
        <v>17714</v>
      </c>
      <c r="O70" s="849"/>
      <c r="P70" s="849"/>
      <c r="Q70" s="837"/>
      <c r="R70" s="850"/>
    </row>
    <row r="71" spans="1:18" ht="14.45" customHeight="1" x14ac:dyDescent="0.2">
      <c r="A71" s="831" t="s">
        <v>6366</v>
      </c>
      <c r="B71" s="832" t="s">
        <v>6367</v>
      </c>
      <c r="C71" s="832" t="s">
        <v>616</v>
      </c>
      <c r="D71" s="832" t="s">
        <v>6368</v>
      </c>
      <c r="E71" s="832" t="s">
        <v>6458</v>
      </c>
      <c r="F71" s="832" t="s">
        <v>2797</v>
      </c>
      <c r="G71" s="849">
        <v>1143.9900000000002</v>
      </c>
      <c r="H71" s="849">
        <v>301760.24999999994</v>
      </c>
      <c r="I71" s="832">
        <v>1.909981257818077</v>
      </c>
      <c r="J71" s="832">
        <v>263.77874806597947</v>
      </c>
      <c r="K71" s="849">
        <v>1063.7699999999998</v>
      </c>
      <c r="L71" s="849">
        <v>157991.21</v>
      </c>
      <c r="M71" s="832">
        <v>1</v>
      </c>
      <c r="N71" s="832">
        <v>148.52008422873368</v>
      </c>
      <c r="O71" s="849">
        <v>853.68</v>
      </c>
      <c r="P71" s="849">
        <v>67235.87000000001</v>
      </c>
      <c r="Q71" s="837">
        <v>0.42556715655257032</v>
      </c>
      <c r="R71" s="850">
        <v>78.760038890450772</v>
      </c>
    </row>
    <row r="72" spans="1:18" ht="14.45" customHeight="1" x14ac:dyDescent="0.2">
      <c r="A72" s="831" t="s">
        <v>6366</v>
      </c>
      <c r="B72" s="832" t="s">
        <v>6367</v>
      </c>
      <c r="C72" s="832" t="s">
        <v>616</v>
      </c>
      <c r="D72" s="832" t="s">
        <v>6368</v>
      </c>
      <c r="E72" s="832" t="s">
        <v>6459</v>
      </c>
      <c r="F72" s="832" t="s">
        <v>6389</v>
      </c>
      <c r="G72" s="849">
        <v>9</v>
      </c>
      <c r="H72" s="849">
        <v>175655.88</v>
      </c>
      <c r="I72" s="832">
        <v>1.3254976769666926</v>
      </c>
      <c r="J72" s="832">
        <v>19517.32</v>
      </c>
      <c r="K72" s="849">
        <v>11</v>
      </c>
      <c r="L72" s="849">
        <v>132520.70000000001</v>
      </c>
      <c r="M72" s="832">
        <v>1</v>
      </c>
      <c r="N72" s="832">
        <v>12047.336363636365</v>
      </c>
      <c r="O72" s="849">
        <v>10</v>
      </c>
      <c r="P72" s="849">
        <v>99239.01</v>
      </c>
      <c r="Q72" s="837">
        <v>0.74885666918451221</v>
      </c>
      <c r="R72" s="850">
        <v>9923.9009999999998</v>
      </c>
    </row>
    <row r="73" spans="1:18" ht="14.45" customHeight="1" x14ac:dyDescent="0.2">
      <c r="A73" s="831" t="s">
        <v>6366</v>
      </c>
      <c r="B73" s="832" t="s">
        <v>6367</v>
      </c>
      <c r="C73" s="832" t="s">
        <v>616</v>
      </c>
      <c r="D73" s="832" t="s">
        <v>6368</v>
      </c>
      <c r="E73" s="832" t="s">
        <v>6460</v>
      </c>
      <c r="F73" s="832" t="s">
        <v>6461</v>
      </c>
      <c r="G73" s="849">
        <v>6.05</v>
      </c>
      <c r="H73" s="849">
        <v>15588.5</v>
      </c>
      <c r="I73" s="832"/>
      <c r="J73" s="832">
        <v>2576.6115702479337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5" customHeight="1" x14ac:dyDescent="0.2">
      <c r="A74" s="831" t="s">
        <v>6366</v>
      </c>
      <c r="B74" s="832" t="s">
        <v>6367</v>
      </c>
      <c r="C74" s="832" t="s">
        <v>616</v>
      </c>
      <c r="D74" s="832" t="s">
        <v>6368</v>
      </c>
      <c r="E74" s="832" t="s">
        <v>6462</v>
      </c>
      <c r="F74" s="832" t="s">
        <v>6463</v>
      </c>
      <c r="G74" s="849"/>
      <c r="H74" s="849"/>
      <c r="I74" s="832"/>
      <c r="J74" s="832"/>
      <c r="K74" s="849">
        <v>1</v>
      </c>
      <c r="L74" s="849">
        <v>50749.34</v>
      </c>
      <c r="M74" s="832">
        <v>1</v>
      </c>
      <c r="N74" s="832">
        <v>50749.34</v>
      </c>
      <c r="O74" s="849"/>
      <c r="P74" s="849"/>
      <c r="Q74" s="837"/>
      <c r="R74" s="850"/>
    </row>
    <row r="75" spans="1:18" ht="14.45" customHeight="1" x14ac:dyDescent="0.2">
      <c r="A75" s="831" t="s">
        <v>6366</v>
      </c>
      <c r="B75" s="832" t="s">
        <v>6367</v>
      </c>
      <c r="C75" s="832" t="s">
        <v>616</v>
      </c>
      <c r="D75" s="832" t="s">
        <v>6368</v>
      </c>
      <c r="E75" s="832" t="s">
        <v>6464</v>
      </c>
      <c r="F75" s="832" t="s">
        <v>3228</v>
      </c>
      <c r="G75" s="849">
        <v>27</v>
      </c>
      <c r="H75" s="849">
        <v>472644.60000000003</v>
      </c>
      <c r="I75" s="832">
        <v>0.50950065454846516</v>
      </c>
      <c r="J75" s="832">
        <v>17505.355555555558</v>
      </c>
      <c r="K75" s="849">
        <v>53</v>
      </c>
      <c r="L75" s="849">
        <v>927662.39999999991</v>
      </c>
      <c r="M75" s="832">
        <v>1</v>
      </c>
      <c r="N75" s="832">
        <v>17503.064150943395</v>
      </c>
      <c r="O75" s="849">
        <v>16</v>
      </c>
      <c r="P75" s="849">
        <v>279998.40000000002</v>
      </c>
      <c r="Q75" s="837">
        <v>0.30183221827250956</v>
      </c>
      <c r="R75" s="850">
        <v>17499.900000000001</v>
      </c>
    </row>
    <row r="76" spans="1:18" ht="14.45" customHeight="1" x14ac:dyDescent="0.2">
      <c r="A76" s="831" t="s">
        <v>6366</v>
      </c>
      <c r="B76" s="832" t="s">
        <v>6367</v>
      </c>
      <c r="C76" s="832" t="s">
        <v>616</v>
      </c>
      <c r="D76" s="832" t="s">
        <v>6368</v>
      </c>
      <c r="E76" s="832" t="s">
        <v>6465</v>
      </c>
      <c r="F76" s="832" t="s">
        <v>3228</v>
      </c>
      <c r="G76" s="849">
        <v>19</v>
      </c>
      <c r="H76" s="849">
        <v>1330410.8</v>
      </c>
      <c r="I76" s="832">
        <v>0.55947773194514128</v>
      </c>
      <c r="J76" s="832">
        <v>70021.621052631584</v>
      </c>
      <c r="K76" s="849">
        <v>34</v>
      </c>
      <c r="L76" s="849">
        <v>2377951.2999999998</v>
      </c>
      <c r="M76" s="832">
        <v>1</v>
      </c>
      <c r="N76" s="832">
        <v>69939.74411764706</v>
      </c>
      <c r="O76" s="849">
        <v>39</v>
      </c>
      <c r="P76" s="849">
        <v>2567163.4</v>
      </c>
      <c r="Q76" s="837">
        <v>1.0795693755376741</v>
      </c>
      <c r="R76" s="850">
        <v>65824.702564102568</v>
      </c>
    </row>
    <row r="77" spans="1:18" ht="14.45" customHeight="1" x14ac:dyDescent="0.2">
      <c r="A77" s="831" t="s">
        <v>6366</v>
      </c>
      <c r="B77" s="832" t="s">
        <v>6367</v>
      </c>
      <c r="C77" s="832" t="s">
        <v>616</v>
      </c>
      <c r="D77" s="832" t="s">
        <v>6368</v>
      </c>
      <c r="E77" s="832" t="s">
        <v>6466</v>
      </c>
      <c r="F77" s="832" t="s">
        <v>6467</v>
      </c>
      <c r="G77" s="849">
        <v>155</v>
      </c>
      <c r="H77" s="849">
        <v>1040301.0999999997</v>
      </c>
      <c r="I77" s="832">
        <v>0.52721088435374142</v>
      </c>
      <c r="J77" s="832">
        <v>6711.6199999999981</v>
      </c>
      <c r="K77" s="849">
        <v>294</v>
      </c>
      <c r="L77" s="849">
        <v>1973216.2799999998</v>
      </c>
      <c r="M77" s="832">
        <v>1</v>
      </c>
      <c r="N77" s="832">
        <v>6711.619999999999</v>
      </c>
      <c r="O77" s="849">
        <v>333</v>
      </c>
      <c r="P77" s="849">
        <v>2233297.8000000012</v>
      </c>
      <c r="Q77" s="837">
        <v>1.1318058859721152</v>
      </c>
      <c r="R77" s="850">
        <v>6706.600000000004</v>
      </c>
    </row>
    <row r="78" spans="1:18" ht="14.45" customHeight="1" x14ac:dyDescent="0.2">
      <c r="A78" s="831" t="s">
        <v>6366</v>
      </c>
      <c r="B78" s="832" t="s">
        <v>6367</v>
      </c>
      <c r="C78" s="832" t="s">
        <v>616</v>
      </c>
      <c r="D78" s="832" t="s">
        <v>6368</v>
      </c>
      <c r="E78" s="832" t="s">
        <v>6468</v>
      </c>
      <c r="F78" s="832" t="s">
        <v>2797</v>
      </c>
      <c r="G78" s="849">
        <v>281.45999999999992</v>
      </c>
      <c r="H78" s="849">
        <v>742445.00000000012</v>
      </c>
      <c r="I78" s="832">
        <v>1.9707760439828044</v>
      </c>
      <c r="J78" s="832">
        <v>2637.8348610815046</v>
      </c>
      <c r="K78" s="849">
        <v>221.04000000000002</v>
      </c>
      <c r="L78" s="849">
        <v>376727.23000000004</v>
      </c>
      <c r="M78" s="832">
        <v>1</v>
      </c>
      <c r="N78" s="832">
        <v>1704.3396217879117</v>
      </c>
      <c r="O78" s="849">
        <v>184.30999999999997</v>
      </c>
      <c r="P78" s="849">
        <v>87829.229999999967</v>
      </c>
      <c r="Q78" s="837">
        <v>0.23313746128730847</v>
      </c>
      <c r="R78" s="850">
        <v>476.52992241332527</v>
      </c>
    </row>
    <row r="79" spans="1:18" ht="14.45" customHeight="1" x14ac:dyDescent="0.2">
      <c r="A79" s="831" t="s">
        <v>6366</v>
      </c>
      <c r="B79" s="832" t="s">
        <v>6367</v>
      </c>
      <c r="C79" s="832" t="s">
        <v>616</v>
      </c>
      <c r="D79" s="832" t="s">
        <v>6368</v>
      </c>
      <c r="E79" s="832" t="s">
        <v>6469</v>
      </c>
      <c r="F79" s="832" t="s">
        <v>2797</v>
      </c>
      <c r="G79" s="849">
        <v>449.63</v>
      </c>
      <c r="H79" s="849">
        <v>593021.31999999983</v>
      </c>
      <c r="I79" s="832">
        <v>2.5225833063820802</v>
      </c>
      <c r="J79" s="832">
        <v>1318.9095923314721</v>
      </c>
      <c r="K79" s="849">
        <v>376.72000000000008</v>
      </c>
      <c r="L79" s="849">
        <v>235084.93</v>
      </c>
      <c r="M79" s="832">
        <v>1</v>
      </c>
      <c r="N79" s="832">
        <v>624.03092482480338</v>
      </c>
      <c r="O79" s="849">
        <v>345.97999999999996</v>
      </c>
      <c r="P79" s="849">
        <v>77724.42</v>
      </c>
      <c r="Q79" s="837">
        <v>0.33062272430648787</v>
      </c>
      <c r="R79" s="850">
        <v>224.65003757442628</v>
      </c>
    </row>
    <row r="80" spans="1:18" ht="14.45" customHeight="1" x14ac:dyDescent="0.2">
      <c r="A80" s="831" t="s">
        <v>6366</v>
      </c>
      <c r="B80" s="832" t="s">
        <v>6367</v>
      </c>
      <c r="C80" s="832" t="s">
        <v>616</v>
      </c>
      <c r="D80" s="832" t="s">
        <v>6368</v>
      </c>
      <c r="E80" s="832" t="s">
        <v>6470</v>
      </c>
      <c r="F80" s="832" t="s">
        <v>779</v>
      </c>
      <c r="G80" s="849">
        <v>16</v>
      </c>
      <c r="H80" s="849">
        <v>12628.64</v>
      </c>
      <c r="I80" s="832">
        <v>4</v>
      </c>
      <c r="J80" s="832">
        <v>789.29</v>
      </c>
      <c r="K80" s="849">
        <v>4</v>
      </c>
      <c r="L80" s="849">
        <v>3157.16</v>
      </c>
      <c r="M80" s="832">
        <v>1</v>
      </c>
      <c r="N80" s="832">
        <v>789.29</v>
      </c>
      <c r="O80" s="849">
        <v>0.38</v>
      </c>
      <c r="P80" s="849">
        <v>236.11</v>
      </c>
      <c r="Q80" s="837">
        <v>7.4785566775203038E-2</v>
      </c>
      <c r="R80" s="850">
        <v>621.34210526315792</v>
      </c>
    </row>
    <row r="81" spans="1:18" ht="14.45" customHeight="1" x14ac:dyDescent="0.2">
      <c r="A81" s="831" t="s">
        <v>6366</v>
      </c>
      <c r="B81" s="832" t="s">
        <v>6367</v>
      </c>
      <c r="C81" s="832" t="s">
        <v>616</v>
      </c>
      <c r="D81" s="832" t="s">
        <v>6368</v>
      </c>
      <c r="E81" s="832" t="s">
        <v>6471</v>
      </c>
      <c r="F81" s="832" t="s">
        <v>2831</v>
      </c>
      <c r="G81" s="849">
        <v>4.8000000000000007</v>
      </c>
      <c r="H81" s="849">
        <v>21768.11</v>
      </c>
      <c r="I81" s="832">
        <v>3.7300220016724013</v>
      </c>
      <c r="J81" s="832">
        <v>4535.0229166666659</v>
      </c>
      <c r="K81" s="849">
        <v>4.8</v>
      </c>
      <c r="L81" s="849">
        <v>5835.92</v>
      </c>
      <c r="M81" s="832">
        <v>1</v>
      </c>
      <c r="N81" s="832">
        <v>1215.8166666666668</v>
      </c>
      <c r="O81" s="849">
        <v>26.200000000000003</v>
      </c>
      <c r="P81" s="849">
        <v>15109.850000000002</v>
      </c>
      <c r="Q81" s="837">
        <v>2.5891119138027943</v>
      </c>
      <c r="R81" s="850">
        <v>576.71183206106878</v>
      </c>
    </row>
    <row r="82" spans="1:18" ht="14.45" customHeight="1" x14ac:dyDescent="0.2">
      <c r="A82" s="831" t="s">
        <v>6366</v>
      </c>
      <c r="B82" s="832" t="s">
        <v>6367</v>
      </c>
      <c r="C82" s="832" t="s">
        <v>616</v>
      </c>
      <c r="D82" s="832" t="s">
        <v>6368</v>
      </c>
      <c r="E82" s="832" t="s">
        <v>6472</v>
      </c>
      <c r="F82" s="832" t="s">
        <v>2831</v>
      </c>
      <c r="G82" s="849">
        <v>193.4</v>
      </c>
      <c r="H82" s="849">
        <v>1301862.4300000006</v>
      </c>
      <c r="I82" s="832">
        <v>3.1949941128098875</v>
      </c>
      <c r="J82" s="832">
        <v>6731.4500000000035</v>
      </c>
      <c r="K82" s="849">
        <v>155.59999999999997</v>
      </c>
      <c r="L82" s="849">
        <v>407469.43</v>
      </c>
      <c r="M82" s="832">
        <v>1</v>
      </c>
      <c r="N82" s="832">
        <v>2618.6981362467873</v>
      </c>
      <c r="O82" s="849">
        <v>213.2</v>
      </c>
      <c r="P82" s="849">
        <v>113760.26999999997</v>
      </c>
      <c r="Q82" s="837">
        <v>0.27918725093070168</v>
      </c>
      <c r="R82" s="850">
        <v>533.5847560975609</v>
      </c>
    </row>
    <row r="83" spans="1:18" ht="14.45" customHeight="1" x14ac:dyDescent="0.2">
      <c r="A83" s="831" t="s">
        <v>6366</v>
      </c>
      <c r="B83" s="832" t="s">
        <v>6367</v>
      </c>
      <c r="C83" s="832" t="s">
        <v>616</v>
      </c>
      <c r="D83" s="832" t="s">
        <v>6368</v>
      </c>
      <c r="E83" s="832" t="s">
        <v>6473</v>
      </c>
      <c r="F83" s="832" t="s">
        <v>6474</v>
      </c>
      <c r="G83" s="849">
        <v>8</v>
      </c>
      <c r="H83" s="849">
        <v>472237.92</v>
      </c>
      <c r="I83" s="832">
        <v>1.4166112681747474</v>
      </c>
      <c r="J83" s="832">
        <v>59029.74</v>
      </c>
      <c r="K83" s="849">
        <v>2</v>
      </c>
      <c r="L83" s="849">
        <v>333357.45</v>
      </c>
      <c r="M83" s="832">
        <v>1</v>
      </c>
      <c r="N83" s="832">
        <v>166678.72500000001</v>
      </c>
      <c r="O83" s="849">
        <v>9</v>
      </c>
      <c r="P83" s="849">
        <v>768733.15</v>
      </c>
      <c r="Q83" s="837">
        <v>2.3060326085407721</v>
      </c>
      <c r="R83" s="850">
        <v>85414.794444444444</v>
      </c>
    </row>
    <row r="84" spans="1:18" ht="14.45" customHeight="1" x14ac:dyDescent="0.2">
      <c r="A84" s="831" t="s">
        <v>6366</v>
      </c>
      <c r="B84" s="832" t="s">
        <v>6367</v>
      </c>
      <c r="C84" s="832" t="s">
        <v>616</v>
      </c>
      <c r="D84" s="832" t="s">
        <v>6368</v>
      </c>
      <c r="E84" s="832" t="s">
        <v>6475</v>
      </c>
      <c r="F84" s="832" t="s">
        <v>3224</v>
      </c>
      <c r="G84" s="849">
        <v>14</v>
      </c>
      <c r="H84" s="849">
        <v>362304.31999999995</v>
      </c>
      <c r="I84" s="832">
        <v>3.5007413018776035</v>
      </c>
      <c r="J84" s="832">
        <v>25878.879999999997</v>
      </c>
      <c r="K84" s="849">
        <v>4</v>
      </c>
      <c r="L84" s="849">
        <v>103493.6</v>
      </c>
      <c r="M84" s="832">
        <v>1</v>
      </c>
      <c r="N84" s="832">
        <v>25873.4</v>
      </c>
      <c r="O84" s="849">
        <v>43</v>
      </c>
      <c r="P84" s="849">
        <v>1081118.8999999999</v>
      </c>
      <c r="Q84" s="837">
        <v>10.446239187737211</v>
      </c>
      <c r="R84" s="850">
        <v>25142.3</v>
      </c>
    </row>
    <row r="85" spans="1:18" ht="14.45" customHeight="1" x14ac:dyDescent="0.2">
      <c r="A85" s="831" t="s">
        <v>6366</v>
      </c>
      <c r="B85" s="832" t="s">
        <v>6367</v>
      </c>
      <c r="C85" s="832" t="s">
        <v>616</v>
      </c>
      <c r="D85" s="832" t="s">
        <v>6368</v>
      </c>
      <c r="E85" s="832" t="s">
        <v>6476</v>
      </c>
      <c r="F85" s="832" t="s">
        <v>6477</v>
      </c>
      <c r="G85" s="849">
        <v>166</v>
      </c>
      <c r="H85" s="849">
        <v>630780.08000000007</v>
      </c>
      <c r="I85" s="832">
        <v>0.87511897824940188</v>
      </c>
      <c r="J85" s="832">
        <v>3799.8800000000006</v>
      </c>
      <c r="K85" s="849">
        <v>205</v>
      </c>
      <c r="L85" s="849">
        <v>720793.51</v>
      </c>
      <c r="M85" s="832">
        <v>1</v>
      </c>
      <c r="N85" s="832">
        <v>3516.0659024390243</v>
      </c>
      <c r="O85" s="849">
        <v>178</v>
      </c>
      <c r="P85" s="849">
        <v>573507.9</v>
      </c>
      <c r="Q85" s="837">
        <v>0.79566185328167016</v>
      </c>
      <c r="R85" s="850">
        <v>3221.9544943820224</v>
      </c>
    </row>
    <row r="86" spans="1:18" ht="14.45" customHeight="1" x14ac:dyDescent="0.2">
      <c r="A86" s="831" t="s">
        <v>6366</v>
      </c>
      <c r="B86" s="832" t="s">
        <v>6367</v>
      </c>
      <c r="C86" s="832" t="s">
        <v>616</v>
      </c>
      <c r="D86" s="832" t="s">
        <v>6368</v>
      </c>
      <c r="E86" s="832" t="s">
        <v>6478</v>
      </c>
      <c r="F86" s="832" t="s">
        <v>6477</v>
      </c>
      <c r="G86" s="849">
        <v>6.5</v>
      </c>
      <c r="H86" s="849">
        <v>47324.68</v>
      </c>
      <c r="I86" s="832">
        <v>0.70684131428416097</v>
      </c>
      <c r="J86" s="832">
        <v>7280.72</v>
      </c>
      <c r="K86" s="849">
        <v>11</v>
      </c>
      <c r="L86" s="849">
        <v>66952.34</v>
      </c>
      <c r="M86" s="832">
        <v>1</v>
      </c>
      <c r="N86" s="832">
        <v>6086.5763636363636</v>
      </c>
      <c r="O86" s="849">
        <v>6.5</v>
      </c>
      <c r="P86" s="849">
        <v>25602.639999999999</v>
      </c>
      <c r="Q86" s="837">
        <v>0.38240097358807773</v>
      </c>
      <c r="R86" s="850">
        <v>3938.8676923076923</v>
      </c>
    </row>
    <row r="87" spans="1:18" ht="14.45" customHeight="1" x14ac:dyDescent="0.2">
      <c r="A87" s="831" t="s">
        <v>6366</v>
      </c>
      <c r="B87" s="832" t="s">
        <v>6367</v>
      </c>
      <c r="C87" s="832" t="s">
        <v>616</v>
      </c>
      <c r="D87" s="832" t="s">
        <v>6368</v>
      </c>
      <c r="E87" s="832" t="s">
        <v>6479</v>
      </c>
      <c r="F87" s="832" t="s">
        <v>6480</v>
      </c>
      <c r="G87" s="849">
        <v>75</v>
      </c>
      <c r="H87" s="849">
        <v>3494998.32</v>
      </c>
      <c r="I87" s="832"/>
      <c r="J87" s="832">
        <v>46599.977599999998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5" customHeight="1" x14ac:dyDescent="0.2">
      <c r="A88" s="831" t="s">
        <v>6366</v>
      </c>
      <c r="B88" s="832" t="s">
        <v>6367</v>
      </c>
      <c r="C88" s="832" t="s">
        <v>616</v>
      </c>
      <c r="D88" s="832" t="s">
        <v>6368</v>
      </c>
      <c r="E88" s="832" t="s">
        <v>6481</v>
      </c>
      <c r="F88" s="832" t="s">
        <v>6482</v>
      </c>
      <c r="G88" s="849">
        <v>2</v>
      </c>
      <c r="H88" s="849">
        <v>583690.57999999996</v>
      </c>
      <c r="I88" s="832">
        <v>0.60975611743492719</v>
      </c>
      <c r="J88" s="832">
        <v>291845.28999999998</v>
      </c>
      <c r="K88" s="849">
        <v>3.2800000000000002</v>
      </c>
      <c r="L88" s="849">
        <v>957252.52</v>
      </c>
      <c r="M88" s="832">
        <v>1</v>
      </c>
      <c r="N88" s="832">
        <v>291845.28048780485</v>
      </c>
      <c r="O88" s="849">
        <v>1</v>
      </c>
      <c r="P88" s="849">
        <v>293304</v>
      </c>
      <c r="Q88" s="837">
        <v>0.3064019094982377</v>
      </c>
      <c r="R88" s="850">
        <v>293304</v>
      </c>
    </row>
    <row r="89" spans="1:18" ht="14.45" customHeight="1" x14ac:dyDescent="0.2">
      <c r="A89" s="831" t="s">
        <v>6366</v>
      </c>
      <c r="B89" s="832" t="s">
        <v>6367</v>
      </c>
      <c r="C89" s="832" t="s">
        <v>616</v>
      </c>
      <c r="D89" s="832" t="s">
        <v>6368</v>
      </c>
      <c r="E89" s="832" t="s">
        <v>6483</v>
      </c>
      <c r="F89" s="832" t="s">
        <v>6482</v>
      </c>
      <c r="G89" s="849">
        <v>22</v>
      </c>
      <c r="H89" s="849">
        <v>1605151.3800000001</v>
      </c>
      <c r="I89" s="832">
        <v>0.27050330958741053</v>
      </c>
      <c r="J89" s="832">
        <v>72961.426363636376</v>
      </c>
      <c r="K89" s="849">
        <v>81.33</v>
      </c>
      <c r="L89" s="849">
        <v>5933943.5899999999</v>
      </c>
      <c r="M89" s="832">
        <v>1</v>
      </c>
      <c r="N89" s="832">
        <v>72961.313045616625</v>
      </c>
      <c r="O89" s="849">
        <v>74.41</v>
      </c>
      <c r="P89" s="849">
        <v>5428940.9199999999</v>
      </c>
      <c r="Q89" s="837">
        <v>0.91489594359288473</v>
      </c>
      <c r="R89" s="850">
        <v>72959.829592796668</v>
      </c>
    </row>
    <row r="90" spans="1:18" ht="14.45" customHeight="1" x14ac:dyDescent="0.2">
      <c r="A90" s="831" t="s">
        <v>6366</v>
      </c>
      <c r="B90" s="832" t="s">
        <v>6367</v>
      </c>
      <c r="C90" s="832" t="s">
        <v>616</v>
      </c>
      <c r="D90" s="832" t="s">
        <v>6368</v>
      </c>
      <c r="E90" s="832" t="s">
        <v>6484</v>
      </c>
      <c r="F90" s="832" t="s">
        <v>3238</v>
      </c>
      <c r="G90" s="849">
        <v>41</v>
      </c>
      <c r="H90" s="849">
        <v>3141391.54</v>
      </c>
      <c r="I90" s="832">
        <v>5.1249991373748669</v>
      </c>
      <c r="J90" s="832">
        <v>76619.30585365853</v>
      </c>
      <c r="K90" s="849">
        <v>8</v>
      </c>
      <c r="L90" s="849">
        <v>612954.55000000005</v>
      </c>
      <c r="M90" s="832">
        <v>1</v>
      </c>
      <c r="N90" s="832">
        <v>76619.318750000006</v>
      </c>
      <c r="O90" s="849"/>
      <c r="P90" s="849"/>
      <c r="Q90" s="837"/>
      <c r="R90" s="850"/>
    </row>
    <row r="91" spans="1:18" ht="14.45" customHeight="1" x14ac:dyDescent="0.2">
      <c r="A91" s="831" t="s">
        <v>6366</v>
      </c>
      <c r="B91" s="832" t="s">
        <v>6367</v>
      </c>
      <c r="C91" s="832" t="s">
        <v>616</v>
      </c>
      <c r="D91" s="832" t="s">
        <v>6368</v>
      </c>
      <c r="E91" s="832" t="s">
        <v>6485</v>
      </c>
      <c r="F91" s="832" t="s">
        <v>6486</v>
      </c>
      <c r="G91" s="849">
        <v>1</v>
      </c>
      <c r="H91" s="849">
        <v>89502.83</v>
      </c>
      <c r="I91" s="832">
        <v>5.8823553767773311E-2</v>
      </c>
      <c r="J91" s="832">
        <v>89502.83</v>
      </c>
      <c r="K91" s="849">
        <v>17</v>
      </c>
      <c r="L91" s="849">
        <v>1521547.4800000002</v>
      </c>
      <c r="M91" s="832">
        <v>1</v>
      </c>
      <c r="N91" s="832">
        <v>89502.792941176478</v>
      </c>
      <c r="O91" s="849">
        <v>12</v>
      </c>
      <c r="P91" s="849">
        <v>1074031.5</v>
      </c>
      <c r="Q91" s="837">
        <v>0.70588102843823175</v>
      </c>
      <c r="R91" s="850">
        <v>89502.625</v>
      </c>
    </row>
    <row r="92" spans="1:18" ht="14.45" customHeight="1" x14ac:dyDescent="0.2">
      <c r="A92" s="831" t="s">
        <v>6366</v>
      </c>
      <c r="B92" s="832" t="s">
        <v>6367</v>
      </c>
      <c r="C92" s="832" t="s">
        <v>616</v>
      </c>
      <c r="D92" s="832" t="s">
        <v>6368</v>
      </c>
      <c r="E92" s="832" t="s">
        <v>6487</v>
      </c>
      <c r="F92" s="832" t="s">
        <v>6488</v>
      </c>
      <c r="G92" s="849">
        <v>169.78000000000003</v>
      </c>
      <c r="H92" s="849">
        <v>184056.99000000002</v>
      </c>
      <c r="I92" s="832">
        <v>1.8749556491271682</v>
      </c>
      <c r="J92" s="832">
        <v>1084.0911179173047</v>
      </c>
      <c r="K92" s="849">
        <v>128.38999999999999</v>
      </c>
      <c r="L92" s="849">
        <v>98166.049999999988</v>
      </c>
      <c r="M92" s="832">
        <v>1</v>
      </c>
      <c r="N92" s="832">
        <v>764.59264740244566</v>
      </c>
      <c r="O92" s="849">
        <v>114.29</v>
      </c>
      <c r="P92" s="849">
        <v>60093.71</v>
      </c>
      <c r="Q92" s="837">
        <v>0.61216387946749418</v>
      </c>
      <c r="R92" s="850">
        <v>525.80024499081276</v>
      </c>
    </row>
    <row r="93" spans="1:18" ht="14.45" customHeight="1" x14ac:dyDescent="0.2">
      <c r="A93" s="831" t="s">
        <v>6366</v>
      </c>
      <c r="B93" s="832" t="s">
        <v>6367</v>
      </c>
      <c r="C93" s="832" t="s">
        <v>616</v>
      </c>
      <c r="D93" s="832" t="s">
        <v>6368</v>
      </c>
      <c r="E93" s="832" t="s">
        <v>6489</v>
      </c>
      <c r="F93" s="832" t="s">
        <v>6488</v>
      </c>
      <c r="G93" s="849">
        <v>421.25</v>
      </c>
      <c r="H93" s="849">
        <v>152225.64999999997</v>
      </c>
      <c r="I93" s="832">
        <v>1.1498575421532686</v>
      </c>
      <c r="J93" s="832">
        <v>361.36652818991092</v>
      </c>
      <c r="K93" s="849">
        <v>464.0800000000001</v>
      </c>
      <c r="L93" s="849">
        <v>132386.53</v>
      </c>
      <c r="M93" s="832">
        <v>1</v>
      </c>
      <c r="N93" s="832">
        <v>285.26661351491117</v>
      </c>
      <c r="O93" s="849">
        <v>536.81999999999994</v>
      </c>
      <c r="P93" s="849">
        <v>117510.01</v>
      </c>
      <c r="Q93" s="837">
        <v>0.88762814464583362</v>
      </c>
      <c r="R93" s="850">
        <v>218.9002086360419</v>
      </c>
    </row>
    <row r="94" spans="1:18" ht="14.45" customHeight="1" x14ac:dyDescent="0.2">
      <c r="A94" s="831" t="s">
        <v>6366</v>
      </c>
      <c r="B94" s="832" t="s">
        <v>6367</v>
      </c>
      <c r="C94" s="832" t="s">
        <v>616</v>
      </c>
      <c r="D94" s="832" t="s">
        <v>6368</v>
      </c>
      <c r="E94" s="832" t="s">
        <v>6490</v>
      </c>
      <c r="F94" s="832" t="s">
        <v>6488</v>
      </c>
      <c r="G94" s="849">
        <v>323.56999999999994</v>
      </c>
      <c r="H94" s="849">
        <v>38972.87000000001</v>
      </c>
      <c r="I94" s="832">
        <v>1.0851370284860211</v>
      </c>
      <c r="J94" s="832">
        <v>120.44648762246196</v>
      </c>
      <c r="K94" s="849">
        <v>367.72</v>
      </c>
      <c r="L94" s="849">
        <v>35915.160000000003</v>
      </c>
      <c r="M94" s="832">
        <v>1</v>
      </c>
      <c r="N94" s="832">
        <v>97.669857500271945</v>
      </c>
      <c r="O94" s="849">
        <v>421.8</v>
      </c>
      <c r="P94" s="849">
        <v>33406.669999999991</v>
      </c>
      <c r="Q94" s="837">
        <v>0.93015512112433829</v>
      </c>
      <c r="R94" s="850">
        <v>79.200260787102863</v>
      </c>
    </row>
    <row r="95" spans="1:18" ht="14.45" customHeight="1" x14ac:dyDescent="0.2">
      <c r="A95" s="831" t="s">
        <v>6366</v>
      </c>
      <c r="B95" s="832" t="s">
        <v>6367</v>
      </c>
      <c r="C95" s="832" t="s">
        <v>616</v>
      </c>
      <c r="D95" s="832" t="s">
        <v>6368</v>
      </c>
      <c r="E95" s="832" t="s">
        <v>6491</v>
      </c>
      <c r="F95" s="832" t="s">
        <v>6488</v>
      </c>
      <c r="G95" s="849">
        <v>91.35</v>
      </c>
      <c r="H95" s="849">
        <v>132043.29</v>
      </c>
      <c r="I95" s="832">
        <v>0.91055841479067512</v>
      </c>
      <c r="J95" s="832">
        <v>1445.465681444992</v>
      </c>
      <c r="K95" s="849">
        <v>131.08000000000001</v>
      </c>
      <c r="L95" s="849">
        <v>145013.53</v>
      </c>
      <c r="M95" s="832">
        <v>1</v>
      </c>
      <c r="N95" s="832">
        <v>1106.2979096734816</v>
      </c>
      <c r="O95" s="849">
        <v>83.300000000000011</v>
      </c>
      <c r="P95" s="849">
        <v>61208.849999999991</v>
      </c>
      <c r="Q95" s="837">
        <v>0.42209061457920505</v>
      </c>
      <c r="R95" s="850">
        <v>734.80012004801904</v>
      </c>
    </row>
    <row r="96" spans="1:18" ht="14.45" customHeight="1" x14ac:dyDescent="0.2">
      <c r="A96" s="831" t="s">
        <v>6366</v>
      </c>
      <c r="B96" s="832" t="s">
        <v>6367</v>
      </c>
      <c r="C96" s="832" t="s">
        <v>616</v>
      </c>
      <c r="D96" s="832" t="s">
        <v>6368</v>
      </c>
      <c r="E96" s="832" t="s">
        <v>6492</v>
      </c>
      <c r="F96" s="832" t="s">
        <v>6493</v>
      </c>
      <c r="G96" s="849">
        <v>73.349999999999994</v>
      </c>
      <c r="H96" s="849">
        <v>52494.890000000007</v>
      </c>
      <c r="I96" s="832">
        <v>0.89952801882715505</v>
      </c>
      <c r="J96" s="832">
        <v>715.67675528289044</v>
      </c>
      <c r="K96" s="849">
        <v>162.45999999999998</v>
      </c>
      <c r="L96" s="849">
        <v>58358.259999999995</v>
      </c>
      <c r="M96" s="832">
        <v>1</v>
      </c>
      <c r="N96" s="832">
        <v>359.21617628954823</v>
      </c>
      <c r="O96" s="849">
        <v>219.76000000000002</v>
      </c>
      <c r="P96" s="849">
        <v>22930.880000000001</v>
      </c>
      <c r="Q96" s="837">
        <v>0.39293289416099803</v>
      </c>
      <c r="R96" s="850">
        <v>104.34510374954495</v>
      </c>
    </row>
    <row r="97" spans="1:18" ht="14.45" customHeight="1" x14ac:dyDescent="0.2">
      <c r="A97" s="831" t="s">
        <v>6366</v>
      </c>
      <c r="B97" s="832" t="s">
        <v>6367</v>
      </c>
      <c r="C97" s="832" t="s">
        <v>616</v>
      </c>
      <c r="D97" s="832" t="s">
        <v>6368</v>
      </c>
      <c r="E97" s="832" t="s">
        <v>6494</v>
      </c>
      <c r="F97" s="832" t="s">
        <v>6493</v>
      </c>
      <c r="G97" s="849">
        <v>96.589999999999989</v>
      </c>
      <c r="H97" s="849">
        <v>138254.91999999998</v>
      </c>
      <c r="I97" s="832">
        <v>0.39047003463070579</v>
      </c>
      <c r="J97" s="832">
        <v>1431.358525727301</v>
      </c>
      <c r="K97" s="849">
        <v>493.68</v>
      </c>
      <c r="L97" s="849">
        <v>354073.06000000006</v>
      </c>
      <c r="M97" s="832">
        <v>1</v>
      </c>
      <c r="N97" s="832">
        <v>717.21167557932279</v>
      </c>
      <c r="O97" s="849">
        <v>727.15999999999985</v>
      </c>
      <c r="P97" s="849">
        <v>130532.34000000001</v>
      </c>
      <c r="Q97" s="837">
        <v>0.36865933827329306</v>
      </c>
      <c r="R97" s="850">
        <v>179.5097915176853</v>
      </c>
    </row>
    <row r="98" spans="1:18" ht="14.45" customHeight="1" x14ac:dyDescent="0.2">
      <c r="A98" s="831" t="s">
        <v>6366</v>
      </c>
      <c r="B98" s="832" t="s">
        <v>6367</v>
      </c>
      <c r="C98" s="832" t="s">
        <v>616</v>
      </c>
      <c r="D98" s="832" t="s">
        <v>6368</v>
      </c>
      <c r="E98" s="832" t="s">
        <v>6495</v>
      </c>
      <c r="F98" s="832" t="s">
        <v>2307</v>
      </c>
      <c r="G98" s="849">
        <v>206.24999999999997</v>
      </c>
      <c r="H98" s="849">
        <v>1867637.3999999997</v>
      </c>
      <c r="I98" s="832">
        <v>0.45081288327998054</v>
      </c>
      <c r="J98" s="832">
        <v>9055.211636363636</v>
      </c>
      <c r="K98" s="849">
        <v>463.82000000000011</v>
      </c>
      <c r="L98" s="849">
        <v>4142821.7100000009</v>
      </c>
      <c r="M98" s="832">
        <v>1</v>
      </c>
      <c r="N98" s="832">
        <v>8931.960049157</v>
      </c>
      <c r="O98" s="849">
        <v>405.98</v>
      </c>
      <c r="P98" s="849">
        <v>3601251.87</v>
      </c>
      <c r="Q98" s="837">
        <v>0.86927512745896063</v>
      </c>
      <c r="R98" s="850">
        <v>8870.5154687423019</v>
      </c>
    </row>
    <row r="99" spans="1:18" ht="14.45" customHeight="1" x14ac:dyDescent="0.2">
      <c r="A99" s="831" t="s">
        <v>6366</v>
      </c>
      <c r="B99" s="832" t="s">
        <v>6367</v>
      </c>
      <c r="C99" s="832" t="s">
        <v>616</v>
      </c>
      <c r="D99" s="832" t="s">
        <v>6368</v>
      </c>
      <c r="E99" s="832" t="s">
        <v>6496</v>
      </c>
      <c r="F99" s="832" t="s">
        <v>3234</v>
      </c>
      <c r="G99" s="849"/>
      <c r="H99" s="849"/>
      <c r="I99" s="832"/>
      <c r="J99" s="832"/>
      <c r="K99" s="849">
        <v>4</v>
      </c>
      <c r="L99" s="849">
        <v>347460.7</v>
      </c>
      <c r="M99" s="832">
        <v>1</v>
      </c>
      <c r="N99" s="832">
        <v>86865.175000000003</v>
      </c>
      <c r="O99" s="849">
        <v>13</v>
      </c>
      <c r="P99" s="849">
        <v>1215500</v>
      </c>
      <c r="Q99" s="837">
        <v>3.4982373546130541</v>
      </c>
      <c r="R99" s="850">
        <v>93500</v>
      </c>
    </row>
    <row r="100" spans="1:18" ht="14.45" customHeight="1" x14ac:dyDescent="0.2">
      <c r="A100" s="831" t="s">
        <v>6366</v>
      </c>
      <c r="B100" s="832" t="s">
        <v>6367</v>
      </c>
      <c r="C100" s="832" t="s">
        <v>616</v>
      </c>
      <c r="D100" s="832" t="s">
        <v>6368</v>
      </c>
      <c r="E100" s="832" t="s">
        <v>6497</v>
      </c>
      <c r="F100" s="832" t="s">
        <v>2816</v>
      </c>
      <c r="G100" s="849">
        <v>173.55999999999997</v>
      </c>
      <c r="H100" s="849">
        <v>136122.37999999998</v>
      </c>
      <c r="I100" s="832">
        <v>0.3135788052814944</v>
      </c>
      <c r="J100" s="832">
        <v>784.29580548513479</v>
      </c>
      <c r="K100" s="849">
        <v>553.48</v>
      </c>
      <c r="L100" s="849">
        <v>434093.04999999987</v>
      </c>
      <c r="M100" s="832">
        <v>1</v>
      </c>
      <c r="N100" s="832">
        <v>784.29762593047599</v>
      </c>
      <c r="O100" s="849"/>
      <c r="P100" s="849"/>
      <c r="Q100" s="837"/>
      <c r="R100" s="850"/>
    </row>
    <row r="101" spans="1:18" ht="14.45" customHeight="1" x14ac:dyDescent="0.2">
      <c r="A101" s="831" t="s">
        <v>6366</v>
      </c>
      <c r="B101" s="832" t="s">
        <v>6367</v>
      </c>
      <c r="C101" s="832" t="s">
        <v>616</v>
      </c>
      <c r="D101" s="832" t="s">
        <v>6368</v>
      </c>
      <c r="E101" s="832" t="s">
        <v>6498</v>
      </c>
      <c r="F101" s="832" t="s">
        <v>6441</v>
      </c>
      <c r="G101" s="849">
        <v>10.220000000000001</v>
      </c>
      <c r="H101" s="849">
        <v>3140.3900000000003</v>
      </c>
      <c r="I101" s="832"/>
      <c r="J101" s="832">
        <v>307.27886497064583</v>
      </c>
      <c r="K101" s="849"/>
      <c r="L101" s="849"/>
      <c r="M101" s="832"/>
      <c r="N101" s="832"/>
      <c r="O101" s="849"/>
      <c r="P101" s="849"/>
      <c r="Q101" s="837"/>
      <c r="R101" s="850"/>
    </row>
    <row r="102" spans="1:18" ht="14.45" customHeight="1" x14ac:dyDescent="0.2">
      <c r="A102" s="831" t="s">
        <v>6366</v>
      </c>
      <c r="B102" s="832" t="s">
        <v>6367</v>
      </c>
      <c r="C102" s="832" t="s">
        <v>616</v>
      </c>
      <c r="D102" s="832" t="s">
        <v>6368</v>
      </c>
      <c r="E102" s="832" t="s">
        <v>6499</v>
      </c>
      <c r="F102" s="832" t="s">
        <v>6441</v>
      </c>
      <c r="G102" s="849">
        <v>9.59</v>
      </c>
      <c r="H102" s="849">
        <v>7367.02</v>
      </c>
      <c r="I102" s="832">
        <v>0.62516186955732178</v>
      </c>
      <c r="J102" s="832">
        <v>768.19812304483844</v>
      </c>
      <c r="K102" s="849">
        <v>15.34</v>
      </c>
      <c r="L102" s="849">
        <v>11784.18</v>
      </c>
      <c r="M102" s="832">
        <v>1</v>
      </c>
      <c r="N102" s="832">
        <v>768.1994784876141</v>
      </c>
      <c r="O102" s="849"/>
      <c r="P102" s="849"/>
      <c r="Q102" s="837"/>
      <c r="R102" s="850"/>
    </row>
    <row r="103" spans="1:18" ht="14.45" customHeight="1" x14ac:dyDescent="0.2">
      <c r="A103" s="831" t="s">
        <v>6366</v>
      </c>
      <c r="B103" s="832" t="s">
        <v>6367</v>
      </c>
      <c r="C103" s="832" t="s">
        <v>616</v>
      </c>
      <c r="D103" s="832" t="s">
        <v>6368</v>
      </c>
      <c r="E103" s="832" t="s">
        <v>6500</v>
      </c>
      <c r="F103" s="832" t="s">
        <v>6501</v>
      </c>
      <c r="G103" s="849">
        <v>33</v>
      </c>
      <c r="H103" s="849">
        <v>2639504.7599999998</v>
      </c>
      <c r="I103" s="832">
        <v>0.17761286319897718</v>
      </c>
      <c r="J103" s="832">
        <v>79984.992727272722</v>
      </c>
      <c r="K103" s="849">
        <v>193</v>
      </c>
      <c r="L103" s="849">
        <v>14861000</v>
      </c>
      <c r="M103" s="832">
        <v>1</v>
      </c>
      <c r="N103" s="832">
        <v>77000</v>
      </c>
      <c r="O103" s="849">
        <v>319.90999999999997</v>
      </c>
      <c r="P103" s="849">
        <v>24300816.859999996</v>
      </c>
      <c r="Q103" s="837">
        <v>1.6352073790458244</v>
      </c>
      <c r="R103" s="850">
        <v>75961.416835985117</v>
      </c>
    </row>
    <row r="104" spans="1:18" ht="14.45" customHeight="1" x14ac:dyDescent="0.2">
      <c r="A104" s="831" t="s">
        <v>6366</v>
      </c>
      <c r="B104" s="832" t="s">
        <v>6367</v>
      </c>
      <c r="C104" s="832" t="s">
        <v>616</v>
      </c>
      <c r="D104" s="832" t="s">
        <v>6368</v>
      </c>
      <c r="E104" s="832" t="s">
        <v>6502</v>
      </c>
      <c r="F104" s="832" t="s">
        <v>6503</v>
      </c>
      <c r="G104" s="849">
        <v>212.25999999999991</v>
      </c>
      <c r="H104" s="849">
        <v>77643.64999999998</v>
      </c>
      <c r="I104" s="832">
        <v>0.64223819580908781</v>
      </c>
      <c r="J104" s="832">
        <v>365.79501554697077</v>
      </c>
      <c r="K104" s="849">
        <v>475.78</v>
      </c>
      <c r="L104" s="849">
        <v>120895.41000000003</v>
      </c>
      <c r="M104" s="832">
        <v>1</v>
      </c>
      <c r="N104" s="832">
        <v>254.09939467821269</v>
      </c>
      <c r="O104" s="849">
        <v>731.49</v>
      </c>
      <c r="P104" s="849">
        <v>114418.76</v>
      </c>
      <c r="Q104" s="837">
        <v>0.94642766007410839</v>
      </c>
      <c r="R104" s="850">
        <v>156.41876170555989</v>
      </c>
    </row>
    <row r="105" spans="1:18" ht="14.45" customHeight="1" x14ac:dyDescent="0.2">
      <c r="A105" s="831" t="s">
        <v>6366</v>
      </c>
      <c r="B105" s="832" t="s">
        <v>6367</v>
      </c>
      <c r="C105" s="832" t="s">
        <v>616</v>
      </c>
      <c r="D105" s="832" t="s">
        <v>6368</v>
      </c>
      <c r="E105" s="832" t="s">
        <v>6504</v>
      </c>
      <c r="F105" s="832" t="s">
        <v>3205</v>
      </c>
      <c r="G105" s="849">
        <v>323</v>
      </c>
      <c r="H105" s="849">
        <v>13658966.370000003</v>
      </c>
      <c r="I105" s="832">
        <v>0.67988333372370702</v>
      </c>
      <c r="J105" s="832">
        <v>42287.821578947376</v>
      </c>
      <c r="K105" s="849">
        <v>494</v>
      </c>
      <c r="L105" s="849">
        <v>20090162.079999998</v>
      </c>
      <c r="M105" s="832">
        <v>1</v>
      </c>
      <c r="N105" s="832">
        <v>40668.344291497975</v>
      </c>
      <c r="O105" s="849">
        <v>548.94000000000005</v>
      </c>
      <c r="P105" s="849">
        <v>21588331.690000001</v>
      </c>
      <c r="Q105" s="837">
        <v>1.0745723008124184</v>
      </c>
      <c r="R105" s="850">
        <v>39327.306609101179</v>
      </c>
    </row>
    <row r="106" spans="1:18" ht="14.45" customHeight="1" x14ac:dyDescent="0.2">
      <c r="A106" s="831" t="s">
        <v>6366</v>
      </c>
      <c r="B106" s="832" t="s">
        <v>6367</v>
      </c>
      <c r="C106" s="832" t="s">
        <v>616</v>
      </c>
      <c r="D106" s="832" t="s">
        <v>6368</v>
      </c>
      <c r="E106" s="832" t="s">
        <v>6505</v>
      </c>
      <c r="F106" s="832" t="s">
        <v>2816</v>
      </c>
      <c r="G106" s="849">
        <v>84.659999999999982</v>
      </c>
      <c r="H106" s="849">
        <v>19919.2</v>
      </c>
      <c r="I106" s="832">
        <v>0.26734475463825541</v>
      </c>
      <c r="J106" s="832">
        <v>235.28466808410116</v>
      </c>
      <c r="K106" s="849">
        <v>421.80999999999995</v>
      </c>
      <c r="L106" s="849">
        <v>74507.540000000008</v>
      </c>
      <c r="M106" s="832">
        <v>1</v>
      </c>
      <c r="N106" s="832">
        <v>176.63768047225059</v>
      </c>
      <c r="O106" s="849">
        <v>386.80000000000007</v>
      </c>
      <c r="P106" s="849">
        <v>35063.43</v>
      </c>
      <c r="Q106" s="837">
        <v>0.47060243835724541</v>
      </c>
      <c r="R106" s="850">
        <v>90.650025853154077</v>
      </c>
    </row>
    <row r="107" spans="1:18" ht="14.45" customHeight="1" x14ac:dyDescent="0.2">
      <c r="A107" s="831" t="s">
        <v>6366</v>
      </c>
      <c r="B107" s="832" t="s">
        <v>6367</v>
      </c>
      <c r="C107" s="832" t="s">
        <v>616</v>
      </c>
      <c r="D107" s="832" t="s">
        <v>6368</v>
      </c>
      <c r="E107" s="832" t="s">
        <v>6506</v>
      </c>
      <c r="F107" s="832" t="s">
        <v>6507</v>
      </c>
      <c r="G107" s="849">
        <v>36.479999999999997</v>
      </c>
      <c r="H107" s="849">
        <v>297896.55000000005</v>
      </c>
      <c r="I107" s="832">
        <v>0.95200272022188748</v>
      </c>
      <c r="J107" s="832">
        <v>8166.0238486842127</v>
      </c>
      <c r="K107" s="849">
        <v>35.64</v>
      </c>
      <c r="L107" s="849">
        <v>312915.64999999997</v>
      </c>
      <c r="M107" s="832">
        <v>1</v>
      </c>
      <c r="N107" s="832">
        <v>8779.9003928170587</v>
      </c>
      <c r="O107" s="849">
        <v>42.39</v>
      </c>
      <c r="P107" s="849">
        <v>350937.40000000008</v>
      </c>
      <c r="Q107" s="837">
        <v>1.1215079846597642</v>
      </c>
      <c r="R107" s="850">
        <v>8278.7780136824749</v>
      </c>
    </row>
    <row r="108" spans="1:18" ht="14.45" customHeight="1" x14ac:dyDescent="0.2">
      <c r="A108" s="831" t="s">
        <v>6366</v>
      </c>
      <c r="B108" s="832" t="s">
        <v>6367</v>
      </c>
      <c r="C108" s="832" t="s">
        <v>616</v>
      </c>
      <c r="D108" s="832" t="s">
        <v>6368</v>
      </c>
      <c r="E108" s="832" t="s">
        <v>6508</v>
      </c>
      <c r="F108" s="832" t="s">
        <v>1043</v>
      </c>
      <c r="G108" s="849"/>
      <c r="H108" s="849"/>
      <c r="I108" s="832"/>
      <c r="J108" s="832"/>
      <c r="K108" s="849"/>
      <c r="L108" s="849"/>
      <c r="M108" s="832"/>
      <c r="N108" s="832"/>
      <c r="O108" s="849">
        <v>116.49999999999997</v>
      </c>
      <c r="P108" s="849">
        <v>8913.4200000000019</v>
      </c>
      <c r="Q108" s="837"/>
      <c r="R108" s="850">
        <v>76.510042918454971</v>
      </c>
    </row>
    <row r="109" spans="1:18" ht="14.45" customHeight="1" x14ac:dyDescent="0.2">
      <c r="A109" s="831" t="s">
        <v>6366</v>
      </c>
      <c r="B109" s="832" t="s">
        <v>6367</v>
      </c>
      <c r="C109" s="832" t="s">
        <v>616</v>
      </c>
      <c r="D109" s="832" t="s">
        <v>6368</v>
      </c>
      <c r="E109" s="832" t="s">
        <v>6509</v>
      </c>
      <c r="F109" s="832" t="s">
        <v>6510</v>
      </c>
      <c r="G109" s="849"/>
      <c r="H109" s="849"/>
      <c r="I109" s="832"/>
      <c r="J109" s="832"/>
      <c r="K109" s="849"/>
      <c r="L109" s="849"/>
      <c r="M109" s="832"/>
      <c r="N109" s="832"/>
      <c r="O109" s="849">
        <v>2.25</v>
      </c>
      <c r="P109" s="849">
        <v>92.08</v>
      </c>
      <c r="Q109" s="837"/>
      <c r="R109" s="850">
        <v>40.924444444444447</v>
      </c>
    </row>
    <row r="110" spans="1:18" ht="14.45" customHeight="1" x14ac:dyDescent="0.2">
      <c r="A110" s="831" t="s">
        <v>6366</v>
      </c>
      <c r="B110" s="832" t="s">
        <v>6367</v>
      </c>
      <c r="C110" s="832" t="s">
        <v>616</v>
      </c>
      <c r="D110" s="832" t="s">
        <v>6368</v>
      </c>
      <c r="E110" s="832" t="s">
        <v>6511</v>
      </c>
      <c r="F110" s="832" t="s">
        <v>3238</v>
      </c>
      <c r="G110" s="849">
        <v>11</v>
      </c>
      <c r="H110" s="849">
        <v>216182.3</v>
      </c>
      <c r="I110" s="832">
        <v>2.7500106854676618</v>
      </c>
      <c r="J110" s="832">
        <v>19652.936363636363</v>
      </c>
      <c r="K110" s="849">
        <v>4</v>
      </c>
      <c r="L110" s="849">
        <v>78611.44</v>
      </c>
      <c r="M110" s="832">
        <v>1</v>
      </c>
      <c r="N110" s="832">
        <v>19652.86</v>
      </c>
      <c r="O110" s="849">
        <v>19</v>
      </c>
      <c r="P110" s="849">
        <v>373405.1</v>
      </c>
      <c r="Q110" s="837">
        <v>4.7500096678040746</v>
      </c>
      <c r="R110" s="850">
        <v>19652.899999999998</v>
      </c>
    </row>
    <row r="111" spans="1:18" ht="14.45" customHeight="1" x14ac:dyDescent="0.2">
      <c r="A111" s="831" t="s">
        <v>6366</v>
      </c>
      <c r="B111" s="832" t="s">
        <v>6367</v>
      </c>
      <c r="C111" s="832" t="s">
        <v>616</v>
      </c>
      <c r="D111" s="832" t="s">
        <v>6368</v>
      </c>
      <c r="E111" s="832" t="s">
        <v>6512</v>
      </c>
      <c r="F111" s="832" t="s">
        <v>6513</v>
      </c>
      <c r="G111" s="849">
        <v>79</v>
      </c>
      <c r="H111" s="849">
        <v>28914.790000000005</v>
      </c>
      <c r="I111" s="832">
        <v>1.4581431950890253</v>
      </c>
      <c r="J111" s="832">
        <v>366.01000000000005</v>
      </c>
      <c r="K111" s="849">
        <v>76.95</v>
      </c>
      <c r="L111" s="849">
        <v>19829.869999999995</v>
      </c>
      <c r="M111" s="832">
        <v>1</v>
      </c>
      <c r="N111" s="832">
        <v>257.69811565951909</v>
      </c>
      <c r="O111" s="849">
        <v>129.75</v>
      </c>
      <c r="P111" s="849">
        <v>10917.680000000002</v>
      </c>
      <c r="Q111" s="837">
        <v>0.55056740160172535</v>
      </c>
      <c r="R111" s="850">
        <v>84.143969171483633</v>
      </c>
    </row>
    <row r="112" spans="1:18" ht="14.45" customHeight="1" x14ac:dyDescent="0.2">
      <c r="A112" s="831" t="s">
        <v>6366</v>
      </c>
      <c r="B112" s="832" t="s">
        <v>6367</v>
      </c>
      <c r="C112" s="832" t="s">
        <v>616</v>
      </c>
      <c r="D112" s="832" t="s">
        <v>6368</v>
      </c>
      <c r="E112" s="832" t="s">
        <v>6514</v>
      </c>
      <c r="F112" s="832" t="s">
        <v>6515</v>
      </c>
      <c r="G112" s="849">
        <v>278.91999999999996</v>
      </c>
      <c r="H112" s="849">
        <v>2050823.2599999998</v>
      </c>
      <c r="I112" s="832">
        <v>0.4903484896217214</v>
      </c>
      <c r="J112" s="832">
        <v>7352.7293130646785</v>
      </c>
      <c r="K112" s="849">
        <v>568.81999999999994</v>
      </c>
      <c r="L112" s="849">
        <v>4182379.07</v>
      </c>
      <c r="M112" s="832">
        <v>1</v>
      </c>
      <c r="N112" s="832">
        <v>7352.7285784606738</v>
      </c>
      <c r="O112" s="849">
        <v>529.66000000000008</v>
      </c>
      <c r="P112" s="849">
        <v>3885362.39</v>
      </c>
      <c r="Q112" s="837">
        <v>0.92898379725298319</v>
      </c>
      <c r="R112" s="850">
        <v>7335.57827663029</v>
      </c>
    </row>
    <row r="113" spans="1:18" ht="14.45" customHeight="1" x14ac:dyDescent="0.2">
      <c r="A113" s="831" t="s">
        <v>6366</v>
      </c>
      <c r="B113" s="832" t="s">
        <v>6367</v>
      </c>
      <c r="C113" s="832" t="s">
        <v>616</v>
      </c>
      <c r="D113" s="832" t="s">
        <v>6368</v>
      </c>
      <c r="E113" s="832" t="s">
        <v>6516</v>
      </c>
      <c r="F113" s="832" t="s">
        <v>6513</v>
      </c>
      <c r="G113" s="849">
        <v>195.92000000000002</v>
      </c>
      <c r="H113" s="849">
        <v>286830.75000000006</v>
      </c>
      <c r="I113" s="832">
        <v>2.4656570705753058</v>
      </c>
      <c r="J113" s="832">
        <v>1464.0197529603922</v>
      </c>
      <c r="K113" s="849">
        <v>108.08</v>
      </c>
      <c r="L113" s="849">
        <v>116330.35</v>
      </c>
      <c r="M113" s="832">
        <v>1</v>
      </c>
      <c r="N113" s="832">
        <v>1076.3355847520356</v>
      </c>
      <c r="O113" s="849">
        <v>145.99999999999997</v>
      </c>
      <c r="P113" s="849">
        <v>45865.08</v>
      </c>
      <c r="Q113" s="837">
        <v>0.39426581283388212</v>
      </c>
      <c r="R113" s="850">
        <v>314.14438356164391</v>
      </c>
    </row>
    <row r="114" spans="1:18" ht="14.45" customHeight="1" x14ac:dyDescent="0.2">
      <c r="A114" s="831" t="s">
        <v>6366</v>
      </c>
      <c r="B114" s="832" t="s">
        <v>6367</v>
      </c>
      <c r="C114" s="832" t="s">
        <v>616</v>
      </c>
      <c r="D114" s="832" t="s">
        <v>6368</v>
      </c>
      <c r="E114" s="832" t="s">
        <v>6517</v>
      </c>
      <c r="F114" s="832" t="s">
        <v>2363</v>
      </c>
      <c r="G114" s="849">
        <v>72.010000000000005</v>
      </c>
      <c r="H114" s="849">
        <v>3171225.37</v>
      </c>
      <c r="I114" s="832">
        <v>0.48934941947223159</v>
      </c>
      <c r="J114" s="832">
        <v>44038.680322177475</v>
      </c>
      <c r="K114" s="849">
        <v>149</v>
      </c>
      <c r="L114" s="849">
        <v>6480492.7600000007</v>
      </c>
      <c r="M114" s="832">
        <v>1</v>
      </c>
      <c r="N114" s="832">
        <v>43493.240000000005</v>
      </c>
      <c r="O114" s="849">
        <v>243.02999999999997</v>
      </c>
      <c r="P114" s="849">
        <v>10412314.48</v>
      </c>
      <c r="Q114" s="837">
        <v>1.6067164744429094</v>
      </c>
      <c r="R114" s="850">
        <v>42843.74143109905</v>
      </c>
    </row>
    <row r="115" spans="1:18" ht="14.45" customHeight="1" x14ac:dyDescent="0.2">
      <c r="A115" s="831" t="s">
        <v>6366</v>
      </c>
      <c r="B115" s="832" t="s">
        <v>6367</v>
      </c>
      <c r="C115" s="832" t="s">
        <v>616</v>
      </c>
      <c r="D115" s="832" t="s">
        <v>6368</v>
      </c>
      <c r="E115" s="832" t="s">
        <v>6518</v>
      </c>
      <c r="F115" s="832" t="s">
        <v>6519</v>
      </c>
      <c r="G115" s="849"/>
      <c r="H115" s="849"/>
      <c r="I115" s="832"/>
      <c r="J115" s="832"/>
      <c r="K115" s="849">
        <v>1.2000000000000002</v>
      </c>
      <c r="L115" s="849">
        <v>68.94</v>
      </c>
      <c r="M115" s="832">
        <v>1</v>
      </c>
      <c r="N115" s="832">
        <v>57.449999999999989</v>
      </c>
      <c r="O115" s="849"/>
      <c r="P115" s="849"/>
      <c r="Q115" s="837"/>
      <c r="R115" s="850"/>
    </row>
    <row r="116" spans="1:18" ht="14.45" customHeight="1" x14ac:dyDescent="0.2">
      <c r="A116" s="831" t="s">
        <v>6366</v>
      </c>
      <c r="B116" s="832" t="s">
        <v>6367</v>
      </c>
      <c r="C116" s="832" t="s">
        <v>616</v>
      </c>
      <c r="D116" s="832" t="s">
        <v>6368</v>
      </c>
      <c r="E116" s="832" t="s">
        <v>6520</v>
      </c>
      <c r="F116" s="832" t="s">
        <v>3218</v>
      </c>
      <c r="G116" s="849">
        <v>4.5</v>
      </c>
      <c r="H116" s="849">
        <v>352968.76</v>
      </c>
      <c r="I116" s="832">
        <v>7.5950262927255374E-2</v>
      </c>
      <c r="J116" s="832">
        <v>78437.502222222218</v>
      </c>
      <c r="K116" s="849">
        <v>63.52000000000001</v>
      </c>
      <c r="L116" s="849">
        <v>4647367.1900000004</v>
      </c>
      <c r="M116" s="832">
        <v>1</v>
      </c>
      <c r="N116" s="832">
        <v>73163.841152392939</v>
      </c>
      <c r="O116" s="849">
        <v>32.380000000000003</v>
      </c>
      <c r="P116" s="849">
        <v>2199197.7899999996</v>
      </c>
      <c r="Q116" s="837">
        <v>0.47321369284788523</v>
      </c>
      <c r="R116" s="850">
        <v>67918.399938233459</v>
      </c>
    </row>
    <row r="117" spans="1:18" ht="14.45" customHeight="1" x14ac:dyDescent="0.2">
      <c r="A117" s="831" t="s">
        <v>6366</v>
      </c>
      <c r="B117" s="832" t="s">
        <v>6367</v>
      </c>
      <c r="C117" s="832" t="s">
        <v>616</v>
      </c>
      <c r="D117" s="832" t="s">
        <v>6368</v>
      </c>
      <c r="E117" s="832" t="s">
        <v>6521</v>
      </c>
      <c r="F117" s="832" t="s">
        <v>6522</v>
      </c>
      <c r="G117" s="849">
        <v>103.77000000000001</v>
      </c>
      <c r="H117" s="849">
        <v>55884.670000000006</v>
      </c>
      <c r="I117" s="832">
        <v>0.78536716781871396</v>
      </c>
      <c r="J117" s="832">
        <v>538.54360605184547</v>
      </c>
      <c r="K117" s="849">
        <v>148.96000000000004</v>
      </c>
      <c r="L117" s="849">
        <v>71157.38</v>
      </c>
      <c r="M117" s="832">
        <v>1</v>
      </c>
      <c r="N117" s="832">
        <v>477.69454887218035</v>
      </c>
      <c r="O117" s="849">
        <v>159.22999999999999</v>
      </c>
      <c r="P117" s="849">
        <v>65781.98</v>
      </c>
      <c r="Q117" s="837">
        <v>0.92445758964143976</v>
      </c>
      <c r="R117" s="850">
        <v>413.12554166928345</v>
      </c>
    </row>
    <row r="118" spans="1:18" ht="14.45" customHeight="1" x14ac:dyDescent="0.2">
      <c r="A118" s="831" t="s">
        <v>6366</v>
      </c>
      <c r="B118" s="832" t="s">
        <v>6367</v>
      </c>
      <c r="C118" s="832" t="s">
        <v>616</v>
      </c>
      <c r="D118" s="832" t="s">
        <v>6368</v>
      </c>
      <c r="E118" s="832" t="s">
        <v>6523</v>
      </c>
      <c r="F118" s="832" t="s">
        <v>3218</v>
      </c>
      <c r="G118" s="849">
        <v>104.57000000000001</v>
      </c>
      <c r="H118" s="849">
        <v>5090109.84</v>
      </c>
      <c r="I118" s="832">
        <v>1.3364510847797129</v>
      </c>
      <c r="J118" s="832">
        <v>48676.578751075831</v>
      </c>
      <c r="K118" s="849">
        <v>83.56</v>
      </c>
      <c r="L118" s="849">
        <v>3808676.4999999995</v>
      </c>
      <c r="M118" s="832">
        <v>1</v>
      </c>
      <c r="N118" s="832">
        <v>45580.140019147912</v>
      </c>
      <c r="O118" s="849">
        <v>78.839999999999989</v>
      </c>
      <c r="P118" s="849">
        <v>3346679.16</v>
      </c>
      <c r="Q118" s="837">
        <v>0.87869871857061121</v>
      </c>
      <c r="R118" s="850">
        <v>42449.000000000007</v>
      </c>
    </row>
    <row r="119" spans="1:18" ht="14.45" customHeight="1" x14ac:dyDescent="0.2">
      <c r="A119" s="831" t="s">
        <v>6366</v>
      </c>
      <c r="B119" s="832" t="s">
        <v>6367</v>
      </c>
      <c r="C119" s="832" t="s">
        <v>616</v>
      </c>
      <c r="D119" s="832" t="s">
        <v>6368</v>
      </c>
      <c r="E119" s="832" t="s">
        <v>6524</v>
      </c>
      <c r="F119" s="832" t="s">
        <v>849</v>
      </c>
      <c r="G119" s="849"/>
      <c r="H119" s="849"/>
      <c r="I119" s="832"/>
      <c r="J119" s="832"/>
      <c r="K119" s="849"/>
      <c r="L119" s="849"/>
      <c r="M119" s="832"/>
      <c r="N119" s="832"/>
      <c r="O119" s="849">
        <v>1</v>
      </c>
      <c r="P119" s="849">
        <v>16.55</v>
      </c>
      <c r="Q119" s="837"/>
      <c r="R119" s="850">
        <v>16.55</v>
      </c>
    </row>
    <row r="120" spans="1:18" ht="14.45" customHeight="1" x14ac:dyDescent="0.2">
      <c r="A120" s="831" t="s">
        <v>6366</v>
      </c>
      <c r="B120" s="832" t="s">
        <v>6367</v>
      </c>
      <c r="C120" s="832" t="s">
        <v>616</v>
      </c>
      <c r="D120" s="832" t="s">
        <v>6368</v>
      </c>
      <c r="E120" s="832" t="s">
        <v>6525</v>
      </c>
      <c r="F120" s="832" t="s">
        <v>6507</v>
      </c>
      <c r="G120" s="849">
        <v>63.83</v>
      </c>
      <c r="H120" s="849">
        <v>1076222.43</v>
      </c>
      <c r="I120" s="832">
        <v>0.80856189092975339</v>
      </c>
      <c r="J120" s="832">
        <v>16860.761867460442</v>
      </c>
      <c r="K120" s="849">
        <v>75.800000000000011</v>
      </c>
      <c r="L120" s="849">
        <v>1331032.8400000001</v>
      </c>
      <c r="M120" s="832">
        <v>1</v>
      </c>
      <c r="N120" s="832">
        <v>17559.8</v>
      </c>
      <c r="O120" s="849">
        <v>101.92999999999999</v>
      </c>
      <c r="P120" s="849">
        <v>1671582.82</v>
      </c>
      <c r="Q120" s="837">
        <v>1.2558539276912206</v>
      </c>
      <c r="R120" s="850">
        <v>16399.321298930641</v>
      </c>
    </row>
    <row r="121" spans="1:18" ht="14.45" customHeight="1" x14ac:dyDescent="0.2">
      <c r="A121" s="831" t="s">
        <v>6366</v>
      </c>
      <c r="B121" s="832" t="s">
        <v>6367</v>
      </c>
      <c r="C121" s="832" t="s">
        <v>616</v>
      </c>
      <c r="D121" s="832" t="s">
        <v>6368</v>
      </c>
      <c r="E121" s="832" t="s">
        <v>6526</v>
      </c>
      <c r="F121" s="832" t="s">
        <v>4484</v>
      </c>
      <c r="G121" s="849">
        <v>40.199999999999989</v>
      </c>
      <c r="H121" s="849">
        <v>2842.1400000000003</v>
      </c>
      <c r="I121" s="832">
        <v>2.8714285714285714</v>
      </c>
      <c r="J121" s="832">
        <v>70.700000000000031</v>
      </c>
      <c r="K121" s="849">
        <v>14</v>
      </c>
      <c r="L121" s="849">
        <v>989.80000000000007</v>
      </c>
      <c r="M121" s="832">
        <v>1</v>
      </c>
      <c r="N121" s="832">
        <v>70.7</v>
      </c>
      <c r="O121" s="849"/>
      <c r="P121" s="849"/>
      <c r="Q121" s="837"/>
      <c r="R121" s="850"/>
    </row>
    <row r="122" spans="1:18" ht="14.45" customHeight="1" x14ac:dyDescent="0.2">
      <c r="A122" s="831" t="s">
        <v>6366</v>
      </c>
      <c r="B122" s="832" t="s">
        <v>6367</v>
      </c>
      <c r="C122" s="832" t="s">
        <v>616</v>
      </c>
      <c r="D122" s="832" t="s">
        <v>6368</v>
      </c>
      <c r="E122" s="832" t="s">
        <v>6527</v>
      </c>
      <c r="F122" s="832" t="s">
        <v>3946</v>
      </c>
      <c r="G122" s="849">
        <v>117</v>
      </c>
      <c r="H122" s="849">
        <v>17369.819999999996</v>
      </c>
      <c r="I122" s="832"/>
      <c r="J122" s="832">
        <v>148.45999999999998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5" customHeight="1" x14ac:dyDescent="0.2">
      <c r="A123" s="831" t="s">
        <v>6366</v>
      </c>
      <c r="B123" s="832" t="s">
        <v>6367</v>
      </c>
      <c r="C123" s="832" t="s">
        <v>616</v>
      </c>
      <c r="D123" s="832" t="s">
        <v>6368</v>
      </c>
      <c r="E123" s="832" t="s">
        <v>6528</v>
      </c>
      <c r="F123" s="832" t="s">
        <v>6513</v>
      </c>
      <c r="G123" s="849"/>
      <c r="H123" s="849"/>
      <c r="I123" s="832"/>
      <c r="J123" s="832"/>
      <c r="K123" s="849">
        <v>11</v>
      </c>
      <c r="L123" s="849">
        <v>32208.55</v>
      </c>
      <c r="M123" s="832">
        <v>1</v>
      </c>
      <c r="N123" s="832">
        <v>2928.0499999999997</v>
      </c>
      <c r="O123" s="849"/>
      <c r="P123" s="849"/>
      <c r="Q123" s="837"/>
      <c r="R123" s="850"/>
    </row>
    <row r="124" spans="1:18" ht="14.45" customHeight="1" x14ac:dyDescent="0.2">
      <c r="A124" s="831" t="s">
        <v>6366</v>
      </c>
      <c r="B124" s="832" t="s">
        <v>6367</v>
      </c>
      <c r="C124" s="832" t="s">
        <v>616</v>
      </c>
      <c r="D124" s="832" t="s">
        <v>6368</v>
      </c>
      <c r="E124" s="832" t="s">
        <v>6529</v>
      </c>
      <c r="F124" s="832" t="s">
        <v>6530</v>
      </c>
      <c r="G124" s="849">
        <v>25</v>
      </c>
      <c r="H124" s="849">
        <v>1741450.63</v>
      </c>
      <c r="I124" s="832">
        <v>1.0723132459199924</v>
      </c>
      <c r="J124" s="832">
        <v>69658.025199999989</v>
      </c>
      <c r="K124" s="849">
        <v>29</v>
      </c>
      <c r="L124" s="849">
        <v>1624012.98</v>
      </c>
      <c r="M124" s="832">
        <v>1</v>
      </c>
      <c r="N124" s="832">
        <v>56000.447586206894</v>
      </c>
      <c r="O124" s="849">
        <v>52</v>
      </c>
      <c r="P124" s="849">
        <v>2765647</v>
      </c>
      <c r="Q124" s="837">
        <v>1.7029709947269018</v>
      </c>
      <c r="R124" s="850">
        <v>53185.519230769234</v>
      </c>
    </row>
    <row r="125" spans="1:18" ht="14.45" customHeight="1" x14ac:dyDescent="0.2">
      <c r="A125" s="831" t="s">
        <v>6366</v>
      </c>
      <c r="B125" s="832" t="s">
        <v>6367</v>
      </c>
      <c r="C125" s="832" t="s">
        <v>616</v>
      </c>
      <c r="D125" s="832" t="s">
        <v>6368</v>
      </c>
      <c r="E125" s="832" t="s">
        <v>6531</v>
      </c>
      <c r="F125" s="832" t="s">
        <v>6532</v>
      </c>
      <c r="G125" s="849">
        <v>2.8</v>
      </c>
      <c r="H125" s="849">
        <v>1188.46</v>
      </c>
      <c r="I125" s="832">
        <v>14</v>
      </c>
      <c r="J125" s="832">
        <v>424.45000000000005</v>
      </c>
      <c r="K125" s="849">
        <v>0.2</v>
      </c>
      <c r="L125" s="849">
        <v>84.89</v>
      </c>
      <c r="M125" s="832">
        <v>1</v>
      </c>
      <c r="N125" s="832">
        <v>424.45</v>
      </c>
      <c r="O125" s="849"/>
      <c r="P125" s="849"/>
      <c r="Q125" s="837"/>
      <c r="R125" s="850"/>
    </row>
    <row r="126" spans="1:18" ht="14.45" customHeight="1" x14ac:dyDescent="0.2">
      <c r="A126" s="831" t="s">
        <v>6366</v>
      </c>
      <c r="B126" s="832" t="s">
        <v>6367</v>
      </c>
      <c r="C126" s="832" t="s">
        <v>616</v>
      </c>
      <c r="D126" s="832" t="s">
        <v>6368</v>
      </c>
      <c r="E126" s="832" t="s">
        <v>6533</v>
      </c>
      <c r="F126" s="832" t="s">
        <v>4484</v>
      </c>
      <c r="G126" s="849">
        <v>0.2</v>
      </c>
      <c r="H126" s="849">
        <v>7.07</v>
      </c>
      <c r="I126" s="832"/>
      <c r="J126" s="832">
        <v>35.35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5" customHeight="1" x14ac:dyDescent="0.2">
      <c r="A127" s="831" t="s">
        <v>6366</v>
      </c>
      <c r="B127" s="832" t="s">
        <v>6367</v>
      </c>
      <c r="C127" s="832" t="s">
        <v>616</v>
      </c>
      <c r="D127" s="832" t="s">
        <v>6368</v>
      </c>
      <c r="E127" s="832" t="s">
        <v>6534</v>
      </c>
      <c r="F127" s="832" t="s">
        <v>2847</v>
      </c>
      <c r="G127" s="849">
        <v>219</v>
      </c>
      <c r="H127" s="849">
        <v>383048.51999999984</v>
      </c>
      <c r="I127" s="832">
        <v>2.3419492698996143</v>
      </c>
      <c r="J127" s="832">
        <v>1749.0799999999992</v>
      </c>
      <c r="K127" s="849">
        <v>165</v>
      </c>
      <c r="L127" s="849">
        <v>163559.69999999995</v>
      </c>
      <c r="M127" s="832">
        <v>1</v>
      </c>
      <c r="N127" s="832">
        <v>991.27090909090884</v>
      </c>
      <c r="O127" s="849">
        <v>112</v>
      </c>
      <c r="P127" s="849">
        <v>12109.91</v>
      </c>
      <c r="Q127" s="837">
        <v>7.403969315179719E-2</v>
      </c>
      <c r="R127" s="850">
        <v>108.12419642857142</v>
      </c>
    </row>
    <row r="128" spans="1:18" ht="14.45" customHeight="1" x14ac:dyDescent="0.2">
      <c r="A128" s="831" t="s">
        <v>6366</v>
      </c>
      <c r="B128" s="832" t="s">
        <v>6367</v>
      </c>
      <c r="C128" s="832" t="s">
        <v>616</v>
      </c>
      <c r="D128" s="832" t="s">
        <v>6368</v>
      </c>
      <c r="E128" s="832" t="s">
        <v>6535</v>
      </c>
      <c r="F128" s="832" t="s">
        <v>3029</v>
      </c>
      <c r="G128" s="849">
        <v>110.44999999999995</v>
      </c>
      <c r="H128" s="849">
        <v>31236.029999999995</v>
      </c>
      <c r="I128" s="832">
        <v>0.95479171340870306</v>
      </c>
      <c r="J128" s="832">
        <v>282.80697148030794</v>
      </c>
      <c r="K128" s="849">
        <v>117.50000000000001</v>
      </c>
      <c r="L128" s="849">
        <v>32715.020000000008</v>
      </c>
      <c r="M128" s="832">
        <v>1</v>
      </c>
      <c r="N128" s="832">
        <v>278.42570212765963</v>
      </c>
      <c r="O128" s="849">
        <v>161.5499999999999</v>
      </c>
      <c r="P128" s="849">
        <v>44586.96</v>
      </c>
      <c r="Q128" s="837">
        <v>1.3628895840503839</v>
      </c>
      <c r="R128" s="850">
        <v>275.99480037140222</v>
      </c>
    </row>
    <row r="129" spans="1:18" ht="14.45" customHeight="1" x14ac:dyDescent="0.2">
      <c r="A129" s="831" t="s">
        <v>6366</v>
      </c>
      <c r="B129" s="832" t="s">
        <v>6367</v>
      </c>
      <c r="C129" s="832" t="s">
        <v>616</v>
      </c>
      <c r="D129" s="832" t="s">
        <v>6368</v>
      </c>
      <c r="E129" s="832" t="s">
        <v>6536</v>
      </c>
      <c r="F129" s="832" t="s">
        <v>6443</v>
      </c>
      <c r="G129" s="849">
        <v>1.1000000000000001</v>
      </c>
      <c r="H129" s="849">
        <v>703.29</v>
      </c>
      <c r="I129" s="832"/>
      <c r="J129" s="832">
        <v>639.35454545454536</v>
      </c>
      <c r="K129" s="849"/>
      <c r="L129" s="849"/>
      <c r="M129" s="832"/>
      <c r="N129" s="832"/>
      <c r="O129" s="849"/>
      <c r="P129" s="849"/>
      <c r="Q129" s="837"/>
      <c r="R129" s="850"/>
    </row>
    <row r="130" spans="1:18" ht="14.45" customHeight="1" x14ac:dyDescent="0.2">
      <c r="A130" s="831" t="s">
        <v>6366</v>
      </c>
      <c r="B130" s="832" t="s">
        <v>6367</v>
      </c>
      <c r="C130" s="832" t="s">
        <v>616</v>
      </c>
      <c r="D130" s="832" t="s">
        <v>6368</v>
      </c>
      <c r="E130" s="832" t="s">
        <v>6537</v>
      </c>
      <c r="F130" s="832" t="s">
        <v>3181</v>
      </c>
      <c r="G130" s="849">
        <v>33</v>
      </c>
      <c r="H130" s="849">
        <v>5584525.7599999998</v>
      </c>
      <c r="I130" s="832">
        <v>1.3412519310023894</v>
      </c>
      <c r="J130" s="832">
        <v>169228.05333333332</v>
      </c>
      <c r="K130" s="849">
        <v>27</v>
      </c>
      <c r="L130" s="849">
        <v>4163666.5200000005</v>
      </c>
      <c r="M130" s="832">
        <v>1</v>
      </c>
      <c r="N130" s="832">
        <v>154209.87111111113</v>
      </c>
      <c r="O130" s="849">
        <v>22</v>
      </c>
      <c r="P130" s="849">
        <v>2640000</v>
      </c>
      <c r="Q130" s="837">
        <v>0.63405654302977166</v>
      </c>
      <c r="R130" s="850">
        <v>120000</v>
      </c>
    </row>
    <row r="131" spans="1:18" ht="14.45" customHeight="1" x14ac:dyDescent="0.2">
      <c r="A131" s="831" t="s">
        <v>6366</v>
      </c>
      <c r="B131" s="832" t="s">
        <v>6367</v>
      </c>
      <c r="C131" s="832" t="s">
        <v>616</v>
      </c>
      <c r="D131" s="832" t="s">
        <v>6368</v>
      </c>
      <c r="E131" s="832" t="s">
        <v>6538</v>
      </c>
      <c r="F131" s="832" t="s">
        <v>6539</v>
      </c>
      <c r="G131" s="849">
        <v>21</v>
      </c>
      <c r="H131" s="849">
        <v>2762529.2600000002</v>
      </c>
      <c r="I131" s="832">
        <v>1.826358387511805</v>
      </c>
      <c r="J131" s="832">
        <v>131549.01238095239</v>
      </c>
      <c r="K131" s="849">
        <v>12</v>
      </c>
      <c r="L131" s="849">
        <v>1512588.81</v>
      </c>
      <c r="M131" s="832">
        <v>1</v>
      </c>
      <c r="N131" s="832">
        <v>126049.0675</v>
      </c>
      <c r="O131" s="849">
        <v>0</v>
      </c>
      <c r="P131" s="849">
        <v>0</v>
      </c>
      <c r="Q131" s="837">
        <v>0</v>
      </c>
      <c r="R131" s="850"/>
    </row>
    <row r="132" spans="1:18" ht="14.45" customHeight="1" x14ac:dyDescent="0.2">
      <c r="A132" s="831" t="s">
        <v>6366</v>
      </c>
      <c r="B132" s="832" t="s">
        <v>6367</v>
      </c>
      <c r="C132" s="832" t="s">
        <v>616</v>
      </c>
      <c r="D132" s="832" t="s">
        <v>6368</v>
      </c>
      <c r="E132" s="832" t="s">
        <v>6540</v>
      </c>
      <c r="F132" s="832" t="s">
        <v>6541</v>
      </c>
      <c r="G132" s="849">
        <v>9.64</v>
      </c>
      <c r="H132" s="849">
        <v>348726.03</v>
      </c>
      <c r="I132" s="832">
        <v>0.17323203329192671</v>
      </c>
      <c r="J132" s="832">
        <v>36174.899377593363</v>
      </c>
      <c r="K132" s="849">
        <v>97.2</v>
      </c>
      <c r="L132" s="849">
        <v>2013057.4199999997</v>
      </c>
      <c r="M132" s="832">
        <v>1</v>
      </c>
      <c r="N132" s="832">
        <v>20710.467283950613</v>
      </c>
      <c r="O132" s="849">
        <v>129.66000000000003</v>
      </c>
      <c r="P132" s="849">
        <v>2479125.02</v>
      </c>
      <c r="Q132" s="837">
        <v>1.2315222583169041</v>
      </c>
      <c r="R132" s="850">
        <v>19120.199136202373</v>
      </c>
    </row>
    <row r="133" spans="1:18" ht="14.45" customHeight="1" x14ac:dyDescent="0.2">
      <c r="A133" s="831" t="s">
        <v>6366</v>
      </c>
      <c r="B133" s="832" t="s">
        <v>6367</v>
      </c>
      <c r="C133" s="832" t="s">
        <v>616</v>
      </c>
      <c r="D133" s="832" t="s">
        <v>6368</v>
      </c>
      <c r="E133" s="832" t="s">
        <v>6542</v>
      </c>
      <c r="F133" s="832" t="s">
        <v>6543</v>
      </c>
      <c r="G133" s="849">
        <v>11.530000000000001</v>
      </c>
      <c r="H133" s="849">
        <v>1138541.49</v>
      </c>
      <c r="I133" s="832">
        <v>0.87773670412650273</v>
      </c>
      <c r="J133" s="832">
        <v>98746.009540329571</v>
      </c>
      <c r="K133" s="849">
        <v>29.159999999999997</v>
      </c>
      <c r="L133" s="849">
        <v>1297133.28</v>
      </c>
      <c r="M133" s="832">
        <v>1</v>
      </c>
      <c r="N133" s="832">
        <v>44483.308641975316</v>
      </c>
      <c r="O133" s="849">
        <v>25.6</v>
      </c>
      <c r="P133" s="849">
        <v>1539928.82</v>
      </c>
      <c r="Q133" s="837">
        <v>1.1871785604020584</v>
      </c>
      <c r="R133" s="850">
        <v>60153.469531249997</v>
      </c>
    </row>
    <row r="134" spans="1:18" ht="14.45" customHeight="1" x14ac:dyDescent="0.2">
      <c r="A134" s="831" t="s">
        <v>6366</v>
      </c>
      <c r="B134" s="832" t="s">
        <v>6367</v>
      </c>
      <c r="C134" s="832" t="s">
        <v>616</v>
      </c>
      <c r="D134" s="832" t="s">
        <v>6368</v>
      </c>
      <c r="E134" s="832" t="s">
        <v>6544</v>
      </c>
      <c r="F134" s="832" t="s">
        <v>6414</v>
      </c>
      <c r="G134" s="849"/>
      <c r="H134" s="849"/>
      <c r="I134" s="832"/>
      <c r="J134" s="832"/>
      <c r="K134" s="849"/>
      <c r="L134" s="849"/>
      <c r="M134" s="832"/>
      <c r="N134" s="832"/>
      <c r="O134" s="849">
        <v>12.8</v>
      </c>
      <c r="P134" s="849">
        <v>4644.71</v>
      </c>
      <c r="Q134" s="837"/>
      <c r="R134" s="850">
        <v>362.86796874999999</v>
      </c>
    </row>
    <row r="135" spans="1:18" ht="14.45" customHeight="1" x14ac:dyDescent="0.2">
      <c r="A135" s="831" t="s">
        <v>6366</v>
      </c>
      <c r="B135" s="832" t="s">
        <v>6367</v>
      </c>
      <c r="C135" s="832" t="s">
        <v>616</v>
      </c>
      <c r="D135" s="832" t="s">
        <v>6368</v>
      </c>
      <c r="E135" s="832" t="s">
        <v>6545</v>
      </c>
      <c r="F135" s="832" t="s">
        <v>3185</v>
      </c>
      <c r="G135" s="849">
        <v>70</v>
      </c>
      <c r="H135" s="849">
        <v>348917</v>
      </c>
      <c r="I135" s="832">
        <v>1.7707146391077253</v>
      </c>
      <c r="J135" s="832">
        <v>4984.528571428571</v>
      </c>
      <c r="K135" s="849">
        <v>60</v>
      </c>
      <c r="L135" s="849">
        <v>197048.68999999997</v>
      </c>
      <c r="M135" s="832">
        <v>1</v>
      </c>
      <c r="N135" s="832">
        <v>3284.1448333333328</v>
      </c>
      <c r="O135" s="849">
        <v>32</v>
      </c>
      <c r="P135" s="849">
        <v>55257.339999999989</v>
      </c>
      <c r="Q135" s="837">
        <v>0.28042480262111863</v>
      </c>
      <c r="R135" s="850">
        <v>1726.7918749999997</v>
      </c>
    </row>
    <row r="136" spans="1:18" ht="14.45" customHeight="1" x14ac:dyDescent="0.2">
      <c r="A136" s="831" t="s">
        <v>6366</v>
      </c>
      <c r="B136" s="832" t="s">
        <v>6367</v>
      </c>
      <c r="C136" s="832" t="s">
        <v>616</v>
      </c>
      <c r="D136" s="832" t="s">
        <v>6368</v>
      </c>
      <c r="E136" s="832" t="s">
        <v>6546</v>
      </c>
      <c r="F136" s="832" t="s">
        <v>6380</v>
      </c>
      <c r="G136" s="849">
        <v>1</v>
      </c>
      <c r="H136" s="849">
        <v>6372.54</v>
      </c>
      <c r="I136" s="832">
        <v>0.11704477079021668</v>
      </c>
      <c r="J136" s="832">
        <v>6372.54</v>
      </c>
      <c r="K136" s="849">
        <v>13</v>
      </c>
      <c r="L136" s="849">
        <v>54445.32</v>
      </c>
      <c r="M136" s="832">
        <v>1</v>
      </c>
      <c r="N136" s="832">
        <v>4188.1015384615384</v>
      </c>
      <c r="O136" s="849">
        <v>44</v>
      </c>
      <c r="P136" s="849">
        <v>179802.19</v>
      </c>
      <c r="Q136" s="837">
        <v>3.3024360955174843</v>
      </c>
      <c r="R136" s="850">
        <v>4086.4134090909092</v>
      </c>
    </row>
    <row r="137" spans="1:18" ht="14.45" customHeight="1" x14ac:dyDescent="0.2">
      <c r="A137" s="831" t="s">
        <v>6366</v>
      </c>
      <c r="B137" s="832" t="s">
        <v>6367</v>
      </c>
      <c r="C137" s="832" t="s">
        <v>616</v>
      </c>
      <c r="D137" s="832" t="s">
        <v>6368</v>
      </c>
      <c r="E137" s="832" t="s">
        <v>6547</v>
      </c>
      <c r="F137" s="832" t="s">
        <v>2337</v>
      </c>
      <c r="G137" s="849">
        <v>66.22</v>
      </c>
      <c r="H137" s="849">
        <v>806498.64</v>
      </c>
      <c r="I137" s="832">
        <v>0.24501395457837674</v>
      </c>
      <c r="J137" s="832">
        <v>12179.079432195711</v>
      </c>
      <c r="K137" s="849">
        <v>337.98999999999995</v>
      </c>
      <c r="L137" s="849">
        <v>3291643.7</v>
      </c>
      <c r="M137" s="832">
        <v>1</v>
      </c>
      <c r="N137" s="832">
        <v>9738.8789609160049</v>
      </c>
      <c r="O137" s="849">
        <v>573.65</v>
      </c>
      <c r="P137" s="849">
        <v>5031811.0199999986</v>
      </c>
      <c r="Q137" s="837">
        <v>1.5286621149184518</v>
      </c>
      <c r="R137" s="850">
        <v>8771.5698073738313</v>
      </c>
    </row>
    <row r="138" spans="1:18" ht="14.45" customHeight="1" x14ac:dyDescent="0.2">
      <c r="A138" s="831" t="s">
        <v>6366</v>
      </c>
      <c r="B138" s="832" t="s">
        <v>6367</v>
      </c>
      <c r="C138" s="832" t="s">
        <v>616</v>
      </c>
      <c r="D138" s="832" t="s">
        <v>6368</v>
      </c>
      <c r="E138" s="832" t="s">
        <v>6548</v>
      </c>
      <c r="F138" s="832" t="s">
        <v>6549</v>
      </c>
      <c r="G138" s="849">
        <v>9</v>
      </c>
      <c r="H138" s="849">
        <v>1070191.83</v>
      </c>
      <c r="I138" s="832">
        <v>0.89177810144909131</v>
      </c>
      <c r="J138" s="832">
        <v>118910.20333333334</v>
      </c>
      <c r="K138" s="849">
        <v>11</v>
      </c>
      <c r="L138" s="849">
        <v>1200065.1600000001</v>
      </c>
      <c r="M138" s="832">
        <v>1</v>
      </c>
      <c r="N138" s="832">
        <v>109096.83272727275</v>
      </c>
      <c r="O138" s="849">
        <v>15</v>
      </c>
      <c r="P138" s="849">
        <v>1319258.79</v>
      </c>
      <c r="Q138" s="837">
        <v>1.0993226317810942</v>
      </c>
      <c r="R138" s="850">
        <v>87950.585999999996</v>
      </c>
    </row>
    <row r="139" spans="1:18" ht="14.45" customHeight="1" x14ac:dyDescent="0.2">
      <c r="A139" s="831" t="s">
        <v>6366</v>
      </c>
      <c r="B139" s="832" t="s">
        <v>6367</v>
      </c>
      <c r="C139" s="832" t="s">
        <v>616</v>
      </c>
      <c r="D139" s="832" t="s">
        <v>6368</v>
      </c>
      <c r="E139" s="832" t="s">
        <v>6550</v>
      </c>
      <c r="F139" s="832" t="s">
        <v>6551</v>
      </c>
      <c r="G139" s="849"/>
      <c r="H139" s="849"/>
      <c r="I139" s="832"/>
      <c r="J139" s="832"/>
      <c r="K139" s="849"/>
      <c r="L139" s="849"/>
      <c r="M139" s="832"/>
      <c r="N139" s="832"/>
      <c r="O139" s="849">
        <v>16</v>
      </c>
      <c r="P139" s="849">
        <v>580.35</v>
      </c>
      <c r="Q139" s="837"/>
      <c r="R139" s="850">
        <v>36.271875000000001</v>
      </c>
    </row>
    <row r="140" spans="1:18" ht="14.45" customHeight="1" x14ac:dyDescent="0.2">
      <c r="A140" s="831" t="s">
        <v>6366</v>
      </c>
      <c r="B140" s="832" t="s">
        <v>6367</v>
      </c>
      <c r="C140" s="832" t="s">
        <v>616</v>
      </c>
      <c r="D140" s="832" t="s">
        <v>6368</v>
      </c>
      <c r="E140" s="832" t="s">
        <v>6552</v>
      </c>
      <c r="F140" s="832" t="s">
        <v>6553</v>
      </c>
      <c r="G140" s="849">
        <v>9</v>
      </c>
      <c r="H140" s="849">
        <v>1386000</v>
      </c>
      <c r="I140" s="832">
        <v>0.95969289827255277</v>
      </c>
      <c r="J140" s="832">
        <v>154000</v>
      </c>
      <c r="K140" s="849">
        <v>9</v>
      </c>
      <c r="L140" s="849">
        <v>1444212</v>
      </c>
      <c r="M140" s="832">
        <v>1</v>
      </c>
      <c r="N140" s="832">
        <v>160468</v>
      </c>
      <c r="O140" s="849">
        <v>12</v>
      </c>
      <c r="P140" s="849">
        <v>1890189.2</v>
      </c>
      <c r="Q140" s="837">
        <v>1.3088031397052511</v>
      </c>
      <c r="R140" s="850">
        <v>157515.76666666666</v>
      </c>
    </row>
    <row r="141" spans="1:18" ht="14.45" customHeight="1" x14ac:dyDescent="0.2">
      <c r="A141" s="831" t="s">
        <v>6366</v>
      </c>
      <c r="B141" s="832" t="s">
        <v>6367</v>
      </c>
      <c r="C141" s="832" t="s">
        <v>616</v>
      </c>
      <c r="D141" s="832" t="s">
        <v>6368</v>
      </c>
      <c r="E141" s="832" t="s">
        <v>6554</v>
      </c>
      <c r="F141" s="832" t="s">
        <v>1033</v>
      </c>
      <c r="G141" s="849"/>
      <c r="H141" s="849"/>
      <c r="I141" s="832"/>
      <c r="J141" s="832"/>
      <c r="K141" s="849"/>
      <c r="L141" s="849"/>
      <c r="M141" s="832"/>
      <c r="N141" s="832"/>
      <c r="O141" s="849">
        <v>0.1</v>
      </c>
      <c r="P141" s="849">
        <v>4.04</v>
      </c>
      <c r="Q141" s="837"/>
      <c r="R141" s="850">
        <v>40.4</v>
      </c>
    </row>
    <row r="142" spans="1:18" ht="14.45" customHeight="1" x14ac:dyDescent="0.2">
      <c r="A142" s="831" t="s">
        <v>6366</v>
      </c>
      <c r="B142" s="832" t="s">
        <v>6367</v>
      </c>
      <c r="C142" s="832" t="s">
        <v>616</v>
      </c>
      <c r="D142" s="832" t="s">
        <v>6368</v>
      </c>
      <c r="E142" s="832" t="s">
        <v>6555</v>
      </c>
      <c r="F142" s="832" t="s">
        <v>2321</v>
      </c>
      <c r="G142" s="849">
        <v>15</v>
      </c>
      <c r="H142" s="849">
        <v>715761.45</v>
      </c>
      <c r="I142" s="832">
        <v>0.61022847628791943</v>
      </c>
      <c r="J142" s="832">
        <v>47717.43</v>
      </c>
      <c r="K142" s="849">
        <v>44</v>
      </c>
      <c r="L142" s="849">
        <v>1172940.1000000001</v>
      </c>
      <c r="M142" s="832">
        <v>1</v>
      </c>
      <c r="N142" s="832">
        <v>26657.729545454549</v>
      </c>
      <c r="O142" s="849">
        <v>53.4</v>
      </c>
      <c r="P142" s="849">
        <v>1151571</v>
      </c>
      <c r="Q142" s="837">
        <v>0.98178159310948609</v>
      </c>
      <c r="R142" s="850">
        <v>21565</v>
      </c>
    </row>
    <row r="143" spans="1:18" ht="14.45" customHeight="1" x14ac:dyDescent="0.2">
      <c r="A143" s="831" t="s">
        <v>6366</v>
      </c>
      <c r="B143" s="832" t="s">
        <v>6367</v>
      </c>
      <c r="C143" s="832" t="s">
        <v>616</v>
      </c>
      <c r="D143" s="832" t="s">
        <v>6368</v>
      </c>
      <c r="E143" s="832" t="s">
        <v>6556</v>
      </c>
      <c r="F143" s="832" t="s">
        <v>6557</v>
      </c>
      <c r="G143" s="849">
        <v>5.8</v>
      </c>
      <c r="H143" s="849">
        <v>22147.589999999997</v>
      </c>
      <c r="I143" s="832"/>
      <c r="J143" s="832">
        <v>3818.5499999999997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5" customHeight="1" x14ac:dyDescent="0.2">
      <c r="A144" s="831" t="s">
        <v>6366</v>
      </c>
      <c r="B144" s="832" t="s">
        <v>6367</v>
      </c>
      <c r="C144" s="832" t="s">
        <v>616</v>
      </c>
      <c r="D144" s="832" t="s">
        <v>6368</v>
      </c>
      <c r="E144" s="832" t="s">
        <v>6558</v>
      </c>
      <c r="F144" s="832" t="s">
        <v>6557</v>
      </c>
      <c r="G144" s="849">
        <v>5.74</v>
      </c>
      <c r="H144" s="849">
        <v>127830.02</v>
      </c>
      <c r="I144" s="832">
        <v>66.579869267428833</v>
      </c>
      <c r="J144" s="832">
        <v>22270.038327526134</v>
      </c>
      <c r="K144" s="849">
        <v>0.98</v>
      </c>
      <c r="L144" s="849">
        <v>1919.95</v>
      </c>
      <c r="M144" s="832">
        <v>1</v>
      </c>
      <c r="N144" s="832">
        <v>1959.1326530612246</v>
      </c>
      <c r="O144" s="849"/>
      <c r="P144" s="849"/>
      <c r="Q144" s="837"/>
      <c r="R144" s="850"/>
    </row>
    <row r="145" spans="1:18" ht="14.45" customHeight="1" x14ac:dyDescent="0.2">
      <c r="A145" s="831" t="s">
        <v>6366</v>
      </c>
      <c r="B145" s="832" t="s">
        <v>6367</v>
      </c>
      <c r="C145" s="832" t="s">
        <v>616</v>
      </c>
      <c r="D145" s="832" t="s">
        <v>6368</v>
      </c>
      <c r="E145" s="832" t="s">
        <v>6559</v>
      </c>
      <c r="F145" s="832" t="s">
        <v>6560</v>
      </c>
      <c r="G145" s="849"/>
      <c r="H145" s="849"/>
      <c r="I145" s="832"/>
      <c r="J145" s="832"/>
      <c r="K145" s="849">
        <v>3</v>
      </c>
      <c r="L145" s="849">
        <v>17681.16</v>
      </c>
      <c r="M145" s="832">
        <v>1</v>
      </c>
      <c r="N145" s="832">
        <v>5893.72</v>
      </c>
      <c r="O145" s="849"/>
      <c r="P145" s="849"/>
      <c r="Q145" s="837"/>
      <c r="R145" s="850"/>
    </row>
    <row r="146" spans="1:18" ht="14.45" customHeight="1" x14ac:dyDescent="0.2">
      <c r="A146" s="831" t="s">
        <v>6366</v>
      </c>
      <c r="B146" s="832" t="s">
        <v>6367</v>
      </c>
      <c r="C146" s="832" t="s">
        <v>616</v>
      </c>
      <c r="D146" s="832" t="s">
        <v>6368</v>
      </c>
      <c r="E146" s="832" t="s">
        <v>6561</v>
      </c>
      <c r="F146" s="832" t="s">
        <v>6562</v>
      </c>
      <c r="G146" s="849">
        <v>164.85</v>
      </c>
      <c r="H146" s="849">
        <v>55600.45</v>
      </c>
      <c r="I146" s="832">
        <v>3.2031304009180697</v>
      </c>
      <c r="J146" s="832">
        <v>337.27904155292691</v>
      </c>
      <c r="K146" s="849">
        <v>56.49</v>
      </c>
      <c r="L146" s="849">
        <v>17358.16</v>
      </c>
      <c r="M146" s="832">
        <v>1</v>
      </c>
      <c r="N146" s="832">
        <v>307.27845636395818</v>
      </c>
      <c r="O146" s="849"/>
      <c r="P146" s="849"/>
      <c r="Q146" s="837"/>
      <c r="R146" s="850"/>
    </row>
    <row r="147" spans="1:18" ht="14.45" customHeight="1" x14ac:dyDescent="0.2">
      <c r="A147" s="831" t="s">
        <v>6366</v>
      </c>
      <c r="B147" s="832" t="s">
        <v>6367</v>
      </c>
      <c r="C147" s="832" t="s">
        <v>616</v>
      </c>
      <c r="D147" s="832" t="s">
        <v>6368</v>
      </c>
      <c r="E147" s="832" t="s">
        <v>6563</v>
      </c>
      <c r="F147" s="832" t="s">
        <v>6562</v>
      </c>
      <c r="G147" s="849">
        <v>495.27999999999992</v>
      </c>
      <c r="H147" s="849">
        <v>432903.84999999992</v>
      </c>
      <c r="I147" s="832">
        <v>5.6939523240628427</v>
      </c>
      <c r="J147" s="832">
        <v>874.0588152156356</v>
      </c>
      <c r="K147" s="849">
        <v>98.969999999999985</v>
      </c>
      <c r="L147" s="849">
        <v>76028.710000000006</v>
      </c>
      <c r="M147" s="832">
        <v>1</v>
      </c>
      <c r="N147" s="832">
        <v>768.19955542083483</v>
      </c>
      <c r="O147" s="849"/>
      <c r="P147" s="849"/>
      <c r="Q147" s="837"/>
      <c r="R147" s="850"/>
    </row>
    <row r="148" spans="1:18" ht="14.45" customHeight="1" x14ac:dyDescent="0.2">
      <c r="A148" s="831" t="s">
        <v>6366</v>
      </c>
      <c r="B148" s="832" t="s">
        <v>6367</v>
      </c>
      <c r="C148" s="832" t="s">
        <v>616</v>
      </c>
      <c r="D148" s="832" t="s">
        <v>6368</v>
      </c>
      <c r="E148" s="832" t="s">
        <v>6564</v>
      </c>
      <c r="F148" s="832" t="s">
        <v>2337</v>
      </c>
      <c r="G148" s="849">
        <v>100.16</v>
      </c>
      <c r="H148" s="849">
        <v>3140061.68</v>
      </c>
      <c r="I148" s="832">
        <v>0.1974684554536584</v>
      </c>
      <c r="J148" s="832">
        <v>31350.456070287542</v>
      </c>
      <c r="K148" s="849">
        <v>659.85999999999979</v>
      </c>
      <c r="L148" s="849">
        <v>15901586.269999996</v>
      </c>
      <c r="M148" s="832">
        <v>1</v>
      </c>
      <c r="N148" s="832">
        <v>24098.424317279423</v>
      </c>
      <c r="O148" s="849">
        <v>1109.2199999999998</v>
      </c>
      <c r="P148" s="849">
        <v>24314324.250000004</v>
      </c>
      <c r="Q148" s="837">
        <v>1.529050236696921</v>
      </c>
      <c r="R148" s="850">
        <v>21920.200005409213</v>
      </c>
    </row>
    <row r="149" spans="1:18" ht="14.45" customHeight="1" x14ac:dyDescent="0.2">
      <c r="A149" s="831" t="s">
        <v>6366</v>
      </c>
      <c r="B149" s="832" t="s">
        <v>6367</v>
      </c>
      <c r="C149" s="832" t="s">
        <v>616</v>
      </c>
      <c r="D149" s="832" t="s">
        <v>6368</v>
      </c>
      <c r="E149" s="832" t="s">
        <v>6565</v>
      </c>
      <c r="F149" s="832" t="s">
        <v>1295</v>
      </c>
      <c r="G149" s="849">
        <v>0.1</v>
      </c>
      <c r="H149" s="849">
        <v>10.63</v>
      </c>
      <c r="I149" s="832"/>
      <c r="J149" s="832">
        <v>106.3</v>
      </c>
      <c r="K149" s="849"/>
      <c r="L149" s="849"/>
      <c r="M149" s="832"/>
      <c r="N149" s="832"/>
      <c r="O149" s="849"/>
      <c r="P149" s="849"/>
      <c r="Q149" s="837"/>
      <c r="R149" s="850"/>
    </row>
    <row r="150" spans="1:18" ht="14.45" customHeight="1" x14ac:dyDescent="0.2">
      <c r="A150" s="831" t="s">
        <v>6366</v>
      </c>
      <c r="B150" s="832" t="s">
        <v>6367</v>
      </c>
      <c r="C150" s="832" t="s">
        <v>616</v>
      </c>
      <c r="D150" s="832" t="s">
        <v>6368</v>
      </c>
      <c r="E150" s="832" t="s">
        <v>6566</v>
      </c>
      <c r="F150" s="832" t="s">
        <v>779</v>
      </c>
      <c r="G150" s="849">
        <v>45</v>
      </c>
      <c r="H150" s="849">
        <v>68252.850000000006</v>
      </c>
      <c r="I150" s="832">
        <v>3.5843658851937477</v>
      </c>
      <c r="J150" s="832">
        <v>1516.73</v>
      </c>
      <c r="K150" s="849">
        <v>14</v>
      </c>
      <c r="L150" s="849">
        <v>19041.82</v>
      </c>
      <c r="M150" s="832">
        <v>1</v>
      </c>
      <c r="N150" s="832">
        <v>1360.1299999999999</v>
      </c>
      <c r="O150" s="849">
        <v>53.79</v>
      </c>
      <c r="P150" s="849">
        <v>66844.960000000006</v>
      </c>
      <c r="Q150" s="837">
        <v>3.5104291501547649</v>
      </c>
      <c r="R150" s="850">
        <v>1242.7023610336496</v>
      </c>
    </row>
    <row r="151" spans="1:18" ht="14.45" customHeight="1" x14ac:dyDescent="0.2">
      <c r="A151" s="831" t="s">
        <v>6366</v>
      </c>
      <c r="B151" s="832" t="s">
        <v>6367</v>
      </c>
      <c r="C151" s="832" t="s">
        <v>616</v>
      </c>
      <c r="D151" s="832" t="s">
        <v>6368</v>
      </c>
      <c r="E151" s="832" t="s">
        <v>6567</v>
      </c>
      <c r="F151" s="832" t="s">
        <v>6568</v>
      </c>
      <c r="G151" s="849">
        <v>0</v>
      </c>
      <c r="H151" s="849">
        <v>0</v>
      </c>
      <c r="I151" s="832"/>
      <c r="J151" s="832"/>
      <c r="K151" s="849"/>
      <c r="L151" s="849"/>
      <c r="M151" s="832"/>
      <c r="N151" s="832"/>
      <c r="O151" s="849"/>
      <c r="P151" s="849"/>
      <c r="Q151" s="837"/>
      <c r="R151" s="850"/>
    </row>
    <row r="152" spans="1:18" ht="14.45" customHeight="1" x14ac:dyDescent="0.2">
      <c r="A152" s="831" t="s">
        <v>6366</v>
      </c>
      <c r="B152" s="832" t="s">
        <v>6367</v>
      </c>
      <c r="C152" s="832" t="s">
        <v>616</v>
      </c>
      <c r="D152" s="832" t="s">
        <v>6368</v>
      </c>
      <c r="E152" s="832" t="s">
        <v>6569</v>
      </c>
      <c r="F152" s="832" t="s">
        <v>1536</v>
      </c>
      <c r="G152" s="849">
        <v>23</v>
      </c>
      <c r="H152" s="849">
        <v>233515.09000000003</v>
      </c>
      <c r="I152" s="832"/>
      <c r="J152" s="832">
        <v>10152.830000000002</v>
      </c>
      <c r="K152" s="849"/>
      <c r="L152" s="849"/>
      <c r="M152" s="832"/>
      <c r="N152" s="832"/>
      <c r="O152" s="849">
        <v>0</v>
      </c>
      <c r="P152" s="849">
        <v>0</v>
      </c>
      <c r="Q152" s="837"/>
      <c r="R152" s="850"/>
    </row>
    <row r="153" spans="1:18" ht="14.45" customHeight="1" x14ac:dyDescent="0.2">
      <c r="A153" s="831" t="s">
        <v>6366</v>
      </c>
      <c r="B153" s="832" t="s">
        <v>6367</v>
      </c>
      <c r="C153" s="832" t="s">
        <v>616</v>
      </c>
      <c r="D153" s="832" t="s">
        <v>6368</v>
      </c>
      <c r="E153" s="832" t="s">
        <v>6570</v>
      </c>
      <c r="F153" s="832" t="s">
        <v>3190</v>
      </c>
      <c r="G153" s="849">
        <v>164</v>
      </c>
      <c r="H153" s="849">
        <v>236235.43999999997</v>
      </c>
      <c r="I153" s="832">
        <v>0.58184875172388684</v>
      </c>
      <c r="J153" s="832">
        <v>1440.4599999999998</v>
      </c>
      <c r="K153" s="849">
        <v>312</v>
      </c>
      <c r="L153" s="849">
        <v>406008.33000000007</v>
      </c>
      <c r="M153" s="832">
        <v>1</v>
      </c>
      <c r="N153" s="832">
        <v>1301.3087500000001</v>
      </c>
      <c r="O153" s="849">
        <v>157</v>
      </c>
      <c r="P153" s="849">
        <v>186291.49000000005</v>
      </c>
      <c r="Q153" s="837">
        <v>0.45883662042106382</v>
      </c>
      <c r="R153" s="850">
        <v>1186.5700000000004</v>
      </c>
    </row>
    <row r="154" spans="1:18" ht="14.45" customHeight="1" x14ac:dyDescent="0.2">
      <c r="A154" s="831" t="s">
        <v>6366</v>
      </c>
      <c r="B154" s="832" t="s">
        <v>6367</v>
      </c>
      <c r="C154" s="832" t="s">
        <v>616</v>
      </c>
      <c r="D154" s="832" t="s">
        <v>6368</v>
      </c>
      <c r="E154" s="832" t="s">
        <v>6571</v>
      </c>
      <c r="F154" s="832" t="s">
        <v>6572</v>
      </c>
      <c r="G154" s="849">
        <v>66</v>
      </c>
      <c r="H154" s="849">
        <v>115439.28000000001</v>
      </c>
      <c r="I154" s="832"/>
      <c r="J154" s="832">
        <v>1749.0800000000002</v>
      </c>
      <c r="K154" s="849"/>
      <c r="L154" s="849"/>
      <c r="M154" s="832"/>
      <c r="N154" s="832"/>
      <c r="O154" s="849"/>
      <c r="P154" s="849"/>
      <c r="Q154" s="837"/>
      <c r="R154" s="850"/>
    </row>
    <row r="155" spans="1:18" ht="14.45" customHeight="1" x14ac:dyDescent="0.2">
      <c r="A155" s="831" t="s">
        <v>6366</v>
      </c>
      <c r="B155" s="832" t="s">
        <v>6367</v>
      </c>
      <c r="C155" s="832" t="s">
        <v>616</v>
      </c>
      <c r="D155" s="832" t="s">
        <v>6368</v>
      </c>
      <c r="E155" s="832" t="s">
        <v>6573</v>
      </c>
      <c r="F155" s="832" t="s">
        <v>3190</v>
      </c>
      <c r="G155" s="849">
        <v>18</v>
      </c>
      <c r="H155" s="849">
        <v>82207.8</v>
      </c>
      <c r="I155" s="832">
        <v>0.50336971599966818</v>
      </c>
      <c r="J155" s="832">
        <v>4567.1000000000004</v>
      </c>
      <c r="K155" s="849">
        <v>38</v>
      </c>
      <c r="L155" s="849">
        <v>163314.94999999998</v>
      </c>
      <c r="M155" s="832">
        <v>1</v>
      </c>
      <c r="N155" s="832">
        <v>4297.761842105263</v>
      </c>
      <c r="O155" s="849">
        <v>20</v>
      </c>
      <c r="P155" s="849">
        <v>79301</v>
      </c>
      <c r="Q155" s="837">
        <v>0.48557097803967125</v>
      </c>
      <c r="R155" s="850">
        <v>3965.05</v>
      </c>
    </row>
    <row r="156" spans="1:18" ht="14.45" customHeight="1" x14ac:dyDescent="0.2">
      <c r="A156" s="831" t="s">
        <v>6366</v>
      </c>
      <c r="B156" s="832" t="s">
        <v>6367</v>
      </c>
      <c r="C156" s="832" t="s">
        <v>616</v>
      </c>
      <c r="D156" s="832" t="s">
        <v>6368</v>
      </c>
      <c r="E156" s="832" t="s">
        <v>6574</v>
      </c>
      <c r="F156" s="832" t="s">
        <v>3169</v>
      </c>
      <c r="G156" s="849">
        <v>52</v>
      </c>
      <c r="H156" s="849">
        <v>1488453.2</v>
      </c>
      <c r="I156" s="832">
        <v>0.40031272978027693</v>
      </c>
      <c r="J156" s="832">
        <v>28624.1</v>
      </c>
      <c r="K156" s="849">
        <v>168</v>
      </c>
      <c r="L156" s="849">
        <v>3718226</v>
      </c>
      <c r="M156" s="832">
        <v>1</v>
      </c>
      <c r="N156" s="832">
        <v>22132.297619047618</v>
      </c>
      <c r="O156" s="849">
        <v>164</v>
      </c>
      <c r="P156" s="849">
        <v>3332952.8999999994</v>
      </c>
      <c r="Q156" s="837">
        <v>0.89638254909733817</v>
      </c>
      <c r="R156" s="850">
        <v>20322.883536585363</v>
      </c>
    </row>
    <row r="157" spans="1:18" ht="14.45" customHeight="1" x14ac:dyDescent="0.2">
      <c r="A157" s="831" t="s">
        <v>6366</v>
      </c>
      <c r="B157" s="832" t="s">
        <v>6367</v>
      </c>
      <c r="C157" s="832" t="s">
        <v>616</v>
      </c>
      <c r="D157" s="832" t="s">
        <v>6368</v>
      </c>
      <c r="E157" s="832" t="s">
        <v>6575</v>
      </c>
      <c r="F157" s="832" t="s">
        <v>6576</v>
      </c>
      <c r="G157" s="849">
        <v>370.33000000000004</v>
      </c>
      <c r="H157" s="849">
        <v>290448.95</v>
      </c>
      <c r="I157" s="832">
        <v>12.699920070449942</v>
      </c>
      <c r="J157" s="832">
        <v>784.29765344422538</v>
      </c>
      <c r="K157" s="849">
        <v>29.159999999999997</v>
      </c>
      <c r="L157" s="849">
        <v>22870.14</v>
      </c>
      <c r="M157" s="832">
        <v>1</v>
      </c>
      <c r="N157" s="832">
        <v>784.29835390946505</v>
      </c>
      <c r="O157" s="849"/>
      <c r="P157" s="849"/>
      <c r="Q157" s="837"/>
      <c r="R157" s="850"/>
    </row>
    <row r="158" spans="1:18" ht="14.45" customHeight="1" x14ac:dyDescent="0.2">
      <c r="A158" s="831" t="s">
        <v>6366</v>
      </c>
      <c r="B158" s="832" t="s">
        <v>6367</v>
      </c>
      <c r="C158" s="832" t="s">
        <v>616</v>
      </c>
      <c r="D158" s="832" t="s">
        <v>6368</v>
      </c>
      <c r="E158" s="832" t="s">
        <v>6577</v>
      </c>
      <c r="F158" s="832" t="s">
        <v>6576</v>
      </c>
      <c r="G158" s="849">
        <v>298.29000000000002</v>
      </c>
      <c r="H158" s="849">
        <v>70183.73</v>
      </c>
      <c r="I158" s="832">
        <v>3.8261755814872664</v>
      </c>
      <c r="J158" s="832">
        <v>235.28690200811289</v>
      </c>
      <c r="K158" s="849">
        <v>77.959999999999994</v>
      </c>
      <c r="L158" s="849">
        <v>18343.05</v>
      </c>
      <c r="M158" s="832">
        <v>1</v>
      </c>
      <c r="N158" s="832">
        <v>235.28796818881477</v>
      </c>
      <c r="O158" s="849"/>
      <c r="P158" s="849"/>
      <c r="Q158" s="837"/>
      <c r="R158" s="850"/>
    </row>
    <row r="159" spans="1:18" ht="14.45" customHeight="1" x14ac:dyDescent="0.2">
      <c r="A159" s="831" t="s">
        <v>6366</v>
      </c>
      <c r="B159" s="832" t="s">
        <v>6367</v>
      </c>
      <c r="C159" s="832" t="s">
        <v>616</v>
      </c>
      <c r="D159" s="832" t="s">
        <v>6368</v>
      </c>
      <c r="E159" s="832" t="s">
        <v>6578</v>
      </c>
      <c r="F159" s="832" t="s">
        <v>6576</v>
      </c>
      <c r="G159" s="849">
        <v>131.03</v>
      </c>
      <c r="H159" s="849">
        <v>308299.43</v>
      </c>
      <c r="I159" s="832">
        <v>7.1954973327831482</v>
      </c>
      <c r="J159" s="832">
        <v>2352.8919331450811</v>
      </c>
      <c r="K159" s="849">
        <v>18.21</v>
      </c>
      <c r="L159" s="849">
        <v>42846.159999999996</v>
      </c>
      <c r="M159" s="832">
        <v>1</v>
      </c>
      <c r="N159" s="832">
        <v>2352.8918176825919</v>
      </c>
      <c r="O159" s="849"/>
      <c r="P159" s="849"/>
      <c r="Q159" s="837"/>
      <c r="R159" s="850"/>
    </row>
    <row r="160" spans="1:18" ht="14.45" customHeight="1" x14ac:dyDescent="0.2">
      <c r="A160" s="831" t="s">
        <v>6366</v>
      </c>
      <c r="B160" s="832" t="s">
        <v>6367</v>
      </c>
      <c r="C160" s="832" t="s">
        <v>616</v>
      </c>
      <c r="D160" s="832" t="s">
        <v>6368</v>
      </c>
      <c r="E160" s="832" t="s">
        <v>6579</v>
      </c>
      <c r="F160" s="832" t="s">
        <v>6480</v>
      </c>
      <c r="G160" s="849">
        <v>85.06</v>
      </c>
      <c r="H160" s="849">
        <v>4089785.8200000003</v>
      </c>
      <c r="I160" s="832">
        <v>0.31910490665030244</v>
      </c>
      <c r="J160" s="832">
        <v>48081.187632259585</v>
      </c>
      <c r="K160" s="849">
        <v>275.03999999999996</v>
      </c>
      <c r="L160" s="849">
        <v>12816430.380000001</v>
      </c>
      <c r="M160" s="832">
        <v>1</v>
      </c>
      <c r="N160" s="832">
        <v>46598.42342931938</v>
      </c>
      <c r="O160" s="849">
        <v>301</v>
      </c>
      <c r="P160" s="849">
        <v>13837889.240000002</v>
      </c>
      <c r="Q160" s="837">
        <v>1.0796991697153042</v>
      </c>
      <c r="R160" s="850">
        <v>45973.053953488379</v>
      </c>
    </row>
    <row r="161" spans="1:18" ht="14.45" customHeight="1" x14ac:dyDescent="0.2">
      <c r="A161" s="831" t="s">
        <v>6366</v>
      </c>
      <c r="B161" s="832" t="s">
        <v>6367</v>
      </c>
      <c r="C161" s="832" t="s">
        <v>616</v>
      </c>
      <c r="D161" s="832" t="s">
        <v>6368</v>
      </c>
      <c r="E161" s="832" t="s">
        <v>6580</v>
      </c>
      <c r="F161" s="832" t="s">
        <v>928</v>
      </c>
      <c r="G161" s="849">
        <v>104.59</v>
      </c>
      <c r="H161" s="849">
        <v>71922.23</v>
      </c>
      <c r="I161" s="832">
        <v>0.31510188949686069</v>
      </c>
      <c r="J161" s="832">
        <v>687.65876278802943</v>
      </c>
      <c r="K161" s="849">
        <v>532.42000000000019</v>
      </c>
      <c r="L161" s="849">
        <v>228250.71000000002</v>
      </c>
      <c r="M161" s="832">
        <v>1</v>
      </c>
      <c r="N161" s="832">
        <v>428.70423725630133</v>
      </c>
      <c r="O161" s="849">
        <v>751.37000000000012</v>
      </c>
      <c r="P161" s="849">
        <v>160168.01999999999</v>
      </c>
      <c r="Q161" s="837">
        <v>0.7017197011128683</v>
      </c>
      <c r="R161" s="850">
        <v>213.16797316901122</v>
      </c>
    </row>
    <row r="162" spans="1:18" ht="14.45" customHeight="1" x14ac:dyDescent="0.2">
      <c r="A162" s="831" t="s">
        <v>6366</v>
      </c>
      <c r="B162" s="832" t="s">
        <v>6367</v>
      </c>
      <c r="C162" s="832" t="s">
        <v>616</v>
      </c>
      <c r="D162" s="832" t="s">
        <v>6368</v>
      </c>
      <c r="E162" s="832" t="s">
        <v>6581</v>
      </c>
      <c r="F162" s="832" t="s">
        <v>928</v>
      </c>
      <c r="G162" s="849">
        <v>55.25</v>
      </c>
      <c r="H162" s="849">
        <v>7598.9800000000005</v>
      </c>
      <c r="I162" s="832">
        <v>0.237126366624103</v>
      </c>
      <c r="J162" s="832">
        <v>137.53809954751131</v>
      </c>
      <c r="K162" s="849">
        <v>324.02999999999997</v>
      </c>
      <c r="L162" s="849">
        <v>32046.120000000003</v>
      </c>
      <c r="M162" s="832">
        <v>1</v>
      </c>
      <c r="N162" s="832">
        <v>98.898620498102048</v>
      </c>
      <c r="O162" s="849">
        <v>433.15999999999997</v>
      </c>
      <c r="P162" s="849">
        <v>31588.520000000004</v>
      </c>
      <c r="Q162" s="837">
        <v>0.98572058021376696</v>
      </c>
      <c r="R162" s="850">
        <v>72.925754917351568</v>
      </c>
    </row>
    <row r="163" spans="1:18" ht="14.45" customHeight="1" x14ac:dyDescent="0.2">
      <c r="A163" s="831" t="s">
        <v>6366</v>
      </c>
      <c r="B163" s="832" t="s">
        <v>6367</v>
      </c>
      <c r="C163" s="832" t="s">
        <v>616</v>
      </c>
      <c r="D163" s="832" t="s">
        <v>6368</v>
      </c>
      <c r="E163" s="832" t="s">
        <v>6582</v>
      </c>
      <c r="F163" s="832" t="s">
        <v>2217</v>
      </c>
      <c r="G163" s="849">
        <v>4.6999999999999993</v>
      </c>
      <c r="H163" s="849">
        <v>15188.400000000001</v>
      </c>
      <c r="I163" s="832">
        <v>0.78399308733281625</v>
      </c>
      <c r="J163" s="832">
        <v>3231.5744680851071</v>
      </c>
      <c r="K163" s="849">
        <v>6.0600000000000005</v>
      </c>
      <c r="L163" s="849">
        <v>19373.129999999997</v>
      </c>
      <c r="M163" s="832">
        <v>1</v>
      </c>
      <c r="N163" s="832">
        <v>3196.8861386138606</v>
      </c>
      <c r="O163" s="849">
        <v>22.72</v>
      </c>
      <c r="P163" s="849">
        <v>70863.209999999992</v>
      </c>
      <c r="Q163" s="837">
        <v>3.6578090375690455</v>
      </c>
      <c r="R163" s="850">
        <v>3118.9793133802814</v>
      </c>
    </row>
    <row r="164" spans="1:18" ht="14.45" customHeight="1" x14ac:dyDescent="0.2">
      <c r="A164" s="831" t="s">
        <v>6366</v>
      </c>
      <c r="B164" s="832" t="s">
        <v>6367</v>
      </c>
      <c r="C164" s="832" t="s">
        <v>616</v>
      </c>
      <c r="D164" s="832" t="s">
        <v>6368</v>
      </c>
      <c r="E164" s="832" t="s">
        <v>6583</v>
      </c>
      <c r="F164" s="832" t="s">
        <v>1383</v>
      </c>
      <c r="G164" s="849">
        <v>2</v>
      </c>
      <c r="H164" s="849">
        <v>296.92</v>
      </c>
      <c r="I164" s="832">
        <v>3.1746031746031751E-2</v>
      </c>
      <c r="J164" s="832">
        <v>148.46</v>
      </c>
      <c r="K164" s="849">
        <v>63</v>
      </c>
      <c r="L164" s="849">
        <v>9352.98</v>
      </c>
      <c r="M164" s="832">
        <v>1</v>
      </c>
      <c r="N164" s="832">
        <v>148.45999999999998</v>
      </c>
      <c r="O164" s="849">
        <v>52</v>
      </c>
      <c r="P164" s="849">
        <v>7719.920000000001</v>
      </c>
      <c r="Q164" s="837">
        <v>0.82539682539682557</v>
      </c>
      <c r="R164" s="850">
        <v>148.46</v>
      </c>
    </row>
    <row r="165" spans="1:18" ht="14.45" customHeight="1" x14ac:dyDescent="0.2">
      <c r="A165" s="831" t="s">
        <v>6366</v>
      </c>
      <c r="B165" s="832" t="s">
        <v>6367</v>
      </c>
      <c r="C165" s="832" t="s">
        <v>616</v>
      </c>
      <c r="D165" s="832" t="s">
        <v>6368</v>
      </c>
      <c r="E165" s="832" t="s">
        <v>6584</v>
      </c>
      <c r="F165" s="832" t="s">
        <v>2331</v>
      </c>
      <c r="G165" s="849">
        <v>3</v>
      </c>
      <c r="H165" s="849">
        <v>423229.12</v>
      </c>
      <c r="I165" s="832">
        <v>0.15405488755225621</v>
      </c>
      <c r="J165" s="832">
        <v>141076.37333333332</v>
      </c>
      <c r="K165" s="849">
        <v>22</v>
      </c>
      <c r="L165" s="849">
        <v>2747261.88</v>
      </c>
      <c r="M165" s="832">
        <v>1</v>
      </c>
      <c r="N165" s="832">
        <v>124875.54</v>
      </c>
      <c r="O165" s="849">
        <v>57</v>
      </c>
      <c r="P165" s="849">
        <v>6532086</v>
      </c>
      <c r="Q165" s="837">
        <v>2.3776713998594121</v>
      </c>
      <c r="R165" s="850">
        <v>114598</v>
      </c>
    </row>
    <row r="166" spans="1:18" ht="14.45" customHeight="1" x14ac:dyDescent="0.2">
      <c r="A166" s="831" t="s">
        <v>6366</v>
      </c>
      <c r="B166" s="832" t="s">
        <v>6367</v>
      </c>
      <c r="C166" s="832" t="s">
        <v>616</v>
      </c>
      <c r="D166" s="832" t="s">
        <v>6368</v>
      </c>
      <c r="E166" s="832" t="s">
        <v>6585</v>
      </c>
      <c r="F166" s="832" t="s">
        <v>3946</v>
      </c>
      <c r="G166" s="849">
        <v>1</v>
      </c>
      <c r="H166" s="849">
        <v>148.46</v>
      </c>
      <c r="I166" s="832"/>
      <c r="J166" s="832">
        <v>148.46</v>
      </c>
      <c r="K166" s="849"/>
      <c r="L166" s="849"/>
      <c r="M166" s="832"/>
      <c r="N166" s="832"/>
      <c r="O166" s="849"/>
      <c r="P166" s="849"/>
      <c r="Q166" s="837"/>
      <c r="R166" s="850"/>
    </row>
    <row r="167" spans="1:18" ht="14.45" customHeight="1" x14ac:dyDescent="0.2">
      <c r="A167" s="831" t="s">
        <v>6366</v>
      </c>
      <c r="B167" s="832" t="s">
        <v>6367</v>
      </c>
      <c r="C167" s="832" t="s">
        <v>616</v>
      </c>
      <c r="D167" s="832" t="s">
        <v>6368</v>
      </c>
      <c r="E167" s="832" t="s">
        <v>6586</v>
      </c>
      <c r="F167" s="832" t="s">
        <v>2235</v>
      </c>
      <c r="G167" s="849"/>
      <c r="H167" s="849"/>
      <c r="I167" s="832"/>
      <c r="J167" s="832"/>
      <c r="K167" s="849">
        <v>1</v>
      </c>
      <c r="L167" s="849">
        <v>21594.16</v>
      </c>
      <c r="M167" s="832">
        <v>1</v>
      </c>
      <c r="N167" s="832">
        <v>21594.16</v>
      </c>
      <c r="O167" s="849"/>
      <c r="P167" s="849"/>
      <c r="Q167" s="837"/>
      <c r="R167" s="850"/>
    </row>
    <row r="168" spans="1:18" ht="14.45" customHeight="1" x14ac:dyDescent="0.2">
      <c r="A168" s="831" t="s">
        <v>6366</v>
      </c>
      <c r="B168" s="832" t="s">
        <v>6367</v>
      </c>
      <c r="C168" s="832" t="s">
        <v>616</v>
      </c>
      <c r="D168" s="832" t="s">
        <v>6368</v>
      </c>
      <c r="E168" s="832" t="s">
        <v>6587</v>
      </c>
      <c r="F168" s="832" t="s">
        <v>2231</v>
      </c>
      <c r="G168" s="849"/>
      <c r="H168" s="849"/>
      <c r="I168" s="832"/>
      <c r="J168" s="832"/>
      <c r="K168" s="849">
        <v>0.1</v>
      </c>
      <c r="L168" s="849">
        <v>42.37</v>
      </c>
      <c r="M168" s="832">
        <v>1</v>
      </c>
      <c r="N168" s="832">
        <v>423.69999999999993</v>
      </c>
      <c r="O168" s="849"/>
      <c r="P168" s="849"/>
      <c r="Q168" s="837"/>
      <c r="R168" s="850"/>
    </row>
    <row r="169" spans="1:18" ht="14.45" customHeight="1" x14ac:dyDescent="0.2">
      <c r="A169" s="831" t="s">
        <v>6366</v>
      </c>
      <c r="B169" s="832" t="s">
        <v>6367</v>
      </c>
      <c r="C169" s="832" t="s">
        <v>616</v>
      </c>
      <c r="D169" s="832" t="s">
        <v>6368</v>
      </c>
      <c r="E169" s="832" t="s">
        <v>6588</v>
      </c>
      <c r="F169" s="832" t="s">
        <v>2341</v>
      </c>
      <c r="G169" s="849"/>
      <c r="H169" s="849"/>
      <c r="I169" s="832"/>
      <c r="J169" s="832"/>
      <c r="K169" s="849">
        <v>16.310000000000002</v>
      </c>
      <c r="L169" s="849">
        <v>10106.16</v>
      </c>
      <c r="M169" s="832">
        <v>1</v>
      </c>
      <c r="N169" s="832">
        <v>619.62967504598396</v>
      </c>
      <c r="O169" s="849">
        <v>7.74</v>
      </c>
      <c r="P169" s="849">
        <v>4795.9399999999996</v>
      </c>
      <c r="Q169" s="837">
        <v>0.47455611231169897</v>
      </c>
      <c r="R169" s="850">
        <v>619.63049095607232</v>
      </c>
    </row>
    <row r="170" spans="1:18" ht="14.45" customHeight="1" x14ac:dyDescent="0.2">
      <c r="A170" s="831" t="s">
        <v>6366</v>
      </c>
      <c r="B170" s="832" t="s">
        <v>6367</v>
      </c>
      <c r="C170" s="832" t="s">
        <v>616</v>
      </c>
      <c r="D170" s="832" t="s">
        <v>6368</v>
      </c>
      <c r="E170" s="832" t="s">
        <v>6589</v>
      </c>
      <c r="F170" s="832" t="s">
        <v>2235</v>
      </c>
      <c r="G170" s="849"/>
      <c r="H170" s="849"/>
      <c r="I170" s="832"/>
      <c r="J170" s="832"/>
      <c r="K170" s="849">
        <v>25</v>
      </c>
      <c r="L170" s="849">
        <v>451048.5</v>
      </c>
      <c r="M170" s="832">
        <v>1</v>
      </c>
      <c r="N170" s="832">
        <v>18041.939999999999</v>
      </c>
      <c r="O170" s="849">
        <v>11</v>
      </c>
      <c r="P170" s="849">
        <v>166362.9</v>
      </c>
      <c r="Q170" s="837">
        <v>0.36883594558013161</v>
      </c>
      <c r="R170" s="850">
        <v>15123.9</v>
      </c>
    </row>
    <row r="171" spans="1:18" ht="14.45" customHeight="1" x14ac:dyDescent="0.2">
      <c r="A171" s="831" t="s">
        <v>6366</v>
      </c>
      <c r="B171" s="832" t="s">
        <v>6367</v>
      </c>
      <c r="C171" s="832" t="s">
        <v>616</v>
      </c>
      <c r="D171" s="832" t="s">
        <v>6368</v>
      </c>
      <c r="E171" s="832" t="s">
        <v>6590</v>
      </c>
      <c r="F171" s="832" t="s">
        <v>793</v>
      </c>
      <c r="G171" s="849"/>
      <c r="H171" s="849"/>
      <c r="I171" s="832"/>
      <c r="J171" s="832"/>
      <c r="K171" s="849">
        <v>308.69000000000005</v>
      </c>
      <c r="L171" s="849">
        <v>48617.18</v>
      </c>
      <c r="M171" s="832">
        <v>1</v>
      </c>
      <c r="N171" s="832">
        <v>157.495156953578</v>
      </c>
      <c r="O171" s="849">
        <v>454.8599999999999</v>
      </c>
      <c r="P171" s="849">
        <v>50619.630000000005</v>
      </c>
      <c r="Q171" s="837">
        <v>1.0411881149832221</v>
      </c>
      <c r="R171" s="850">
        <v>111.2861759662314</v>
      </c>
    </row>
    <row r="172" spans="1:18" ht="14.45" customHeight="1" x14ac:dyDescent="0.2">
      <c r="A172" s="831" t="s">
        <v>6366</v>
      </c>
      <c r="B172" s="832" t="s">
        <v>6367</v>
      </c>
      <c r="C172" s="832" t="s">
        <v>616</v>
      </c>
      <c r="D172" s="832" t="s">
        <v>6368</v>
      </c>
      <c r="E172" s="832" t="s">
        <v>6591</v>
      </c>
      <c r="F172" s="832" t="s">
        <v>793</v>
      </c>
      <c r="G172" s="849"/>
      <c r="H172" s="849"/>
      <c r="I172" s="832"/>
      <c r="J172" s="832"/>
      <c r="K172" s="849">
        <v>41.77</v>
      </c>
      <c r="L172" s="849">
        <v>18733.89</v>
      </c>
      <c r="M172" s="832">
        <v>1</v>
      </c>
      <c r="N172" s="832">
        <v>448.50107732822596</v>
      </c>
      <c r="O172" s="849">
        <v>225.33999999999997</v>
      </c>
      <c r="P172" s="849">
        <v>64920.53</v>
      </c>
      <c r="Q172" s="837">
        <v>3.4654057432812939</v>
      </c>
      <c r="R172" s="850">
        <v>288.10033726812821</v>
      </c>
    </row>
    <row r="173" spans="1:18" ht="14.45" customHeight="1" x14ac:dyDescent="0.2">
      <c r="A173" s="831" t="s">
        <v>6366</v>
      </c>
      <c r="B173" s="832" t="s">
        <v>6367</v>
      </c>
      <c r="C173" s="832" t="s">
        <v>616</v>
      </c>
      <c r="D173" s="832" t="s">
        <v>6368</v>
      </c>
      <c r="E173" s="832" t="s">
        <v>6592</v>
      </c>
      <c r="F173" s="832" t="s">
        <v>1146</v>
      </c>
      <c r="G173" s="849"/>
      <c r="H173" s="849"/>
      <c r="I173" s="832"/>
      <c r="J173" s="832"/>
      <c r="K173" s="849">
        <v>164.36</v>
      </c>
      <c r="L173" s="849">
        <v>69592.569999999992</v>
      </c>
      <c r="M173" s="832">
        <v>1</v>
      </c>
      <c r="N173" s="832">
        <v>423.41549038695536</v>
      </c>
      <c r="O173" s="849">
        <v>349.25999999999993</v>
      </c>
      <c r="P173" s="849">
        <v>64616.65</v>
      </c>
      <c r="Q173" s="837">
        <v>0.92849926364265623</v>
      </c>
      <c r="R173" s="850">
        <v>185.01016434747757</v>
      </c>
    </row>
    <row r="174" spans="1:18" ht="14.45" customHeight="1" x14ac:dyDescent="0.2">
      <c r="A174" s="831" t="s">
        <v>6366</v>
      </c>
      <c r="B174" s="832" t="s">
        <v>6367</v>
      </c>
      <c r="C174" s="832" t="s">
        <v>616</v>
      </c>
      <c r="D174" s="832" t="s">
        <v>6368</v>
      </c>
      <c r="E174" s="832" t="s">
        <v>6593</v>
      </c>
      <c r="F174" s="832" t="s">
        <v>6594</v>
      </c>
      <c r="G174" s="849"/>
      <c r="H174" s="849"/>
      <c r="I174" s="832"/>
      <c r="J174" s="832"/>
      <c r="K174" s="849">
        <v>20</v>
      </c>
      <c r="L174" s="849">
        <v>251503.82</v>
      </c>
      <c r="M174" s="832">
        <v>1</v>
      </c>
      <c r="N174" s="832">
        <v>12575.191000000001</v>
      </c>
      <c r="O174" s="849">
        <v>53</v>
      </c>
      <c r="P174" s="849">
        <v>657920.79999999993</v>
      </c>
      <c r="Q174" s="837">
        <v>2.6159475430631627</v>
      </c>
      <c r="R174" s="850">
        <v>12413.599999999999</v>
      </c>
    </row>
    <row r="175" spans="1:18" ht="14.45" customHeight="1" x14ac:dyDescent="0.2">
      <c r="A175" s="831" t="s">
        <v>6366</v>
      </c>
      <c r="B175" s="832" t="s">
        <v>6367</v>
      </c>
      <c r="C175" s="832" t="s">
        <v>616</v>
      </c>
      <c r="D175" s="832" t="s">
        <v>6368</v>
      </c>
      <c r="E175" s="832" t="s">
        <v>6595</v>
      </c>
      <c r="F175" s="832" t="s">
        <v>1146</v>
      </c>
      <c r="G175" s="849"/>
      <c r="H175" s="849"/>
      <c r="I175" s="832"/>
      <c r="J175" s="832"/>
      <c r="K175" s="849">
        <v>114.57</v>
      </c>
      <c r="L175" s="849">
        <v>19766.730000000003</v>
      </c>
      <c r="M175" s="832">
        <v>1</v>
      </c>
      <c r="N175" s="832">
        <v>172.52971982194296</v>
      </c>
      <c r="O175" s="849">
        <v>181.37</v>
      </c>
      <c r="P175" s="849">
        <v>17692.679999999997</v>
      </c>
      <c r="Q175" s="837">
        <v>0.89507369200672005</v>
      </c>
      <c r="R175" s="850">
        <v>97.550201246071552</v>
      </c>
    </row>
    <row r="176" spans="1:18" ht="14.45" customHeight="1" x14ac:dyDescent="0.2">
      <c r="A176" s="831" t="s">
        <v>6366</v>
      </c>
      <c r="B176" s="832" t="s">
        <v>6367</v>
      </c>
      <c r="C176" s="832" t="s">
        <v>616</v>
      </c>
      <c r="D176" s="832" t="s">
        <v>6368</v>
      </c>
      <c r="E176" s="832" t="s">
        <v>6596</v>
      </c>
      <c r="F176" s="832" t="s">
        <v>1146</v>
      </c>
      <c r="G176" s="849"/>
      <c r="H176" s="849"/>
      <c r="I176" s="832"/>
      <c r="J176" s="832"/>
      <c r="K176" s="849">
        <v>78.250000000000014</v>
      </c>
      <c r="L176" s="849">
        <v>106016.27</v>
      </c>
      <c r="M176" s="832">
        <v>1</v>
      </c>
      <c r="N176" s="832">
        <v>1354.8405111821085</v>
      </c>
      <c r="O176" s="849">
        <v>183.86</v>
      </c>
      <c r="P176" s="849">
        <v>77445.489999999991</v>
      </c>
      <c r="Q176" s="837">
        <v>0.73050570445460861</v>
      </c>
      <c r="R176" s="850">
        <v>421.21989557271831</v>
      </c>
    </row>
    <row r="177" spans="1:18" ht="14.45" customHeight="1" x14ac:dyDescent="0.2">
      <c r="A177" s="831" t="s">
        <v>6366</v>
      </c>
      <c r="B177" s="832" t="s">
        <v>6367</v>
      </c>
      <c r="C177" s="832" t="s">
        <v>616</v>
      </c>
      <c r="D177" s="832" t="s">
        <v>6368</v>
      </c>
      <c r="E177" s="832" t="s">
        <v>6597</v>
      </c>
      <c r="F177" s="832" t="s">
        <v>6594</v>
      </c>
      <c r="G177" s="849"/>
      <c r="H177" s="849"/>
      <c r="I177" s="832"/>
      <c r="J177" s="832"/>
      <c r="K177" s="849">
        <v>65</v>
      </c>
      <c r="L177" s="849">
        <v>1080568.7</v>
      </c>
      <c r="M177" s="832">
        <v>1</v>
      </c>
      <c r="N177" s="832">
        <v>16624.133846153847</v>
      </c>
      <c r="O177" s="849">
        <v>118</v>
      </c>
      <c r="P177" s="849">
        <v>1959543.4000000001</v>
      </c>
      <c r="Q177" s="837">
        <v>1.8134371280604373</v>
      </c>
      <c r="R177" s="850">
        <v>16606.300000000003</v>
      </c>
    </row>
    <row r="178" spans="1:18" ht="14.45" customHeight="1" x14ac:dyDescent="0.2">
      <c r="A178" s="831" t="s">
        <v>6366</v>
      </c>
      <c r="B178" s="832" t="s">
        <v>6367</v>
      </c>
      <c r="C178" s="832" t="s">
        <v>616</v>
      </c>
      <c r="D178" s="832" t="s">
        <v>6368</v>
      </c>
      <c r="E178" s="832" t="s">
        <v>6598</v>
      </c>
      <c r="F178" s="832" t="s">
        <v>2529</v>
      </c>
      <c r="G178" s="849"/>
      <c r="H178" s="849"/>
      <c r="I178" s="832"/>
      <c r="J178" s="832"/>
      <c r="K178" s="849">
        <v>45</v>
      </c>
      <c r="L178" s="849">
        <v>6666.300000000002</v>
      </c>
      <c r="M178" s="832">
        <v>1</v>
      </c>
      <c r="N178" s="832">
        <v>148.14000000000004</v>
      </c>
      <c r="O178" s="849">
        <v>124</v>
      </c>
      <c r="P178" s="849">
        <v>18398.96</v>
      </c>
      <c r="Q178" s="837">
        <v>2.7599957997689861</v>
      </c>
      <c r="R178" s="850">
        <v>148.37870967741935</v>
      </c>
    </row>
    <row r="179" spans="1:18" ht="14.45" customHeight="1" x14ac:dyDescent="0.2">
      <c r="A179" s="831" t="s">
        <v>6366</v>
      </c>
      <c r="B179" s="832" t="s">
        <v>6367</v>
      </c>
      <c r="C179" s="832" t="s">
        <v>616</v>
      </c>
      <c r="D179" s="832" t="s">
        <v>6368</v>
      </c>
      <c r="E179" s="832" t="s">
        <v>6599</v>
      </c>
      <c r="F179" s="832" t="s">
        <v>2298</v>
      </c>
      <c r="G179" s="849"/>
      <c r="H179" s="849"/>
      <c r="I179" s="832"/>
      <c r="J179" s="832"/>
      <c r="K179" s="849">
        <v>28</v>
      </c>
      <c r="L179" s="849">
        <v>611694.05999999994</v>
      </c>
      <c r="M179" s="832">
        <v>1</v>
      </c>
      <c r="N179" s="832">
        <v>21846.216428571428</v>
      </c>
      <c r="O179" s="849">
        <v>62.88</v>
      </c>
      <c r="P179" s="849">
        <v>1369469.81</v>
      </c>
      <c r="Q179" s="837">
        <v>2.2388149559601742</v>
      </c>
      <c r="R179" s="850">
        <v>21779.100031806614</v>
      </c>
    </row>
    <row r="180" spans="1:18" ht="14.45" customHeight="1" x14ac:dyDescent="0.2">
      <c r="A180" s="831" t="s">
        <v>6366</v>
      </c>
      <c r="B180" s="832" t="s">
        <v>6367</v>
      </c>
      <c r="C180" s="832" t="s">
        <v>616</v>
      </c>
      <c r="D180" s="832" t="s">
        <v>6368</v>
      </c>
      <c r="E180" s="832" t="s">
        <v>6600</v>
      </c>
      <c r="F180" s="832" t="s">
        <v>2816</v>
      </c>
      <c r="G180" s="849"/>
      <c r="H180" s="849"/>
      <c r="I180" s="832"/>
      <c r="J180" s="832"/>
      <c r="K180" s="849">
        <v>53.400000000000006</v>
      </c>
      <c r="L180" s="849">
        <v>25963.640000000007</v>
      </c>
      <c r="M180" s="832">
        <v>1</v>
      </c>
      <c r="N180" s="832">
        <v>486.21048689138587</v>
      </c>
      <c r="O180" s="849">
        <v>602.9799999999999</v>
      </c>
      <c r="P180" s="849">
        <v>285977.01999999996</v>
      </c>
      <c r="Q180" s="837">
        <v>11.014519535781574</v>
      </c>
      <c r="R180" s="850">
        <v>474.27281170188064</v>
      </c>
    </row>
    <row r="181" spans="1:18" ht="14.45" customHeight="1" x14ac:dyDescent="0.2">
      <c r="A181" s="831" t="s">
        <v>6366</v>
      </c>
      <c r="B181" s="832" t="s">
        <v>6367</v>
      </c>
      <c r="C181" s="832" t="s">
        <v>616</v>
      </c>
      <c r="D181" s="832" t="s">
        <v>6368</v>
      </c>
      <c r="E181" s="832" t="s">
        <v>6601</v>
      </c>
      <c r="F181" s="832" t="s">
        <v>2816</v>
      </c>
      <c r="G181" s="849"/>
      <c r="H181" s="849"/>
      <c r="I181" s="832"/>
      <c r="J181" s="832"/>
      <c r="K181" s="849">
        <v>56.800000000000004</v>
      </c>
      <c r="L181" s="849">
        <v>11616.739999999998</v>
      </c>
      <c r="M181" s="832">
        <v>1</v>
      </c>
      <c r="N181" s="832">
        <v>204.52007042253516</v>
      </c>
      <c r="O181" s="849">
        <v>716.31</v>
      </c>
      <c r="P181" s="849">
        <v>146499.62999999998</v>
      </c>
      <c r="Q181" s="837">
        <v>12.611079356170492</v>
      </c>
      <c r="R181" s="850">
        <v>204.51987268082254</v>
      </c>
    </row>
    <row r="182" spans="1:18" ht="14.45" customHeight="1" x14ac:dyDescent="0.2">
      <c r="A182" s="831" t="s">
        <v>6366</v>
      </c>
      <c r="B182" s="832" t="s">
        <v>6367</v>
      </c>
      <c r="C182" s="832" t="s">
        <v>616</v>
      </c>
      <c r="D182" s="832" t="s">
        <v>6368</v>
      </c>
      <c r="E182" s="832" t="s">
        <v>6602</v>
      </c>
      <c r="F182" s="832" t="s">
        <v>3234</v>
      </c>
      <c r="G182" s="849"/>
      <c r="H182" s="849"/>
      <c r="I182" s="832"/>
      <c r="J182" s="832"/>
      <c r="K182" s="849"/>
      <c r="L182" s="849"/>
      <c r="M182" s="832"/>
      <c r="N182" s="832"/>
      <c r="O182" s="849">
        <v>1</v>
      </c>
      <c r="P182" s="849">
        <v>81007.61</v>
      </c>
      <c r="Q182" s="837"/>
      <c r="R182" s="850">
        <v>81007.61</v>
      </c>
    </row>
    <row r="183" spans="1:18" ht="14.45" customHeight="1" x14ac:dyDescent="0.2">
      <c r="A183" s="831" t="s">
        <v>6366</v>
      </c>
      <c r="B183" s="832" t="s">
        <v>6367</v>
      </c>
      <c r="C183" s="832" t="s">
        <v>616</v>
      </c>
      <c r="D183" s="832" t="s">
        <v>6368</v>
      </c>
      <c r="E183" s="832" t="s">
        <v>6603</v>
      </c>
      <c r="F183" s="832" t="s">
        <v>3177</v>
      </c>
      <c r="G183" s="849"/>
      <c r="H183" s="849"/>
      <c r="I183" s="832"/>
      <c r="J183" s="832"/>
      <c r="K183" s="849">
        <v>20</v>
      </c>
      <c r="L183" s="849">
        <v>338444.1</v>
      </c>
      <c r="M183" s="832">
        <v>1</v>
      </c>
      <c r="N183" s="832">
        <v>16922.204999999998</v>
      </c>
      <c r="O183" s="849">
        <v>32</v>
      </c>
      <c r="P183" s="849">
        <v>537405.5</v>
      </c>
      <c r="Q183" s="837">
        <v>1.5878707887063181</v>
      </c>
      <c r="R183" s="850">
        <v>16793.921875</v>
      </c>
    </row>
    <row r="184" spans="1:18" ht="14.45" customHeight="1" x14ac:dyDescent="0.2">
      <c r="A184" s="831" t="s">
        <v>6366</v>
      </c>
      <c r="B184" s="832" t="s">
        <v>6367</v>
      </c>
      <c r="C184" s="832" t="s">
        <v>616</v>
      </c>
      <c r="D184" s="832" t="s">
        <v>6368</v>
      </c>
      <c r="E184" s="832" t="s">
        <v>6604</v>
      </c>
      <c r="F184" s="832" t="s">
        <v>6605</v>
      </c>
      <c r="G184" s="849"/>
      <c r="H184" s="849"/>
      <c r="I184" s="832"/>
      <c r="J184" s="832"/>
      <c r="K184" s="849">
        <v>3</v>
      </c>
      <c r="L184" s="849">
        <v>125315.16</v>
      </c>
      <c r="M184" s="832">
        <v>1</v>
      </c>
      <c r="N184" s="832">
        <v>41771.72</v>
      </c>
      <c r="O184" s="849">
        <v>11</v>
      </c>
      <c r="P184" s="849">
        <v>36300.200000000004</v>
      </c>
      <c r="Q184" s="837">
        <v>0.28967125765150842</v>
      </c>
      <c r="R184" s="850">
        <v>3300.0181818181823</v>
      </c>
    </row>
    <row r="185" spans="1:18" ht="14.45" customHeight="1" x14ac:dyDescent="0.2">
      <c r="A185" s="831" t="s">
        <v>6366</v>
      </c>
      <c r="B185" s="832" t="s">
        <v>6367</v>
      </c>
      <c r="C185" s="832" t="s">
        <v>616</v>
      </c>
      <c r="D185" s="832" t="s">
        <v>6368</v>
      </c>
      <c r="E185" s="832" t="s">
        <v>6606</v>
      </c>
      <c r="F185" s="832" t="s">
        <v>2291</v>
      </c>
      <c r="G185" s="849"/>
      <c r="H185" s="849"/>
      <c r="I185" s="832"/>
      <c r="J185" s="832"/>
      <c r="K185" s="849">
        <v>7</v>
      </c>
      <c r="L185" s="849">
        <v>820291.08000000007</v>
      </c>
      <c r="M185" s="832">
        <v>1</v>
      </c>
      <c r="N185" s="832">
        <v>117184.44000000002</v>
      </c>
      <c r="O185" s="849">
        <v>20</v>
      </c>
      <c r="P185" s="849">
        <v>2138364</v>
      </c>
      <c r="Q185" s="837">
        <v>2.6068356125486574</v>
      </c>
      <c r="R185" s="850">
        <v>106918.2</v>
      </c>
    </row>
    <row r="186" spans="1:18" ht="14.45" customHeight="1" x14ac:dyDescent="0.2">
      <c r="A186" s="831" t="s">
        <v>6366</v>
      </c>
      <c r="B186" s="832" t="s">
        <v>6367</v>
      </c>
      <c r="C186" s="832" t="s">
        <v>616</v>
      </c>
      <c r="D186" s="832" t="s">
        <v>6368</v>
      </c>
      <c r="E186" s="832" t="s">
        <v>6607</v>
      </c>
      <c r="F186" s="832" t="s">
        <v>6608</v>
      </c>
      <c r="G186" s="849"/>
      <c r="H186" s="849"/>
      <c r="I186" s="832"/>
      <c r="J186" s="832"/>
      <c r="K186" s="849"/>
      <c r="L186" s="849"/>
      <c r="M186" s="832"/>
      <c r="N186" s="832"/>
      <c r="O186" s="849">
        <v>0.05</v>
      </c>
      <c r="P186" s="849">
        <v>6.08</v>
      </c>
      <c r="Q186" s="837"/>
      <c r="R186" s="850">
        <v>121.6</v>
      </c>
    </row>
    <row r="187" spans="1:18" ht="14.45" customHeight="1" x14ac:dyDescent="0.2">
      <c r="A187" s="831" t="s">
        <v>6366</v>
      </c>
      <c r="B187" s="832" t="s">
        <v>6367</v>
      </c>
      <c r="C187" s="832" t="s">
        <v>616</v>
      </c>
      <c r="D187" s="832" t="s">
        <v>6368</v>
      </c>
      <c r="E187" s="832" t="s">
        <v>6609</v>
      </c>
      <c r="F187" s="832" t="s">
        <v>2272</v>
      </c>
      <c r="G187" s="849"/>
      <c r="H187" s="849"/>
      <c r="I187" s="832"/>
      <c r="J187" s="832"/>
      <c r="K187" s="849">
        <v>3</v>
      </c>
      <c r="L187" s="849">
        <v>150876</v>
      </c>
      <c r="M187" s="832">
        <v>1</v>
      </c>
      <c r="N187" s="832">
        <v>50292</v>
      </c>
      <c r="O187" s="849">
        <v>50</v>
      </c>
      <c r="P187" s="849">
        <v>1719688.04</v>
      </c>
      <c r="Q187" s="837">
        <v>11.398022482038231</v>
      </c>
      <c r="R187" s="850">
        <v>34393.760800000004</v>
      </c>
    </row>
    <row r="188" spans="1:18" ht="14.45" customHeight="1" x14ac:dyDescent="0.2">
      <c r="A188" s="831" t="s">
        <v>6366</v>
      </c>
      <c r="B188" s="832" t="s">
        <v>6367</v>
      </c>
      <c r="C188" s="832" t="s">
        <v>616</v>
      </c>
      <c r="D188" s="832" t="s">
        <v>6368</v>
      </c>
      <c r="E188" s="832" t="s">
        <v>6610</v>
      </c>
      <c r="F188" s="832" t="s">
        <v>2291</v>
      </c>
      <c r="G188" s="849"/>
      <c r="H188" s="849"/>
      <c r="I188" s="832"/>
      <c r="J188" s="832"/>
      <c r="K188" s="849">
        <v>1</v>
      </c>
      <c r="L188" s="849">
        <v>106745</v>
      </c>
      <c r="M188" s="832">
        <v>1</v>
      </c>
      <c r="N188" s="832">
        <v>106745</v>
      </c>
      <c r="O188" s="849">
        <v>38</v>
      </c>
      <c r="P188" s="849">
        <v>4061562</v>
      </c>
      <c r="Q188" s="837">
        <v>38.04920136774556</v>
      </c>
      <c r="R188" s="850">
        <v>106883.21052631579</v>
      </c>
    </row>
    <row r="189" spans="1:18" ht="14.45" customHeight="1" x14ac:dyDescent="0.2">
      <c r="A189" s="831" t="s">
        <v>6366</v>
      </c>
      <c r="B189" s="832" t="s">
        <v>6367</v>
      </c>
      <c r="C189" s="832" t="s">
        <v>616</v>
      </c>
      <c r="D189" s="832" t="s">
        <v>6368</v>
      </c>
      <c r="E189" s="832" t="s">
        <v>6611</v>
      </c>
      <c r="F189" s="832" t="s">
        <v>6612</v>
      </c>
      <c r="G189" s="849"/>
      <c r="H189" s="849"/>
      <c r="I189" s="832"/>
      <c r="J189" s="832"/>
      <c r="K189" s="849">
        <v>2</v>
      </c>
      <c r="L189" s="849">
        <v>60126.6</v>
      </c>
      <c r="M189" s="832">
        <v>1</v>
      </c>
      <c r="N189" s="832">
        <v>30063.3</v>
      </c>
      <c r="O189" s="849">
        <v>18</v>
      </c>
      <c r="P189" s="849">
        <v>539871.80000000005</v>
      </c>
      <c r="Q189" s="837">
        <v>8.9789178167400134</v>
      </c>
      <c r="R189" s="850">
        <v>29992.87777777778</v>
      </c>
    </row>
    <row r="190" spans="1:18" ht="14.45" customHeight="1" x14ac:dyDescent="0.2">
      <c r="A190" s="831" t="s">
        <v>6366</v>
      </c>
      <c r="B190" s="832" t="s">
        <v>6367</v>
      </c>
      <c r="C190" s="832" t="s">
        <v>616</v>
      </c>
      <c r="D190" s="832" t="s">
        <v>6368</v>
      </c>
      <c r="E190" s="832" t="s">
        <v>6613</v>
      </c>
      <c r="F190" s="832" t="s">
        <v>6612</v>
      </c>
      <c r="G190" s="849"/>
      <c r="H190" s="849"/>
      <c r="I190" s="832"/>
      <c r="J190" s="832"/>
      <c r="K190" s="849">
        <v>4</v>
      </c>
      <c r="L190" s="849">
        <v>122245.2</v>
      </c>
      <c r="M190" s="832">
        <v>1</v>
      </c>
      <c r="N190" s="832">
        <v>30561.3</v>
      </c>
      <c r="O190" s="849">
        <v>51</v>
      </c>
      <c r="P190" s="849">
        <v>1558626.3</v>
      </c>
      <c r="Q190" s="837">
        <v>12.75</v>
      </c>
      <c r="R190" s="850">
        <v>30561.3</v>
      </c>
    </row>
    <row r="191" spans="1:18" ht="14.45" customHeight="1" x14ac:dyDescent="0.2">
      <c r="A191" s="831" t="s">
        <v>6366</v>
      </c>
      <c r="B191" s="832" t="s">
        <v>6367</v>
      </c>
      <c r="C191" s="832" t="s">
        <v>616</v>
      </c>
      <c r="D191" s="832" t="s">
        <v>6368</v>
      </c>
      <c r="E191" s="832" t="s">
        <v>6614</v>
      </c>
      <c r="F191" s="832" t="s">
        <v>2241</v>
      </c>
      <c r="G191" s="849"/>
      <c r="H191" s="849"/>
      <c r="I191" s="832"/>
      <c r="J191" s="832"/>
      <c r="K191" s="849"/>
      <c r="L191" s="849"/>
      <c r="M191" s="832"/>
      <c r="N191" s="832"/>
      <c r="O191" s="849">
        <v>26</v>
      </c>
      <c r="P191" s="849">
        <v>288236</v>
      </c>
      <c r="Q191" s="837"/>
      <c r="R191" s="850">
        <v>11086</v>
      </c>
    </row>
    <row r="192" spans="1:18" ht="14.45" customHeight="1" x14ac:dyDescent="0.2">
      <c r="A192" s="831" t="s">
        <v>6366</v>
      </c>
      <c r="B192" s="832" t="s">
        <v>6367</v>
      </c>
      <c r="C192" s="832" t="s">
        <v>616</v>
      </c>
      <c r="D192" s="832" t="s">
        <v>6368</v>
      </c>
      <c r="E192" s="832" t="s">
        <v>6615</v>
      </c>
      <c r="F192" s="832" t="s">
        <v>6605</v>
      </c>
      <c r="G192" s="849"/>
      <c r="H192" s="849"/>
      <c r="I192" s="832"/>
      <c r="J192" s="832"/>
      <c r="K192" s="849"/>
      <c r="L192" s="849"/>
      <c r="M192" s="832"/>
      <c r="N192" s="832"/>
      <c r="O192" s="849">
        <v>2</v>
      </c>
      <c r="P192" s="849">
        <v>1727.76</v>
      </c>
      <c r="Q192" s="837"/>
      <c r="R192" s="850">
        <v>863.88</v>
      </c>
    </row>
    <row r="193" spans="1:18" ht="14.45" customHeight="1" x14ac:dyDescent="0.2">
      <c r="A193" s="831" t="s">
        <v>6366</v>
      </c>
      <c r="B193" s="832" t="s">
        <v>6367</v>
      </c>
      <c r="C193" s="832" t="s">
        <v>616</v>
      </c>
      <c r="D193" s="832" t="s">
        <v>6368</v>
      </c>
      <c r="E193" s="832" t="s">
        <v>6616</v>
      </c>
      <c r="F193" s="832" t="s">
        <v>2294</v>
      </c>
      <c r="G193" s="849"/>
      <c r="H193" s="849"/>
      <c r="I193" s="832"/>
      <c r="J193" s="832"/>
      <c r="K193" s="849"/>
      <c r="L193" s="849"/>
      <c r="M193" s="832"/>
      <c r="N193" s="832"/>
      <c r="O193" s="849">
        <v>12</v>
      </c>
      <c r="P193" s="849">
        <v>469084</v>
      </c>
      <c r="Q193" s="837"/>
      <c r="R193" s="850">
        <v>39090.333333333336</v>
      </c>
    </row>
    <row r="194" spans="1:18" ht="14.45" customHeight="1" x14ac:dyDescent="0.2">
      <c r="A194" s="831" t="s">
        <v>6366</v>
      </c>
      <c r="B194" s="832" t="s">
        <v>6367</v>
      </c>
      <c r="C194" s="832" t="s">
        <v>616</v>
      </c>
      <c r="D194" s="832" t="s">
        <v>6368</v>
      </c>
      <c r="E194" s="832" t="s">
        <v>6617</v>
      </c>
      <c r="F194" s="832" t="s">
        <v>2213</v>
      </c>
      <c r="G194" s="849"/>
      <c r="H194" s="849"/>
      <c r="I194" s="832"/>
      <c r="J194" s="832"/>
      <c r="K194" s="849"/>
      <c r="L194" s="849"/>
      <c r="M194" s="832"/>
      <c r="N194" s="832"/>
      <c r="O194" s="849">
        <v>21.63</v>
      </c>
      <c r="P194" s="849">
        <v>9519.57</v>
      </c>
      <c r="Q194" s="837"/>
      <c r="R194" s="850">
        <v>440.10957004160889</v>
      </c>
    </row>
    <row r="195" spans="1:18" ht="14.45" customHeight="1" x14ac:dyDescent="0.2">
      <c r="A195" s="831" t="s">
        <v>6366</v>
      </c>
      <c r="B195" s="832" t="s">
        <v>6367</v>
      </c>
      <c r="C195" s="832" t="s">
        <v>616</v>
      </c>
      <c r="D195" s="832" t="s">
        <v>6368</v>
      </c>
      <c r="E195" s="832" t="s">
        <v>6618</v>
      </c>
      <c r="F195" s="832" t="s">
        <v>2337</v>
      </c>
      <c r="G195" s="849"/>
      <c r="H195" s="849"/>
      <c r="I195" s="832"/>
      <c r="J195" s="832"/>
      <c r="K195" s="849"/>
      <c r="L195" s="849"/>
      <c r="M195" s="832"/>
      <c r="N195" s="832"/>
      <c r="O195" s="849">
        <v>88.38000000000001</v>
      </c>
      <c r="P195" s="849">
        <v>4650754.03</v>
      </c>
      <c r="Q195" s="837"/>
      <c r="R195" s="850">
        <v>52622.245191219728</v>
      </c>
    </row>
    <row r="196" spans="1:18" ht="14.45" customHeight="1" x14ac:dyDescent="0.2">
      <c r="A196" s="831" t="s">
        <v>6366</v>
      </c>
      <c r="B196" s="832" t="s">
        <v>6367</v>
      </c>
      <c r="C196" s="832" t="s">
        <v>616</v>
      </c>
      <c r="D196" s="832" t="s">
        <v>6368</v>
      </c>
      <c r="E196" s="832" t="s">
        <v>6619</v>
      </c>
      <c r="F196" s="832" t="s">
        <v>2321</v>
      </c>
      <c r="G196" s="849"/>
      <c r="H196" s="849"/>
      <c r="I196" s="832"/>
      <c r="J196" s="832"/>
      <c r="K196" s="849"/>
      <c r="L196" s="849"/>
      <c r="M196" s="832"/>
      <c r="N196" s="832"/>
      <c r="O196" s="849">
        <v>31.33</v>
      </c>
      <c r="P196" s="849">
        <v>1351262.9</v>
      </c>
      <c r="Q196" s="837"/>
      <c r="R196" s="850">
        <v>43130</v>
      </c>
    </row>
    <row r="197" spans="1:18" ht="14.45" customHeight="1" x14ac:dyDescent="0.2">
      <c r="A197" s="831" t="s">
        <v>6366</v>
      </c>
      <c r="B197" s="832" t="s">
        <v>6367</v>
      </c>
      <c r="C197" s="832" t="s">
        <v>616</v>
      </c>
      <c r="D197" s="832" t="s">
        <v>6368</v>
      </c>
      <c r="E197" s="832" t="s">
        <v>6620</v>
      </c>
      <c r="F197" s="832" t="s">
        <v>6621</v>
      </c>
      <c r="G197" s="849">
        <v>1</v>
      </c>
      <c r="H197" s="849">
        <v>7256.05</v>
      </c>
      <c r="I197" s="832"/>
      <c r="J197" s="832">
        <v>7256.05</v>
      </c>
      <c r="K197" s="849"/>
      <c r="L197" s="849"/>
      <c r="M197" s="832"/>
      <c r="N197" s="832"/>
      <c r="O197" s="849"/>
      <c r="P197" s="849"/>
      <c r="Q197" s="837"/>
      <c r="R197" s="850"/>
    </row>
    <row r="198" spans="1:18" ht="14.45" customHeight="1" x14ac:dyDescent="0.2">
      <c r="A198" s="831" t="s">
        <v>6366</v>
      </c>
      <c r="B198" s="832" t="s">
        <v>6367</v>
      </c>
      <c r="C198" s="832" t="s">
        <v>616</v>
      </c>
      <c r="D198" s="832" t="s">
        <v>6368</v>
      </c>
      <c r="E198" s="832" t="s">
        <v>6622</v>
      </c>
      <c r="F198" s="832" t="s">
        <v>2278</v>
      </c>
      <c r="G198" s="849"/>
      <c r="H198" s="849"/>
      <c r="I198" s="832"/>
      <c r="J198" s="832"/>
      <c r="K198" s="849"/>
      <c r="L198" s="849"/>
      <c r="M198" s="832"/>
      <c r="N198" s="832"/>
      <c r="O198" s="849">
        <v>6</v>
      </c>
      <c r="P198" s="849">
        <v>537391.80000000005</v>
      </c>
      <c r="Q198" s="837"/>
      <c r="R198" s="850">
        <v>89565.3</v>
      </c>
    </row>
    <row r="199" spans="1:18" ht="14.45" customHeight="1" x14ac:dyDescent="0.2">
      <c r="A199" s="831" t="s">
        <v>6366</v>
      </c>
      <c r="B199" s="832" t="s">
        <v>6367</v>
      </c>
      <c r="C199" s="832" t="s">
        <v>616</v>
      </c>
      <c r="D199" s="832" t="s">
        <v>6368</v>
      </c>
      <c r="E199" s="832" t="s">
        <v>6623</v>
      </c>
      <c r="F199" s="832" t="s">
        <v>2237</v>
      </c>
      <c r="G199" s="849"/>
      <c r="H199" s="849"/>
      <c r="I199" s="832"/>
      <c r="J199" s="832"/>
      <c r="K199" s="849"/>
      <c r="L199" s="849"/>
      <c r="M199" s="832"/>
      <c r="N199" s="832"/>
      <c r="O199" s="849">
        <v>5.07</v>
      </c>
      <c r="P199" s="849">
        <v>120.76</v>
      </c>
      <c r="Q199" s="837"/>
      <c r="R199" s="850">
        <v>23.818540433925047</v>
      </c>
    </row>
    <row r="200" spans="1:18" ht="14.45" customHeight="1" x14ac:dyDescent="0.2">
      <c r="A200" s="831" t="s">
        <v>6366</v>
      </c>
      <c r="B200" s="832" t="s">
        <v>6367</v>
      </c>
      <c r="C200" s="832" t="s">
        <v>616</v>
      </c>
      <c r="D200" s="832" t="s">
        <v>6368</v>
      </c>
      <c r="E200" s="832" t="s">
        <v>6624</v>
      </c>
      <c r="F200" s="832" t="s">
        <v>1043</v>
      </c>
      <c r="G200" s="849"/>
      <c r="H200" s="849"/>
      <c r="I200" s="832"/>
      <c r="J200" s="832"/>
      <c r="K200" s="849"/>
      <c r="L200" s="849"/>
      <c r="M200" s="832"/>
      <c r="N200" s="832"/>
      <c r="O200" s="849">
        <v>77.47</v>
      </c>
      <c r="P200" s="849">
        <v>18898.02</v>
      </c>
      <c r="Q200" s="837"/>
      <c r="R200" s="850">
        <v>243.93984768297406</v>
      </c>
    </row>
    <row r="201" spans="1:18" ht="14.45" customHeight="1" x14ac:dyDescent="0.2">
      <c r="A201" s="831" t="s">
        <v>6366</v>
      </c>
      <c r="B201" s="832" t="s">
        <v>6367</v>
      </c>
      <c r="C201" s="832" t="s">
        <v>616</v>
      </c>
      <c r="D201" s="832" t="s">
        <v>6368</v>
      </c>
      <c r="E201" s="832" t="s">
        <v>6625</v>
      </c>
      <c r="F201" s="832" t="s">
        <v>1043</v>
      </c>
      <c r="G201" s="849"/>
      <c r="H201" s="849"/>
      <c r="I201" s="832"/>
      <c r="J201" s="832"/>
      <c r="K201" s="849"/>
      <c r="L201" s="849"/>
      <c r="M201" s="832"/>
      <c r="N201" s="832"/>
      <c r="O201" s="849">
        <v>101.78</v>
      </c>
      <c r="P201" s="849">
        <v>44012.749999999993</v>
      </c>
      <c r="Q201" s="837"/>
      <c r="R201" s="850">
        <v>432.43024169777942</v>
      </c>
    </row>
    <row r="202" spans="1:18" ht="14.45" customHeight="1" x14ac:dyDescent="0.2">
      <c r="A202" s="831" t="s">
        <v>6366</v>
      </c>
      <c r="B202" s="832" t="s">
        <v>6367</v>
      </c>
      <c r="C202" s="832" t="s">
        <v>616</v>
      </c>
      <c r="D202" s="832" t="s">
        <v>6368</v>
      </c>
      <c r="E202" s="832" t="s">
        <v>6626</v>
      </c>
      <c r="F202" s="832" t="s">
        <v>2272</v>
      </c>
      <c r="G202" s="849"/>
      <c r="H202" s="849"/>
      <c r="I202" s="832"/>
      <c r="J202" s="832"/>
      <c r="K202" s="849"/>
      <c r="L202" s="849"/>
      <c r="M202" s="832"/>
      <c r="N202" s="832"/>
      <c r="O202" s="849">
        <v>4</v>
      </c>
      <c r="P202" s="849">
        <v>143369.66</v>
      </c>
      <c r="Q202" s="837"/>
      <c r="R202" s="850">
        <v>35842.415000000001</v>
      </c>
    </row>
    <row r="203" spans="1:18" ht="14.45" customHeight="1" x14ac:dyDescent="0.2">
      <c r="A203" s="831" t="s">
        <v>6366</v>
      </c>
      <c r="B203" s="832" t="s">
        <v>6367</v>
      </c>
      <c r="C203" s="832" t="s">
        <v>616</v>
      </c>
      <c r="D203" s="832" t="s">
        <v>6368</v>
      </c>
      <c r="E203" s="832" t="s">
        <v>6627</v>
      </c>
      <c r="F203" s="832"/>
      <c r="G203" s="849"/>
      <c r="H203" s="849"/>
      <c r="I203" s="832"/>
      <c r="J203" s="832"/>
      <c r="K203" s="849"/>
      <c r="L203" s="849"/>
      <c r="M203" s="832"/>
      <c r="N203" s="832"/>
      <c r="O203" s="849">
        <v>5</v>
      </c>
      <c r="P203" s="849">
        <v>190069</v>
      </c>
      <c r="Q203" s="837"/>
      <c r="R203" s="850">
        <v>38013.800000000003</v>
      </c>
    </row>
    <row r="204" spans="1:18" ht="14.45" customHeight="1" x14ac:dyDescent="0.2">
      <c r="A204" s="831" t="s">
        <v>6366</v>
      </c>
      <c r="B204" s="832" t="s">
        <v>6367</v>
      </c>
      <c r="C204" s="832" t="s">
        <v>616</v>
      </c>
      <c r="D204" s="832" t="s">
        <v>6368</v>
      </c>
      <c r="E204" s="832" t="s">
        <v>6628</v>
      </c>
      <c r="F204" s="832" t="s">
        <v>2529</v>
      </c>
      <c r="G204" s="849">
        <v>2.5999999999999996</v>
      </c>
      <c r="H204" s="849">
        <v>1929.8500000000004</v>
      </c>
      <c r="I204" s="832">
        <v>3.2500000000000009</v>
      </c>
      <c r="J204" s="832">
        <v>742.25000000000023</v>
      </c>
      <c r="K204" s="849">
        <v>0.8</v>
      </c>
      <c r="L204" s="849">
        <v>593.79999999999995</v>
      </c>
      <c r="M204" s="832">
        <v>1</v>
      </c>
      <c r="N204" s="832">
        <v>742.24999999999989</v>
      </c>
      <c r="O204" s="849"/>
      <c r="P204" s="849"/>
      <c r="Q204" s="837"/>
      <c r="R204" s="850"/>
    </row>
    <row r="205" spans="1:18" ht="14.45" customHeight="1" x14ac:dyDescent="0.2">
      <c r="A205" s="831" t="s">
        <v>6366</v>
      </c>
      <c r="B205" s="832" t="s">
        <v>6367</v>
      </c>
      <c r="C205" s="832" t="s">
        <v>616</v>
      </c>
      <c r="D205" s="832" t="s">
        <v>6368</v>
      </c>
      <c r="E205" s="832" t="s">
        <v>6629</v>
      </c>
      <c r="F205" s="832"/>
      <c r="G205" s="849"/>
      <c r="H205" s="849"/>
      <c r="I205" s="832"/>
      <c r="J205" s="832"/>
      <c r="K205" s="849"/>
      <c r="L205" s="849"/>
      <c r="M205" s="832"/>
      <c r="N205" s="832"/>
      <c r="O205" s="849">
        <v>23.31</v>
      </c>
      <c r="P205" s="849">
        <v>108769.58</v>
      </c>
      <c r="Q205" s="837"/>
      <c r="R205" s="850">
        <v>4666.2196482196487</v>
      </c>
    </row>
    <row r="206" spans="1:18" ht="14.45" customHeight="1" x14ac:dyDescent="0.2">
      <c r="A206" s="831" t="s">
        <v>6366</v>
      </c>
      <c r="B206" s="832" t="s">
        <v>6367</v>
      </c>
      <c r="C206" s="832" t="s">
        <v>616</v>
      </c>
      <c r="D206" s="832" t="s">
        <v>6368</v>
      </c>
      <c r="E206" s="832" t="s">
        <v>6630</v>
      </c>
      <c r="F206" s="832" t="s">
        <v>2291</v>
      </c>
      <c r="G206" s="849"/>
      <c r="H206" s="849"/>
      <c r="I206" s="832"/>
      <c r="J206" s="832"/>
      <c r="K206" s="849"/>
      <c r="L206" s="849"/>
      <c r="M206" s="832"/>
      <c r="N206" s="832"/>
      <c r="O206" s="849">
        <v>4</v>
      </c>
      <c r="P206" s="849">
        <v>426982</v>
      </c>
      <c r="Q206" s="837"/>
      <c r="R206" s="850">
        <v>106745.5</v>
      </c>
    </row>
    <row r="207" spans="1:18" ht="14.45" customHeight="1" x14ac:dyDescent="0.2">
      <c r="A207" s="831" t="s">
        <v>6366</v>
      </c>
      <c r="B207" s="832" t="s">
        <v>6367</v>
      </c>
      <c r="C207" s="832" t="s">
        <v>616</v>
      </c>
      <c r="D207" s="832" t="s">
        <v>6368</v>
      </c>
      <c r="E207" s="832" t="s">
        <v>6631</v>
      </c>
      <c r="F207" s="832"/>
      <c r="G207" s="849"/>
      <c r="H207" s="849"/>
      <c r="I207" s="832"/>
      <c r="J207" s="832"/>
      <c r="K207" s="849"/>
      <c r="L207" s="849"/>
      <c r="M207" s="832"/>
      <c r="N207" s="832"/>
      <c r="O207" s="849">
        <v>60.35</v>
      </c>
      <c r="P207" s="849">
        <v>14721.77</v>
      </c>
      <c r="Q207" s="837"/>
      <c r="R207" s="850">
        <v>243.93985086992544</v>
      </c>
    </row>
    <row r="208" spans="1:18" ht="14.45" customHeight="1" x14ac:dyDescent="0.2">
      <c r="A208" s="831" t="s">
        <v>6366</v>
      </c>
      <c r="B208" s="832" t="s">
        <v>6367</v>
      </c>
      <c r="C208" s="832" t="s">
        <v>616</v>
      </c>
      <c r="D208" s="832" t="s">
        <v>6368</v>
      </c>
      <c r="E208" s="832" t="s">
        <v>6632</v>
      </c>
      <c r="F208" s="832"/>
      <c r="G208" s="849"/>
      <c r="H208" s="849"/>
      <c r="I208" s="832"/>
      <c r="J208" s="832"/>
      <c r="K208" s="849"/>
      <c r="L208" s="849"/>
      <c r="M208" s="832"/>
      <c r="N208" s="832"/>
      <c r="O208" s="849">
        <v>1</v>
      </c>
      <c r="P208" s="849">
        <v>227.46</v>
      </c>
      <c r="Q208" s="837"/>
      <c r="R208" s="850">
        <v>227.46</v>
      </c>
    </row>
    <row r="209" spans="1:18" ht="14.45" customHeight="1" x14ac:dyDescent="0.2">
      <c r="A209" s="831" t="s">
        <v>6366</v>
      </c>
      <c r="B209" s="832" t="s">
        <v>6367</v>
      </c>
      <c r="C209" s="832" t="s">
        <v>616</v>
      </c>
      <c r="D209" s="832" t="s">
        <v>6368</v>
      </c>
      <c r="E209" s="832" t="s">
        <v>6633</v>
      </c>
      <c r="F209" s="832"/>
      <c r="G209" s="849"/>
      <c r="H209" s="849"/>
      <c r="I209" s="832"/>
      <c r="J209" s="832"/>
      <c r="K209" s="849"/>
      <c r="L209" s="849"/>
      <c r="M209" s="832"/>
      <c r="N209" s="832"/>
      <c r="O209" s="849">
        <v>116.28999999999999</v>
      </c>
      <c r="P209" s="849">
        <v>8897.36</v>
      </c>
      <c r="Q209" s="837"/>
      <c r="R209" s="850">
        <v>76.510104050219283</v>
      </c>
    </row>
    <row r="210" spans="1:18" ht="14.45" customHeight="1" x14ac:dyDescent="0.2">
      <c r="A210" s="831" t="s">
        <v>6366</v>
      </c>
      <c r="B210" s="832" t="s">
        <v>6367</v>
      </c>
      <c r="C210" s="832" t="s">
        <v>616</v>
      </c>
      <c r="D210" s="832" t="s">
        <v>6368</v>
      </c>
      <c r="E210" s="832" t="s">
        <v>6634</v>
      </c>
      <c r="F210" s="832"/>
      <c r="G210" s="849"/>
      <c r="H210" s="849"/>
      <c r="I210" s="832"/>
      <c r="J210" s="832"/>
      <c r="K210" s="849"/>
      <c r="L210" s="849"/>
      <c r="M210" s="832"/>
      <c r="N210" s="832"/>
      <c r="O210" s="849">
        <v>24.43</v>
      </c>
      <c r="P210" s="849">
        <v>10290.410000000002</v>
      </c>
      <c r="Q210" s="837"/>
      <c r="R210" s="850">
        <v>421.22022103970534</v>
      </c>
    </row>
    <row r="211" spans="1:18" ht="14.45" customHeight="1" x14ac:dyDescent="0.2">
      <c r="A211" s="831" t="s">
        <v>6366</v>
      </c>
      <c r="B211" s="832" t="s">
        <v>6367</v>
      </c>
      <c r="C211" s="832" t="s">
        <v>616</v>
      </c>
      <c r="D211" s="832" t="s">
        <v>6635</v>
      </c>
      <c r="E211" s="832" t="s">
        <v>6636</v>
      </c>
      <c r="F211" s="832" t="s">
        <v>6637</v>
      </c>
      <c r="G211" s="849">
        <v>70</v>
      </c>
      <c r="H211" s="849">
        <v>149327.59000000003</v>
      </c>
      <c r="I211" s="832">
        <v>0.80114784938520733</v>
      </c>
      <c r="J211" s="832">
        <v>2133.251285714286</v>
      </c>
      <c r="K211" s="849">
        <v>87</v>
      </c>
      <c r="L211" s="849">
        <v>186392.05</v>
      </c>
      <c r="M211" s="832">
        <v>1</v>
      </c>
      <c r="N211" s="832">
        <v>2142.4373563218392</v>
      </c>
      <c r="O211" s="849">
        <v>89</v>
      </c>
      <c r="P211" s="849">
        <v>194184.92000000007</v>
      </c>
      <c r="Q211" s="837">
        <v>1.0418090256531869</v>
      </c>
      <c r="R211" s="850">
        <v>2181.853033707866</v>
      </c>
    </row>
    <row r="212" spans="1:18" ht="14.45" customHeight="1" x14ac:dyDescent="0.2">
      <c r="A212" s="831" t="s">
        <v>6366</v>
      </c>
      <c r="B212" s="832" t="s">
        <v>6367</v>
      </c>
      <c r="C212" s="832" t="s">
        <v>616</v>
      </c>
      <c r="D212" s="832" t="s">
        <v>6635</v>
      </c>
      <c r="E212" s="832" t="s">
        <v>6638</v>
      </c>
      <c r="F212" s="832" t="s">
        <v>6639</v>
      </c>
      <c r="G212" s="849">
        <v>20</v>
      </c>
      <c r="H212" s="849">
        <v>52823.000000000007</v>
      </c>
      <c r="I212" s="832">
        <v>0.20841721794598392</v>
      </c>
      <c r="J212" s="832">
        <v>2641.1500000000005</v>
      </c>
      <c r="K212" s="849">
        <v>97</v>
      </c>
      <c r="L212" s="849">
        <v>253448.34999999998</v>
      </c>
      <c r="M212" s="832">
        <v>1</v>
      </c>
      <c r="N212" s="832">
        <v>2612.8695876288657</v>
      </c>
      <c r="O212" s="849">
        <v>104</v>
      </c>
      <c r="P212" s="849">
        <v>276320.36</v>
      </c>
      <c r="Q212" s="837">
        <v>1.0902432783642111</v>
      </c>
      <c r="R212" s="850">
        <v>2656.9265384615383</v>
      </c>
    </row>
    <row r="213" spans="1:18" ht="14.45" customHeight="1" x14ac:dyDescent="0.2">
      <c r="A213" s="831" t="s">
        <v>6366</v>
      </c>
      <c r="B213" s="832" t="s">
        <v>6367</v>
      </c>
      <c r="C213" s="832" t="s">
        <v>616</v>
      </c>
      <c r="D213" s="832" t="s">
        <v>6635</v>
      </c>
      <c r="E213" s="832" t="s">
        <v>6640</v>
      </c>
      <c r="F213" s="832" t="s">
        <v>6641</v>
      </c>
      <c r="G213" s="849">
        <v>1</v>
      </c>
      <c r="H213" s="849">
        <v>10309.15</v>
      </c>
      <c r="I213" s="832"/>
      <c r="J213" s="832">
        <v>10309.15</v>
      </c>
      <c r="K213" s="849"/>
      <c r="L213" s="849"/>
      <c r="M213" s="832"/>
      <c r="N213" s="832"/>
      <c r="O213" s="849">
        <v>1</v>
      </c>
      <c r="P213" s="849">
        <v>10346.879999999999</v>
      </c>
      <c r="Q213" s="837"/>
      <c r="R213" s="850">
        <v>10346.879999999999</v>
      </c>
    </row>
    <row r="214" spans="1:18" ht="14.45" customHeight="1" x14ac:dyDescent="0.2">
      <c r="A214" s="831" t="s">
        <v>6366</v>
      </c>
      <c r="B214" s="832" t="s">
        <v>6367</v>
      </c>
      <c r="C214" s="832" t="s">
        <v>616</v>
      </c>
      <c r="D214" s="832" t="s">
        <v>6635</v>
      </c>
      <c r="E214" s="832" t="s">
        <v>6642</v>
      </c>
      <c r="F214" s="832" t="s">
        <v>6643</v>
      </c>
      <c r="G214" s="849"/>
      <c r="H214" s="849"/>
      <c r="I214" s="832"/>
      <c r="J214" s="832"/>
      <c r="K214" s="849">
        <v>1</v>
      </c>
      <c r="L214" s="849">
        <v>2662.2</v>
      </c>
      <c r="M214" s="832">
        <v>1</v>
      </c>
      <c r="N214" s="832">
        <v>2662.2</v>
      </c>
      <c r="O214" s="849"/>
      <c r="P214" s="849"/>
      <c r="Q214" s="837"/>
      <c r="R214" s="850"/>
    </row>
    <row r="215" spans="1:18" ht="14.45" customHeight="1" x14ac:dyDescent="0.2">
      <c r="A215" s="831" t="s">
        <v>6366</v>
      </c>
      <c r="B215" s="832" t="s">
        <v>6367</v>
      </c>
      <c r="C215" s="832" t="s">
        <v>616</v>
      </c>
      <c r="D215" s="832" t="s">
        <v>6644</v>
      </c>
      <c r="E215" s="832" t="s">
        <v>6645</v>
      </c>
      <c r="F215" s="832" t="s">
        <v>6646</v>
      </c>
      <c r="G215" s="849">
        <v>17</v>
      </c>
      <c r="H215" s="849">
        <v>14739</v>
      </c>
      <c r="I215" s="832">
        <v>1.3076923076923077</v>
      </c>
      <c r="J215" s="832">
        <v>867</v>
      </c>
      <c r="K215" s="849">
        <v>13</v>
      </c>
      <c r="L215" s="849">
        <v>11271</v>
      </c>
      <c r="M215" s="832">
        <v>1</v>
      </c>
      <c r="N215" s="832">
        <v>867</v>
      </c>
      <c r="O215" s="849">
        <v>11</v>
      </c>
      <c r="P215" s="849">
        <v>9537</v>
      </c>
      <c r="Q215" s="837">
        <v>0.84615384615384615</v>
      </c>
      <c r="R215" s="850">
        <v>867</v>
      </c>
    </row>
    <row r="216" spans="1:18" ht="14.45" customHeight="1" x14ac:dyDescent="0.2">
      <c r="A216" s="831" t="s">
        <v>6366</v>
      </c>
      <c r="B216" s="832" t="s">
        <v>6367</v>
      </c>
      <c r="C216" s="832" t="s">
        <v>616</v>
      </c>
      <c r="D216" s="832" t="s">
        <v>6644</v>
      </c>
      <c r="E216" s="832" t="s">
        <v>6647</v>
      </c>
      <c r="F216" s="832" t="s">
        <v>6648</v>
      </c>
      <c r="G216" s="849">
        <v>387</v>
      </c>
      <c r="H216" s="849">
        <v>335529</v>
      </c>
      <c r="I216" s="832">
        <v>0.84279766051552918</v>
      </c>
      <c r="J216" s="832">
        <v>867</v>
      </c>
      <c r="K216" s="849">
        <v>515</v>
      </c>
      <c r="L216" s="849">
        <v>398113.34999999992</v>
      </c>
      <c r="M216" s="832">
        <v>1</v>
      </c>
      <c r="N216" s="832">
        <v>773.03563106796105</v>
      </c>
      <c r="O216" s="849">
        <v>739.63</v>
      </c>
      <c r="P216" s="849">
        <v>439308.0900000002</v>
      </c>
      <c r="Q216" s="837">
        <v>1.1034749023111139</v>
      </c>
      <c r="R216" s="850">
        <v>593.95655936076173</v>
      </c>
    </row>
    <row r="217" spans="1:18" ht="14.45" customHeight="1" x14ac:dyDescent="0.2">
      <c r="A217" s="831" t="s">
        <v>6366</v>
      </c>
      <c r="B217" s="832" t="s">
        <v>6367</v>
      </c>
      <c r="C217" s="832" t="s">
        <v>616</v>
      </c>
      <c r="D217" s="832" t="s">
        <v>6644</v>
      </c>
      <c r="E217" s="832" t="s">
        <v>6649</v>
      </c>
      <c r="F217" s="832" t="s">
        <v>6650</v>
      </c>
      <c r="G217" s="849"/>
      <c r="H217" s="849"/>
      <c r="I217" s="832"/>
      <c r="J217" s="832"/>
      <c r="K217" s="849">
        <v>5</v>
      </c>
      <c r="L217" s="849">
        <v>4820</v>
      </c>
      <c r="M217" s="832">
        <v>1</v>
      </c>
      <c r="N217" s="832">
        <v>964</v>
      </c>
      <c r="O217" s="849">
        <v>18</v>
      </c>
      <c r="P217" s="849">
        <v>17352</v>
      </c>
      <c r="Q217" s="837">
        <v>3.6</v>
      </c>
      <c r="R217" s="850">
        <v>964</v>
      </c>
    </row>
    <row r="218" spans="1:18" ht="14.45" customHeight="1" x14ac:dyDescent="0.2">
      <c r="A218" s="831" t="s">
        <v>6366</v>
      </c>
      <c r="B218" s="832" t="s">
        <v>6367</v>
      </c>
      <c r="C218" s="832" t="s">
        <v>616</v>
      </c>
      <c r="D218" s="832" t="s">
        <v>6644</v>
      </c>
      <c r="E218" s="832" t="s">
        <v>6651</v>
      </c>
      <c r="F218" s="832" t="s">
        <v>6652</v>
      </c>
      <c r="G218" s="849"/>
      <c r="H218" s="849"/>
      <c r="I218" s="832"/>
      <c r="J218" s="832"/>
      <c r="K218" s="849"/>
      <c r="L218" s="849"/>
      <c r="M218" s="832"/>
      <c r="N218" s="832"/>
      <c r="O218" s="849">
        <v>1</v>
      </c>
      <c r="P218" s="849">
        <v>1557.65</v>
      </c>
      <c r="Q218" s="837"/>
      <c r="R218" s="850">
        <v>1557.65</v>
      </c>
    </row>
    <row r="219" spans="1:18" ht="14.45" customHeight="1" x14ac:dyDescent="0.2">
      <c r="A219" s="831" t="s">
        <v>6366</v>
      </c>
      <c r="B219" s="832" t="s">
        <v>6367</v>
      </c>
      <c r="C219" s="832" t="s">
        <v>616</v>
      </c>
      <c r="D219" s="832" t="s">
        <v>6644</v>
      </c>
      <c r="E219" s="832" t="s">
        <v>6653</v>
      </c>
      <c r="F219" s="832" t="s">
        <v>6654</v>
      </c>
      <c r="G219" s="849"/>
      <c r="H219" s="849"/>
      <c r="I219" s="832"/>
      <c r="J219" s="832"/>
      <c r="K219" s="849">
        <v>1</v>
      </c>
      <c r="L219" s="849">
        <v>5420</v>
      </c>
      <c r="M219" s="832">
        <v>1</v>
      </c>
      <c r="N219" s="832">
        <v>5420</v>
      </c>
      <c r="O219" s="849">
        <v>4</v>
      </c>
      <c r="P219" s="849">
        <v>21680</v>
      </c>
      <c r="Q219" s="837">
        <v>4</v>
      </c>
      <c r="R219" s="850">
        <v>5420</v>
      </c>
    </row>
    <row r="220" spans="1:18" ht="14.45" customHeight="1" x14ac:dyDescent="0.2">
      <c r="A220" s="831" t="s">
        <v>6366</v>
      </c>
      <c r="B220" s="832" t="s">
        <v>6367</v>
      </c>
      <c r="C220" s="832" t="s">
        <v>616</v>
      </c>
      <c r="D220" s="832" t="s">
        <v>6644</v>
      </c>
      <c r="E220" s="832" t="s">
        <v>6655</v>
      </c>
      <c r="F220" s="832" t="s">
        <v>6656</v>
      </c>
      <c r="G220" s="849"/>
      <c r="H220" s="849"/>
      <c r="I220" s="832"/>
      <c r="J220" s="832"/>
      <c r="K220" s="849"/>
      <c r="L220" s="849"/>
      <c r="M220" s="832"/>
      <c r="N220" s="832"/>
      <c r="O220" s="849">
        <v>1</v>
      </c>
      <c r="P220" s="849">
        <v>19360</v>
      </c>
      <c r="Q220" s="837"/>
      <c r="R220" s="850">
        <v>19360</v>
      </c>
    </row>
    <row r="221" spans="1:18" ht="14.45" customHeight="1" x14ac:dyDescent="0.2">
      <c r="A221" s="831" t="s">
        <v>6366</v>
      </c>
      <c r="B221" s="832" t="s">
        <v>6367</v>
      </c>
      <c r="C221" s="832" t="s">
        <v>616</v>
      </c>
      <c r="D221" s="832" t="s">
        <v>6657</v>
      </c>
      <c r="E221" s="832" t="s">
        <v>6658</v>
      </c>
      <c r="F221" s="832" t="s">
        <v>6659</v>
      </c>
      <c r="G221" s="849">
        <v>58</v>
      </c>
      <c r="H221" s="849">
        <v>17400</v>
      </c>
      <c r="I221" s="832">
        <v>0.89230769230769236</v>
      </c>
      <c r="J221" s="832">
        <v>300</v>
      </c>
      <c r="K221" s="849">
        <v>65</v>
      </c>
      <c r="L221" s="849">
        <v>19500</v>
      </c>
      <c r="M221" s="832">
        <v>1</v>
      </c>
      <c r="N221" s="832">
        <v>300</v>
      </c>
      <c r="O221" s="849">
        <v>72</v>
      </c>
      <c r="P221" s="849">
        <v>21744</v>
      </c>
      <c r="Q221" s="837">
        <v>1.1150769230769231</v>
      </c>
      <c r="R221" s="850">
        <v>302</v>
      </c>
    </row>
    <row r="222" spans="1:18" ht="14.45" customHeight="1" x14ac:dyDescent="0.2">
      <c r="A222" s="831" t="s">
        <v>6366</v>
      </c>
      <c r="B222" s="832" t="s">
        <v>6367</v>
      </c>
      <c r="C222" s="832" t="s">
        <v>616</v>
      </c>
      <c r="D222" s="832" t="s">
        <v>6657</v>
      </c>
      <c r="E222" s="832" t="s">
        <v>6660</v>
      </c>
      <c r="F222" s="832" t="s">
        <v>6661</v>
      </c>
      <c r="G222" s="849">
        <v>447</v>
      </c>
      <c r="H222" s="849">
        <v>54534</v>
      </c>
      <c r="I222" s="832">
        <v>1.0708478969485136</v>
      </c>
      <c r="J222" s="832">
        <v>122</v>
      </c>
      <c r="K222" s="849">
        <v>418</v>
      </c>
      <c r="L222" s="849">
        <v>50926</v>
      </c>
      <c r="M222" s="832">
        <v>1</v>
      </c>
      <c r="N222" s="832">
        <v>121.83253588516746</v>
      </c>
      <c r="O222" s="849">
        <v>406</v>
      </c>
      <c r="P222" s="849">
        <v>49532</v>
      </c>
      <c r="Q222" s="837">
        <v>0.97262694890625612</v>
      </c>
      <c r="R222" s="850">
        <v>122</v>
      </c>
    </row>
    <row r="223" spans="1:18" ht="14.45" customHeight="1" x14ac:dyDescent="0.2">
      <c r="A223" s="831" t="s">
        <v>6366</v>
      </c>
      <c r="B223" s="832" t="s">
        <v>6367</v>
      </c>
      <c r="C223" s="832" t="s">
        <v>616</v>
      </c>
      <c r="D223" s="832" t="s">
        <v>6657</v>
      </c>
      <c r="E223" s="832" t="s">
        <v>6662</v>
      </c>
      <c r="F223" s="832" t="s">
        <v>6663</v>
      </c>
      <c r="G223" s="849">
        <v>1693</v>
      </c>
      <c r="H223" s="849">
        <v>248871</v>
      </c>
      <c r="I223" s="832">
        <v>0.62123632696464859</v>
      </c>
      <c r="J223" s="832">
        <v>147</v>
      </c>
      <c r="K223" s="849">
        <v>2722</v>
      </c>
      <c r="L223" s="849">
        <v>400606</v>
      </c>
      <c r="M223" s="832">
        <v>1</v>
      </c>
      <c r="N223" s="832">
        <v>147.17340191036004</v>
      </c>
      <c r="O223" s="849">
        <v>2954</v>
      </c>
      <c r="P223" s="849">
        <v>446054</v>
      </c>
      <c r="Q223" s="837">
        <v>1.1134481260889753</v>
      </c>
      <c r="R223" s="850">
        <v>151</v>
      </c>
    </row>
    <row r="224" spans="1:18" ht="14.45" customHeight="1" x14ac:dyDescent="0.2">
      <c r="A224" s="831" t="s">
        <v>6366</v>
      </c>
      <c r="B224" s="832" t="s">
        <v>6367</v>
      </c>
      <c r="C224" s="832" t="s">
        <v>616</v>
      </c>
      <c r="D224" s="832" t="s">
        <v>6657</v>
      </c>
      <c r="E224" s="832" t="s">
        <v>6664</v>
      </c>
      <c r="F224" s="832" t="s">
        <v>6665</v>
      </c>
      <c r="G224" s="849">
        <v>49</v>
      </c>
      <c r="H224" s="849">
        <v>9604</v>
      </c>
      <c r="I224" s="832">
        <v>0.32666666666666666</v>
      </c>
      <c r="J224" s="832">
        <v>196</v>
      </c>
      <c r="K224" s="849">
        <v>150</v>
      </c>
      <c r="L224" s="849">
        <v>29400</v>
      </c>
      <c r="M224" s="832">
        <v>1</v>
      </c>
      <c r="N224" s="832">
        <v>196</v>
      </c>
      <c r="O224" s="849">
        <v>181</v>
      </c>
      <c r="P224" s="849">
        <v>36019</v>
      </c>
      <c r="Q224" s="837">
        <v>1.2251360544217686</v>
      </c>
      <c r="R224" s="850">
        <v>199</v>
      </c>
    </row>
    <row r="225" spans="1:18" ht="14.45" customHeight="1" x14ac:dyDescent="0.2">
      <c r="A225" s="831" t="s">
        <v>6366</v>
      </c>
      <c r="B225" s="832" t="s">
        <v>6367</v>
      </c>
      <c r="C225" s="832" t="s">
        <v>616</v>
      </c>
      <c r="D225" s="832" t="s">
        <v>6657</v>
      </c>
      <c r="E225" s="832" t="s">
        <v>6666</v>
      </c>
      <c r="F225" s="832" t="s">
        <v>6667</v>
      </c>
      <c r="G225" s="849">
        <v>5826</v>
      </c>
      <c r="H225" s="849">
        <v>215562</v>
      </c>
      <c r="I225" s="832">
        <v>1.1015314804310834</v>
      </c>
      <c r="J225" s="832">
        <v>37</v>
      </c>
      <c r="K225" s="849">
        <v>5289</v>
      </c>
      <c r="L225" s="849">
        <v>195693</v>
      </c>
      <c r="M225" s="832">
        <v>1</v>
      </c>
      <c r="N225" s="832">
        <v>37</v>
      </c>
      <c r="O225" s="849">
        <v>5549</v>
      </c>
      <c r="P225" s="849">
        <v>210862</v>
      </c>
      <c r="Q225" s="837">
        <v>1.0775142698001461</v>
      </c>
      <c r="R225" s="850">
        <v>38</v>
      </c>
    </row>
    <row r="226" spans="1:18" ht="14.45" customHeight="1" x14ac:dyDescent="0.2">
      <c r="A226" s="831" t="s">
        <v>6366</v>
      </c>
      <c r="B226" s="832" t="s">
        <v>6367</v>
      </c>
      <c r="C226" s="832" t="s">
        <v>616</v>
      </c>
      <c r="D226" s="832" t="s">
        <v>6657</v>
      </c>
      <c r="E226" s="832" t="s">
        <v>6668</v>
      </c>
      <c r="F226" s="832" t="s">
        <v>6669</v>
      </c>
      <c r="G226" s="849">
        <v>6</v>
      </c>
      <c r="H226" s="849">
        <v>30</v>
      </c>
      <c r="I226" s="832">
        <v>6</v>
      </c>
      <c r="J226" s="832">
        <v>5</v>
      </c>
      <c r="K226" s="849">
        <v>1</v>
      </c>
      <c r="L226" s="849">
        <v>5</v>
      </c>
      <c r="M226" s="832">
        <v>1</v>
      </c>
      <c r="N226" s="832">
        <v>5</v>
      </c>
      <c r="O226" s="849">
        <v>1</v>
      </c>
      <c r="P226" s="849">
        <v>5</v>
      </c>
      <c r="Q226" s="837">
        <v>1</v>
      </c>
      <c r="R226" s="850">
        <v>5</v>
      </c>
    </row>
    <row r="227" spans="1:18" ht="14.45" customHeight="1" x14ac:dyDescent="0.2">
      <c r="A227" s="831" t="s">
        <v>6366</v>
      </c>
      <c r="B227" s="832" t="s">
        <v>6367</v>
      </c>
      <c r="C227" s="832" t="s">
        <v>616</v>
      </c>
      <c r="D227" s="832" t="s">
        <v>6657</v>
      </c>
      <c r="E227" s="832" t="s">
        <v>6670</v>
      </c>
      <c r="F227" s="832" t="s">
        <v>6671</v>
      </c>
      <c r="G227" s="849">
        <v>1</v>
      </c>
      <c r="H227" s="849">
        <v>5</v>
      </c>
      <c r="I227" s="832"/>
      <c r="J227" s="832">
        <v>5</v>
      </c>
      <c r="K227" s="849"/>
      <c r="L227" s="849"/>
      <c r="M227" s="832"/>
      <c r="N227" s="832"/>
      <c r="O227" s="849"/>
      <c r="P227" s="849"/>
      <c r="Q227" s="837"/>
      <c r="R227" s="850"/>
    </row>
    <row r="228" spans="1:18" ht="14.45" customHeight="1" x14ac:dyDescent="0.2">
      <c r="A228" s="831" t="s">
        <v>6366</v>
      </c>
      <c r="B228" s="832" t="s">
        <v>6367</v>
      </c>
      <c r="C228" s="832" t="s">
        <v>616</v>
      </c>
      <c r="D228" s="832" t="s">
        <v>6657</v>
      </c>
      <c r="E228" s="832" t="s">
        <v>6672</v>
      </c>
      <c r="F228" s="832" t="s">
        <v>6673</v>
      </c>
      <c r="G228" s="849">
        <v>8466</v>
      </c>
      <c r="H228" s="849">
        <v>1498482</v>
      </c>
      <c r="I228" s="832">
        <v>0.78201934066392853</v>
      </c>
      <c r="J228" s="832">
        <v>177</v>
      </c>
      <c r="K228" s="849">
        <v>10765</v>
      </c>
      <c r="L228" s="849">
        <v>1916170</v>
      </c>
      <c r="M228" s="832">
        <v>1</v>
      </c>
      <c r="N228" s="832">
        <v>178</v>
      </c>
      <c r="O228" s="849">
        <v>14308</v>
      </c>
      <c r="P228" s="849">
        <v>2561132</v>
      </c>
      <c r="Q228" s="837">
        <v>1.3365891335319935</v>
      </c>
      <c r="R228" s="850">
        <v>179</v>
      </c>
    </row>
    <row r="229" spans="1:18" ht="14.45" customHeight="1" x14ac:dyDescent="0.2">
      <c r="A229" s="831" t="s">
        <v>6366</v>
      </c>
      <c r="B229" s="832" t="s">
        <v>6367</v>
      </c>
      <c r="C229" s="832" t="s">
        <v>616</v>
      </c>
      <c r="D229" s="832" t="s">
        <v>6657</v>
      </c>
      <c r="E229" s="832" t="s">
        <v>6674</v>
      </c>
      <c r="F229" s="832" t="s">
        <v>6675</v>
      </c>
      <c r="G229" s="849">
        <v>3</v>
      </c>
      <c r="H229" s="849">
        <v>531</v>
      </c>
      <c r="I229" s="832">
        <v>0.9943820224719101</v>
      </c>
      <c r="J229" s="832">
        <v>177</v>
      </c>
      <c r="K229" s="849">
        <v>3</v>
      </c>
      <c r="L229" s="849">
        <v>534</v>
      </c>
      <c r="M229" s="832">
        <v>1</v>
      </c>
      <c r="N229" s="832">
        <v>178</v>
      </c>
      <c r="O229" s="849"/>
      <c r="P229" s="849"/>
      <c r="Q229" s="837"/>
      <c r="R229" s="850"/>
    </row>
    <row r="230" spans="1:18" ht="14.45" customHeight="1" x14ac:dyDescent="0.2">
      <c r="A230" s="831" t="s">
        <v>6366</v>
      </c>
      <c r="B230" s="832" t="s">
        <v>6367</v>
      </c>
      <c r="C230" s="832" t="s">
        <v>616</v>
      </c>
      <c r="D230" s="832" t="s">
        <v>6657</v>
      </c>
      <c r="E230" s="832" t="s">
        <v>6676</v>
      </c>
      <c r="F230" s="832" t="s">
        <v>6677</v>
      </c>
      <c r="G230" s="849">
        <v>2583</v>
      </c>
      <c r="H230" s="849">
        <v>0</v>
      </c>
      <c r="I230" s="832"/>
      <c r="J230" s="832">
        <v>0</v>
      </c>
      <c r="K230" s="849">
        <v>3721</v>
      </c>
      <c r="L230" s="849">
        <v>0</v>
      </c>
      <c r="M230" s="832"/>
      <c r="N230" s="832">
        <v>0</v>
      </c>
      <c r="O230" s="849">
        <v>4753</v>
      </c>
      <c r="P230" s="849">
        <v>0</v>
      </c>
      <c r="Q230" s="837"/>
      <c r="R230" s="850">
        <v>0</v>
      </c>
    </row>
    <row r="231" spans="1:18" ht="14.45" customHeight="1" x14ac:dyDescent="0.2">
      <c r="A231" s="831" t="s">
        <v>6366</v>
      </c>
      <c r="B231" s="832" t="s">
        <v>6367</v>
      </c>
      <c r="C231" s="832" t="s">
        <v>616</v>
      </c>
      <c r="D231" s="832" t="s">
        <v>6657</v>
      </c>
      <c r="E231" s="832" t="s">
        <v>6678</v>
      </c>
      <c r="F231" s="832" t="s">
        <v>6679</v>
      </c>
      <c r="G231" s="849">
        <v>139</v>
      </c>
      <c r="H231" s="849">
        <v>0</v>
      </c>
      <c r="I231" s="832"/>
      <c r="J231" s="832">
        <v>0</v>
      </c>
      <c r="K231" s="849">
        <v>251</v>
      </c>
      <c r="L231" s="849">
        <v>0</v>
      </c>
      <c r="M231" s="832"/>
      <c r="N231" s="832">
        <v>0</v>
      </c>
      <c r="O231" s="849">
        <v>332</v>
      </c>
      <c r="P231" s="849">
        <v>0</v>
      </c>
      <c r="Q231" s="837"/>
      <c r="R231" s="850">
        <v>0</v>
      </c>
    </row>
    <row r="232" spans="1:18" ht="14.45" customHeight="1" x14ac:dyDescent="0.2">
      <c r="A232" s="831" t="s">
        <v>6366</v>
      </c>
      <c r="B232" s="832" t="s">
        <v>6367</v>
      </c>
      <c r="C232" s="832" t="s">
        <v>616</v>
      </c>
      <c r="D232" s="832" t="s">
        <v>6657</v>
      </c>
      <c r="E232" s="832" t="s">
        <v>6680</v>
      </c>
      <c r="F232" s="832" t="s">
        <v>6681</v>
      </c>
      <c r="G232" s="849">
        <v>6281</v>
      </c>
      <c r="H232" s="849">
        <v>1526283</v>
      </c>
      <c r="I232" s="832">
        <v>0.84416439901772089</v>
      </c>
      <c r="J232" s="832">
        <v>243</v>
      </c>
      <c r="K232" s="849">
        <v>7410</v>
      </c>
      <c r="L232" s="849">
        <v>1808040</v>
      </c>
      <c r="M232" s="832">
        <v>1</v>
      </c>
      <c r="N232" s="832">
        <v>244</v>
      </c>
      <c r="O232" s="849">
        <v>9395</v>
      </c>
      <c r="P232" s="849">
        <v>2301775</v>
      </c>
      <c r="Q232" s="837">
        <v>1.2730774761620318</v>
      </c>
      <c r="R232" s="850">
        <v>245</v>
      </c>
    </row>
    <row r="233" spans="1:18" ht="14.45" customHeight="1" x14ac:dyDescent="0.2">
      <c r="A233" s="831" t="s">
        <v>6366</v>
      </c>
      <c r="B233" s="832" t="s">
        <v>6367</v>
      </c>
      <c r="C233" s="832" t="s">
        <v>616</v>
      </c>
      <c r="D233" s="832" t="s">
        <v>6657</v>
      </c>
      <c r="E233" s="832" t="s">
        <v>6682</v>
      </c>
      <c r="F233" s="832" t="s">
        <v>6683</v>
      </c>
      <c r="G233" s="849">
        <v>12622</v>
      </c>
      <c r="H233" s="849">
        <v>420732.90000000031</v>
      </c>
      <c r="I233" s="832">
        <v>1.2580482102471624</v>
      </c>
      <c r="J233" s="832">
        <v>33.333299001743015</v>
      </c>
      <c r="K233" s="849">
        <v>10033</v>
      </c>
      <c r="L233" s="849">
        <v>334433.05000000045</v>
      </c>
      <c r="M233" s="832">
        <v>1</v>
      </c>
      <c r="N233" s="832">
        <v>33.333305093192507</v>
      </c>
      <c r="O233" s="849">
        <v>15683</v>
      </c>
      <c r="P233" s="849">
        <v>522766.37000000093</v>
      </c>
      <c r="Q233" s="837">
        <v>1.5631420698402871</v>
      </c>
      <c r="R233" s="850">
        <v>33.333314416884583</v>
      </c>
    </row>
    <row r="234" spans="1:18" ht="14.45" customHeight="1" x14ac:dyDescent="0.2">
      <c r="A234" s="831" t="s">
        <v>6366</v>
      </c>
      <c r="B234" s="832" t="s">
        <v>6367</v>
      </c>
      <c r="C234" s="832" t="s">
        <v>616</v>
      </c>
      <c r="D234" s="832" t="s">
        <v>6657</v>
      </c>
      <c r="E234" s="832" t="s">
        <v>6684</v>
      </c>
      <c r="F234" s="832" t="s">
        <v>6685</v>
      </c>
      <c r="G234" s="849">
        <v>7399</v>
      </c>
      <c r="H234" s="849">
        <v>273763</v>
      </c>
      <c r="I234" s="832">
        <v>0.79507844401461425</v>
      </c>
      <c r="J234" s="832">
        <v>37</v>
      </c>
      <c r="K234" s="849">
        <v>9306</v>
      </c>
      <c r="L234" s="849">
        <v>344322</v>
      </c>
      <c r="M234" s="832">
        <v>1</v>
      </c>
      <c r="N234" s="832">
        <v>37</v>
      </c>
      <c r="O234" s="849">
        <v>12580</v>
      </c>
      <c r="P234" s="849">
        <v>478040</v>
      </c>
      <c r="Q234" s="837">
        <v>1.3883516011175585</v>
      </c>
      <c r="R234" s="850">
        <v>38</v>
      </c>
    </row>
    <row r="235" spans="1:18" ht="14.45" customHeight="1" x14ac:dyDescent="0.2">
      <c r="A235" s="831" t="s">
        <v>6366</v>
      </c>
      <c r="B235" s="832" t="s">
        <v>6367</v>
      </c>
      <c r="C235" s="832" t="s">
        <v>616</v>
      </c>
      <c r="D235" s="832" t="s">
        <v>6657</v>
      </c>
      <c r="E235" s="832" t="s">
        <v>6686</v>
      </c>
      <c r="F235" s="832" t="s">
        <v>6687</v>
      </c>
      <c r="G235" s="849">
        <v>31</v>
      </c>
      <c r="H235" s="849">
        <v>2666</v>
      </c>
      <c r="I235" s="832">
        <v>0.68888888888888888</v>
      </c>
      <c r="J235" s="832">
        <v>86</v>
      </c>
      <c r="K235" s="849">
        <v>45</v>
      </c>
      <c r="L235" s="849">
        <v>3870</v>
      </c>
      <c r="M235" s="832">
        <v>1</v>
      </c>
      <c r="N235" s="832">
        <v>86</v>
      </c>
      <c r="O235" s="849">
        <v>57</v>
      </c>
      <c r="P235" s="849">
        <v>4959</v>
      </c>
      <c r="Q235" s="837">
        <v>1.2813953488372094</v>
      </c>
      <c r="R235" s="850">
        <v>87</v>
      </c>
    </row>
    <row r="236" spans="1:18" ht="14.45" customHeight="1" x14ac:dyDescent="0.2">
      <c r="A236" s="831" t="s">
        <v>6366</v>
      </c>
      <c r="B236" s="832" t="s">
        <v>6367</v>
      </c>
      <c r="C236" s="832" t="s">
        <v>616</v>
      </c>
      <c r="D236" s="832" t="s">
        <v>6657</v>
      </c>
      <c r="E236" s="832" t="s">
        <v>6688</v>
      </c>
      <c r="F236" s="832" t="s">
        <v>6689</v>
      </c>
      <c r="G236" s="849">
        <v>2024</v>
      </c>
      <c r="H236" s="849">
        <v>64768</v>
      </c>
      <c r="I236" s="832">
        <v>1.0647027880063125</v>
      </c>
      <c r="J236" s="832">
        <v>32</v>
      </c>
      <c r="K236" s="849">
        <v>1901</v>
      </c>
      <c r="L236" s="849">
        <v>60832</v>
      </c>
      <c r="M236" s="832">
        <v>1</v>
      </c>
      <c r="N236" s="832">
        <v>32</v>
      </c>
      <c r="O236" s="849">
        <v>2475</v>
      </c>
      <c r="P236" s="849">
        <v>81675</v>
      </c>
      <c r="Q236" s="837">
        <v>1.3426321672803787</v>
      </c>
      <c r="R236" s="850">
        <v>33</v>
      </c>
    </row>
    <row r="237" spans="1:18" ht="14.45" customHeight="1" x14ac:dyDescent="0.2">
      <c r="A237" s="831" t="s">
        <v>6366</v>
      </c>
      <c r="B237" s="832" t="s">
        <v>6367</v>
      </c>
      <c r="C237" s="832" t="s">
        <v>616</v>
      </c>
      <c r="D237" s="832" t="s">
        <v>6657</v>
      </c>
      <c r="E237" s="832" t="s">
        <v>6690</v>
      </c>
      <c r="F237" s="832" t="s">
        <v>6691</v>
      </c>
      <c r="G237" s="849">
        <v>1</v>
      </c>
      <c r="H237" s="849">
        <v>355</v>
      </c>
      <c r="I237" s="832"/>
      <c r="J237" s="832">
        <v>355</v>
      </c>
      <c r="K237" s="849"/>
      <c r="L237" s="849"/>
      <c r="M237" s="832"/>
      <c r="N237" s="832"/>
      <c r="O237" s="849"/>
      <c r="P237" s="849"/>
      <c r="Q237" s="837"/>
      <c r="R237" s="850"/>
    </row>
    <row r="238" spans="1:18" ht="14.45" customHeight="1" x14ac:dyDescent="0.2">
      <c r="A238" s="831" t="s">
        <v>6366</v>
      </c>
      <c r="B238" s="832" t="s">
        <v>6367</v>
      </c>
      <c r="C238" s="832" t="s">
        <v>616</v>
      </c>
      <c r="D238" s="832" t="s">
        <v>6657</v>
      </c>
      <c r="E238" s="832" t="s">
        <v>6692</v>
      </c>
      <c r="F238" s="832" t="s">
        <v>6693</v>
      </c>
      <c r="G238" s="849">
        <v>1</v>
      </c>
      <c r="H238" s="849">
        <v>0</v>
      </c>
      <c r="I238" s="832"/>
      <c r="J238" s="832">
        <v>0</v>
      </c>
      <c r="K238" s="849"/>
      <c r="L238" s="849"/>
      <c r="M238" s="832"/>
      <c r="N238" s="832"/>
      <c r="O238" s="849"/>
      <c r="P238" s="849"/>
      <c r="Q238" s="837"/>
      <c r="R238" s="850"/>
    </row>
    <row r="239" spans="1:18" ht="14.45" customHeight="1" x14ac:dyDescent="0.2">
      <c r="A239" s="831" t="s">
        <v>6366</v>
      </c>
      <c r="B239" s="832" t="s">
        <v>6367</v>
      </c>
      <c r="C239" s="832" t="s">
        <v>616</v>
      </c>
      <c r="D239" s="832" t="s">
        <v>6657</v>
      </c>
      <c r="E239" s="832" t="s">
        <v>6694</v>
      </c>
      <c r="F239" s="832" t="s">
        <v>6695</v>
      </c>
      <c r="G239" s="849">
        <v>2913</v>
      </c>
      <c r="H239" s="849">
        <v>384516</v>
      </c>
      <c r="I239" s="832">
        <v>1.3624883068288121</v>
      </c>
      <c r="J239" s="832">
        <v>132</v>
      </c>
      <c r="K239" s="849">
        <v>2138</v>
      </c>
      <c r="L239" s="849">
        <v>282216</v>
      </c>
      <c r="M239" s="832">
        <v>1</v>
      </c>
      <c r="N239" s="832">
        <v>132</v>
      </c>
      <c r="O239" s="849">
        <v>2927</v>
      </c>
      <c r="P239" s="849">
        <v>395145</v>
      </c>
      <c r="Q239" s="837">
        <v>1.4001509482098817</v>
      </c>
      <c r="R239" s="850">
        <v>135</v>
      </c>
    </row>
    <row r="240" spans="1:18" ht="14.45" customHeight="1" x14ac:dyDescent="0.2">
      <c r="A240" s="831" t="s">
        <v>6366</v>
      </c>
      <c r="B240" s="832" t="s">
        <v>6367</v>
      </c>
      <c r="C240" s="832" t="s">
        <v>616</v>
      </c>
      <c r="D240" s="832" t="s">
        <v>6657</v>
      </c>
      <c r="E240" s="832" t="s">
        <v>6696</v>
      </c>
      <c r="F240" s="832" t="s">
        <v>6697</v>
      </c>
      <c r="G240" s="849">
        <v>1</v>
      </c>
      <c r="H240" s="849">
        <v>0</v>
      </c>
      <c r="I240" s="832"/>
      <c r="J240" s="832">
        <v>0</v>
      </c>
      <c r="K240" s="849">
        <v>0</v>
      </c>
      <c r="L240" s="849">
        <v>0</v>
      </c>
      <c r="M240" s="832"/>
      <c r="N240" s="832"/>
      <c r="O240" s="849">
        <v>3</v>
      </c>
      <c r="P240" s="849">
        <v>0</v>
      </c>
      <c r="Q240" s="837"/>
      <c r="R240" s="850">
        <v>0</v>
      </c>
    </row>
    <row r="241" spans="1:18" ht="14.45" customHeight="1" x14ac:dyDescent="0.2">
      <c r="A241" s="831" t="s">
        <v>6366</v>
      </c>
      <c r="B241" s="832" t="s">
        <v>6367</v>
      </c>
      <c r="C241" s="832" t="s">
        <v>616</v>
      </c>
      <c r="D241" s="832" t="s">
        <v>6657</v>
      </c>
      <c r="E241" s="832" t="s">
        <v>6698</v>
      </c>
      <c r="F241" s="832" t="s">
        <v>6699</v>
      </c>
      <c r="G241" s="849">
        <v>3792</v>
      </c>
      <c r="H241" s="849">
        <v>1346160</v>
      </c>
      <c r="I241" s="832">
        <v>1.0346521145975442</v>
      </c>
      <c r="J241" s="832">
        <v>355</v>
      </c>
      <c r="K241" s="849">
        <v>3665</v>
      </c>
      <c r="L241" s="849">
        <v>1301075</v>
      </c>
      <c r="M241" s="832">
        <v>1</v>
      </c>
      <c r="N241" s="832">
        <v>355</v>
      </c>
      <c r="O241" s="849">
        <v>3211</v>
      </c>
      <c r="P241" s="849">
        <v>1149538</v>
      </c>
      <c r="Q241" s="837">
        <v>0.88352938915896473</v>
      </c>
      <c r="R241" s="850">
        <v>358</v>
      </c>
    </row>
    <row r="242" spans="1:18" ht="14.45" customHeight="1" x14ac:dyDescent="0.2">
      <c r="A242" s="831" t="s">
        <v>6366</v>
      </c>
      <c r="B242" s="832" t="s">
        <v>6367</v>
      </c>
      <c r="C242" s="832" t="s">
        <v>616</v>
      </c>
      <c r="D242" s="832" t="s">
        <v>6657</v>
      </c>
      <c r="E242" s="832" t="s">
        <v>6700</v>
      </c>
      <c r="F242" s="832" t="s">
        <v>6701</v>
      </c>
      <c r="G242" s="849">
        <v>1818</v>
      </c>
      <c r="H242" s="849">
        <v>107262</v>
      </c>
      <c r="I242" s="832">
        <v>0.78802483194357709</v>
      </c>
      <c r="J242" s="832">
        <v>59</v>
      </c>
      <c r="K242" s="849">
        <v>2297</v>
      </c>
      <c r="L242" s="849">
        <v>136115</v>
      </c>
      <c r="M242" s="832">
        <v>1</v>
      </c>
      <c r="N242" s="832">
        <v>59.257727470613844</v>
      </c>
      <c r="O242" s="849">
        <v>3134</v>
      </c>
      <c r="P242" s="849">
        <v>191174</v>
      </c>
      <c r="Q242" s="837">
        <v>1.4045035447966794</v>
      </c>
      <c r="R242" s="850">
        <v>61</v>
      </c>
    </row>
    <row r="243" spans="1:18" ht="14.45" customHeight="1" x14ac:dyDescent="0.2">
      <c r="A243" s="831" t="s">
        <v>6366</v>
      </c>
      <c r="B243" s="832" t="s">
        <v>6367</v>
      </c>
      <c r="C243" s="832" t="s">
        <v>616</v>
      </c>
      <c r="D243" s="832" t="s">
        <v>6657</v>
      </c>
      <c r="E243" s="832" t="s">
        <v>6702</v>
      </c>
      <c r="F243" s="832" t="s">
        <v>6703</v>
      </c>
      <c r="G243" s="849">
        <v>404</v>
      </c>
      <c r="H243" s="849">
        <v>283204</v>
      </c>
      <c r="I243" s="832">
        <v>1.4886512967693779</v>
      </c>
      <c r="J243" s="832">
        <v>701</v>
      </c>
      <c r="K243" s="849">
        <v>271</v>
      </c>
      <c r="L243" s="849">
        <v>190242</v>
      </c>
      <c r="M243" s="832">
        <v>1</v>
      </c>
      <c r="N243" s="832">
        <v>702</v>
      </c>
      <c r="O243" s="849">
        <v>339</v>
      </c>
      <c r="P243" s="849">
        <v>239673</v>
      </c>
      <c r="Q243" s="837">
        <v>1.2598322137067524</v>
      </c>
      <c r="R243" s="850">
        <v>707</v>
      </c>
    </row>
    <row r="244" spans="1:18" ht="14.45" customHeight="1" x14ac:dyDescent="0.2">
      <c r="A244" s="831" t="s">
        <v>6366</v>
      </c>
      <c r="B244" s="832" t="s">
        <v>6367</v>
      </c>
      <c r="C244" s="832" t="s">
        <v>616</v>
      </c>
      <c r="D244" s="832" t="s">
        <v>6657</v>
      </c>
      <c r="E244" s="832" t="s">
        <v>6704</v>
      </c>
      <c r="F244" s="832" t="s">
        <v>6705</v>
      </c>
      <c r="G244" s="849">
        <v>8</v>
      </c>
      <c r="H244" s="849">
        <v>472</v>
      </c>
      <c r="I244" s="832">
        <v>4</v>
      </c>
      <c r="J244" s="832">
        <v>59</v>
      </c>
      <c r="K244" s="849">
        <v>2</v>
      </c>
      <c r="L244" s="849">
        <v>118</v>
      </c>
      <c r="M244" s="832">
        <v>1</v>
      </c>
      <c r="N244" s="832">
        <v>59</v>
      </c>
      <c r="O244" s="849">
        <v>13</v>
      </c>
      <c r="P244" s="849">
        <v>793</v>
      </c>
      <c r="Q244" s="837">
        <v>6.7203389830508478</v>
      </c>
      <c r="R244" s="850">
        <v>61</v>
      </c>
    </row>
    <row r="245" spans="1:18" ht="14.45" customHeight="1" x14ac:dyDescent="0.2">
      <c r="A245" s="831" t="s">
        <v>6366</v>
      </c>
      <c r="B245" s="832" t="s">
        <v>6367</v>
      </c>
      <c r="C245" s="832" t="s">
        <v>616</v>
      </c>
      <c r="D245" s="832" t="s">
        <v>6657</v>
      </c>
      <c r="E245" s="832" t="s">
        <v>6706</v>
      </c>
      <c r="F245" s="832" t="s">
        <v>6707</v>
      </c>
      <c r="G245" s="849">
        <v>172</v>
      </c>
      <c r="H245" s="849">
        <v>19952</v>
      </c>
      <c r="I245" s="832">
        <v>0.39815609347249109</v>
      </c>
      <c r="J245" s="832">
        <v>116</v>
      </c>
      <c r="K245" s="849">
        <v>433</v>
      </c>
      <c r="L245" s="849">
        <v>50111</v>
      </c>
      <c r="M245" s="832">
        <v>1</v>
      </c>
      <c r="N245" s="832">
        <v>115.72979214780601</v>
      </c>
      <c r="O245" s="849">
        <v>751</v>
      </c>
      <c r="P245" s="849">
        <v>87116</v>
      </c>
      <c r="Q245" s="837">
        <v>1.7384606174293069</v>
      </c>
      <c r="R245" s="850">
        <v>116</v>
      </c>
    </row>
    <row r="246" spans="1:18" ht="14.45" customHeight="1" x14ac:dyDescent="0.2">
      <c r="A246" s="831" t="s">
        <v>6366</v>
      </c>
      <c r="B246" s="832" t="s">
        <v>6367</v>
      </c>
      <c r="C246" s="832" t="s">
        <v>616</v>
      </c>
      <c r="D246" s="832" t="s">
        <v>6657</v>
      </c>
      <c r="E246" s="832" t="s">
        <v>6708</v>
      </c>
      <c r="F246" s="832" t="s">
        <v>6709</v>
      </c>
      <c r="G246" s="849"/>
      <c r="H246" s="849"/>
      <c r="I246" s="832"/>
      <c r="J246" s="832"/>
      <c r="K246" s="849">
        <v>186</v>
      </c>
      <c r="L246" s="849">
        <v>0</v>
      </c>
      <c r="M246" s="832"/>
      <c r="N246" s="832">
        <v>0</v>
      </c>
      <c r="O246" s="849">
        <v>224</v>
      </c>
      <c r="P246" s="849">
        <v>0</v>
      </c>
      <c r="Q246" s="837"/>
      <c r="R246" s="850">
        <v>0</v>
      </c>
    </row>
    <row r="247" spans="1:18" ht="14.45" customHeight="1" x14ac:dyDescent="0.2">
      <c r="A247" s="831" t="s">
        <v>6366</v>
      </c>
      <c r="B247" s="832" t="s">
        <v>6367</v>
      </c>
      <c r="C247" s="832" t="s">
        <v>616</v>
      </c>
      <c r="D247" s="832" t="s">
        <v>6657</v>
      </c>
      <c r="E247" s="832" t="s">
        <v>6710</v>
      </c>
      <c r="F247" s="832" t="s">
        <v>6711</v>
      </c>
      <c r="G247" s="849"/>
      <c r="H247" s="849"/>
      <c r="I247" s="832"/>
      <c r="J247" s="832"/>
      <c r="K247" s="849"/>
      <c r="L247" s="849"/>
      <c r="M247" s="832"/>
      <c r="N247" s="832"/>
      <c r="O247" s="849">
        <v>5</v>
      </c>
      <c r="P247" s="849">
        <v>0</v>
      </c>
      <c r="Q247" s="837"/>
      <c r="R247" s="850">
        <v>0</v>
      </c>
    </row>
    <row r="248" spans="1:18" ht="14.45" customHeight="1" x14ac:dyDescent="0.2">
      <c r="A248" s="831" t="s">
        <v>6366</v>
      </c>
      <c r="B248" s="832" t="s">
        <v>6367</v>
      </c>
      <c r="C248" s="832" t="s">
        <v>616</v>
      </c>
      <c r="D248" s="832" t="s">
        <v>6657</v>
      </c>
      <c r="E248" s="832" t="s">
        <v>6712</v>
      </c>
      <c r="F248" s="832"/>
      <c r="G248" s="849"/>
      <c r="H248" s="849"/>
      <c r="I248" s="832"/>
      <c r="J248" s="832"/>
      <c r="K248" s="849"/>
      <c r="L248" s="849"/>
      <c r="M248" s="832"/>
      <c r="N248" s="832"/>
      <c r="O248" s="849">
        <v>32</v>
      </c>
      <c r="P248" s="849">
        <v>0</v>
      </c>
      <c r="Q248" s="837"/>
      <c r="R248" s="850">
        <v>0</v>
      </c>
    </row>
    <row r="249" spans="1:18" ht="14.45" customHeight="1" x14ac:dyDescent="0.2">
      <c r="A249" s="831" t="s">
        <v>6366</v>
      </c>
      <c r="B249" s="832" t="s">
        <v>6367</v>
      </c>
      <c r="C249" s="832" t="s">
        <v>616</v>
      </c>
      <c r="D249" s="832" t="s">
        <v>6657</v>
      </c>
      <c r="E249" s="832" t="s">
        <v>6713</v>
      </c>
      <c r="F249" s="832"/>
      <c r="G249" s="849"/>
      <c r="H249" s="849"/>
      <c r="I249" s="832"/>
      <c r="J249" s="832"/>
      <c r="K249" s="849"/>
      <c r="L249" s="849"/>
      <c r="M249" s="832"/>
      <c r="N249" s="832"/>
      <c r="O249" s="849">
        <v>3</v>
      </c>
      <c r="P249" s="849">
        <v>0</v>
      </c>
      <c r="Q249" s="837"/>
      <c r="R249" s="850">
        <v>0</v>
      </c>
    </row>
    <row r="250" spans="1:18" ht="14.45" customHeight="1" x14ac:dyDescent="0.2">
      <c r="A250" s="831" t="s">
        <v>6366</v>
      </c>
      <c r="B250" s="832" t="s">
        <v>6367</v>
      </c>
      <c r="C250" s="832" t="s">
        <v>6714</v>
      </c>
      <c r="D250" s="832" t="s">
        <v>6368</v>
      </c>
      <c r="E250" s="832" t="s">
        <v>6391</v>
      </c>
      <c r="F250" s="832" t="s">
        <v>6715</v>
      </c>
      <c r="G250" s="849">
        <v>0</v>
      </c>
      <c r="H250" s="849">
        <v>0</v>
      </c>
      <c r="I250" s="832"/>
      <c r="J250" s="832"/>
      <c r="K250" s="849">
        <v>0</v>
      </c>
      <c r="L250" s="849">
        <v>0</v>
      </c>
      <c r="M250" s="832"/>
      <c r="N250" s="832"/>
      <c r="O250" s="849"/>
      <c r="P250" s="849"/>
      <c r="Q250" s="837"/>
      <c r="R250" s="850"/>
    </row>
    <row r="251" spans="1:18" ht="14.45" customHeight="1" x14ac:dyDescent="0.2">
      <c r="A251" s="831" t="s">
        <v>6366</v>
      </c>
      <c r="B251" s="832" t="s">
        <v>6367</v>
      </c>
      <c r="C251" s="832" t="s">
        <v>6714</v>
      </c>
      <c r="D251" s="832" t="s">
        <v>6368</v>
      </c>
      <c r="E251" s="832" t="s">
        <v>6393</v>
      </c>
      <c r="F251" s="832" t="s">
        <v>6716</v>
      </c>
      <c r="G251" s="849">
        <v>-4.2632564145606011E-14</v>
      </c>
      <c r="H251" s="849">
        <v>-1.1932570487260818E-9</v>
      </c>
      <c r="I251" s="832">
        <v>-0.51249999999999996</v>
      </c>
      <c r="J251" s="832">
        <v>27989.333333333332</v>
      </c>
      <c r="K251" s="849">
        <v>1.5631940186722204E-13</v>
      </c>
      <c r="L251" s="849">
        <v>2.3283064365386963E-9</v>
      </c>
      <c r="M251" s="832">
        <v>1</v>
      </c>
      <c r="N251" s="832">
        <v>14894.545454545454</v>
      </c>
      <c r="O251" s="849">
        <v>0</v>
      </c>
      <c r="P251" s="849">
        <v>0</v>
      </c>
      <c r="Q251" s="837">
        <v>0</v>
      </c>
      <c r="R251" s="850"/>
    </row>
    <row r="252" spans="1:18" ht="14.45" customHeight="1" x14ac:dyDescent="0.2">
      <c r="A252" s="831" t="s">
        <v>6366</v>
      </c>
      <c r="B252" s="832" t="s">
        <v>6367</v>
      </c>
      <c r="C252" s="832" t="s">
        <v>6714</v>
      </c>
      <c r="D252" s="832" t="s">
        <v>6368</v>
      </c>
      <c r="E252" s="832" t="s">
        <v>6394</v>
      </c>
      <c r="F252" s="832" t="s">
        <v>6395</v>
      </c>
      <c r="G252" s="849">
        <v>0</v>
      </c>
      <c r="H252" s="849">
        <v>5.8207660913467407E-11</v>
      </c>
      <c r="I252" s="832"/>
      <c r="J252" s="832"/>
      <c r="K252" s="849">
        <v>0</v>
      </c>
      <c r="L252" s="849">
        <v>0</v>
      </c>
      <c r="M252" s="832"/>
      <c r="N252" s="832"/>
      <c r="O252" s="849">
        <v>0</v>
      </c>
      <c r="P252" s="849">
        <v>0</v>
      </c>
      <c r="Q252" s="837"/>
      <c r="R252" s="850"/>
    </row>
    <row r="253" spans="1:18" ht="14.45" customHeight="1" x14ac:dyDescent="0.2">
      <c r="A253" s="831" t="s">
        <v>6366</v>
      </c>
      <c r="B253" s="832" t="s">
        <v>6367</v>
      </c>
      <c r="C253" s="832" t="s">
        <v>6714</v>
      </c>
      <c r="D253" s="832" t="s">
        <v>6368</v>
      </c>
      <c r="E253" s="832" t="s">
        <v>6396</v>
      </c>
      <c r="F253" s="832" t="s">
        <v>6395</v>
      </c>
      <c r="G253" s="849">
        <v>0</v>
      </c>
      <c r="H253" s="849">
        <v>0</v>
      </c>
      <c r="I253" s="832">
        <v>0</v>
      </c>
      <c r="J253" s="832"/>
      <c r="K253" s="849">
        <v>0</v>
      </c>
      <c r="L253" s="849">
        <v>-1.1641532182693481E-10</v>
      </c>
      <c r="M253" s="832">
        <v>1</v>
      </c>
      <c r="N253" s="832"/>
      <c r="O253" s="849">
        <v>0</v>
      </c>
      <c r="P253" s="849">
        <v>-4.3655745685100555E-11</v>
      </c>
      <c r="Q253" s="837">
        <v>0.375</v>
      </c>
      <c r="R253" s="850"/>
    </row>
    <row r="254" spans="1:18" ht="14.45" customHeight="1" x14ac:dyDescent="0.2">
      <c r="A254" s="831" t="s">
        <v>6366</v>
      </c>
      <c r="B254" s="832" t="s">
        <v>6367</v>
      </c>
      <c r="C254" s="832" t="s">
        <v>6714</v>
      </c>
      <c r="D254" s="832" t="s">
        <v>6368</v>
      </c>
      <c r="E254" s="832" t="s">
        <v>6397</v>
      </c>
      <c r="F254" s="832" t="s">
        <v>6395</v>
      </c>
      <c r="G254" s="849">
        <v>0</v>
      </c>
      <c r="H254" s="849">
        <v>-2.7939677238464355E-9</v>
      </c>
      <c r="I254" s="832">
        <v>3</v>
      </c>
      <c r="J254" s="832"/>
      <c r="K254" s="849">
        <v>0</v>
      </c>
      <c r="L254" s="849">
        <v>-9.3132257461547852E-10</v>
      </c>
      <c r="M254" s="832">
        <v>1</v>
      </c>
      <c r="N254" s="832"/>
      <c r="O254" s="849">
        <v>0</v>
      </c>
      <c r="P254" s="849">
        <v>0</v>
      </c>
      <c r="Q254" s="837">
        <v>0</v>
      </c>
      <c r="R254" s="850"/>
    </row>
    <row r="255" spans="1:18" ht="14.45" customHeight="1" x14ac:dyDescent="0.2">
      <c r="A255" s="831" t="s">
        <v>6366</v>
      </c>
      <c r="B255" s="832" t="s">
        <v>6367</v>
      </c>
      <c r="C255" s="832" t="s">
        <v>6714</v>
      </c>
      <c r="D255" s="832" t="s">
        <v>6368</v>
      </c>
      <c r="E255" s="832" t="s">
        <v>6398</v>
      </c>
      <c r="F255" s="832" t="s">
        <v>6717</v>
      </c>
      <c r="G255" s="849">
        <v>0</v>
      </c>
      <c r="H255" s="849">
        <v>1.7462298274040222E-10</v>
      </c>
      <c r="I255" s="832">
        <v>-0.66666666666666663</v>
      </c>
      <c r="J255" s="832"/>
      <c r="K255" s="849">
        <v>0</v>
      </c>
      <c r="L255" s="849">
        <v>-2.6193447411060333E-10</v>
      </c>
      <c r="M255" s="832">
        <v>1</v>
      </c>
      <c r="N255" s="832"/>
      <c r="O255" s="849">
        <v>0</v>
      </c>
      <c r="P255" s="849">
        <v>0</v>
      </c>
      <c r="Q255" s="837">
        <v>0</v>
      </c>
      <c r="R255" s="850"/>
    </row>
    <row r="256" spans="1:18" ht="14.45" customHeight="1" x14ac:dyDescent="0.2">
      <c r="A256" s="831" t="s">
        <v>6366</v>
      </c>
      <c r="B256" s="832" t="s">
        <v>6367</v>
      </c>
      <c r="C256" s="832" t="s">
        <v>6714</v>
      </c>
      <c r="D256" s="832" t="s">
        <v>6368</v>
      </c>
      <c r="E256" s="832" t="s">
        <v>6400</v>
      </c>
      <c r="F256" s="832" t="s">
        <v>4461</v>
      </c>
      <c r="G256" s="849">
        <v>0</v>
      </c>
      <c r="H256" s="849">
        <v>4.6566128730773926E-10</v>
      </c>
      <c r="I256" s="832">
        <v>-0.5</v>
      </c>
      <c r="J256" s="832"/>
      <c r="K256" s="849">
        <v>-2.8421709430404007E-14</v>
      </c>
      <c r="L256" s="849">
        <v>-9.3132257461547852E-10</v>
      </c>
      <c r="M256" s="832">
        <v>1</v>
      </c>
      <c r="N256" s="832">
        <v>32768</v>
      </c>
      <c r="O256" s="849">
        <v>0</v>
      </c>
      <c r="P256" s="849">
        <v>6.9849193096160889E-10</v>
      </c>
      <c r="Q256" s="837">
        <v>-0.75</v>
      </c>
      <c r="R256" s="850"/>
    </row>
    <row r="257" spans="1:18" ht="14.45" customHeight="1" x14ac:dyDescent="0.2">
      <c r="A257" s="831" t="s">
        <v>6366</v>
      </c>
      <c r="B257" s="832" t="s">
        <v>6367</v>
      </c>
      <c r="C257" s="832" t="s">
        <v>6714</v>
      </c>
      <c r="D257" s="832" t="s">
        <v>6368</v>
      </c>
      <c r="E257" s="832" t="s">
        <v>6405</v>
      </c>
      <c r="F257" s="832" t="s">
        <v>6406</v>
      </c>
      <c r="G257" s="849">
        <v>0</v>
      </c>
      <c r="H257" s="849">
        <v>0</v>
      </c>
      <c r="I257" s="832"/>
      <c r="J257" s="832"/>
      <c r="K257" s="849">
        <v>0</v>
      </c>
      <c r="L257" s="849">
        <v>0</v>
      </c>
      <c r="M257" s="832"/>
      <c r="N257" s="832"/>
      <c r="O257" s="849"/>
      <c r="P257" s="849"/>
      <c r="Q257" s="837"/>
      <c r="R257" s="850"/>
    </row>
    <row r="258" spans="1:18" ht="14.45" customHeight="1" x14ac:dyDescent="0.2">
      <c r="A258" s="831" t="s">
        <v>6366</v>
      </c>
      <c r="B258" s="832" t="s">
        <v>6367</v>
      </c>
      <c r="C258" s="832" t="s">
        <v>6714</v>
      </c>
      <c r="D258" s="832" t="s">
        <v>6368</v>
      </c>
      <c r="E258" s="832" t="s">
        <v>6407</v>
      </c>
      <c r="F258" s="832" t="s">
        <v>4461</v>
      </c>
      <c r="G258" s="849">
        <v>0</v>
      </c>
      <c r="H258" s="849">
        <v>0</v>
      </c>
      <c r="I258" s="832">
        <v>0</v>
      </c>
      <c r="J258" s="832"/>
      <c r="K258" s="849">
        <v>0</v>
      </c>
      <c r="L258" s="849">
        <v>-6.9849193096160889E-10</v>
      </c>
      <c r="M258" s="832">
        <v>1</v>
      </c>
      <c r="N258" s="832"/>
      <c r="O258" s="849">
        <v>0</v>
      </c>
      <c r="P258" s="849">
        <v>-2.9103830456733704E-10</v>
      </c>
      <c r="Q258" s="837">
        <v>0.41666666666666669</v>
      </c>
      <c r="R258" s="850"/>
    </row>
    <row r="259" spans="1:18" ht="14.45" customHeight="1" x14ac:dyDescent="0.2">
      <c r="A259" s="831" t="s">
        <v>6366</v>
      </c>
      <c r="B259" s="832" t="s">
        <v>6367</v>
      </c>
      <c r="C259" s="832" t="s">
        <v>6714</v>
      </c>
      <c r="D259" s="832" t="s">
        <v>6368</v>
      </c>
      <c r="E259" s="832" t="s">
        <v>6408</v>
      </c>
      <c r="F259" s="832" t="s">
        <v>6718</v>
      </c>
      <c r="G259" s="849">
        <v>0</v>
      </c>
      <c r="H259" s="849">
        <v>0</v>
      </c>
      <c r="I259" s="832">
        <v>0</v>
      </c>
      <c r="J259" s="832"/>
      <c r="K259" s="849">
        <v>0</v>
      </c>
      <c r="L259" s="849">
        <v>-2.9103830456733704E-11</v>
      </c>
      <c r="M259" s="832">
        <v>1</v>
      </c>
      <c r="N259" s="832"/>
      <c r="O259" s="849">
        <v>7.815970093361102E-14</v>
      </c>
      <c r="P259" s="849">
        <v>-2.9103830456733704E-10</v>
      </c>
      <c r="Q259" s="837">
        <v>10</v>
      </c>
      <c r="R259" s="850">
        <v>-3723.6363636363635</v>
      </c>
    </row>
    <row r="260" spans="1:18" ht="14.45" customHeight="1" x14ac:dyDescent="0.2">
      <c r="A260" s="831" t="s">
        <v>6366</v>
      </c>
      <c r="B260" s="832" t="s">
        <v>6367</v>
      </c>
      <c r="C260" s="832" t="s">
        <v>6714</v>
      </c>
      <c r="D260" s="832" t="s">
        <v>6368</v>
      </c>
      <c r="E260" s="832" t="s">
        <v>6409</v>
      </c>
      <c r="F260" s="832" t="s">
        <v>6718</v>
      </c>
      <c r="G260" s="849">
        <v>0</v>
      </c>
      <c r="H260" s="849">
        <v>0</v>
      </c>
      <c r="I260" s="832">
        <v>0</v>
      </c>
      <c r="J260" s="832"/>
      <c r="K260" s="849">
        <v>-2.3092638912203256E-14</v>
      </c>
      <c r="L260" s="849">
        <v>5.5297277867794037E-10</v>
      </c>
      <c r="M260" s="832">
        <v>1</v>
      </c>
      <c r="N260" s="832">
        <v>-23945.846153846152</v>
      </c>
      <c r="O260" s="849">
        <v>0</v>
      </c>
      <c r="P260" s="849">
        <v>-2.3283064365386963E-10</v>
      </c>
      <c r="Q260" s="837">
        <v>-0.42105263157894735</v>
      </c>
      <c r="R260" s="850"/>
    </row>
    <row r="261" spans="1:18" ht="14.45" customHeight="1" x14ac:dyDescent="0.2">
      <c r="A261" s="831" t="s">
        <v>6366</v>
      </c>
      <c r="B261" s="832" t="s">
        <v>6367</v>
      </c>
      <c r="C261" s="832" t="s">
        <v>6714</v>
      </c>
      <c r="D261" s="832" t="s">
        <v>6368</v>
      </c>
      <c r="E261" s="832" t="s">
        <v>6410</v>
      </c>
      <c r="F261" s="832" t="s">
        <v>6719</v>
      </c>
      <c r="G261" s="849">
        <v>-1.4210854715202004E-13</v>
      </c>
      <c r="H261" s="849">
        <v>1.0477378964424133E-9</v>
      </c>
      <c r="I261" s="832">
        <v>1.2857142857142858</v>
      </c>
      <c r="J261" s="832">
        <v>-7372.8</v>
      </c>
      <c r="K261" s="849">
        <v>8.5265128291212022E-14</v>
      </c>
      <c r="L261" s="849">
        <v>8.149072527885437E-10</v>
      </c>
      <c r="M261" s="832">
        <v>1</v>
      </c>
      <c r="N261" s="832">
        <v>9557.3333333333339</v>
      </c>
      <c r="O261" s="849">
        <v>0</v>
      </c>
      <c r="P261" s="849">
        <v>4.6566128730773926E-10</v>
      </c>
      <c r="Q261" s="837">
        <v>0.5714285714285714</v>
      </c>
      <c r="R261" s="850"/>
    </row>
    <row r="262" spans="1:18" ht="14.45" customHeight="1" x14ac:dyDescent="0.2">
      <c r="A262" s="831" t="s">
        <v>6366</v>
      </c>
      <c r="B262" s="832" t="s">
        <v>6367</v>
      </c>
      <c r="C262" s="832" t="s">
        <v>6714</v>
      </c>
      <c r="D262" s="832" t="s">
        <v>6368</v>
      </c>
      <c r="E262" s="832" t="s">
        <v>6411</v>
      </c>
      <c r="F262" s="832" t="s">
        <v>6720</v>
      </c>
      <c r="G262" s="849"/>
      <c r="H262" s="849"/>
      <c r="I262" s="832"/>
      <c r="J262" s="832"/>
      <c r="K262" s="849">
        <v>0</v>
      </c>
      <c r="L262" s="849">
        <v>0</v>
      </c>
      <c r="M262" s="832"/>
      <c r="N262" s="832"/>
      <c r="O262" s="849">
        <v>0</v>
      </c>
      <c r="P262" s="849">
        <v>0</v>
      </c>
      <c r="Q262" s="837"/>
      <c r="R262" s="850"/>
    </row>
    <row r="263" spans="1:18" ht="14.45" customHeight="1" x14ac:dyDescent="0.2">
      <c r="A263" s="831" t="s">
        <v>6366</v>
      </c>
      <c r="B263" s="832" t="s">
        <v>6367</v>
      </c>
      <c r="C263" s="832" t="s">
        <v>6714</v>
      </c>
      <c r="D263" s="832" t="s">
        <v>6368</v>
      </c>
      <c r="E263" s="832" t="s">
        <v>6412</v>
      </c>
      <c r="F263" s="832" t="s">
        <v>6721</v>
      </c>
      <c r="G263" s="849">
        <v>2.8421709430404007E-14</v>
      </c>
      <c r="H263" s="849">
        <v>-6.9849193096160889E-10</v>
      </c>
      <c r="I263" s="832">
        <v>-3</v>
      </c>
      <c r="J263" s="832">
        <v>-24576</v>
      </c>
      <c r="K263" s="849">
        <v>0</v>
      </c>
      <c r="L263" s="849">
        <v>2.3283064365386963E-10</v>
      </c>
      <c r="M263" s="832">
        <v>1</v>
      </c>
      <c r="N263" s="832"/>
      <c r="O263" s="849">
        <v>0</v>
      </c>
      <c r="P263" s="849">
        <v>4.6566128730773926E-10</v>
      </c>
      <c r="Q263" s="837">
        <v>2</v>
      </c>
      <c r="R263" s="850"/>
    </row>
    <row r="264" spans="1:18" ht="14.45" customHeight="1" x14ac:dyDescent="0.2">
      <c r="A264" s="831" t="s">
        <v>6366</v>
      </c>
      <c r="B264" s="832" t="s">
        <v>6367</v>
      </c>
      <c r="C264" s="832" t="s">
        <v>6714</v>
      </c>
      <c r="D264" s="832" t="s">
        <v>6368</v>
      </c>
      <c r="E264" s="832" t="s">
        <v>6452</v>
      </c>
      <c r="F264" s="832" t="s">
        <v>6722</v>
      </c>
      <c r="G264" s="849">
        <v>0</v>
      </c>
      <c r="H264" s="849">
        <v>0</v>
      </c>
      <c r="I264" s="832"/>
      <c r="J264" s="832"/>
      <c r="K264" s="849"/>
      <c r="L264" s="849"/>
      <c r="M264" s="832"/>
      <c r="N264" s="832"/>
      <c r="O264" s="849"/>
      <c r="P264" s="849"/>
      <c r="Q264" s="837"/>
      <c r="R264" s="850"/>
    </row>
    <row r="265" spans="1:18" ht="14.45" customHeight="1" x14ac:dyDescent="0.2">
      <c r="A265" s="831" t="s">
        <v>6366</v>
      </c>
      <c r="B265" s="832" t="s">
        <v>6367</v>
      </c>
      <c r="C265" s="832" t="s">
        <v>6714</v>
      </c>
      <c r="D265" s="832" t="s">
        <v>6368</v>
      </c>
      <c r="E265" s="832" t="s">
        <v>6454</v>
      </c>
      <c r="F265" s="832" t="s">
        <v>6722</v>
      </c>
      <c r="G265" s="849">
        <v>0</v>
      </c>
      <c r="H265" s="849">
        <v>2.3283064365386963E-10</v>
      </c>
      <c r="I265" s="832"/>
      <c r="J265" s="832"/>
      <c r="K265" s="849">
        <v>0</v>
      </c>
      <c r="L265" s="849">
        <v>0</v>
      </c>
      <c r="M265" s="832"/>
      <c r="N265" s="832"/>
      <c r="O265" s="849">
        <v>0</v>
      </c>
      <c r="P265" s="849">
        <v>1.7462298274040222E-10</v>
      </c>
      <c r="Q265" s="837"/>
      <c r="R265" s="850"/>
    </row>
    <row r="266" spans="1:18" ht="14.45" customHeight="1" x14ac:dyDescent="0.2">
      <c r="A266" s="831" t="s">
        <v>6366</v>
      </c>
      <c r="B266" s="832" t="s">
        <v>6367</v>
      </c>
      <c r="C266" s="832" t="s">
        <v>6714</v>
      </c>
      <c r="D266" s="832" t="s">
        <v>6368</v>
      </c>
      <c r="E266" s="832" t="s">
        <v>6455</v>
      </c>
      <c r="F266" s="832" t="s">
        <v>6456</v>
      </c>
      <c r="G266" s="849">
        <v>0</v>
      </c>
      <c r="H266" s="849">
        <v>0</v>
      </c>
      <c r="I266" s="832"/>
      <c r="J266" s="832"/>
      <c r="K266" s="849">
        <v>0</v>
      </c>
      <c r="L266" s="849">
        <v>0</v>
      </c>
      <c r="M266" s="832"/>
      <c r="N266" s="832"/>
      <c r="O266" s="849"/>
      <c r="P266" s="849"/>
      <c r="Q266" s="837"/>
      <c r="R266" s="850"/>
    </row>
    <row r="267" spans="1:18" ht="14.45" customHeight="1" x14ac:dyDescent="0.2">
      <c r="A267" s="831" t="s">
        <v>6366</v>
      </c>
      <c r="B267" s="832" t="s">
        <v>6367</v>
      </c>
      <c r="C267" s="832" t="s">
        <v>6714</v>
      </c>
      <c r="D267" s="832" t="s">
        <v>6368</v>
      </c>
      <c r="E267" s="832" t="s">
        <v>6457</v>
      </c>
      <c r="F267" s="832" t="s">
        <v>6456</v>
      </c>
      <c r="G267" s="849">
        <v>0</v>
      </c>
      <c r="H267" s="849">
        <v>0</v>
      </c>
      <c r="I267" s="832"/>
      <c r="J267" s="832"/>
      <c r="K267" s="849">
        <v>0</v>
      </c>
      <c r="L267" s="849">
        <v>0</v>
      </c>
      <c r="M267" s="832"/>
      <c r="N267" s="832"/>
      <c r="O267" s="849"/>
      <c r="P267" s="849"/>
      <c r="Q267" s="837"/>
      <c r="R267" s="850"/>
    </row>
    <row r="268" spans="1:18" ht="14.45" customHeight="1" x14ac:dyDescent="0.2">
      <c r="A268" s="831" t="s">
        <v>6366</v>
      </c>
      <c r="B268" s="832" t="s">
        <v>6367</v>
      </c>
      <c r="C268" s="832" t="s">
        <v>6714</v>
      </c>
      <c r="D268" s="832" t="s">
        <v>6368</v>
      </c>
      <c r="E268" s="832" t="s">
        <v>6462</v>
      </c>
      <c r="F268" s="832" t="s">
        <v>6463</v>
      </c>
      <c r="G268" s="849"/>
      <c r="H268" s="849"/>
      <c r="I268" s="832"/>
      <c r="J268" s="832"/>
      <c r="K268" s="849">
        <v>0</v>
      </c>
      <c r="L268" s="849">
        <v>0</v>
      </c>
      <c r="M268" s="832"/>
      <c r="N268" s="832"/>
      <c r="O268" s="849"/>
      <c r="P268" s="849"/>
      <c r="Q268" s="837"/>
      <c r="R268" s="850"/>
    </row>
    <row r="269" spans="1:18" ht="14.45" customHeight="1" x14ac:dyDescent="0.2">
      <c r="A269" s="831" t="s">
        <v>6366</v>
      </c>
      <c r="B269" s="832" t="s">
        <v>6367</v>
      </c>
      <c r="C269" s="832" t="s">
        <v>6714</v>
      </c>
      <c r="D269" s="832" t="s">
        <v>6368</v>
      </c>
      <c r="E269" s="832" t="s">
        <v>6464</v>
      </c>
      <c r="F269" s="832" t="s">
        <v>6723</v>
      </c>
      <c r="G269" s="849">
        <v>0</v>
      </c>
      <c r="H269" s="849">
        <v>1.4551915228366852E-11</v>
      </c>
      <c r="I269" s="832">
        <v>-0.25</v>
      </c>
      <c r="J269" s="832"/>
      <c r="K269" s="849">
        <v>0</v>
      </c>
      <c r="L269" s="849">
        <v>-5.8207660913467407E-11</v>
      </c>
      <c r="M269" s="832">
        <v>1</v>
      </c>
      <c r="N269" s="832"/>
      <c r="O269" s="849">
        <v>0</v>
      </c>
      <c r="P269" s="849">
        <v>2.9103830456733704E-11</v>
      </c>
      <c r="Q269" s="837">
        <v>-0.5</v>
      </c>
      <c r="R269" s="850"/>
    </row>
    <row r="270" spans="1:18" ht="14.45" customHeight="1" x14ac:dyDescent="0.2">
      <c r="A270" s="831" t="s">
        <v>6366</v>
      </c>
      <c r="B270" s="832" t="s">
        <v>6367</v>
      </c>
      <c r="C270" s="832" t="s">
        <v>6714</v>
      </c>
      <c r="D270" s="832" t="s">
        <v>6368</v>
      </c>
      <c r="E270" s="832" t="s">
        <v>6465</v>
      </c>
      <c r="F270" s="832" t="s">
        <v>6723</v>
      </c>
      <c r="G270" s="849">
        <v>0</v>
      </c>
      <c r="H270" s="849">
        <v>0</v>
      </c>
      <c r="I270" s="832">
        <v>0</v>
      </c>
      <c r="J270" s="832"/>
      <c r="K270" s="849">
        <v>0</v>
      </c>
      <c r="L270" s="849">
        <v>-2.3283064365386963E-10</v>
      </c>
      <c r="M270" s="832">
        <v>1</v>
      </c>
      <c r="N270" s="832"/>
      <c r="O270" s="849">
        <v>0</v>
      </c>
      <c r="P270" s="849">
        <v>0</v>
      </c>
      <c r="Q270" s="837">
        <v>0</v>
      </c>
      <c r="R270" s="850"/>
    </row>
    <row r="271" spans="1:18" ht="14.45" customHeight="1" x14ac:dyDescent="0.2">
      <c r="A271" s="831" t="s">
        <v>6366</v>
      </c>
      <c r="B271" s="832" t="s">
        <v>6367</v>
      </c>
      <c r="C271" s="832" t="s">
        <v>6714</v>
      </c>
      <c r="D271" s="832" t="s">
        <v>6368</v>
      </c>
      <c r="E271" s="832" t="s">
        <v>6475</v>
      </c>
      <c r="F271" s="832" t="s">
        <v>3224</v>
      </c>
      <c r="G271" s="849">
        <v>0</v>
      </c>
      <c r="H271" s="849">
        <v>0</v>
      </c>
      <c r="I271" s="832"/>
      <c r="J271" s="832"/>
      <c r="K271" s="849">
        <v>0</v>
      </c>
      <c r="L271" s="849">
        <v>0</v>
      </c>
      <c r="M271" s="832"/>
      <c r="N271" s="832"/>
      <c r="O271" s="849">
        <v>0</v>
      </c>
      <c r="P271" s="849">
        <v>-1.1641532182693481E-10</v>
      </c>
      <c r="Q271" s="837"/>
      <c r="R271" s="850"/>
    </row>
    <row r="272" spans="1:18" ht="14.45" customHeight="1" x14ac:dyDescent="0.2">
      <c r="A272" s="831" t="s">
        <v>6366</v>
      </c>
      <c r="B272" s="832" t="s">
        <v>6367</v>
      </c>
      <c r="C272" s="832" t="s">
        <v>6714</v>
      </c>
      <c r="D272" s="832" t="s">
        <v>6368</v>
      </c>
      <c r="E272" s="832" t="s">
        <v>6479</v>
      </c>
      <c r="F272" s="832" t="s">
        <v>6480</v>
      </c>
      <c r="G272" s="849">
        <v>0</v>
      </c>
      <c r="H272" s="849">
        <v>-5.8207660913467407E-11</v>
      </c>
      <c r="I272" s="832"/>
      <c r="J272" s="832"/>
      <c r="K272" s="849"/>
      <c r="L272" s="849"/>
      <c r="M272" s="832"/>
      <c r="N272" s="832"/>
      <c r="O272" s="849"/>
      <c r="P272" s="849"/>
      <c r="Q272" s="837"/>
      <c r="R272" s="850"/>
    </row>
    <row r="273" spans="1:18" ht="14.45" customHeight="1" x14ac:dyDescent="0.2">
      <c r="A273" s="831" t="s">
        <v>6366</v>
      </c>
      <c r="B273" s="832" t="s">
        <v>6367</v>
      </c>
      <c r="C273" s="832" t="s">
        <v>6714</v>
      </c>
      <c r="D273" s="832" t="s">
        <v>6368</v>
      </c>
      <c r="E273" s="832" t="s">
        <v>6481</v>
      </c>
      <c r="F273" s="832" t="s">
        <v>6482</v>
      </c>
      <c r="G273" s="849">
        <v>0</v>
      </c>
      <c r="H273" s="849">
        <v>0</v>
      </c>
      <c r="I273" s="832"/>
      <c r="J273" s="832"/>
      <c r="K273" s="849">
        <v>0</v>
      </c>
      <c r="L273" s="849">
        <v>0</v>
      </c>
      <c r="M273" s="832"/>
      <c r="N273" s="832"/>
      <c r="O273" s="849">
        <v>0</v>
      </c>
      <c r="P273" s="849">
        <v>0</v>
      </c>
      <c r="Q273" s="837"/>
      <c r="R273" s="850"/>
    </row>
    <row r="274" spans="1:18" ht="14.45" customHeight="1" x14ac:dyDescent="0.2">
      <c r="A274" s="831" t="s">
        <v>6366</v>
      </c>
      <c r="B274" s="832" t="s">
        <v>6367</v>
      </c>
      <c r="C274" s="832" t="s">
        <v>6714</v>
      </c>
      <c r="D274" s="832" t="s">
        <v>6368</v>
      </c>
      <c r="E274" s="832" t="s">
        <v>6483</v>
      </c>
      <c r="F274" s="832" t="s">
        <v>6482</v>
      </c>
      <c r="G274" s="849">
        <v>0</v>
      </c>
      <c r="H274" s="849">
        <v>-5.8207660913467407E-11</v>
      </c>
      <c r="I274" s="832">
        <v>5.8823529411764705E-2</v>
      </c>
      <c r="J274" s="832"/>
      <c r="K274" s="849">
        <v>7.1054273576010019E-15</v>
      </c>
      <c r="L274" s="849">
        <v>-9.8953023552894592E-10</v>
      </c>
      <c r="M274" s="832">
        <v>1</v>
      </c>
      <c r="N274" s="832">
        <v>-139264</v>
      </c>
      <c r="O274" s="849">
        <v>0</v>
      </c>
      <c r="P274" s="849">
        <v>0</v>
      </c>
      <c r="Q274" s="837">
        <v>0</v>
      </c>
      <c r="R274" s="850"/>
    </row>
    <row r="275" spans="1:18" ht="14.45" customHeight="1" x14ac:dyDescent="0.2">
      <c r="A275" s="831" t="s">
        <v>6366</v>
      </c>
      <c r="B275" s="832" t="s">
        <v>6367</v>
      </c>
      <c r="C275" s="832" t="s">
        <v>6714</v>
      </c>
      <c r="D275" s="832" t="s">
        <v>6368</v>
      </c>
      <c r="E275" s="832" t="s">
        <v>6484</v>
      </c>
      <c r="F275" s="832" t="s">
        <v>3238</v>
      </c>
      <c r="G275" s="849">
        <v>0</v>
      </c>
      <c r="H275" s="849">
        <v>4.220055416226387E-10</v>
      </c>
      <c r="I275" s="832"/>
      <c r="J275" s="832"/>
      <c r="K275" s="849">
        <v>0</v>
      </c>
      <c r="L275" s="849">
        <v>0</v>
      </c>
      <c r="M275" s="832"/>
      <c r="N275" s="832"/>
      <c r="O275" s="849"/>
      <c r="P275" s="849"/>
      <c r="Q275" s="837"/>
      <c r="R275" s="850"/>
    </row>
    <row r="276" spans="1:18" ht="14.45" customHeight="1" x14ac:dyDescent="0.2">
      <c r="A276" s="831" t="s">
        <v>6366</v>
      </c>
      <c r="B276" s="832" t="s">
        <v>6367</v>
      </c>
      <c r="C276" s="832" t="s">
        <v>6714</v>
      </c>
      <c r="D276" s="832" t="s">
        <v>6368</v>
      </c>
      <c r="E276" s="832" t="s">
        <v>6485</v>
      </c>
      <c r="F276" s="832" t="s">
        <v>6724</v>
      </c>
      <c r="G276" s="849">
        <v>0</v>
      </c>
      <c r="H276" s="849">
        <v>0</v>
      </c>
      <c r="I276" s="832">
        <v>0</v>
      </c>
      <c r="J276" s="832"/>
      <c r="K276" s="849">
        <v>0</v>
      </c>
      <c r="L276" s="849">
        <v>5.8207660913467407E-11</v>
      </c>
      <c r="M276" s="832">
        <v>1</v>
      </c>
      <c r="N276" s="832"/>
      <c r="O276" s="849">
        <v>0</v>
      </c>
      <c r="P276" s="849">
        <v>-5.8207660913467407E-11</v>
      </c>
      <c r="Q276" s="837">
        <v>-1</v>
      </c>
      <c r="R276" s="850"/>
    </row>
    <row r="277" spans="1:18" ht="14.45" customHeight="1" x14ac:dyDescent="0.2">
      <c r="A277" s="831" t="s">
        <v>6366</v>
      </c>
      <c r="B277" s="832" t="s">
        <v>6367</v>
      </c>
      <c r="C277" s="832" t="s">
        <v>6714</v>
      </c>
      <c r="D277" s="832" t="s">
        <v>6368</v>
      </c>
      <c r="E277" s="832" t="s">
        <v>6495</v>
      </c>
      <c r="F277" s="832" t="s">
        <v>6725</v>
      </c>
      <c r="G277" s="849">
        <v>7.1054273576010019E-15</v>
      </c>
      <c r="H277" s="849">
        <v>8.7311491370201111E-11</v>
      </c>
      <c r="I277" s="832">
        <v>-0.75</v>
      </c>
      <c r="J277" s="832">
        <v>12288</v>
      </c>
      <c r="K277" s="849">
        <v>3.5527136788005009E-14</v>
      </c>
      <c r="L277" s="849">
        <v>-1.1641532182693481E-10</v>
      </c>
      <c r="M277" s="832">
        <v>1</v>
      </c>
      <c r="N277" s="832">
        <v>-3276.8</v>
      </c>
      <c r="O277" s="849">
        <v>0</v>
      </c>
      <c r="P277" s="849">
        <v>0</v>
      </c>
      <c r="Q277" s="837">
        <v>0</v>
      </c>
      <c r="R277" s="850"/>
    </row>
    <row r="278" spans="1:18" ht="14.45" customHeight="1" x14ac:dyDescent="0.2">
      <c r="A278" s="831" t="s">
        <v>6366</v>
      </c>
      <c r="B278" s="832" t="s">
        <v>6367</v>
      </c>
      <c r="C278" s="832" t="s">
        <v>6714</v>
      </c>
      <c r="D278" s="832" t="s">
        <v>6368</v>
      </c>
      <c r="E278" s="832" t="s">
        <v>6496</v>
      </c>
      <c r="F278" s="832" t="s">
        <v>6726</v>
      </c>
      <c r="G278" s="849"/>
      <c r="H278" s="849"/>
      <c r="I278" s="832"/>
      <c r="J278" s="832"/>
      <c r="K278" s="849">
        <v>0</v>
      </c>
      <c r="L278" s="849">
        <v>0</v>
      </c>
      <c r="M278" s="832"/>
      <c r="N278" s="832"/>
      <c r="O278" s="849">
        <v>0</v>
      </c>
      <c r="P278" s="849">
        <v>0</v>
      </c>
      <c r="Q278" s="837"/>
      <c r="R278" s="850"/>
    </row>
    <row r="279" spans="1:18" ht="14.45" customHeight="1" x14ac:dyDescent="0.2">
      <c r="A279" s="831" t="s">
        <v>6366</v>
      </c>
      <c r="B279" s="832" t="s">
        <v>6367</v>
      </c>
      <c r="C279" s="832" t="s">
        <v>6714</v>
      </c>
      <c r="D279" s="832" t="s">
        <v>6368</v>
      </c>
      <c r="E279" s="832" t="s">
        <v>6500</v>
      </c>
      <c r="F279" s="832" t="s">
        <v>6727</v>
      </c>
      <c r="G279" s="849">
        <v>0</v>
      </c>
      <c r="H279" s="849">
        <v>-1.4551915228366852E-10</v>
      </c>
      <c r="I279" s="832"/>
      <c r="J279" s="832"/>
      <c r="K279" s="849">
        <v>0</v>
      </c>
      <c r="L279" s="849">
        <v>0</v>
      </c>
      <c r="M279" s="832"/>
      <c r="N279" s="832"/>
      <c r="O279" s="849">
        <v>-2.8421709430404007E-14</v>
      </c>
      <c r="P279" s="849">
        <v>-1.862645149230957E-9</v>
      </c>
      <c r="Q279" s="837"/>
      <c r="R279" s="850">
        <v>65536</v>
      </c>
    </row>
    <row r="280" spans="1:18" ht="14.45" customHeight="1" x14ac:dyDescent="0.2">
      <c r="A280" s="831" t="s">
        <v>6366</v>
      </c>
      <c r="B280" s="832" t="s">
        <v>6367</v>
      </c>
      <c r="C280" s="832" t="s">
        <v>6714</v>
      </c>
      <c r="D280" s="832" t="s">
        <v>6368</v>
      </c>
      <c r="E280" s="832" t="s">
        <v>6504</v>
      </c>
      <c r="F280" s="832" t="s">
        <v>6716</v>
      </c>
      <c r="G280" s="849">
        <v>0</v>
      </c>
      <c r="H280" s="849">
        <v>9.3132257461547852E-10</v>
      </c>
      <c r="I280" s="832">
        <v>-0.66666666666666663</v>
      </c>
      <c r="J280" s="832"/>
      <c r="K280" s="849">
        <v>0</v>
      </c>
      <c r="L280" s="849">
        <v>-1.3969838619232178E-9</v>
      </c>
      <c r="M280" s="832">
        <v>1</v>
      </c>
      <c r="N280" s="832"/>
      <c r="O280" s="849">
        <v>5.6843418860808015E-14</v>
      </c>
      <c r="P280" s="849">
        <v>9.3132257461547852E-10</v>
      </c>
      <c r="Q280" s="837">
        <v>-0.66666666666666663</v>
      </c>
      <c r="R280" s="850">
        <v>16384</v>
      </c>
    </row>
    <row r="281" spans="1:18" ht="14.45" customHeight="1" x14ac:dyDescent="0.2">
      <c r="A281" s="831" t="s">
        <v>6366</v>
      </c>
      <c r="B281" s="832" t="s">
        <v>6367</v>
      </c>
      <c r="C281" s="832" t="s">
        <v>6714</v>
      </c>
      <c r="D281" s="832" t="s">
        <v>6368</v>
      </c>
      <c r="E281" s="832" t="s">
        <v>6506</v>
      </c>
      <c r="F281" s="832" t="s">
        <v>6728</v>
      </c>
      <c r="G281" s="849">
        <v>6.2172489379008766E-15</v>
      </c>
      <c r="H281" s="849">
        <v>-7.2759576141834259E-12</v>
      </c>
      <c r="I281" s="832">
        <v>-0.25</v>
      </c>
      <c r="J281" s="832">
        <v>-1170.2857142857142</v>
      </c>
      <c r="K281" s="849">
        <v>0</v>
      </c>
      <c r="L281" s="849">
        <v>2.9103830456733704E-11</v>
      </c>
      <c r="M281" s="832">
        <v>1</v>
      </c>
      <c r="N281" s="832"/>
      <c r="O281" s="849">
        <v>1.7763568394002505E-15</v>
      </c>
      <c r="P281" s="849">
        <v>3.637978807091713E-11</v>
      </c>
      <c r="Q281" s="837">
        <v>1.25</v>
      </c>
      <c r="R281" s="850">
        <v>20480</v>
      </c>
    </row>
    <row r="282" spans="1:18" ht="14.45" customHeight="1" x14ac:dyDescent="0.2">
      <c r="A282" s="831" t="s">
        <v>6366</v>
      </c>
      <c r="B282" s="832" t="s">
        <v>6367</v>
      </c>
      <c r="C282" s="832" t="s">
        <v>6714</v>
      </c>
      <c r="D282" s="832" t="s">
        <v>6368</v>
      </c>
      <c r="E282" s="832" t="s">
        <v>6511</v>
      </c>
      <c r="F282" s="832" t="s">
        <v>3238</v>
      </c>
      <c r="G282" s="849">
        <v>0</v>
      </c>
      <c r="H282" s="849">
        <v>-1.4551915228366852E-11</v>
      </c>
      <c r="I282" s="832"/>
      <c r="J282" s="832"/>
      <c r="K282" s="849">
        <v>0</v>
      </c>
      <c r="L282" s="849">
        <v>0</v>
      </c>
      <c r="M282" s="832"/>
      <c r="N282" s="832"/>
      <c r="O282" s="849">
        <v>0</v>
      </c>
      <c r="P282" s="849">
        <v>0</v>
      </c>
      <c r="Q282" s="837"/>
      <c r="R282" s="850"/>
    </row>
    <row r="283" spans="1:18" ht="14.45" customHeight="1" x14ac:dyDescent="0.2">
      <c r="A283" s="831" t="s">
        <v>6366</v>
      </c>
      <c r="B283" s="832" t="s">
        <v>6367</v>
      </c>
      <c r="C283" s="832" t="s">
        <v>6714</v>
      </c>
      <c r="D283" s="832" t="s">
        <v>6368</v>
      </c>
      <c r="E283" s="832" t="s">
        <v>6517</v>
      </c>
      <c r="F283" s="832" t="s">
        <v>2363</v>
      </c>
      <c r="G283" s="849">
        <v>0</v>
      </c>
      <c r="H283" s="849">
        <v>-2.3283064365386963E-10</v>
      </c>
      <c r="I283" s="832">
        <v>1</v>
      </c>
      <c r="J283" s="832"/>
      <c r="K283" s="849">
        <v>0</v>
      </c>
      <c r="L283" s="849">
        <v>-2.3283064365386963E-10</v>
      </c>
      <c r="M283" s="832">
        <v>1</v>
      </c>
      <c r="N283" s="832"/>
      <c r="O283" s="849">
        <v>-7.1054273576010019E-15</v>
      </c>
      <c r="P283" s="849">
        <v>8.0035533756017685E-10</v>
      </c>
      <c r="Q283" s="837">
        <v>-3.4375</v>
      </c>
      <c r="R283" s="850">
        <v>-112640</v>
      </c>
    </row>
    <row r="284" spans="1:18" ht="14.45" customHeight="1" x14ac:dyDescent="0.2">
      <c r="A284" s="831" t="s">
        <v>6366</v>
      </c>
      <c r="B284" s="832" t="s">
        <v>6367</v>
      </c>
      <c r="C284" s="832" t="s">
        <v>6714</v>
      </c>
      <c r="D284" s="832" t="s">
        <v>6368</v>
      </c>
      <c r="E284" s="832" t="s">
        <v>6520</v>
      </c>
      <c r="F284" s="832" t="s">
        <v>6729</v>
      </c>
      <c r="G284" s="849">
        <v>0</v>
      </c>
      <c r="H284" s="849">
        <v>0</v>
      </c>
      <c r="I284" s="832"/>
      <c r="J284" s="832"/>
      <c r="K284" s="849">
        <v>0</v>
      </c>
      <c r="L284" s="849">
        <v>0</v>
      </c>
      <c r="M284" s="832"/>
      <c r="N284" s="832"/>
      <c r="O284" s="849">
        <v>3.5527136788005009E-15</v>
      </c>
      <c r="P284" s="849">
        <v>-2.3283064365386963E-10</v>
      </c>
      <c r="Q284" s="837"/>
      <c r="R284" s="850">
        <v>-65536</v>
      </c>
    </row>
    <row r="285" spans="1:18" ht="14.45" customHeight="1" x14ac:dyDescent="0.2">
      <c r="A285" s="831" t="s">
        <v>6366</v>
      </c>
      <c r="B285" s="832" t="s">
        <v>6367</v>
      </c>
      <c r="C285" s="832" t="s">
        <v>6714</v>
      </c>
      <c r="D285" s="832" t="s">
        <v>6368</v>
      </c>
      <c r="E285" s="832" t="s">
        <v>6523</v>
      </c>
      <c r="F285" s="832" t="s">
        <v>6729</v>
      </c>
      <c r="G285" s="849">
        <v>-7.1054273576010019E-15</v>
      </c>
      <c r="H285" s="849">
        <v>-4.6566128730773926E-10</v>
      </c>
      <c r="I285" s="832">
        <v>-1</v>
      </c>
      <c r="J285" s="832">
        <v>65536</v>
      </c>
      <c r="K285" s="849">
        <v>7.1054273576010019E-15</v>
      </c>
      <c r="L285" s="849">
        <v>4.6566128730773926E-10</v>
      </c>
      <c r="M285" s="832">
        <v>1</v>
      </c>
      <c r="N285" s="832">
        <v>65536</v>
      </c>
      <c r="O285" s="849">
        <v>-7.1054273576010019E-15</v>
      </c>
      <c r="P285" s="849">
        <v>1.1641532182693481E-10</v>
      </c>
      <c r="Q285" s="837">
        <v>0.25</v>
      </c>
      <c r="R285" s="850">
        <v>-16384</v>
      </c>
    </row>
    <row r="286" spans="1:18" ht="14.45" customHeight="1" x14ac:dyDescent="0.2">
      <c r="A286" s="831" t="s">
        <v>6366</v>
      </c>
      <c r="B286" s="832" t="s">
        <v>6367</v>
      </c>
      <c r="C286" s="832" t="s">
        <v>6714</v>
      </c>
      <c r="D286" s="832" t="s">
        <v>6368</v>
      </c>
      <c r="E286" s="832" t="s">
        <v>6525</v>
      </c>
      <c r="F286" s="832" t="s">
        <v>6728</v>
      </c>
      <c r="G286" s="849">
        <v>3.5527136788005009E-15</v>
      </c>
      <c r="H286" s="849">
        <v>1.1641532182693481E-10</v>
      </c>
      <c r="I286" s="832">
        <v>-0.84210526315789469</v>
      </c>
      <c r="J286" s="832">
        <v>32768</v>
      </c>
      <c r="K286" s="849">
        <v>-3.5527136788005009E-15</v>
      </c>
      <c r="L286" s="849">
        <v>-1.3824319466948509E-10</v>
      </c>
      <c r="M286" s="832">
        <v>1</v>
      </c>
      <c r="N286" s="832">
        <v>38912</v>
      </c>
      <c r="O286" s="849">
        <v>0</v>
      </c>
      <c r="P286" s="849">
        <v>0</v>
      </c>
      <c r="Q286" s="837">
        <v>0</v>
      </c>
      <c r="R286" s="850"/>
    </row>
    <row r="287" spans="1:18" ht="14.45" customHeight="1" x14ac:dyDescent="0.2">
      <c r="A287" s="831" t="s">
        <v>6366</v>
      </c>
      <c r="B287" s="832" t="s">
        <v>6367</v>
      </c>
      <c r="C287" s="832" t="s">
        <v>6714</v>
      </c>
      <c r="D287" s="832" t="s">
        <v>6368</v>
      </c>
      <c r="E287" s="832" t="s">
        <v>6529</v>
      </c>
      <c r="F287" s="832" t="s">
        <v>6730</v>
      </c>
      <c r="G287" s="849">
        <v>0</v>
      </c>
      <c r="H287" s="849">
        <v>4.3655745685100555E-11</v>
      </c>
      <c r="I287" s="832">
        <v>0.375</v>
      </c>
      <c r="J287" s="832"/>
      <c r="K287" s="849">
        <v>0</v>
      </c>
      <c r="L287" s="849">
        <v>1.1641532182693481E-10</v>
      </c>
      <c r="M287" s="832">
        <v>1</v>
      </c>
      <c r="N287" s="832"/>
      <c r="O287" s="849">
        <v>0</v>
      </c>
      <c r="P287" s="849">
        <v>0</v>
      </c>
      <c r="Q287" s="837">
        <v>0</v>
      </c>
      <c r="R287" s="850"/>
    </row>
    <row r="288" spans="1:18" ht="14.45" customHeight="1" x14ac:dyDescent="0.2">
      <c r="A288" s="831" t="s">
        <v>6366</v>
      </c>
      <c r="B288" s="832" t="s">
        <v>6367</v>
      </c>
      <c r="C288" s="832" t="s">
        <v>6714</v>
      </c>
      <c r="D288" s="832" t="s">
        <v>6368</v>
      </c>
      <c r="E288" s="832" t="s">
        <v>6537</v>
      </c>
      <c r="F288" s="832" t="s">
        <v>6731</v>
      </c>
      <c r="G288" s="849">
        <v>0</v>
      </c>
      <c r="H288" s="849">
        <v>-2.3283064365386963E-10</v>
      </c>
      <c r="I288" s="832">
        <v>1.3333333333333333</v>
      </c>
      <c r="J288" s="832"/>
      <c r="K288" s="849">
        <v>0</v>
      </c>
      <c r="L288" s="849">
        <v>-1.7462298274040222E-10</v>
      </c>
      <c r="M288" s="832">
        <v>1</v>
      </c>
      <c r="N288" s="832"/>
      <c r="O288" s="849">
        <v>0</v>
      </c>
      <c r="P288" s="849">
        <v>0</v>
      </c>
      <c r="Q288" s="837">
        <v>0</v>
      </c>
      <c r="R288" s="850"/>
    </row>
    <row r="289" spans="1:18" ht="14.45" customHeight="1" x14ac:dyDescent="0.2">
      <c r="A289" s="831" t="s">
        <v>6366</v>
      </c>
      <c r="B289" s="832" t="s">
        <v>6367</v>
      </c>
      <c r="C289" s="832" t="s">
        <v>6714</v>
      </c>
      <c r="D289" s="832" t="s">
        <v>6368</v>
      </c>
      <c r="E289" s="832" t="s">
        <v>6538</v>
      </c>
      <c r="F289" s="832" t="s">
        <v>6732</v>
      </c>
      <c r="G289" s="849">
        <v>0</v>
      </c>
      <c r="H289" s="849">
        <v>0</v>
      </c>
      <c r="I289" s="832">
        <v>0</v>
      </c>
      <c r="J289" s="832"/>
      <c r="K289" s="849">
        <v>0</v>
      </c>
      <c r="L289" s="849">
        <v>1.1641532182693481E-10</v>
      </c>
      <c r="M289" s="832">
        <v>1</v>
      </c>
      <c r="N289" s="832"/>
      <c r="O289" s="849">
        <v>0</v>
      </c>
      <c r="P289" s="849">
        <v>0</v>
      </c>
      <c r="Q289" s="837">
        <v>0</v>
      </c>
      <c r="R289" s="850"/>
    </row>
    <row r="290" spans="1:18" ht="14.45" customHeight="1" x14ac:dyDescent="0.2">
      <c r="A290" s="831" t="s">
        <v>6366</v>
      </c>
      <c r="B290" s="832" t="s">
        <v>6367</v>
      </c>
      <c r="C290" s="832" t="s">
        <v>6714</v>
      </c>
      <c r="D290" s="832" t="s">
        <v>6368</v>
      </c>
      <c r="E290" s="832" t="s">
        <v>6540</v>
      </c>
      <c r="F290" s="832" t="s">
        <v>6733</v>
      </c>
      <c r="G290" s="849"/>
      <c r="H290" s="849"/>
      <c r="I290" s="832"/>
      <c r="J290" s="832"/>
      <c r="K290" s="849">
        <v>-7.1054273576010019E-15</v>
      </c>
      <c r="L290" s="849">
        <v>0</v>
      </c>
      <c r="M290" s="832"/>
      <c r="N290" s="832">
        <v>0</v>
      </c>
      <c r="O290" s="849">
        <v>2.8421709430404007E-14</v>
      </c>
      <c r="P290" s="849">
        <v>2.3283064365386963E-10</v>
      </c>
      <c r="Q290" s="837"/>
      <c r="R290" s="850">
        <v>8192</v>
      </c>
    </row>
    <row r="291" spans="1:18" ht="14.45" customHeight="1" x14ac:dyDescent="0.2">
      <c r="A291" s="831" t="s">
        <v>6366</v>
      </c>
      <c r="B291" s="832" t="s">
        <v>6367</v>
      </c>
      <c r="C291" s="832" t="s">
        <v>6714</v>
      </c>
      <c r="D291" s="832" t="s">
        <v>6368</v>
      </c>
      <c r="E291" s="832" t="s">
        <v>6547</v>
      </c>
      <c r="F291" s="832" t="s">
        <v>2337</v>
      </c>
      <c r="G291" s="849">
        <v>7.1054273576010019E-15</v>
      </c>
      <c r="H291" s="849">
        <v>0</v>
      </c>
      <c r="I291" s="832">
        <v>0</v>
      </c>
      <c r="J291" s="832">
        <v>0</v>
      </c>
      <c r="K291" s="849">
        <v>-5.5511151231257827E-15</v>
      </c>
      <c r="L291" s="849">
        <v>-2.9831426218152046E-10</v>
      </c>
      <c r="M291" s="832">
        <v>1</v>
      </c>
      <c r="N291" s="832">
        <v>53739.519999999997</v>
      </c>
      <c r="O291" s="849">
        <v>2.8421709430404007E-14</v>
      </c>
      <c r="P291" s="849">
        <v>0</v>
      </c>
      <c r="Q291" s="837">
        <v>0</v>
      </c>
      <c r="R291" s="850">
        <v>0</v>
      </c>
    </row>
    <row r="292" spans="1:18" ht="14.45" customHeight="1" x14ac:dyDescent="0.2">
      <c r="A292" s="831" t="s">
        <v>6366</v>
      </c>
      <c r="B292" s="832" t="s">
        <v>6367</v>
      </c>
      <c r="C292" s="832" t="s">
        <v>6714</v>
      </c>
      <c r="D292" s="832" t="s">
        <v>6368</v>
      </c>
      <c r="E292" s="832" t="s">
        <v>6555</v>
      </c>
      <c r="F292" s="832" t="s">
        <v>6734</v>
      </c>
      <c r="G292" s="849"/>
      <c r="H292" s="849"/>
      <c r="I292" s="832"/>
      <c r="J292" s="832"/>
      <c r="K292" s="849">
        <v>0</v>
      </c>
      <c r="L292" s="849">
        <v>0</v>
      </c>
      <c r="M292" s="832"/>
      <c r="N292" s="832"/>
      <c r="O292" s="849">
        <v>0</v>
      </c>
      <c r="P292" s="849">
        <v>0</v>
      </c>
      <c r="Q292" s="837"/>
      <c r="R292" s="850"/>
    </row>
    <row r="293" spans="1:18" ht="14.45" customHeight="1" x14ac:dyDescent="0.2">
      <c r="A293" s="831" t="s">
        <v>6366</v>
      </c>
      <c r="B293" s="832" t="s">
        <v>6367</v>
      </c>
      <c r="C293" s="832" t="s">
        <v>6714</v>
      </c>
      <c r="D293" s="832" t="s">
        <v>6368</v>
      </c>
      <c r="E293" s="832" t="s">
        <v>6556</v>
      </c>
      <c r="F293" s="832" t="s">
        <v>6735</v>
      </c>
      <c r="G293" s="849">
        <v>-2.2204460492503131E-16</v>
      </c>
      <c r="H293" s="849">
        <v>0</v>
      </c>
      <c r="I293" s="832"/>
      <c r="J293" s="832">
        <v>0</v>
      </c>
      <c r="K293" s="849"/>
      <c r="L293" s="849"/>
      <c r="M293" s="832"/>
      <c r="N293" s="832"/>
      <c r="O293" s="849"/>
      <c r="P293" s="849"/>
      <c r="Q293" s="837"/>
      <c r="R293" s="850"/>
    </row>
    <row r="294" spans="1:18" ht="14.45" customHeight="1" x14ac:dyDescent="0.2">
      <c r="A294" s="831" t="s">
        <v>6366</v>
      </c>
      <c r="B294" s="832" t="s">
        <v>6367</v>
      </c>
      <c r="C294" s="832" t="s">
        <v>6714</v>
      </c>
      <c r="D294" s="832" t="s">
        <v>6368</v>
      </c>
      <c r="E294" s="832" t="s">
        <v>6558</v>
      </c>
      <c r="F294" s="832" t="s">
        <v>6735</v>
      </c>
      <c r="G294" s="849">
        <v>0</v>
      </c>
      <c r="H294" s="849">
        <v>5.4569682106375694E-12</v>
      </c>
      <c r="I294" s="832"/>
      <c r="J294" s="832"/>
      <c r="K294" s="849">
        <v>0</v>
      </c>
      <c r="L294" s="849">
        <v>0</v>
      </c>
      <c r="M294" s="832"/>
      <c r="N294" s="832"/>
      <c r="O294" s="849"/>
      <c r="P294" s="849"/>
      <c r="Q294" s="837"/>
      <c r="R294" s="850"/>
    </row>
    <row r="295" spans="1:18" ht="14.45" customHeight="1" x14ac:dyDescent="0.2">
      <c r="A295" s="831" t="s">
        <v>6366</v>
      </c>
      <c r="B295" s="832" t="s">
        <v>6367</v>
      </c>
      <c r="C295" s="832" t="s">
        <v>6714</v>
      </c>
      <c r="D295" s="832" t="s">
        <v>6368</v>
      </c>
      <c r="E295" s="832" t="s">
        <v>6564</v>
      </c>
      <c r="F295" s="832" t="s">
        <v>2337</v>
      </c>
      <c r="G295" s="849">
        <v>0</v>
      </c>
      <c r="H295" s="849">
        <v>-1.4915713109076023E-10</v>
      </c>
      <c r="I295" s="832">
        <v>8.5416666666666669E-2</v>
      </c>
      <c r="J295" s="832"/>
      <c r="K295" s="849">
        <v>-7.1054273576010019E-15</v>
      </c>
      <c r="L295" s="849">
        <v>-1.7462298274040222E-9</v>
      </c>
      <c r="M295" s="832">
        <v>1</v>
      </c>
      <c r="N295" s="832">
        <v>245760</v>
      </c>
      <c r="O295" s="849">
        <v>8.5265128291212022E-14</v>
      </c>
      <c r="P295" s="849">
        <v>1.6298145055770874E-9</v>
      </c>
      <c r="Q295" s="837">
        <v>-0.93333333333333335</v>
      </c>
      <c r="R295" s="850">
        <v>19114.666666666668</v>
      </c>
    </row>
    <row r="296" spans="1:18" ht="14.45" customHeight="1" x14ac:dyDescent="0.2">
      <c r="A296" s="831" t="s">
        <v>6366</v>
      </c>
      <c r="B296" s="832" t="s">
        <v>6367</v>
      </c>
      <c r="C296" s="832" t="s">
        <v>6714</v>
      </c>
      <c r="D296" s="832" t="s">
        <v>6368</v>
      </c>
      <c r="E296" s="832" t="s">
        <v>6579</v>
      </c>
      <c r="F296" s="832" t="s">
        <v>6480</v>
      </c>
      <c r="G296" s="849">
        <v>0</v>
      </c>
      <c r="H296" s="849">
        <v>2.3283064365386963E-10</v>
      </c>
      <c r="I296" s="832">
        <v>0.25</v>
      </c>
      <c r="J296" s="832"/>
      <c r="K296" s="849">
        <v>-4.2632564145606011E-14</v>
      </c>
      <c r="L296" s="849">
        <v>9.3132257461547852E-10</v>
      </c>
      <c r="M296" s="832">
        <v>1</v>
      </c>
      <c r="N296" s="832">
        <v>-21845.333333333332</v>
      </c>
      <c r="O296" s="849">
        <v>0</v>
      </c>
      <c r="P296" s="849">
        <v>-3.2596290111541748E-9</v>
      </c>
      <c r="Q296" s="837">
        <v>-3.5</v>
      </c>
      <c r="R296" s="850"/>
    </row>
    <row r="297" spans="1:18" ht="14.45" customHeight="1" x14ac:dyDescent="0.2">
      <c r="A297" s="831" t="s">
        <v>6366</v>
      </c>
      <c r="B297" s="832" t="s">
        <v>6367</v>
      </c>
      <c r="C297" s="832" t="s">
        <v>6714</v>
      </c>
      <c r="D297" s="832" t="s">
        <v>6368</v>
      </c>
      <c r="E297" s="832" t="s">
        <v>6584</v>
      </c>
      <c r="F297" s="832" t="s">
        <v>6736</v>
      </c>
      <c r="G297" s="849"/>
      <c r="H297" s="849"/>
      <c r="I297" s="832"/>
      <c r="J297" s="832"/>
      <c r="K297" s="849">
        <v>0</v>
      </c>
      <c r="L297" s="849">
        <v>2.9103830456733704E-11</v>
      </c>
      <c r="M297" s="832">
        <v>1</v>
      </c>
      <c r="N297" s="832"/>
      <c r="O297" s="849">
        <v>0</v>
      </c>
      <c r="P297" s="849">
        <v>0</v>
      </c>
      <c r="Q297" s="837">
        <v>0</v>
      </c>
      <c r="R297" s="850"/>
    </row>
    <row r="298" spans="1:18" ht="14.45" customHeight="1" x14ac:dyDescent="0.2">
      <c r="A298" s="831" t="s">
        <v>6366</v>
      </c>
      <c r="B298" s="832" t="s">
        <v>6367</v>
      </c>
      <c r="C298" s="832" t="s">
        <v>6714</v>
      </c>
      <c r="D298" s="832" t="s">
        <v>6368</v>
      </c>
      <c r="E298" s="832" t="s">
        <v>6588</v>
      </c>
      <c r="F298" s="832" t="s">
        <v>6735</v>
      </c>
      <c r="G298" s="849"/>
      <c r="H298" s="849"/>
      <c r="I298" s="832"/>
      <c r="J298" s="832"/>
      <c r="K298" s="849">
        <v>1.7763568394002505E-15</v>
      </c>
      <c r="L298" s="849">
        <v>-9.0949470177292824E-13</v>
      </c>
      <c r="M298" s="832">
        <v>1</v>
      </c>
      <c r="N298" s="832">
        <v>-512</v>
      </c>
      <c r="O298" s="849">
        <v>0</v>
      </c>
      <c r="P298" s="849">
        <v>0</v>
      </c>
      <c r="Q298" s="837">
        <v>0</v>
      </c>
      <c r="R298" s="850"/>
    </row>
    <row r="299" spans="1:18" ht="14.45" customHeight="1" x14ac:dyDescent="0.2">
      <c r="A299" s="831" t="s">
        <v>6366</v>
      </c>
      <c r="B299" s="832" t="s">
        <v>6367</v>
      </c>
      <c r="C299" s="832" t="s">
        <v>6714</v>
      </c>
      <c r="D299" s="832" t="s">
        <v>6368</v>
      </c>
      <c r="E299" s="832" t="s">
        <v>6593</v>
      </c>
      <c r="F299" s="832" t="s">
        <v>6737</v>
      </c>
      <c r="G299" s="849"/>
      <c r="H299" s="849"/>
      <c r="I299" s="832"/>
      <c r="J299" s="832"/>
      <c r="K299" s="849">
        <v>0</v>
      </c>
      <c r="L299" s="849">
        <v>-1.4551915228366852E-11</v>
      </c>
      <c r="M299" s="832">
        <v>1</v>
      </c>
      <c r="N299" s="832"/>
      <c r="O299" s="849">
        <v>0</v>
      </c>
      <c r="P299" s="849">
        <v>5.8207660913467407E-11</v>
      </c>
      <c r="Q299" s="837">
        <v>-4</v>
      </c>
      <c r="R299" s="850"/>
    </row>
    <row r="300" spans="1:18" ht="14.45" customHeight="1" x14ac:dyDescent="0.2">
      <c r="A300" s="831" t="s">
        <v>6366</v>
      </c>
      <c r="B300" s="832" t="s">
        <v>6367</v>
      </c>
      <c r="C300" s="832" t="s">
        <v>6714</v>
      </c>
      <c r="D300" s="832" t="s">
        <v>6368</v>
      </c>
      <c r="E300" s="832" t="s">
        <v>6597</v>
      </c>
      <c r="F300" s="832" t="s">
        <v>6737</v>
      </c>
      <c r="G300" s="849"/>
      <c r="H300" s="849"/>
      <c r="I300" s="832"/>
      <c r="J300" s="832"/>
      <c r="K300" s="849">
        <v>0</v>
      </c>
      <c r="L300" s="849">
        <v>-1.1641532182693481E-10</v>
      </c>
      <c r="M300" s="832">
        <v>1</v>
      </c>
      <c r="N300" s="832"/>
      <c r="O300" s="849">
        <v>0</v>
      </c>
      <c r="P300" s="849">
        <v>0</v>
      </c>
      <c r="Q300" s="837">
        <v>0</v>
      </c>
      <c r="R300" s="850"/>
    </row>
    <row r="301" spans="1:18" ht="14.45" customHeight="1" x14ac:dyDescent="0.2">
      <c r="A301" s="831" t="s">
        <v>6366</v>
      </c>
      <c r="B301" s="832" t="s">
        <v>6367</v>
      </c>
      <c r="C301" s="832" t="s">
        <v>6714</v>
      </c>
      <c r="D301" s="832" t="s">
        <v>6368</v>
      </c>
      <c r="E301" s="832" t="s">
        <v>6599</v>
      </c>
      <c r="F301" s="832" t="s">
        <v>6719</v>
      </c>
      <c r="G301" s="849"/>
      <c r="H301" s="849"/>
      <c r="I301" s="832"/>
      <c r="J301" s="832"/>
      <c r="K301" s="849">
        <v>0</v>
      </c>
      <c r="L301" s="849">
        <v>0</v>
      </c>
      <c r="M301" s="832"/>
      <c r="N301" s="832"/>
      <c r="O301" s="849">
        <v>0</v>
      </c>
      <c r="P301" s="849">
        <v>5.8207660913467407E-11</v>
      </c>
      <c r="Q301" s="837"/>
      <c r="R301" s="850"/>
    </row>
    <row r="302" spans="1:18" ht="14.45" customHeight="1" x14ac:dyDescent="0.2">
      <c r="A302" s="831" t="s">
        <v>6366</v>
      </c>
      <c r="B302" s="832" t="s">
        <v>6367</v>
      </c>
      <c r="C302" s="832" t="s">
        <v>6714</v>
      </c>
      <c r="D302" s="832" t="s">
        <v>6368</v>
      </c>
      <c r="E302" s="832" t="s">
        <v>6602</v>
      </c>
      <c r="F302" s="832" t="s">
        <v>6726</v>
      </c>
      <c r="G302" s="849"/>
      <c r="H302" s="849"/>
      <c r="I302" s="832"/>
      <c r="J302" s="832"/>
      <c r="K302" s="849"/>
      <c r="L302" s="849"/>
      <c r="M302" s="832"/>
      <c r="N302" s="832"/>
      <c r="O302" s="849">
        <v>0</v>
      </c>
      <c r="P302" s="849">
        <v>0</v>
      </c>
      <c r="Q302" s="837"/>
      <c r="R302" s="850"/>
    </row>
    <row r="303" spans="1:18" ht="14.45" customHeight="1" x14ac:dyDescent="0.2">
      <c r="A303" s="831" t="s">
        <v>6366</v>
      </c>
      <c r="B303" s="832" t="s">
        <v>6367</v>
      </c>
      <c r="C303" s="832" t="s">
        <v>6714</v>
      </c>
      <c r="D303" s="832" t="s">
        <v>6368</v>
      </c>
      <c r="E303" s="832" t="s">
        <v>6603</v>
      </c>
      <c r="F303" s="832" t="s">
        <v>6738</v>
      </c>
      <c r="G303" s="849"/>
      <c r="H303" s="849"/>
      <c r="I303" s="832"/>
      <c r="J303" s="832"/>
      <c r="K303" s="849">
        <v>0</v>
      </c>
      <c r="L303" s="849">
        <v>0</v>
      </c>
      <c r="M303" s="832"/>
      <c r="N303" s="832"/>
      <c r="O303" s="849">
        <v>0</v>
      </c>
      <c r="P303" s="849">
        <v>0</v>
      </c>
      <c r="Q303" s="837"/>
      <c r="R303" s="850"/>
    </row>
    <row r="304" spans="1:18" ht="14.45" customHeight="1" x14ac:dyDescent="0.2">
      <c r="A304" s="831" t="s">
        <v>6366</v>
      </c>
      <c r="B304" s="832" t="s">
        <v>6367</v>
      </c>
      <c r="C304" s="832" t="s">
        <v>6714</v>
      </c>
      <c r="D304" s="832" t="s">
        <v>6368</v>
      </c>
      <c r="E304" s="832" t="s">
        <v>6604</v>
      </c>
      <c r="F304" s="832" t="s">
        <v>6739</v>
      </c>
      <c r="G304" s="849"/>
      <c r="H304" s="849"/>
      <c r="I304" s="832"/>
      <c r="J304" s="832"/>
      <c r="K304" s="849">
        <v>0</v>
      </c>
      <c r="L304" s="849">
        <v>0</v>
      </c>
      <c r="M304" s="832"/>
      <c r="N304" s="832"/>
      <c r="O304" s="849">
        <v>0</v>
      </c>
      <c r="P304" s="849">
        <v>-1.8189894035458565E-12</v>
      </c>
      <c r="Q304" s="837"/>
      <c r="R304" s="850"/>
    </row>
    <row r="305" spans="1:18" ht="14.45" customHeight="1" x14ac:dyDescent="0.2">
      <c r="A305" s="831" t="s">
        <v>6366</v>
      </c>
      <c r="B305" s="832" t="s">
        <v>6367</v>
      </c>
      <c r="C305" s="832" t="s">
        <v>6714</v>
      </c>
      <c r="D305" s="832" t="s">
        <v>6368</v>
      </c>
      <c r="E305" s="832" t="s">
        <v>6606</v>
      </c>
      <c r="F305" s="832" t="s">
        <v>6740</v>
      </c>
      <c r="G305" s="849"/>
      <c r="H305" s="849"/>
      <c r="I305" s="832"/>
      <c r="J305" s="832"/>
      <c r="K305" s="849">
        <v>0</v>
      </c>
      <c r="L305" s="849">
        <v>7.2759576141834259E-11</v>
      </c>
      <c r="M305" s="832">
        <v>1</v>
      </c>
      <c r="N305" s="832"/>
      <c r="O305" s="849">
        <v>0</v>
      </c>
      <c r="P305" s="849">
        <v>0</v>
      </c>
      <c r="Q305" s="837">
        <v>0</v>
      </c>
      <c r="R305" s="850"/>
    </row>
    <row r="306" spans="1:18" ht="14.45" customHeight="1" x14ac:dyDescent="0.2">
      <c r="A306" s="831" t="s">
        <v>6366</v>
      </c>
      <c r="B306" s="832" t="s">
        <v>6367</v>
      </c>
      <c r="C306" s="832" t="s">
        <v>6714</v>
      </c>
      <c r="D306" s="832" t="s">
        <v>6368</v>
      </c>
      <c r="E306" s="832" t="s">
        <v>6610</v>
      </c>
      <c r="F306" s="832" t="s">
        <v>6740</v>
      </c>
      <c r="G306" s="849"/>
      <c r="H306" s="849"/>
      <c r="I306" s="832"/>
      <c r="J306" s="832"/>
      <c r="K306" s="849">
        <v>0</v>
      </c>
      <c r="L306" s="849">
        <v>0</v>
      </c>
      <c r="M306" s="832"/>
      <c r="N306" s="832"/>
      <c r="O306" s="849">
        <v>0</v>
      </c>
      <c r="P306" s="849">
        <v>0</v>
      </c>
      <c r="Q306" s="837"/>
      <c r="R306" s="850"/>
    </row>
    <row r="307" spans="1:18" ht="14.45" customHeight="1" x14ac:dyDescent="0.2">
      <c r="A307" s="831" t="s">
        <v>6366</v>
      </c>
      <c r="B307" s="832" t="s">
        <v>6367</v>
      </c>
      <c r="C307" s="832" t="s">
        <v>6714</v>
      </c>
      <c r="D307" s="832" t="s">
        <v>6368</v>
      </c>
      <c r="E307" s="832" t="s">
        <v>6611</v>
      </c>
      <c r="F307" s="832" t="s">
        <v>6741</v>
      </c>
      <c r="G307" s="849"/>
      <c r="H307" s="849"/>
      <c r="I307" s="832"/>
      <c r="J307" s="832"/>
      <c r="K307" s="849">
        <v>0</v>
      </c>
      <c r="L307" s="849">
        <v>0</v>
      </c>
      <c r="M307" s="832"/>
      <c r="N307" s="832"/>
      <c r="O307" s="849">
        <v>0</v>
      </c>
      <c r="P307" s="849">
        <v>2.1827872842550278E-11</v>
      </c>
      <c r="Q307" s="837"/>
      <c r="R307" s="850"/>
    </row>
    <row r="308" spans="1:18" ht="14.45" customHeight="1" x14ac:dyDescent="0.2">
      <c r="A308" s="831" t="s">
        <v>6366</v>
      </c>
      <c r="B308" s="832" t="s">
        <v>6367</v>
      </c>
      <c r="C308" s="832" t="s">
        <v>6714</v>
      </c>
      <c r="D308" s="832" t="s">
        <v>6368</v>
      </c>
      <c r="E308" s="832" t="s">
        <v>6613</v>
      </c>
      <c r="F308" s="832" t="s">
        <v>6741</v>
      </c>
      <c r="G308" s="849"/>
      <c r="H308" s="849"/>
      <c r="I308" s="832"/>
      <c r="J308" s="832"/>
      <c r="K308" s="849">
        <v>0</v>
      </c>
      <c r="L308" s="849">
        <v>0</v>
      </c>
      <c r="M308" s="832"/>
      <c r="N308" s="832"/>
      <c r="O308" s="849">
        <v>0</v>
      </c>
      <c r="P308" s="849">
        <v>0</v>
      </c>
      <c r="Q308" s="837"/>
      <c r="R308" s="850"/>
    </row>
    <row r="309" spans="1:18" ht="14.45" customHeight="1" x14ac:dyDescent="0.2">
      <c r="A309" s="831" t="s">
        <v>6366</v>
      </c>
      <c r="B309" s="832" t="s">
        <v>6367</v>
      </c>
      <c r="C309" s="832" t="s">
        <v>6714</v>
      </c>
      <c r="D309" s="832" t="s">
        <v>6368</v>
      </c>
      <c r="E309" s="832" t="s">
        <v>6615</v>
      </c>
      <c r="F309" s="832" t="s">
        <v>6739</v>
      </c>
      <c r="G309" s="849"/>
      <c r="H309" s="849"/>
      <c r="I309" s="832"/>
      <c r="J309" s="832"/>
      <c r="K309" s="849"/>
      <c r="L309" s="849"/>
      <c r="M309" s="832"/>
      <c r="N309" s="832"/>
      <c r="O309" s="849">
        <v>0</v>
      </c>
      <c r="P309" s="849">
        <v>0</v>
      </c>
      <c r="Q309" s="837"/>
      <c r="R309" s="850"/>
    </row>
    <row r="310" spans="1:18" ht="14.45" customHeight="1" x14ac:dyDescent="0.2">
      <c r="A310" s="831" t="s">
        <v>6366</v>
      </c>
      <c r="B310" s="832" t="s">
        <v>6367</v>
      </c>
      <c r="C310" s="832" t="s">
        <v>6714</v>
      </c>
      <c r="D310" s="832" t="s">
        <v>6368</v>
      </c>
      <c r="E310" s="832" t="s">
        <v>6616</v>
      </c>
      <c r="F310" s="832" t="s">
        <v>6742</v>
      </c>
      <c r="G310" s="849"/>
      <c r="H310" s="849"/>
      <c r="I310" s="832"/>
      <c r="J310" s="832"/>
      <c r="K310" s="849"/>
      <c r="L310" s="849"/>
      <c r="M310" s="832"/>
      <c r="N310" s="832"/>
      <c r="O310" s="849">
        <v>0</v>
      </c>
      <c r="P310" s="849">
        <v>0</v>
      </c>
      <c r="Q310" s="837"/>
      <c r="R310" s="850"/>
    </row>
    <row r="311" spans="1:18" ht="14.45" customHeight="1" x14ac:dyDescent="0.2">
      <c r="A311" s="831" t="s">
        <v>6366</v>
      </c>
      <c r="B311" s="832" t="s">
        <v>6367</v>
      </c>
      <c r="C311" s="832" t="s">
        <v>6714</v>
      </c>
      <c r="D311" s="832" t="s">
        <v>6368</v>
      </c>
      <c r="E311" s="832" t="s">
        <v>6618</v>
      </c>
      <c r="F311" s="832" t="s">
        <v>2337</v>
      </c>
      <c r="G311" s="849"/>
      <c r="H311" s="849"/>
      <c r="I311" s="832"/>
      <c r="J311" s="832"/>
      <c r="K311" s="849"/>
      <c r="L311" s="849"/>
      <c r="M311" s="832"/>
      <c r="N311" s="832"/>
      <c r="O311" s="849">
        <v>3.5527136788005009E-15</v>
      </c>
      <c r="P311" s="849">
        <v>0</v>
      </c>
      <c r="Q311" s="837"/>
      <c r="R311" s="850">
        <v>0</v>
      </c>
    </row>
    <row r="312" spans="1:18" ht="14.45" customHeight="1" x14ac:dyDescent="0.2">
      <c r="A312" s="831" t="s">
        <v>6366</v>
      </c>
      <c r="B312" s="832" t="s">
        <v>6367</v>
      </c>
      <c r="C312" s="832" t="s">
        <v>6714</v>
      </c>
      <c r="D312" s="832" t="s">
        <v>6368</v>
      </c>
      <c r="E312" s="832" t="s">
        <v>6619</v>
      </c>
      <c r="F312" s="832" t="s">
        <v>6734</v>
      </c>
      <c r="G312" s="849"/>
      <c r="H312" s="849"/>
      <c r="I312" s="832"/>
      <c r="J312" s="832"/>
      <c r="K312" s="849"/>
      <c r="L312" s="849"/>
      <c r="M312" s="832"/>
      <c r="N312" s="832"/>
      <c r="O312" s="849">
        <v>0</v>
      </c>
      <c r="P312" s="849">
        <v>0</v>
      </c>
      <c r="Q312" s="837"/>
      <c r="R312" s="850"/>
    </row>
    <row r="313" spans="1:18" ht="14.45" customHeight="1" x14ac:dyDescent="0.2">
      <c r="A313" s="831" t="s">
        <v>6366</v>
      </c>
      <c r="B313" s="832" t="s">
        <v>6367</v>
      </c>
      <c r="C313" s="832" t="s">
        <v>6714</v>
      </c>
      <c r="D313" s="832" t="s">
        <v>6368</v>
      </c>
      <c r="E313" s="832" t="s">
        <v>6629</v>
      </c>
      <c r="F313" s="832" t="s">
        <v>2335</v>
      </c>
      <c r="G313" s="849"/>
      <c r="H313" s="849"/>
      <c r="I313" s="832"/>
      <c r="J313" s="832"/>
      <c r="K313" s="849"/>
      <c r="L313" s="849"/>
      <c r="M313" s="832"/>
      <c r="N313" s="832"/>
      <c r="O313" s="849">
        <v>3.5527136788005009E-15</v>
      </c>
      <c r="P313" s="849">
        <v>-1.4551915228366852E-11</v>
      </c>
      <c r="Q313" s="837"/>
      <c r="R313" s="850">
        <v>-4096</v>
      </c>
    </row>
    <row r="314" spans="1:18" ht="14.45" customHeight="1" x14ac:dyDescent="0.2">
      <c r="A314" s="831" t="s">
        <v>6366</v>
      </c>
      <c r="B314" s="832" t="s">
        <v>6367</v>
      </c>
      <c r="C314" s="832" t="s">
        <v>6714</v>
      </c>
      <c r="D314" s="832" t="s">
        <v>6368</v>
      </c>
      <c r="E314" s="832" t="s">
        <v>6630</v>
      </c>
      <c r="F314" s="832" t="s">
        <v>6740</v>
      </c>
      <c r="G314" s="849"/>
      <c r="H314" s="849"/>
      <c r="I314" s="832"/>
      <c r="J314" s="832"/>
      <c r="K314" s="849"/>
      <c r="L314" s="849"/>
      <c r="M314" s="832"/>
      <c r="N314" s="832"/>
      <c r="O314" s="849">
        <v>0</v>
      </c>
      <c r="P314" s="849">
        <v>0</v>
      </c>
      <c r="Q314" s="837"/>
      <c r="R314" s="850"/>
    </row>
    <row r="315" spans="1:18" ht="14.45" customHeight="1" x14ac:dyDescent="0.2">
      <c r="A315" s="831" t="s">
        <v>6366</v>
      </c>
      <c r="B315" s="832" t="s">
        <v>6743</v>
      </c>
      <c r="C315" s="832" t="s">
        <v>616</v>
      </c>
      <c r="D315" s="832" t="s">
        <v>6368</v>
      </c>
      <c r="E315" s="832" t="s">
        <v>6369</v>
      </c>
      <c r="F315" s="832" t="s">
        <v>6370</v>
      </c>
      <c r="G315" s="849">
        <v>91</v>
      </c>
      <c r="H315" s="849">
        <v>4923.130000000001</v>
      </c>
      <c r="I315" s="832">
        <v>1.5582188095434031</v>
      </c>
      <c r="J315" s="832">
        <v>54.100329670329678</v>
      </c>
      <c r="K315" s="849">
        <v>58.4</v>
      </c>
      <c r="L315" s="849">
        <v>3159.4600000000005</v>
      </c>
      <c r="M315" s="832">
        <v>1</v>
      </c>
      <c r="N315" s="832">
        <v>54.100342465753435</v>
      </c>
      <c r="O315" s="849">
        <v>47.099999999999994</v>
      </c>
      <c r="P315" s="849">
        <v>2558.1400000000003</v>
      </c>
      <c r="Q315" s="837">
        <v>0.80967633709557962</v>
      </c>
      <c r="R315" s="850">
        <v>54.312951167728251</v>
      </c>
    </row>
    <row r="316" spans="1:18" ht="14.45" customHeight="1" x14ac:dyDescent="0.2">
      <c r="A316" s="831" t="s">
        <v>6366</v>
      </c>
      <c r="B316" s="832" t="s">
        <v>6743</v>
      </c>
      <c r="C316" s="832" t="s">
        <v>616</v>
      </c>
      <c r="D316" s="832" t="s">
        <v>6368</v>
      </c>
      <c r="E316" s="832" t="s">
        <v>6371</v>
      </c>
      <c r="F316" s="832" t="s">
        <v>6370</v>
      </c>
      <c r="G316" s="849">
        <v>28.9</v>
      </c>
      <c r="H316" s="849">
        <v>3128.5000000000005</v>
      </c>
      <c r="I316" s="832">
        <v>3.0743907232704415</v>
      </c>
      <c r="J316" s="832">
        <v>108.25259515570936</v>
      </c>
      <c r="K316" s="849">
        <v>9.4</v>
      </c>
      <c r="L316" s="849">
        <v>1017.5999999999998</v>
      </c>
      <c r="M316" s="832">
        <v>1</v>
      </c>
      <c r="N316" s="832">
        <v>108.25531914893614</v>
      </c>
      <c r="O316" s="849">
        <v>21.6</v>
      </c>
      <c r="P316" s="849">
        <v>2348.4499999999998</v>
      </c>
      <c r="Q316" s="837">
        <v>2.3078321540880506</v>
      </c>
      <c r="R316" s="850">
        <v>108.72453703703702</v>
      </c>
    </row>
    <row r="317" spans="1:18" ht="14.45" customHeight="1" x14ac:dyDescent="0.2">
      <c r="A317" s="831" t="s">
        <v>6366</v>
      </c>
      <c r="B317" s="832" t="s">
        <v>6743</v>
      </c>
      <c r="C317" s="832" t="s">
        <v>616</v>
      </c>
      <c r="D317" s="832" t="s">
        <v>6368</v>
      </c>
      <c r="E317" s="832" t="s">
        <v>6375</v>
      </c>
      <c r="F317" s="832" t="s">
        <v>6376</v>
      </c>
      <c r="G317" s="849">
        <v>10.4</v>
      </c>
      <c r="H317" s="849">
        <v>133.69</v>
      </c>
      <c r="I317" s="832">
        <v>1.9995513012264432</v>
      </c>
      <c r="J317" s="832">
        <v>12.854807692307691</v>
      </c>
      <c r="K317" s="849">
        <v>5.2</v>
      </c>
      <c r="L317" s="849">
        <v>66.86</v>
      </c>
      <c r="M317" s="832">
        <v>1</v>
      </c>
      <c r="N317" s="832">
        <v>12.857692307692307</v>
      </c>
      <c r="O317" s="849">
        <v>10.999999999999998</v>
      </c>
      <c r="P317" s="849">
        <v>141.45999999999998</v>
      </c>
      <c r="Q317" s="837">
        <v>2.1157642835776245</v>
      </c>
      <c r="R317" s="850">
        <v>12.86</v>
      </c>
    </row>
    <row r="318" spans="1:18" ht="14.45" customHeight="1" x14ac:dyDescent="0.2">
      <c r="A318" s="831" t="s">
        <v>6366</v>
      </c>
      <c r="B318" s="832" t="s">
        <v>6743</v>
      </c>
      <c r="C318" s="832" t="s">
        <v>616</v>
      </c>
      <c r="D318" s="832" t="s">
        <v>6368</v>
      </c>
      <c r="E318" s="832" t="s">
        <v>6377</v>
      </c>
      <c r="F318" s="832" t="s">
        <v>6378</v>
      </c>
      <c r="G318" s="849">
        <v>88.249999999999986</v>
      </c>
      <c r="H318" s="849">
        <v>18126.64</v>
      </c>
      <c r="I318" s="832">
        <v>1.3771185764655205</v>
      </c>
      <c r="J318" s="832">
        <v>205.40101983002836</v>
      </c>
      <c r="K318" s="849">
        <v>72.400000000000006</v>
      </c>
      <c r="L318" s="849">
        <v>13162.73</v>
      </c>
      <c r="M318" s="832">
        <v>1</v>
      </c>
      <c r="N318" s="832">
        <v>181.80566298342541</v>
      </c>
      <c r="O318" s="849">
        <v>39.1</v>
      </c>
      <c r="P318" s="849">
        <v>7204.96</v>
      </c>
      <c r="Q318" s="837">
        <v>0.54737581033721727</v>
      </c>
      <c r="R318" s="850">
        <v>184.27007672634269</v>
      </c>
    </row>
    <row r="319" spans="1:18" ht="14.45" customHeight="1" x14ac:dyDescent="0.2">
      <c r="A319" s="831" t="s">
        <v>6366</v>
      </c>
      <c r="B319" s="832" t="s">
        <v>6743</v>
      </c>
      <c r="C319" s="832" t="s">
        <v>616</v>
      </c>
      <c r="D319" s="832" t="s">
        <v>6368</v>
      </c>
      <c r="E319" s="832" t="s">
        <v>6379</v>
      </c>
      <c r="F319" s="832" t="s">
        <v>6380</v>
      </c>
      <c r="G319" s="849">
        <v>15</v>
      </c>
      <c r="H319" s="849">
        <v>89067.540000000008</v>
      </c>
      <c r="I319" s="832">
        <v>0.75124443319838063</v>
      </c>
      <c r="J319" s="832">
        <v>5937.8360000000002</v>
      </c>
      <c r="K319" s="849">
        <v>25</v>
      </c>
      <c r="L319" s="849">
        <v>118560</v>
      </c>
      <c r="M319" s="832">
        <v>1</v>
      </c>
      <c r="N319" s="832">
        <v>4742.3999999999996</v>
      </c>
      <c r="O319" s="849"/>
      <c r="P319" s="849"/>
      <c r="Q319" s="837"/>
      <c r="R319" s="850"/>
    </row>
    <row r="320" spans="1:18" ht="14.45" customHeight="1" x14ac:dyDescent="0.2">
      <c r="A320" s="831" t="s">
        <v>6366</v>
      </c>
      <c r="B320" s="832" t="s">
        <v>6743</v>
      </c>
      <c r="C320" s="832" t="s">
        <v>616</v>
      </c>
      <c r="D320" s="832" t="s">
        <v>6368</v>
      </c>
      <c r="E320" s="832" t="s">
        <v>6381</v>
      </c>
      <c r="F320" s="832" t="s">
        <v>1345</v>
      </c>
      <c r="G320" s="849"/>
      <c r="H320" s="849"/>
      <c r="I320" s="832"/>
      <c r="J320" s="832"/>
      <c r="K320" s="849"/>
      <c r="L320" s="849"/>
      <c r="M320" s="832"/>
      <c r="N320" s="832"/>
      <c r="O320" s="849">
        <v>0.1</v>
      </c>
      <c r="P320" s="849">
        <v>5.07</v>
      </c>
      <c r="Q320" s="837"/>
      <c r="R320" s="850">
        <v>50.7</v>
      </c>
    </row>
    <row r="321" spans="1:18" ht="14.45" customHeight="1" x14ac:dyDescent="0.2">
      <c r="A321" s="831" t="s">
        <v>6366</v>
      </c>
      <c r="B321" s="832" t="s">
        <v>6743</v>
      </c>
      <c r="C321" s="832" t="s">
        <v>616</v>
      </c>
      <c r="D321" s="832" t="s">
        <v>6368</v>
      </c>
      <c r="E321" s="832" t="s">
        <v>6382</v>
      </c>
      <c r="F321" s="832" t="s">
        <v>1496</v>
      </c>
      <c r="G321" s="849"/>
      <c r="H321" s="849"/>
      <c r="I321" s="832"/>
      <c r="J321" s="832"/>
      <c r="K321" s="849">
        <v>1364.05</v>
      </c>
      <c r="L321" s="849">
        <v>18529.64</v>
      </c>
      <c r="M321" s="832">
        <v>1</v>
      </c>
      <c r="N321" s="832">
        <v>13.584282101096001</v>
      </c>
      <c r="O321" s="849">
        <v>96</v>
      </c>
      <c r="P321" s="849">
        <v>1283.52</v>
      </c>
      <c r="Q321" s="837">
        <v>6.9268480121578185E-2</v>
      </c>
      <c r="R321" s="850">
        <v>13.37</v>
      </c>
    </row>
    <row r="322" spans="1:18" ht="14.45" customHeight="1" x14ac:dyDescent="0.2">
      <c r="A322" s="831" t="s">
        <v>6366</v>
      </c>
      <c r="B322" s="832" t="s">
        <v>6743</v>
      </c>
      <c r="C322" s="832" t="s">
        <v>616</v>
      </c>
      <c r="D322" s="832" t="s">
        <v>6368</v>
      </c>
      <c r="E322" s="832" t="s">
        <v>6744</v>
      </c>
      <c r="F322" s="832" t="s">
        <v>6745</v>
      </c>
      <c r="G322" s="849"/>
      <c r="H322" s="849"/>
      <c r="I322" s="832"/>
      <c r="J322" s="832"/>
      <c r="K322" s="849"/>
      <c r="L322" s="849"/>
      <c r="M322" s="832"/>
      <c r="N322" s="832"/>
      <c r="O322" s="849">
        <v>1</v>
      </c>
      <c r="P322" s="849">
        <v>227.34</v>
      </c>
      <c r="Q322" s="837"/>
      <c r="R322" s="850">
        <v>227.34</v>
      </c>
    </row>
    <row r="323" spans="1:18" ht="14.45" customHeight="1" x14ac:dyDescent="0.2">
      <c r="A323" s="831" t="s">
        <v>6366</v>
      </c>
      <c r="B323" s="832" t="s">
        <v>6743</v>
      </c>
      <c r="C323" s="832" t="s">
        <v>616</v>
      </c>
      <c r="D323" s="832" t="s">
        <v>6368</v>
      </c>
      <c r="E323" s="832" t="s">
        <v>6383</v>
      </c>
      <c r="F323" s="832" t="s">
        <v>2258</v>
      </c>
      <c r="G323" s="849">
        <v>12</v>
      </c>
      <c r="H323" s="849">
        <v>79453.799999999988</v>
      </c>
      <c r="I323" s="832"/>
      <c r="J323" s="832">
        <v>6621.1499999999987</v>
      </c>
      <c r="K323" s="849"/>
      <c r="L323" s="849"/>
      <c r="M323" s="832"/>
      <c r="N323" s="832"/>
      <c r="O323" s="849">
        <v>4</v>
      </c>
      <c r="P323" s="849">
        <v>16254.08</v>
      </c>
      <c r="Q323" s="837"/>
      <c r="R323" s="850">
        <v>4063.52</v>
      </c>
    </row>
    <row r="324" spans="1:18" ht="14.45" customHeight="1" x14ac:dyDescent="0.2">
      <c r="A324" s="831" t="s">
        <v>6366</v>
      </c>
      <c r="B324" s="832" t="s">
        <v>6743</v>
      </c>
      <c r="C324" s="832" t="s">
        <v>616</v>
      </c>
      <c r="D324" s="832" t="s">
        <v>6368</v>
      </c>
      <c r="E324" s="832" t="s">
        <v>6384</v>
      </c>
      <c r="F324" s="832" t="s">
        <v>2208</v>
      </c>
      <c r="G324" s="849">
        <v>104.31</v>
      </c>
      <c r="H324" s="849">
        <v>38156.160000000003</v>
      </c>
      <c r="I324" s="832"/>
      <c r="J324" s="832">
        <v>365.79580097785453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5" customHeight="1" x14ac:dyDescent="0.2">
      <c r="A325" s="831" t="s">
        <v>6366</v>
      </c>
      <c r="B325" s="832" t="s">
        <v>6743</v>
      </c>
      <c r="C325" s="832" t="s">
        <v>616</v>
      </c>
      <c r="D325" s="832" t="s">
        <v>6368</v>
      </c>
      <c r="E325" s="832" t="s">
        <v>6385</v>
      </c>
      <c r="F325" s="832" t="s">
        <v>976</v>
      </c>
      <c r="G325" s="849">
        <v>7.89</v>
      </c>
      <c r="H325" s="849">
        <v>1590.66</v>
      </c>
      <c r="I325" s="832"/>
      <c r="J325" s="832">
        <v>201.6045627376426</v>
      </c>
      <c r="K325" s="849"/>
      <c r="L325" s="849"/>
      <c r="M325" s="832"/>
      <c r="N325" s="832"/>
      <c r="O325" s="849">
        <v>0.19</v>
      </c>
      <c r="P325" s="849">
        <v>19.86</v>
      </c>
      <c r="Q325" s="837"/>
      <c r="R325" s="850">
        <v>104.52631578947368</v>
      </c>
    </row>
    <row r="326" spans="1:18" ht="14.45" customHeight="1" x14ac:dyDescent="0.2">
      <c r="A326" s="831" t="s">
        <v>6366</v>
      </c>
      <c r="B326" s="832" t="s">
        <v>6743</v>
      </c>
      <c r="C326" s="832" t="s">
        <v>616</v>
      </c>
      <c r="D326" s="832" t="s">
        <v>6368</v>
      </c>
      <c r="E326" s="832" t="s">
        <v>6386</v>
      </c>
      <c r="F326" s="832" t="s">
        <v>976</v>
      </c>
      <c r="G326" s="849">
        <v>2.25</v>
      </c>
      <c r="H326" s="849">
        <v>907.19</v>
      </c>
      <c r="I326" s="832"/>
      <c r="J326" s="832">
        <v>403.19555555555559</v>
      </c>
      <c r="K326" s="849"/>
      <c r="L326" s="849"/>
      <c r="M326" s="832"/>
      <c r="N326" s="832"/>
      <c r="O326" s="849">
        <v>0.88</v>
      </c>
      <c r="P326" s="849">
        <v>139.38999999999999</v>
      </c>
      <c r="Q326" s="837"/>
      <c r="R326" s="850">
        <v>158.39772727272725</v>
      </c>
    </row>
    <row r="327" spans="1:18" ht="14.45" customHeight="1" x14ac:dyDescent="0.2">
      <c r="A327" s="831" t="s">
        <v>6366</v>
      </c>
      <c r="B327" s="832" t="s">
        <v>6743</v>
      </c>
      <c r="C327" s="832" t="s">
        <v>616</v>
      </c>
      <c r="D327" s="832" t="s">
        <v>6368</v>
      </c>
      <c r="E327" s="832" t="s">
        <v>6387</v>
      </c>
      <c r="F327" s="832" t="s">
        <v>976</v>
      </c>
      <c r="G327" s="849">
        <v>0.14000000000000001</v>
      </c>
      <c r="H327" s="849">
        <v>112.9</v>
      </c>
      <c r="I327" s="832"/>
      <c r="J327" s="832">
        <v>806.42857142857144</v>
      </c>
      <c r="K327" s="849"/>
      <c r="L327" s="849"/>
      <c r="M327" s="832"/>
      <c r="N327" s="832"/>
      <c r="O327" s="849">
        <v>0.67999999999999994</v>
      </c>
      <c r="P327" s="849">
        <v>220.67000000000002</v>
      </c>
      <c r="Q327" s="837"/>
      <c r="R327" s="850">
        <v>324.51470588235298</v>
      </c>
    </row>
    <row r="328" spans="1:18" ht="14.45" customHeight="1" x14ac:dyDescent="0.2">
      <c r="A328" s="831" t="s">
        <v>6366</v>
      </c>
      <c r="B328" s="832" t="s">
        <v>6743</v>
      </c>
      <c r="C328" s="832" t="s">
        <v>616</v>
      </c>
      <c r="D328" s="832" t="s">
        <v>6368</v>
      </c>
      <c r="E328" s="832" t="s">
        <v>6388</v>
      </c>
      <c r="F328" s="832" t="s">
        <v>6389</v>
      </c>
      <c r="G328" s="849">
        <v>26</v>
      </c>
      <c r="H328" s="849">
        <v>744209.17999999993</v>
      </c>
      <c r="I328" s="832">
        <v>2.0039026343670554</v>
      </c>
      <c r="J328" s="832">
        <v>28623.429999999997</v>
      </c>
      <c r="K328" s="849">
        <v>16</v>
      </c>
      <c r="L328" s="849">
        <v>371379.91000000003</v>
      </c>
      <c r="M328" s="832">
        <v>1</v>
      </c>
      <c r="N328" s="832">
        <v>23211.244375000002</v>
      </c>
      <c r="O328" s="849">
        <v>4</v>
      </c>
      <c r="P328" s="849">
        <v>81785.740000000005</v>
      </c>
      <c r="Q328" s="837">
        <v>0.2202212284450174</v>
      </c>
      <c r="R328" s="850">
        <v>20446.435000000001</v>
      </c>
    </row>
    <row r="329" spans="1:18" ht="14.45" customHeight="1" x14ac:dyDescent="0.2">
      <c r="A329" s="831" t="s">
        <v>6366</v>
      </c>
      <c r="B329" s="832" t="s">
        <v>6743</v>
      </c>
      <c r="C329" s="832" t="s">
        <v>616</v>
      </c>
      <c r="D329" s="832" t="s">
        <v>6368</v>
      </c>
      <c r="E329" s="832" t="s">
        <v>6390</v>
      </c>
      <c r="F329" s="832" t="s">
        <v>3169</v>
      </c>
      <c r="G329" s="849">
        <v>20</v>
      </c>
      <c r="H329" s="849">
        <v>572482</v>
      </c>
      <c r="I329" s="832"/>
      <c r="J329" s="832">
        <v>28624.1</v>
      </c>
      <c r="K329" s="849"/>
      <c r="L329" s="849"/>
      <c r="M329" s="832"/>
      <c r="N329" s="832"/>
      <c r="O329" s="849"/>
      <c r="P329" s="849"/>
      <c r="Q329" s="837"/>
      <c r="R329" s="850"/>
    </row>
    <row r="330" spans="1:18" ht="14.45" customHeight="1" x14ac:dyDescent="0.2">
      <c r="A330" s="831" t="s">
        <v>6366</v>
      </c>
      <c r="B330" s="832" t="s">
        <v>6743</v>
      </c>
      <c r="C330" s="832" t="s">
        <v>616</v>
      </c>
      <c r="D330" s="832" t="s">
        <v>6368</v>
      </c>
      <c r="E330" s="832" t="s">
        <v>6393</v>
      </c>
      <c r="F330" s="832" t="s">
        <v>3205</v>
      </c>
      <c r="G330" s="849">
        <v>0</v>
      </c>
      <c r="H330" s="849">
        <v>0</v>
      </c>
      <c r="I330" s="832">
        <v>0</v>
      </c>
      <c r="J330" s="832"/>
      <c r="K330" s="849">
        <v>1</v>
      </c>
      <c r="L330" s="849">
        <v>13287.53</v>
      </c>
      <c r="M330" s="832">
        <v>1</v>
      </c>
      <c r="N330" s="832">
        <v>13287.53</v>
      </c>
      <c r="O330" s="849"/>
      <c r="P330" s="849"/>
      <c r="Q330" s="837"/>
      <c r="R330" s="850"/>
    </row>
    <row r="331" spans="1:18" ht="14.45" customHeight="1" x14ac:dyDescent="0.2">
      <c r="A331" s="831" t="s">
        <v>6366</v>
      </c>
      <c r="B331" s="832" t="s">
        <v>6743</v>
      </c>
      <c r="C331" s="832" t="s">
        <v>616</v>
      </c>
      <c r="D331" s="832" t="s">
        <v>6368</v>
      </c>
      <c r="E331" s="832" t="s">
        <v>6401</v>
      </c>
      <c r="F331" s="832" t="s">
        <v>6402</v>
      </c>
      <c r="G331" s="849">
        <v>185</v>
      </c>
      <c r="H331" s="849">
        <v>1534495.4499999997</v>
      </c>
      <c r="I331" s="832">
        <v>0.84474885844748848</v>
      </c>
      <c r="J331" s="832">
        <v>8294.5699999999979</v>
      </c>
      <c r="K331" s="849">
        <v>219</v>
      </c>
      <c r="L331" s="849">
        <v>1816510.8299999998</v>
      </c>
      <c r="M331" s="832">
        <v>1</v>
      </c>
      <c r="N331" s="832">
        <v>8294.57</v>
      </c>
      <c r="O331" s="849">
        <v>182</v>
      </c>
      <c r="P331" s="849">
        <v>1503256.3000000003</v>
      </c>
      <c r="Q331" s="837">
        <v>0.82755152084614902</v>
      </c>
      <c r="R331" s="850">
        <v>8259.6500000000015</v>
      </c>
    </row>
    <row r="332" spans="1:18" ht="14.45" customHeight="1" x14ac:dyDescent="0.2">
      <c r="A332" s="831" t="s">
        <v>6366</v>
      </c>
      <c r="B332" s="832" t="s">
        <v>6743</v>
      </c>
      <c r="C332" s="832" t="s">
        <v>616</v>
      </c>
      <c r="D332" s="832" t="s">
        <v>6368</v>
      </c>
      <c r="E332" s="832" t="s">
        <v>6403</v>
      </c>
      <c r="F332" s="832" t="s">
        <v>6404</v>
      </c>
      <c r="G332" s="849">
        <v>4</v>
      </c>
      <c r="H332" s="849">
        <v>90675.92</v>
      </c>
      <c r="I332" s="832"/>
      <c r="J332" s="832">
        <v>22668.98</v>
      </c>
      <c r="K332" s="849"/>
      <c r="L332" s="849"/>
      <c r="M332" s="832"/>
      <c r="N332" s="832"/>
      <c r="O332" s="849"/>
      <c r="P332" s="849"/>
      <c r="Q332" s="837"/>
      <c r="R332" s="850"/>
    </row>
    <row r="333" spans="1:18" ht="14.45" customHeight="1" x14ac:dyDescent="0.2">
      <c r="A333" s="831" t="s">
        <v>6366</v>
      </c>
      <c r="B333" s="832" t="s">
        <v>6743</v>
      </c>
      <c r="C333" s="832" t="s">
        <v>616</v>
      </c>
      <c r="D333" s="832" t="s">
        <v>6368</v>
      </c>
      <c r="E333" s="832" t="s">
        <v>6413</v>
      </c>
      <c r="F333" s="832" t="s">
        <v>6414</v>
      </c>
      <c r="G333" s="849">
        <v>19.2</v>
      </c>
      <c r="H333" s="849">
        <v>935.80000000000007</v>
      </c>
      <c r="I333" s="832">
        <v>3.8399671727533859</v>
      </c>
      <c r="J333" s="832">
        <v>48.739583333333336</v>
      </c>
      <c r="K333" s="849">
        <v>5</v>
      </c>
      <c r="L333" s="849">
        <v>243.7</v>
      </c>
      <c r="M333" s="832">
        <v>1</v>
      </c>
      <c r="N333" s="832">
        <v>48.739999999999995</v>
      </c>
      <c r="O333" s="849"/>
      <c r="P333" s="849"/>
      <c r="Q333" s="837"/>
      <c r="R333" s="850"/>
    </row>
    <row r="334" spans="1:18" ht="14.45" customHeight="1" x14ac:dyDescent="0.2">
      <c r="A334" s="831" t="s">
        <v>6366</v>
      </c>
      <c r="B334" s="832" t="s">
        <v>6743</v>
      </c>
      <c r="C334" s="832" t="s">
        <v>616</v>
      </c>
      <c r="D334" s="832" t="s">
        <v>6368</v>
      </c>
      <c r="E334" s="832" t="s">
        <v>6415</v>
      </c>
      <c r="F334" s="832" t="s">
        <v>6416</v>
      </c>
      <c r="G334" s="849">
        <v>110.48000000000002</v>
      </c>
      <c r="H334" s="849">
        <v>15195.119999999999</v>
      </c>
      <c r="I334" s="832"/>
      <c r="J334" s="832">
        <v>137.53729181752351</v>
      </c>
      <c r="K334" s="849"/>
      <c r="L334" s="849"/>
      <c r="M334" s="832"/>
      <c r="N334" s="832"/>
      <c r="O334" s="849"/>
      <c r="P334" s="849"/>
      <c r="Q334" s="837"/>
      <c r="R334" s="850"/>
    </row>
    <row r="335" spans="1:18" ht="14.45" customHeight="1" x14ac:dyDescent="0.2">
      <c r="A335" s="831" t="s">
        <v>6366</v>
      </c>
      <c r="B335" s="832" t="s">
        <v>6743</v>
      </c>
      <c r="C335" s="832" t="s">
        <v>616</v>
      </c>
      <c r="D335" s="832" t="s">
        <v>6368</v>
      </c>
      <c r="E335" s="832" t="s">
        <v>6417</v>
      </c>
      <c r="F335" s="832" t="s">
        <v>6416</v>
      </c>
      <c r="G335" s="849">
        <v>222.85</v>
      </c>
      <c r="H335" s="849">
        <v>153244.71000000002</v>
      </c>
      <c r="I335" s="832"/>
      <c r="J335" s="832">
        <v>687.65855956921712</v>
      </c>
      <c r="K335" s="849"/>
      <c r="L335" s="849"/>
      <c r="M335" s="832"/>
      <c r="N335" s="832"/>
      <c r="O335" s="849"/>
      <c r="P335" s="849"/>
      <c r="Q335" s="837"/>
      <c r="R335" s="850"/>
    </row>
    <row r="336" spans="1:18" ht="14.45" customHeight="1" x14ac:dyDescent="0.2">
      <c r="A336" s="831" t="s">
        <v>6366</v>
      </c>
      <c r="B336" s="832" t="s">
        <v>6743</v>
      </c>
      <c r="C336" s="832" t="s">
        <v>616</v>
      </c>
      <c r="D336" s="832" t="s">
        <v>6368</v>
      </c>
      <c r="E336" s="832" t="s">
        <v>6421</v>
      </c>
      <c r="F336" s="832" t="s">
        <v>2258</v>
      </c>
      <c r="G336" s="849">
        <v>100</v>
      </c>
      <c r="H336" s="849">
        <v>207535.99999999997</v>
      </c>
      <c r="I336" s="832"/>
      <c r="J336" s="832">
        <v>2075.3599999999997</v>
      </c>
      <c r="K336" s="849"/>
      <c r="L336" s="849"/>
      <c r="M336" s="832"/>
      <c r="N336" s="832"/>
      <c r="O336" s="849">
        <v>195</v>
      </c>
      <c r="P336" s="849">
        <v>251717.69999999995</v>
      </c>
      <c r="Q336" s="837"/>
      <c r="R336" s="850">
        <v>1290.8599999999997</v>
      </c>
    </row>
    <row r="337" spans="1:18" ht="14.45" customHeight="1" x14ac:dyDescent="0.2">
      <c r="A337" s="831" t="s">
        <v>6366</v>
      </c>
      <c r="B337" s="832" t="s">
        <v>6743</v>
      </c>
      <c r="C337" s="832" t="s">
        <v>616</v>
      </c>
      <c r="D337" s="832" t="s">
        <v>6368</v>
      </c>
      <c r="E337" s="832" t="s">
        <v>6422</v>
      </c>
      <c r="F337" s="832" t="s">
        <v>673</v>
      </c>
      <c r="G337" s="849">
        <v>5</v>
      </c>
      <c r="H337" s="849">
        <v>390.00000000000006</v>
      </c>
      <c r="I337" s="832">
        <v>7.1297989031078624</v>
      </c>
      <c r="J337" s="832">
        <v>78.000000000000014</v>
      </c>
      <c r="K337" s="849">
        <v>0.89999999999999991</v>
      </c>
      <c r="L337" s="849">
        <v>54.699999999999996</v>
      </c>
      <c r="M337" s="832">
        <v>1</v>
      </c>
      <c r="N337" s="832">
        <v>60.777777777777779</v>
      </c>
      <c r="O337" s="849">
        <v>0.30000000000000004</v>
      </c>
      <c r="P337" s="849">
        <v>14.15</v>
      </c>
      <c r="Q337" s="837">
        <v>0.25868372943327245</v>
      </c>
      <c r="R337" s="850">
        <v>47.166666666666664</v>
      </c>
    </row>
    <row r="338" spans="1:18" ht="14.45" customHeight="1" x14ac:dyDescent="0.2">
      <c r="A338" s="831" t="s">
        <v>6366</v>
      </c>
      <c r="B338" s="832" t="s">
        <v>6743</v>
      </c>
      <c r="C338" s="832" t="s">
        <v>616</v>
      </c>
      <c r="D338" s="832" t="s">
        <v>6368</v>
      </c>
      <c r="E338" s="832" t="s">
        <v>6423</v>
      </c>
      <c r="F338" s="832" t="s">
        <v>1445</v>
      </c>
      <c r="G338" s="849">
        <v>188.19999999999996</v>
      </c>
      <c r="H338" s="849">
        <v>34280.640000000007</v>
      </c>
      <c r="I338" s="832">
        <v>1.0794124805840055</v>
      </c>
      <c r="J338" s="832">
        <v>182.15005313496289</v>
      </c>
      <c r="K338" s="849">
        <v>177.59999999999994</v>
      </c>
      <c r="L338" s="849">
        <v>31758.610000000004</v>
      </c>
      <c r="M338" s="832">
        <v>1</v>
      </c>
      <c r="N338" s="832">
        <v>178.82100225225233</v>
      </c>
      <c r="O338" s="849">
        <v>112.60000000000002</v>
      </c>
      <c r="P338" s="849">
        <v>19734.999999999996</v>
      </c>
      <c r="Q338" s="837">
        <v>0.62140628950700283</v>
      </c>
      <c r="R338" s="850">
        <v>175.26642984014202</v>
      </c>
    </row>
    <row r="339" spans="1:18" ht="14.45" customHeight="1" x14ac:dyDescent="0.2">
      <c r="A339" s="831" t="s">
        <v>6366</v>
      </c>
      <c r="B339" s="832" t="s">
        <v>6743</v>
      </c>
      <c r="C339" s="832" t="s">
        <v>616</v>
      </c>
      <c r="D339" s="832" t="s">
        <v>6368</v>
      </c>
      <c r="E339" s="832" t="s">
        <v>6424</v>
      </c>
      <c r="F339" s="832" t="s">
        <v>881</v>
      </c>
      <c r="G339" s="849">
        <v>283</v>
      </c>
      <c r="H339" s="849">
        <v>20526.23</v>
      </c>
      <c r="I339" s="832">
        <v>2.5990662915287546</v>
      </c>
      <c r="J339" s="832">
        <v>72.530848056537096</v>
      </c>
      <c r="K339" s="849">
        <v>116.50000000000006</v>
      </c>
      <c r="L339" s="849">
        <v>7897.54</v>
      </c>
      <c r="M339" s="832">
        <v>1</v>
      </c>
      <c r="N339" s="832">
        <v>67.790042918454901</v>
      </c>
      <c r="O339" s="849">
        <v>36.800000000000004</v>
      </c>
      <c r="P339" s="849">
        <v>2211.04</v>
      </c>
      <c r="Q339" s="837">
        <v>0.27996566019292085</v>
      </c>
      <c r="R339" s="850">
        <v>60.082608695652169</v>
      </c>
    </row>
    <row r="340" spans="1:18" ht="14.45" customHeight="1" x14ac:dyDescent="0.2">
      <c r="A340" s="831" t="s">
        <v>6366</v>
      </c>
      <c r="B340" s="832" t="s">
        <v>6743</v>
      </c>
      <c r="C340" s="832" t="s">
        <v>616</v>
      </c>
      <c r="D340" s="832" t="s">
        <v>6368</v>
      </c>
      <c r="E340" s="832" t="s">
        <v>6425</v>
      </c>
      <c r="F340" s="832" t="s">
        <v>3373</v>
      </c>
      <c r="G340" s="849">
        <v>12.02</v>
      </c>
      <c r="H340" s="849">
        <v>6114.64</v>
      </c>
      <c r="I340" s="832">
        <v>0.85277919179944928</v>
      </c>
      <c r="J340" s="832">
        <v>508.70549084858573</v>
      </c>
      <c r="K340" s="849">
        <v>10.45</v>
      </c>
      <c r="L340" s="849">
        <v>7170.2499999999991</v>
      </c>
      <c r="M340" s="832">
        <v>1</v>
      </c>
      <c r="N340" s="832">
        <v>686.14832535885159</v>
      </c>
      <c r="O340" s="849">
        <v>1.96</v>
      </c>
      <c r="P340" s="849">
        <v>1344.8400000000001</v>
      </c>
      <c r="Q340" s="837">
        <v>0.18755831386632268</v>
      </c>
      <c r="R340" s="850">
        <v>686.14285714285722</v>
      </c>
    </row>
    <row r="341" spans="1:18" ht="14.45" customHeight="1" x14ac:dyDescent="0.2">
      <c r="A341" s="831" t="s">
        <v>6366</v>
      </c>
      <c r="B341" s="832" t="s">
        <v>6743</v>
      </c>
      <c r="C341" s="832" t="s">
        <v>616</v>
      </c>
      <c r="D341" s="832" t="s">
        <v>6368</v>
      </c>
      <c r="E341" s="832" t="s">
        <v>6426</v>
      </c>
      <c r="F341" s="832" t="s">
        <v>3373</v>
      </c>
      <c r="G341" s="849">
        <v>34.319999999999993</v>
      </c>
      <c r="H341" s="849">
        <v>4277.5</v>
      </c>
      <c r="I341" s="832">
        <v>1.2631482586124416</v>
      </c>
      <c r="J341" s="832">
        <v>124.63578088578092</v>
      </c>
      <c r="K341" s="849">
        <v>19.739999999999998</v>
      </c>
      <c r="L341" s="849">
        <v>3386.38</v>
      </c>
      <c r="M341" s="832">
        <v>1</v>
      </c>
      <c r="N341" s="832">
        <v>171.54913880445798</v>
      </c>
      <c r="O341" s="849">
        <v>3</v>
      </c>
      <c r="P341" s="849">
        <v>514.65000000000009</v>
      </c>
      <c r="Q341" s="837">
        <v>0.1519764468252234</v>
      </c>
      <c r="R341" s="850">
        <v>171.55000000000004</v>
      </c>
    </row>
    <row r="342" spans="1:18" ht="14.45" customHeight="1" x14ac:dyDescent="0.2">
      <c r="A342" s="831" t="s">
        <v>6366</v>
      </c>
      <c r="B342" s="832" t="s">
        <v>6743</v>
      </c>
      <c r="C342" s="832" t="s">
        <v>616</v>
      </c>
      <c r="D342" s="832" t="s">
        <v>6368</v>
      </c>
      <c r="E342" s="832" t="s">
        <v>6427</v>
      </c>
      <c r="F342" s="832" t="s">
        <v>3373</v>
      </c>
      <c r="G342" s="849">
        <v>99.86</v>
      </c>
      <c r="H342" s="849">
        <v>25758.45</v>
      </c>
      <c r="I342" s="832">
        <v>1.1325721134821125</v>
      </c>
      <c r="J342" s="832">
        <v>257.94562387342279</v>
      </c>
      <c r="K342" s="849">
        <v>66.290000000000006</v>
      </c>
      <c r="L342" s="849">
        <v>22743.320000000003</v>
      </c>
      <c r="M342" s="832">
        <v>1</v>
      </c>
      <c r="N342" s="832">
        <v>343.08824860461613</v>
      </c>
      <c r="O342" s="849">
        <v>16.97</v>
      </c>
      <c r="P342" s="849">
        <v>5822.2</v>
      </c>
      <c r="Q342" s="837">
        <v>0.25599604631162026</v>
      </c>
      <c r="R342" s="850">
        <v>343.08780200353567</v>
      </c>
    </row>
    <row r="343" spans="1:18" ht="14.45" customHeight="1" x14ac:dyDescent="0.2">
      <c r="A343" s="831" t="s">
        <v>6366</v>
      </c>
      <c r="B343" s="832" t="s">
        <v>6743</v>
      </c>
      <c r="C343" s="832" t="s">
        <v>616</v>
      </c>
      <c r="D343" s="832" t="s">
        <v>6368</v>
      </c>
      <c r="E343" s="832" t="s">
        <v>6428</v>
      </c>
      <c r="F343" s="832" t="s">
        <v>1559</v>
      </c>
      <c r="G343" s="849">
        <v>8</v>
      </c>
      <c r="H343" s="849">
        <v>479.61000000000007</v>
      </c>
      <c r="I343" s="832">
        <v>5.5523269275295206</v>
      </c>
      <c r="J343" s="832">
        <v>59.951250000000009</v>
      </c>
      <c r="K343" s="849">
        <v>1.7999999999999998</v>
      </c>
      <c r="L343" s="849">
        <v>86.38000000000001</v>
      </c>
      <c r="M343" s="832">
        <v>1</v>
      </c>
      <c r="N343" s="832">
        <v>47.988888888888901</v>
      </c>
      <c r="O343" s="849">
        <v>1</v>
      </c>
      <c r="P343" s="849">
        <v>44.55</v>
      </c>
      <c r="Q343" s="837">
        <v>0.51574438527436894</v>
      </c>
      <c r="R343" s="850">
        <v>44.55</v>
      </c>
    </row>
    <row r="344" spans="1:18" ht="14.45" customHeight="1" x14ac:dyDescent="0.2">
      <c r="A344" s="831" t="s">
        <v>6366</v>
      </c>
      <c r="B344" s="832" t="s">
        <v>6743</v>
      </c>
      <c r="C344" s="832" t="s">
        <v>616</v>
      </c>
      <c r="D344" s="832" t="s">
        <v>6368</v>
      </c>
      <c r="E344" s="832" t="s">
        <v>6429</v>
      </c>
      <c r="F344" s="832" t="s">
        <v>2004</v>
      </c>
      <c r="G344" s="849">
        <v>0.02</v>
      </c>
      <c r="H344" s="849">
        <v>47.62</v>
      </c>
      <c r="I344" s="832"/>
      <c r="J344" s="832">
        <v>2381</v>
      </c>
      <c r="K344" s="849"/>
      <c r="L344" s="849"/>
      <c r="M344" s="832"/>
      <c r="N344" s="832"/>
      <c r="O344" s="849"/>
      <c r="P344" s="849"/>
      <c r="Q344" s="837"/>
      <c r="R344" s="850"/>
    </row>
    <row r="345" spans="1:18" ht="14.45" customHeight="1" x14ac:dyDescent="0.2">
      <c r="A345" s="831" t="s">
        <v>6366</v>
      </c>
      <c r="B345" s="832" t="s">
        <v>6743</v>
      </c>
      <c r="C345" s="832" t="s">
        <v>616</v>
      </c>
      <c r="D345" s="832" t="s">
        <v>6368</v>
      </c>
      <c r="E345" s="832" t="s">
        <v>6430</v>
      </c>
      <c r="F345" s="832" t="s">
        <v>6431</v>
      </c>
      <c r="G345" s="849">
        <v>0.19999999999999998</v>
      </c>
      <c r="H345" s="849">
        <v>52.839999999999996</v>
      </c>
      <c r="I345" s="832">
        <v>1.1938544961590598</v>
      </c>
      <c r="J345" s="832">
        <v>264.2</v>
      </c>
      <c r="K345" s="849">
        <v>0.19999999999999998</v>
      </c>
      <c r="L345" s="849">
        <v>44.260000000000005</v>
      </c>
      <c r="M345" s="832">
        <v>1</v>
      </c>
      <c r="N345" s="832">
        <v>221.30000000000004</v>
      </c>
      <c r="O345" s="849">
        <v>0.1</v>
      </c>
      <c r="P345" s="849">
        <v>20.85</v>
      </c>
      <c r="Q345" s="837">
        <v>0.47107998192498868</v>
      </c>
      <c r="R345" s="850">
        <v>208.5</v>
      </c>
    </row>
    <row r="346" spans="1:18" ht="14.45" customHeight="1" x14ac:dyDescent="0.2">
      <c r="A346" s="831" t="s">
        <v>6366</v>
      </c>
      <c r="B346" s="832" t="s">
        <v>6743</v>
      </c>
      <c r="C346" s="832" t="s">
        <v>616</v>
      </c>
      <c r="D346" s="832" t="s">
        <v>6368</v>
      </c>
      <c r="E346" s="832" t="s">
        <v>6432</v>
      </c>
      <c r="F346" s="832" t="s">
        <v>6433</v>
      </c>
      <c r="G346" s="849">
        <v>79.19999999999996</v>
      </c>
      <c r="H346" s="849">
        <v>9290.2099999999919</v>
      </c>
      <c r="I346" s="832">
        <v>1.2492147202306347</v>
      </c>
      <c r="J346" s="832">
        <v>117.30063131313126</v>
      </c>
      <c r="K346" s="849">
        <v>63.400000000000006</v>
      </c>
      <c r="L346" s="849">
        <v>7436.8399999999983</v>
      </c>
      <c r="M346" s="832">
        <v>1</v>
      </c>
      <c r="N346" s="832">
        <v>117.30031545741321</v>
      </c>
      <c r="O346" s="849">
        <v>51.300000000000018</v>
      </c>
      <c r="P346" s="849">
        <v>6017.4899999999989</v>
      </c>
      <c r="Q346" s="837">
        <v>0.80914608893024464</v>
      </c>
      <c r="R346" s="850">
        <v>117.29999999999994</v>
      </c>
    </row>
    <row r="347" spans="1:18" ht="14.45" customHeight="1" x14ac:dyDescent="0.2">
      <c r="A347" s="831" t="s">
        <v>6366</v>
      </c>
      <c r="B347" s="832" t="s">
        <v>6743</v>
      </c>
      <c r="C347" s="832" t="s">
        <v>616</v>
      </c>
      <c r="D347" s="832" t="s">
        <v>6368</v>
      </c>
      <c r="E347" s="832" t="s">
        <v>6434</v>
      </c>
      <c r="F347" s="832" t="s">
        <v>1451</v>
      </c>
      <c r="G347" s="849">
        <v>33.700000000000003</v>
      </c>
      <c r="H347" s="849">
        <v>3016.1499999999996</v>
      </c>
      <c r="I347" s="832">
        <v>1.1814556721545215</v>
      </c>
      <c r="J347" s="832">
        <v>89.499999999999986</v>
      </c>
      <c r="K347" s="849">
        <v>32.11999999999999</v>
      </c>
      <c r="L347" s="849">
        <v>2552.9100000000003</v>
      </c>
      <c r="M347" s="832">
        <v>1</v>
      </c>
      <c r="N347" s="832">
        <v>79.480386052303899</v>
      </c>
      <c r="O347" s="849">
        <v>2.8000000000000003</v>
      </c>
      <c r="P347" s="849">
        <v>186.36</v>
      </c>
      <c r="Q347" s="837">
        <v>7.299904814505799E-2</v>
      </c>
      <c r="R347" s="850">
        <v>66.55714285714285</v>
      </c>
    </row>
    <row r="348" spans="1:18" ht="14.45" customHeight="1" x14ac:dyDescent="0.2">
      <c r="A348" s="831" t="s">
        <v>6366</v>
      </c>
      <c r="B348" s="832" t="s">
        <v>6743</v>
      </c>
      <c r="C348" s="832" t="s">
        <v>616</v>
      </c>
      <c r="D348" s="832" t="s">
        <v>6368</v>
      </c>
      <c r="E348" s="832" t="s">
        <v>6435</v>
      </c>
      <c r="F348" s="832" t="s">
        <v>1496</v>
      </c>
      <c r="G348" s="849"/>
      <c r="H348" s="849"/>
      <c r="I348" s="832"/>
      <c r="J348" s="832"/>
      <c r="K348" s="849">
        <v>1</v>
      </c>
      <c r="L348" s="849">
        <v>85.85</v>
      </c>
      <c r="M348" s="832">
        <v>1</v>
      </c>
      <c r="N348" s="832">
        <v>85.85</v>
      </c>
      <c r="O348" s="849"/>
      <c r="P348" s="849"/>
      <c r="Q348" s="837"/>
      <c r="R348" s="850"/>
    </row>
    <row r="349" spans="1:18" ht="14.45" customHeight="1" x14ac:dyDescent="0.2">
      <c r="A349" s="831" t="s">
        <v>6366</v>
      </c>
      <c r="B349" s="832" t="s">
        <v>6743</v>
      </c>
      <c r="C349" s="832" t="s">
        <v>616</v>
      </c>
      <c r="D349" s="832" t="s">
        <v>6368</v>
      </c>
      <c r="E349" s="832" t="s">
        <v>6436</v>
      </c>
      <c r="F349" s="832" t="s">
        <v>2028</v>
      </c>
      <c r="G349" s="849">
        <v>1.04</v>
      </c>
      <c r="H349" s="849">
        <v>5092.7299999999996</v>
      </c>
      <c r="I349" s="832">
        <v>1.0722010867848895</v>
      </c>
      <c r="J349" s="832">
        <v>4896.8557692307686</v>
      </c>
      <c r="K349" s="849">
        <v>1.29</v>
      </c>
      <c r="L349" s="849">
        <v>4749.79</v>
      </c>
      <c r="M349" s="832">
        <v>1</v>
      </c>
      <c r="N349" s="832">
        <v>3682.0077519379843</v>
      </c>
      <c r="O349" s="849">
        <v>12.43</v>
      </c>
      <c r="P349" s="849">
        <v>44080.94</v>
      </c>
      <c r="Q349" s="837">
        <v>9.2806081953096875</v>
      </c>
      <c r="R349" s="850">
        <v>3546.3346741753826</v>
      </c>
    </row>
    <row r="350" spans="1:18" ht="14.45" customHeight="1" x14ac:dyDescent="0.2">
      <c r="A350" s="831" t="s">
        <v>6366</v>
      </c>
      <c r="B350" s="832" t="s">
        <v>6743</v>
      </c>
      <c r="C350" s="832" t="s">
        <v>616</v>
      </c>
      <c r="D350" s="832" t="s">
        <v>6368</v>
      </c>
      <c r="E350" s="832" t="s">
        <v>6437</v>
      </c>
      <c r="F350" s="832" t="s">
        <v>2028</v>
      </c>
      <c r="G350" s="849">
        <v>0.28000000000000003</v>
      </c>
      <c r="H350" s="849">
        <v>5792.64</v>
      </c>
      <c r="I350" s="832">
        <v>0.58063778900879481</v>
      </c>
      <c r="J350" s="832">
        <v>20688</v>
      </c>
      <c r="K350" s="849">
        <v>0.49</v>
      </c>
      <c r="L350" s="849">
        <v>9976.34</v>
      </c>
      <c r="M350" s="832">
        <v>1</v>
      </c>
      <c r="N350" s="832">
        <v>20359.87755102041</v>
      </c>
      <c r="O350" s="849">
        <v>5.08</v>
      </c>
      <c r="P350" s="849">
        <v>98303.780000000013</v>
      </c>
      <c r="Q350" s="837">
        <v>9.8536918348813298</v>
      </c>
      <c r="R350" s="850">
        <v>19351.137795275594</v>
      </c>
    </row>
    <row r="351" spans="1:18" ht="14.45" customHeight="1" x14ac:dyDescent="0.2">
      <c r="A351" s="831" t="s">
        <v>6366</v>
      </c>
      <c r="B351" s="832" t="s">
        <v>6743</v>
      </c>
      <c r="C351" s="832" t="s">
        <v>616</v>
      </c>
      <c r="D351" s="832" t="s">
        <v>6368</v>
      </c>
      <c r="E351" s="832" t="s">
        <v>6438</v>
      </c>
      <c r="F351" s="832" t="s">
        <v>1936</v>
      </c>
      <c r="G351" s="849">
        <v>3.3299999999999992</v>
      </c>
      <c r="H351" s="849">
        <v>640.01999999999987</v>
      </c>
      <c r="I351" s="832">
        <v>2.7260414004600046</v>
      </c>
      <c r="J351" s="832">
        <v>192.19819819819821</v>
      </c>
      <c r="K351" s="849">
        <v>1.1700000000000002</v>
      </c>
      <c r="L351" s="849">
        <v>234.78</v>
      </c>
      <c r="M351" s="832">
        <v>1</v>
      </c>
      <c r="N351" s="832">
        <v>200.66666666666663</v>
      </c>
      <c r="O351" s="849">
        <v>1.8399999999999999</v>
      </c>
      <c r="P351" s="849">
        <v>345.19</v>
      </c>
      <c r="Q351" s="837">
        <v>1.470270040037482</v>
      </c>
      <c r="R351" s="850">
        <v>187.60326086956522</v>
      </c>
    </row>
    <row r="352" spans="1:18" ht="14.45" customHeight="1" x14ac:dyDescent="0.2">
      <c r="A352" s="831" t="s">
        <v>6366</v>
      </c>
      <c r="B352" s="832" t="s">
        <v>6743</v>
      </c>
      <c r="C352" s="832" t="s">
        <v>616</v>
      </c>
      <c r="D352" s="832" t="s">
        <v>6368</v>
      </c>
      <c r="E352" s="832" t="s">
        <v>6439</v>
      </c>
      <c r="F352" s="832" t="s">
        <v>2816</v>
      </c>
      <c r="G352" s="849">
        <v>156.63999999999999</v>
      </c>
      <c r="H352" s="849">
        <v>368556.85000000003</v>
      </c>
      <c r="I352" s="832">
        <v>0.91292682839831119</v>
      </c>
      <c r="J352" s="832">
        <v>2352.8910240040864</v>
      </c>
      <c r="K352" s="849">
        <v>171.57999999999996</v>
      </c>
      <c r="L352" s="849">
        <v>403709.07999999996</v>
      </c>
      <c r="M352" s="832">
        <v>1</v>
      </c>
      <c r="N352" s="832">
        <v>2352.8912460659753</v>
      </c>
      <c r="O352" s="849"/>
      <c r="P352" s="849"/>
      <c r="Q352" s="837"/>
      <c r="R352" s="850"/>
    </row>
    <row r="353" spans="1:18" ht="14.45" customHeight="1" x14ac:dyDescent="0.2">
      <c r="A353" s="831" t="s">
        <v>6366</v>
      </c>
      <c r="B353" s="832" t="s">
        <v>6743</v>
      </c>
      <c r="C353" s="832" t="s">
        <v>616</v>
      </c>
      <c r="D353" s="832" t="s">
        <v>6368</v>
      </c>
      <c r="E353" s="832" t="s">
        <v>6442</v>
      </c>
      <c r="F353" s="832" t="s">
        <v>6443</v>
      </c>
      <c r="G353" s="849">
        <v>19.570000000000004</v>
      </c>
      <c r="H353" s="849">
        <v>9744.6200000000008</v>
      </c>
      <c r="I353" s="832">
        <v>11.316084679432837</v>
      </c>
      <c r="J353" s="832">
        <v>497.93663771078172</v>
      </c>
      <c r="K353" s="849">
        <v>1.7300000000000002</v>
      </c>
      <c r="L353" s="849">
        <v>861.13000000000011</v>
      </c>
      <c r="M353" s="832">
        <v>1</v>
      </c>
      <c r="N353" s="832">
        <v>497.76300578034682</v>
      </c>
      <c r="O353" s="849"/>
      <c r="P353" s="849"/>
      <c r="Q353" s="837"/>
      <c r="R353" s="850"/>
    </row>
    <row r="354" spans="1:18" ht="14.45" customHeight="1" x14ac:dyDescent="0.2">
      <c r="A354" s="831" t="s">
        <v>6366</v>
      </c>
      <c r="B354" s="832" t="s">
        <v>6743</v>
      </c>
      <c r="C354" s="832" t="s">
        <v>616</v>
      </c>
      <c r="D354" s="832" t="s">
        <v>6368</v>
      </c>
      <c r="E354" s="832" t="s">
        <v>6444</v>
      </c>
      <c r="F354" s="832" t="s">
        <v>6443</v>
      </c>
      <c r="G354" s="849">
        <v>157.47999999999999</v>
      </c>
      <c r="H354" s="849">
        <v>26129.01</v>
      </c>
      <c r="I354" s="832"/>
      <c r="J354" s="832">
        <v>165.91954533909069</v>
      </c>
      <c r="K354" s="849"/>
      <c r="L354" s="849"/>
      <c r="M354" s="832"/>
      <c r="N354" s="832"/>
      <c r="O354" s="849"/>
      <c r="P354" s="849"/>
      <c r="Q354" s="837"/>
      <c r="R354" s="850"/>
    </row>
    <row r="355" spans="1:18" ht="14.45" customHeight="1" x14ac:dyDescent="0.2">
      <c r="A355" s="831" t="s">
        <v>6366</v>
      </c>
      <c r="B355" s="832" t="s">
        <v>6743</v>
      </c>
      <c r="C355" s="832" t="s">
        <v>616</v>
      </c>
      <c r="D355" s="832" t="s">
        <v>6368</v>
      </c>
      <c r="E355" s="832" t="s">
        <v>6447</v>
      </c>
      <c r="F355" s="832" t="s">
        <v>6448</v>
      </c>
      <c r="G355" s="849">
        <v>81.33</v>
      </c>
      <c r="H355" s="849">
        <v>58205.9</v>
      </c>
      <c r="I355" s="832"/>
      <c r="J355" s="832">
        <v>715.67564244436255</v>
      </c>
      <c r="K355" s="849"/>
      <c r="L355" s="849"/>
      <c r="M355" s="832"/>
      <c r="N355" s="832"/>
      <c r="O355" s="849"/>
      <c r="P355" s="849"/>
      <c r="Q355" s="837"/>
      <c r="R355" s="850"/>
    </row>
    <row r="356" spans="1:18" ht="14.45" customHeight="1" x14ac:dyDescent="0.2">
      <c r="A356" s="831" t="s">
        <v>6366</v>
      </c>
      <c r="B356" s="832" t="s">
        <v>6743</v>
      </c>
      <c r="C356" s="832" t="s">
        <v>616</v>
      </c>
      <c r="D356" s="832" t="s">
        <v>6368</v>
      </c>
      <c r="E356" s="832" t="s">
        <v>6449</v>
      </c>
      <c r="F356" s="832" t="s">
        <v>6448</v>
      </c>
      <c r="G356" s="849">
        <v>210.96</v>
      </c>
      <c r="H356" s="849">
        <v>301963.40000000002</v>
      </c>
      <c r="I356" s="832"/>
      <c r="J356" s="832">
        <v>1431.3775123246114</v>
      </c>
      <c r="K356" s="849"/>
      <c r="L356" s="849"/>
      <c r="M356" s="832"/>
      <c r="N356" s="832"/>
      <c r="O356" s="849"/>
      <c r="P356" s="849"/>
      <c r="Q356" s="837"/>
      <c r="R356" s="850"/>
    </row>
    <row r="357" spans="1:18" ht="14.45" customHeight="1" x14ac:dyDescent="0.2">
      <c r="A357" s="831" t="s">
        <v>6366</v>
      </c>
      <c r="B357" s="832" t="s">
        <v>6743</v>
      </c>
      <c r="C357" s="832" t="s">
        <v>616</v>
      </c>
      <c r="D357" s="832" t="s">
        <v>6368</v>
      </c>
      <c r="E357" s="832" t="s">
        <v>6450</v>
      </c>
      <c r="F357" s="832" t="s">
        <v>6451</v>
      </c>
      <c r="G357" s="849">
        <v>17.09</v>
      </c>
      <c r="H357" s="849">
        <v>4315.4000000000005</v>
      </c>
      <c r="I357" s="832"/>
      <c r="J357" s="832">
        <v>252.51023990637805</v>
      </c>
      <c r="K357" s="849"/>
      <c r="L357" s="849"/>
      <c r="M357" s="832"/>
      <c r="N357" s="832"/>
      <c r="O357" s="849"/>
      <c r="P357" s="849"/>
      <c r="Q357" s="837"/>
      <c r="R357" s="850"/>
    </row>
    <row r="358" spans="1:18" ht="14.45" customHeight="1" x14ac:dyDescent="0.2">
      <c r="A358" s="831" t="s">
        <v>6366</v>
      </c>
      <c r="B358" s="832" t="s">
        <v>6743</v>
      </c>
      <c r="C358" s="832" t="s">
        <v>616</v>
      </c>
      <c r="D358" s="832" t="s">
        <v>6368</v>
      </c>
      <c r="E358" s="832" t="s">
        <v>6458</v>
      </c>
      <c r="F358" s="832" t="s">
        <v>2797</v>
      </c>
      <c r="G358" s="849">
        <v>165.48</v>
      </c>
      <c r="H358" s="849">
        <v>43650.12</v>
      </c>
      <c r="I358" s="832">
        <v>1.2342651420447237</v>
      </c>
      <c r="J358" s="832">
        <v>263.77882523567808</v>
      </c>
      <c r="K358" s="849">
        <v>225.43</v>
      </c>
      <c r="L358" s="849">
        <v>35365.269999999997</v>
      </c>
      <c r="M358" s="832">
        <v>1</v>
      </c>
      <c r="N358" s="832">
        <v>156.87916426385129</v>
      </c>
      <c r="O358" s="849">
        <v>100.5</v>
      </c>
      <c r="P358" s="849">
        <v>7915.4100000000008</v>
      </c>
      <c r="Q358" s="837">
        <v>0.22381873516022927</v>
      </c>
      <c r="R358" s="850">
        <v>78.760298507462693</v>
      </c>
    </row>
    <row r="359" spans="1:18" ht="14.45" customHeight="1" x14ac:dyDescent="0.2">
      <c r="A359" s="831" t="s">
        <v>6366</v>
      </c>
      <c r="B359" s="832" t="s">
        <v>6743</v>
      </c>
      <c r="C359" s="832" t="s">
        <v>616</v>
      </c>
      <c r="D359" s="832" t="s">
        <v>6368</v>
      </c>
      <c r="E359" s="832" t="s">
        <v>6459</v>
      </c>
      <c r="F359" s="832" t="s">
        <v>6389</v>
      </c>
      <c r="G359" s="849">
        <v>1</v>
      </c>
      <c r="H359" s="849">
        <v>19517.32</v>
      </c>
      <c r="I359" s="832"/>
      <c r="J359" s="832">
        <v>19517.32</v>
      </c>
      <c r="K359" s="849"/>
      <c r="L359" s="849"/>
      <c r="M359" s="832"/>
      <c r="N359" s="832"/>
      <c r="O359" s="849"/>
      <c r="P359" s="849"/>
      <c r="Q359" s="837"/>
      <c r="R359" s="850"/>
    </row>
    <row r="360" spans="1:18" ht="14.45" customHeight="1" x14ac:dyDescent="0.2">
      <c r="A360" s="831" t="s">
        <v>6366</v>
      </c>
      <c r="B360" s="832" t="s">
        <v>6743</v>
      </c>
      <c r="C360" s="832" t="s">
        <v>616</v>
      </c>
      <c r="D360" s="832" t="s">
        <v>6368</v>
      </c>
      <c r="E360" s="832" t="s">
        <v>6746</v>
      </c>
      <c r="F360" s="832" t="s">
        <v>6747</v>
      </c>
      <c r="G360" s="849">
        <v>1</v>
      </c>
      <c r="H360" s="849">
        <v>136.75</v>
      </c>
      <c r="I360" s="832"/>
      <c r="J360" s="832">
        <v>136.75</v>
      </c>
      <c r="K360" s="849"/>
      <c r="L360" s="849"/>
      <c r="M360" s="832"/>
      <c r="N360" s="832"/>
      <c r="O360" s="849"/>
      <c r="P360" s="849"/>
      <c r="Q360" s="837"/>
      <c r="R360" s="850"/>
    </row>
    <row r="361" spans="1:18" ht="14.45" customHeight="1" x14ac:dyDescent="0.2">
      <c r="A361" s="831" t="s">
        <v>6366</v>
      </c>
      <c r="B361" s="832" t="s">
        <v>6743</v>
      </c>
      <c r="C361" s="832" t="s">
        <v>616</v>
      </c>
      <c r="D361" s="832" t="s">
        <v>6368</v>
      </c>
      <c r="E361" s="832" t="s">
        <v>6466</v>
      </c>
      <c r="F361" s="832" t="s">
        <v>6467</v>
      </c>
      <c r="G361" s="849">
        <v>173</v>
      </c>
      <c r="H361" s="849">
        <v>1161110.26</v>
      </c>
      <c r="I361" s="832">
        <v>0.76548672566371689</v>
      </c>
      <c r="J361" s="832">
        <v>6711.62</v>
      </c>
      <c r="K361" s="849">
        <v>226</v>
      </c>
      <c r="L361" s="849">
        <v>1516826.1199999999</v>
      </c>
      <c r="M361" s="832">
        <v>1</v>
      </c>
      <c r="N361" s="832">
        <v>6711.62</v>
      </c>
      <c r="O361" s="849">
        <v>265</v>
      </c>
      <c r="P361" s="849">
        <v>1777249</v>
      </c>
      <c r="Q361" s="837">
        <v>1.1716893430078856</v>
      </c>
      <c r="R361" s="850">
        <v>6706.6</v>
      </c>
    </row>
    <row r="362" spans="1:18" ht="14.45" customHeight="1" x14ac:dyDescent="0.2">
      <c r="A362" s="831" t="s">
        <v>6366</v>
      </c>
      <c r="B362" s="832" t="s">
        <v>6743</v>
      </c>
      <c r="C362" s="832" t="s">
        <v>616</v>
      </c>
      <c r="D362" s="832" t="s">
        <v>6368</v>
      </c>
      <c r="E362" s="832" t="s">
        <v>6468</v>
      </c>
      <c r="F362" s="832" t="s">
        <v>2797</v>
      </c>
      <c r="G362" s="849">
        <v>52.26</v>
      </c>
      <c r="H362" s="849">
        <v>137853.28999999998</v>
      </c>
      <c r="I362" s="832">
        <v>1.6878735333543273</v>
      </c>
      <c r="J362" s="832">
        <v>2637.8356295445847</v>
      </c>
      <c r="K362" s="849">
        <v>43.580000000000005</v>
      </c>
      <c r="L362" s="849">
        <v>81672.760000000009</v>
      </c>
      <c r="M362" s="832">
        <v>1</v>
      </c>
      <c r="N362" s="832">
        <v>1874.088113813676</v>
      </c>
      <c r="O362" s="849">
        <v>13.81</v>
      </c>
      <c r="P362" s="849">
        <v>6580.9</v>
      </c>
      <c r="Q362" s="837">
        <v>8.0576436990742059E-2</v>
      </c>
      <c r="R362" s="850">
        <v>476.53149891383049</v>
      </c>
    </row>
    <row r="363" spans="1:18" ht="14.45" customHeight="1" x14ac:dyDescent="0.2">
      <c r="A363" s="831" t="s">
        <v>6366</v>
      </c>
      <c r="B363" s="832" t="s">
        <v>6743</v>
      </c>
      <c r="C363" s="832" t="s">
        <v>616</v>
      </c>
      <c r="D363" s="832" t="s">
        <v>6368</v>
      </c>
      <c r="E363" s="832" t="s">
        <v>6469</v>
      </c>
      <c r="F363" s="832" t="s">
        <v>2797</v>
      </c>
      <c r="G363" s="849">
        <v>66.55</v>
      </c>
      <c r="H363" s="849">
        <v>87773.430000000008</v>
      </c>
      <c r="I363" s="832">
        <v>1.7888612733903779</v>
      </c>
      <c r="J363" s="832">
        <v>1318.9095416979717</v>
      </c>
      <c r="K363" s="849">
        <v>72.180000000000007</v>
      </c>
      <c r="L363" s="849">
        <v>49066.650000000009</v>
      </c>
      <c r="M363" s="832">
        <v>1</v>
      </c>
      <c r="N363" s="832">
        <v>679.78179551122196</v>
      </c>
      <c r="O363" s="849">
        <v>33.61</v>
      </c>
      <c r="P363" s="849">
        <v>7550.4900000000007</v>
      </c>
      <c r="Q363" s="837">
        <v>0.15388232129154933</v>
      </c>
      <c r="R363" s="850">
        <v>224.65010413567393</v>
      </c>
    </row>
    <row r="364" spans="1:18" ht="14.45" customHeight="1" x14ac:dyDescent="0.2">
      <c r="A364" s="831" t="s">
        <v>6366</v>
      </c>
      <c r="B364" s="832" t="s">
        <v>6743</v>
      </c>
      <c r="C364" s="832" t="s">
        <v>616</v>
      </c>
      <c r="D364" s="832" t="s">
        <v>6368</v>
      </c>
      <c r="E364" s="832" t="s">
        <v>6471</v>
      </c>
      <c r="F364" s="832" t="s">
        <v>2831</v>
      </c>
      <c r="G364" s="849"/>
      <c r="H364" s="849"/>
      <c r="I364" s="832"/>
      <c r="J364" s="832"/>
      <c r="K364" s="849"/>
      <c r="L364" s="849"/>
      <c r="M364" s="832"/>
      <c r="N364" s="832"/>
      <c r="O364" s="849">
        <v>1.2</v>
      </c>
      <c r="P364" s="849">
        <v>692.04</v>
      </c>
      <c r="Q364" s="837"/>
      <c r="R364" s="850">
        <v>576.70000000000005</v>
      </c>
    </row>
    <row r="365" spans="1:18" ht="14.45" customHeight="1" x14ac:dyDescent="0.2">
      <c r="A365" s="831" t="s">
        <v>6366</v>
      </c>
      <c r="B365" s="832" t="s">
        <v>6743</v>
      </c>
      <c r="C365" s="832" t="s">
        <v>616</v>
      </c>
      <c r="D365" s="832" t="s">
        <v>6368</v>
      </c>
      <c r="E365" s="832" t="s">
        <v>6472</v>
      </c>
      <c r="F365" s="832" t="s">
        <v>2831</v>
      </c>
      <c r="G365" s="849">
        <v>15.799999999999999</v>
      </c>
      <c r="H365" s="849">
        <v>106356.90999999997</v>
      </c>
      <c r="I365" s="832">
        <v>3.407094240158429</v>
      </c>
      <c r="J365" s="832">
        <v>6731.4499999999989</v>
      </c>
      <c r="K365" s="849">
        <v>7</v>
      </c>
      <c r="L365" s="849">
        <v>31216.31</v>
      </c>
      <c r="M365" s="832">
        <v>1</v>
      </c>
      <c r="N365" s="832">
        <v>4459.4728571428577</v>
      </c>
      <c r="O365" s="849">
        <v>3.4</v>
      </c>
      <c r="P365" s="849">
        <v>1814.24</v>
      </c>
      <c r="Q365" s="837">
        <v>5.8118336215907646E-2</v>
      </c>
      <c r="R365" s="850">
        <v>533.6</v>
      </c>
    </row>
    <row r="366" spans="1:18" ht="14.45" customHeight="1" x14ac:dyDescent="0.2">
      <c r="A366" s="831" t="s">
        <v>6366</v>
      </c>
      <c r="B366" s="832" t="s">
        <v>6743</v>
      </c>
      <c r="C366" s="832" t="s">
        <v>616</v>
      </c>
      <c r="D366" s="832" t="s">
        <v>6368</v>
      </c>
      <c r="E366" s="832" t="s">
        <v>6476</v>
      </c>
      <c r="F366" s="832" t="s">
        <v>6477</v>
      </c>
      <c r="G366" s="849">
        <v>11</v>
      </c>
      <c r="H366" s="849">
        <v>41798.68</v>
      </c>
      <c r="I366" s="832">
        <v>1.027851221460244</v>
      </c>
      <c r="J366" s="832">
        <v>3799.88</v>
      </c>
      <c r="K366" s="849">
        <v>12</v>
      </c>
      <c r="L366" s="849">
        <v>40666.080000000002</v>
      </c>
      <c r="M366" s="832">
        <v>1</v>
      </c>
      <c r="N366" s="832">
        <v>3388.84</v>
      </c>
      <c r="O366" s="849">
        <v>48</v>
      </c>
      <c r="P366" s="849">
        <v>154269.18</v>
      </c>
      <c r="Q366" s="837">
        <v>3.7935591529845016</v>
      </c>
      <c r="R366" s="850">
        <v>3213.9412499999999</v>
      </c>
    </row>
    <row r="367" spans="1:18" ht="14.45" customHeight="1" x14ac:dyDescent="0.2">
      <c r="A367" s="831" t="s">
        <v>6366</v>
      </c>
      <c r="B367" s="832" t="s">
        <v>6743</v>
      </c>
      <c r="C367" s="832" t="s">
        <v>616</v>
      </c>
      <c r="D367" s="832" t="s">
        <v>6368</v>
      </c>
      <c r="E367" s="832" t="s">
        <v>6478</v>
      </c>
      <c r="F367" s="832" t="s">
        <v>6477</v>
      </c>
      <c r="G367" s="849"/>
      <c r="H367" s="849"/>
      <c r="I367" s="832"/>
      <c r="J367" s="832"/>
      <c r="K367" s="849"/>
      <c r="L367" s="849"/>
      <c r="M367" s="832"/>
      <c r="N367" s="832"/>
      <c r="O367" s="849">
        <v>3</v>
      </c>
      <c r="P367" s="849">
        <v>11803.650000000001</v>
      </c>
      <c r="Q367" s="837"/>
      <c r="R367" s="850">
        <v>3934.5500000000006</v>
      </c>
    </row>
    <row r="368" spans="1:18" ht="14.45" customHeight="1" x14ac:dyDescent="0.2">
      <c r="A368" s="831" t="s">
        <v>6366</v>
      </c>
      <c r="B368" s="832" t="s">
        <v>6743</v>
      </c>
      <c r="C368" s="832" t="s">
        <v>616</v>
      </c>
      <c r="D368" s="832" t="s">
        <v>6368</v>
      </c>
      <c r="E368" s="832" t="s">
        <v>6487</v>
      </c>
      <c r="F368" s="832" t="s">
        <v>6488</v>
      </c>
      <c r="G368" s="849">
        <v>60.410000000000011</v>
      </c>
      <c r="H368" s="849">
        <v>65489.740000000005</v>
      </c>
      <c r="I368" s="832">
        <v>2.348482642532197</v>
      </c>
      <c r="J368" s="832">
        <v>1084.0877338189041</v>
      </c>
      <c r="K368" s="849">
        <v>36.269999999999996</v>
      </c>
      <c r="L368" s="849">
        <v>27885.980000000003</v>
      </c>
      <c r="M368" s="832">
        <v>1</v>
      </c>
      <c r="N368" s="832">
        <v>768.84422387648215</v>
      </c>
      <c r="O368" s="849">
        <v>36.900000000000006</v>
      </c>
      <c r="P368" s="849">
        <v>19402.05</v>
      </c>
      <c r="Q368" s="837">
        <v>0.6957636059410498</v>
      </c>
      <c r="R368" s="850">
        <v>525.80081300813004</v>
      </c>
    </row>
    <row r="369" spans="1:18" ht="14.45" customHeight="1" x14ac:dyDescent="0.2">
      <c r="A369" s="831" t="s">
        <v>6366</v>
      </c>
      <c r="B369" s="832" t="s">
        <v>6743</v>
      </c>
      <c r="C369" s="832" t="s">
        <v>616</v>
      </c>
      <c r="D369" s="832" t="s">
        <v>6368</v>
      </c>
      <c r="E369" s="832" t="s">
        <v>6489</v>
      </c>
      <c r="F369" s="832" t="s">
        <v>6488</v>
      </c>
      <c r="G369" s="849">
        <v>209.42000000000002</v>
      </c>
      <c r="H369" s="849">
        <v>75677.400000000009</v>
      </c>
      <c r="I369" s="832">
        <v>1.0267979316257707</v>
      </c>
      <c r="J369" s="832">
        <v>361.36663164931718</v>
      </c>
      <c r="K369" s="849">
        <v>242.35</v>
      </c>
      <c r="L369" s="849">
        <v>73702.330000000016</v>
      </c>
      <c r="M369" s="832">
        <v>1</v>
      </c>
      <c r="N369" s="832">
        <v>304.11524654425426</v>
      </c>
      <c r="O369" s="849">
        <v>168.26000000000002</v>
      </c>
      <c r="P369" s="849">
        <v>36832.18</v>
      </c>
      <c r="Q369" s="837">
        <v>0.49974240977184836</v>
      </c>
      <c r="R369" s="850">
        <v>218.90039225008911</v>
      </c>
    </row>
    <row r="370" spans="1:18" ht="14.45" customHeight="1" x14ac:dyDescent="0.2">
      <c r="A370" s="831" t="s">
        <v>6366</v>
      </c>
      <c r="B370" s="832" t="s">
        <v>6743</v>
      </c>
      <c r="C370" s="832" t="s">
        <v>616</v>
      </c>
      <c r="D370" s="832" t="s">
        <v>6368</v>
      </c>
      <c r="E370" s="832" t="s">
        <v>6490</v>
      </c>
      <c r="F370" s="832" t="s">
        <v>6488</v>
      </c>
      <c r="G370" s="849">
        <v>124.81</v>
      </c>
      <c r="H370" s="849">
        <v>15032.84</v>
      </c>
      <c r="I370" s="832">
        <v>0.91810443281881171</v>
      </c>
      <c r="J370" s="832">
        <v>120.4457976123708</v>
      </c>
      <c r="K370" s="849">
        <v>161.93999999999997</v>
      </c>
      <c r="L370" s="849">
        <v>16373.779999999997</v>
      </c>
      <c r="M370" s="832">
        <v>1</v>
      </c>
      <c r="N370" s="832">
        <v>101.11016425836729</v>
      </c>
      <c r="O370" s="849">
        <v>148.85999999999999</v>
      </c>
      <c r="P370" s="849">
        <v>11789.699999999999</v>
      </c>
      <c r="Q370" s="837">
        <v>0.72003532476923482</v>
      </c>
      <c r="R370" s="850">
        <v>79.199919387343812</v>
      </c>
    </row>
    <row r="371" spans="1:18" ht="14.45" customHeight="1" x14ac:dyDescent="0.2">
      <c r="A371" s="831" t="s">
        <v>6366</v>
      </c>
      <c r="B371" s="832" t="s">
        <v>6743</v>
      </c>
      <c r="C371" s="832" t="s">
        <v>616</v>
      </c>
      <c r="D371" s="832" t="s">
        <v>6368</v>
      </c>
      <c r="E371" s="832" t="s">
        <v>6491</v>
      </c>
      <c r="F371" s="832" t="s">
        <v>6488</v>
      </c>
      <c r="G371" s="849">
        <v>5.97</v>
      </c>
      <c r="H371" s="849">
        <v>8629.31</v>
      </c>
      <c r="I371" s="832">
        <v>0.39231804398132364</v>
      </c>
      <c r="J371" s="832">
        <v>1445.4455611390285</v>
      </c>
      <c r="K371" s="849">
        <v>21.47</v>
      </c>
      <c r="L371" s="849">
        <v>21995.699999999997</v>
      </c>
      <c r="M371" s="832">
        <v>1</v>
      </c>
      <c r="N371" s="832">
        <v>1024.4853283651605</v>
      </c>
      <c r="O371" s="849">
        <v>16.39</v>
      </c>
      <c r="P371" s="849">
        <v>12043.380000000001</v>
      </c>
      <c r="Q371" s="837">
        <v>0.54753338152457087</v>
      </c>
      <c r="R371" s="850">
        <v>734.80048810250162</v>
      </c>
    </row>
    <row r="372" spans="1:18" ht="14.45" customHeight="1" x14ac:dyDescent="0.2">
      <c r="A372" s="831" t="s">
        <v>6366</v>
      </c>
      <c r="B372" s="832" t="s">
        <v>6743</v>
      </c>
      <c r="C372" s="832" t="s">
        <v>616</v>
      </c>
      <c r="D372" s="832" t="s">
        <v>6368</v>
      </c>
      <c r="E372" s="832" t="s">
        <v>6492</v>
      </c>
      <c r="F372" s="832" t="s">
        <v>6493</v>
      </c>
      <c r="G372" s="849">
        <v>58.94</v>
      </c>
      <c r="H372" s="849">
        <v>42181.95</v>
      </c>
      <c r="I372" s="832">
        <v>1.1073857217902068</v>
      </c>
      <c r="J372" s="832">
        <v>715.67611129962677</v>
      </c>
      <c r="K372" s="849">
        <v>123.02</v>
      </c>
      <c r="L372" s="849">
        <v>38091.469999999994</v>
      </c>
      <c r="M372" s="832">
        <v>1</v>
      </c>
      <c r="N372" s="832">
        <v>309.63640058527062</v>
      </c>
      <c r="O372" s="849">
        <v>111.08000000000003</v>
      </c>
      <c r="P372" s="849">
        <v>11590.810000000001</v>
      </c>
      <c r="Q372" s="837">
        <v>0.3042888604719115</v>
      </c>
      <c r="R372" s="850">
        <v>104.34650702196613</v>
      </c>
    </row>
    <row r="373" spans="1:18" ht="14.45" customHeight="1" x14ac:dyDescent="0.2">
      <c r="A373" s="831" t="s">
        <v>6366</v>
      </c>
      <c r="B373" s="832" t="s">
        <v>6743</v>
      </c>
      <c r="C373" s="832" t="s">
        <v>616</v>
      </c>
      <c r="D373" s="832" t="s">
        <v>6368</v>
      </c>
      <c r="E373" s="832" t="s">
        <v>6494</v>
      </c>
      <c r="F373" s="832" t="s">
        <v>6493</v>
      </c>
      <c r="G373" s="849">
        <v>102.82</v>
      </c>
      <c r="H373" s="849">
        <v>147172.21000000002</v>
      </c>
      <c r="I373" s="832">
        <v>0.44897083896279877</v>
      </c>
      <c r="J373" s="832">
        <v>1431.3578097646375</v>
      </c>
      <c r="K373" s="849">
        <v>449.38000000000005</v>
      </c>
      <c r="L373" s="849">
        <v>327799.03999999998</v>
      </c>
      <c r="M373" s="832">
        <v>1</v>
      </c>
      <c r="N373" s="832">
        <v>729.44732742890187</v>
      </c>
      <c r="O373" s="849">
        <v>377.81</v>
      </c>
      <c r="P373" s="849">
        <v>67821.549999999988</v>
      </c>
      <c r="Q373" s="837">
        <v>0.20689978225683636</v>
      </c>
      <c r="R373" s="850">
        <v>179.51232100791401</v>
      </c>
    </row>
    <row r="374" spans="1:18" ht="14.45" customHeight="1" x14ac:dyDescent="0.2">
      <c r="A374" s="831" t="s">
        <v>6366</v>
      </c>
      <c r="B374" s="832" t="s">
        <v>6743</v>
      </c>
      <c r="C374" s="832" t="s">
        <v>616</v>
      </c>
      <c r="D374" s="832" t="s">
        <v>6368</v>
      </c>
      <c r="E374" s="832" t="s">
        <v>6748</v>
      </c>
      <c r="F374" s="832" t="s">
        <v>6474</v>
      </c>
      <c r="G374" s="849">
        <v>0</v>
      </c>
      <c r="H374" s="849">
        <v>0</v>
      </c>
      <c r="I374" s="832"/>
      <c r="J374" s="832"/>
      <c r="K374" s="849"/>
      <c r="L374" s="849"/>
      <c r="M374" s="832"/>
      <c r="N374" s="832"/>
      <c r="O374" s="849"/>
      <c r="P374" s="849"/>
      <c r="Q374" s="837"/>
      <c r="R374" s="850"/>
    </row>
    <row r="375" spans="1:18" ht="14.45" customHeight="1" x14ac:dyDescent="0.2">
      <c r="A375" s="831" t="s">
        <v>6366</v>
      </c>
      <c r="B375" s="832" t="s">
        <v>6743</v>
      </c>
      <c r="C375" s="832" t="s">
        <v>616</v>
      </c>
      <c r="D375" s="832" t="s">
        <v>6368</v>
      </c>
      <c r="E375" s="832" t="s">
        <v>6497</v>
      </c>
      <c r="F375" s="832" t="s">
        <v>2816</v>
      </c>
      <c r="G375" s="849">
        <v>132.96000000000004</v>
      </c>
      <c r="H375" s="849">
        <v>104280.00000000001</v>
      </c>
      <c r="I375" s="832">
        <v>0.46686935577983429</v>
      </c>
      <c r="J375" s="832">
        <v>784.29602888086629</v>
      </c>
      <c r="K375" s="849">
        <v>284.79000000000002</v>
      </c>
      <c r="L375" s="849">
        <v>223360.12999999995</v>
      </c>
      <c r="M375" s="832">
        <v>1</v>
      </c>
      <c r="N375" s="832">
        <v>784.29765792338185</v>
      </c>
      <c r="O375" s="849"/>
      <c r="P375" s="849"/>
      <c r="Q375" s="837"/>
      <c r="R375" s="850"/>
    </row>
    <row r="376" spans="1:18" ht="14.45" customHeight="1" x14ac:dyDescent="0.2">
      <c r="A376" s="831" t="s">
        <v>6366</v>
      </c>
      <c r="B376" s="832" t="s">
        <v>6743</v>
      </c>
      <c r="C376" s="832" t="s">
        <v>616</v>
      </c>
      <c r="D376" s="832" t="s">
        <v>6368</v>
      </c>
      <c r="E376" s="832" t="s">
        <v>6498</v>
      </c>
      <c r="F376" s="832" t="s">
        <v>6441</v>
      </c>
      <c r="G376" s="849">
        <v>8.2000000000000011</v>
      </c>
      <c r="H376" s="849">
        <v>2519.6800000000003</v>
      </c>
      <c r="I376" s="832"/>
      <c r="J376" s="832">
        <v>307.27804878048778</v>
      </c>
      <c r="K376" s="849"/>
      <c r="L376" s="849"/>
      <c r="M376" s="832"/>
      <c r="N376" s="832"/>
      <c r="O376" s="849"/>
      <c r="P376" s="849"/>
      <c r="Q376" s="837"/>
      <c r="R376" s="850"/>
    </row>
    <row r="377" spans="1:18" ht="14.45" customHeight="1" x14ac:dyDescent="0.2">
      <c r="A377" s="831" t="s">
        <v>6366</v>
      </c>
      <c r="B377" s="832" t="s">
        <v>6743</v>
      </c>
      <c r="C377" s="832" t="s">
        <v>616</v>
      </c>
      <c r="D377" s="832" t="s">
        <v>6368</v>
      </c>
      <c r="E377" s="832" t="s">
        <v>6499</v>
      </c>
      <c r="F377" s="832" t="s">
        <v>6441</v>
      </c>
      <c r="G377" s="849">
        <v>11.35</v>
      </c>
      <c r="H377" s="849">
        <v>8719.0499999999993</v>
      </c>
      <c r="I377" s="832">
        <v>3.3779710594115024</v>
      </c>
      <c r="J377" s="832">
        <v>768.1982378854625</v>
      </c>
      <c r="K377" s="849">
        <v>3.36</v>
      </c>
      <c r="L377" s="849">
        <v>2581.15</v>
      </c>
      <c r="M377" s="832">
        <v>1</v>
      </c>
      <c r="N377" s="832">
        <v>768.19940476190482</v>
      </c>
      <c r="O377" s="849"/>
      <c r="P377" s="849"/>
      <c r="Q377" s="837"/>
      <c r="R377" s="850"/>
    </row>
    <row r="378" spans="1:18" ht="14.45" customHeight="1" x14ac:dyDescent="0.2">
      <c r="A378" s="831" t="s">
        <v>6366</v>
      </c>
      <c r="B378" s="832" t="s">
        <v>6743</v>
      </c>
      <c r="C378" s="832" t="s">
        <v>616</v>
      </c>
      <c r="D378" s="832" t="s">
        <v>6368</v>
      </c>
      <c r="E378" s="832" t="s">
        <v>6500</v>
      </c>
      <c r="F378" s="832" t="s">
        <v>6501</v>
      </c>
      <c r="G378" s="849"/>
      <c r="H378" s="849"/>
      <c r="I378" s="832"/>
      <c r="J378" s="832"/>
      <c r="K378" s="849">
        <v>1</v>
      </c>
      <c r="L378" s="849">
        <v>77000</v>
      </c>
      <c r="M378" s="832">
        <v>1</v>
      </c>
      <c r="N378" s="832">
        <v>77000</v>
      </c>
      <c r="O378" s="849"/>
      <c r="P378" s="849"/>
      <c r="Q378" s="837"/>
      <c r="R378" s="850"/>
    </row>
    <row r="379" spans="1:18" ht="14.45" customHeight="1" x14ac:dyDescent="0.2">
      <c r="A379" s="831" t="s">
        <v>6366</v>
      </c>
      <c r="B379" s="832" t="s">
        <v>6743</v>
      </c>
      <c r="C379" s="832" t="s">
        <v>616</v>
      </c>
      <c r="D379" s="832" t="s">
        <v>6368</v>
      </c>
      <c r="E379" s="832" t="s">
        <v>6502</v>
      </c>
      <c r="F379" s="832" t="s">
        <v>6503</v>
      </c>
      <c r="G379" s="849">
        <v>218.73999999999995</v>
      </c>
      <c r="H379" s="849">
        <v>80014.050000000017</v>
      </c>
      <c r="I379" s="832">
        <v>0.75767364961284966</v>
      </c>
      <c r="J379" s="832">
        <v>365.79523635366206</v>
      </c>
      <c r="K379" s="849">
        <v>412.09999999999997</v>
      </c>
      <c r="L379" s="849">
        <v>105604.9</v>
      </c>
      <c r="M379" s="832">
        <v>1</v>
      </c>
      <c r="N379" s="832">
        <v>256.26037369570491</v>
      </c>
      <c r="O379" s="849">
        <v>448.09</v>
      </c>
      <c r="P379" s="849">
        <v>70285.070000000022</v>
      </c>
      <c r="Q379" s="837">
        <v>0.66554743198469035</v>
      </c>
      <c r="R379" s="850">
        <v>156.85480595416104</v>
      </c>
    </row>
    <row r="380" spans="1:18" ht="14.45" customHeight="1" x14ac:dyDescent="0.2">
      <c r="A380" s="831" t="s">
        <v>6366</v>
      </c>
      <c r="B380" s="832" t="s">
        <v>6743</v>
      </c>
      <c r="C380" s="832" t="s">
        <v>616</v>
      </c>
      <c r="D380" s="832" t="s">
        <v>6368</v>
      </c>
      <c r="E380" s="832" t="s">
        <v>6504</v>
      </c>
      <c r="F380" s="832" t="s">
        <v>3205</v>
      </c>
      <c r="G380" s="849"/>
      <c r="H380" s="849"/>
      <c r="I380" s="832"/>
      <c r="J380" s="832"/>
      <c r="K380" s="849">
        <v>0</v>
      </c>
      <c r="L380" s="849">
        <v>0</v>
      </c>
      <c r="M380" s="832"/>
      <c r="N380" s="832"/>
      <c r="O380" s="849"/>
      <c r="P380" s="849"/>
      <c r="Q380" s="837"/>
      <c r="R380" s="850"/>
    </row>
    <row r="381" spans="1:18" ht="14.45" customHeight="1" x14ac:dyDescent="0.2">
      <c r="A381" s="831" t="s">
        <v>6366</v>
      </c>
      <c r="B381" s="832" t="s">
        <v>6743</v>
      </c>
      <c r="C381" s="832" t="s">
        <v>616</v>
      </c>
      <c r="D381" s="832" t="s">
        <v>6368</v>
      </c>
      <c r="E381" s="832" t="s">
        <v>6505</v>
      </c>
      <c r="F381" s="832" t="s">
        <v>2816</v>
      </c>
      <c r="G381" s="849">
        <v>61.83</v>
      </c>
      <c r="H381" s="849">
        <v>14547.69</v>
      </c>
      <c r="I381" s="832">
        <v>0.35325231926939221</v>
      </c>
      <c r="J381" s="832">
        <v>235.28529839883552</v>
      </c>
      <c r="K381" s="849">
        <v>223.91000000000003</v>
      </c>
      <c r="L381" s="849">
        <v>41182.15</v>
      </c>
      <c r="M381" s="832">
        <v>1</v>
      </c>
      <c r="N381" s="832">
        <v>183.92278147469963</v>
      </c>
      <c r="O381" s="849">
        <v>65.86</v>
      </c>
      <c r="P381" s="849">
        <v>5970.2199999999993</v>
      </c>
      <c r="Q381" s="837">
        <v>0.14497106149144712</v>
      </c>
      <c r="R381" s="850">
        <v>90.650167020953532</v>
      </c>
    </row>
    <row r="382" spans="1:18" ht="14.45" customHeight="1" x14ac:dyDescent="0.2">
      <c r="A382" s="831" t="s">
        <v>6366</v>
      </c>
      <c r="B382" s="832" t="s">
        <v>6743</v>
      </c>
      <c r="C382" s="832" t="s">
        <v>616</v>
      </c>
      <c r="D382" s="832" t="s">
        <v>6368</v>
      </c>
      <c r="E382" s="832" t="s">
        <v>6506</v>
      </c>
      <c r="F382" s="832" t="s">
        <v>6507</v>
      </c>
      <c r="G382" s="849">
        <v>0</v>
      </c>
      <c r="H382" s="849">
        <v>0</v>
      </c>
      <c r="I382" s="832"/>
      <c r="J382" s="832"/>
      <c r="K382" s="849"/>
      <c r="L382" s="849"/>
      <c r="M382" s="832"/>
      <c r="N382" s="832"/>
      <c r="O382" s="849"/>
      <c r="P382" s="849"/>
      <c r="Q382" s="837"/>
      <c r="R382" s="850"/>
    </row>
    <row r="383" spans="1:18" ht="14.45" customHeight="1" x14ac:dyDescent="0.2">
      <c r="A383" s="831" t="s">
        <v>6366</v>
      </c>
      <c r="B383" s="832" t="s">
        <v>6743</v>
      </c>
      <c r="C383" s="832" t="s">
        <v>616</v>
      </c>
      <c r="D383" s="832" t="s">
        <v>6368</v>
      </c>
      <c r="E383" s="832" t="s">
        <v>6508</v>
      </c>
      <c r="F383" s="832" t="s">
        <v>1043</v>
      </c>
      <c r="G383" s="849"/>
      <c r="H383" s="849"/>
      <c r="I383" s="832"/>
      <c r="J383" s="832"/>
      <c r="K383" s="849"/>
      <c r="L383" s="849"/>
      <c r="M383" s="832"/>
      <c r="N383" s="832"/>
      <c r="O383" s="849">
        <v>18.43</v>
      </c>
      <c r="P383" s="849">
        <v>1410.08</v>
      </c>
      <c r="Q383" s="837"/>
      <c r="R383" s="850">
        <v>76.510037981551818</v>
      </c>
    </row>
    <row r="384" spans="1:18" ht="14.45" customHeight="1" x14ac:dyDescent="0.2">
      <c r="A384" s="831" t="s">
        <v>6366</v>
      </c>
      <c r="B384" s="832" t="s">
        <v>6743</v>
      </c>
      <c r="C384" s="832" t="s">
        <v>616</v>
      </c>
      <c r="D384" s="832" t="s">
        <v>6368</v>
      </c>
      <c r="E384" s="832" t="s">
        <v>6512</v>
      </c>
      <c r="F384" s="832" t="s">
        <v>6513</v>
      </c>
      <c r="G384" s="849">
        <v>41</v>
      </c>
      <c r="H384" s="849">
        <v>15006.41</v>
      </c>
      <c r="I384" s="832">
        <v>6.833333333333333</v>
      </c>
      <c r="J384" s="832">
        <v>366.01</v>
      </c>
      <c r="K384" s="849">
        <v>6</v>
      </c>
      <c r="L384" s="849">
        <v>2196.06</v>
      </c>
      <c r="M384" s="832">
        <v>1</v>
      </c>
      <c r="N384" s="832">
        <v>366.01</v>
      </c>
      <c r="O384" s="849">
        <v>21.72</v>
      </c>
      <c r="P384" s="849">
        <v>1827.58</v>
      </c>
      <c r="Q384" s="837">
        <v>0.83220859175068074</v>
      </c>
      <c r="R384" s="850">
        <v>84.14272559852671</v>
      </c>
    </row>
    <row r="385" spans="1:18" ht="14.45" customHeight="1" x14ac:dyDescent="0.2">
      <c r="A385" s="831" t="s">
        <v>6366</v>
      </c>
      <c r="B385" s="832" t="s">
        <v>6743</v>
      </c>
      <c r="C385" s="832" t="s">
        <v>616</v>
      </c>
      <c r="D385" s="832" t="s">
        <v>6368</v>
      </c>
      <c r="E385" s="832" t="s">
        <v>6514</v>
      </c>
      <c r="F385" s="832" t="s">
        <v>6515</v>
      </c>
      <c r="G385" s="849">
        <v>13.08</v>
      </c>
      <c r="H385" s="849">
        <v>96173.7</v>
      </c>
      <c r="I385" s="832">
        <v>0.14670256381125341</v>
      </c>
      <c r="J385" s="832">
        <v>7352.7293577981645</v>
      </c>
      <c r="K385" s="849">
        <v>89.16</v>
      </c>
      <c r="L385" s="849">
        <v>655569.31999999995</v>
      </c>
      <c r="M385" s="832">
        <v>1</v>
      </c>
      <c r="N385" s="832">
        <v>7352.7290264692683</v>
      </c>
      <c r="O385" s="849">
        <v>43.28</v>
      </c>
      <c r="P385" s="849">
        <v>317483.84999999998</v>
      </c>
      <c r="Q385" s="837">
        <v>0.48428722991490813</v>
      </c>
      <c r="R385" s="850">
        <v>7335.5787892791122</v>
      </c>
    </row>
    <row r="386" spans="1:18" ht="14.45" customHeight="1" x14ac:dyDescent="0.2">
      <c r="A386" s="831" t="s">
        <v>6366</v>
      </c>
      <c r="B386" s="832" t="s">
        <v>6743</v>
      </c>
      <c r="C386" s="832" t="s">
        <v>616</v>
      </c>
      <c r="D386" s="832" t="s">
        <v>6368</v>
      </c>
      <c r="E386" s="832" t="s">
        <v>6516</v>
      </c>
      <c r="F386" s="832" t="s">
        <v>6513</v>
      </c>
      <c r="G386" s="849">
        <v>21</v>
      </c>
      <c r="H386" s="849">
        <v>30744.420000000002</v>
      </c>
      <c r="I386" s="832">
        <v>3.1351031100768778</v>
      </c>
      <c r="J386" s="832">
        <v>1464.02</v>
      </c>
      <c r="K386" s="849">
        <v>9.84</v>
      </c>
      <c r="L386" s="849">
        <v>9806.51</v>
      </c>
      <c r="M386" s="832">
        <v>1</v>
      </c>
      <c r="N386" s="832">
        <v>996.59654471544718</v>
      </c>
      <c r="O386" s="849">
        <v>26.19</v>
      </c>
      <c r="P386" s="849">
        <v>8227.25</v>
      </c>
      <c r="Q386" s="837">
        <v>0.83895799830928641</v>
      </c>
      <c r="R386" s="850">
        <v>314.13707521954944</v>
      </c>
    </row>
    <row r="387" spans="1:18" ht="14.45" customHeight="1" x14ac:dyDescent="0.2">
      <c r="A387" s="831" t="s">
        <v>6366</v>
      </c>
      <c r="B387" s="832" t="s">
        <v>6743</v>
      </c>
      <c r="C387" s="832" t="s">
        <v>616</v>
      </c>
      <c r="D387" s="832" t="s">
        <v>6368</v>
      </c>
      <c r="E387" s="832" t="s">
        <v>6517</v>
      </c>
      <c r="F387" s="832" t="s">
        <v>2363</v>
      </c>
      <c r="G387" s="849"/>
      <c r="H387" s="849"/>
      <c r="I387" s="832"/>
      <c r="J387" s="832"/>
      <c r="K387" s="849">
        <v>1</v>
      </c>
      <c r="L387" s="849">
        <v>43493.24</v>
      </c>
      <c r="M387" s="832">
        <v>1</v>
      </c>
      <c r="N387" s="832">
        <v>43493.24</v>
      </c>
      <c r="O387" s="849"/>
      <c r="P387" s="849"/>
      <c r="Q387" s="837"/>
      <c r="R387" s="850"/>
    </row>
    <row r="388" spans="1:18" ht="14.45" customHeight="1" x14ac:dyDescent="0.2">
      <c r="A388" s="831" t="s">
        <v>6366</v>
      </c>
      <c r="B388" s="832" t="s">
        <v>6743</v>
      </c>
      <c r="C388" s="832" t="s">
        <v>616</v>
      </c>
      <c r="D388" s="832" t="s">
        <v>6368</v>
      </c>
      <c r="E388" s="832" t="s">
        <v>6521</v>
      </c>
      <c r="F388" s="832" t="s">
        <v>6522</v>
      </c>
      <c r="G388" s="849">
        <v>96.15</v>
      </c>
      <c r="H388" s="849">
        <v>51781.009999999987</v>
      </c>
      <c r="I388" s="832">
        <v>0.91253396822935195</v>
      </c>
      <c r="J388" s="832">
        <v>538.54404576183026</v>
      </c>
      <c r="K388" s="849">
        <v>116.35</v>
      </c>
      <c r="L388" s="849">
        <v>56744.2</v>
      </c>
      <c r="M388" s="832">
        <v>1</v>
      </c>
      <c r="N388" s="832">
        <v>487.70262140094542</v>
      </c>
      <c r="O388" s="849">
        <v>62.530000000000015</v>
      </c>
      <c r="P388" s="849">
        <v>25832.499999999996</v>
      </c>
      <c r="Q388" s="837">
        <v>0.45524476510374623</v>
      </c>
      <c r="R388" s="850">
        <v>413.12170158323988</v>
      </c>
    </row>
    <row r="389" spans="1:18" ht="14.45" customHeight="1" x14ac:dyDescent="0.2">
      <c r="A389" s="831" t="s">
        <v>6366</v>
      </c>
      <c r="B389" s="832" t="s">
        <v>6743</v>
      </c>
      <c r="C389" s="832" t="s">
        <v>616</v>
      </c>
      <c r="D389" s="832" t="s">
        <v>6368</v>
      </c>
      <c r="E389" s="832" t="s">
        <v>6523</v>
      </c>
      <c r="F389" s="832" t="s">
        <v>3218</v>
      </c>
      <c r="G389" s="849"/>
      <c r="H389" s="849"/>
      <c r="I389" s="832"/>
      <c r="J389" s="832"/>
      <c r="K389" s="849"/>
      <c r="L389" s="849"/>
      <c r="M389" s="832"/>
      <c r="N389" s="832"/>
      <c r="O389" s="849">
        <v>3</v>
      </c>
      <c r="P389" s="849">
        <v>127347</v>
      </c>
      <c r="Q389" s="837"/>
      <c r="R389" s="850">
        <v>42449</v>
      </c>
    </row>
    <row r="390" spans="1:18" ht="14.45" customHeight="1" x14ac:dyDescent="0.2">
      <c r="A390" s="831" t="s">
        <v>6366</v>
      </c>
      <c r="B390" s="832" t="s">
        <v>6743</v>
      </c>
      <c r="C390" s="832" t="s">
        <v>616</v>
      </c>
      <c r="D390" s="832" t="s">
        <v>6368</v>
      </c>
      <c r="E390" s="832" t="s">
        <v>6526</v>
      </c>
      <c r="F390" s="832" t="s">
        <v>4484</v>
      </c>
      <c r="G390" s="849">
        <v>2</v>
      </c>
      <c r="H390" s="849">
        <v>141.4</v>
      </c>
      <c r="I390" s="832">
        <v>0.4</v>
      </c>
      <c r="J390" s="832">
        <v>70.7</v>
      </c>
      <c r="K390" s="849">
        <v>5.0000000000000009</v>
      </c>
      <c r="L390" s="849">
        <v>353.5</v>
      </c>
      <c r="M390" s="832">
        <v>1</v>
      </c>
      <c r="N390" s="832">
        <v>70.699999999999989</v>
      </c>
      <c r="O390" s="849"/>
      <c r="P390" s="849"/>
      <c r="Q390" s="837"/>
      <c r="R390" s="850"/>
    </row>
    <row r="391" spans="1:18" ht="14.45" customHeight="1" x14ac:dyDescent="0.2">
      <c r="A391" s="831" t="s">
        <v>6366</v>
      </c>
      <c r="B391" s="832" t="s">
        <v>6743</v>
      </c>
      <c r="C391" s="832" t="s">
        <v>616</v>
      </c>
      <c r="D391" s="832" t="s">
        <v>6368</v>
      </c>
      <c r="E391" s="832" t="s">
        <v>6527</v>
      </c>
      <c r="F391" s="832" t="s">
        <v>3946</v>
      </c>
      <c r="G391" s="849">
        <v>73</v>
      </c>
      <c r="H391" s="849">
        <v>10837.58</v>
      </c>
      <c r="I391" s="832"/>
      <c r="J391" s="832">
        <v>148.46</v>
      </c>
      <c r="K391" s="849"/>
      <c r="L391" s="849"/>
      <c r="M391" s="832"/>
      <c r="N391" s="832"/>
      <c r="O391" s="849"/>
      <c r="P391" s="849"/>
      <c r="Q391" s="837"/>
      <c r="R391" s="850"/>
    </row>
    <row r="392" spans="1:18" ht="14.45" customHeight="1" x14ac:dyDescent="0.2">
      <c r="A392" s="831" t="s">
        <v>6366</v>
      </c>
      <c r="B392" s="832" t="s">
        <v>6743</v>
      </c>
      <c r="C392" s="832" t="s">
        <v>616</v>
      </c>
      <c r="D392" s="832" t="s">
        <v>6368</v>
      </c>
      <c r="E392" s="832" t="s">
        <v>6528</v>
      </c>
      <c r="F392" s="832" t="s">
        <v>6513</v>
      </c>
      <c r="G392" s="849"/>
      <c r="H392" s="849"/>
      <c r="I392" s="832"/>
      <c r="J392" s="832"/>
      <c r="K392" s="849">
        <v>1</v>
      </c>
      <c r="L392" s="849">
        <v>2928.05</v>
      </c>
      <c r="M392" s="832">
        <v>1</v>
      </c>
      <c r="N392" s="832">
        <v>2928.05</v>
      </c>
      <c r="O392" s="849"/>
      <c r="P392" s="849"/>
      <c r="Q392" s="837"/>
      <c r="R392" s="850"/>
    </row>
    <row r="393" spans="1:18" ht="14.45" customHeight="1" x14ac:dyDescent="0.2">
      <c r="A393" s="831" t="s">
        <v>6366</v>
      </c>
      <c r="B393" s="832" t="s">
        <v>6743</v>
      </c>
      <c r="C393" s="832" t="s">
        <v>616</v>
      </c>
      <c r="D393" s="832" t="s">
        <v>6368</v>
      </c>
      <c r="E393" s="832" t="s">
        <v>6534</v>
      </c>
      <c r="F393" s="832" t="s">
        <v>2847</v>
      </c>
      <c r="G393" s="849">
        <v>120</v>
      </c>
      <c r="H393" s="849">
        <v>209889.6</v>
      </c>
      <c r="I393" s="832">
        <v>1.7667894136881026</v>
      </c>
      <c r="J393" s="832">
        <v>1749.0800000000002</v>
      </c>
      <c r="K393" s="849">
        <v>107</v>
      </c>
      <c r="L393" s="849">
        <v>118797.18000000001</v>
      </c>
      <c r="M393" s="832">
        <v>1</v>
      </c>
      <c r="N393" s="832">
        <v>1110.254018691589</v>
      </c>
      <c r="O393" s="849">
        <v>27</v>
      </c>
      <c r="P393" s="849">
        <v>3255.0899999999997</v>
      </c>
      <c r="Q393" s="837">
        <v>2.7400397888232696E-2</v>
      </c>
      <c r="R393" s="850">
        <v>120.55888888888887</v>
      </c>
    </row>
    <row r="394" spans="1:18" ht="14.45" customHeight="1" x14ac:dyDescent="0.2">
      <c r="A394" s="831" t="s">
        <v>6366</v>
      </c>
      <c r="B394" s="832" t="s">
        <v>6743</v>
      </c>
      <c r="C394" s="832" t="s">
        <v>616</v>
      </c>
      <c r="D394" s="832" t="s">
        <v>6368</v>
      </c>
      <c r="E394" s="832" t="s">
        <v>6535</v>
      </c>
      <c r="F394" s="832" t="s">
        <v>3029</v>
      </c>
      <c r="G394" s="849">
        <v>76.149999999999977</v>
      </c>
      <c r="H394" s="849">
        <v>21535.69</v>
      </c>
      <c r="I394" s="832">
        <v>1.0720145711655986</v>
      </c>
      <c r="J394" s="832">
        <v>282.80617202889039</v>
      </c>
      <c r="K394" s="849">
        <v>72.099999999999994</v>
      </c>
      <c r="L394" s="849">
        <v>20088.989999999998</v>
      </c>
      <c r="M394" s="832">
        <v>1</v>
      </c>
      <c r="N394" s="832">
        <v>278.62676837725382</v>
      </c>
      <c r="O394" s="849">
        <v>46.1</v>
      </c>
      <c r="P394" s="849">
        <v>12753.260000000002</v>
      </c>
      <c r="Q394" s="837">
        <v>0.63483828704180767</v>
      </c>
      <c r="R394" s="850">
        <v>276.6433839479393</v>
      </c>
    </row>
    <row r="395" spans="1:18" ht="14.45" customHeight="1" x14ac:dyDescent="0.2">
      <c r="A395" s="831" t="s">
        <v>6366</v>
      </c>
      <c r="B395" s="832" t="s">
        <v>6743</v>
      </c>
      <c r="C395" s="832" t="s">
        <v>616</v>
      </c>
      <c r="D395" s="832" t="s">
        <v>6368</v>
      </c>
      <c r="E395" s="832" t="s">
        <v>6536</v>
      </c>
      <c r="F395" s="832" t="s">
        <v>6443</v>
      </c>
      <c r="G395" s="849">
        <v>1</v>
      </c>
      <c r="H395" s="849">
        <v>639.37</v>
      </c>
      <c r="I395" s="832"/>
      <c r="J395" s="832">
        <v>639.37</v>
      </c>
      <c r="K395" s="849"/>
      <c r="L395" s="849"/>
      <c r="M395" s="832"/>
      <c r="N395" s="832"/>
      <c r="O395" s="849"/>
      <c r="P395" s="849"/>
      <c r="Q395" s="837"/>
      <c r="R395" s="850"/>
    </row>
    <row r="396" spans="1:18" ht="14.45" customHeight="1" x14ac:dyDescent="0.2">
      <c r="A396" s="831" t="s">
        <v>6366</v>
      </c>
      <c r="B396" s="832" t="s">
        <v>6743</v>
      </c>
      <c r="C396" s="832" t="s">
        <v>616</v>
      </c>
      <c r="D396" s="832" t="s">
        <v>6368</v>
      </c>
      <c r="E396" s="832" t="s">
        <v>6544</v>
      </c>
      <c r="F396" s="832" t="s">
        <v>6414</v>
      </c>
      <c r="G396" s="849"/>
      <c r="H396" s="849"/>
      <c r="I396" s="832"/>
      <c r="J396" s="832"/>
      <c r="K396" s="849"/>
      <c r="L396" s="849"/>
      <c r="M396" s="832"/>
      <c r="N396" s="832"/>
      <c r="O396" s="849">
        <v>7.6</v>
      </c>
      <c r="P396" s="849">
        <v>2390.2899999999995</v>
      </c>
      <c r="Q396" s="837"/>
      <c r="R396" s="850">
        <v>314.5118421052631</v>
      </c>
    </row>
    <row r="397" spans="1:18" ht="14.45" customHeight="1" x14ac:dyDescent="0.2">
      <c r="A397" s="831" t="s">
        <v>6366</v>
      </c>
      <c r="B397" s="832" t="s">
        <v>6743</v>
      </c>
      <c r="C397" s="832" t="s">
        <v>616</v>
      </c>
      <c r="D397" s="832" t="s">
        <v>6368</v>
      </c>
      <c r="E397" s="832" t="s">
        <v>6749</v>
      </c>
      <c r="F397" s="832" t="s">
        <v>694</v>
      </c>
      <c r="G397" s="849"/>
      <c r="H397" s="849"/>
      <c r="I397" s="832"/>
      <c r="J397" s="832"/>
      <c r="K397" s="849"/>
      <c r="L397" s="849"/>
      <c r="M397" s="832"/>
      <c r="N397" s="832"/>
      <c r="O397" s="849">
        <v>0.1</v>
      </c>
      <c r="P397" s="849">
        <v>4.63</v>
      </c>
      <c r="Q397" s="837"/>
      <c r="R397" s="850">
        <v>46.3</v>
      </c>
    </row>
    <row r="398" spans="1:18" ht="14.45" customHeight="1" x14ac:dyDescent="0.2">
      <c r="A398" s="831" t="s">
        <v>6366</v>
      </c>
      <c r="B398" s="832" t="s">
        <v>6743</v>
      </c>
      <c r="C398" s="832" t="s">
        <v>616</v>
      </c>
      <c r="D398" s="832" t="s">
        <v>6368</v>
      </c>
      <c r="E398" s="832" t="s">
        <v>6545</v>
      </c>
      <c r="F398" s="832" t="s">
        <v>3185</v>
      </c>
      <c r="G398" s="849"/>
      <c r="H398" s="849"/>
      <c r="I398" s="832"/>
      <c r="J398" s="832"/>
      <c r="K398" s="849"/>
      <c r="L398" s="849"/>
      <c r="M398" s="832"/>
      <c r="N398" s="832"/>
      <c r="O398" s="849">
        <v>12</v>
      </c>
      <c r="P398" s="849">
        <v>20715.28</v>
      </c>
      <c r="Q398" s="837"/>
      <c r="R398" s="850">
        <v>1726.2733333333333</v>
      </c>
    </row>
    <row r="399" spans="1:18" ht="14.45" customHeight="1" x14ac:dyDescent="0.2">
      <c r="A399" s="831" t="s">
        <v>6366</v>
      </c>
      <c r="B399" s="832" t="s">
        <v>6743</v>
      </c>
      <c r="C399" s="832" t="s">
        <v>616</v>
      </c>
      <c r="D399" s="832" t="s">
        <v>6368</v>
      </c>
      <c r="E399" s="832" t="s">
        <v>6546</v>
      </c>
      <c r="F399" s="832" t="s">
        <v>6380</v>
      </c>
      <c r="G399" s="849">
        <v>1</v>
      </c>
      <c r="H399" s="849">
        <v>6372.54</v>
      </c>
      <c r="I399" s="832">
        <v>0.17020304849173937</v>
      </c>
      <c r="J399" s="832">
        <v>6372.54</v>
      </c>
      <c r="K399" s="849">
        <v>9</v>
      </c>
      <c r="L399" s="849">
        <v>37440.81</v>
      </c>
      <c r="M399" s="832">
        <v>1</v>
      </c>
      <c r="N399" s="832">
        <v>4160.09</v>
      </c>
      <c r="O399" s="849">
        <v>92</v>
      </c>
      <c r="P399" s="849">
        <v>375927.89</v>
      </c>
      <c r="Q399" s="837">
        <v>10.040591803435877</v>
      </c>
      <c r="R399" s="850">
        <v>4086.1727173913046</v>
      </c>
    </row>
    <row r="400" spans="1:18" ht="14.45" customHeight="1" x14ac:dyDescent="0.2">
      <c r="A400" s="831" t="s">
        <v>6366</v>
      </c>
      <c r="B400" s="832" t="s">
        <v>6743</v>
      </c>
      <c r="C400" s="832" t="s">
        <v>616</v>
      </c>
      <c r="D400" s="832" t="s">
        <v>6368</v>
      </c>
      <c r="E400" s="832" t="s">
        <v>6561</v>
      </c>
      <c r="F400" s="832" t="s">
        <v>6562</v>
      </c>
      <c r="G400" s="849">
        <v>88.93</v>
      </c>
      <c r="H400" s="849">
        <v>32751.29</v>
      </c>
      <c r="I400" s="832">
        <v>2.8422562199567993</v>
      </c>
      <c r="J400" s="832">
        <v>368.28168222197235</v>
      </c>
      <c r="K400" s="849">
        <v>37.5</v>
      </c>
      <c r="L400" s="849">
        <v>11522.99</v>
      </c>
      <c r="M400" s="832">
        <v>1</v>
      </c>
      <c r="N400" s="832">
        <v>307.27973333333335</v>
      </c>
      <c r="O400" s="849"/>
      <c r="P400" s="849"/>
      <c r="Q400" s="837"/>
      <c r="R400" s="850"/>
    </row>
    <row r="401" spans="1:18" ht="14.45" customHeight="1" x14ac:dyDescent="0.2">
      <c r="A401" s="831" t="s">
        <v>6366</v>
      </c>
      <c r="B401" s="832" t="s">
        <v>6743</v>
      </c>
      <c r="C401" s="832" t="s">
        <v>616</v>
      </c>
      <c r="D401" s="832" t="s">
        <v>6368</v>
      </c>
      <c r="E401" s="832" t="s">
        <v>6563</v>
      </c>
      <c r="F401" s="832" t="s">
        <v>6562</v>
      </c>
      <c r="G401" s="849">
        <v>332.94</v>
      </c>
      <c r="H401" s="849">
        <v>310742.95</v>
      </c>
      <c r="I401" s="832">
        <v>7.9596246404319686</v>
      </c>
      <c r="J401" s="832">
        <v>933.33017961194219</v>
      </c>
      <c r="K401" s="849">
        <v>50.82</v>
      </c>
      <c r="L401" s="849">
        <v>39039.9</v>
      </c>
      <c r="M401" s="832">
        <v>1</v>
      </c>
      <c r="N401" s="832">
        <v>768.19952774498233</v>
      </c>
      <c r="O401" s="849"/>
      <c r="P401" s="849"/>
      <c r="Q401" s="837"/>
      <c r="R401" s="850"/>
    </row>
    <row r="402" spans="1:18" ht="14.45" customHeight="1" x14ac:dyDescent="0.2">
      <c r="A402" s="831" t="s">
        <v>6366</v>
      </c>
      <c r="B402" s="832" t="s">
        <v>6743</v>
      </c>
      <c r="C402" s="832" t="s">
        <v>616</v>
      </c>
      <c r="D402" s="832" t="s">
        <v>6368</v>
      </c>
      <c r="E402" s="832" t="s">
        <v>6750</v>
      </c>
      <c r="F402" s="832" t="s">
        <v>2208</v>
      </c>
      <c r="G402" s="849">
        <v>1</v>
      </c>
      <c r="H402" s="849">
        <v>36.58</v>
      </c>
      <c r="I402" s="832"/>
      <c r="J402" s="832">
        <v>36.58</v>
      </c>
      <c r="K402" s="849"/>
      <c r="L402" s="849"/>
      <c r="M402" s="832"/>
      <c r="N402" s="832"/>
      <c r="O402" s="849"/>
      <c r="P402" s="849"/>
      <c r="Q402" s="837"/>
      <c r="R402" s="850"/>
    </row>
    <row r="403" spans="1:18" ht="14.45" customHeight="1" x14ac:dyDescent="0.2">
      <c r="A403" s="831" t="s">
        <v>6366</v>
      </c>
      <c r="B403" s="832" t="s">
        <v>6743</v>
      </c>
      <c r="C403" s="832" t="s">
        <v>616</v>
      </c>
      <c r="D403" s="832" t="s">
        <v>6368</v>
      </c>
      <c r="E403" s="832" t="s">
        <v>6566</v>
      </c>
      <c r="F403" s="832" t="s">
        <v>779</v>
      </c>
      <c r="G403" s="849">
        <v>1</v>
      </c>
      <c r="H403" s="849">
        <v>1516.73</v>
      </c>
      <c r="I403" s="832"/>
      <c r="J403" s="832">
        <v>1516.73</v>
      </c>
      <c r="K403" s="849"/>
      <c r="L403" s="849"/>
      <c r="M403" s="832"/>
      <c r="N403" s="832"/>
      <c r="O403" s="849">
        <v>4</v>
      </c>
      <c r="P403" s="849">
        <v>4970.6900000000005</v>
      </c>
      <c r="Q403" s="837"/>
      <c r="R403" s="850">
        <v>1242.6725000000001</v>
      </c>
    </row>
    <row r="404" spans="1:18" ht="14.45" customHeight="1" x14ac:dyDescent="0.2">
      <c r="A404" s="831" t="s">
        <v>6366</v>
      </c>
      <c r="B404" s="832" t="s">
        <v>6743</v>
      </c>
      <c r="C404" s="832" t="s">
        <v>616</v>
      </c>
      <c r="D404" s="832" t="s">
        <v>6368</v>
      </c>
      <c r="E404" s="832" t="s">
        <v>6570</v>
      </c>
      <c r="F404" s="832" t="s">
        <v>3190</v>
      </c>
      <c r="G404" s="849">
        <v>156</v>
      </c>
      <c r="H404" s="849">
        <v>224711.75999999995</v>
      </c>
      <c r="I404" s="832">
        <v>0.69307751115720806</v>
      </c>
      <c r="J404" s="832">
        <v>1440.4599999999996</v>
      </c>
      <c r="K404" s="849">
        <v>245</v>
      </c>
      <c r="L404" s="849">
        <v>324223.13000000006</v>
      </c>
      <c r="M404" s="832">
        <v>1</v>
      </c>
      <c r="N404" s="832">
        <v>1323.3597142857145</v>
      </c>
      <c r="O404" s="849">
        <v>64</v>
      </c>
      <c r="P404" s="849">
        <v>75940.48000000001</v>
      </c>
      <c r="Q404" s="837">
        <v>0.234222894584973</v>
      </c>
      <c r="R404" s="850">
        <v>1186.5700000000002</v>
      </c>
    </row>
    <row r="405" spans="1:18" ht="14.45" customHeight="1" x14ac:dyDescent="0.2">
      <c r="A405" s="831" t="s">
        <v>6366</v>
      </c>
      <c r="B405" s="832" t="s">
        <v>6743</v>
      </c>
      <c r="C405" s="832" t="s">
        <v>616</v>
      </c>
      <c r="D405" s="832" t="s">
        <v>6368</v>
      </c>
      <c r="E405" s="832" t="s">
        <v>6571</v>
      </c>
      <c r="F405" s="832" t="s">
        <v>6572</v>
      </c>
      <c r="G405" s="849">
        <v>42</v>
      </c>
      <c r="H405" s="849">
        <v>73461.36</v>
      </c>
      <c r="I405" s="832"/>
      <c r="J405" s="832">
        <v>1749.08</v>
      </c>
      <c r="K405" s="849"/>
      <c r="L405" s="849"/>
      <c r="M405" s="832"/>
      <c r="N405" s="832"/>
      <c r="O405" s="849"/>
      <c r="P405" s="849"/>
      <c r="Q405" s="837"/>
      <c r="R405" s="850"/>
    </row>
    <row r="406" spans="1:18" ht="14.45" customHeight="1" x14ac:dyDescent="0.2">
      <c r="A406" s="831" t="s">
        <v>6366</v>
      </c>
      <c r="B406" s="832" t="s">
        <v>6743</v>
      </c>
      <c r="C406" s="832" t="s">
        <v>616</v>
      </c>
      <c r="D406" s="832" t="s">
        <v>6368</v>
      </c>
      <c r="E406" s="832" t="s">
        <v>6573</v>
      </c>
      <c r="F406" s="832" t="s">
        <v>3190</v>
      </c>
      <c r="G406" s="849">
        <v>10</v>
      </c>
      <c r="H406" s="849">
        <v>45671</v>
      </c>
      <c r="I406" s="832">
        <v>2.0541571371064768</v>
      </c>
      <c r="J406" s="832">
        <v>4567.1000000000004</v>
      </c>
      <c r="K406" s="849">
        <v>5</v>
      </c>
      <c r="L406" s="849">
        <v>22233.45</v>
      </c>
      <c r="M406" s="832">
        <v>1</v>
      </c>
      <c r="N406" s="832">
        <v>4446.6900000000005</v>
      </c>
      <c r="O406" s="849">
        <v>4</v>
      </c>
      <c r="P406" s="849">
        <v>15860.2</v>
      </c>
      <c r="Q406" s="837">
        <v>0.71334858062963691</v>
      </c>
      <c r="R406" s="850">
        <v>3965.05</v>
      </c>
    </row>
    <row r="407" spans="1:18" ht="14.45" customHeight="1" x14ac:dyDescent="0.2">
      <c r="A407" s="831" t="s">
        <v>6366</v>
      </c>
      <c r="B407" s="832" t="s">
        <v>6743</v>
      </c>
      <c r="C407" s="832" t="s">
        <v>616</v>
      </c>
      <c r="D407" s="832" t="s">
        <v>6368</v>
      </c>
      <c r="E407" s="832" t="s">
        <v>6574</v>
      </c>
      <c r="F407" s="832" t="s">
        <v>3169</v>
      </c>
      <c r="G407" s="849">
        <v>9</v>
      </c>
      <c r="H407" s="849">
        <v>257616.90000000002</v>
      </c>
      <c r="I407" s="832">
        <v>0.51541955720841803</v>
      </c>
      <c r="J407" s="832">
        <v>28624.100000000002</v>
      </c>
      <c r="K407" s="849">
        <v>24</v>
      </c>
      <c r="L407" s="849">
        <v>499819.79999999993</v>
      </c>
      <c r="M407" s="832">
        <v>1</v>
      </c>
      <c r="N407" s="832">
        <v>20825.824999999997</v>
      </c>
      <c r="O407" s="849">
        <v>17</v>
      </c>
      <c r="P407" s="849">
        <v>346443</v>
      </c>
      <c r="Q407" s="837">
        <v>0.69313580614453463</v>
      </c>
      <c r="R407" s="850">
        <v>20379</v>
      </c>
    </row>
    <row r="408" spans="1:18" ht="14.45" customHeight="1" x14ac:dyDescent="0.2">
      <c r="A408" s="831" t="s">
        <v>6366</v>
      </c>
      <c r="B408" s="832" t="s">
        <v>6743</v>
      </c>
      <c r="C408" s="832" t="s">
        <v>616</v>
      </c>
      <c r="D408" s="832" t="s">
        <v>6368</v>
      </c>
      <c r="E408" s="832" t="s">
        <v>6575</v>
      </c>
      <c r="F408" s="832" t="s">
        <v>6576</v>
      </c>
      <c r="G408" s="849">
        <v>212.45000000000005</v>
      </c>
      <c r="H408" s="849">
        <v>166624.10999999999</v>
      </c>
      <c r="I408" s="832">
        <v>28.17633023427274</v>
      </c>
      <c r="J408" s="832">
        <v>784.2979995293008</v>
      </c>
      <c r="K408" s="849">
        <v>7.54</v>
      </c>
      <c r="L408" s="849">
        <v>5913.6200000000008</v>
      </c>
      <c r="M408" s="832">
        <v>1</v>
      </c>
      <c r="N408" s="832">
        <v>784.29973474801068</v>
      </c>
      <c r="O408" s="849"/>
      <c r="P408" s="849"/>
      <c r="Q408" s="837"/>
      <c r="R408" s="850"/>
    </row>
    <row r="409" spans="1:18" ht="14.45" customHeight="1" x14ac:dyDescent="0.2">
      <c r="A409" s="831" t="s">
        <v>6366</v>
      </c>
      <c r="B409" s="832" t="s">
        <v>6743</v>
      </c>
      <c r="C409" s="832" t="s">
        <v>616</v>
      </c>
      <c r="D409" s="832" t="s">
        <v>6368</v>
      </c>
      <c r="E409" s="832" t="s">
        <v>6577</v>
      </c>
      <c r="F409" s="832" t="s">
        <v>6576</v>
      </c>
      <c r="G409" s="849">
        <v>136.32999999999998</v>
      </c>
      <c r="H409" s="849">
        <v>32076.62</v>
      </c>
      <c r="I409" s="832">
        <v>2.4383595591030027</v>
      </c>
      <c r="J409" s="832">
        <v>235.28658402405929</v>
      </c>
      <c r="K409" s="849">
        <v>55.91</v>
      </c>
      <c r="L409" s="849">
        <v>13155</v>
      </c>
      <c r="M409" s="832">
        <v>1</v>
      </c>
      <c r="N409" s="832">
        <v>235.28885709175461</v>
      </c>
      <c r="O409" s="849"/>
      <c r="P409" s="849"/>
      <c r="Q409" s="837"/>
      <c r="R409" s="850"/>
    </row>
    <row r="410" spans="1:18" ht="14.45" customHeight="1" x14ac:dyDescent="0.2">
      <c r="A410" s="831" t="s">
        <v>6366</v>
      </c>
      <c r="B410" s="832" t="s">
        <v>6743</v>
      </c>
      <c r="C410" s="832" t="s">
        <v>616</v>
      </c>
      <c r="D410" s="832" t="s">
        <v>6368</v>
      </c>
      <c r="E410" s="832" t="s">
        <v>6578</v>
      </c>
      <c r="F410" s="832" t="s">
        <v>6576</v>
      </c>
      <c r="G410" s="849">
        <v>77.489999999999995</v>
      </c>
      <c r="H410" s="849">
        <v>182325.58000000002</v>
      </c>
      <c r="I410" s="832">
        <v>17.030749126397509</v>
      </c>
      <c r="J410" s="832">
        <v>2352.891727964899</v>
      </c>
      <c r="K410" s="849">
        <v>4.5500000000000007</v>
      </c>
      <c r="L410" s="849">
        <v>10705.67</v>
      </c>
      <c r="M410" s="832">
        <v>1</v>
      </c>
      <c r="N410" s="832">
        <v>2352.8945054945052</v>
      </c>
      <c r="O410" s="849"/>
      <c r="P410" s="849"/>
      <c r="Q410" s="837"/>
      <c r="R410" s="850"/>
    </row>
    <row r="411" spans="1:18" ht="14.45" customHeight="1" x14ac:dyDescent="0.2">
      <c r="A411" s="831" t="s">
        <v>6366</v>
      </c>
      <c r="B411" s="832" t="s">
        <v>6743</v>
      </c>
      <c r="C411" s="832" t="s">
        <v>616</v>
      </c>
      <c r="D411" s="832" t="s">
        <v>6368</v>
      </c>
      <c r="E411" s="832" t="s">
        <v>6580</v>
      </c>
      <c r="F411" s="832" t="s">
        <v>928</v>
      </c>
      <c r="G411" s="849">
        <v>24.949999999999996</v>
      </c>
      <c r="H411" s="849">
        <v>17157.079999999998</v>
      </c>
      <c r="I411" s="832">
        <v>0.22453913221009758</v>
      </c>
      <c r="J411" s="832">
        <v>687.65851703406815</v>
      </c>
      <c r="K411" s="849">
        <v>174.54</v>
      </c>
      <c r="L411" s="849">
        <v>76410.2</v>
      </c>
      <c r="M411" s="832">
        <v>1</v>
      </c>
      <c r="N411" s="832">
        <v>437.78045147244183</v>
      </c>
      <c r="O411" s="849">
        <v>37.89</v>
      </c>
      <c r="P411" s="849">
        <v>8076.96</v>
      </c>
      <c r="Q411" s="837">
        <v>0.10570525924549341</v>
      </c>
      <c r="R411" s="850">
        <v>213.16864608076008</v>
      </c>
    </row>
    <row r="412" spans="1:18" ht="14.45" customHeight="1" x14ac:dyDescent="0.2">
      <c r="A412" s="831" t="s">
        <v>6366</v>
      </c>
      <c r="B412" s="832" t="s">
        <v>6743</v>
      </c>
      <c r="C412" s="832" t="s">
        <v>616</v>
      </c>
      <c r="D412" s="832" t="s">
        <v>6368</v>
      </c>
      <c r="E412" s="832" t="s">
        <v>6581</v>
      </c>
      <c r="F412" s="832" t="s">
        <v>928</v>
      </c>
      <c r="G412" s="849">
        <v>9.43</v>
      </c>
      <c r="H412" s="849">
        <v>1296.98</v>
      </c>
      <c r="I412" s="832">
        <v>0.12626498142016707</v>
      </c>
      <c r="J412" s="832">
        <v>137.53764581124074</v>
      </c>
      <c r="K412" s="849">
        <v>101.68</v>
      </c>
      <c r="L412" s="849">
        <v>10271.890000000001</v>
      </c>
      <c r="M412" s="832">
        <v>1</v>
      </c>
      <c r="N412" s="832">
        <v>101.02173485444533</v>
      </c>
      <c r="O412" s="849">
        <v>31.52</v>
      </c>
      <c r="P412" s="849">
        <v>2298.6099999999997</v>
      </c>
      <c r="Q412" s="837">
        <v>0.22377673436923481</v>
      </c>
      <c r="R412" s="850">
        <v>72.925444162436534</v>
      </c>
    </row>
    <row r="413" spans="1:18" ht="14.45" customHeight="1" x14ac:dyDescent="0.2">
      <c r="A413" s="831" t="s">
        <v>6366</v>
      </c>
      <c r="B413" s="832" t="s">
        <v>6743</v>
      </c>
      <c r="C413" s="832" t="s">
        <v>616</v>
      </c>
      <c r="D413" s="832" t="s">
        <v>6368</v>
      </c>
      <c r="E413" s="832" t="s">
        <v>6583</v>
      </c>
      <c r="F413" s="832" t="s">
        <v>1383</v>
      </c>
      <c r="G413" s="849"/>
      <c r="H413" s="849"/>
      <c r="I413" s="832"/>
      <c r="J413" s="832"/>
      <c r="K413" s="849">
        <v>10</v>
      </c>
      <c r="L413" s="849">
        <v>1484.6000000000001</v>
      </c>
      <c r="M413" s="832">
        <v>1</v>
      </c>
      <c r="N413" s="832">
        <v>148.46</v>
      </c>
      <c r="O413" s="849"/>
      <c r="P413" s="849"/>
      <c r="Q413" s="837"/>
      <c r="R413" s="850"/>
    </row>
    <row r="414" spans="1:18" ht="14.45" customHeight="1" x14ac:dyDescent="0.2">
      <c r="A414" s="831" t="s">
        <v>6366</v>
      </c>
      <c r="B414" s="832" t="s">
        <v>6743</v>
      </c>
      <c r="C414" s="832" t="s">
        <v>616</v>
      </c>
      <c r="D414" s="832" t="s">
        <v>6368</v>
      </c>
      <c r="E414" s="832" t="s">
        <v>6585</v>
      </c>
      <c r="F414" s="832" t="s">
        <v>3946</v>
      </c>
      <c r="G414" s="849"/>
      <c r="H414" s="849"/>
      <c r="I414" s="832"/>
      <c r="J414" s="832"/>
      <c r="K414" s="849">
        <v>1</v>
      </c>
      <c r="L414" s="849">
        <v>148.46</v>
      </c>
      <c r="M414" s="832">
        <v>1</v>
      </c>
      <c r="N414" s="832">
        <v>148.46</v>
      </c>
      <c r="O414" s="849"/>
      <c r="P414" s="849"/>
      <c r="Q414" s="837"/>
      <c r="R414" s="850"/>
    </row>
    <row r="415" spans="1:18" ht="14.45" customHeight="1" x14ac:dyDescent="0.2">
      <c r="A415" s="831" t="s">
        <v>6366</v>
      </c>
      <c r="B415" s="832" t="s">
        <v>6743</v>
      </c>
      <c r="C415" s="832" t="s">
        <v>616</v>
      </c>
      <c r="D415" s="832" t="s">
        <v>6368</v>
      </c>
      <c r="E415" s="832" t="s">
        <v>6751</v>
      </c>
      <c r="F415" s="832" t="s">
        <v>2208</v>
      </c>
      <c r="G415" s="849"/>
      <c r="H415" s="849"/>
      <c r="I415" s="832"/>
      <c r="J415" s="832"/>
      <c r="K415" s="849">
        <v>7.5</v>
      </c>
      <c r="L415" s="849">
        <v>548.62</v>
      </c>
      <c r="M415" s="832">
        <v>1</v>
      </c>
      <c r="N415" s="832">
        <v>73.149333333333331</v>
      </c>
      <c r="O415" s="849"/>
      <c r="P415" s="849"/>
      <c r="Q415" s="837"/>
      <c r="R415" s="850"/>
    </row>
    <row r="416" spans="1:18" ht="14.45" customHeight="1" x14ac:dyDescent="0.2">
      <c r="A416" s="831" t="s">
        <v>6366</v>
      </c>
      <c r="B416" s="832" t="s">
        <v>6743</v>
      </c>
      <c r="C416" s="832" t="s">
        <v>616</v>
      </c>
      <c r="D416" s="832" t="s">
        <v>6368</v>
      </c>
      <c r="E416" s="832" t="s">
        <v>6589</v>
      </c>
      <c r="F416" s="832" t="s">
        <v>2235</v>
      </c>
      <c r="G416" s="849"/>
      <c r="H416" s="849"/>
      <c r="I416" s="832"/>
      <c r="J416" s="832"/>
      <c r="K416" s="849">
        <v>1</v>
      </c>
      <c r="L416" s="849">
        <v>15123.9</v>
      </c>
      <c r="M416" s="832">
        <v>1</v>
      </c>
      <c r="N416" s="832">
        <v>15123.9</v>
      </c>
      <c r="O416" s="849"/>
      <c r="P416" s="849"/>
      <c r="Q416" s="837"/>
      <c r="R416" s="850"/>
    </row>
    <row r="417" spans="1:18" ht="14.45" customHeight="1" x14ac:dyDescent="0.2">
      <c r="A417" s="831" t="s">
        <v>6366</v>
      </c>
      <c r="B417" s="832" t="s">
        <v>6743</v>
      </c>
      <c r="C417" s="832" t="s">
        <v>616</v>
      </c>
      <c r="D417" s="832" t="s">
        <v>6368</v>
      </c>
      <c r="E417" s="832" t="s">
        <v>6590</v>
      </c>
      <c r="F417" s="832" t="s">
        <v>793</v>
      </c>
      <c r="G417" s="849"/>
      <c r="H417" s="849"/>
      <c r="I417" s="832"/>
      <c r="J417" s="832"/>
      <c r="K417" s="849">
        <v>190.16</v>
      </c>
      <c r="L417" s="849">
        <v>29052.210000000003</v>
      </c>
      <c r="M417" s="832">
        <v>1</v>
      </c>
      <c r="N417" s="832">
        <v>152.77771350441736</v>
      </c>
      <c r="O417" s="849">
        <v>221.66</v>
      </c>
      <c r="P417" s="849">
        <v>24699.26</v>
      </c>
      <c r="Q417" s="837">
        <v>0.85016802508311751</v>
      </c>
      <c r="R417" s="850">
        <v>111.42858431832536</v>
      </c>
    </row>
    <row r="418" spans="1:18" ht="14.45" customHeight="1" x14ac:dyDescent="0.2">
      <c r="A418" s="831" t="s">
        <v>6366</v>
      </c>
      <c r="B418" s="832" t="s">
        <v>6743</v>
      </c>
      <c r="C418" s="832" t="s">
        <v>616</v>
      </c>
      <c r="D418" s="832" t="s">
        <v>6368</v>
      </c>
      <c r="E418" s="832" t="s">
        <v>6591</v>
      </c>
      <c r="F418" s="832" t="s">
        <v>793</v>
      </c>
      <c r="G418" s="849"/>
      <c r="H418" s="849"/>
      <c r="I418" s="832"/>
      <c r="J418" s="832"/>
      <c r="K418" s="849">
        <v>8.2799999999999994</v>
      </c>
      <c r="L418" s="849">
        <v>2768.63</v>
      </c>
      <c r="M418" s="832">
        <v>1</v>
      </c>
      <c r="N418" s="832">
        <v>334.37560386473433</v>
      </c>
      <c r="O418" s="849">
        <v>23.500000000000004</v>
      </c>
      <c r="P418" s="849">
        <v>6770.4000000000005</v>
      </c>
      <c r="Q418" s="837">
        <v>2.4453971819997617</v>
      </c>
      <c r="R418" s="850">
        <v>288.10212765957442</v>
      </c>
    </row>
    <row r="419" spans="1:18" ht="14.45" customHeight="1" x14ac:dyDescent="0.2">
      <c r="A419" s="831" t="s">
        <v>6366</v>
      </c>
      <c r="B419" s="832" t="s">
        <v>6743</v>
      </c>
      <c r="C419" s="832" t="s">
        <v>616</v>
      </c>
      <c r="D419" s="832" t="s">
        <v>6368</v>
      </c>
      <c r="E419" s="832" t="s">
        <v>6592</v>
      </c>
      <c r="F419" s="832" t="s">
        <v>1146</v>
      </c>
      <c r="G419" s="849"/>
      <c r="H419" s="849"/>
      <c r="I419" s="832"/>
      <c r="J419" s="832"/>
      <c r="K419" s="849">
        <v>29.099999999999998</v>
      </c>
      <c r="L419" s="849">
        <v>8202.06</v>
      </c>
      <c r="M419" s="832">
        <v>1</v>
      </c>
      <c r="N419" s="832">
        <v>281.85773195876288</v>
      </c>
      <c r="O419" s="849">
        <v>118.24000000000001</v>
      </c>
      <c r="P419" s="849">
        <v>21854.23</v>
      </c>
      <c r="Q419" s="837">
        <v>2.6644806304757584</v>
      </c>
      <c r="R419" s="850">
        <v>184.82941474966168</v>
      </c>
    </row>
    <row r="420" spans="1:18" ht="14.45" customHeight="1" x14ac:dyDescent="0.2">
      <c r="A420" s="831" t="s">
        <v>6366</v>
      </c>
      <c r="B420" s="832" t="s">
        <v>6743</v>
      </c>
      <c r="C420" s="832" t="s">
        <v>616</v>
      </c>
      <c r="D420" s="832" t="s">
        <v>6368</v>
      </c>
      <c r="E420" s="832" t="s">
        <v>6752</v>
      </c>
      <c r="F420" s="832" t="s">
        <v>2231</v>
      </c>
      <c r="G420" s="849"/>
      <c r="H420" s="849"/>
      <c r="I420" s="832"/>
      <c r="J420" s="832"/>
      <c r="K420" s="849"/>
      <c r="L420" s="849"/>
      <c r="M420" s="832"/>
      <c r="N420" s="832"/>
      <c r="O420" s="849">
        <v>0.1</v>
      </c>
      <c r="P420" s="849">
        <v>20</v>
      </c>
      <c r="Q420" s="837"/>
      <c r="R420" s="850">
        <v>200</v>
      </c>
    </row>
    <row r="421" spans="1:18" ht="14.45" customHeight="1" x14ac:dyDescent="0.2">
      <c r="A421" s="831" t="s">
        <v>6366</v>
      </c>
      <c r="B421" s="832" t="s">
        <v>6743</v>
      </c>
      <c r="C421" s="832" t="s">
        <v>616</v>
      </c>
      <c r="D421" s="832" t="s">
        <v>6368</v>
      </c>
      <c r="E421" s="832" t="s">
        <v>6595</v>
      </c>
      <c r="F421" s="832" t="s">
        <v>1146</v>
      </c>
      <c r="G421" s="849"/>
      <c r="H421" s="849"/>
      <c r="I421" s="832"/>
      <c r="J421" s="832"/>
      <c r="K421" s="849">
        <v>39.57</v>
      </c>
      <c r="L421" s="849">
        <v>6301.27</v>
      </c>
      <c r="M421" s="832">
        <v>1</v>
      </c>
      <c r="N421" s="832">
        <v>159.24361890320952</v>
      </c>
      <c r="O421" s="849">
        <v>91.29</v>
      </c>
      <c r="P421" s="849">
        <v>8905.3599999999988</v>
      </c>
      <c r="Q421" s="837">
        <v>1.4132643102104812</v>
      </c>
      <c r="R421" s="850">
        <v>97.550224559097359</v>
      </c>
    </row>
    <row r="422" spans="1:18" ht="14.45" customHeight="1" x14ac:dyDescent="0.2">
      <c r="A422" s="831" t="s">
        <v>6366</v>
      </c>
      <c r="B422" s="832" t="s">
        <v>6743</v>
      </c>
      <c r="C422" s="832" t="s">
        <v>616</v>
      </c>
      <c r="D422" s="832" t="s">
        <v>6368</v>
      </c>
      <c r="E422" s="832" t="s">
        <v>6596</v>
      </c>
      <c r="F422" s="832" t="s">
        <v>1146</v>
      </c>
      <c r="G422" s="849"/>
      <c r="H422" s="849"/>
      <c r="I422" s="832"/>
      <c r="J422" s="832"/>
      <c r="K422" s="849">
        <v>47.61</v>
      </c>
      <c r="L422" s="849">
        <v>54651.73</v>
      </c>
      <c r="M422" s="832">
        <v>1</v>
      </c>
      <c r="N422" s="832">
        <v>1147.9044318420501</v>
      </c>
      <c r="O422" s="849">
        <v>144.13999999999999</v>
      </c>
      <c r="P422" s="849">
        <v>60714.659999999989</v>
      </c>
      <c r="Q422" s="837">
        <v>1.1109375677586051</v>
      </c>
      <c r="R422" s="850">
        <v>421.22006382683497</v>
      </c>
    </row>
    <row r="423" spans="1:18" ht="14.45" customHeight="1" x14ac:dyDescent="0.2">
      <c r="A423" s="831" t="s">
        <v>6366</v>
      </c>
      <c r="B423" s="832" t="s">
        <v>6743</v>
      </c>
      <c r="C423" s="832" t="s">
        <v>616</v>
      </c>
      <c r="D423" s="832" t="s">
        <v>6368</v>
      </c>
      <c r="E423" s="832" t="s">
        <v>6598</v>
      </c>
      <c r="F423" s="832" t="s">
        <v>2529</v>
      </c>
      <c r="G423" s="849"/>
      <c r="H423" s="849"/>
      <c r="I423" s="832"/>
      <c r="J423" s="832"/>
      <c r="K423" s="849">
        <v>3</v>
      </c>
      <c r="L423" s="849">
        <v>444.65999999999997</v>
      </c>
      <c r="M423" s="832">
        <v>1</v>
      </c>
      <c r="N423" s="832">
        <v>148.22</v>
      </c>
      <c r="O423" s="849">
        <v>7</v>
      </c>
      <c r="P423" s="849">
        <v>1038.8600000000001</v>
      </c>
      <c r="Q423" s="837">
        <v>2.3363018935816133</v>
      </c>
      <c r="R423" s="850">
        <v>148.40857142857143</v>
      </c>
    </row>
    <row r="424" spans="1:18" ht="14.45" customHeight="1" x14ac:dyDescent="0.2">
      <c r="A424" s="831" t="s">
        <v>6366</v>
      </c>
      <c r="B424" s="832" t="s">
        <v>6743</v>
      </c>
      <c r="C424" s="832" t="s">
        <v>616</v>
      </c>
      <c r="D424" s="832" t="s">
        <v>6368</v>
      </c>
      <c r="E424" s="832" t="s">
        <v>6599</v>
      </c>
      <c r="F424" s="832" t="s">
        <v>2298</v>
      </c>
      <c r="G424" s="849"/>
      <c r="H424" s="849"/>
      <c r="I424" s="832"/>
      <c r="J424" s="832"/>
      <c r="K424" s="849">
        <v>-1</v>
      </c>
      <c r="L424" s="849">
        <v>-21779.119999999999</v>
      </c>
      <c r="M424" s="832">
        <v>1</v>
      </c>
      <c r="N424" s="832">
        <v>21779.119999999999</v>
      </c>
      <c r="O424" s="849"/>
      <c r="P424" s="849"/>
      <c r="Q424" s="837"/>
      <c r="R424" s="850"/>
    </row>
    <row r="425" spans="1:18" ht="14.45" customHeight="1" x14ac:dyDescent="0.2">
      <c r="A425" s="831" t="s">
        <v>6366</v>
      </c>
      <c r="B425" s="832" t="s">
        <v>6743</v>
      </c>
      <c r="C425" s="832" t="s">
        <v>616</v>
      </c>
      <c r="D425" s="832" t="s">
        <v>6368</v>
      </c>
      <c r="E425" s="832" t="s">
        <v>6600</v>
      </c>
      <c r="F425" s="832" t="s">
        <v>2816</v>
      </c>
      <c r="G425" s="849"/>
      <c r="H425" s="849"/>
      <c r="I425" s="832"/>
      <c r="J425" s="832"/>
      <c r="K425" s="849">
        <v>20.909999999999997</v>
      </c>
      <c r="L425" s="849">
        <v>10166.629999999997</v>
      </c>
      <c r="M425" s="832">
        <v>1</v>
      </c>
      <c r="N425" s="832">
        <v>486.20899091343853</v>
      </c>
      <c r="O425" s="849">
        <v>108.12999999999998</v>
      </c>
      <c r="P425" s="849">
        <v>51282.880000000005</v>
      </c>
      <c r="Q425" s="837">
        <v>5.0442358972442216</v>
      </c>
      <c r="R425" s="850">
        <v>474.27060020345891</v>
      </c>
    </row>
    <row r="426" spans="1:18" ht="14.45" customHeight="1" x14ac:dyDescent="0.2">
      <c r="A426" s="831" t="s">
        <v>6366</v>
      </c>
      <c r="B426" s="832" t="s">
        <v>6743</v>
      </c>
      <c r="C426" s="832" t="s">
        <v>616</v>
      </c>
      <c r="D426" s="832" t="s">
        <v>6368</v>
      </c>
      <c r="E426" s="832" t="s">
        <v>6601</v>
      </c>
      <c r="F426" s="832" t="s">
        <v>2816</v>
      </c>
      <c r="G426" s="849"/>
      <c r="H426" s="849"/>
      <c r="I426" s="832"/>
      <c r="J426" s="832"/>
      <c r="K426" s="849">
        <v>15.38</v>
      </c>
      <c r="L426" s="849">
        <v>3145.52</v>
      </c>
      <c r="M426" s="832">
        <v>1</v>
      </c>
      <c r="N426" s="832">
        <v>204.52015604681404</v>
      </c>
      <c r="O426" s="849">
        <v>149.57000000000002</v>
      </c>
      <c r="P426" s="849">
        <v>30590.070000000007</v>
      </c>
      <c r="Q426" s="837">
        <v>9.7249643938045249</v>
      </c>
      <c r="R426" s="850">
        <v>204.52009092732501</v>
      </c>
    </row>
    <row r="427" spans="1:18" ht="14.45" customHeight="1" x14ac:dyDescent="0.2">
      <c r="A427" s="831" t="s">
        <v>6366</v>
      </c>
      <c r="B427" s="832" t="s">
        <v>6743</v>
      </c>
      <c r="C427" s="832" t="s">
        <v>616</v>
      </c>
      <c r="D427" s="832" t="s">
        <v>6368</v>
      </c>
      <c r="E427" s="832" t="s">
        <v>6609</v>
      </c>
      <c r="F427" s="832" t="s">
        <v>2272</v>
      </c>
      <c r="G427" s="849"/>
      <c r="H427" s="849"/>
      <c r="I427" s="832"/>
      <c r="J427" s="832"/>
      <c r="K427" s="849"/>
      <c r="L427" s="849"/>
      <c r="M427" s="832"/>
      <c r="N427" s="832"/>
      <c r="O427" s="849">
        <v>1</v>
      </c>
      <c r="P427" s="849">
        <v>36342.400000000001</v>
      </c>
      <c r="Q427" s="837"/>
      <c r="R427" s="850">
        <v>36342.400000000001</v>
      </c>
    </row>
    <row r="428" spans="1:18" ht="14.45" customHeight="1" x14ac:dyDescent="0.2">
      <c r="A428" s="831" t="s">
        <v>6366</v>
      </c>
      <c r="B428" s="832" t="s">
        <v>6743</v>
      </c>
      <c r="C428" s="832" t="s">
        <v>616</v>
      </c>
      <c r="D428" s="832" t="s">
        <v>6368</v>
      </c>
      <c r="E428" s="832" t="s">
        <v>6614</v>
      </c>
      <c r="F428" s="832" t="s">
        <v>2241</v>
      </c>
      <c r="G428" s="849"/>
      <c r="H428" s="849"/>
      <c r="I428" s="832"/>
      <c r="J428" s="832"/>
      <c r="K428" s="849"/>
      <c r="L428" s="849"/>
      <c r="M428" s="832"/>
      <c r="N428" s="832"/>
      <c r="O428" s="849">
        <v>1</v>
      </c>
      <c r="P428" s="849">
        <v>11086</v>
      </c>
      <c r="Q428" s="837"/>
      <c r="R428" s="850">
        <v>11086</v>
      </c>
    </row>
    <row r="429" spans="1:18" ht="14.45" customHeight="1" x14ac:dyDescent="0.2">
      <c r="A429" s="831" t="s">
        <v>6366</v>
      </c>
      <c r="B429" s="832" t="s">
        <v>6743</v>
      </c>
      <c r="C429" s="832" t="s">
        <v>616</v>
      </c>
      <c r="D429" s="832" t="s">
        <v>6368</v>
      </c>
      <c r="E429" s="832" t="s">
        <v>6617</v>
      </c>
      <c r="F429" s="832" t="s">
        <v>2213</v>
      </c>
      <c r="G429" s="849"/>
      <c r="H429" s="849"/>
      <c r="I429" s="832"/>
      <c r="J429" s="832"/>
      <c r="K429" s="849"/>
      <c r="L429" s="849"/>
      <c r="M429" s="832"/>
      <c r="N429" s="832"/>
      <c r="O429" s="849">
        <v>62.22</v>
      </c>
      <c r="P429" s="849">
        <v>27383.61</v>
      </c>
      <c r="Q429" s="837"/>
      <c r="R429" s="850">
        <v>440.10945033751204</v>
      </c>
    </row>
    <row r="430" spans="1:18" ht="14.45" customHeight="1" x14ac:dyDescent="0.2">
      <c r="A430" s="831" t="s">
        <v>6366</v>
      </c>
      <c r="B430" s="832" t="s">
        <v>6743</v>
      </c>
      <c r="C430" s="832" t="s">
        <v>616</v>
      </c>
      <c r="D430" s="832" t="s">
        <v>6368</v>
      </c>
      <c r="E430" s="832" t="s">
        <v>6624</v>
      </c>
      <c r="F430" s="832" t="s">
        <v>1043</v>
      </c>
      <c r="G430" s="849"/>
      <c r="H430" s="849"/>
      <c r="I430" s="832"/>
      <c r="J430" s="832"/>
      <c r="K430" s="849"/>
      <c r="L430" s="849"/>
      <c r="M430" s="832"/>
      <c r="N430" s="832"/>
      <c r="O430" s="849">
        <v>11.430000000000001</v>
      </c>
      <c r="P430" s="849">
        <v>2788.24</v>
      </c>
      <c r="Q430" s="837"/>
      <c r="R430" s="850">
        <v>243.94050743657039</v>
      </c>
    </row>
    <row r="431" spans="1:18" ht="14.45" customHeight="1" x14ac:dyDescent="0.2">
      <c r="A431" s="831" t="s">
        <v>6366</v>
      </c>
      <c r="B431" s="832" t="s">
        <v>6743</v>
      </c>
      <c r="C431" s="832" t="s">
        <v>616</v>
      </c>
      <c r="D431" s="832" t="s">
        <v>6368</v>
      </c>
      <c r="E431" s="832" t="s">
        <v>6625</v>
      </c>
      <c r="F431" s="832" t="s">
        <v>1043</v>
      </c>
      <c r="G431" s="849"/>
      <c r="H431" s="849"/>
      <c r="I431" s="832"/>
      <c r="J431" s="832"/>
      <c r="K431" s="849"/>
      <c r="L431" s="849"/>
      <c r="M431" s="832"/>
      <c r="N431" s="832"/>
      <c r="O431" s="849">
        <v>8.8500000000000014</v>
      </c>
      <c r="P431" s="849">
        <v>3827.01</v>
      </c>
      <c r="Q431" s="837"/>
      <c r="R431" s="850">
        <v>432.43050847457624</v>
      </c>
    </row>
    <row r="432" spans="1:18" ht="14.45" customHeight="1" x14ac:dyDescent="0.2">
      <c r="A432" s="831" t="s">
        <v>6366</v>
      </c>
      <c r="B432" s="832" t="s">
        <v>6743</v>
      </c>
      <c r="C432" s="832" t="s">
        <v>616</v>
      </c>
      <c r="D432" s="832" t="s">
        <v>6368</v>
      </c>
      <c r="E432" s="832" t="s">
        <v>6628</v>
      </c>
      <c r="F432" s="832" t="s">
        <v>2529</v>
      </c>
      <c r="G432" s="849">
        <v>2</v>
      </c>
      <c r="H432" s="849">
        <v>1484.5</v>
      </c>
      <c r="I432" s="832">
        <v>2.5</v>
      </c>
      <c r="J432" s="832">
        <v>742.25</v>
      </c>
      <c r="K432" s="849">
        <v>0.8</v>
      </c>
      <c r="L432" s="849">
        <v>593.79999999999995</v>
      </c>
      <c r="M432" s="832">
        <v>1</v>
      </c>
      <c r="N432" s="832">
        <v>742.24999999999989</v>
      </c>
      <c r="O432" s="849"/>
      <c r="P432" s="849"/>
      <c r="Q432" s="837"/>
      <c r="R432" s="850"/>
    </row>
    <row r="433" spans="1:18" ht="14.45" customHeight="1" x14ac:dyDescent="0.2">
      <c r="A433" s="831" t="s">
        <v>6366</v>
      </c>
      <c r="B433" s="832" t="s">
        <v>6743</v>
      </c>
      <c r="C433" s="832" t="s">
        <v>616</v>
      </c>
      <c r="D433" s="832" t="s">
        <v>6368</v>
      </c>
      <c r="E433" s="832" t="s">
        <v>6631</v>
      </c>
      <c r="F433" s="832"/>
      <c r="G433" s="849"/>
      <c r="H433" s="849"/>
      <c r="I433" s="832"/>
      <c r="J433" s="832"/>
      <c r="K433" s="849"/>
      <c r="L433" s="849"/>
      <c r="M433" s="832"/>
      <c r="N433" s="832"/>
      <c r="O433" s="849">
        <v>4</v>
      </c>
      <c r="P433" s="849">
        <v>975.76</v>
      </c>
      <c r="Q433" s="837"/>
      <c r="R433" s="850">
        <v>243.94</v>
      </c>
    </row>
    <row r="434" spans="1:18" ht="14.45" customHeight="1" x14ac:dyDescent="0.2">
      <c r="A434" s="831" t="s">
        <v>6366</v>
      </c>
      <c r="B434" s="832" t="s">
        <v>6743</v>
      </c>
      <c r="C434" s="832" t="s">
        <v>616</v>
      </c>
      <c r="D434" s="832" t="s">
        <v>6368</v>
      </c>
      <c r="E434" s="832" t="s">
        <v>6633</v>
      </c>
      <c r="F434" s="832"/>
      <c r="G434" s="849"/>
      <c r="H434" s="849"/>
      <c r="I434" s="832"/>
      <c r="J434" s="832"/>
      <c r="K434" s="849"/>
      <c r="L434" s="849"/>
      <c r="M434" s="832"/>
      <c r="N434" s="832"/>
      <c r="O434" s="849">
        <v>10.889999999999999</v>
      </c>
      <c r="P434" s="849">
        <v>833.2</v>
      </c>
      <c r="Q434" s="837"/>
      <c r="R434" s="850">
        <v>76.510560146923794</v>
      </c>
    </row>
    <row r="435" spans="1:18" ht="14.45" customHeight="1" x14ac:dyDescent="0.2">
      <c r="A435" s="831" t="s">
        <v>6366</v>
      </c>
      <c r="B435" s="832" t="s">
        <v>6743</v>
      </c>
      <c r="C435" s="832" t="s">
        <v>616</v>
      </c>
      <c r="D435" s="832" t="s">
        <v>6368</v>
      </c>
      <c r="E435" s="832" t="s">
        <v>6634</v>
      </c>
      <c r="F435" s="832"/>
      <c r="G435" s="849"/>
      <c r="H435" s="849"/>
      <c r="I435" s="832"/>
      <c r="J435" s="832"/>
      <c r="K435" s="849"/>
      <c r="L435" s="849"/>
      <c r="M435" s="832"/>
      <c r="N435" s="832"/>
      <c r="O435" s="849">
        <v>11.03</v>
      </c>
      <c r="P435" s="849">
        <v>4646.05</v>
      </c>
      <c r="Q435" s="837"/>
      <c r="R435" s="850">
        <v>421.219401631913</v>
      </c>
    </row>
    <row r="436" spans="1:18" ht="14.45" customHeight="1" x14ac:dyDescent="0.2">
      <c r="A436" s="831" t="s">
        <v>6366</v>
      </c>
      <c r="B436" s="832" t="s">
        <v>6743</v>
      </c>
      <c r="C436" s="832" t="s">
        <v>616</v>
      </c>
      <c r="D436" s="832" t="s">
        <v>6635</v>
      </c>
      <c r="E436" s="832" t="s">
        <v>6638</v>
      </c>
      <c r="F436" s="832" t="s">
        <v>6639</v>
      </c>
      <c r="G436" s="849"/>
      <c r="H436" s="849"/>
      <c r="I436" s="832"/>
      <c r="J436" s="832"/>
      <c r="K436" s="849">
        <v>2</v>
      </c>
      <c r="L436" s="849">
        <v>5180</v>
      </c>
      <c r="M436" s="832">
        <v>1</v>
      </c>
      <c r="N436" s="832">
        <v>2590</v>
      </c>
      <c r="O436" s="849">
        <v>4</v>
      </c>
      <c r="P436" s="849">
        <v>10681.36</v>
      </c>
      <c r="Q436" s="837">
        <v>2.0620386100386101</v>
      </c>
      <c r="R436" s="850">
        <v>2670.34</v>
      </c>
    </row>
    <row r="437" spans="1:18" ht="14.45" customHeight="1" x14ac:dyDescent="0.2">
      <c r="A437" s="831" t="s">
        <v>6366</v>
      </c>
      <c r="B437" s="832" t="s">
        <v>6743</v>
      </c>
      <c r="C437" s="832" t="s">
        <v>616</v>
      </c>
      <c r="D437" s="832" t="s">
        <v>6644</v>
      </c>
      <c r="E437" s="832" t="s">
        <v>6384</v>
      </c>
      <c r="F437" s="832" t="s">
        <v>6753</v>
      </c>
      <c r="G437" s="849">
        <v>0.44</v>
      </c>
      <c r="H437" s="849">
        <v>118.8</v>
      </c>
      <c r="I437" s="832"/>
      <c r="J437" s="832">
        <v>270</v>
      </c>
      <c r="K437" s="849"/>
      <c r="L437" s="849"/>
      <c r="M437" s="832"/>
      <c r="N437" s="832"/>
      <c r="O437" s="849"/>
      <c r="P437" s="849"/>
      <c r="Q437" s="837"/>
      <c r="R437" s="850"/>
    </row>
    <row r="438" spans="1:18" ht="14.45" customHeight="1" x14ac:dyDescent="0.2">
      <c r="A438" s="831" t="s">
        <v>6366</v>
      </c>
      <c r="B438" s="832" t="s">
        <v>6743</v>
      </c>
      <c r="C438" s="832" t="s">
        <v>616</v>
      </c>
      <c r="D438" s="832" t="s">
        <v>6644</v>
      </c>
      <c r="E438" s="832" t="s">
        <v>6645</v>
      </c>
      <c r="F438" s="832" t="s">
        <v>6646</v>
      </c>
      <c r="G438" s="849">
        <v>18</v>
      </c>
      <c r="H438" s="849">
        <v>15606</v>
      </c>
      <c r="I438" s="832">
        <v>2.5714285714285716</v>
      </c>
      <c r="J438" s="832">
        <v>867</v>
      </c>
      <c r="K438" s="849">
        <v>7</v>
      </c>
      <c r="L438" s="849">
        <v>6069</v>
      </c>
      <c r="M438" s="832">
        <v>1</v>
      </c>
      <c r="N438" s="832">
        <v>867</v>
      </c>
      <c r="O438" s="849">
        <v>3</v>
      </c>
      <c r="P438" s="849">
        <v>2601</v>
      </c>
      <c r="Q438" s="837">
        <v>0.42857142857142855</v>
      </c>
      <c r="R438" s="850">
        <v>867</v>
      </c>
    </row>
    <row r="439" spans="1:18" ht="14.45" customHeight="1" x14ac:dyDescent="0.2">
      <c r="A439" s="831" t="s">
        <v>6366</v>
      </c>
      <c r="B439" s="832" t="s">
        <v>6743</v>
      </c>
      <c r="C439" s="832" t="s">
        <v>616</v>
      </c>
      <c r="D439" s="832" t="s">
        <v>6644</v>
      </c>
      <c r="E439" s="832" t="s">
        <v>6647</v>
      </c>
      <c r="F439" s="832" t="s">
        <v>6648</v>
      </c>
      <c r="G439" s="849">
        <v>364</v>
      </c>
      <c r="H439" s="849">
        <v>315588</v>
      </c>
      <c r="I439" s="832">
        <v>1.1787947821780072</v>
      </c>
      <c r="J439" s="832">
        <v>867</v>
      </c>
      <c r="K439" s="849">
        <v>346</v>
      </c>
      <c r="L439" s="849">
        <v>267720.89999999997</v>
      </c>
      <c r="M439" s="832">
        <v>1</v>
      </c>
      <c r="N439" s="832">
        <v>773.75982658959526</v>
      </c>
      <c r="O439" s="849">
        <v>420</v>
      </c>
      <c r="P439" s="849">
        <v>250008.74999999991</v>
      </c>
      <c r="Q439" s="837">
        <v>0.93384098888058398</v>
      </c>
      <c r="R439" s="850">
        <v>595.25892857142833</v>
      </c>
    </row>
    <row r="440" spans="1:18" ht="14.45" customHeight="1" x14ac:dyDescent="0.2">
      <c r="A440" s="831" t="s">
        <v>6366</v>
      </c>
      <c r="B440" s="832" t="s">
        <v>6743</v>
      </c>
      <c r="C440" s="832" t="s">
        <v>616</v>
      </c>
      <c r="D440" s="832" t="s">
        <v>6644</v>
      </c>
      <c r="E440" s="832" t="s">
        <v>6754</v>
      </c>
      <c r="F440" s="832" t="s">
        <v>6755</v>
      </c>
      <c r="G440" s="849">
        <v>1</v>
      </c>
      <c r="H440" s="849">
        <v>4279</v>
      </c>
      <c r="I440" s="832"/>
      <c r="J440" s="832">
        <v>4279</v>
      </c>
      <c r="K440" s="849"/>
      <c r="L440" s="849"/>
      <c r="M440" s="832"/>
      <c r="N440" s="832"/>
      <c r="O440" s="849"/>
      <c r="P440" s="849"/>
      <c r="Q440" s="837"/>
      <c r="R440" s="850"/>
    </row>
    <row r="441" spans="1:18" ht="14.45" customHeight="1" x14ac:dyDescent="0.2">
      <c r="A441" s="831" t="s">
        <v>6366</v>
      </c>
      <c r="B441" s="832" t="s">
        <v>6743</v>
      </c>
      <c r="C441" s="832" t="s">
        <v>616</v>
      </c>
      <c r="D441" s="832" t="s">
        <v>6644</v>
      </c>
      <c r="E441" s="832" t="s">
        <v>6649</v>
      </c>
      <c r="F441" s="832" t="s">
        <v>6650</v>
      </c>
      <c r="G441" s="849">
        <v>2</v>
      </c>
      <c r="H441" s="849">
        <v>1928</v>
      </c>
      <c r="I441" s="832">
        <v>2.3914863087408821E-2</v>
      </c>
      <c r="J441" s="832">
        <v>964</v>
      </c>
      <c r="K441" s="849">
        <v>83.63</v>
      </c>
      <c r="L441" s="849">
        <v>80619.320000000007</v>
      </c>
      <c r="M441" s="832">
        <v>1</v>
      </c>
      <c r="N441" s="832">
        <v>964.00000000000011</v>
      </c>
      <c r="O441" s="849">
        <v>20.63</v>
      </c>
      <c r="P441" s="849">
        <v>19887.32</v>
      </c>
      <c r="Q441" s="837">
        <v>0.24668181274662199</v>
      </c>
      <c r="R441" s="850">
        <v>964</v>
      </c>
    </row>
    <row r="442" spans="1:18" ht="14.45" customHeight="1" x14ac:dyDescent="0.2">
      <c r="A442" s="831" t="s">
        <v>6366</v>
      </c>
      <c r="B442" s="832" t="s">
        <v>6743</v>
      </c>
      <c r="C442" s="832" t="s">
        <v>616</v>
      </c>
      <c r="D442" s="832" t="s">
        <v>6644</v>
      </c>
      <c r="E442" s="832" t="s">
        <v>6756</v>
      </c>
      <c r="F442" s="832" t="s">
        <v>6757</v>
      </c>
      <c r="G442" s="849"/>
      <c r="H442" s="849"/>
      <c r="I442" s="832"/>
      <c r="J442" s="832"/>
      <c r="K442" s="849">
        <v>2</v>
      </c>
      <c r="L442" s="849">
        <v>2043.54</v>
      </c>
      <c r="M442" s="832">
        <v>1</v>
      </c>
      <c r="N442" s="832">
        <v>1021.77</v>
      </c>
      <c r="O442" s="849"/>
      <c r="P442" s="849"/>
      <c r="Q442" s="837"/>
      <c r="R442" s="850"/>
    </row>
    <row r="443" spans="1:18" ht="14.45" customHeight="1" x14ac:dyDescent="0.2">
      <c r="A443" s="831" t="s">
        <v>6366</v>
      </c>
      <c r="B443" s="832" t="s">
        <v>6743</v>
      </c>
      <c r="C443" s="832" t="s">
        <v>616</v>
      </c>
      <c r="D443" s="832" t="s">
        <v>6644</v>
      </c>
      <c r="E443" s="832" t="s">
        <v>6758</v>
      </c>
      <c r="F443" s="832" t="s">
        <v>6759</v>
      </c>
      <c r="G443" s="849">
        <v>1</v>
      </c>
      <c r="H443" s="849">
        <v>2012.57</v>
      </c>
      <c r="I443" s="832"/>
      <c r="J443" s="832">
        <v>2012.57</v>
      </c>
      <c r="K443" s="849"/>
      <c r="L443" s="849"/>
      <c r="M443" s="832"/>
      <c r="N443" s="832"/>
      <c r="O443" s="849"/>
      <c r="P443" s="849"/>
      <c r="Q443" s="837"/>
      <c r="R443" s="850"/>
    </row>
    <row r="444" spans="1:18" ht="14.45" customHeight="1" x14ac:dyDescent="0.2">
      <c r="A444" s="831" t="s">
        <v>6366</v>
      </c>
      <c r="B444" s="832" t="s">
        <v>6743</v>
      </c>
      <c r="C444" s="832" t="s">
        <v>616</v>
      </c>
      <c r="D444" s="832" t="s">
        <v>6644</v>
      </c>
      <c r="E444" s="832" t="s">
        <v>6651</v>
      </c>
      <c r="F444" s="832" t="s">
        <v>6652</v>
      </c>
      <c r="G444" s="849"/>
      <c r="H444" s="849"/>
      <c r="I444" s="832"/>
      <c r="J444" s="832"/>
      <c r="K444" s="849"/>
      <c r="L444" s="849"/>
      <c r="M444" s="832"/>
      <c r="N444" s="832"/>
      <c r="O444" s="849">
        <v>1</v>
      </c>
      <c r="P444" s="849">
        <v>1557.65</v>
      </c>
      <c r="Q444" s="837"/>
      <c r="R444" s="850">
        <v>1557.65</v>
      </c>
    </row>
    <row r="445" spans="1:18" ht="14.45" customHeight="1" x14ac:dyDescent="0.2">
      <c r="A445" s="831" t="s">
        <v>6366</v>
      </c>
      <c r="B445" s="832" t="s">
        <v>6743</v>
      </c>
      <c r="C445" s="832" t="s">
        <v>616</v>
      </c>
      <c r="D445" s="832" t="s">
        <v>6644</v>
      </c>
      <c r="E445" s="832" t="s">
        <v>6760</v>
      </c>
      <c r="F445" s="832" t="s">
        <v>6761</v>
      </c>
      <c r="G445" s="849"/>
      <c r="H445" s="849"/>
      <c r="I445" s="832"/>
      <c r="J445" s="832"/>
      <c r="K445" s="849">
        <v>6</v>
      </c>
      <c r="L445" s="849">
        <v>14364</v>
      </c>
      <c r="M445" s="832">
        <v>1</v>
      </c>
      <c r="N445" s="832">
        <v>2394</v>
      </c>
      <c r="O445" s="849"/>
      <c r="P445" s="849"/>
      <c r="Q445" s="837"/>
      <c r="R445" s="850"/>
    </row>
    <row r="446" spans="1:18" ht="14.45" customHeight="1" x14ac:dyDescent="0.2">
      <c r="A446" s="831" t="s">
        <v>6366</v>
      </c>
      <c r="B446" s="832" t="s">
        <v>6743</v>
      </c>
      <c r="C446" s="832" t="s">
        <v>616</v>
      </c>
      <c r="D446" s="832" t="s">
        <v>6644</v>
      </c>
      <c r="E446" s="832" t="s">
        <v>6762</v>
      </c>
      <c r="F446" s="832" t="s">
        <v>6763</v>
      </c>
      <c r="G446" s="849"/>
      <c r="H446" s="849"/>
      <c r="I446" s="832"/>
      <c r="J446" s="832"/>
      <c r="K446" s="849"/>
      <c r="L446" s="849"/>
      <c r="M446" s="832"/>
      <c r="N446" s="832"/>
      <c r="O446" s="849">
        <v>2</v>
      </c>
      <c r="P446" s="849">
        <v>5471.26</v>
      </c>
      <c r="Q446" s="837"/>
      <c r="R446" s="850">
        <v>2735.63</v>
      </c>
    </row>
    <row r="447" spans="1:18" ht="14.45" customHeight="1" x14ac:dyDescent="0.2">
      <c r="A447" s="831" t="s">
        <v>6366</v>
      </c>
      <c r="B447" s="832" t="s">
        <v>6743</v>
      </c>
      <c r="C447" s="832" t="s">
        <v>616</v>
      </c>
      <c r="D447" s="832" t="s">
        <v>6644</v>
      </c>
      <c r="E447" s="832" t="s">
        <v>6764</v>
      </c>
      <c r="F447" s="832" t="s">
        <v>6765</v>
      </c>
      <c r="G447" s="849"/>
      <c r="H447" s="849"/>
      <c r="I447" s="832"/>
      <c r="J447" s="832"/>
      <c r="K447" s="849"/>
      <c r="L447" s="849"/>
      <c r="M447" s="832"/>
      <c r="N447" s="832"/>
      <c r="O447" s="849">
        <v>2</v>
      </c>
      <c r="P447" s="849">
        <v>3133.16</v>
      </c>
      <c r="Q447" s="837"/>
      <c r="R447" s="850">
        <v>1566.58</v>
      </c>
    </row>
    <row r="448" spans="1:18" ht="14.45" customHeight="1" x14ac:dyDescent="0.2">
      <c r="A448" s="831" t="s">
        <v>6366</v>
      </c>
      <c r="B448" s="832" t="s">
        <v>6743</v>
      </c>
      <c r="C448" s="832" t="s">
        <v>616</v>
      </c>
      <c r="D448" s="832" t="s">
        <v>6644</v>
      </c>
      <c r="E448" s="832" t="s">
        <v>6653</v>
      </c>
      <c r="F448" s="832" t="s">
        <v>6654</v>
      </c>
      <c r="G448" s="849">
        <v>1</v>
      </c>
      <c r="H448" s="849">
        <v>5420</v>
      </c>
      <c r="I448" s="832"/>
      <c r="J448" s="832">
        <v>5420</v>
      </c>
      <c r="K448" s="849"/>
      <c r="L448" s="849"/>
      <c r="M448" s="832"/>
      <c r="N448" s="832"/>
      <c r="O448" s="849">
        <v>1</v>
      </c>
      <c r="P448" s="849">
        <v>5420</v>
      </c>
      <c r="Q448" s="837"/>
      <c r="R448" s="850">
        <v>5420</v>
      </c>
    </row>
    <row r="449" spans="1:18" ht="14.45" customHeight="1" x14ac:dyDescent="0.2">
      <c r="A449" s="831" t="s">
        <v>6366</v>
      </c>
      <c r="B449" s="832" t="s">
        <v>6743</v>
      </c>
      <c r="C449" s="832" t="s">
        <v>616</v>
      </c>
      <c r="D449" s="832" t="s">
        <v>6657</v>
      </c>
      <c r="E449" s="832" t="s">
        <v>6658</v>
      </c>
      <c r="F449" s="832" t="s">
        <v>6659</v>
      </c>
      <c r="G449" s="849"/>
      <c r="H449" s="849"/>
      <c r="I449" s="832"/>
      <c r="J449" s="832"/>
      <c r="K449" s="849">
        <v>12</v>
      </c>
      <c r="L449" s="849">
        <v>3600</v>
      </c>
      <c r="M449" s="832">
        <v>1</v>
      </c>
      <c r="N449" s="832">
        <v>300</v>
      </c>
      <c r="O449" s="849">
        <v>34</v>
      </c>
      <c r="P449" s="849">
        <v>10268</v>
      </c>
      <c r="Q449" s="837">
        <v>2.8522222222222222</v>
      </c>
      <c r="R449" s="850">
        <v>302</v>
      </c>
    </row>
    <row r="450" spans="1:18" ht="14.45" customHeight="1" x14ac:dyDescent="0.2">
      <c r="A450" s="831" t="s">
        <v>6366</v>
      </c>
      <c r="B450" s="832" t="s">
        <v>6743</v>
      </c>
      <c r="C450" s="832" t="s">
        <v>616</v>
      </c>
      <c r="D450" s="832" t="s">
        <v>6657</v>
      </c>
      <c r="E450" s="832" t="s">
        <v>6660</v>
      </c>
      <c r="F450" s="832" t="s">
        <v>6661</v>
      </c>
      <c r="G450" s="849">
        <v>25</v>
      </c>
      <c r="H450" s="849">
        <v>3050</v>
      </c>
      <c r="I450" s="832">
        <v>0.92789777912990568</v>
      </c>
      <c r="J450" s="832">
        <v>122</v>
      </c>
      <c r="K450" s="849">
        <v>27</v>
      </c>
      <c r="L450" s="849">
        <v>3287</v>
      </c>
      <c r="M450" s="832">
        <v>1</v>
      </c>
      <c r="N450" s="832">
        <v>121.74074074074075</v>
      </c>
      <c r="O450" s="849">
        <v>8</v>
      </c>
      <c r="P450" s="849">
        <v>976</v>
      </c>
      <c r="Q450" s="837">
        <v>0.29692728932156981</v>
      </c>
      <c r="R450" s="850">
        <v>122</v>
      </c>
    </row>
    <row r="451" spans="1:18" ht="14.45" customHeight="1" x14ac:dyDescent="0.2">
      <c r="A451" s="831" t="s">
        <v>6366</v>
      </c>
      <c r="B451" s="832" t="s">
        <v>6743</v>
      </c>
      <c r="C451" s="832" t="s">
        <v>616</v>
      </c>
      <c r="D451" s="832" t="s">
        <v>6657</v>
      </c>
      <c r="E451" s="832" t="s">
        <v>6662</v>
      </c>
      <c r="F451" s="832" t="s">
        <v>6663</v>
      </c>
      <c r="G451" s="849">
        <v>148</v>
      </c>
      <c r="H451" s="849">
        <v>21756</v>
      </c>
      <c r="I451" s="832">
        <v>0.15269618680647673</v>
      </c>
      <c r="J451" s="832">
        <v>147</v>
      </c>
      <c r="K451" s="849">
        <v>968</v>
      </c>
      <c r="L451" s="849">
        <v>142479</v>
      </c>
      <c r="M451" s="832">
        <v>1</v>
      </c>
      <c r="N451" s="832">
        <v>147.18904958677686</v>
      </c>
      <c r="O451" s="849">
        <v>481</v>
      </c>
      <c r="P451" s="849">
        <v>72631</v>
      </c>
      <c r="Q451" s="837">
        <v>0.50976635153250649</v>
      </c>
      <c r="R451" s="850">
        <v>151</v>
      </c>
    </row>
    <row r="452" spans="1:18" ht="14.45" customHeight="1" x14ac:dyDescent="0.2">
      <c r="A452" s="831" t="s">
        <v>6366</v>
      </c>
      <c r="B452" s="832" t="s">
        <v>6743</v>
      </c>
      <c r="C452" s="832" t="s">
        <v>616</v>
      </c>
      <c r="D452" s="832" t="s">
        <v>6657</v>
      </c>
      <c r="E452" s="832" t="s">
        <v>6664</v>
      </c>
      <c r="F452" s="832" t="s">
        <v>6665</v>
      </c>
      <c r="G452" s="849">
        <v>1</v>
      </c>
      <c r="H452" s="849">
        <v>196</v>
      </c>
      <c r="I452" s="832">
        <v>0.5</v>
      </c>
      <c r="J452" s="832">
        <v>196</v>
      </c>
      <c r="K452" s="849">
        <v>2</v>
      </c>
      <c r="L452" s="849">
        <v>392</v>
      </c>
      <c r="M452" s="832">
        <v>1</v>
      </c>
      <c r="N452" s="832">
        <v>196</v>
      </c>
      <c r="O452" s="849">
        <v>4</v>
      </c>
      <c r="P452" s="849">
        <v>796</v>
      </c>
      <c r="Q452" s="837">
        <v>2.0306122448979593</v>
      </c>
      <c r="R452" s="850">
        <v>199</v>
      </c>
    </row>
    <row r="453" spans="1:18" ht="14.45" customHeight="1" x14ac:dyDescent="0.2">
      <c r="A453" s="831" t="s">
        <v>6366</v>
      </c>
      <c r="B453" s="832" t="s">
        <v>6743</v>
      </c>
      <c r="C453" s="832" t="s">
        <v>616</v>
      </c>
      <c r="D453" s="832" t="s">
        <v>6657</v>
      </c>
      <c r="E453" s="832" t="s">
        <v>6666</v>
      </c>
      <c r="F453" s="832" t="s">
        <v>6667</v>
      </c>
      <c r="G453" s="849">
        <v>3742</v>
      </c>
      <c r="H453" s="849">
        <v>138454</v>
      </c>
      <c r="I453" s="832">
        <v>1.4825673534072901</v>
      </c>
      <c r="J453" s="832">
        <v>37</v>
      </c>
      <c r="K453" s="849">
        <v>2524</v>
      </c>
      <c r="L453" s="849">
        <v>93388</v>
      </c>
      <c r="M453" s="832">
        <v>1</v>
      </c>
      <c r="N453" s="832">
        <v>37</v>
      </c>
      <c r="O453" s="849">
        <v>2296</v>
      </c>
      <c r="P453" s="849">
        <v>87248</v>
      </c>
      <c r="Q453" s="837">
        <v>0.93425279479162204</v>
      </c>
      <c r="R453" s="850">
        <v>38</v>
      </c>
    </row>
    <row r="454" spans="1:18" ht="14.45" customHeight="1" x14ac:dyDescent="0.2">
      <c r="A454" s="831" t="s">
        <v>6366</v>
      </c>
      <c r="B454" s="832" t="s">
        <v>6743</v>
      </c>
      <c r="C454" s="832" t="s">
        <v>616</v>
      </c>
      <c r="D454" s="832" t="s">
        <v>6657</v>
      </c>
      <c r="E454" s="832" t="s">
        <v>6668</v>
      </c>
      <c r="F454" s="832" t="s">
        <v>6669</v>
      </c>
      <c r="G454" s="849">
        <v>3</v>
      </c>
      <c r="H454" s="849">
        <v>15</v>
      </c>
      <c r="I454" s="832"/>
      <c r="J454" s="832">
        <v>5</v>
      </c>
      <c r="K454" s="849"/>
      <c r="L454" s="849"/>
      <c r="M454" s="832"/>
      <c r="N454" s="832"/>
      <c r="O454" s="849"/>
      <c r="P454" s="849"/>
      <c r="Q454" s="837"/>
      <c r="R454" s="850"/>
    </row>
    <row r="455" spans="1:18" ht="14.45" customHeight="1" x14ac:dyDescent="0.2">
      <c r="A455" s="831" t="s">
        <v>6366</v>
      </c>
      <c r="B455" s="832" t="s">
        <v>6743</v>
      </c>
      <c r="C455" s="832" t="s">
        <v>616</v>
      </c>
      <c r="D455" s="832" t="s">
        <v>6657</v>
      </c>
      <c r="E455" s="832" t="s">
        <v>6670</v>
      </c>
      <c r="F455" s="832" t="s">
        <v>6671</v>
      </c>
      <c r="G455" s="849">
        <v>1</v>
      </c>
      <c r="H455" s="849">
        <v>5</v>
      </c>
      <c r="I455" s="832"/>
      <c r="J455" s="832">
        <v>5</v>
      </c>
      <c r="K455" s="849"/>
      <c r="L455" s="849"/>
      <c r="M455" s="832"/>
      <c r="N455" s="832"/>
      <c r="O455" s="849"/>
      <c r="P455" s="849"/>
      <c r="Q455" s="837"/>
      <c r="R455" s="850"/>
    </row>
    <row r="456" spans="1:18" ht="14.45" customHeight="1" x14ac:dyDescent="0.2">
      <c r="A456" s="831" t="s">
        <v>6366</v>
      </c>
      <c r="B456" s="832" t="s">
        <v>6743</v>
      </c>
      <c r="C456" s="832" t="s">
        <v>616</v>
      </c>
      <c r="D456" s="832" t="s">
        <v>6657</v>
      </c>
      <c r="E456" s="832" t="s">
        <v>6674</v>
      </c>
      <c r="F456" s="832" t="s">
        <v>6675</v>
      </c>
      <c r="G456" s="849">
        <v>6023</v>
      </c>
      <c r="H456" s="849">
        <v>1066071</v>
      </c>
      <c r="I456" s="832">
        <v>0.72922962636653044</v>
      </c>
      <c r="J456" s="832">
        <v>177</v>
      </c>
      <c r="K456" s="849">
        <v>8213</v>
      </c>
      <c r="L456" s="849">
        <v>1461914</v>
      </c>
      <c r="M456" s="832">
        <v>1</v>
      </c>
      <c r="N456" s="832">
        <v>178</v>
      </c>
      <c r="O456" s="849">
        <v>6349</v>
      </c>
      <c r="P456" s="849">
        <v>1136471</v>
      </c>
      <c r="Q456" s="837">
        <v>0.77738567384948776</v>
      </c>
      <c r="R456" s="850">
        <v>179</v>
      </c>
    </row>
    <row r="457" spans="1:18" ht="14.45" customHeight="1" x14ac:dyDescent="0.2">
      <c r="A457" s="831" t="s">
        <v>6366</v>
      </c>
      <c r="B457" s="832" t="s">
        <v>6743</v>
      </c>
      <c r="C457" s="832" t="s">
        <v>616</v>
      </c>
      <c r="D457" s="832" t="s">
        <v>6657</v>
      </c>
      <c r="E457" s="832" t="s">
        <v>6766</v>
      </c>
      <c r="F457" s="832" t="s">
        <v>6767</v>
      </c>
      <c r="G457" s="849">
        <v>2</v>
      </c>
      <c r="H457" s="849">
        <v>2484</v>
      </c>
      <c r="I457" s="832">
        <v>0.99959758551307842</v>
      </c>
      <c r="J457" s="832">
        <v>1242</v>
      </c>
      <c r="K457" s="849">
        <v>2</v>
      </c>
      <c r="L457" s="849">
        <v>2485</v>
      </c>
      <c r="M457" s="832">
        <v>1</v>
      </c>
      <c r="N457" s="832">
        <v>1242.5</v>
      </c>
      <c r="O457" s="849"/>
      <c r="P457" s="849"/>
      <c r="Q457" s="837"/>
      <c r="R457" s="850"/>
    </row>
    <row r="458" spans="1:18" ht="14.45" customHeight="1" x14ac:dyDescent="0.2">
      <c r="A458" s="831" t="s">
        <v>6366</v>
      </c>
      <c r="B458" s="832" t="s">
        <v>6743</v>
      </c>
      <c r="C458" s="832" t="s">
        <v>616</v>
      </c>
      <c r="D458" s="832" t="s">
        <v>6657</v>
      </c>
      <c r="E458" s="832" t="s">
        <v>6768</v>
      </c>
      <c r="F458" s="832" t="s">
        <v>6769</v>
      </c>
      <c r="G458" s="849">
        <v>751</v>
      </c>
      <c r="H458" s="849">
        <v>536965</v>
      </c>
      <c r="I458" s="832">
        <v>5.0743243243243246</v>
      </c>
      <c r="J458" s="832">
        <v>715</v>
      </c>
      <c r="K458" s="849">
        <v>148</v>
      </c>
      <c r="L458" s="849">
        <v>105820</v>
      </c>
      <c r="M458" s="832">
        <v>1</v>
      </c>
      <c r="N458" s="832">
        <v>715</v>
      </c>
      <c r="O458" s="849">
        <v>188</v>
      </c>
      <c r="P458" s="849">
        <v>134420</v>
      </c>
      <c r="Q458" s="837">
        <v>1.2702702702702702</v>
      </c>
      <c r="R458" s="850">
        <v>715</v>
      </c>
    </row>
    <row r="459" spans="1:18" ht="14.45" customHeight="1" x14ac:dyDescent="0.2">
      <c r="A459" s="831" t="s">
        <v>6366</v>
      </c>
      <c r="B459" s="832" t="s">
        <v>6743</v>
      </c>
      <c r="C459" s="832" t="s">
        <v>616</v>
      </c>
      <c r="D459" s="832" t="s">
        <v>6657</v>
      </c>
      <c r="E459" s="832" t="s">
        <v>6770</v>
      </c>
      <c r="F459" s="832" t="s">
        <v>6771</v>
      </c>
      <c r="G459" s="849">
        <v>26</v>
      </c>
      <c r="H459" s="849">
        <v>16406</v>
      </c>
      <c r="I459" s="832">
        <v>0.58997410817031071</v>
      </c>
      <c r="J459" s="832">
        <v>631</v>
      </c>
      <c r="K459" s="849">
        <v>44</v>
      </c>
      <c r="L459" s="849">
        <v>27808</v>
      </c>
      <c r="M459" s="832">
        <v>1</v>
      </c>
      <c r="N459" s="832">
        <v>632</v>
      </c>
      <c r="O459" s="849">
        <v>43</v>
      </c>
      <c r="P459" s="849">
        <v>27219</v>
      </c>
      <c r="Q459" s="837">
        <v>0.97881904487917148</v>
      </c>
      <c r="R459" s="850">
        <v>633</v>
      </c>
    </row>
    <row r="460" spans="1:18" ht="14.45" customHeight="1" x14ac:dyDescent="0.2">
      <c r="A460" s="831" t="s">
        <v>6366</v>
      </c>
      <c r="B460" s="832" t="s">
        <v>6743</v>
      </c>
      <c r="C460" s="832" t="s">
        <v>616</v>
      </c>
      <c r="D460" s="832" t="s">
        <v>6657</v>
      </c>
      <c r="E460" s="832" t="s">
        <v>6772</v>
      </c>
      <c r="F460" s="832" t="s">
        <v>6773</v>
      </c>
      <c r="G460" s="849">
        <v>1</v>
      </c>
      <c r="H460" s="849">
        <v>6149</v>
      </c>
      <c r="I460" s="832"/>
      <c r="J460" s="832">
        <v>6149</v>
      </c>
      <c r="K460" s="849"/>
      <c r="L460" s="849"/>
      <c r="M460" s="832"/>
      <c r="N460" s="832"/>
      <c r="O460" s="849"/>
      <c r="P460" s="849"/>
      <c r="Q460" s="837"/>
      <c r="R460" s="850"/>
    </row>
    <row r="461" spans="1:18" ht="14.45" customHeight="1" x14ac:dyDescent="0.2">
      <c r="A461" s="831" t="s">
        <v>6366</v>
      </c>
      <c r="B461" s="832" t="s">
        <v>6743</v>
      </c>
      <c r="C461" s="832" t="s">
        <v>616</v>
      </c>
      <c r="D461" s="832" t="s">
        <v>6657</v>
      </c>
      <c r="E461" s="832" t="s">
        <v>6774</v>
      </c>
      <c r="F461" s="832" t="s">
        <v>6775</v>
      </c>
      <c r="G461" s="849">
        <v>5</v>
      </c>
      <c r="H461" s="849">
        <v>33390</v>
      </c>
      <c r="I461" s="832">
        <v>0.14699278903299084</v>
      </c>
      <c r="J461" s="832">
        <v>6678</v>
      </c>
      <c r="K461" s="849">
        <v>34</v>
      </c>
      <c r="L461" s="849">
        <v>227154</v>
      </c>
      <c r="M461" s="832">
        <v>1</v>
      </c>
      <c r="N461" s="832">
        <v>6681</v>
      </c>
      <c r="O461" s="849">
        <v>47</v>
      </c>
      <c r="P461" s="849">
        <v>314665</v>
      </c>
      <c r="Q461" s="837">
        <v>1.3852496544194688</v>
      </c>
      <c r="R461" s="850">
        <v>6695</v>
      </c>
    </row>
    <row r="462" spans="1:18" ht="14.45" customHeight="1" x14ac:dyDescent="0.2">
      <c r="A462" s="831" t="s">
        <v>6366</v>
      </c>
      <c r="B462" s="832" t="s">
        <v>6743</v>
      </c>
      <c r="C462" s="832" t="s">
        <v>616</v>
      </c>
      <c r="D462" s="832" t="s">
        <v>6657</v>
      </c>
      <c r="E462" s="832" t="s">
        <v>6776</v>
      </c>
      <c r="F462" s="832" t="s">
        <v>6777</v>
      </c>
      <c r="G462" s="849">
        <v>28</v>
      </c>
      <c r="H462" s="849">
        <v>3612</v>
      </c>
      <c r="I462" s="832">
        <v>14</v>
      </c>
      <c r="J462" s="832">
        <v>129</v>
      </c>
      <c r="K462" s="849">
        <v>2</v>
      </c>
      <c r="L462" s="849">
        <v>258</v>
      </c>
      <c r="M462" s="832">
        <v>1</v>
      </c>
      <c r="N462" s="832">
        <v>129</v>
      </c>
      <c r="O462" s="849">
        <v>4</v>
      </c>
      <c r="P462" s="849">
        <v>520</v>
      </c>
      <c r="Q462" s="837">
        <v>2.0155038759689923</v>
      </c>
      <c r="R462" s="850">
        <v>130</v>
      </c>
    </row>
    <row r="463" spans="1:18" ht="14.45" customHeight="1" x14ac:dyDescent="0.2">
      <c r="A463" s="831" t="s">
        <v>6366</v>
      </c>
      <c r="B463" s="832" t="s">
        <v>6743</v>
      </c>
      <c r="C463" s="832" t="s">
        <v>616</v>
      </c>
      <c r="D463" s="832" t="s">
        <v>6657</v>
      </c>
      <c r="E463" s="832" t="s">
        <v>6778</v>
      </c>
      <c r="F463" s="832" t="s">
        <v>6779</v>
      </c>
      <c r="G463" s="849">
        <v>1</v>
      </c>
      <c r="H463" s="849">
        <v>721</v>
      </c>
      <c r="I463" s="832">
        <v>0.24905008635578585</v>
      </c>
      <c r="J463" s="832">
        <v>721</v>
      </c>
      <c r="K463" s="849">
        <v>4</v>
      </c>
      <c r="L463" s="849">
        <v>2895</v>
      </c>
      <c r="M463" s="832">
        <v>1</v>
      </c>
      <c r="N463" s="832">
        <v>723.75</v>
      </c>
      <c r="O463" s="849">
        <v>5</v>
      </c>
      <c r="P463" s="849">
        <v>3660</v>
      </c>
      <c r="Q463" s="837">
        <v>1.2642487046632125</v>
      </c>
      <c r="R463" s="850">
        <v>732</v>
      </c>
    </row>
    <row r="464" spans="1:18" ht="14.45" customHeight="1" x14ac:dyDescent="0.2">
      <c r="A464" s="831" t="s">
        <v>6366</v>
      </c>
      <c r="B464" s="832" t="s">
        <v>6743</v>
      </c>
      <c r="C464" s="832" t="s">
        <v>616</v>
      </c>
      <c r="D464" s="832" t="s">
        <v>6657</v>
      </c>
      <c r="E464" s="832" t="s">
        <v>6780</v>
      </c>
      <c r="F464" s="832" t="s">
        <v>6781</v>
      </c>
      <c r="G464" s="849">
        <v>1670</v>
      </c>
      <c r="H464" s="849">
        <v>1467930</v>
      </c>
      <c r="I464" s="832">
        <v>7.5909090909090908</v>
      </c>
      <c r="J464" s="832">
        <v>879</v>
      </c>
      <c r="K464" s="849">
        <v>220</v>
      </c>
      <c r="L464" s="849">
        <v>193380</v>
      </c>
      <c r="M464" s="832">
        <v>1</v>
      </c>
      <c r="N464" s="832">
        <v>879</v>
      </c>
      <c r="O464" s="849">
        <v>470</v>
      </c>
      <c r="P464" s="849">
        <v>414070</v>
      </c>
      <c r="Q464" s="837">
        <v>2.1412245320095149</v>
      </c>
      <c r="R464" s="850">
        <v>881</v>
      </c>
    </row>
    <row r="465" spans="1:18" ht="14.45" customHeight="1" x14ac:dyDescent="0.2">
      <c r="A465" s="831" t="s">
        <v>6366</v>
      </c>
      <c r="B465" s="832" t="s">
        <v>6743</v>
      </c>
      <c r="C465" s="832" t="s">
        <v>616</v>
      </c>
      <c r="D465" s="832" t="s">
        <v>6657</v>
      </c>
      <c r="E465" s="832" t="s">
        <v>6680</v>
      </c>
      <c r="F465" s="832" t="s">
        <v>6681</v>
      </c>
      <c r="G465" s="849">
        <v>3297</v>
      </c>
      <c r="H465" s="849">
        <v>801171</v>
      </c>
      <c r="I465" s="832">
        <v>0.92414514633212297</v>
      </c>
      <c r="J465" s="832">
        <v>243</v>
      </c>
      <c r="K465" s="849">
        <v>3553</v>
      </c>
      <c r="L465" s="849">
        <v>866932</v>
      </c>
      <c r="M465" s="832">
        <v>1</v>
      </c>
      <c r="N465" s="832">
        <v>244</v>
      </c>
      <c r="O465" s="849">
        <v>3279</v>
      </c>
      <c r="P465" s="849">
        <v>803355</v>
      </c>
      <c r="Q465" s="837">
        <v>0.92666437506055843</v>
      </c>
      <c r="R465" s="850">
        <v>245</v>
      </c>
    </row>
    <row r="466" spans="1:18" ht="14.45" customHeight="1" x14ac:dyDescent="0.2">
      <c r="A466" s="831" t="s">
        <v>6366</v>
      </c>
      <c r="B466" s="832" t="s">
        <v>6743</v>
      </c>
      <c r="C466" s="832" t="s">
        <v>616</v>
      </c>
      <c r="D466" s="832" t="s">
        <v>6657</v>
      </c>
      <c r="E466" s="832" t="s">
        <v>6682</v>
      </c>
      <c r="F466" s="832" t="s">
        <v>6683</v>
      </c>
      <c r="G466" s="849">
        <v>11638</v>
      </c>
      <c r="H466" s="849">
        <v>387933.01999999979</v>
      </c>
      <c r="I466" s="832">
        <v>1.3869618449920518</v>
      </c>
      <c r="J466" s="832">
        <v>33.333306410036073</v>
      </c>
      <c r="K466" s="849">
        <v>8391</v>
      </c>
      <c r="L466" s="849">
        <v>279699.84999999974</v>
      </c>
      <c r="M466" s="832">
        <v>1</v>
      </c>
      <c r="N466" s="832">
        <v>33.333315457037273</v>
      </c>
      <c r="O466" s="849">
        <v>8144</v>
      </c>
      <c r="P466" s="849">
        <v>271466.45999999967</v>
      </c>
      <c r="Q466" s="837">
        <v>0.97056348081702559</v>
      </c>
      <c r="R466" s="850">
        <v>33.333307956777958</v>
      </c>
    </row>
    <row r="467" spans="1:18" ht="14.45" customHeight="1" x14ac:dyDescent="0.2">
      <c r="A467" s="831" t="s">
        <v>6366</v>
      </c>
      <c r="B467" s="832" t="s">
        <v>6743</v>
      </c>
      <c r="C467" s="832" t="s">
        <v>616</v>
      </c>
      <c r="D467" s="832" t="s">
        <v>6657</v>
      </c>
      <c r="E467" s="832" t="s">
        <v>6782</v>
      </c>
      <c r="F467" s="832" t="s">
        <v>6783</v>
      </c>
      <c r="G467" s="849">
        <v>17</v>
      </c>
      <c r="H467" s="849">
        <v>15963</v>
      </c>
      <c r="I467" s="832">
        <v>0.25</v>
      </c>
      <c r="J467" s="832">
        <v>939</v>
      </c>
      <c r="K467" s="849">
        <v>68</v>
      </c>
      <c r="L467" s="849">
        <v>63852</v>
      </c>
      <c r="M467" s="832">
        <v>1</v>
      </c>
      <c r="N467" s="832">
        <v>939</v>
      </c>
      <c r="O467" s="849">
        <v>78</v>
      </c>
      <c r="P467" s="849">
        <v>73476</v>
      </c>
      <c r="Q467" s="837">
        <v>1.1507235482052245</v>
      </c>
      <c r="R467" s="850">
        <v>942</v>
      </c>
    </row>
    <row r="468" spans="1:18" ht="14.45" customHeight="1" x14ac:dyDescent="0.2">
      <c r="A468" s="831" t="s">
        <v>6366</v>
      </c>
      <c r="B468" s="832" t="s">
        <v>6743</v>
      </c>
      <c r="C468" s="832" t="s">
        <v>616</v>
      </c>
      <c r="D468" s="832" t="s">
        <v>6657</v>
      </c>
      <c r="E468" s="832" t="s">
        <v>6684</v>
      </c>
      <c r="F468" s="832" t="s">
        <v>6685</v>
      </c>
      <c r="G468" s="849">
        <v>1610</v>
      </c>
      <c r="H468" s="849">
        <v>59570</v>
      </c>
      <c r="I468" s="832">
        <v>0.47988077496274217</v>
      </c>
      <c r="J468" s="832">
        <v>37</v>
      </c>
      <c r="K468" s="849">
        <v>3355</v>
      </c>
      <c r="L468" s="849">
        <v>124135</v>
      </c>
      <c r="M468" s="832">
        <v>1</v>
      </c>
      <c r="N468" s="832">
        <v>37</v>
      </c>
      <c r="O468" s="849">
        <v>3927</v>
      </c>
      <c r="P468" s="849">
        <v>149226</v>
      </c>
      <c r="Q468" s="837">
        <v>1.2021267168808152</v>
      </c>
      <c r="R468" s="850">
        <v>38</v>
      </c>
    </row>
    <row r="469" spans="1:18" ht="14.45" customHeight="1" x14ac:dyDescent="0.2">
      <c r="A469" s="831" t="s">
        <v>6366</v>
      </c>
      <c r="B469" s="832" t="s">
        <v>6743</v>
      </c>
      <c r="C469" s="832" t="s">
        <v>616</v>
      </c>
      <c r="D469" s="832" t="s">
        <v>6657</v>
      </c>
      <c r="E469" s="832" t="s">
        <v>6686</v>
      </c>
      <c r="F469" s="832" t="s">
        <v>6687</v>
      </c>
      <c r="G469" s="849"/>
      <c r="H469" s="849"/>
      <c r="I469" s="832"/>
      <c r="J469" s="832"/>
      <c r="K469" s="849">
        <v>7</v>
      </c>
      <c r="L469" s="849">
        <v>602</v>
      </c>
      <c r="M469" s="832">
        <v>1</v>
      </c>
      <c r="N469" s="832">
        <v>86</v>
      </c>
      <c r="O469" s="849">
        <v>25</v>
      </c>
      <c r="P469" s="849">
        <v>2175</v>
      </c>
      <c r="Q469" s="837">
        <v>3.6129568106312293</v>
      </c>
      <c r="R469" s="850">
        <v>87</v>
      </c>
    </row>
    <row r="470" spans="1:18" ht="14.45" customHeight="1" x14ac:dyDescent="0.2">
      <c r="A470" s="831" t="s">
        <v>6366</v>
      </c>
      <c r="B470" s="832" t="s">
        <v>6743</v>
      </c>
      <c r="C470" s="832" t="s">
        <v>616</v>
      </c>
      <c r="D470" s="832" t="s">
        <v>6657</v>
      </c>
      <c r="E470" s="832" t="s">
        <v>6688</v>
      </c>
      <c r="F470" s="832" t="s">
        <v>6689</v>
      </c>
      <c r="G470" s="849">
        <v>1068</v>
      </c>
      <c r="H470" s="849">
        <v>34176</v>
      </c>
      <c r="I470" s="832">
        <v>0.95187165775401072</v>
      </c>
      <c r="J470" s="832">
        <v>32</v>
      </c>
      <c r="K470" s="849">
        <v>1122</v>
      </c>
      <c r="L470" s="849">
        <v>35904</v>
      </c>
      <c r="M470" s="832">
        <v>1</v>
      </c>
      <c r="N470" s="832">
        <v>32</v>
      </c>
      <c r="O470" s="849">
        <v>1158</v>
      </c>
      <c r="P470" s="849">
        <v>38214</v>
      </c>
      <c r="Q470" s="837">
        <v>1.0643382352941178</v>
      </c>
      <c r="R470" s="850">
        <v>33</v>
      </c>
    </row>
    <row r="471" spans="1:18" ht="14.45" customHeight="1" x14ac:dyDescent="0.2">
      <c r="A471" s="831" t="s">
        <v>6366</v>
      </c>
      <c r="B471" s="832" t="s">
        <v>6743</v>
      </c>
      <c r="C471" s="832" t="s">
        <v>616</v>
      </c>
      <c r="D471" s="832" t="s">
        <v>6657</v>
      </c>
      <c r="E471" s="832" t="s">
        <v>6690</v>
      </c>
      <c r="F471" s="832" t="s">
        <v>6691</v>
      </c>
      <c r="G471" s="849">
        <v>5658</v>
      </c>
      <c r="H471" s="849">
        <v>2008590</v>
      </c>
      <c r="I471" s="832">
        <v>1.8163723916532906</v>
      </c>
      <c r="J471" s="832">
        <v>355</v>
      </c>
      <c r="K471" s="849">
        <v>3115</v>
      </c>
      <c r="L471" s="849">
        <v>1105825</v>
      </c>
      <c r="M471" s="832">
        <v>1</v>
      </c>
      <c r="N471" s="832">
        <v>355</v>
      </c>
      <c r="O471" s="849">
        <v>2869</v>
      </c>
      <c r="P471" s="849">
        <v>1027102</v>
      </c>
      <c r="Q471" s="837">
        <v>0.92881061650803698</v>
      </c>
      <c r="R471" s="850">
        <v>358</v>
      </c>
    </row>
    <row r="472" spans="1:18" ht="14.45" customHeight="1" x14ac:dyDescent="0.2">
      <c r="A472" s="831" t="s">
        <v>6366</v>
      </c>
      <c r="B472" s="832" t="s">
        <v>6743</v>
      </c>
      <c r="C472" s="832" t="s">
        <v>616</v>
      </c>
      <c r="D472" s="832" t="s">
        <v>6657</v>
      </c>
      <c r="E472" s="832" t="s">
        <v>6694</v>
      </c>
      <c r="F472" s="832" t="s">
        <v>6695</v>
      </c>
      <c r="G472" s="849">
        <v>2247</v>
      </c>
      <c r="H472" s="849">
        <v>296604</v>
      </c>
      <c r="I472" s="832">
        <v>1.6223826714801444</v>
      </c>
      <c r="J472" s="832">
        <v>132</v>
      </c>
      <c r="K472" s="849">
        <v>1385</v>
      </c>
      <c r="L472" s="849">
        <v>182820</v>
      </c>
      <c r="M472" s="832">
        <v>1</v>
      </c>
      <c r="N472" s="832">
        <v>132</v>
      </c>
      <c r="O472" s="849">
        <v>1182</v>
      </c>
      <c r="P472" s="849">
        <v>159570</v>
      </c>
      <c r="Q472" s="837">
        <v>0.87282573022645227</v>
      </c>
      <c r="R472" s="850">
        <v>135</v>
      </c>
    </row>
    <row r="473" spans="1:18" ht="14.45" customHeight="1" x14ac:dyDescent="0.2">
      <c r="A473" s="831" t="s">
        <v>6366</v>
      </c>
      <c r="B473" s="832" t="s">
        <v>6743</v>
      </c>
      <c r="C473" s="832" t="s">
        <v>616</v>
      </c>
      <c r="D473" s="832" t="s">
        <v>6657</v>
      </c>
      <c r="E473" s="832" t="s">
        <v>6784</v>
      </c>
      <c r="F473" s="832" t="s">
        <v>6785</v>
      </c>
      <c r="G473" s="849">
        <v>3</v>
      </c>
      <c r="H473" s="849">
        <v>2103</v>
      </c>
      <c r="I473" s="832">
        <v>0.74893162393162394</v>
      </c>
      <c r="J473" s="832">
        <v>701</v>
      </c>
      <c r="K473" s="849">
        <v>4</v>
      </c>
      <c r="L473" s="849">
        <v>2808</v>
      </c>
      <c r="M473" s="832">
        <v>1</v>
      </c>
      <c r="N473" s="832">
        <v>702</v>
      </c>
      <c r="O473" s="849">
        <v>22</v>
      </c>
      <c r="P473" s="849">
        <v>15554</v>
      </c>
      <c r="Q473" s="837">
        <v>5.5391737891737893</v>
      </c>
      <c r="R473" s="850">
        <v>707</v>
      </c>
    </row>
    <row r="474" spans="1:18" ht="14.45" customHeight="1" x14ac:dyDescent="0.2">
      <c r="A474" s="831" t="s">
        <v>6366</v>
      </c>
      <c r="B474" s="832" t="s">
        <v>6743</v>
      </c>
      <c r="C474" s="832" t="s">
        <v>616</v>
      </c>
      <c r="D474" s="832" t="s">
        <v>6657</v>
      </c>
      <c r="E474" s="832" t="s">
        <v>6786</v>
      </c>
      <c r="F474" s="832" t="s">
        <v>6787</v>
      </c>
      <c r="G474" s="849"/>
      <c r="H474" s="849"/>
      <c r="I474" s="832"/>
      <c r="J474" s="832"/>
      <c r="K474" s="849">
        <v>1</v>
      </c>
      <c r="L474" s="849">
        <v>540</v>
      </c>
      <c r="M474" s="832">
        <v>1</v>
      </c>
      <c r="N474" s="832">
        <v>540</v>
      </c>
      <c r="O474" s="849">
        <v>5</v>
      </c>
      <c r="P474" s="849">
        <v>2715</v>
      </c>
      <c r="Q474" s="837">
        <v>5.0277777777777777</v>
      </c>
      <c r="R474" s="850">
        <v>543</v>
      </c>
    </row>
    <row r="475" spans="1:18" ht="14.45" customHeight="1" x14ac:dyDescent="0.2">
      <c r="A475" s="831" t="s">
        <v>6366</v>
      </c>
      <c r="B475" s="832" t="s">
        <v>6743</v>
      </c>
      <c r="C475" s="832" t="s">
        <v>616</v>
      </c>
      <c r="D475" s="832" t="s">
        <v>6657</v>
      </c>
      <c r="E475" s="832" t="s">
        <v>6696</v>
      </c>
      <c r="F475" s="832" t="s">
        <v>6697</v>
      </c>
      <c r="G475" s="849"/>
      <c r="H475" s="849"/>
      <c r="I475" s="832"/>
      <c r="J475" s="832"/>
      <c r="K475" s="849">
        <v>0</v>
      </c>
      <c r="L475" s="849">
        <v>0</v>
      </c>
      <c r="M475" s="832"/>
      <c r="N475" s="832"/>
      <c r="O475" s="849"/>
      <c r="P475" s="849"/>
      <c r="Q475" s="837"/>
      <c r="R475" s="850"/>
    </row>
    <row r="476" spans="1:18" ht="14.45" customHeight="1" x14ac:dyDescent="0.2">
      <c r="A476" s="831" t="s">
        <v>6366</v>
      </c>
      <c r="B476" s="832" t="s">
        <v>6743</v>
      </c>
      <c r="C476" s="832" t="s">
        <v>616</v>
      </c>
      <c r="D476" s="832" t="s">
        <v>6657</v>
      </c>
      <c r="E476" s="832" t="s">
        <v>6700</v>
      </c>
      <c r="F476" s="832" t="s">
        <v>6701</v>
      </c>
      <c r="G476" s="849">
        <v>2371</v>
      </c>
      <c r="H476" s="849">
        <v>139889</v>
      </c>
      <c r="I476" s="832">
        <v>1.3597033494683228</v>
      </c>
      <c r="J476" s="832">
        <v>59</v>
      </c>
      <c r="K476" s="849">
        <v>1738</v>
      </c>
      <c r="L476" s="849">
        <v>102882</v>
      </c>
      <c r="M476" s="832">
        <v>1</v>
      </c>
      <c r="N476" s="832">
        <v>59.195627157652474</v>
      </c>
      <c r="O476" s="849">
        <v>1827</v>
      </c>
      <c r="P476" s="849">
        <v>111447</v>
      </c>
      <c r="Q476" s="837">
        <v>1.083250714410684</v>
      </c>
      <c r="R476" s="850">
        <v>61</v>
      </c>
    </row>
    <row r="477" spans="1:18" ht="14.45" customHeight="1" x14ac:dyDescent="0.2">
      <c r="A477" s="831" t="s">
        <v>6366</v>
      </c>
      <c r="B477" s="832" t="s">
        <v>6743</v>
      </c>
      <c r="C477" s="832" t="s">
        <v>616</v>
      </c>
      <c r="D477" s="832" t="s">
        <v>6657</v>
      </c>
      <c r="E477" s="832" t="s">
        <v>6704</v>
      </c>
      <c r="F477" s="832" t="s">
        <v>6705</v>
      </c>
      <c r="G477" s="849"/>
      <c r="H477" s="849"/>
      <c r="I477" s="832"/>
      <c r="J477" s="832"/>
      <c r="K477" s="849">
        <v>1</v>
      </c>
      <c r="L477" s="849">
        <v>59</v>
      </c>
      <c r="M477" s="832">
        <v>1</v>
      </c>
      <c r="N477" s="832">
        <v>59</v>
      </c>
      <c r="O477" s="849">
        <v>4</v>
      </c>
      <c r="P477" s="849">
        <v>244</v>
      </c>
      <c r="Q477" s="837">
        <v>4.1355932203389827</v>
      </c>
      <c r="R477" s="850">
        <v>61</v>
      </c>
    </row>
    <row r="478" spans="1:18" ht="14.45" customHeight="1" x14ac:dyDescent="0.2">
      <c r="A478" s="831" t="s">
        <v>6366</v>
      </c>
      <c r="B478" s="832" t="s">
        <v>6743</v>
      </c>
      <c r="C478" s="832" t="s">
        <v>616</v>
      </c>
      <c r="D478" s="832" t="s">
        <v>6657</v>
      </c>
      <c r="E478" s="832" t="s">
        <v>6706</v>
      </c>
      <c r="F478" s="832" t="s">
        <v>6707</v>
      </c>
      <c r="G478" s="849">
        <v>5</v>
      </c>
      <c r="H478" s="849">
        <v>580</v>
      </c>
      <c r="I478" s="832">
        <v>0.5</v>
      </c>
      <c r="J478" s="832">
        <v>116</v>
      </c>
      <c r="K478" s="849">
        <v>10</v>
      </c>
      <c r="L478" s="849">
        <v>1160</v>
      </c>
      <c r="M478" s="832">
        <v>1</v>
      </c>
      <c r="N478" s="832">
        <v>116</v>
      </c>
      <c r="O478" s="849">
        <v>70</v>
      </c>
      <c r="P478" s="849">
        <v>8120</v>
      </c>
      <c r="Q478" s="837">
        <v>7</v>
      </c>
      <c r="R478" s="850">
        <v>116</v>
      </c>
    </row>
    <row r="479" spans="1:18" ht="14.45" customHeight="1" x14ac:dyDescent="0.2">
      <c r="A479" s="831" t="s">
        <v>6366</v>
      </c>
      <c r="B479" s="832" t="s">
        <v>6743</v>
      </c>
      <c r="C479" s="832" t="s">
        <v>616</v>
      </c>
      <c r="D479" s="832" t="s">
        <v>6657</v>
      </c>
      <c r="E479" s="832" t="s">
        <v>6788</v>
      </c>
      <c r="F479" s="832" t="s">
        <v>6789</v>
      </c>
      <c r="G479" s="849">
        <v>2</v>
      </c>
      <c r="H479" s="849">
        <v>7660</v>
      </c>
      <c r="I479" s="832">
        <v>0.99947807933194155</v>
      </c>
      <c r="J479" s="832">
        <v>3830</v>
      </c>
      <c r="K479" s="849">
        <v>2</v>
      </c>
      <c r="L479" s="849">
        <v>7664</v>
      </c>
      <c r="M479" s="832">
        <v>1</v>
      </c>
      <c r="N479" s="832">
        <v>3832</v>
      </c>
      <c r="O479" s="849">
        <v>3</v>
      </c>
      <c r="P479" s="849">
        <v>11517</v>
      </c>
      <c r="Q479" s="837">
        <v>1.5027400835073068</v>
      </c>
      <c r="R479" s="850">
        <v>3839</v>
      </c>
    </row>
    <row r="480" spans="1:18" ht="14.45" customHeight="1" x14ac:dyDescent="0.2">
      <c r="A480" s="831" t="s">
        <v>6366</v>
      </c>
      <c r="B480" s="832" t="s">
        <v>6743</v>
      </c>
      <c r="C480" s="832" t="s">
        <v>616</v>
      </c>
      <c r="D480" s="832" t="s">
        <v>6657</v>
      </c>
      <c r="E480" s="832" t="s">
        <v>6790</v>
      </c>
      <c r="F480" s="832" t="s">
        <v>6791</v>
      </c>
      <c r="G480" s="849">
        <v>85</v>
      </c>
      <c r="H480" s="849">
        <v>165240</v>
      </c>
      <c r="I480" s="832">
        <v>0.84115146733182311</v>
      </c>
      <c r="J480" s="832">
        <v>1944</v>
      </c>
      <c r="K480" s="849">
        <v>101</v>
      </c>
      <c r="L480" s="849">
        <v>196445</v>
      </c>
      <c r="M480" s="832">
        <v>1</v>
      </c>
      <c r="N480" s="832">
        <v>1945</v>
      </c>
      <c r="O480" s="849">
        <v>76</v>
      </c>
      <c r="P480" s="849">
        <v>148200</v>
      </c>
      <c r="Q480" s="837">
        <v>0.7544096311944819</v>
      </c>
      <c r="R480" s="850">
        <v>1950</v>
      </c>
    </row>
    <row r="481" spans="1:18" ht="14.45" customHeight="1" x14ac:dyDescent="0.2">
      <c r="A481" s="831" t="s">
        <v>6366</v>
      </c>
      <c r="B481" s="832" t="s">
        <v>6743</v>
      </c>
      <c r="C481" s="832" t="s">
        <v>616</v>
      </c>
      <c r="D481" s="832" t="s">
        <v>6657</v>
      </c>
      <c r="E481" s="832" t="s">
        <v>6792</v>
      </c>
      <c r="F481" s="832" t="s">
        <v>6793</v>
      </c>
      <c r="G481" s="849">
        <v>4</v>
      </c>
      <c r="H481" s="849">
        <v>59204</v>
      </c>
      <c r="I481" s="832"/>
      <c r="J481" s="832">
        <v>14801</v>
      </c>
      <c r="K481" s="849"/>
      <c r="L481" s="849"/>
      <c r="M481" s="832"/>
      <c r="N481" s="832"/>
      <c r="O481" s="849"/>
      <c r="P481" s="849"/>
      <c r="Q481" s="837"/>
      <c r="R481" s="850"/>
    </row>
    <row r="482" spans="1:18" ht="14.45" customHeight="1" x14ac:dyDescent="0.2">
      <c r="A482" s="831" t="s">
        <v>6366</v>
      </c>
      <c r="B482" s="832" t="s">
        <v>6743</v>
      </c>
      <c r="C482" s="832" t="s">
        <v>616</v>
      </c>
      <c r="D482" s="832" t="s">
        <v>6657</v>
      </c>
      <c r="E482" s="832" t="s">
        <v>6794</v>
      </c>
      <c r="F482" s="832" t="s">
        <v>6795</v>
      </c>
      <c r="G482" s="849"/>
      <c r="H482" s="849"/>
      <c r="I482" s="832"/>
      <c r="J482" s="832"/>
      <c r="K482" s="849">
        <v>2</v>
      </c>
      <c r="L482" s="849">
        <v>602</v>
      </c>
      <c r="M482" s="832">
        <v>1</v>
      </c>
      <c r="N482" s="832">
        <v>301</v>
      </c>
      <c r="O482" s="849">
        <v>2</v>
      </c>
      <c r="P482" s="849">
        <v>608</v>
      </c>
      <c r="Q482" s="837">
        <v>1.0099667774086378</v>
      </c>
      <c r="R482" s="850">
        <v>304</v>
      </c>
    </row>
    <row r="483" spans="1:18" ht="14.45" customHeight="1" x14ac:dyDescent="0.2">
      <c r="A483" s="831" t="s">
        <v>6366</v>
      </c>
      <c r="B483" s="832" t="s">
        <v>6743</v>
      </c>
      <c r="C483" s="832" t="s">
        <v>619</v>
      </c>
      <c r="D483" s="832" t="s">
        <v>6368</v>
      </c>
      <c r="E483" s="832" t="s">
        <v>6379</v>
      </c>
      <c r="F483" s="832" t="s">
        <v>6380</v>
      </c>
      <c r="G483" s="849">
        <v>67</v>
      </c>
      <c r="H483" s="849">
        <v>399247.80000000005</v>
      </c>
      <c r="I483" s="832">
        <v>1.3578527001436593</v>
      </c>
      <c r="J483" s="832">
        <v>5958.9223880597019</v>
      </c>
      <c r="K483" s="849">
        <v>62</v>
      </c>
      <c r="L483" s="849">
        <v>294028.80000000005</v>
      </c>
      <c r="M483" s="832">
        <v>1</v>
      </c>
      <c r="N483" s="832">
        <v>4742.4000000000005</v>
      </c>
      <c r="O483" s="849">
        <v>4</v>
      </c>
      <c r="P483" s="849">
        <v>18969.599999999999</v>
      </c>
      <c r="Q483" s="837">
        <v>6.4516129032258049E-2</v>
      </c>
      <c r="R483" s="850">
        <v>4742.3999999999996</v>
      </c>
    </row>
    <row r="484" spans="1:18" ht="14.45" customHeight="1" x14ac:dyDescent="0.2">
      <c r="A484" s="831" t="s">
        <v>6366</v>
      </c>
      <c r="B484" s="832" t="s">
        <v>6743</v>
      </c>
      <c r="C484" s="832" t="s">
        <v>619</v>
      </c>
      <c r="D484" s="832" t="s">
        <v>6368</v>
      </c>
      <c r="E484" s="832" t="s">
        <v>6383</v>
      </c>
      <c r="F484" s="832" t="s">
        <v>2258</v>
      </c>
      <c r="G484" s="849">
        <v>46.400000000000006</v>
      </c>
      <c r="H484" s="849">
        <v>307221.33999999997</v>
      </c>
      <c r="I484" s="832"/>
      <c r="J484" s="832">
        <v>6621.1495689655158</v>
      </c>
      <c r="K484" s="849"/>
      <c r="L484" s="849"/>
      <c r="M484" s="832"/>
      <c r="N484" s="832"/>
      <c r="O484" s="849">
        <v>8</v>
      </c>
      <c r="P484" s="849">
        <v>32508.159999999996</v>
      </c>
      <c r="Q484" s="837"/>
      <c r="R484" s="850">
        <v>4063.5199999999995</v>
      </c>
    </row>
    <row r="485" spans="1:18" ht="14.45" customHeight="1" x14ac:dyDescent="0.2">
      <c r="A485" s="831" t="s">
        <v>6366</v>
      </c>
      <c r="B485" s="832" t="s">
        <v>6743</v>
      </c>
      <c r="C485" s="832" t="s">
        <v>619</v>
      </c>
      <c r="D485" s="832" t="s">
        <v>6368</v>
      </c>
      <c r="E485" s="832" t="s">
        <v>6796</v>
      </c>
      <c r="F485" s="832" t="s">
        <v>6797</v>
      </c>
      <c r="G485" s="849"/>
      <c r="H485" s="849"/>
      <c r="I485" s="832"/>
      <c r="J485" s="832"/>
      <c r="K485" s="849">
        <v>0</v>
      </c>
      <c r="L485" s="849">
        <v>0</v>
      </c>
      <c r="M485" s="832"/>
      <c r="N485" s="832"/>
      <c r="O485" s="849"/>
      <c r="P485" s="849"/>
      <c r="Q485" s="837"/>
      <c r="R485" s="850"/>
    </row>
    <row r="486" spans="1:18" ht="14.45" customHeight="1" x14ac:dyDescent="0.2">
      <c r="A486" s="831" t="s">
        <v>6366</v>
      </c>
      <c r="B486" s="832" t="s">
        <v>6743</v>
      </c>
      <c r="C486" s="832" t="s">
        <v>619</v>
      </c>
      <c r="D486" s="832" t="s">
        <v>6368</v>
      </c>
      <c r="E486" s="832" t="s">
        <v>6432</v>
      </c>
      <c r="F486" s="832" t="s">
        <v>6433</v>
      </c>
      <c r="G486" s="849">
        <v>1</v>
      </c>
      <c r="H486" s="849">
        <v>117.3</v>
      </c>
      <c r="I486" s="832">
        <v>0.76923076923076916</v>
      </c>
      <c r="J486" s="832">
        <v>117.3</v>
      </c>
      <c r="K486" s="849">
        <v>1.3</v>
      </c>
      <c r="L486" s="849">
        <v>152.49</v>
      </c>
      <c r="M486" s="832">
        <v>1</v>
      </c>
      <c r="N486" s="832">
        <v>117.3</v>
      </c>
      <c r="O486" s="849">
        <v>1.8</v>
      </c>
      <c r="P486" s="849">
        <v>199.41</v>
      </c>
      <c r="Q486" s="837">
        <v>1.3076923076923075</v>
      </c>
      <c r="R486" s="850">
        <v>110.78333333333333</v>
      </c>
    </row>
    <row r="487" spans="1:18" ht="14.45" customHeight="1" x14ac:dyDescent="0.2">
      <c r="A487" s="831" t="s">
        <v>6366</v>
      </c>
      <c r="B487" s="832" t="s">
        <v>6743</v>
      </c>
      <c r="C487" s="832" t="s">
        <v>619</v>
      </c>
      <c r="D487" s="832" t="s">
        <v>6368</v>
      </c>
      <c r="E487" s="832" t="s">
        <v>6472</v>
      </c>
      <c r="F487" s="832" t="s">
        <v>2831</v>
      </c>
      <c r="G487" s="849">
        <v>1.2</v>
      </c>
      <c r="H487" s="849">
        <v>8077.74</v>
      </c>
      <c r="I487" s="832"/>
      <c r="J487" s="832">
        <v>6731.45</v>
      </c>
      <c r="K487" s="849"/>
      <c r="L487" s="849"/>
      <c r="M487" s="832"/>
      <c r="N487" s="832"/>
      <c r="O487" s="849"/>
      <c r="P487" s="849"/>
      <c r="Q487" s="837"/>
      <c r="R487" s="850"/>
    </row>
    <row r="488" spans="1:18" ht="14.45" customHeight="1" x14ac:dyDescent="0.2">
      <c r="A488" s="831" t="s">
        <v>6366</v>
      </c>
      <c r="B488" s="832" t="s">
        <v>6743</v>
      </c>
      <c r="C488" s="832" t="s">
        <v>619</v>
      </c>
      <c r="D488" s="832" t="s">
        <v>6368</v>
      </c>
      <c r="E488" s="832" t="s">
        <v>6476</v>
      </c>
      <c r="F488" s="832" t="s">
        <v>6477</v>
      </c>
      <c r="G488" s="849"/>
      <c r="H488" s="849"/>
      <c r="I488" s="832"/>
      <c r="J488" s="832"/>
      <c r="K488" s="849">
        <v>1</v>
      </c>
      <c r="L488" s="849">
        <v>3799.88</v>
      </c>
      <c r="M488" s="832">
        <v>1</v>
      </c>
      <c r="N488" s="832">
        <v>3799.88</v>
      </c>
      <c r="O488" s="849"/>
      <c r="P488" s="849"/>
      <c r="Q488" s="837"/>
      <c r="R488" s="850"/>
    </row>
    <row r="489" spans="1:18" ht="14.45" customHeight="1" x14ac:dyDescent="0.2">
      <c r="A489" s="831" t="s">
        <v>6366</v>
      </c>
      <c r="B489" s="832" t="s">
        <v>6743</v>
      </c>
      <c r="C489" s="832" t="s">
        <v>619</v>
      </c>
      <c r="D489" s="832" t="s">
        <v>6368</v>
      </c>
      <c r="E489" s="832" t="s">
        <v>6502</v>
      </c>
      <c r="F489" s="832" t="s">
        <v>6503</v>
      </c>
      <c r="G489" s="849"/>
      <c r="H489" s="849"/>
      <c r="I489" s="832"/>
      <c r="J489" s="832"/>
      <c r="K489" s="849"/>
      <c r="L489" s="849"/>
      <c r="M489" s="832"/>
      <c r="N489" s="832"/>
      <c r="O489" s="849">
        <v>1.87</v>
      </c>
      <c r="P489" s="849">
        <v>297.92</v>
      </c>
      <c r="Q489" s="837"/>
      <c r="R489" s="850">
        <v>159.31550802139037</v>
      </c>
    </row>
    <row r="490" spans="1:18" ht="14.45" customHeight="1" x14ac:dyDescent="0.2">
      <c r="A490" s="831" t="s">
        <v>6366</v>
      </c>
      <c r="B490" s="832" t="s">
        <v>6743</v>
      </c>
      <c r="C490" s="832" t="s">
        <v>619</v>
      </c>
      <c r="D490" s="832" t="s">
        <v>6368</v>
      </c>
      <c r="E490" s="832" t="s">
        <v>6546</v>
      </c>
      <c r="F490" s="832" t="s">
        <v>6380</v>
      </c>
      <c r="G490" s="849">
        <v>12</v>
      </c>
      <c r="H490" s="849">
        <v>76470.48</v>
      </c>
      <c r="I490" s="832">
        <v>0.75436442507966317</v>
      </c>
      <c r="J490" s="832">
        <v>6372.54</v>
      </c>
      <c r="K490" s="849">
        <v>24</v>
      </c>
      <c r="L490" s="849">
        <v>101370.73999999998</v>
      </c>
      <c r="M490" s="832">
        <v>1</v>
      </c>
      <c r="N490" s="832">
        <v>4223.7808333333323</v>
      </c>
      <c r="O490" s="849">
        <v>96</v>
      </c>
      <c r="P490" s="849">
        <v>392301.64000000007</v>
      </c>
      <c r="Q490" s="837">
        <v>3.8699691844017332</v>
      </c>
      <c r="R490" s="850">
        <v>4086.4754166666676</v>
      </c>
    </row>
    <row r="491" spans="1:18" ht="14.45" customHeight="1" x14ac:dyDescent="0.2">
      <c r="A491" s="831" t="s">
        <v>6366</v>
      </c>
      <c r="B491" s="832" t="s">
        <v>6743</v>
      </c>
      <c r="C491" s="832" t="s">
        <v>619</v>
      </c>
      <c r="D491" s="832" t="s">
        <v>6368</v>
      </c>
      <c r="E491" s="832" t="s">
        <v>6570</v>
      </c>
      <c r="F491" s="832" t="s">
        <v>3190</v>
      </c>
      <c r="G491" s="849"/>
      <c r="H491" s="849"/>
      <c r="I491" s="832"/>
      <c r="J491" s="832"/>
      <c r="K491" s="849">
        <v>1</v>
      </c>
      <c r="L491" s="849">
        <v>1440.46</v>
      </c>
      <c r="M491" s="832">
        <v>1</v>
      </c>
      <c r="N491" s="832">
        <v>1440.46</v>
      </c>
      <c r="O491" s="849">
        <v>2</v>
      </c>
      <c r="P491" s="849">
        <v>2373.14</v>
      </c>
      <c r="Q491" s="837">
        <v>1.6474876081251821</v>
      </c>
      <c r="R491" s="850">
        <v>1186.57</v>
      </c>
    </row>
    <row r="492" spans="1:18" ht="14.45" customHeight="1" x14ac:dyDescent="0.2">
      <c r="A492" s="831" t="s">
        <v>6366</v>
      </c>
      <c r="B492" s="832" t="s">
        <v>6743</v>
      </c>
      <c r="C492" s="832" t="s">
        <v>619</v>
      </c>
      <c r="D492" s="832" t="s">
        <v>6368</v>
      </c>
      <c r="E492" s="832" t="s">
        <v>6571</v>
      </c>
      <c r="F492" s="832" t="s">
        <v>6572</v>
      </c>
      <c r="G492" s="849">
        <v>1</v>
      </c>
      <c r="H492" s="849">
        <v>1749.08</v>
      </c>
      <c r="I492" s="832"/>
      <c r="J492" s="832">
        <v>1749.08</v>
      </c>
      <c r="K492" s="849"/>
      <c r="L492" s="849"/>
      <c r="M492" s="832"/>
      <c r="N492" s="832"/>
      <c r="O492" s="849"/>
      <c r="P492" s="849"/>
      <c r="Q492" s="837"/>
      <c r="R492" s="850"/>
    </row>
    <row r="493" spans="1:18" ht="14.45" customHeight="1" x14ac:dyDescent="0.2">
      <c r="A493" s="831" t="s">
        <v>6366</v>
      </c>
      <c r="B493" s="832" t="s">
        <v>6743</v>
      </c>
      <c r="C493" s="832" t="s">
        <v>619</v>
      </c>
      <c r="D493" s="832" t="s">
        <v>6368</v>
      </c>
      <c r="E493" s="832" t="s">
        <v>6573</v>
      </c>
      <c r="F493" s="832" t="s">
        <v>3190</v>
      </c>
      <c r="G493" s="849">
        <v>49</v>
      </c>
      <c r="H493" s="849">
        <v>223787.9</v>
      </c>
      <c r="I493" s="832">
        <v>0.78144413306429428</v>
      </c>
      <c r="J493" s="832">
        <v>4567.0999999999995</v>
      </c>
      <c r="K493" s="849">
        <v>66</v>
      </c>
      <c r="L493" s="849">
        <v>286377.35000000003</v>
      </c>
      <c r="M493" s="832">
        <v>1</v>
      </c>
      <c r="N493" s="832">
        <v>4339.0507575757583</v>
      </c>
      <c r="O493" s="849">
        <v>30</v>
      </c>
      <c r="P493" s="849">
        <v>114986.45000000001</v>
      </c>
      <c r="Q493" s="837">
        <v>0.40152075574412571</v>
      </c>
      <c r="R493" s="850">
        <v>3832.8816666666671</v>
      </c>
    </row>
    <row r="494" spans="1:18" ht="14.45" customHeight="1" x14ac:dyDescent="0.2">
      <c r="A494" s="831" t="s">
        <v>6366</v>
      </c>
      <c r="B494" s="832" t="s">
        <v>6743</v>
      </c>
      <c r="C494" s="832" t="s">
        <v>619</v>
      </c>
      <c r="D494" s="832" t="s">
        <v>6368</v>
      </c>
      <c r="E494" s="832" t="s">
        <v>6589</v>
      </c>
      <c r="F494" s="832" t="s">
        <v>2235</v>
      </c>
      <c r="G494" s="849"/>
      <c r="H494" s="849"/>
      <c r="I494" s="832"/>
      <c r="J494" s="832"/>
      <c r="K494" s="849">
        <v>1</v>
      </c>
      <c r="L494" s="849">
        <v>22483.23</v>
      </c>
      <c r="M494" s="832">
        <v>1</v>
      </c>
      <c r="N494" s="832">
        <v>22483.23</v>
      </c>
      <c r="O494" s="849"/>
      <c r="P494" s="849"/>
      <c r="Q494" s="837"/>
      <c r="R494" s="850"/>
    </row>
    <row r="495" spans="1:18" ht="14.45" customHeight="1" x14ac:dyDescent="0.2">
      <c r="A495" s="831" t="s">
        <v>6366</v>
      </c>
      <c r="B495" s="832" t="s">
        <v>6743</v>
      </c>
      <c r="C495" s="832" t="s">
        <v>619</v>
      </c>
      <c r="D495" s="832" t="s">
        <v>6368</v>
      </c>
      <c r="E495" s="832" t="s">
        <v>6798</v>
      </c>
      <c r="F495" s="832"/>
      <c r="G495" s="849"/>
      <c r="H495" s="849"/>
      <c r="I495" s="832"/>
      <c r="J495" s="832"/>
      <c r="K495" s="849"/>
      <c r="L495" s="849"/>
      <c r="M495" s="832"/>
      <c r="N495" s="832"/>
      <c r="O495" s="849">
        <v>1</v>
      </c>
      <c r="P495" s="849">
        <v>4063.52</v>
      </c>
      <c r="Q495" s="837"/>
      <c r="R495" s="850">
        <v>4063.52</v>
      </c>
    </row>
    <row r="496" spans="1:18" ht="14.45" customHeight="1" x14ac:dyDescent="0.2">
      <c r="A496" s="831" t="s">
        <v>6366</v>
      </c>
      <c r="B496" s="832" t="s">
        <v>6743</v>
      </c>
      <c r="C496" s="832" t="s">
        <v>619</v>
      </c>
      <c r="D496" s="832" t="s">
        <v>6644</v>
      </c>
      <c r="E496" s="832" t="s">
        <v>6647</v>
      </c>
      <c r="F496" s="832" t="s">
        <v>6648</v>
      </c>
      <c r="G496" s="849">
        <v>1</v>
      </c>
      <c r="H496" s="849">
        <v>867</v>
      </c>
      <c r="I496" s="832">
        <v>1</v>
      </c>
      <c r="J496" s="832">
        <v>867</v>
      </c>
      <c r="K496" s="849">
        <v>1</v>
      </c>
      <c r="L496" s="849">
        <v>867</v>
      </c>
      <c r="M496" s="832">
        <v>1</v>
      </c>
      <c r="N496" s="832">
        <v>867</v>
      </c>
      <c r="O496" s="849"/>
      <c r="P496" s="849"/>
      <c r="Q496" s="837"/>
      <c r="R496" s="850"/>
    </row>
    <row r="497" spans="1:18" ht="14.45" customHeight="1" x14ac:dyDescent="0.2">
      <c r="A497" s="831" t="s">
        <v>6366</v>
      </c>
      <c r="B497" s="832" t="s">
        <v>6743</v>
      </c>
      <c r="C497" s="832" t="s">
        <v>619</v>
      </c>
      <c r="D497" s="832" t="s">
        <v>6644</v>
      </c>
      <c r="E497" s="832" t="s">
        <v>6649</v>
      </c>
      <c r="F497" s="832" t="s">
        <v>6650</v>
      </c>
      <c r="G497" s="849"/>
      <c r="H497" s="849"/>
      <c r="I497" s="832"/>
      <c r="J497" s="832"/>
      <c r="K497" s="849"/>
      <c r="L497" s="849"/>
      <c r="M497" s="832"/>
      <c r="N497" s="832"/>
      <c r="O497" s="849">
        <v>3</v>
      </c>
      <c r="P497" s="849">
        <v>2892</v>
      </c>
      <c r="Q497" s="837"/>
      <c r="R497" s="850">
        <v>964</v>
      </c>
    </row>
    <row r="498" spans="1:18" ht="14.45" customHeight="1" x14ac:dyDescent="0.2">
      <c r="A498" s="831" t="s">
        <v>6366</v>
      </c>
      <c r="B498" s="832" t="s">
        <v>6743</v>
      </c>
      <c r="C498" s="832" t="s">
        <v>619</v>
      </c>
      <c r="D498" s="832" t="s">
        <v>6644</v>
      </c>
      <c r="E498" s="832" t="s">
        <v>6756</v>
      </c>
      <c r="F498" s="832" t="s">
        <v>6757</v>
      </c>
      <c r="G498" s="849">
        <v>75</v>
      </c>
      <c r="H498" s="849">
        <v>76632.75</v>
      </c>
      <c r="I498" s="832">
        <v>0.83333333333333359</v>
      </c>
      <c r="J498" s="832">
        <v>1021.77</v>
      </c>
      <c r="K498" s="849">
        <v>90</v>
      </c>
      <c r="L498" s="849">
        <v>91959.299999999974</v>
      </c>
      <c r="M498" s="832">
        <v>1</v>
      </c>
      <c r="N498" s="832">
        <v>1021.7699999999998</v>
      </c>
      <c r="O498" s="849"/>
      <c r="P498" s="849"/>
      <c r="Q498" s="837"/>
      <c r="R498" s="850"/>
    </row>
    <row r="499" spans="1:18" ht="14.45" customHeight="1" x14ac:dyDescent="0.2">
      <c r="A499" s="831" t="s">
        <v>6366</v>
      </c>
      <c r="B499" s="832" t="s">
        <v>6743</v>
      </c>
      <c r="C499" s="832" t="s">
        <v>619</v>
      </c>
      <c r="D499" s="832" t="s">
        <v>6644</v>
      </c>
      <c r="E499" s="832" t="s">
        <v>6758</v>
      </c>
      <c r="F499" s="832" t="s">
        <v>6759</v>
      </c>
      <c r="G499" s="849">
        <v>67</v>
      </c>
      <c r="H499" s="849">
        <v>134842.19000000006</v>
      </c>
      <c r="I499" s="832">
        <v>0.83750000000000002</v>
      </c>
      <c r="J499" s="832">
        <v>2012.5700000000008</v>
      </c>
      <c r="K499" s="849">
        <v>80</v>
      </c>
      <c r="L499" s="849">
        <v>161005.60000000006</v>
      </c>
      <c r="M499" s="832">
        <v>1</v>
      </c>
      <c r="N499" s="832">
        <v>2012.5700000000008</v>
      </c>
      <c r="O499" s="849"/>
      <c r="P499" s="849"/>
      <c r="Q499" s="837"/>
      <c r="R499" s="850"/>
    </row>
    <row r="500" spans="1:18" ht="14.45" customHeight="1" x14ac:dyDescent="0.2">
      <c r="A500" s="831" t="s">
        <v>6366</v>
      </c>
      <c r="B500" s="832" t="s">
        <v>6743</v>
      </c>
      <c r="C500" s="832" t="s">
        <v>619</v>
      </c>
      <c r="D500" s="832" t="s">
        <v>6644</v>
      </c>
      <c r="E500" s="832" t="s">
        <v>6762</v>
      </c>
      <c r="F500" s="832" t="s">
        <v>6763</v>
      </c>
      <c r="G500" s="849"/>
      <c r="H500" s="849"/>
      <c r="I500" s="832"/>
      <c r="J500" s="832"/>
      <c r="K500" s="849"/>
      <c r="L500" s="849"/>
      <c r="M500" s="832"/>
      <c r="N500" s="832"/>
      <c r="O500" s="849">
        <v>78</v>
      </c>
      <c r="P500" s="849">
        <v>219394.37999999998</v>
      </c>
      <c r="Q500" s="837"/>
      <c r="R500" s="850">
        <v>2812.748461538461</v>
      </c>
    </row>
    <row r="501" spans="1:18" ht="14.45" customHeight="1" x14ac:dyDescent="0.2">
      <c r="A501" s="831" t="s">
        <v>6366</v>
      </c>
      <c r="B501" s="832" t="s">
        <v>6743</v>
      </c>
      <c r="C501" s="832" t="s">
        <v>619</v>
      </c>
      <c r="D501" s="832" t="s">
        <v>6644</v>
      </c>
      <c r="E501" s="832" t="s">
        <v>6764</v>
      </c>
      <c r="F501" s="832" t="s">
        <v>6765</v>
      </c>
      <c r="G501" s="849"/>
      <c r="H501" s="849"/>
      <c r="I501" s="832"/>
      <c r="J501" s="832"/>
      <c r="K501" s="849"/>
      <c r="L501" s="849"/>
      <c r="M501" s="832"/>
      <c r="N501" s="832"/>
      <c r="O501" s="849">
        <v>94</v>
      </c>
      <c r="P501" s="849">
        <v>135733.09000000003</v>
      </c>
      <c r="Q501" s="837"/>
      <c r="R501" s="850">
        <v>1443.9690425531917</v>
      </c>
    </row>
    <row r="502" spans="1:18" ht="14.45" customHeight="1" x14ac:dyDescent="0.2">
      <c r="A502" s="831" t="s">
        <v>6366</v>
      </c>
      <c r="B502" s="832" t="s">
        <v>6743</v>
      </c>
      <c r="C502" s="832" t="s">
        <v>619</v>
      </c>
      <c r="D502" s="832" t="s">
        <v>6644</v>
      </c>
      <c r="E502" s="832" t="s">
        <v>6799</v>
      </c>
      <c r="F502" s="832" t="s">
        <v>6800</v>
      </c>
      <c r="G502" s="849"/>
      <c r="H502" s="849"/>
      <c r="I502" s="832"/>
      <c r="J502" s="832"/>
      <c r="K502" s="849"/>
      <c r="L502" s="849"/>
      <c r="M502" s="832"/>
      <c r="N502" s="832"/>
      <c r="O502" s="849">
        <v>5</v>
      </c>
      <c r="P502" s="849">
        <v>5154.5</v>
      </c>
      <c r="Q502" s="837"/>
      <c r="R502" s="850">
        <v>1030.9000000000001</v>
      </c>
    </row>
    <row r="503" spans="1:18" ht="14.45" customHeight="1" x14ac:dyDescent="0.2">
      <c r="A503" s="831" t="s">
        <v>6366</v>
      </c>
      <c r="B503" s="832" t="s">
        <v>6743</v>
      </c>
      <c r="C503" s="832" t="s">
        <v>619</v>
      </c>
      <c r="D503" s="832" t="s">
        <v>6644</v>
      </c>
      <c r="E503" s="832" t="s">
        <v>6801</v>
      </c>
      <c r="F503" s="832" t="s">
        <v>6802</v>
      </c>
      <c r="G503" s="849"/>
      <c r="H503" s="849"/>
      <c r="I503" s="832"/>
      <c r="J503" s="832"/>
      <c r="K503" s="849"/>
      <c r="L503" s="849"/>
      <c r="M503" s="832"/>
      <c r="N503" s="832"/>
      <c r="O503" s="849">
        <v>1</v>
      </c>
      <c r="P503" s="849">
        <v>289800</v>
      </c>
      <c r="Q503" s="837"/>
      <c r="R503" s="850">
        <v>289800</v>
      </c>
    </row>
    <row r="504" spans="1:18" ht="14.45" customHeight="1" x14ac:dyDescent="0.2">
      <c r="A504" s="831" t="s">
        <v>6366</v>
      </c>
      <c r="B504" s="832" t="s">
        <v>6743</v>
      </c>
      <c r="C504" s="832" t="s">
        <v>619</v>
      </c>
      <c r="D504" s="832" t="s">
        <v>6657</v>
      </c>
      <c r="E504" s="832" t="s">
        <v>6658</v>
      </c>
      <c r="F504" s="832" t="s">
        <v>6659</v>
      </c>
      <c r="G504" s="849"/>
      <c r="H504" s="849"/>
      <c r="I504" s="832"/>
      <c r="J504" s="832"/>
      <c r="K504" s="849">
        <v>2</v>
      </c>
      <c r="L504" s="849">
        <v>600</v>
      </c>
      <c r="M504" s="832">
        <v>1</v>
      </c>
      <c r="N504" s="832">
        <v>300</v>
      </c>
      <c r="O504" s="849"/>
      <c r="P504" s="849"/>
      <c r="Q504" s="837"/>
      <c r="R504" s="850"/>
    </row>
    <row r="505" spans="1:18" ht="14.45" customHeight="1" x14ac:dyDescent="0.2">
      <c r="A505" s="831" t="s">
        <v>6366</v>
      </c>
      <c r="B505" s="832" t="s">
        <v>6743</v>
      </c>
      <c r="C505" s="832" t="s">
        <v>619</v>
      </c>
      <c r="D505" s="832" t="s">
        <v>6657</v>
      </c>
      <c r="E505" s="832" t="s">
        <v>6660</v>
      </c>
      <c r="F505" s="832" t="s">
        <v>6661</v>
      </c>
      <c r="G505" s="849"/>
      <c r="H505" s="849"/>
      <c r="I505" s="832"/>
      <c r="J505" s="832"/>
      <c r="K505" s="849"/>
      <c r="L505" s="849"/>
      <c r="M505" s="832"/>
      <c r="N505" s="832"/>
      <c r="O505" s="849">
        <v>28</v>
      </c>
      <c r="P505" s="849">
        <v>3416</v>
      </c>
      <c r="Q505" s="837"/>
      <c r="R505" s="850">
        <v>122</v>
      </c>
    </row>
    <row r="506" spans="1:18" ht="14.45" customHeight="1" x14ac:dyDescent="0.2">
      <c r="A506" s="831" t="s">
        <v>6366</v>
      </c>
      <c r="B506" s="832" t="s">
        <v>6743</v>
      </c>
      <c r="C506" s="832" t="s">
        <v>619</v>
      </c>
      <c r="D506" s="832" t="s">
        <v>6657</v>
      </c>
      <c r="E506" s="832" t="s">
        <v>6662</v>
      </c>
      <c r="F506" s="832" t="s">
        <v>6663</v>
      </c>
      <c r="G506" s="849"/>
      <c r="H506" s="849"/>
      <c r="I506" s="832"/>
      <c r="J506" s="832"/>
      <c r="K506" s="849"/>
      <c r="L506" s="849"/>
      <c r="M506" s="832"/>
      <c r="N506" s="832"/>
      <c r="O506" s="849">
        <v>5</v>
      </c>
      <c r="P506" s="849">
        <v>755</v>
      </c>
      <c r="Q506" s="837"/>
      <c r="R506" s="850">
        <v>151</v>
      </c>
    </row>
    <row r="507" spans="1:18" ht="14.45" customHeight="1" x14ac:dyDescent="0.2">
      <c r="A507" s="831" t="s">
        <v>6366</v>
      </c>
      <c r="B507" s="832" t="s">
        <v>6743</v>
      </c>
      <c r="C507" s="832" t="s">
        <v>619</v>
      </c>
      <c r="D507" s="832" t="s">
        <v>6657</v>
      </c>
      <c r="E507" s="832" t="s">
        <v>6666</v>
      </c>
      <c r="F507" s="832" t="s">
        <v>6667</v>
      </c>
      <c r="G507" s="849">
        <v>636</v>
      </c>
      <c r="H507" s="849">
        <v>23532</v>
      </c>
      <c r="I507" s="832">
        <v>1.2644135188866799</v>
      </c>
      <c r="J507" s="832">
        <v>37</v>
      </c>
      <c r="K507" s="849">
        <v>503</v>
      </c>
      <c r="L507" s="849">
        <v>18611</v>
      </c>
      <c r="M507" s="832">
        <v>1</v>
      </c>
      <c r="N507" s="832">
        <v>37</v>
      </c>
      <c r="O507" s="849">
        <v>333</v>
      </c>
      <c r="P507" s="849">
        <v>12654</v>
      </c>
      <c r="Q507" s="837">
        <v>0.67992047713717696</v>
      </c>
      <c r="R507" s="850">
        <v>38</v>
      </c>
    </row>
    <row r="508" spans="1:18" ht="14.45" customHeight="1" x14ac:dyDescent="0.2">
      <c r="A508" s="831" t="s">
        <v>6366</v>
      </c>
      <c r="B508" s="832" t="s">
        <v>6743</v>
      </c>
      <c r="C508" s="832" t="s">
        <v>619</v>
      </c>
      <c r="D508" s="832" t="s">
        <v>6657</v>
      </c>
      <c r="E508" s="832" t="s">
        <v>6674</v>
      </c>
      <c r="F508" s="832" t="s">
        <v>6675</v>
      </c>
      <c r="G508" s="849">
        <v>3090</v>
      </c>
      <c r="H508" s="849">
        <v>546930</v>
      </c>
      <c r="I508" s="832">
        <v>0.99245492552913506</v>
      </c>
      <c r="J508" s="832">
        <v>177</v>
      </c>
      <c r="K508" s="849">
        <v>3096</v>
      </c>
      <c r="L508" s="849">
        <v>551088</v>
      </c>
      <c r="M508" s="832">
        <v>1</v>
      </c>
      <c r="N508" s="832">
        <v>178</v>
      </c>
      <c r="O508" s="849">
        <v>4091</v>
      </c>
      <c r="P508" s="849">
        <v>732289</v>
      </c>
      <c r="Q508" s="837">
        <v>1.3288059257323694</v>
      </c>
      <c r="R508" s="850">
        <v>179</v>
      </c>
    </row>
    <row r="509" spans="1:18" ht="14.45" customHeight="1" x14ac:dyDescent="0.2">
      <c r="A509" s="831" t="s">
        <v>6366</v>
      </c>
      <c r="B509" s="832" t="s">
        <v>6743</v>
      </c>
      <c r="C509" s="832" t="s">
        <v>619</v>
      </c>
      <c r="D509" s="832" t="s">
        <v>6657</v>
      </c>
      <c r="E509" s="832" t="s">
        <v>6766</v>
      </c>
      <c r="F509" s="832" t="s">
        <v>6767</v>
      </c>
      <c r="G509" s="849">
        <v>507</v>
      </c>
      <c r="H509" s="849">
        <v>629694</v>
      </c>
      <c r="I509" s="832">
        <v>0.92290848652998048</v>
      </c>
      <c r="J509" s="832">
        <v>1242</v>
      </c>
      <c r="K509" s="849">
        <v>549</v>
      </c>
      <c r="L509" s="849">
        <v>682293</v>
      </c>
      <c r="M509" s="832">
        <v>1</v>
      </c>
      <c r="N509" s="832">
        <v>1242.7923497267759</v>
      </c>
      <c r="O509" s="849">
        <v>513</v>
      </c>
      <c r="P509" s="849">
        <v>639711</v>
      </c>
      <c r="Q509" s="837">
        <v>0.93758986241981079</v>
      </c>
      <c r="R509" s="850">
        <v>1247</v>
      </c>
    </row>
    <row r="510" spans="1:18" ht="14.45" customHeight="1" x14ac:dyDescent="0.2">
      <c r="A510" s="831" t="s">
        <v>6366</v>
      </c>
      <c r="B510" s="832" t="s">
        <v>6743</v>
      </c>
      <c r="C510" s="832" t="s">
        <v>619</v>
      </c>
      <c r="D510" s="832" t="s">
        <v>6657</v>
      </c>
      <c r="E510" s="832" t="s">
        <v>6768</v>
      </c>
      <c r="F510" s="832" t="s">
        <v>6769</v>
      </c>
      <c r="G510" s="849">
        <v>37401</v>
      </c>
      <c r="H510" s="849">
        <v>26741715</v>
      </c>
      <c r="I510" s="832">
        <v>0.95836689701954469</v>
      </c>
      <c r="J510" s="832">
        <v>715</v>
      </c>
      <c r="K510" s="849">
        <v>39036</v>
      </c>
      <c r="L510" s="849">
        <v>27903421</v>
      </c>
      <c r="M510" s="832">
        <v>1</v>
      </c>
      <c r="N510" s="832">
        <v>714.81250640434473</v>
      </c>
      <c r="O510" s="849">
        <v>42722</v>
      </c>
      <c r="P510" s="849">
        <v>30546230</v>
      </c>
      <c r="Q510" s="837">
        <v>1.0947127235760805</v>
      </c>
      <c r="R510" s="850">
        <v>715</v>
      </c>
    </row>
    <row r="511" spans="1:18" ht="14.45" customHeight="1" x14ac:dyDescent="0.2">
      <c r="A511" s="831" t="s">
        <v>6366</v>
      </c>
      <c r="B511" s="832" t="s">
        <v>6743</v>
      </c>
      <c r="C511" s="832" t="s">
        <v>619</v>
      </c>
      <c r="D511" s="832" t="s">
        <v>6657</v>
      </c>
      <c r="E511" s="832" t="s">
        <v>6770</v>
      </c>
      <c r="F511" s="832" t="s">
        <v>6771</v>
      </c>
      <c r="G511" s="849">
        <v>579</v>
      </c>
      <c r="H511" s="849">
        <v>365349</v>
      </c>
      <c r="I511" s="832">
        <v>1.2539780059858865</v>
      </c>
      <c r="J511" s="832">
        <v>631</v>
      </c>
      <c r="K511" s="849">
        <v>461</v>
      </c>
      <c r="L511" s="849">
        <v>291352</v>
      </c>
      <c r="M511" s="832">
        <v>1</v>
      </c>
      <c r="N511" s="832">
        <v>632</v>
      </c>
      <c r="O511" s="849">
        <v>436</v>
      </c>
      <c r="P511" s="849">
        <v>275988</v>
      </c>
      <c r="Q511" s="837">
        <v>0.94726653669787753</v>
      </c>
      <c r="R511" s="850">
        <v>633</v>
      </c>
    </row>
    <row r="512" spans="1:18" ht="14.45" customHeight="1" x14ac:dyDescent="0.2">
      <c r="A512" s="831" t="s">
        <v>6366</v>
      </c>
      <c r="B512" s="832" t="s">
        <v>6743</v>
      </c>
      <c r="C512" s="832" t="s">
        <v>619</v>
      </c>
      <c r="D512" s="832" t="s">
        <v>6657</v>
      </c>
      <c r="E512" s="832" t="s">
        <v>6772</v>
      </c>
      <c r="F512" s="832" t="s">
        <v>6773</v>
      </c>
      <c r="G512" s="849"/>
      <c r="H512" s="849"/>
      <c r="I512" s="832"/>
      <c r="J512" s="832"/>
      <c r="K512" s="849"/>
      <c r="L512" s="849"/>
      <c r="M512" s="832"/>
      <c r="N512" s="832"/>
      <c r="O512" s="849">
        <v>2</v>
      </c>
      <c r="P512" s="849">
        <v>12324</v>
      </c>
      <c r="Q512" s="837"/>
      <c r="R512" s="850">
        <v>6162</v>
      </c>
    </row>
    <row r="513" spans="1:18" ht="14.45" customHeight="1" x14ac:dyDescent="0.2">
      <c r="A513" s="831" t="s">
        <v>6366</v>
      </c>
      <c r="B513" s="832" t="s">
        <v>6743</v>
      </c>
      <c r="C513" s="832" t="s">
        <v>619</v>
      </c>
      <c r="D513" s="832" t="s">
        <v>6657</v>
      </c>
      <c r="E513" s="832" t="s">
        <v>6774</v>
      </c>
      <c r="F513" s="832" t="s">
        <v>6775</v>
      </c>
      <c r="G513" s="849">
        <v>24</v>
      </c>
      <c r="H513" s="849">
        <v>160272</v>
      </c>
      <c r="I513" s="832">
        <v>1.4111307747167121</v>
      </c>
      <c r="J513" s="832">
        <v>6678</v>
      </c>
      <c r="K513" s="849">
        <v>17</v>
      </c>
      <c r="L513" s="849">
        <v>113577</v>
      </c>
      <c r="M513" s="832">
        <v>1</v>
      </c>
      <c r="N513" s="832">
        <v>6681</v>
      </c>
      <c r="O513" s="849">
        <v>10</v>
      </c>
      <c r="P513" s="849">
        <v>66950</v>
      </c>
      <c r="Q513" s="837">
        <v>0.58946793805083775</v>
      </c>
      <c r="R513" s="850">
        <v>6695</v>
      </c>
    </row>
    <row r="514" spans="1:18" ht="14.45" customHeight="1" x14ac:dyDescent="0.2">
      <c r="A514" s="831" t="s">
        <v>6366</v>
      </c>
      <c r="B514" s="832" t="s">
        <v>6743</v>
      </c>
      <c r="C514" s="832" t="s">
        <v>619</v>
      </c>
      <c r="D514" s="832" t="s">
        <v>6657</v>
      </c>
      <c r="E514" s="832" t="s">
        <v>6776</v>
      </c>
      <c r="F514" s="832" t="s">
        <v>6777</v>
      </c>
      <c r="G514" s="849">
        <v>1425</v>
      </c>
      <c r="H514" s="849">
        <v>183825</v>
      </c>
      <c r="I514" s="832">
        <v>0.91404746632456702</v>
      </c>
      <c r="J514" s="832">
        <v>129</v>
      </c>
      <c r="K514" s="849">
        <v>1559</v>
      </c>
      <c r="L514" s="849">
        <v>201111</v>
      </c>
      <c r="M514" s="832">
        <v>1</v>
      </c>
      <c r="N514" s="832">
        <v>129</v>
      </c>
      <c r="O514" s="849">
        <v>1940</v>
      </c>
      <c r="P514" s="849">
        <v>252200</v>
      </c>
      <c r="Q514" s="837">
        <v>1.2540338420076476</v>
      </c>
      <c r="R514" s="850">
        <v>130</v>
      </c>
    </row>
    <row r="515" spans="1:18" ht="14.45" customHeight="1" x14ac:dyDescent="0.2">
      <c r="A515" s="831" t="s">
        <v>6366</v>
      </c>
      <c r="B515" s="832" t="s">
        <v>6743</v>
      </c>
      <c r="C515" s="832" t="s">
        <v>619</v>
      </c>
      <c r="D515" s="832" t="s">
        <v>6657</v>
      </c>
      <c r="E515" s="832" t="s">
        <v>6803</v>
      </c>
      <c r="F515" s="832" t="s">
        <v>6804</v>
      </c>
      <c r="G515" s="849">
        <v>2</v>
      </c>
      <c r="H515" s="849">
        <v>5766</v>
      </c>
      <c r="I515" s="832"/>
      <c r="J515" s="832">
        <v>2883</v>
      </c>
      <c r="K515" s="849"/>
      <c r="L515" s="849"/>
      <c r="M515" s="832"/>
      <c r="N515" s="832"/>
      <c r="O515" s="849">
        <v>2</v>
      </c>
      <c r="P515" s="849">
        <v>5802</v>
      </c>
      <c r="Q515" s="837"/>
      <c r="R515" s="850">
        <v>2901</v>
      </c>
    </row>
    <row r="516" spans="1:18" ht="14.45" customHeight="1" x14ac:dyDescent="0.2">
      <c r="A516" s="831" t="s">
        <v>6366</v>
      </c>
      <c r="B516" s="832" t="s">
        <v>6743</v>
      </c>
      <c r="C516" s="832" t="s">
        <v>619</v>
      </c>
      <c r="D516" s="832" t="s">
        <v>6657</v>
      </c>
      <c r="E516" s="832" t="s">
        <v>6778</v>
      </c>
      <c r="F516" s="832" t="s">
        <v>6779</v>
      </c>
      <c r="G516" s="849">
        <v>152</v>
      </c>
      <c r="H516" s="849">
        <v>109592</v>
      </c>
      <c r="I516" s="832">
        <v>0.82283689221251166</v>
      </c>
      <c r="J516" s="832">
        <v>721</v>
      </c>
      <c r="K516" s="849">
        <v>184</v>
      </c>
      <c r="L516" s="849">
        <v>133188</v>
      </c>
      <c r="M516" s="832">
        <v>1</v>
      </c>
      <c r="N516" s="832">
        <v>723.8478260869565</v>
      </c>
      <c r="O516" s="849">
        <v>196</v>
      </c>
      <c r="P516" s="849">
        <v>143472</v>
      </c>
      <c r="Q516" s="837">
        <v>1.0772141634381476</v>
      </c>
      <c r="R516" s="850">
        <v>732</v>
      </c>
    </row>
    <row r="517" spans="1:18" ht="14.45" customHeight="1" x14ac:dyDescent="0.2">
      <c r="A517" s="831" t="s">
        <v>6366</v>
      </c>
      <c r="B517" s="832" t="s">
        <v>6743</v>
      </c>
      <c r="C517" s="832" t="s">
        <v>619</v>
      </c>
      <c r="D517" s="832" t="s">
        <v>6657</v>
      </c>
      <c r="E517" s="832" t="s">
        <v>6780</v>
      </c>
      <c r="F517" s="832" t="s">
        <v>6781</v>
      </c>
      <c r="G517" s="849">
        <v>67271</v>
      </c>
      <c r="H517" s="849">
        <v>59131209</v>
      </c>
      <c r="I517" s="832">
        <v>1.1029065984043676</v>
      </c>
      <c r="J517" s="832">
        <v>879</v>
      </c>
      <c r="K517" s="849">
        <v>60983</v>
      </c>
      <c r="L517" s="849">
        <v>53613977</v>
      </c>
      <c r="M517" s="832">
        <v>1</v>
      </c>
      <c r="N517" s="832">
        <v>879.16266828460391</v>
      </c>
      <c r="O517" s="849">
        <v>76012</v>
      </c>
      <c r="P517" s="849">
        <v>66966572</v>
      </c>
      <c r="Q517" s="837">
        <v>1.2490506346880403</v>
      </c>
      <c r="R517" s="850">
        <v>881</v>
      </c>
    </row>
    <row r="518" spans="1:18" ht="14.45" customHeight="1" x14ac:dyDescent="0.2">
      <c r="A518" s="831" t="s">
        <v>6366</v>
      </c>
      <c r="B518" s="832" t="s">
        <v>6743</v>
      </c>
      <c r="C518" s="832" t="s">
        <v>619</v>
      </c>
      <c r="D518" s="832" t="s">
        <v>6657</v>
      </c>
      <c r="E518" s="832" t="s">
        <v>6680</v>
      </c>
      <c r="F518" s="832" t="s">
        <v>6681</v>
      </c>
      <c r="G518" s="849"/>
      <c r="H518" s="849"/>
      <c r="I518" s="832"/>
      <c r="J518" s="832"/>
      <c r="K518" s="849">
        <v>2</v>
      </c>
      <c r="L518" s="849">
        <v>488</v>
      </c>
      <c r="M518" s="832">
        <v>1</v>
      </c>
      <c r="N518" s="832">
        <v>244</v>
      </c>
      <c r="O518" s="849">
        <v>4</v>
      </c>
      <c r="P518" s="849">
        <v>980</v>
      </c>
      <c r="Q518" s="837">
        <v>2.0081967213114753</v>
      </c>
      <c r="R518" s="850">
        <v>245</v>
      </c>
    </row>
    <row r="519" spans="1:18" ht="14.45" customHeight="1" x14ac:dyDescent="0.2">
      <c r="A519" s="831" t="s">
        <v>6366</v>
      </c>
      <c r="B519" s="832" t="s">
        <v>6743</v>
      </c>
      <c r="C519" s="832" t="s">
        <v>619</v>
      </c>
      <c r="D519" s="832" t="s">
        <v>6657</v>
      </c>
      <c r="E519" s="832" t="s">
        <v>6682</v>
      </c>
      <c r="F519" s="832" t="s">
        <v>6683</v>
      </c>
      <c r="G519" s="849">
        <v>3722</v>
      </c>
      <c r="H519" s="849">
        <v>124066.66</v>
      </c>
      <c r="I519" s="832">
        <v>1.4665093301440495</v>
      </c>
      <c r="J519" s="832">
        <v>33.333331542181625</v>
      </c>
      <c r="K519" s="849">
        <v>2538</v>
      </c>
      <c r="L519" s="849">
        <v>84599.98000000001</v>
      </c>
      <c r="M519" s="832">
        <v>1</v>
      </c>
      <c r="N519" s="832">
        <v>33.333325453112693</v>
      </c>
      <c r="O519" s="849">
        <v>4021</v>
      </c>
      <c r="P519" s="849">
        <v>134033.30000000002</v>
      </c>
      <c r="Q519" s="837">
        <v>1.5843183414464164</v>
      </c>
      <c r="R519" s="850">
        <v>33.333325043521519</v>
      </c>
    </row>
    <row r="520" spans="1:18" ht="14.45" customHeight="1" x14ac:dyDescent="0.2">
      <c r="A520" s="831" t="s">
        <v>6366</v>
      </c>
      <c r="B520" s="832" t="s">
        <v>6743</v>
      </c>
      <c r="C520" s="832" t="s">
        <v>619</v>
      </c>
      <c r="D520" s="832" t="s">
        <v>6657</v>
      </c>
      <c r="E520" s="832" t="s">
        <v>6782</v>
      </c>
      <c r="F520" s="832" t="s">
        <v>6783</v>
      </c>
      <c r="G520" s="849">
        <v>59</v>
      </c>
      <c r="H520" s="849">
        <v>55401</v>
      </c>
      <c r="I520" s="832">
        <v>1.7352941176470589</v>
      </c>
      <c r="J520" s="832">
        <v>939</v>
      </c>
      <c r="K520" s="849">
        <v>34</v>
      </c>
      <c r="L520" s="849">
        <v>31926</v>
      </c>
      <c r="M520" s="832">
        <v>1</v>
      </c>
      <c r="N520" s="832">
        <v>939</v>
      </c>
      <c r="O520" s="849">
        <v>27</v>
      </c>
      <c r="P520" s="849">
        <v>25434</v>
      </c>
      <c r="Q520" s="837">
        <v>0.79665476414207859</v>
      </c>
      <c r="R520" s="850">
        <v>942</v>
      </c>
    </row>
    <row r="521" spans="1:18" ht="14.45" customHeight="1" x14ac:dyDescent="0.2">
      <c r="A521" s="831" t="s">
        <v>6366</v>
      </c>
      <c r="B521" s="832" t="s">
        <v>6743</v>
      </c>
      <c r="C521" s="832" t="s">
        <v>619</v>
      </c>
      <c r="D521" s="832" t="s">
        <v>6657</v>
      </c>
      <c r="E521" s="832" t="s">
        <v>6684</v>
      </c>
      <c r="F521" s="832" t="s">
        <v>6685</v>
      </c>
      <c r="G521" s="849">
        <v>1607</v>
      </c>
      <c r="H521" s="849">
        <v>59459</v>
      </c>
      <c r="I521" s="832">
        <v>1.05932762030323</v>
      </c>
      <c r="J521" s="832">
        <v>37</v>
      </c>
      <c r="K521" s="849">
        <v>1517</v>
      </c>
      <c r="L521" s="849">
        <v>56129</v>
      </c>
      <c r="M521" s="832">
        <v>1</v>
      </c>
      <c r="N521" s="832">
        <v>37</v>
      </c>
      <c r="O521" s="849">
        <v>1558</v>
      </c>
      <c r="P521" s="849">
        <v>59204</v>
      </c>
      <c r="Q521" s="837">
        <v>1.0547845142439738</v>
      </c>
      <c r="R521" s="850">
        <v>38</v>
      </c>
    </row>
    <row r="522" spans="1:18" ht="14.45" customHeight="1" x14ac:dyDescent="0.2">
      <c r="A522" s="831" t="s">
        <v>6366</v>
      </c>
      <c r="B522" s="832" t="s">
        <v>6743</v>
      </c>
      <c r="C522" s="832" t="s">
        <v>619</v>
      </c>
      <c r="D522" s="832" t="s">
        <v>6657</v>
      </c>
      <c r="E522" s="832" t="s">
        <v>6688</v>
      </c>
      <c r="F522" s="832" t="s">
        <v>6689</v>
      </c>
      <c r="G522" s="849">
        <v>192</v>
      </c>
      <c r="H522" s="849">
        <v>6144</v>
      </c>
      <c r="I522" s="832">
        <v>1.1636363636363636</v>
      </c>
      <c r="J522" s="832">
        <v>32</v>
      </c>
      <c r="K522" s="849">
        <v>165</v>
      </c>
      <c r="L522" s="849">
        <v>5280</v>
      </c>
      <c r="M522" s="832">
        <v>1</v>
      </c>
      <c r="N522" s="832">
        <v>32</v>
      </c>
      <c r="O522" s="849">
        <v>144</v>
      </c>
      <c r="P522" s="849">
        <v>4752</v>
      </c>
      <c r="Q522" s="837">
        <v>0.9</v>
      </c>
      <c r="R522" s="850">
        <v>33</v>
      </c>
    </row>
    <row r="523" spans="1:18" ht="14.45" customHeight="1" x14ac:dyDescent="0.2">
      <c r="A523" s="831" t="s">
        <v>6366</v>
      </c>
      <c r="B523" s="832" t="s">
        <v>6743</v>
      </c>
      <c r="C523" s="832" t="s">
        <v>619</v>
      </c>
      <c r="D523" s="832" t="s">
        <v>6657</v>
      </c>
      <c r="E523" s="832" t="s">
        <v>6690</v>
      </c>
      <c r="F523" s="832" t="s">
        <v>6691</v>
      </c>
      <c r="G523" s="849">
        <v>637</v>
      </c>
      <c r="H523" s="849">
        <v>226135</v>
      </c>
      <c r="I523" s="832">
        <v>1.1477477477477478</v>
      </c>
      <c r="J523" s="832">
        <v>355</v>
      </c>
      <c r="K523" s="849">
        <v>555</v>
      </c>
      <c r="L523" s="849">
        <v>197025</v>
      </c>
      <c r="M523" s="832">
        <v>1</v>
      </c>
      <c r="N523" s="832">
        <v>355</v>
      </c>
      <c r="O523" s="849">
        <v>507</v>
      </c>
      <c r="P523" s="849">
        <v>181506</v>
      </c>
      <c r="Q523" s="837">
        <v>0.9212333460220784</v>
      </c>
      <c r="R523" s="850">
        <v>358</v>
      </c>
    </row>
    <row r="524" spans="1:18" ht="14.45" customHeight="1" x14ac:dyDescent="0.2">
      <c r="A524" s="831" t="s">
        <v>6366</v>
      </c>
      <c r="B524" s="832" t="s">
        <v>6743</v>
      </c>
      <c r="C524" s="832" t="s">
        <v>619</v>
      </c>
      <c r="D524" s="832" t="s">
        <v>6657</v>
      </c>
      <c r="E524" s="832" t="s">
        <v>6694</v>
      </c>
      <c r="F524" s="832" t="s">
        <v>6695</v>
      </c>
      <c r="G524" s="849">
        <v>6</v>
      </c>
      <c r="H524" s="849">
        <v>792</v>
      </c>
      <c r="I524" s="832">
        <v>0.4</v>
      </c>
      <c r="J524" s="832">
        <v>132</v>
      </c>
      <c r="K524" s="849">
        <v>15</v>
      </c>
      <c r="L524" s="849">
        <v>1980</v>
      </c>
      <c r="M524" s="832">
        <v>1</v>
      </c>
      <c r="N524" s="832">
        <v>132</v>
      </c>
      <c r="O524" s="849">
        <v>3</v>
      </c>
      <c r="P524" s="849">
        <v>405</v>
      </c>
      <c r="Q524" s="837">
        <v>0.20454545454545456</v>
      </c>
      <c r="R524" s="850">
        <v>135</v>
      </c>
    </row>
    <row r="525" spans="1:18" ht="14.45" customHeight="1" x14ac:dyDescent="0.2">
      <c r="A525" s="831" t="s">
        <v>6366</v>
      </c>
      <c r="B525" s="832" t="s">
        <v>6743</v>
      </c>
      <c r="C525" s="832" t="s">
        <v>619</v>
      </c>
      <c r="D525" s="832" t="s">
        <v>6657</v>
      </c>
      <c r="E525" s="832" t="s">
        <v>6784</v>
      </c>
      <c r="F525" s="832" t="s">
        <v>6785</v>
      </c>
      <c r="G525" s="849">
        <v>5</v>
      </c>
      <c r="H525" s="849">
        <v>3505</v>
      </c>
      <c r="I525" s="832">
        <v>0.83214624881291543</v>
      </c>
      <c r="J525" s="832">
        <v>701</v>
      </c>
      <c r="K525" s="849">
        <v>6</v>
      </c>
      <c r="L525" s="849">
        <v>4212</v>
      </c>
      <c r="M525" s="832">
        <v>1</v>
      </c>
      <c r="N525" s="832">
        <v>702</v>
      </c>
      <c r="O525" s="849">
        <v>50</v>
      </c>
      <c r="P525" s="849">
        <v>35350</v>
      </c>
      <c r="Q525" s="837">
        <v>8.3926875593542256</v>
      </c>
      <c r="R525" s="850">
        <v>707</v>
      </c>
    </row>
    <row r="526" spans="1:18" ht="14.45" customHeight="1" x14ac:dyDescent="0.2">
      <c r="A526" s="831" t="s">
        <v>6366</v>
      </c>
      <c r="B526" s="832" t="s">
        <v>6743</v>
      </c>
      <c r="C526" s="832" t="s">
        <v>619</v>
      </c>
      <c r="D526" s="832" t="s">
        <v>6657</v>
      </c>
      <c r="E526" s="832" t="s">
        <v>6786</v>
      </c>
      <c r="F526" s="832" t="s">
        <v>6787</v>
      </c>
      <c r="G526" s="849">
        <v>213</v>
      </c>
      <c r="H526" s="849">
        <v>114807</v>
      </c>
      <c r="I526" s="832">
        <v>1.03710027100271</v>
      </c>
      <c r="J526" s="832">
        <v>539</v>
      </c>
      <c r="K526" s="849">
        <v>205</v>
      </c>
      <c r="L526" s="849">
        <v>110700</v>
      </c>
      <c r="M526" s="832">
        <v>1</v>
      </c>
      <c r="N526" s="832">
        <v>540</v>
      </c>
      <c r="O526" s="849">
        <v>290</v>
      </c>
      <c r="P526" s="849">
        <v>157470</v>
      </c>
      <c r="Q526" s="837">
        <v>1.4224932249322493</v>
      </c>
      <c r="R526" s="850">
        <v>543</v>
      </c>
    </row>
    <row r="527" spans="1:18" ht="14.45" customHeight="1" x14ac:dyDescent="0.2">
      <c r="A527" s="831" t="s">
        <v>6366</v>
      </c>
      <c r="B527" s="832" t="s">
        <v>6743</v>
      </c>
      <c r="C527" s="832" t="s">
        <v>619</v>
      </c>
      <c r="D527" s="832" t="s">
        <v>6657</v>
      </c>
      <c r="E527" s="832" t="s">
        <v>6700</v>
      </c>
      <c r="F527" s="832" t="s">
        <v>6701</v>
      </c>
      <c r="G527" s="849">
        <v>11</v>
      </c>
      <c r="H527" s="849">
        <v>649</v>
      </c>
      <c r="I527" s="832">
        <v>0.57281553398058249</v>
      </c>
      <c r="J527" s="832">
        <v>59</v>
      </c>
      <c r="K527" s="849">
        <v>19</v>
      </c>
      <c r="L527" s="849">
        <v>1133</v>
      </c>
      <c r="M527" s="832">
        <v>1</v>
      </c>
      <c r="N527" s="832">
        <v>59.631578947368418</v>
      </c>
      <c r="O527" s="849">
        <v>19</v>
      </c>
      <c r="P527" s="849">
        <v>1159</v>
      </c>
      <c r="Q527" s="837">
        <v>1.0229479258605472</v>
      </c>
      <c r="R527" s="850">
        <v>61</v>
      </c>
    </row>
    <row r="528" spans="1:18" ht="14.45" customHeight="1" x14ac:dyDescent="0.2">
      <c r="A528" s="831" t="s">
        <v>6366</v>
      </c>
      <c r="B528" s="832" t="s">
        <v>6743</v>
      </c>
      <c r="C528" s="832" t="s">
        <v>619</v>
      </c>
      <c r="D528" s="832" t="s">
        <v>6657</v>
      </c>
      <c r="E528" s="832" t="s">
        <v>6704</v>
      </c>
      <c r="F528" s="832" t="s">
        <v>6705</v>
      </c>
      <c r="G528" s="849"/>
      <c r="H528" s="849"/>
      <c r="I528" s="832"/>
      <c r="J528" s="832"/>
      <c r="K528" s="849">
        <v>1</v>
      </c>
      <c r="L528" s="849">
        <v>59</v>
      </c>
      <c r="M528" s="832">
        <v>1</v>
      </c>
      <c r="N528" s="832">
        <v>59</v>
      </c>
      <c r="O528" s="849">
        <v>2</v>
      </c>
      <c r="P528" s="849">
        <v>122</v>
      </c>
      <c r="Q528" s="837">
        <v>2.0677966101694913</v>
      </c>
      <c r="R528" s="850">
        <v>61</v>
      </c>
    </row>
    <row r="529" spans="1:18" ht="14.45" customHeight="1" x14ac:dyDescent="0.2">
      <c r="A529" s="831" t="s">
        <v>6366</v>
      </c>
      <c r="B529" s="832" t="s">
        <v>6743</v>
      </c>
      <c r="C529" s="832" t="s">
        <v>619</v>
      </c>
      <c r="D529" s="832" t="s">
        <v>6657</v>
      </c>
      <c r="E529" s="832" t="s">
        <v>6706</v>
      </c>
      <c r="F529" s="832" t="s">
        <v>6707</v>
      </c>
      <c r="G529" s="849">
        <v>140</v>
      </c>
      <c r="H529" s="849">
        <v>16240</v>
      </c>
      <c r="I529" s="832">
        <v>1.140529531568228</v>
      </c>
      <c r="J529" s="832">
        <v>116</v>
      </c>
      <c r="K529" s="849">
        <v>123</v>
      </c>
      <c r="L529" s="849">
        <v>14239</v>
      </c>
      <c r="M529" s="832">
        <v>1</v>
      </c>
      <c r="N529" s="832">
        <v>115.76422764227642</v>
      </c>
      <c r="O529" s="849">
        <v>232</v>
      </c>
      <c r="P529" s="849">
        <v>26912</v>
      </c>
      <c r="Q529" s="837">
        <v>1.890020366598778</v>
      </c>
      <c r="R529" s="850">
        <v>116</v>
      </c>
    </row>
    <row r="530" spans="1:18" ht="14.45" customHeight="1" x14ac:dyDescent="0.2">
      <c r="A530" s="831" t="s">
        <v>6366</v>
      </c>
      <c r="B530" s="832" t="s">
        <v>6743</v>
      </c>
      <c r="C530" s="832" t="s">
        <v>619</v>
      </c>
      <c r="D530" s="832" t="s">
        <v>6657</v>
      </c>
      <c r="E530" s="832" t="s">
        <v>6788</v>
      </c>
      <c r="F530" s="832" t="s">
        <v>6789</v>
      </c>
      <c r="G530" s="849">
        <v>341</v>
      </c>
      <c r="H530" s="849">
        <v>1306030</v>
      </c>
      <c r="I530" s="832">
        <v>1.0143512650362858</v>
      </c>
      <c r="J530" s="832">
        <v>3830</v>
      </c>
      <c r="K530" s="849">
        <v>336</v>
      </c>
      <c r="L530" s="849">
        <v>1287552</v>
      </c>
      <c r="M530" s="832">
        <v>1</v>
      </c>
      <c r="N530" s="832">
        <v>3832</v>
      </c>
      <c r="O530" s="849">
        <v>407</v>
      </c>
      <c r="P530" s="849">
        <v>1562473</v>
      </c>
      <c r="Q530" s="837">
        <v>1.2135222499751466</v>
      </c>
      <c r="R530" s="850">
        <v>3839</v>
      </c>
    </row>
    <row r="531" spans="1:18" ht="14.45" customHeight="1" x14ac:dyDescent="0.2">
      <c r="A531" s="831" t="s">
        <v>6366</v>
      </c>
      <c r="B531" s="832" t="s">
        <v>6743</v>
      </c>
      <c r="C531" s="832" t="s">
        <v>619</v>
      </c>
      <c r="D531" s="832" t="s">
        <v>6657</v>
      </c>
      <c r="E531" s="832" t="s">
        <v>6790</v>
      </c>
      <c r="F531" s="832" t="s">
        <v>6791</v>
      </c>
      <c r="G531" s="849">
        <v>3516</v>
      </c>
      <c r="H531" s="849">
        <v>6835104</v>
      </c>
      <c r="I531" s="832">
        <v>0.91658640790759982</v>
      </c>
      <c r="J531" s="832">
        <v>1944</v>
      </c>
      <c r="K531" s="849">
        <v>3834</v>
      </c>
      <c r="L531" s="849">
        <v>7457130</v>
      </c>
      <c r="M531" s="832">
        <v>1</v>
      </c>
      <c r="N531" s="832">
        <v>1945</v>
      </c>
      <c r="O531" s="849">
        <v>4376</v>
      </c>
      <c r="P531" s="849">
        <v>8533200</v>
      </c>
      <c r="Q531" s="837">
        <v>1.144300823507167</v>
      </c>
      <c r="R531" s="850">
        <v>1950</v>
      </c>
    </row>
    <row r="532" spans="1:18" ht="14.45" customHeight="1" x14ac:dyDescent="0.2">
      <c r="A532" s="831" t="s">
        <v>6366</v>
      </c>
      <c r="B532" s="832" t="s">
        <v>6743</v>
      </c>
      <c r="C532" s="832" t="s">
        <v>619</v>
      </c>
      <c r="D532" s="832" t="s">
        <v>6657</v>
      </c>
      <c r="E532" s="832" t="s">
        <v>6805</v>
      </c>
      <c r="F532" s="832" t="s">
        <v>6806</v>
      </c>
      <c r="G532" s="849">
        <v>20</v>
      </c>
      <c r="H532" s="849">
        <v>7140</v>
      </c>
      <c r="I532" s="832">
        <v>4</v>
      </c>
      <c r="J532" s="832">
        <v>357</v>
      </c>
      <c r="K532" s="849">
        <v>5</v>
      </c>
      <c r="L532" s="849">
        <v>1785</v>
      </c>
      <c r="M532" s="832">
        <v>1</v>
      </c>
      <c r="N532" s="832">
        <v>357</v>
      </c>
      <c r="O532" s="849">
        <v>46</v>
      </c>
      <c r="P532" s="849">
        <v>16468</v>
      </c>
      <c r="Q532" s="837">
        <v>9.2257703081232485</v>
      </c>
      <c r="R532" s="850">
        <v>358</v>
      </c>
    </row>
    <row r="533" spans="1:18" ht="14.45" customHeight="1" x14ac:dyDescent="0.2">
      <c r="A533" s="831" t="s">
        <v>6366</v>
      </c>
      <c r="B533" s="832" t="s">
        <v>6743</v>
      </c>
      <c r="C533" s="832" t="s">
        <v>619</v>
      </c>
      <c r="D533" s="832" t="s">
        <v>6657</v>
      </c>
      <c r="E533" s="832" t="s">
        <v>6807</v>
      </c>
      <c r="F533" s="832" t="s">
        <v>6808</v>
      </c>
      <c r="G533" s="849">
        <v>1</v>
      </c>
      <c r="H533" s="849">
        <v>146</v>
      </c>
      <c r="I533" s="832">
        <v>1</v>
      </c>
      <c r="J533" s="832">
        <v>146</v>
      </c>
      <c r="K533" s="849">
        <v>1</v>
      </c>
      <c r="L533" s="849">
        <v>146</v>
      </c>
      <c r="M533" s="832">
        <v>1</v>
      </c>
      <c r="N533" s="832">
        <v>146</v>
      </c>
      <c r="O533" s="849"/>
      <c r="P533" s="849"/>
      <c r="Q533" s="837"/>
      <c r="R533" s="850"/>
    </row>
    <row r="534" spans="1:18" ht="14.45" customHeight="1" x14ac:dyDescent="0.2">
      <c r="A534" s="831" t="s">
        <v>6366</v>
      </c>
      <c r="B534" s="832" t="s">
        <v>6743</v>
      </c>
      <c r="C534" s="832" t="s">
        <v>619</v>
      </c>
      <c r="D534" s="832" t="s">
        <v>6657</v>
      </c>
      <c r="E534" s="832" t="s">
        <v>6809</v>
      </c>
      <c r="F534" s="832" t="s">
        <v>6810</v>
      </c>
      <c r="G534" s="849">
        <v>24</v>
      </c>
      <c r="H534" s="849">
        <v>199824</v>
      </c>
      <c r="I534" s="832">
        <v>0.63127566816200165</v>
      </c>
      <c r="J534" s="832">
        <v>8326</v>
      </c>
      <c r="K534" s="849">
        <v>38</v>
      </c>
      <c r="L534" s="849">
        <v>316540</v>
      </c>
      <c r="M534" s="832">
        <v>1</v>
      </c>
      <c r="N534" s="832">
        <v>8330</v>
      </c>
      <c r="O534" s="849">
        <v>18</v>
      </c>
      <c r="P534" s="849">
        <v>150228</v>
      </c>
      <c r="Q534" s="837">
        <v>0.47459404814557404</v>
      </c>
      <c r="R534" s="850">
        <v>8346</v>
      </c>
    </row>
    <row r="535" spans="1:18" ht="14.45" customHeight="1" x14ac:dyDescent="0.2">
      <c r="A535" s="831" t="s">
        <v>6366</v>
      </c>
      <c r="B535" s="832" t="s">
        <v>6743</v>
      </c>
      <c r="C535" s="832" t="s">
        <v>619</v>
      </c>
      <c r="D535" s="832" t="s">
        <v>6657</v>
      </c>
      <c r="E535" s="832" t="s">
        <v>6792</v>
      </c>
      <c r="F535" s="832" t="s">
        <v>6793</v>
      </c>
      <c r="G535" s="849">
        <v>91</v>
      </c>
      <c r="H535" s="849">
        <v>1346891</v>
      </c>
      <c r="I535" s="832">
        <v>0.52288252320745865</v>
      </c>
      <c r="J535" s="832">
        <v>14801</v>
      </c>
      <c r="K535" s="849">
        <v>174</v>
      </c>
      <c r="L535" s="849">
        <v>2575896</v>
      </c>
      <c r="M535" s="832">
        <v>1</v>
      </c>
      <c r="N535" s="832">
        <v>14804</v>
      </c>
      <c r="O535" s="849">
        <v>84</v>
      </c>
      <c r="P535" s="849">
        <v>1244712</v>
      </c>
      <c r="Q535" s="837">
        <v>0.48321516086053162</v>
      </c>
      <c r="R535" s="850">
        <v>14818</v>
      </c>
    </row>
    <row r="536" spans="1:18" ht="14.45" customHeight="1" x14ac:dyDescent="0.2">
      <c r="A536" s="831" t="s">
        <v>6366</v>
      </c>
      <c r="B536" s="832" t="s">
        <v>6743</v>
      </c>
      <c r="C536" s="832" t="s">
        <v>619</v>
      </c>
      <c r="D536" s="832" t="s">
        <v>6657</v>
      </c>
      <c r="E536" s="832" t="s">
        <v>6794</v>
      </c>
      <c r="F536" s="832" t="s">
        <v>6795</v>
      </c>
      <c r="G536" s="849">
        <v>315</v>
      </c>
      <c r="H536" s="849">
        <v>94815</v>
      </c>
      <c r="I536" s="832">
        <v>1.0294117647058822</v>
      </c>
      <c r="J536" s="832">
        <v>301</v>
      </c>
      <c r="K536" s="849">
        <v>306</v>
      </c>
      <c r="L536" s="849">
        <v>92106</v>
      </c>
      <c r="M536" s="832">
        <v>1</v>
      </c>
      <c r="N536" s="832">
        <v>301</v>
      </c>
      <c r="O536" s="849">
        <v>303</v>
      </c>
      <c r="P536" s="849">
        <v>92112</v>
      </c>
      <c r="Q536" s="837">
        <v>1.0000651423360041</v>
      </c>
      <c r="R536" s="850">
        <v>304</v>
      </c>
    </row>
    <row r="537" spans="1:18" ht="14.45" customHeight="1" x14ac:dyDescent="0.2">
      <c r="A537" s="831" t="s">
        <v>6366</v>
      </c>
      <c r="B537" s="832" t="s">
        <v>6743</v>
      </c>
      <c r="C537" s="832" t="s">
        <v>619</v>
      </c>
      <c r="D537" s="832" t="s">
        <v>6657</v>
      </c>
      <c r="E537" s="832" t="s">
        <v>6811</v>
      </c>
      <c r="F537" s="832" t="s">
        <v>6812</v>
      </c>
      <c r="G537" s="849">
        <v>1567</v>
      </c>
      <c r="H537" s="849">
        <v>250720</v>
      </c>
      <c r="I537" s="832">
        <v>1.1590236686390532</v>
      </c>
      <c r="J537" s="832">
        <v>160</v>
      </c>
      <c r="K537" s="849">
        <v>1352</v>
      </c>
      <c r="L537" s="849">
        <v>216320</v>
      </c>
      <c r="M537" s="832">
        <v>1</v>
      </c>
      <c r="N537" s="832">
        <v>160</v>
      </c>
      <c r="O537" s="849">
        <v>1391</v>
      </c>
      <c r="P537" s="849">
        <v>223951</v>
      </c>
      <c r="Q537" s="837">
        <v>1.0352764423076923</v>
      </c>
      <c r="R537" s="850">
        <v>161</v>
      </c>
    </row>
    <row r="538" spans="1:18" ht="14.45" customHeight="1" x14ac:dyDescent="0.2">
      <c r="A538" s="831" t="s">
        <v>6366</v>
      </c>
      <c r="B538" s="832" t="s">
        <v>6743</v>
      </c>
      <c r="C538" s="832" t="s">
        <v>622</v>
      </c>
      <c r="D538" s="832" t="s">
        <v>6368</v>
      </c>
      <c r="E538" s="832" t="s">
        <v>6369</v>
      </c>
      <c r="F538" s="832" t="s">
        <v>6370</v>
      </c>
      <c r="G538" s="849">
        <v>0.2</v>
      </c>
      <c r="H538" s="849">
        <v>10.82</v>
      </c>
      <c r="I538" s="832">
        <v>2.2727272727272728E-2</v>
      </c>
      <c r="J538" s="832">
        <v>54.1</v>
      </c>
      <c r="K538" s="849">
        <v>8.7999999999999989</v>
      </c>
      <c r="L538" s="849">
        <v>476.08</v>
      </c>
      <c r="M538" s="832">
        <v>1</v>
      </c>
      <c r="N538" s="832">
        <v>54.1</v>
      </c>
      <c r="O538" s="849">
        <v>0.2</v>
      </c>
      <c r="P538" s="849">
        <v>10.82</v>
      </c>
      <c r="Q538" s="837">
        <v>2.2727272727272728E-2</v>
      </c>
      <c r="R538" s="850">
        <v>54.1</v>
      </c>
    </row>
    <row r="539" spans="1:18" ht="14.45" customHeight="1" x14ac:dyDescent="0.2">
      <c r="A539" s="831" t="s">
        <v>6366</v>
      </c>
      <c r="B539" s="832" t="s">
        <v>6743</v>
      </c>
      <c r="C539" s="832" t="s">
        <v>622</v>
      </c>
      <c r="D539" s="832" t="s">
        <v>6368</v>
      </c>
      <c r="E539" s="832" t="s">
        <v>6371</v>
      </c>
      <c r="F539" s="832" t="s">
        <v>6370</v>
      </c>
      <c r="G539" s="849">
        <v>0.60000000000000009</v>
      </c>
      <c r="H539" s="849">
        <v>64.960000000000008</v>
      </c>
      <c r="I539" s="832">
        <v>0.6000923787528869</v>
      </c>
      <c r="J539" s="832">
        <v>108.26666666666667</v>
      </c>
      <c r="K539" s="849">
        <v>1</v>
      </c>
      <c r="L539" s="849">
        <v>108.25</v>
      </c>
      <c r="M539" s="832">
        <v>1</v>
      </c>
      <c r="N539" s="832">
        <v>108.25</v>
      </c>
      <c r="O539" s="849"/>
      <c r="P539" s="849"/>
      <c r="Q539" s="837"/>
      <c r="R539" s="850"/>
    </row>
    <row r="540" spans="1:18" ht="14.45" customHeight="1" x14ac:dyDescent="0.2">
      <c r="A540" s="831" t="s">
        <v>6366</v>
      </c>
      <c r="B540" s="832" t="s">
        <v>6743</v>
      </c>
      <c r="C540" s="832" t="s">
        <v>622</v>
      </c>
      <c r="D540" s="832" t="s">
        <v>6368</v>
      </c>
      <c r="E540" s="832" t="s">
        <v>6375</v>
      </c>
      <c r="F540" s="832" t="s">
        <v>6376</v>
      </c>
      <c r="G540" s="849">
        <v>0.6</v>
      </c>
      <c r="H540" s="849">
        <v>7.72</v>
      </c>
      <c r="I540" s="832">
        <v>0.5006485084306096</v>
      </c>
      <c r="J540" s="832">
        <v>12.866666666666667</v>
      </c>
      <c r="K540" s="849">
        <v>1.2000000000000002</v>
      </c>
      <c r="L540" s="849">
        <v>15.419999999999998</v>
      </c>
      <c r="M540" s="832">
        <v>1</v>
      </c>
      <c r="N540" s="832">
        <v>12.849999999999996</v>
      </c>
      <c r="O540" s="849"/>
      <c r="P540" s="849"/>
      <c r="Q540" s="837"/>
      <c r="R540" s="850"/>
    </row>
    <row r="541" spans="1:18" ht="14.45" customHeight="1" x14ac:dyDescent="0.2">
      <c r="A541" s="831" t="s">
        <v>6366</v>
      </c>
      <c r="B541" s="832" t="s">
        <v>6743</v>
      </c>
      <c r="C541" s="832" t="s">
        <v>622</v>
      </c>
      <c r="D541" s="832" t="s">
        <v>6368</v>
      </c>
      <c r="E541" s="832" t="s">
        <v>6377</v>
      </c>
      <c r="F541" s="832" t="s">
        <v>6378</v>
      </c>
      <c r="G541" s="849">
        <v>11.200000000000001</v>
      </c>
      <c r="H541" s="849">
        <v>2300.48</v>
      </c>
      <c r="I541" s="832">
        <v>2.6557074251939414</v>
      </c>
      <c r="J541" s="832">
        <v>205.39999999999998</v>
      </c>
      <c r="K541" s="849">
        <v>4.6000000000000005</v>
      </c>
      <c r="L541" s="849">
        <v>866.24</v>
      </c>
      <c r="M541" s="832">
        <v>1</v>
      </c>
      <c r="N541" s="832">
        <v>188.31304347826085</v>
      </c>
      <c r="O541" s="849">
        <v>0.1</v>
      </c>
      <c r="P541" s="849">
        <v>15.3</v>
      </c>
      <c r="Q541" s="837">
        <v>1.7662541558921316E-2</v>
      </c>
      <c r="R541" s="850">
        <v>153</v>
      </c>
    </row>
    <row r="542" spans="1:18" ht="14.45" customHeight="1" x14ac:dyDescent="0.2">
      <c r="A542" s="831" t="s">
        <v>6366</v>
      </c>
      <c r="B542" s="832" t="s">
        <v>6743</v>
      </c>
      <c r="C542" s="832" t="s">
        <v>622</v>
      </c>
      <c r="D542" s="832" t="s">
        <v>6368</v>
      </c>
      <c r="E542" s="832" t="s">
        <v>6379</v>
      </c>
      <c r="F542" s="832" t="s">
        <v>6380</v>
      </c>
      <c r="G542" s="849">
        <v>4</v>
      </c>
      <c r="H542" s="849">
        <v>25490.16</v>
      </c>
      <c r="I542" s="832"/>
      <c r="J542" s="832">
        <v>6372.54</v>
      </c>
      <c r="K542" s="849"/>
      <c r="L542" s="849"/>
      <c r="M542" s="832"/>
      <c r="N542" s="832"/>
      <c r="O542" s="849"/>
      <c r="P542" s="849"/>
      <c r="Q542" s="837"/>
      <c r="R542" s="850"/>
    </row>
    <row r="543" spans="1:18" ht="14.45" customHeight="1" x14ac:dyDescent="0.2">
      <c r="A543" s="831" t="s">
        <v>6366</v>
      </c>
      <c r="B543" s="832" t="s">
        <v>6743</v>
      </c>
      <c r="C543" s="832" t="s">
        <v>622</v>
      </c>
      <c r="D543" s="832" t="s">
        <v>6368</v>
      </c>
      <c r="E543" s="832" t="s">
        <v>6382</v>
      </c>
      <c r="F543" s="832" t="s">
        <v>1496</v>
      </c>
      <c r="G543" s="849">
        <v>2</v>
      </c>
      <c r="H543" s="849">
        <v>27.48</v>
      </c>
      <c r="I543" s="832">
        <v>1.7260872842390893E-2</v>
      </c>
      <c r="J543" s="832">
        <v>13.74</v>
      </c>
      <c r="K543" s="849">
        <v>117</v>
      </c>
      <c r="L543" s="849">
        <v>1592.0400000000002</v>
      </c>
      <c r="M543" s="832">
        <v>1</v>
      </c>
      <c r="N543" s="832">
        <v>13.607179487179488</v>
      </c>
      <c r="O543" s="849">
        <v>1</v>
      </c>
      <c r="P543" s="849">
        <v>13.37</v>
      </c>
      <c r="Q543" s="837">
        <v>8.3980302002462232E-3</v>
      </c>
      <c r="R543" s="850">
        <v>13.37</v>
      </c>
    </row>
    <row r="544" spans="1:18" ht="14.45" customHeight="1" x14ac:dyDescent="0.2">
      <c r="A544" s="831" t="s">
        <v>6366</v>
      </c>
      <c r="B544" s="832" t="s">
        <v>6743</v>
      </c>
      <c r="C544" s="832" t="s">
        <v>622</v>
      </c>
      <c r="D544" s="832" t="s">
        <v>6368</v>
      </c>
      <c r="E544" s="832" t="s">
        <v>6744</v>
      </c>
      <c r="F544" s="832" t="s">
        <v>6745</v>
      </c>
      <c r="G544" s="849">
        <v>1</v>
      </c>
      <c r="H544" s="849">
        <v>227.34</v>
      </c>
      <c r="I544" s="832"/>
      <c r="J544" s="832">
        <v>227.34</v>
      </c>
      <c r="K544" s="849"/>
      <c r="L544" s="849"/>
      <c r="M544" s="832"/>
      <c r="N544" s="832"/>
      <c r="O544" s="849"/>
      <c r="P544" s="849"/>
      <c r="Q544" s="837"/>
      <c r="R544" s="850"/>
    </row>
    <row r="545" spans="1:18" ht="14.45" customHeight="1" x14ac:dyDescent="0.2">
      <c r="A545" s="831" t="s">
        <v>6366</v>
      </c>
      <c r="B545" s="832" t="s">
        <v>6743</v>
      </c>
      <c r="C545" s="832" t="s">
        <v>622</v>
      </c>
      <c r="D545" s="832" t="s">
        <v>6368</v>
      </c>
      <c r="E545" s="832" t="s">
        <v>6383</v>
      </c>
      <c r="F545" s="832" t="s">
        <v>2258</v>
      </c>
      <c r="G545" s="849">
        <v>1</v>
      </c>
      <c r="H545" s="849">
        <v>6621.15</v>
      </c>
      <c r="I545" s="832"/>
      <c r="J545" s="832">
        <v>6621.15</v>
      </c>
      <c r="K545" s="849"/>
      <c r="L545" s="849"/>
      <c r="M545" s="832"/>
      <c r="N545" s="832"/>
      <c r="O545" s="849"/>
      <c r="P545" s="849"/>
      <c r="Q545" s="837"/>
      <c r="R545" s="850"/>
    </row>
    <row r="546" spans="1:18" ht="14.45" customHeight="1" x14ac:dyDescent="0.2">
      <c r="A546" s="831" t="s">
        <v>6366</v>
      </c>
      <c r="B546" s="832" t="s">
        <v>6743</v>
      </c>
      <c r="C546" s="832" t="s">
        <v>622</v>
      </c>
      <c r="D546" s="832" t="s">
        <v>6368</v>
      </c>
      <c r="E546" s="832" t="s">
        <v>6384</v>
      </c>
      <c r="F546" s="832" t="s">
        <v>2208</v>
      </c>
      <c r="G546" s="849">
        <v>7.59</v>
      </c>
      <c r="H546" s="849">
        <v>2776.4</v>
      </c>
      <c r="I546" s="832"/>
      <c r="J546" s="832">
        <v>365.79710144927537</v>
      </c>
      <c r="K546" s="849"/>
      <c r="L546" s="849"/>
      <c r="M546" s="832"/>
      <c r="N546" s="832"/>
      <c r="O546" s="849"/>
      <c r="P546" s="849"/>
      <c r="Q546" s="837"/>
      <c r="R546" s="850"/>
    </row>
    <row r="547" spans="1:18" ht="14.45" customHeight="1" x14ac:dyDescent="0.2">
      <c r="A547" s="831" t="s">
        <v>6366</v>
      </c>
      <c r="B547" s="832" t="s">
        <v>6743</v>
      </c>
      <c r="C547" s="832" t="s">
        <v>622</v>
      </c>
      <c r="D547" s="832" t="s">
        <v>6368</v>
      </c>
      <c r="E547" s="832" t="s">
        <v>6401</v>
      </c>
      <c r="F547" s="832" t="s">
        <v>6402</v>
      </c>
      <c r="G547" s="849">
        <v>6</v>
      </c>
      <c r="H547" s="849">
        <v>49767.42</v>
      </c>
      <c r="I547" s="832"/>
      <c r="J547" s="832">
        <v>8294.57</v>
      </c>
      <c r="K547" s="849"/>
      <c r="L547" s="849"/>
      <c r="M547" s="832"/>
      <c r="N547" s="832"/>
      <c r="O547" s="849"/>
      <c r="P547" s="849"/>
      <c r="Q547" s="837"/>
      <c r="R547" s="850"/>
    </row>
    <row r="548" spans="1:18" ht="14.45" customHeight="1" x14ac:dyDescent="0.2">
      <c r="A548" s="831" t="s">
        <v>6366</v>
      </c>
      <c r="B548" s="832" t="s">
        <v>6743</v>
      </c>
      <c r="C548" s="832" t="s">
        <v>622</v>
      </c>
      <c r="D548" s="832" t="s">
        <v>6368</v>
      </c>
      <c r="E548" s="832" t="s">
        <v>6413</v>
      </c>
      <c r="F548" s="832" t="s">
        <v>6414</v>
      </c>
      <c r="G548" s="849">
        <v>3</v>
      </c>
      <c r="H548" s="849">
        <v>146.22</v>
      </c>
      <c r="I548" s="832"/>
      <c r="J548" s="832">
        <v>48.74</v>
      </c>
      <c r="K548" s="849"/>
      <c r="L548" s="849"/>
      <c r="M548" s="832"/>
      <c r="N548" s="832"/>
      <c r="O548" s="849"/>
      <c r="P548" s="849"/>
      <c r="Q548" s="837"/>
      <c r="R548" s="850"/>
    </row>
    <row r="549" spans="1:18" ht="14.45" customHeight="1" x14ac:dyDescent="0.2">
      <c r="A549" s="831" t="s">
        <v>6366</v>
      </c>
      <c r="B549" s="832" t="s">
        <v>6743</v>
      </c>
      <c r="C549" s="832" t="s">
        <v>622</v>
      </c>
      <c r="D549" s="832" t="s">
        <v>6368</v>
      </c>
      <c r="E549" s="832" t="s">
        <v>6415</v>
      </c>
      <c r="F549" s="832" t="s">
        <v>6416</v>
      </c>
      <c r="G549" s="849">
        <v>20.419999999999998</v>
      </c>
      <c r="H549" s="849">
        <v>2808.51</v>
      </c>
      <c r="I549" s="832"/>
      <c r="J549" s="832">
        <v>137.53721841332029</v>
      </c>
      <c r="K549" s="849"/>
      <c r="L549" s="849"/>
      <c r="M549" s="832"/>
      <c r="N549" s="832"/>
      <c r="O549" s="849"/>
      <c r="P549" s="849"/>
      <c r="Q549" s="837"/>
      <c r="R549" s="850"/>
    </row>
    <row r="550" spans="1:18" ht="14.45" customHeight="1" x14ac:dyDescent="0.2">
      <c r="A550" s="831" t="s">
        <v>6366</v>
      </c>
      <c r="B550" s="832" t="s">
        <v>6743</v>
      </c>
      <c r="C550" s="832" t="s">
        <v>622</v>
      </c>
      <c r="D550" s="832" t="s">
        <v>6368</v>
      </c>
      <c r="E550" s="832" t="s">
        <v>6417</v>
      </c>
      <c r="F550" s="832" t="s">
        <v>6416</v>
      </c>
      <c r="G550" s="849">
        <v>30.5</v>
      </c>
      <c r="H550" s="849">
        <v>20973.599999999999</v>
      </c>
      <c r="I550" s="832"/>
      <c r="J550" s="832">
        <v>687.65901639344258</v>
      </c>
      <c r="K550" s="849"/>
      <c r="L550" s="849"/>
      <c r="M550" s="832"/>
      <c r="N550" s="832"/>
      <c r="O550" s="849"/>
      <c r="P550" s="849"/>
      <c r="Q550" s="837"/>
      <c r="R550" s="850"/>
    </row>
    <row r="551" spans="1:18" ht="14.45" customHeight="1" x14ac:dyDescent="0.2">
      <c r="A551" s="831" t="s">
        <v>6366</v>
      </c>
      <c r="B551" s="832" t="s">
        <v>6743</v>
      </c>
      <c r="C551" s="832" t="s">
        <v>622</v>
      </c>
      <c r="D551" s="832" t="s">
        <v>6368</v>
      </c>
      <c r="E551" s="832" t="s">
        <v>6421</v>
      </c>
      <c r="F551" s="832" t="s">
        <v>2258</v>
      </c>
      <c r="G551" s="849"/>
      <c r="H551" s="849"/>
      <c r="I551" s="832"/>
      <c r="J551" s="832"/>
      <c r="K551" s="849"/>
      <c r="L551" s="849"/>
      <c r="M551" s="832"/>
      <c r="N551" s="832"/>
      <c r="O551" s="849">
        <v>1</v>
      </c>
      <c r="P551" s="849">
        <v>1290.8599999999999</v>
      </c>
      <c r="Q551" s="837"/>
      <c r="R551" s="850">
        <v>1290.8599999999999</v>
      </c>
    </row>
    <row r="552" spans="1:18" ht="14.45" customHeight="1" x14ac:dyDescent="0.2">
      <c r="A552" s="831" t="s">
        <v>6366</v>
      </c>
      <c r="B552" s="832" t="s">
        <v>6743</v>
      </c>
      <c r="C552" s="832" t="s">
        <v>622</v>
      </c>
      <c r="D552" s="832" t="s">
        <v>6368</v>
      </c>
      <c r="E552" s="832" t="s">
        <v>6423</v>
      </c>
      <c r="F552" s="832" t="s">
        <v>1445</v>
      </c>
      <c r="G552" s="849">
        <v>20.2</v>
      </c>
      <c r="H552" s="849">
        <v>3679.43</v>
      </c>
      <c r="I552" s="832">
        <v>1.2594145553372535</v>
      </c>
      <c r="J552" s="832">
        <v>182.15</v>
      </c>
      <c r="K552" s="849">
        <v>16.399999999999999</v>
      </c>
      <c r="L552" s="849">
        <v>2921.54</v>
      </c>
      <c r="M552" s="832">
        <v>1</v>
      </c>
      <c r="N552" s="832">
        <v>178.14268292682928</v>
      </c>
      <c r="O552" s="849">
        <v>0.6</v>
      </c>
      <c r="P552" s="849">
        <v>105.24</v>
      </c>
      <c r="Q552" s="837">
        <v>3.6022097934650901E-2</v>
      </c>
      <c r="R552" s="850">
        <v>175.4</v>
      </c>
    </row>
    <row r="553" spans="1:18" ht="14.45" customHeight="1" x14ac:dyDescent="0.2">
      <c r="A553" s="831" t="s">
        <v>6366</v>
      </c>
      <c r="B553" s="832" t="s">
        <v>6743</v>
      </c>
      <c r="C553" s="832" t="s">
        <v>622</v>
      </c>
      <c r="D553" s="832" t="s">
        <v>6368</v>
      </c>
      <c r="E553" s="832" t="s">
        <v>6424</v>
      </c>
      <c r="F553" s="832" t="s">
        <v>881</v>
      </c>
      <c r="G553" s="849">
        <v>27.4</v>
      </c>
      <c r="H553" s="849">
        <v>1958.71</v>
      </c>
      <c r="I553" s="832">
        <v>2.2877849934591663</v>
      </c>
      <c r="J553" s="832">
        <v>71.485766423357674</v>
      </c>
      <c r="K553" s="849">
        <v>12.000000000000002</v>
      </c>
      <c r="L553" s="849">
        <v>856.16000000000008</v>
      </c>
      <c r="M553" s="832">
        <v>1</v>
      </c>
      <c r="N553" s="832">
        <v>71.346666666666664</v>
      </c>
      <c r="O553" s="849">
        <v>0.2</v>
      </c>
      <c r="P553" s="849">
        <v>12.08</v>
      </c>
      <c r="Q553" s="837">
        <v>1.4109512240702671E-2</v>
      </c>
      <c r="R553" s="850">
        <v>60.4</v>
      </c>
    </row>
    <row r="554" spans="1:18" ht="14.45" customHeight="1" x14ac:dyDescent="0.2">
      <c r="A554" s="831" t="s">
        <v>6366</v>
      </c>
      <c r="B554" s="832" t="s">
        <v>6743</v>
      </c>
      <c r="C554" s="832" t="s">
        <v>622</v>
      </c>
      <c r="D554" s="832" t="s">
        <v>6368</v>
      </c>
      <c r="E554" s="832" t="s">
        <v>6425</v>
      </c>
      <c r="F554" s="832" t="s">
        <v>3373</v>
      </c>
      <c r="G554" s="849">
        <v>1.21</v>
      </c>
      <c r="H554" s="849">
        <v>684.42</v>
      </c>
      <c r="I554" s="832">
        <v>2.4328878145883692</v>
      </c>
      <c r="J554" s="832">
        <v>565.63636363636363</v>
      </c>
      <c r="K554" s="849">
        <v>0.41000000000000003</v>
      </c>
      <c r="L554" s="849">
        <v>281.32</v>
      </c>
      <c r="M554" s="832">
        <v>1</v>
      </c>
      <c r="N554" s="832">
        <v>686.14634146341461</v>
      </c>
      <c r="O554" s="849"/>
      <c r="P554" s="849"/>
      <c r="Q554" s="837"/>
      <c r="R554" s="850"/>
    </row>
    <row r="555" spans="1:18" ht="14.45" customHeight="1" x14ac:dyDescent="0.2">
      <c r="A555" s="831" t="s">
        <v>6366</v>
      </c>
      <c r="B555" s="832" t="s">
        <v>6743</v>
      </c>
      <c r="C555" s="832" t="s">
        <v>622</v>
      </c>
      <c r="D555" s="832" t="s">
        <v>6368</v>
      </c>
      <c r="E555" s="832" t="s">
        <v>6426</v>
      </c>
      <c r="F555" s="832" t="s">
        <v>3373</v>
      </c>
      <c r="G555" s="849">
        <v>3.22</v>
      </c>
      <c r="H555" s="849">
        <v>491.45</v>
      </c>
      <c r="I555" s="832">
        <v>2.8647624599242203</v>
      </c>
      <c r="J555" s="832">
        <v>152.62422360248445</v>
      </c>
      <c r="K555" s="849">
        <v>1</v>
      </c>
      <c r="L555" s="849">
        <v>171.55</v>
      </c>
      <c r="M555" s="832">
        <v>1</v>
      </c>
      <c r="N555" s="832">
        <v>171.55</v>
      </c>
      <c r="O555" s="849"/>
      <c r="P555" s="849"/>
      <c r="Q555" s="837"/>
      <c r="R555" s="850"/>
    </row>
    <row r="556" spans="1:18" ht="14.45" customHeight="1" x14ac:dyDescent="0.2">
      <c r="A556" s="831" t="s">
        <v>6366</v>
      </c>
      <c r="B556" s="832" t="s">
        <v>6743</v>
      </c>
      <c r="C556" s="832" t="s">
        <v>622</v>
      </c>
      <c r="D556" s="832" t="s">
        <v>6368</v>
      </c>
      <c r="E556" s="832" t="s">
        <v>6427</v>
      </c>
      <c r="F556" s="832" t="s">
        <v>3373</v>
      </c>
      <c r="G556" s="849">
        <v>14.329999999999998</v>
      </c>
      <c r="H556" s="849">
        <v>3938.92</v>
      </c>
      <c r="I556" s="832">
        <v>2.2689369938134356</v>
      </c>
      <c r="J556" s="832">
        <v>274.87229588276347</v>
      </c>
      <c r="K556" s="849">
        <v>5.0599999999999996</v>
      </c>
      <c r="L556" s="849">
        <v>1736.02</v>
      </c>
      <c r="M556" s="832">
        <v>1</v>
      </c>
      <c r="N556" s="832">
        <v>343.08695652173913</v>
      </c>
      <c r="O556" s="849"/>
      <c r="P556" s="849"/>
      <c r="Q556" s="837"/>
      <c r="R556" s="850"/>
    </row>
    <row r="557" spans="1:18" ht="14.45" customHeight="1" x14ac:dyDescent="0.2">
      <c r="A557" s="831" t="s">
        <v>6366</v>
      </c>
      <c r="B557" s="832" t="s">
        <v>6743</v>
      </c>
      <c r="C557" s="832" t="s">
        <v>622</v>
      </c>
      <c r="D557" s="832" t="s">
        <v>6368</v>
      </c>
      <c r="E557" s="832" t="s">
        <v>6428</v>
      </c>
      <c r="F557" s="832" t="s">
        <v>1559</v>
      </c>
      <c r="G557" s="849">
        <v>2.2000000000000002</v>
      </c>
      <c r="H557" s="849">
        <v>131.88999999999999</v>
      </c>
      <c r="I557" s="832">
        <v>14.769316909294512</v>
      </c>
      <c r="J557" s="832">
        <v>59.949999999999989</v>
      </c>
      <c r="K557" s="849">
        <v>0.2</v>
      </c>
      <c r="L557" s="849">
        <v>8.93</v>
      </c>
      <c r="M557" s="832">
        <v>1</v>
      </c>
      <c r="N557" s="832">
        <v>44.65</v>
      </c>
      <c r="O557" s="849"/>
      <c r="P557" s="849"/>
      <c r="Q557" s="837"/>
      <c r="R557" s="850"/>
    </row>
    <row r="558" spans="1:18" ht="14.45" customHeight="1" x14ac:dyDescent="0.2">
      <c r="A558" s="831" t="s">
        <v>6366</v>
      </c>
      <c r="B558" s="832" t="s">
        <v>6743</v>
      </c>
      <c r="C558" s="832" t="s">
        <v>622</v>
      </c>
      <c r="D558" s="832" t="s">
        <v>6368</v>
      </c>
      <c r="E558" s="832" t="s">
        <v>6430</v>
      </c>
      <c r="F558" s="832" t="s">
        <v>6431</v>
      </c>
      <c r="G558" s="849">
        <v>0.02</v>
      </c>
      <c r="H558" s="849">
        <v>5.53</v>
      </c>
      <c r="I558" s="832"/>
      <c r="J558" s="832">
        <v>276.5</v>
      </c>
      <c r="K558" s="849"/>
      <c r="L558" s="849"/>
      <c r="M558" s="832"/>
      <c r="N558" s="832"/>
      <c r="O558" s="849"/>
      <c r="P558" s="849"/>
      <c r="Q558" s="837"/>
      <c r="R558" s="850"/>
    </row>
    <row r="559" spans="1:18" ht="14.45" customHeight="1" x14ac:dyDescent="0.2">
      <c r="A559" s="831" t="s">
        <v>6366</v>
      </c>
      <c r="B559" s="832" t="s">
        <v>6743</v>
      </c>
      <c r="C559" s="832" t="s">
        <v>622</v>
      </c>
      <c r="D559" s="832" t="s">
        <v>6368</v>
      </c>
      <c r="E559" s="832" t="s">
        <v>6432</v>
      </c>
      <c r="F559" s="832" t="s">
        <v>6433</v>
      </c>
      <c r="G559" s="849">
        <v>6.2</v>
      </c>
      <c r="H559" s="849">
        <v>727.26</v>
      </c>
      <c r="I559" s="832">
        <v>0.72941176470588243</v>
      </c>
      <c r="J559" s="832">
        <v>117.3</v>
      </c>
      <c r="K559" s="849">
        <v>8.5</v>
      </c>
      <c r="L559" s="849">
        <v>997.05</v>
      </c>
      <c r="M559" s="832">
        <v>1</v>
      </c>
      <c r="N559" s="832">
        <v>117.3</v>
      </c>
      <c r="O559" s="849">
        <v>2.2000000000000002</v>
      </c>
      <c r="P559" s="849">
        <v>258.06</v>
      </c>
      <c r="Q559" s="837">
        <v>0.25882352941176473</v>
      </c>
      <c r="R559" s="850">
        <v>117.3</v>
      </c>
    </row>
    <row r="560" spans="1:18" ht="14.45" customHeight="1" x14ac:dyDescent="0.2">
      <c r="A560" s="831" t="s">
        <v>6366</v>
      </c>
      <c r="B560" s="832" t="s">
        <v>6743</v>
      </c>
      <c r="C560" s="832" t="s">
        <v>622</v>
      </c>
      <c r="D560" s="832" t="s">
        <v>6368</v>
      </c>
      <c r="E560" s="832" t="s">
        <v>6434</v>
      </c>
      <c r="F560" s="832" t="s">
        <v>1451</v>
      </c>
      <c r="G560" s="849">
        <v>2</v>
      </c>
      <c r="H560" s="849">
        <v>179</v>
      </c>
      <c r="I560" s="832">
        <v>1.2163631421581955</v>
      </c>
      <c r="J560" s="832">
        <v>89.5</v>
      </c>
      <c r="K560" s="849">
        <v>1.8</v>
      </c>
      <c r="L560" s="849">
        <v>147.15999999999997</v>
      </c>
      <c r="M560" s="832">
        <v>1</v>
      </c>
      <c r="N560" s="832">
        <v>81.755555555555532</v>
      </c>
      <c r="O560" s="849"/>
      <c r="P560" s="849"/>
      <c r="Q560" s="837"/>
      <c r="R560" s="850"/>
    </row>
    <row r="561" spans="1:18" ht="14.45" customHeight="1" x14ac:dyDescent="0.2">
      <c r="A561" s="831" t="s">
        <v>6366</v>
      </c>
      <c r="B561" s="832" t="s">
        <v>6743</v>
      </c>
      <c r="C561" s="832" t="s">
        <v>622</v>
      </c>
      <c r="D561" s="832" t="s">
        <v>6368</v>
      </c>
      <c r="E561" s="832" t="s">
        <v>6437</v>
      </c>
      <c r="F561" s="832" t="s">
        <v>2028</v>
      </c>
      <c r="G561" s="849"/>
      <c r="H561" s="849"/>
      <c r="I561" s="832"/>
      <c r="J561" s="832"/>
      <c r="K561" s="849">
        <v>0.1</v>
      </c>
      <c r="L561" s="849">
        <v>2068.8000000000002</v>
      </c>
      <c r="M561" s="832">
        <v>1</v>
      </c>
      <c r="N561" s="832">
        <v>20688</v>
      </c>
      <c r="O561" s="849"/>
      <c r="P561" s="849"/>
      <c r="Q561" s="837"/>
      <c r="R561" s="850"/>
    </row>
    <row r="562" spans="1:18" ht="14.45" customHeight="1" x14ac:dyDescent="0.2">
      <c r="A562" s="831" t="s">
        <v>6366</v>
      </c>
      <c r="B562" s="832" t="s">
        <v>6743</v>
      </c>
      <c r="C562" s="832" t="s">
        <v>622</v>
      </c>
      <c r="D562" s="832" t="s">
        <v>6368</v>
      </c>
      <c r="E562" s="832" t="s">
        <v>6438</v>
      </c>
      <c r="F562" s="832" t="s">
        <v>1936</v>
      </c>
      <c r="G562" s="849">
        <v>0.06</v>
      </c>
      <c r="H562" s="849">
        <v>12.04</v>
      </c>
      <c r="I562" s="832">
        <v>0.33333333333333331</v>
      </c>
      <c r="J562" s="832">
        <v>200.66666666666666</v>
      </c>
      <c r="K562" s="849">
        <v>0.18</v>
      </c>
      <c r="L562" s="849">
        <v>36.119999999999997</v>
      </c>
      <c r="M562" s="832">
        <v>1</v>
      </c>
      <c r="N562" s="832">
        <v>200.66666666666666</v>
      </c>
      <c r="O562" s="849"/>
      <c r="P562" s="849"/>
      <c r="Q562" s="837"/>
      <c r="R562" s="850"/>
    </row>
    <row r="563" spans="1:18" ht="14.45" customHeight="1" x14ac:dyDescent="0.2">
      <c r="A563" s="831" t="s">
        <v>6366</v>
      </c>
      <c r="B563" s="832" t="s">
        <v>6743</v>
      </c>
      <c r="C563" s="832" t="s">
        <v>622</v>
      </c>
      <c r="D563" s="832" t="s">
        <v>6368</v>
      </c>
      <c r="E563" s="832" t="s">
        <v>6439</v>
      </c>
      <c r="F563" s="832" t="s">
        <v>2816</v>
      </c>
      <c r="G563" s="849">
        <v>23.76</v>
      </c>
      <c r="H563" s="849">
        <v>55904.72</v>
      </c>
      <c r="I563" s="832">
        <v>1.8857157120488746</v>
      </c>
      <c r="J563" s="832">
        <v>2352.8922558922559</v>
      </c>
      <c r="K563" s="849">
        <v>12.600000000000001</v>
      </c>
      <c r="L563" s="849">
        <v>29646.420000000002</v>
      </c>
      <c r="M563" s="832">
        <v>1</v>
      </c>
      <c r="N563" s="832">
        <v>2352.890476190476</v>
      </c>
      <c r="O563" s="849"/>
      <c r="P563" s="849"/>
      <c r="Q563" s="837"/>
      <c r="R563" s="850"/>
    </row>
    <row r="564" spans="1:18" ht="14.45" customHeight="1" x14ac:dyDescent="0.2">
      <c r="A564" s="831" t="s">
        <v>6366</v>
      </c>
      <c r="B564" s="832" t="s">
        <v>6743</v>
      </c>
      <c r="C564" s="832" t="s">
        <v>622</v>
      </c>
      <c r="D564" s="832" t="s">
        <v>6368</v>
      </c>
      <c r="E564" s="832" t="s">
        <v>6442</v>
      </c>
      <c r="F564" s="832" t="s">
        <v>6443</v>
      </c>
      <c r="G564" s="849">
        <v>0.47000000000000008</v>
      </c>
      <c r="H564" s="849">
        <v>233.95</v>
      </c>
      <c r="I564" s="832"/>
      <c r="J564" s="832">
        <v>497.76595744680839</v>
      </c>
      <c r="K564" s="849"/>
      <c r="L564" s="849"/>
      <c r="M564" s="832"/>
      <c r="N564" s="832"/>
      <c r="O564" s="849"/>
      <c r="P564" s="849"/>
      <c r="Q564" s="837"/>
      <c r="R564" s="850"/>
    </row>
    <row r="565" spans="1:18" ht="14.45" customHeight="1" x14ac:dyDescent="0.2">
      <c r="A565" s="831" t="s">
        <v>6366</v>
      </c>
      <c r="B565" s="832" t="s">
        <v>6743</v>
      </c>
      <c r="C565" s="832" t="s">
        <v>622</v>
      </c>
      <c r="D565" s="832" t="s">
        <v>6368</v>
      </c>
      <c r="E565" s="832" t="s">
        <v>6444</v>
      </c>
      <c r="F565" s="832" t="s">
        <v>6443</v>
      </c>
      <c r="G565" s="849">
        <v>9.8999999999999986</v>
      </c>
      <c r="H565" s="849">
        <v>1642.6099999999997</v>
      </c>
      <c r="I565" s="832"/>
      <c r="J565" s="832">
        <v>165.920202020202</v>
      </c>
      <c r="K565" s="849"/>
      <c r="L565" s="849"/>
      <c r="M565" s="832"/>
      <c r="N565" s="832"/>
      <c r="O565" s="849"/>
      <c r="P565" s="849"/>
      <c r="Q565" s="837"/>
      <c r="R565" s="850"/>
    </row>
    <row r="566" spans="1:18" ht="14.45" customHeight="1" x14ac:dyDescent="0.2">
      <c r="A566" s="831" t="s">
        <v>6366</v>
      </c>
      <c r="B566" s="832" t="s">
        <v>6743</v>
      </c>
      <c r="C566" s="832" t="s">
        <v>622</v>
      </c>
      <c r="D566" s="832" t="s">
        <v>6368</v>
      </c>
      <c r="E566" s="832" t="s">
        <v>6449</v>
      </c>
      <c r="F566" s="832" t="s">
        <v>6448</v>
      </c>
      <c r="G566" s="849">
        <v>2</v>
      </c>
      <c r="H566" s="849">
        <v>2862.7</v>
      </c>
      <c r="I566" s="832"/>
      <c r="J566" s="832">
        <v>1431.35</v>
      </c>
      <c r="K566" s="849"/>
      <c r="L566" s="849"/>
      <c r="M566" s="832"/>
      <c r="N566" s="832"/>
      <c r="O566" s="849"/>
      <c r="P566" s="849"/>
      <c r="Q566" s="837"/>
      <c r="R566" s="850"/>
    </row>
    <row r="567" spans="1:18" ht="14.45" customHeight="1" x14ac:dyDescent="0.2">
      <c r="A567" s="831" t="s">
        <v>6366</v>
      </c>
      <c r="B567" s="832" t="s">
        <v>6743</v>
      </c>
      <c r="C567" s="832" t="s">
        <v>622</v>
      </c>
      <c r="D567" s="832" t="s">
        <v>6368</v>
      </c>
      <c r="E567" s="832" t="s">
        <v>6458</v>
      </c>
      <c r="F567" s="832" t="s">
        <v>2797</v>
      </c>
      <c r="G567" s="849">
        <v>22.14</v>
      </c>
      <c r="H567" s="849">
        <v>5840.06</v>
      </c>
      <c r="I567" s="832">
        <v>1.2989832891075588</v>
      </c>
      <c r="J567" s="832">
        <v>263.77868112014454</v>
      </c>
      <c r="K567" s="849">
        <v>22.32</v>
      </c>
      <c r="L567" s="849">
        <v>4495.87</v>
      </c>
      <c r="M567" s="832">
        <v>1</v>
      </c>
      <c r="N567" s="832">
        <v>201.42786738351253</v>
      </c>
      <c r="O567" s="849"/>
      <c r="P567" s="849"/>
      <c r="Q567" s="837"/>
      <c r="R567" s="850"/>
    </row>
    <row r="568" spans="1:18" ht="14.45" customHeight="1" x14ac:dyDescent="0.2">
      <c r="A568" s="831" t="s">
        <v>6366</v>
      </c>
      <c r="B568" s="832" t="s">
        <v>6743</v>
      </c>
      <c r="C568" s="832" t="s">
        <v>622</v>
      </c>
      <c r="D568" s="832" t="s">
        <v>6368</v>
      </c>
      <c r="E568" s="832" t="s">
        <v>6466</v>
      </c>
      <c r="F568" s="832" t="s">
        <v>6467</v>
      </c>
      <c r="G568" s="849">
        <v>5</v>
      </c>
      <c r="H568" s="849">
        <v>33558.1</v>
      </c>
      <c r="I568" s="832">
        <v>0.625</v>
      </c>
      <c r="J568" s="832">
        <v>6711.62</v>
      </c>
      <c r="K568" s="849">
        <v>8</v>
      </c>
      <c r="L568" s="849">
        <v>53692.959999999999</v>
      </c>
      <c r="M568" s="832">
        <v>1</v>
      </c>
      <c r="N568" s="832">
        <v>6711.62</v>
      </c>
      <c r="O568" s="849">
        <v>2</v>
      </c>
      <c r="P568" s="849">
        <v>13413.2</v>
      </c>
      <c r="Q568" s="837">
        <v>0.24981301086771898</v>
      </c>
      <c r="R568" s="850">
        <v>6706.6</v>
      </c>
    </row>
    <row r="569" spans="1:18" ht="14.45" customHeight="1" x14ac:dyDescent="0.2">
      <c r="A569" s="831" t="s">
        <v>6366</v>
      </c>
      <c r="B569" s="832" t="s">
        <v>6743</v>
      </c>
      <c r="C569" s="832" t="s">
        <v>622</v>
      </c>
      <c r="D569" s="832" t="s">
        <v>6368</v>
      </c>
      <c r="E569" s="832" t="s">
        <v>6468</v>
      </c>
      <c r="F569" s="832" t="s">
        <v>2797</v>
      </c>
      <c r="G569" s="849">
        <v>3.41</v>
      </c>
      <c r="H569" s="849">
        <v>8995.02</v>
      </c>
      <c r="I569" s="832">
        <v>0.68066536310143588</v>
      </c>
      <c r="J569" s="832">
        <v>2637.8357771260999</v>
      </c>
      <c r="K569" s="849">
        <v>5.78</v>
      </c>
      <c r="L569" s="849">
        <v>13215.04</v>
      </c>
      <c r="M569" s="832">
        <v>1</v>
      </c>
      <c r="N569" s="832">
        <v>2286.339100346021</v>
      </c>
      <c r="O569" s="849"/>
      <c r="P569" s="849"/>
      <c r="Q569" s="837"/>
      <c r="R569" s="850"/>
    </row>
    <row r="570" spans="1:18" ht="14.45" customHeight="1" x14ac:dyDescent="0.2">
      <c r="A570" s="831" t="s">
        <v>6366</v>
      </c>
      <c r="B570" s="832" t="s">
        <v>6743</v>
      </c>
      <c r="C570" s="832" t="s">
        <v>622</v>
      </c>
      <c r="D570" s="832" t="s">
        <v>6368</v>
      </c>
      <c r="E570" s="832" t="s">
        <v>6469</v>
      </c>
      <c r="F570" s="832" t="s">
        <v>2797</v>
      </c>
      <c r="G570" s="849">
        <v>9</v>
      </c>
      <c r="H570" s="849">
        <v>11870.19</v>
      </c>
      <c r="I570" s="832">
        <v>1.6327768867418437</v>
      </c>
      <c r="J570" s="832">
        <v>1318.91</v>
      </c>
      <c r="K570" s="849">
        <v>8</v>
      </c>
      <c r="L570" s="849">
        <v>7269.9400000000005</v>
      </c>
      <c r="M570" s="832">
        <v>1</v>
      </c>
      <c r="N570" s="832">
        <v>908.74250000000006</v>
      </c>
      <c r="O570" s="849"/>
      <c r="P570" s="849"/>
      <c r="Q570" s="837"/>
      <c r="R570" s="850"/>
    </row>
    <row r="571" spans="1:18" ht="14.45" customHeight="1" x14ac:dyDescent="0.2">
      <c r="A571" s="831" t="s">
        <v>6366</v>
      </c>
      <c r="B571" s="832" t="s">
        <v>6743</v>
      </c>
      <c r="C571" s="832" t="s">
        <v>622</v>
      </c>
      <c r="D571" s="832" t="s">
        <v>6368</v>
      </c>
      <c r="E571" s="832" t="s">
        <v>6472</v>
      </c>
      <c r="F571" s="832" t="s">
        <v>2831</v>
      </c>
      <c r="G571" s="849">
        <v>1.4</v>
      </c>
      <c r="H571" s="849">
        <v>9424.0299999999988</v>
      </c>
      <c r="I571" s="832">
        <v>6.4858672686354524</v>
      </c>
      <c r="J571" s="832">
        <v>6731.45</v>
      </c>
      <c r="K571" s="849">
        <v>0.4</v>
      </c>
      <c r="L571" s="849">
        <v>1453.01</v>
      </c>
      <c r="M571" s="832">
        <v>1</v>
      </c>
      <c r="N571" s="832">
        <v>3632.5249999999996</v>
      </c>
      <c r="O571" s="849"/>
      <c r="P571" s="849"/>
      <c r="Q571" s="837"/>
      <c r="R571" s="850"/>
    </row>
    <row r="572" spans="1:18" ht="14.45" customHeight="1" x14ac:dyDescent="0.2">
      <c r="A572" s="831" t="s">
        <v>6366</v>
      </c>
      <c r="B572" s="832" t="s">
        <v>6743</v>
      </c>
      <c r="C572" s="832" t="s">
        <v>622</v>
      </c>
      <c r="D572" s="832" t="s">
        <v>6368</v>
      </c>
      <c r="E572" s="832" t="s">
        <v>6476</v>
      </c>
      <c r="F572" s="832" t="s">
        <v>6477</v>
      </c>
      <c r="G572" s="849">
        <v>3</v>
      </c>
      <c r="H572" s="849">
        <v>11399.64</v>
      </c>
      <c r="I572" s="832">
        <v>2.9999999999999996</v>
      </c>
      <c r="J572" s="832">
        <v>3799.8799999999997</v>
      </c>
      <c r="K572" s="849">
        <v>1</v>
      </c>
      <c r="L572" s="849">
        <v>3799.88</v>
      </c>
      <c r="M572" s="832">
        <v>1</v>
      </c>
      <c r="N572" s="832">
        <v>3799.88</v>
      </c>
      <c r="O572" s="849"/>
      <c r="P572" s="849"/>
      <c r="Q572" s="837"/>
      <c r="R572" s="850"/>
    </row>
    <row r="573" spans="1:18" ht="14.45" customHeight="1" x14ac:dyDescent="0.2">
      <c r="A573" s="831" t="s">
        <v>6366</v>
      </c>
      <c r="B573" s="832" t="s">
        <v>6743</v>
      </c>
      <c r="C573" s="832" t="s">
        <v>622</v>
      </c>
      <c r="D573" s="832" t="s">
        <v>6368</v>
      </c>
      <c r="E573" s="832" t="s">
        <v>6487</v>
      </c>
      <c r="F573" s="832" t="s">
        <v>6488</v>
      </c>
      <c r="G573" s="849">
        <v>19.490000000000002</v>
      </c>
      <c r="H573" s="849">
        <v>21128.890000000003</v>
      </c>
      <c r="I573" s="832">
        <v>11.086450522869303</v>
      </c>
      <c r="J573" s="832">
        <v>1084.0887634684454</v>
      </c>
      <c r="K573" s="849">
        <v>1.7800000000000002</v>
      </c>
      <c r="L573" s="849">
        <v>1905.83</v>
      </c>
      <c r="M573" s="832">
        <v>1</v>
      </c>
      <c r="N573" s="832">
        <v>1070.6910112359549</v>
      </c>
      <c r="O573" s="849">
        <v>0.89</v>
      </c>
      <c r="P573" s="849">
        <v>467.96</v>
      </c>
      <c r="Q573" s="837">
        <v>0.24554131270889848</v>
      </c>
      <c r="R573" s="850">
        <v>525.79775280898878</v>
      </c>
    </row>
    <row r="574" spans="1:18" ht="14.45" customHeight="1" x14ac:dyDescent="0.2">
      <c r="A574" s="831" t="s">
        <v>6366</v>
      </c>
      <c r="B574" s="832" t="s">
        <v>6743</v>
      </c>
      <c r="C574" s="832" t="s">
        <v>622</v>
      </c>
      <c r="D574" s="832" t="s">
        <v>6368</v>
      </c>
      <c r="E574" s="832" t="s">
        <v>6489</v>
      </c>
      <c r="F574" s="832" t="s">
        <v>6488</v>
      </c>
      <c r="G574" s="849">
        <v>38.449999999999996</v>
      </c>
      <c r="H574" s="849">
        <v>13894.539999999999</v>
      </c>
      <c r="I574" s="832">
        <v>4.2760588173743912</v>
      </c>
      <c r="J574" s="832">
        <v>361.36644993498049</v>
      </c>
      <c r="K574" s="849">
        <v>10.59</v>
      </c>
      <c r="L574" s="849">
        <v>3249.3799999999997</v>
      </c>
      <c r="M574" s="832">
        <v>1</v>
      </c>
      <c r="N574" s="832">
        <v>306.83474976392819</v>
      </c>
      <c r="O574" s="849"/>
      <c r="P574" s="849"/>
      <c r="Q574" s="837"/>
      <c r="R574" s="850"/>
    </row>
    <row r="575" spans="1:18" ht="14.45" customHeight="1" x14ac:dyDescent="0.2">
      <c r="A575" s="831" t="s">
        <v>6366</v>
      </c>
      <c r="B575" s="832" t="s">
        <v>6743</v>
      </c>
      <c r="C575" s="832" t="s">
        <v>622</v>
      </c>
      <c r="D575" s="832" t="s">
        <v>6368</v>
      </c>
      <c r="E575" s="832" t="s">
        <v>6490</v>
      </c>
      <c r="F575" s="832" t="s">
        <v>6488</v>
      </c>
      <c r="G575" s="849">
        <v>36.739999999999995</v>
      </c>
      <c r="H575" s="849">
        <v>4425.1900000000005</v>
      </c>
      <c r="I575" s="832">
        <v>3.2821975315967489</v>
      </c>
      <c r="J575" s="832">
        <v>120.44610778443116</v>
      </c>
      <c r="K575" s="849">
        <v>13.39</v>
      </c>
      <c r="L575" s="849">
        <v>1348.24</v>
      </c>
      <c r="M575" s="832">
        <v>1</v>
      </c>
      <c r="N575" s="832">
        <v>100.69006721433905</v>
      </c>
      <c r="O575" s="849"/>
      <c r="P575" s="849"/>
      <c r="Q575" s="837"/>
      <c r="R575" s="850"/>
    </row>
    <row r="576" spans="1:18" ht="14.45" customHeight="1" x14ac:dyDescent="0.2">
      <c r="A576" s="831" t="s">
        <v>6366</v>
      </c>
      <c r="B576" s="832" t="s">
        <v>6743</v>
      </c>
      <c r="C576" s="832" t="s">
        <v>622</v>
      </c>
      <c r="D576" s="832" t="s">
        <v>6368</v>
      </c>
      <c r="E576" s="832" t="s">
        <v>6491</v>
      </c>
      <c r="F576" s="832" t="s">
        <v>6488</v>
      </c>
      <c r="G576" s="849">
        <v>5</v>
      </c>
      <c r="H576" s="849">
        <v>7227.35</v>
      </c>
      <c r="I576" s="832">
        <v>3.7894883101493808</v>
      </c>
      <c r="J576" s="832">
        <v>1445.47</v>
      </c>
      <c r="K576" s="849">
        <v>2.31</v>
      </c>
      <c r="L576" s="849">
        <v>1907.21</v>
      </c>
      <c r="M576" s="832">
        <v>1</v>
      </c>
      <c r="N576" s="832">
        <v>825.63203463203467</v>
      </c>
      <c r="O576" s="849"/>
      <c r="P576" s="849"/>
      <c r="Q576" s="837"/>
      <c r="R576" s="850"/>
    </row>
    <row r="577" spans="1:18" ht="14.45" customHeight="1" x14ac:dyDescent="0.2">
      <c r="A577" s="831" t="s">
        <v>6366</v>
      </c>
      <c r="B577" s="832" t="s">
        <v>6743</v>
      </c>
      <c r="C577" s="832" t="s">
        <v>622</v>
      </c>
      <c r="D577" s="832" t="s">
        <v>6368</v>
      </c>
      <c r="E577" s="832" t="s">
        <v>6492</v>
      </c>
      <c r="F577" s="832" t="s">
        <v>6493</v>
      </c>
      <c r="G577" s="849">
        <v>1</v>
      </c>
      <c r="H577" s="849">
        <v>715.68</v>
      </c>
      <c r="I577" s="832">
        <v>9.1514032458531749E-2</v>
      </c>
      <c r="J577" s="832">
        <v>715.68</v>
      </c>
      <c r="K577" s="849">
        <v>25.03</v>
      </c>
      <c r="L577" s="849">
        <v>7820.44</v>
      </c>
      <c r="M577" s="832">
        <v>1</v>
      </c>
      <c r="N577" s="832">
        <v>312.44266879744305</v>
      </c>
      <c r="O577" s="849"/>
      <c r="P577" s="849"/>
      <c r="Q577" s="837"/>
      <c r="R577" s="850"/>
    </row>
    <row r="578" spans="1:18" ht="14.45" customHeight="1" x14ac:dyDescent="0.2">
      <c r="A578" s="831" t="s">
        <v>6366</v>
      </c>
      <c r="B578" s="832" t="s">
        <v>6743</v>
      </c>
      <c r="C578" s="832" t="s">
        <v>622</v>
      </c>
      <c r="D578" s="832" t="s">
        <v>6368</v>
      </c>
      <c r="E578" s="832" t="s">
        <v>6494</v>
      </c>
      <c r="F578" s="832" t="s">
        <v>6493</v>
      </c>
      <c r="G578" s="849">
        <v>4.5600000000000005</v>
      </c>
      <c r="H578" s="849">
        <v>6527</v>
      </c>
      <c r="I578" s="832">
        <v>0.12267298168456861</v>
      </c>
      <c r="J578" s="832">
        <v>1431.3596491228068</v>
      </c>
      <c r="K578" s="849">
        <v>86.05</v>
      </c>
      <c r="L578" s="849">
        <v>53206.5</v>
      </c>
      <c r="M578" s="832">
        <v>1</v>
      </c>
      <c r="N578" s="832">
        <v>618.32074375363163</v>
      </c>
      <c r="O578" s="849">
        <v>4</v>
      </c>
      <c r="P578" s="849">
        <v>718.08</v>
      </c>
      <c r="Q578" s="837">
        <v>1.3496095401877592E-2</v>
      </c>
      <c r="R578" s="850">
        <v>179.52</v>
      </c>
    </row>
    <row r="579" spans="1:18" ht="14.45" customHeight="1" x14ac:dyDescent="0.2">
      <c r="A579" s="831" t="s">
        <v>6366</v>
      </c>
      <c r="B579" s="832" t="s">
        <v>6743</v>
      </c>
      <c r="C579" s="832" t="s">
        <v>622</v>
      </c>
      <c r="D579" s="832" t="s">
        <v>6368</v>
      </c>
      <c r="E579" s="832" t="s">
        <v>6497</v>
      </c>
      <c r="F579" s="832" t="s">
        <v>2816</v>
      </c>
      <c r="G579" s="849">
        <v>7.2100000000000009</v>
      </c>
      <c r="H579" s="849">
        <v>5654.77</v>
      </c>
      <c r="I579" s="832">
        <v>0.33817987834597896</v>
      </c>
      <c r="J579" s="832">
        <v>784.29542302357834</v>
      </c>
      <c r="K579" s="849">
        <v>21.32</v>
      </c>
      <c r="L579" s="849">
        <v>16721.190000000002</v>
      </c>
      <c r="M579" s="832">
        <v>1</v>
      </c>
      <c r="N579" s="832">
        <v>784.29596622889312</v>
      </c>
      <c r="O579" s="849"/>
      <c r="P579" s="849"/>
      <c r="Q579" s="837"/>
      <c r="R579" s="850"/>
    </row>
    <row r="580" spans="1:18" ht="14.45" customHeight="1" x14ac:dyDescent="0.2">
      <c r="A580" s="831" t="s">
        <v>6366</v>
      </c>
      <c r="B580" s="832" t="s">
        <v>6743</v>
      </c>
      <c r="C580" s="832" t="s">
        <v>622</v>
      </c>
      <c r="D580" s="832" t="s">
        <v>6368</v>
      </c>
      <c r="E580" s="832" t="s">
        <v>6502</v>
      </c>
      <c r="F580" s="832" t="s">
        <v>6503</v>
      </c>
      <c r="G580" s="849">
        <v>12.73</v>
      </c>
      <c r="H580" s="849">
        <v>4656.57</v>
      </c>
      <c r="I580" s="832">
        <v>0.28529565473648605</v>
      </c>
      <c r="J580" s="832">
        <v>365.79497250589156</v>
      </c>
      <c r="K580" s="849">
        <v>70.67</v>
      </c>
      <c r="L580" s="849">
        <v>16321.910000000002</v>
      </c>
      <c r="M580" s="832">
        <v>1</v>
      </c>
      <c r="N580" s="832">
        <v>230.95953021083912</v>
      </c>
      <c r="O580" s="849">
        <v>4.87</v>
      </c>
      <c r="P580" s="849">
        <v>775.89</v>
      </c>
      <c r="Q580" s="837">
        <v>4.7536715984832653E-2</v>
      </c>
      <c r="R580" s="850">
        <v>159.32032854209444</v>
      </c>
    </row>
    <row r="581" spans="1:18" ht="14.45" customHeight="1" x14ac:dyDescent="0.2">
      <c r="A581" s="831" t="s">
        <v>6366</v>
      </c>
      <c r="B581" s="832" t="s">
        <v>6743</v>
      </c>
      <c r="C581" s="832" t="s">
        <v>622</v>
      </c>
      <c r="D581" s="832" t="s">
        <v>6368</v>
      </c>
      <c r="E581" s="832" t="s">
        <v>6505</v>
      </c>
      <c r="F581" s="832" t="s">
        <v>2816</v>
      </c>
      <c r="G581" s="849">
        <v>9.1999999999999993</v>
      </c>
      <c r="H581" s="849">
        <v>2164.6400000000003</v>
      </c>
      <c r="I581" s="832">
        <v>1.5847835477234624</v>
      </c>
      <c r="J581" s="832">
        <v>235.28695652173917</v>
      </c>
      <c r="K581" s="849">
        <v>7.4399999999999995</v>
      </c>
      <c r="L581" s="849">
        <v>1365.89</v>
      </c>
      <c r="M581" s="832">
        <v>1</v>
      </c>
      <c r="N581" s="832">
        <v>183.58736559139788</v>
      </c>
      <c r="O581" s="849"/>
      <c r="P581" s="849"/>
      <c r="Q581" s="837"/>
      <c r="R581" s="850"/>
    </row>
    <row r="582" spans="1:18" ht="14.45" customHeight="1" x14ac:dyDescent="0.2">
      <c r="A582" s="831" t="s">
        <v>6366</v>
      </c>
      <c r="B582" s="832" t="s">
        <v>6743</v>
      </c>
      <c r="C582" s="832" t="s">
        <v>622</v>
      </c>
      <c r="D582" s="832" t="s">
        <v>6368</v>
      </c>
      <c r="E582" s="832" t="s">
        <v>6512</v>
      </c>
      <c r="F582" s="832" t="s">
        <v>6513</v>
      </c>
      <c r="G582" s="849">
        <v>2</v>
      </c>
      <c r="H582" s="849">
        <v>732.02</v>
      </c>
      <c r="I582" s="832">
        <v>0.5</v>
      </c>
      <c r="J582" s="832">
        <v>366.01</v>
      </c>
      <c r="K582" s="849">
        <v>4</v>
      </c>
      <c r="L582" s="849">
        <v>1464.04</v>
      </c>
      <c r="M582" s="832">
        <v>1</v>
      </c>
      <c r="N582" s="832">
        <v>366.01</v>
      </c>
      <c r="O582" s="849"/>
      <c r="P582" s="849"/>
      <c r="Q582" s="837"/>
      <c r="R582" s="850"/>
    </row>
    <row r="583" spans="1:18" ht="14.45" customHeight="1" x14ac:dyDescent="0.2">
      <c r="A583" s="831" t="s">
        <v>6366</v>
      </c>
      <c r="B583" s="832" t="s">
        <v>6743</v>
      </c>
      <c r="C583" s="832" t="s">
        <v>622</v>
      </c>
      <c r="D583" s="832" t="s">
        <v>6368</v>
      </c>
      <c r="E583" s="832" t="s">
        <v>6514</v>
      </c>
      <c r="F583" s="832" t="s">
        <v>6515</v>
      </c>
      <c r="G583" s="849">
        <v>7.47</v>
      </c>
      <c r="H583" s="849">
        <v>54924.89</v>
      </c>
      <c r="I583" s="832">
        <v>1.7093820598709737</v>
      </c>
      <c r="J583" s="832">
        <v>7352.7295850066939</v>
      </c>
      <c r="K583" s="849">
        <v>4.37</v>
      </c>
      <c r="L583" s="849">
        <v>32131.43</v>
      </c>
      <c r="M583" s="832">
        <v>1</v>
      </c>
      <c r="N583" s="832">
        <v>7352.7299771167045</v>
      </c>
      <c r="O583" s="849"/>
      <c r="P583" s="849"/>
      <c r="Q583" s="837"/>
      <c r="R583" s="850"/>
    </row>
    <row r="584" spans="1:18" ht="14.45" customHeight="1" x14ac:dyDescent="0.2">
      <c r="A584" s="831" t="s">
        <v>6366</v>
      </c>
      <c r="B584" s="832" t="s">
        <v>6743</v>
      </c>
      <c r="C584" s="832" t="s">
        <v>622</v>
      </c>
      <c r="D584" s="832" t="s">
        <v>6368</v>
      </c>
      <c r="E584" s="832" t="s">
        <v>6516</v>
      </c>
      <c r="F584" s="832" t="s">
        <v>6513</v>
      </c>
      <c r="G584" s="849">
        <v>1</v>
      </c>
      <c r="H584" s="849">
        <v>1464.02</v>
      </c>
      <c r="I584" s="832">
        <v>0.5</v>
      </c>
      <c r="J584" s="832">
        <v>1464.02</v>
      </c>
      <c r="K584" s="849">
        <v>2</v>
      </c>
      <c r="L584" s="849">
        <v>2928.04</v>
      </c>
      <c r="M584" s="832">
        <v>1</v>
      </c>
      <c r="N584" s="832">
        <v>1464.02</v>
      </c>
      <c r="O584" s="849"/>
      <c r="P584" s="849"/>
      <c r="Q584" s="837"/>
      <c r="R584" s="850"/>
    </row>
    <row r="585" spans="1:18" ht="14.45" customHeight="1" x14ac:dyDescent="0.2">
      <c r="A585" s="831" t="s">
        <v>6366</v>
      </c>
      <c r="B585" s="832" t="s">
        <v>6743</v>
      </c>
      <c r="C585" s="832" t="s">
        <v>622</v>
      </c>
      <c r="D585" s="832" t="s">
        <v>6368</v>
      </c>
      <c r="E585" s="832" t="s">
        <v>6521</v>
      </c>
      <c r="F585" s="832" t="s">
        <v>6522</v>
      </c>
      <c r="G585" s="849">
        <v>8.68</v>
      </c>
      <c r="H585" s="849">
        <v>4674.57</v>
      </c>
      <c r="I585" s="832">
        <v>0.68951341687907097</v>
      </c>
      <c r="J585" s="832">
        <v>538.54493087557603</v>
      </c>
      <c r="K585" s="849">
        <v>14.2</v>
      </c>
      <c r="L585" s="849">
        <v>6779.52</v>
      </c>
      <c r="M585" s="832">
        <v>1</v>
      </c>
      <c r="N585" s="832">
        <v>477.43098591549301</v>
      </c>
      <c r="O585" s="849"/>
      <c r="P585" s="849"/>
      <c r="Q585" s="837"/>
      <c r="R585" s="850"/>
    </row>
    <row r="586" spans="1:18" ht="14.45" customHeight="1" x14ac:dyDescent="0.2">
      <c r="A586" s="831" t="s">
        <v>6366</v>
      </c>
      <c r="B586" s="832" t="s">
        <v>6743</v>
      </c>
      <c r="C586" s="832" t="s">
        <v>622</v>
      </c>
      <c r="D586" s="832" t="s">
        <v>6368</v>
      </c>
      <c r="E586" s="832" t="s">
        <v>6526</v>
      </c>
      <c r="F586" s="832" t="s">
        <v>4484</v>
      </c>
      <c r="G586" s="849">
        <v>12.8</v>
      </c>
      <c r="H586" s="849">
        <v>904.96</v>
      </c>
      <c r="I586" s="832"/>
      <c r="J586" s="832">
        <v>70.7</v>
      </c>
      <c r="K586" s="849"/>
      <c r="L586" s="849"/>
      <c r="M586" s="832"/>
      <c r="N586" s="832"/>
      <c r="O586" s="849"/>
      <c r="P586" s="849"/>
      <c r="Q586" s="837"/>
      <c r="R586" s="850"/>
    </row>
    <row r="587" spans="1:18" ht="14.45" customHeight="1" x14ac:dyDescent="0.2">
      <c r="A587" s="831" t="s">
        <v>6366</v>
      </c>
      <c r="B587" s="832" t="s">
        <v>6743</v>
      </c>
      <c r="C587" s="832" t="s">
        <v>622</v>
      </c>
      <c r="D587" s="832" t="s">
        <v>6368</v>
      </c>
      <c r="E587" s="832" t="s">
        <v>6527</v>
      </c>
      <c r="F587" s="832" t="s">
        <v>3946</v>
      </c>
      <c r="G587" s="849">
        <v>2.1</v>
      </c>
      <c r="H587" s="849">
        <v>311.76</v>
      </c>
      <c r="I587" s="832"/>
      <c r="J587" s="832">
        <v>148.45714285714286</v>
      </c>
      <c r="K587" s="849"/>
      <c r="L587" s="849"/>
      <c r="M587" s="832"/>
      <c r="N587" s="832"/>
      <c r="O587" s="849"/>
      <c r="P587" s="849"/>
      <c r="Q587" s="837"/>
      <c r="R587" s="850"/>
    </row>
    <row r="588" spans="1:18" ht="14.45" customHeight="1" x14ac:dyDescent="0.2">
      <c r="A588" s="831" t="s">
        <v>6366</v>
      </c>
      <c r="B588" s="832" t="s">
        <v>6743</v>
      </c>
      <c r="C588" s="832" t="s">
        <v>622</v>
      </c>
      <c r="D588" s="832" t="s">
        <v>6368</v>
      </c>
      <c r="E588" s="832" t="s">
        <v>6534</v>
      </c>
      <c r="F588" s="832" t="s">
        <v>2847</v>
      </c>
      <c r="G588" s="849">
        <v>5</v>
      </c>
      <c r="H588" s="849">
        <v>8745.4</v>
      </c>
      <c r="I588" s="832">
        <v>0.81426940703042217</v>
      </c>
      <c r="J588" s="832">
        <v>1749.08</v>
      </c>
      <c r="K588" s="849">
        <v>9</v>
      </c>
      <c r="L588" s="849">
        <v>10740.18</v>
      </c>
      <c r="M588" s="832">
        <v>1</v>
      </c>
      <c r="N588" s="832">
        <v>1193.3533333333335</v>
      </c>
      <c r="O588" s="849">
        <v>2</v>
      </c>
      <c r="P588" s="849">
        <v>163.80000000000001</v>
      </c>
      <c r="Q588" s="837">
        <v>1.52511410423289E-2</v>
      </c>
      <c r="R588" s="850">
        <v>81.900000000000006</v>
      </c>
    </row>
    <row r="589" spans="1:18" ht="14.45" customHeight="1" x14ac:dyDescent="0.2">
      <c r="A589" s="831" t="s">
        <v>6366</v>
      </c>
      <c r="B589" s="832" t="s">
        <v>6743</v>
      </c>
      <c r="C589" s="832" t="s">
        <v>622</v>
      </c>
      <c r="D589" s="832" t="s">
        <v>6368</v>
      </c>
      <c r="E589" s="832" t="s">
        <v>6535</v>
      </c>
      <c r="F589" s="832" t="s">
        <v>3029</v>
      </c>
      <c r="G589" s="849">
        <v>4.5</v>
      </c>
      <c r="H589" s="849">
        <v>1272.5999999999999</v>
      </c>
      <c r="I589" s="832">
        <v>0.66232955136879357</v>
      </c>
      <c r="J589" s="832">
        <v>282.79999999999995</v>
      </c>
      <c r="K589" s="849">
        <v>6.8999999999999995</v>
      </c>
      <c r="L589" s="849">
        <v>1921.3999999999999</v>
      </c>
      <c r="M589" s="832">
        <v>1</v>
      </c>
      <c r="N589" s="832">
        <v>278.463768115942</v>
      </c>
      <c r="O589" s="849">
        <v>0.35</v>
      </c>
      <c r="P589" s="849">
        <v>98.98</v>
      </c>
      <c r="Q589" s="837">
        <v>5.1514520662017282E-2</v>
      </c>
      <c r="R589" s="850">
        <v>282.8</v>
      </c>
    </row>
    <row r="590" spans="1:18" ht="14.45" customHeight="1" x14ac:dyDescent="0.2">
      <c r="A590" s="831" t="s">
        <v>6366</v>
      </c>
      <c r="B590" s="832" t="s">
        <v>6743</v>
      </c>
      <c r="C590" s="832" t="s">
        <v>622</v>
      </c>
      <c r="D590" s="832" t="s">
        <v>6368</v>
      </c>
      <c r="E590" s="832" t="s">
        <v>6545</v>
      </c>
      <c r="F590" s="832" t="s">
        <v>3185</v>
      </c>
      <c r="G590" s="849"/>
      <c r="H590" s="849"/>
      <c r="I590" s="832"/>
      <c r="J590" s="832"/>
      <c r="K590" s="849">
        <v>4</v>
      </c>
      <c r="L590" s="849">
        <v>12935.3</v>
      </c>
      <c r="M590" s="832">
        <v>1</v>
      </c>
      <c r="N590" s="832">
        <v>3233.8249999999998</v>
      </c>
      <c r="O590" s="849"/>
      <c r="P590" s="849"/>
      <c r="Q590" s="837"/>
      <c r="R590" s="850"/>
    </row>
    <row r="591" spans="1:18" ht="14.45" customHeight="1" x14ac:dyDescent="0.2">
      <c r="A591" s="831" t="s">
        <v>6366</v>
      </c>
      <c r="B591" s="832" t="s">
        <v>6743</v>
      </c>
      <c r="C591" s="832" t="s">
        <v>622</v>
      </c>
      <c r="D591" s="832" t="s">
        <v>6368</v>
      </c>
      <c r="E591" s="832" t="s">
        <v>6558</v>
      </c>
      <c r="F591" s="832" t="s">
        <v>6557</v>
      </c>
      <c r="G591" s="849">
        <v>0.86</v>
      </c>
      <c r="H591" s="849">
        <v>6471.3</v>
      </c>
      <c r="I591" s="832"/>
      <c r="J591" s="832">
        <v>7524.7674418604656</v>
      </c>
      <c r="K591" s="849"/>
      <c r="L591" s="849"/>
      <c r="M591" s="832"/>
      <c r="N591" s="832"/>
      <c r="O591" s="849"/>
      <c r="P591" s="849"/>
      <c r="Q591" s="837"/>
      <c r="R591" s="850"/>
    </row>
    <row r="592" spans="1:18" ht="14.45" customHeight="1" x14ac:dyDescent="0.2">
      <c r="A592" s="831" t="s">
        <v>6366</v>
      </c>
      <c r="B592" s="832" t="s">
        <v>6743</v>
      </c>
      <c r="C592" s="832" t="s">
        <v>622</v>
      </c>
      <c r="D592" s="832" t="s">
        <v>6368</v>
      </c>
      <c r="E592" s="832" t="s">
        <v>6561</v>
      </c>
      <c r="F592" s="832" t="s">
        <v>6562</v>
      </c>
      <c r="G592" s="849">
        <v>5.3699999999999992</v>
      </c>
      <c r="H592" s="849">
        <v>3324.93</v>
      </c>
      <c r="I592" s="832">
        <v>7.6742140977703919</v>
      </c>
      <c r="J592" s="832">
        <v>619.16759776536321</v>
      </c>
      <c r="K592" s="849">
        <v>1.41</v>
      </c>
      <c r="L592" s="849">
        <v>433.26</v>
      </c>
      <c r="M592" s="832">
        <v>1</v>
      </c>
      <c r="N592" s="832">
        <v>307.27659574468089</v>
      </c>
      <c r="O592" s="849"/>
      <c r="P592" s="849"/>
      <c r="Q592" s="837"/>
      <c r="R592" s="850"/>
    </row>
    <row r="593" spans="1:18" ht="14.45" customHeight="1" x14ac:dyDescent="0.2">
      <c r="A593" s="831" t="s">
        <v>6366</v>
      </c>
      <c r="B593" s="832" t="s">
        <v>6743</v>
      </c>
      <c r="C593" s="832" t="s">
        <v>622</v>
      </c>
      <c r="D593" s="832" t="s">
        <v>6368</v>
      </c>
      <c r="E593" s="832" t="s">
        <v>6563</v>
      </c>
      <c r="F593" s="832" t="s">
        <v>6562</v>
      </c>
      <c r="G593" s="849">
        <v>22.35</v>
      </c>
      <c r="H593" s="849">
        <v>28092.170000000002</v>
      </c>
      <c r="I593" s="832">
        <v>12.18960774103966</v>
      </c>
      <c r="J593" s="832">
        <v>1256.9203579418345</v>
      </c>
      <c r="K593" s="849">
        <v>3</v>
      </c>
      <c r="L593" s="849">
        <v>2304.6</v>
      </c>
      <c r="M593" s="832">
        <v>1</v>
      </c>
      <c r="N593" s="832">
        <v>768.19999999999993</v>
      </c>
      <c r="O593" s="849"/>
      <c r="P593" s="849"/>
      <c r="Q593" s="837"/>
      <c r="R593" s="850"/>
    </row>
    <row r="594" spans="1:18" ht="14.45" customHeight="1" x14ac:dyDescent="0.2">
      <c r="A594" s="831" t="s">
        <v>6366</v>
      </c>
      <c r="B594" s="832" t="s">
        <v>6743</v>
      </c>
      <c r="C594" s="832" t="s">
        <v>622</v>
      </c>
      <c r="D594" s="832" t="s">
        <v>6368</v>
      </c>
      <c r="E594" s="832" t="s">
        <v>6570</v>
      </c>
      <c r="F594" s="832" t="s">
        <v>3190</v>
      </c>
      <c r="G594" s="849">
        <v>17</v>
      </c>
      <c r="H594" s="849">
        <v>24487.82</v>
      </c>
      <c r="I594" s="832">
        <v>1.9658889113673657</v>
      </c>
      <c r="J594" s="832">
        <v>1440.46</v>
      </c>
      <c r="K594" s="849">
        <v>9</v>
      </c>
      <c r="L594" s="849">
        <v>12456.36</v>
      </c>
      <c r="M594" s="832">
        <v>1</v>
      </c>
      <c r="N594" s="832">
        <v>1384.04</v>
      </c>
      <c r="O594" s="849">
        <v>1</v>
      </c>
      <c r="P594" s="849">
        <v>1186.57</v>
      </c>
      <c r="Q594" s="837">
        <v>9.5258165306718809E-2</v>
      </c>
      <c r="R594" s="850">
        <v>1186.57</v>
      </c>
    </row>
    <row r="595" spans="1:18" ht="14.45" customHeight="1" x14ac:dyDescent="0.2">
      <c r="A595" s="831" t="s">
        <v>6366</v>
      </c>
      <c r="B595" s="832" t="s">
        <v>6743</v>
      </c>
      <c r="C595" s="832" t="s">
        <v>622</v>
      </c>
      <c r="D595" s="832" t="s">
        <v>6368</v>
      </c>
      <c r="E595" s="832" t="s">
        <v>6571</v>
      </c>
      <c r="F595" s="832" t="s">
        <v>6572</v>
      </c>
      <c r="G595" s="849">
        <v>3</v>
      </c>
      <c r="H595" s="849">
        <v>5247.24</v>
      </c>
      <c r="I595" s="832"/>
      <c r="J595" s="832">
        <v>1749.08</v>
      </c>
      <c r="K595" s="849"/>
      <c r="L595" s="849"/>
      <c r="M595" s="832"/>
      <c r="N595" s="832"/>
      <c r="O595" s="849"/>
      <c r="P595" s="849"/>
      <c r="Q595" s="837"/>
      <c r="R595" s="850"/>
    </row>
    <row r="596" spans="1:18" ht="14.45" customHeight="1" x14ac:dyDescent="0.2">
      <c r="A596" s="831" t="s">
        <v>6366</v>
      </c>
      <c r="B596" s="832" t="s">
        <v>6743</v>
      </c>
      <c r="C596" s="832" t="s">
        <v>622</v>
      </c>
      <c r="D596" s="832" t="s">
        <v>6368</v>
      </c>
      <c r="E596" s="832" t="s">
        <v>6573</v>
      </c>
      <c r="F596" s="832" t="s">
        <v>3190</v>
      </c>
      <c r="G596" s="849"/>
      <c r="H596" s="849"/>
      <c r="I596" s="832"/>
      <c r="J596" s="832"/>
      <c r="K596" s="849"/>
      <c r="L596" s="849"/>
      <c r="M596" s="832"/>
      <c r="N596" s="832"/>
      <c r="O596" s="849">
        <v>2</v>
      </c>
      <c r="P596" s="849">
        <v>7930.1</v>
      </c>
      <c r="Q596" s="837"/>
      <c r="R596" s="850">
        <v>3965.05</v>
      </c>
    </row>
    <row r="597" spans="1:18" ht="14.45" customHeight="1" x14ac:dyDescent="0.2">
      <c r="A597" s="831" t="s">
        <v>6366</v>
      </c>
      <c r="B597" s="832" t="s">
        <v>6743</v>
      </c>
      <c r="C597" s="832" t="s">
        <v>622</v>
      </c>
      <c r="D597" s="832" t="s">
        <v>6368</v>
      </c>
      <c r="E597" s="832" t="s">
        <v>6574</v>
      </c>
      <c r="F597" s="832" t="s">
        <v>3169</v>
      </c>
      <c r="G597" s="849"/>
      <c r="H597" s="849"/>
      <c r="I597" s="832"/>
      <c r="J597" s="832"/>
      <c r="K597" s="849">
        <v>3</v>
      </c>
      <c r="L597" s="849">
        <v>70215.100000000006</v>
      </c>
      <c r="M597" s="832">
        <v>1</v>
      </c>
      <c r="N597" s="832">
        <v>23405.033333333336</v>
      </c>
      <c r="O597" s="849"/>
      <c r="P597" s="849"/>
      <c r="Q597" s="837"/>
      <c r="R597" s="850"/>
    </row>
    <row r="598" spans="1:18" ht="14.45" customHeight="1" x14ac:dyDescent="0.2">
      <c r="A598" s="831" t="s">
        <v>6366</v>
      </c>
      <c r="B598" s="832" t="s">
        <v>6743</v>
      </c>
      <c r="C598" s="832" t="s">
        <v>622</v>
      </c>
      <c r="D598" s="832" t="s">
        <v>6368</v>
      </c>
      <c r="E598" s="832" t="s">
        <v>6575</v>
      </c>
      <c r="F598" s="832" t="s">
        <v>6576</v>
      </c>
      <c r="G598" s="849">
        <v>37.090000000000003</v>
      </c>
      <c r="H598" s="849">
        <v>29089.590000000004</v>
      </c>
      <c r="I598" s="832">
        <v>9.2724690807089143</v>
      </c>
      <c r="J598" s="832">
        <v>784.29738473982206</v>
      </c>
      <c r="K598" s="849">
        <v>4</v>
      </c>
      <c r="L598" s="849">
        <v>3137.2</v>
      </c>
      <c r="M598" s="832">
        <v>1</v>
      </c>
      <c r="N598" s="832">
        <v>784.3</v>
      </c>
      <c r="O598" s="849"/>
      <c r="P598" s="849"/>
      <c r="Q598" s="837"/>
      <c r="R598" s="850"/>
    </row>
    <row r="599" spans="1:18" ht="14.45" customHeight="1" x14ac:dyDescent="0.2">
      <c r="A599" s="831" t="s">
        <v>6366</v>
      </c>
      <c r="B599" s="832" t="s">
        <v>6743</v>
      </c>
      <c r="C599" s="832" t="s">
        <v>622</v>
      </c>
      <c r="D599" s="832" t="s">
        <v>6368</v>
      </c>
      <c r="E599" s="832" t="s">
        <v>6577</v>
      </c>
      <c r="F599" s="832" t="s">
        <v>6576</v>
      </c>
      <c r="G599" s="849">
        <v>47.589999999999996</v>
      </c>
      <c r="H599" s="849">
        <v>11197.3</v>
      </c>
      <c r="I599" s="832">
        <v>4.4853789456817816</v>
      </c>
      <c r="J599" s="832">
        <v>235.28682496322756</v>
      </c>
      <c r="K599" s="849">
        <v>10.61</v>
      </c>
      <c r="L599" s="849">
        <v>2496.4</v>
      </c>
      <c r="M599" s="832">
        <v>1</v>
      </c>
      <c r="N599" s="832">
        <v>235.28746465598493</v>
      </c>
      <c r="O599" s="849"/>
      <c r="P599" s="849"/>
      <c r="Q599" s="837"/>
      <c r="R599" s="850"/>
    </row>
    <row r="600" spans="1:18" ht="14.45" customHeight="1" x14ac:dyDescent="0.2">
      <c r="A600" s="831" t="s">
        <v>6366</v>
      </c>
      <c r="B600" s="832" t="s">
        <v>6743</v>
      </c>
      <c r="C600" s="832" t="s">
        <v>622</v>
      </c>
      <c r="D600" s="832" t="s">
        <v>6368</v>
      </c>
      <c r="E600" s="832" t="s">
        <v>6578</v>
      </c>
      <c r="F600" s="832" t="s">
        <v>6576</v>
      </c>
      <c r="G600" s="849">
        <v>17.78</v>
      </c>
      <c r="H600" s="849">
        <v>41834.39</v>
      </c>
      <c r="I600" s="832">
        <v>8.8457890174021525</v>
      </c>
      <c r="J600" s="832">
        <v>2352.8903262092235</v>
      </c>
      <c r="K600" s="849">
        <v>2.0100000000000002</v>
      </c>
      <c r="L600" s="849">
        <v>4729.3</v>
      </c>
      <c r="M600" s="832">
        <v>1</v>
      </c>
      <c r="N600" s="832">
        <v>2352.8855721393033</v>
      </c>
      <c r="O600" s="849"/>
      <c r="P600" s="849"/>
      <c r="Q600" s="837"/>
      <c r="R600" s="850"/>
    </row>
    <row r="601" spans="1:18" ht="14.45" customHeight="1" x14ac:dyDescent="0.2">
      <c r="A601" s="831" t="s">
        <v>6366</v>
      </c>
      <c r="B601" s="832" t="s">
        <v>6743</v>
      </c>
      <c r="C601" s="832" t="s">
        <v>622</v>
      </c>
      <c r="D601" s="832" t="s">
        <v>6368</v>
      </c>
      <c r="E601" s="832" t="s">
        <v>6580</v>
      </c>
      <c r="F601" s="832" t="s">
        <v>928</v>
      </c>
      <c r="G601" s="849">
        <v>2</v>
      </c>
      <c r="H601" s="849">
        <v>1375.32</v>
      </c>
      <c r="I601" s="832">
        <v>0.18773879937917282</v>
      </c>
      <c r="J601" s="832">
        <v>687.66</v>
      </c>
      <c r="K601" s="849">
        <v>12.04</v>
      </c>
      <c r="L601" s="849">
        <v>7325.7099999999991</v>
      </c>
      <c r="M601" s="832">
        <v>1</v>
      </c>
      <c r="N601" s="832">
        <v>608.44767441860461</v>
      </c>
      <c r="O601" s="849">
        <v>2</v>
      </c>
      <c r="P601" s="849">
        <v>426.36</v>
      </c>
      <c r="Q601" s="837">
        <v>5.8200502067376411E-2</v>
      </c>
      <c r="R601" s="850">
        <v>213.18</v>
      </c>
    </row>
    <row r="602" spans="1:18" ht="14.45" customHeight="1" x14ac:dyDescent="0.2">
      <c r="A602" s="831" t="s">
        <v>6366</v>
      </c>
      <c r="B602" s="832" t="s">
        <v>6743</v>
      </c>
      <c r="C602" s="832" t="s">
        <v>622</v>
      </c>
      <c r="D602" s="832" t="s">
        <v>6368</v>
      </c>
      <c r="E602" s="832" t="s">
        <v>6581</v>
      </c>
      <c r="F602" s="832" t="s">
        <v>928</v>
      </c>
      <c r="G602" s="849"/>
      <c r="H602" s="849"/>
      <c r="I602" s="832"/>
      <c r="J602" s="832"/>
      <c r="K602" s="849">
        <v>2</v>
      </c>
      <c r="L602" s="849">
        <v>275.08</v>
      </c>
      <c r="M602" s="832">
        <v>1</v>
      </c>
      <c r="N602" s="832">
        <v>137.54</v>
      </c>
      <c r="O602" s="849">
        <v>3</v>
      </c>
      <c r="P602" s="849">
        <v>218.79</v>
      </c>
      <c r="Q602" s="837">
        <v>0.79536862003780717</v>
      </c>
      <c r="R602" s="850">
        <v>72.929999999999993</v>
      </c>
    </row>
    <row r="603" spans="1:18" ht="14.45" customHeight="1" x14ac:dyDescent="0.2">
      <c r="A603" s="831" t="s">
        <v>6366</v>
      </c>
      <c r="B603" s="832" t="s">
        <v>6743</v>
      </c>
      <c r="C603" s="832" t="s">
        <v>622</v>
      </c>
      <c r="D603" s="832" t="s">
        <v>6368</v>
      </c>
      <c r="E603" s="832" t="s">
        <v>6590</v>
      </c>
      <c r="F603" s="832" t="s">
        <v>793</v>
      </c>
      <c r="G603" s="849"/>
      <c r="H603" s="849"/>
      <c r="I603" s="832"/>
      <c r="J603" s="832"/>
      <c r="K603" s="849">
        <v>29.11</v>
      </c>
      <c r="L603" s="849">
        <v>4351.62</v>
      </c>
      <c r="M603" s="832">
        <v>1</v>
      </c>
      <c r="N603" s="832">
        <v>149.48883545173479</v>
      </c>
      <c r="O603" s="849">
        <v>2.04</v>
      </c>
      <c r="P603" s="849">
        <v>230.34</v>
      </c>
      <c r="Q603" s="837">
        <v>5.2932011526741769E-2</v>
      </c>
      <c r="R603" s="850">
        <v>112.91176470588235</v>
      </c>
    </row>
    <row r="604" spans="1:18" ht="14.45" customHeight="1" x14ac:dyDescent="0.2">
      <c r="A604" s="831" t="s">
        <v>6366</v>
      </c>
      <c r="B604" s="832" t="s">
        <v>6743</v>
      </c>
      <c r="C604" s="832" t="s">
        <v>622</v>
      </c>
      <c r="D604" s="832" t="s">
        <v>6368</v>
      </c>
      <c r="E604" s="832" t="s">
        <v>6591</v>
      </c>
      <c r="F604" s="832" t="s">
        <v>793</v>
      </c>
      <c r="G604" s="849"/>
      <c r="H604" s="849"/>
      <c r="I604" s="832"/>
      <c r="J604" s="832"/>
      <c r="K604" s="849">
        <v>1.5699999999999998</v>
      </c>
      <c r="L604" s="849">
        <v>452.31</v>
      </c>
      <c r="M604" s="832">
        <v>1</v>
      </c>
      <c r="N604" s="832">
        <v>288.09554140127392</v>
      </c>
      <c r="O604" s="849"/>
      <c r="P604" s="849"/>
      <c r="Q604" s="837"/>
      <c r="R604" s="850"/>
    </row>
    <row r="605" spans="1:18" ht="14.45" customHeight="1" x14ac:dyDescent="0.2">
      <c r="A605" s="831" t="s">
        <v>6366</v>
      </c>
      <c r="B605" s="832" t="s">
        <v>6743</v>
      </c>
      <c r="C605" s="832" t="s">
        <v>622</v>
      </c>
      <c r="D605" s="832" t="s">
        <v>6368</v>
      </c>
      <c r="E605" s="832" t="s">
        <v>6592</v>
      </c>
      <c r="F605" s="832" t="s">
        <v>1146</v>
      </c>
      <c r="G605" s="849"/>
      <c r="H605" s="849"/>
      <c r="I605" s="832"/>
      <c r="J605" s="832"/>
      <c r="K605" s="849">
        <v>2.13</v>
      </c>
      <c r="L605" s="849">
        <v>389.58</v>
      </c>
      <c r="M605" s="832">
        <v>1</v>
      </c>
      <c r="N605" s="832">
        <v>182.90140845070422</v>
      </c>
      <c r="O605" s="849"/>
      <c r="P605" s="849"/>
      <c r="Q605" s="837"/>
      <c r="R605" s="850"/>
    </row>
    <row r="606" spans="1:18" ht="14.45" customHeight="1" x14ac:dyDescent="0.2">
      <c r="A606" s="831" t="s">
        <v>6366</v>
      </c>
      <c r="B606" s="832" t="s">
        <v>6743</v>
      </c>
      <c r="C606" s="832" t="s">
        <v>622</v>
      </c>
      <c r="D606" s="832" t="s">
        <v>6368</v>
      </c>
      <c r="E606" s="832" t="s">
        <v>6595</v>
      </c>
      <c r="F606" s="832" t="s">
        <v>1146</v>
      </c>
      <c r="G606" s="849"/>
      <c r="H606" s="849"/>
      <c r="I606" s="832"/>
      <c r="J606" s="832"/>
      <c r="K606" s="849">
        <v>1</v>
      </c>
      <c r="L606" s="849">
        <v>97.550000000000011</v>
      </c>
      <c r="M606" s="832">
        <v>1</v>
      </c>
      <c r="N606" s="832">
        <v>97.550000000000011</v>
      </c>
      <c r="O606" s="849"/>
      <c r="P606" s="849"/>
      <c r="Q606" s="837"/>
      <c r="R606" s="850"/>
    </row>
    <row r="607" spans="1:18" ht="14.45" customHeight="1" x14ac:dyDescent="0.2">
      <c r="A607" s="831" t="s">
        <v>6366</v>
      </c>
      <c r="B607" s="832" t="s">
        <v>6743</v>
      </c>
      <c r="C607" s="832" t="s">
        <v>622</v>
      </c>
      <c r="D607" s="832" t="s">
        <v>6368</v>
      </c>
      <c r="E607" s="832" t="s">
        <v>6596</v>
      </c>
      <c r="F607" s="832" t="s">
        <v>1146</v>
      </c>
      <c r="G607" s="849"/>
      <c r="H607" s="849"/>
      <c r="I607" s="832"/>
      <c r="J607" s="832"/>
      <c r="K607" s="849">
        <v>6.91</v>
      </c>
      <c r="L607" s="849">
        <v>2910.63</v>
      </c>
      <c r="M607" s="832">
        <v>1</v>
      </c>
      <c r="N607" s="832">
        <v>421.21997105643993</v>
      </c>
      <c r="O607" s="849">
        <v>0.83</v>
      </c>
      <c r="P607" s="849">
        <v>349.61</v>
      </c>
      <c r="Q607" s="837">
        <v>0.12011488921642394</v>
      </c>
      <c r="R607" s="850">
        <v>421.21686746987956</v>
      </c>
    </row>
    <row r="608" spans="1:18" ht="14.45" customHeight="1" x14ac:dyDescent="0.2">
      <c r="A608" s="831" t="s">
        <v>6366</v>
      </c>
      <c r="B608" s="832" t="s">
        <v>6743</v>
      </c>
      <c r="C608" s="832" t="s">
        <v>622</v>
      </c>
      <c r="D608" s="832" t="s">
        <v>6368</v>
      </c>
      <c r="E608" s="832" t="s">
        <v>6600</v>
      </c>
      <c r="F608" s="832" t="s">
        <v>2816</v>
      </c>
      <c r="G608" s="849"/>
      <c r="H608" s="849"/>
      <c r="I608" s="832"/>
      <c r="J608" s="832"/>
      <c r="K608" s="849">
        <v>1</v>
      </c>
      <c r="L608" s="849">
        <v>486.21</v>
      </c>
      <c r="M608" s="832">
        <v>1</v>
      </c>
      <c r="N608" s="832">
        <v>486.21</v>
      </c>
      <c r="O608" s="849">
        <v>1.02</v>
      </c>
      <c r="P608" s="849">
        <v>483.76</v>
      </c>
      <c r="Q608" s="837">
        <v>0.99496102507147122</v>
      </c>
      <c r="R608" s="850">
        <v>474.27450980392155</v>
      </c>
    </row>
    <row r="609" spans="1:18" ht="14.45" customHeight="1" x14ac:dyDescent="0.2">
      <c r="A609" s="831" t="s">
        <v>6366</v>
      </c>
      <c r="B609" s="832" t="s">
        <v>6743</v>
      </c>
      <c r="C609" s="832" t="s">
        <v>622</v>
      </c>
      <c r="D609" s="832" t="s">
        <v>6368</v>
      </c>
      <c r="E609" s="832" t="s">
        <v>6601</v>
      </c>
      <c r="F609" s="832" t="s">
        <v>2816</v>
      </c>
      <c r="G609" s="849"/>
      <c r="H609" s="849"/>
      <c r="I609" s="832"/>
      <c r="J609" s="832"/>
      <c r="K609" s="849">
        <v>0.26</v>
      </c>
      <c r="L609" s="849">
        <v>53.18</v>
      </c>
      <c r="M609" s="832">
        <v>1</v>
      </c>
      <c r="N609" s="832">
        <v>204.53846153846152</v>
      </c>
      <c r="O609" s="849">
        <v>0.21</v>
      </c>
      <c r="P609" s="849">
        <v>42.95</v>
      </c>
      <c r="Q609" s="837">
        <v>0.80763444904099291</v>
      </c>
      <c r="R609" s="850">
        <v>204.52380952380955</v>
      </c>
    </row>
    <row r="610" spans="1:18" ht="14.45" customHeight="1" x14ac:dyDescent="0.2">
      <c r="A610" s="831" t="s">
        <v>6366</v>
      </c>
      <c r="B610" s="832" t="s">
        <v>6743</v>
      </c>
      <c r="C610" s="832" t="s">
        <v>622</v>
      </c>
      <c r="D610" s="832" t="s">
        <v>6644</v>
      </c>
      <c r="E610" s="832" t="s">
        <v>6645</v>
      </c>
      <c r="F610" s="832" t="s">
        <v>6646</v>
      </c>
      <c r="G610" s="849">
        <v>1</v>
      </c>
      <c r="H610" s="849">
        <v>867</v>
      </c>
      <c r="I610" s="832">
        <v>1</v>
      </c>
      <c r="J610" s="832">
        <v>867</v>
      </c>
      <c r="K610" s="849">
        <v>1</v>
      </c>
      <c r="L610" s="849">
        <v>867</v>
      </c>
      <c r="M610" s="832">
        <v>1</v>
      </c>
      <c r="N610" s="832">
        <v>867</v>
      </c>
      <c r="O610" s="849">
        <v>1</v>
      </c>
      <c r="P610" s="849">
        <v>867</v>
      </c>
      <c r="Q610" s="837">
        <v>1</v>
      </c>
      <c r="R610" s="850">
        <v>867</v>
      </c>
    </row>
    <row r="611" spans="1:18" ht="14.45" customHeight="1" x14ac:dyDescent="0.2">
      <c r="A611" s="831" t="s">
        <v>6366</v>
      </c>
      <c r="B611" s="832" t="s">
        <v>6743</v>
      </c>
      <c r="C611" s="832" t="s">
        <v>622</v>
      </c>
      <c r="D611" s="832" t="s">
        <v>6644</v>
      </c>
      <c r="E611" s="832" t="s">
        <v>6647</v>
      </c>
      <c r="F611" s="832" t="s">
        <v>6648</v>
      </c>
      <c r="G611" s="849">
        <v>22</v>
      </c>
      <c r="H611" s="849">
        <v>19074</v>
      </c>
      <c r="I611" s="832">
        <v>0.40901663600221294</v>
      </c>
      <c r="J611" s="832">
        <v>867</v>
      </c>
      <c r="K611" s="849">
        <v>58</v>
      </c>
      <c r="L611" s="849">
        <v>46633.8</v>
      </c>
      <c r="M611" s="832">
        <v>1</v>
      </c>
      <c r="N611" s="832">
        <v>804.03103448275863</v>
      </c>
      <c r="O611" s="849">
        <v>3</v>
      </c>
      <c r="P611" s="849">
        <v>1687.9499999999998</v>
      </c>
      <c r="Q611" s="837">
        <v>3.6195849362479569E-2</v>
      </c>
      <c r="R611" s="850">
        <v>562.65</v>
      </c>
    </row>
    <row r="612" spans="1:18" ht="14.45" customHeight="1" x14ac:dyDescent="0.2">
      <c r="A612" s="831" t="s">
        <v>6366</v>
      </c>
      <c r="B612" s="832" t="s">
        <v>6743</v>
      </c>
      <c r="C612" s="832" t="s">
        <v>622</v>
      </c>
      <c r="D612" s="832" t="s">
        <v>6644</v>
      </c>
      <c r="E612" s="832" t="s">
        <v>6754</v>
      </c>
      <c r="F612" s="832" t="s">
        <v>6755</v>
      </c>
      <c r="G612" s="849"/>
      <c r="H612" s="849"/>
      <c r="I612" s="832"/>
      <c r="J612" s="832"/>
      <c r="K612" s="849">
        <v>1</v>
      </c>
      <c r="L612" s="849">
        <v>4279</v>
      </c>
      <c r="M612" s="832">
        <v>1</v>
      </c>
      <c r="N612" s="832">
        <v>4279</v>
      </c>
      <c r="O612" s="849"/>
      <c r="P612" s="849"/>
      <c r="Q612" s="837"/>
      <c r="R612" s="850"/>
    </row>
    <row r="613" spans="1:18" ht="14.45" customHeight="1" x14ac:dyDescent="0.2">
      <c r="A613" s="831" t="s">
        <v>6366</v>
      </c>
      <c r="B613" s="832" t="s">
        <v>6743</v>
      </c>
      <c r="C613" s="832" t="s">
        <v>622</v>
      </c>
      <c r="D613" s="832" t="s">
        <v>6644</v>
      </c>
      <c r="E613" s="832" t="s">
        <v>6649</v>
      </c>
      <c r="F613" s="832" t="s">
        <v>6650</v>
      </c>
      <c r="G613" s="849"/>
      <c r="H613" s="849"/>
      <c r="I613" s="832"/>
      <c r="J613" s="832"/>
      <c r="K613" s="849">
        <v>15</v>
      </c>
      <c r="L613" s="849">
        <v>14460</v>
      </c>
      <c r="M613" s="832">
        <v>1</v>
      </c>
      <c r="N613" s="832">
        <v>964</v>
      </c>
      <c r="O613" s="849"/>
      <c r="P613" s="849"/>
      <c r="Q613" s="837"/>
      <c r="R613" s="850"/>
    </row>
    <row r="614" spans="1:18" ht="14.45" customHeight="1" x14ac:dyDescent="0.2">
      <c r="A614" s="831" t="s">
        <v>6366</v>
      </c>
      <c r="B614" s="832" t="s">
        <v>6743</v>
      </c>
      <c r="C614" s="832" t="s">
        <v>622</v>
      </c>
      <c r="D614" s="832" t="s">
        <v>6644</v>
      </c>
      <c r="E614" s="832" t="s">
        <v>6758</v>
      </c>
      <c r="F614" s="832" t="s">
        <v>6759</v>
      </c>
      <c r="G614" s="849">
        <v>1</v>
      </c>
      <c r="H614" s="849">
        <v>2012.57</v>
      </c>
      <c r="I614" s="832"/>
      <c r="J614" s="832">
        <v>2012.57</v>
      </c>
      <c r="K614" s="849"/>
      <c r="L614" s="849"/>
      <c r="M614" s="832"/>
      <c r="N614" s="832"/>
      <c r="O614" s="849"/>
      <c r="P614" s="849"/>
      <c r="Q614" s="837"/>
      <c r="R614" s="850"/>
    </row>
    <row r="615" spans="1:18" ht="14.45" customHeight="1" x14ac:dyDescent="0.2">
      <c r="A615" s="831" t="s">
        <v>6366</v>
      </c>
      <c r="B615" s="832" t="s">
        <v>6743</v>
      </c>
      <c r="C615" s="832" t="s">
        <v>622</v>
      </c>
      <c r="D615" s="832" t="s">
        <v>6657</v>
      </c>
      <c r="E615" s="832" t="s">
        <v>6660</v>
      </c>
      <c r="F615" s="832" t="s">
        <v>6661</v>
      </c>
      <c r="G615" s="849">
        <v>3</v>
      </c>
      <c r="H615" s="849">
        <v>366</v>
      </c>
      <c r="I615" s="832">
        <v>1.0027397260273974</v>
      </c>
      <c r="J615" s="832">
        <v>122</v>
      </c>
      <c r="K615" s="849">
        <v>3</v>
      </c>
      <c r="L615" s="849">
        <v>365</v>
      </c>
      <c r="M615" s="832">
        <v>1</v>
      </c>
      <c r="N615" s="832">
        <v>121.66666666666667</v>
      </c>
      <c r="O615" s="849">
        <v>1</v>
      </c>
      <c r="P615" s="849">
        <v>122</v>
      </c>
      <c r="Q615" s="837">
        <v>0.33424657534246577</v>
      </c>
      <c r="R615" s="850">
        <v>122</v>
      </c>
    </row>
    <row r="616" spans="1:18" ht="14.45" customHeight="1" x14ac:dyDescent="0.2">
      <c r="A616" s="831" t="s">
        <v>6366</v>
      </c>
      <c r="B616" s="832" t="s">
        <v>6743</v>
      </c>
      <c r="C616" s="832" t="s">
        <v>622</v>
      </c>
      <c r="D616" s="832" t="s">
        <v>6657</v>
      </c>
      <c r="E616" s="832" t="s">
        <v>6662</v>
      </c>
      <c r="F616" s="832" t="s">
        <v>6663</v>
      </c>
      <c r="G616" s="849">
        <v>195</v>
      </c>
      <c r="H616" s="849">
        <v>28665</v>
      </c>
      <c r="I616" s="832">
        <v>1.132914394119042</v>
      </c>
      <c r="J616" s="832">
        <v>147</v>
      </c>
      <c r="K616" s="849">
        <v>172</v>
      </c>
      <c r="L616" s="849">
        <v>25302</v>
      </c>
      <c r="M616" s="832">
        <v>1</v>
      </c>
      <c r="N616" s="832">
        <v>147.1046511627907</v>
      </c>
      <c r="O616" s="849">
        <v>14</v>
      </c>
      <c r="P616" s="849">
        <v>2114</v>
      </c>
      <c r="Q616" s="837">
        <v>8.3550707453956208E-2</v>
      </c>
      <c r="R616" s="850">
        <v>151</v>
      </c>
    </row>
    <row r="617" spans="1:18" ht="14.45" customHeight="1" x14ac:dyDescent="0.2">
      <c r="A617" s="831" t="s">
        <v>6366</v>
      </c>
      <c r="B617" s="832" t="s">
        <v>6743</v>
      </c>
      <c r="C617" s="832" t="s">
        <v>622</v>
      </c>
      <c r="D617" s="832" t="s">
        <v>6657</v>
      </c>
      <c r="E617" s="832" t="s">
        <v>6666</v>
      </c>
      <c r="F617" s="832" t="s">
        <v>6667</v>
      </c>
      <c r="G617" s="849">
        <v>242</v>
      </c>
      <c r="H617" s="849">
        <v>8954</v>
      </c>
      <c r="I617" s="832">
        <v>0.75389408099688471</v>
      </c>
      <c r="J617" s="832">
        <v>37</v>
      </c>
      <c r="K617" s="849">
        <v>321</v>
      </c>
      <c r="L617" s="849">
        <v>11877</v>
      </c>
      <c r="M617" s="832">
        <v>1</v>
      </c>
      <c r="N617" s="832">
        <v>37</v>
      </c>
      <c r="O617" s="849">
        <v>75</v>
      </c>
      <c r="P617" s="849">
        <v>2850</v>
      </c>
      <c r="Q617" s="837">
        <v>0.23995958575397827</v>
      </c>
      <c r="R617" s="850">
        <v>38</v>
      </c>
    </row>
    <row r="618" spans="1:18" ht="14.45" customHeight="1" x14ac:dyDescent="0.2">
      <c r="A618" s="831" t="s">
        <v>6366</v>
      </c>
      <c r="B618" s="832" t="s">
        <v>6743</v>
      </c>
      <c r="C618" s="832" t="s">
        <v>622</v>
      </c>
      <c r="D618" s="832" t="s">
        <v>6657</v>
      </c>
      <c r="E618" s="832" t="s">
        <v>6674</v>
      </c>
      <c r="F618" s="832" t="s">
        <v>6675</v>
      </c>
      <c r="G618" s="849">
        <v>1385</v>
      </c>
      <c r="H618" s="849">
        <v>245145</v>
      </c>
      <c r="I618" s="832">
        <v>1.0973857379470882</v>
      </c>
      <c r="J618" s="832">
        <v>177</v>
      </c>
      <c r="K618" s="849">
        <v>1255</v>
      </c>
      <c r="L618" s="849">
        <v>223390</v>
      </c>
      <c r="M618" s="832">
        <v>1</v>
      </c>
      <c r="N618" s="832">
        <v>178</v>
      </c>
      <c r="O618" s="849">
        <v>218</v>
      </c>
      <c r="P618" s="849">
        <v>39022</v>
      </c>
      <c r="Q618" s="837">
        <v>0.17468105107659251</v>
      </c>
      <c r="R618" s="850">
        <v>179</v>
      </c>
    </row>
    <row r="619" spans="1:18" ht="14.45" customHeight="1" x14ac:dyDescent="0.2">
      <c r="A619" s="831" t="s">
        <v>6366</v>
      </c>
      <c r="B619" s="832" t="s">
        <v>6743</v>
      </c>
      <c r="C619" s="832" t="s">
        <v>622</v>
      </c>
      <c r="D619" s="832" t="s">
        <v>6657</v>
      </c>
      <c r="E619" s="832" t="s">
        <v>6768</v>
      </c>
      <c r="F619" s="832" t="s">
        <v>6769</v>
      </c>
      <c r="G619" s="849">
        <v>544</v>
      </c>
      <c r="H619" s="849">
        <v>388960</v>
      </c>
      <c r="I619" s="832">
        <v>1.4240837696335078</v>
      </c>
      <c r="J619" s="832">
        <v>715</v>
      </c>
      <c r="K619" s="849">
        <v>382</v>
      </c>
      <c r="L619" s="849">
        <v>273130</v>
      </c>
      <c r="M619" s="832">
        <v>1</v>
      </c>
      <c r="N619" s="832">
        <v>715</v>
      </c>
      <c r="O619" s="849">
        <v>132</v>
      </c>
      <c r="P619" s="849">
        <v>94380</v>
      </c>
      <c r="Q619" s="837">
        <v>0.34554973821989526</v>
      </c>
      <c r="R619" s="850">
        <v>715</v>
      </c>
    </row>
    <row r="620" spans="1:18" ht="14.45" customHeight="1" x14ac:dyDescent="0.2">
      <c r="A620" s="831" t="s">
        <v>6366</v>
      </c>
      <c r="B620" s="832" t="s">
        <v>6743</v>
      </c>
      <c r="C620" s="832" t="s">
        <v>622</v>
      </c>
      <c r="D620" s="832" t="s">
        <v>6657</v>
      </c>
      <c r="E620" s="832" t="s">
        <v>6770</v>
      </c>
      <c r="F620" s="832" t="s">
        <v>6771</v>
      </c>
      <c r="G620" s="849">
        <v>69</v>
      </c>
      <c r="H620" s="849">
        <v>43539</v>
      </c>
      <c r="I620" s="832">
        <v>2.5515119549929675</v>
      </c>
      <c r="J620" s="832">
        <v>631</v>
      </c>
      <c r="K620" s="849">
        <v>27</v>
      </c>
      <c r="L620" s="849">
        <v>17064</v>
      </c>
      <c r="M620" s="832">
        <v>1</v>
      </c>
      <c r="N620" s="832">
        <v>632</v>
      </c>
      <c r="O620" s="849">
        <v>13</v>
      </c>
      <c r="P620" s="849">
        <v>8229</v>
      </c>
      <c r="Q620" s="837">
        <v>0.48224331926863573</v>
      </c>
      <c r="R620" s="850">
        <v>633</v>
      </c>
    </row>
    <row r="621" spans="1:18" ht="14.45" customHeight="1" x14ac:dyDescent="0.2">
      <c r="A621" s="831" t="s">
        <v>6366</v>
      </c>
      <c r="B621" s="832" t="s">
        <v>6743</v>
      </c>
      <c r="C621" s="832" t="s">
        <v>622</v>
      </c>
      <c r="D621" s="832" t="s">
        <v>6657</v>
      </c>
      <c r="E621" s="832" t="s">
        <v>6772</v>
      </c>
      <c r="F621" s="832" t="s">
        <v>6773</v>
      </c>
      <c r="G621" s="849">
        <v>33</v>
      </c>
      <c r="H621" s="849">
        <v>202917</v>
      </c>
      <c r="I621" s="832">
        <v>1.7358763345195729</v>
      </c>
      <c r="J621" s="832">
        <v>6149</v>
      </c>
      <c r="K621" s="849">
        <v>19</v>
      </c>
      <c r="L621" s="849">
        <v>116896</v>
      </c>
      <c r="M621" s="832">
        <v>1</v>
      </c>
      <c r="N621" s="832">
        <v>6152.4210526315792</v>
      </c>
      <c r="O621" s="849">
        <v>8</v>
      </c>
      <c r="P621" s="849">
        <v>49296</v>
      </c>
      <c r="Q621" s="837">
        <v>0.42170818505338076</v>
      </c>
      <c r="R621" s="850">
        <v>6162</v>
      </c>
    </row>
    <row r="622" spans="1:18" ht="14.45" customHeight="1" x14ac:dyDescent="0.2">
      <c r="A622" s="831" t="s">
        <v>6366</v>
      </c>
      <c r="B622" s="832" t="s">
        <v>6743</v>
      </c>
      <c r="C622" s="832" t="s">
        <v>622</v>
      </c>
      <c r="D622" s="832" t="s">
        <v>6657</v>
      </c>
      <c r="E622" s="832" t="s">
        <v>6774</v>
      </c>
      <c r="F622" s="832" t="s">
        <v>6775</v>
      </c>
      <c r="G622" s="849">
        <v>70</v>
      </c>
      <c r="H622" s="849">
        <v>467460</v>
      </c>
      <c r="I622" s="832">
        <v>1.1470256980279285</v>
      </c>
      <c r="J622" s="832">
        <v>6678</v>
      </c>
      <c r="K622" s="849">
        <v>61</v>
      </c>
      <c r="L622" s="849">
        <v>407541</v>
      </c>
      <c r="M622" s="832">
        <v>1</v>
      </c>
      <c r="N622" s="832">
        <v>6681</v>
      </c>
      <c r="O622" s="849">
        <v>22</v>
      </c>
      <c r="P622" s="849">
        <v>147290</v>
      </c>
      <c r="Q622" s="837">
        <v>0.36141148988690708</v>
      </c>
      <c r="R622" s="850">
        <v>6695</v>
      </c>
    </row>
    <row r="623" spans="1:18" ht="14.45" customHeight="1" x14ac:dyDescent="0.2">
      <c r="A623" s="831" t="s">
        <v>6366</v>
      </c>
      <c r="B623" s="832" t="s">
        <v>6743</v>
      </c>
      <c r="C623" s="832" t="s">
        <v>622</v>
      </c>
      <c r="D623" s="832" t="s">
        <v>6657</v>
      </c>
      <c r="E623" s="832" t="s">
        <v>6776</v>
      </c>
      <c r="F623" s="832" t="s">
        <v>6777</v>
      </c>
      <c r="G623" s="849">
        <v>30</v>
      </c>
      <c r="H623" s="849">
        <v>3870</v>
      </c>
      <c r="I623" s="832">
        <v>1.6666666666666667</v>
      </c>
      <c r="J623" s="832">
        <v>129</v>
      </c>
      <c r="K623" s="849">
        <v>18</v>
      </c>
      <c r="L623" s="849">
        <v>2322</v>
      </c>
      <c r="M623" s="832">
        <v>1</v>
      </c>
      <c r="N623" s="832">
        <v>129</v>
      </c>
      <c r="O623" s="849">
        <v>6</v>
      </c>
      <c r="P623" s="849">
        <v>780</v>
      </c>
      <c r="Q623" s="837">
        <v>0.33591731266149871</v>
      </c>
      <c r="R623" s="850">
        <v>130</v>
      </c>
    </row>
    <row r="624" spans="1:18" ht="14.45" customHeight="1" x14ac:dyDescent="0.2">
      <c r="A624" s="831" t="s">
        <v>6366</v>
      </c>
      <c r="B624" s="832" t="s">
        <v>6743</v>
      </c>
      <c r="C624" s="832" t="s">
        <v>622</v>
      </c>
      <c r="D624" s="832" t="s">
        <v>6657</v>
      </c>
      <c r="E624" s="832" t="s">
        <v>6778</v>
      </c>
      <c r="F624" s="832" t="s">
        <v>6779</v>
      </c>
      <c r="G624" s="849">
        <v>2</v>
      </c>
      <c r="H624" s="849">
        <v>1442</v>
      </c>
      <c r="I624" s="832"/>
      <c r="J624" s="832">
        <v>721</v>
      </c>
      <c r="K624" s="849"/>
      <c r="L624" s="849"/>
      <c r="M624" s="832"/>
      <c r="N624" s="832"/>
      <c r="O624" s="849"/>
      <c r="P624" s="849"/>
      <c r="Q624" s="837"/>
      <c r="R624" s="850"/>
    </row>
    <row r="625" spans="1:18" ht="14.45" customHeight="1" x14ac:dyDescent="0.2">
      <c r="A625" s="831" t="s">
        <v>6366</v>
      </c>
      <c r="B625" s="832" t="s">
        <v>6743</v>
      </c>
      <c r="C625" s="832" t="s">
        <v>622</v>
      </c>
      <c r="D625" s="832" t="s">
        <v>6657</v>
      </c>
      <c r="E625" s="832" t="s">
        <v>6780</v>
      </c>
      <c r="F625" s="832" t="s">
        <v>6781</v>
      </c>
      <c r="G625" s="849">
        <v>1030</v>
      </c>
      <c r="H625" s="849">
        <v>905370</v>
      </c>
      <c r="I625" s="832">
        <v>1.4305555555555556</v>
      </c>
      <c r="J625" s="832">
        <v>879</v>
      </c>
      <c r="K625" s="849">
        <v>720</v>
      </c>
      <c r="L625" s="849">
        <v>632880</v>
      </c>
      <c r="M625" s="832">
        <v>1</v>
      </c>
      <c r="N625" s="832">
        <v>879</v>
      </c>
      <c r="O625" s="849">
        <v>240</v>
      </c>
      <c r="P625" s="849">
        <v>211440</v>
      </c>
      <c r="Q625" s="837">
        <v>0.33409177095183923</v>
      </c>
      <c r="R625" s="850">
        <v>881</v>
      </c>
    </row>
    <row r="626" spans="1:18" ht="14.45" customHeight="1" x14ac:dyDescent="0.2">
      <c r="A626" s="831" t="s">
        <v>6366</v>
      </c>
      <c r="B626" s="832" t="s">
        <v>6743</v>
      </c>
      <c r="C626" s="832" t="s">
        <v>622</v>
      </c>
      <c r="D626" s="832" t="s">
        <v>6657</v>
      </c>
      <c r="E626" s="832" t="s">
        <v>6680</v>
      </c>
      <c r="F626" s="832" t="s">
        <v>6681</v>
      </c>
      <c r="G626" s="849">
        <v>273</v>
      </c>
      <c r="H626" s="849">
        <v>66339</v>
      </c>
      <c r="I626" s="832">
        <v>0.73680527788884442</v>
      </c>
      <c r="J626" s="832">
        <v>243</v>
      </c>
      <c r="K626" s="849">
        <v>369</v>
      </c>
      <c r="L626" s="849">
        <v>90036</v>
      </c>
      <c r="M626" s="832">
        <v>1</v>
      </c>
      <c r="N626" s="832">
        <v>244</v>
      </c>
      <c r="O626" s="849">
        <v>18</v>
      </c>
      <c r="P626" s="849">
        <v>4410</v>
      </c>
      <c r="Q626" s="837">
        <v>4.8980407836865254E-2</v>
      </c>
      <c r="R626" s="850">
        <v>245</v>
      </c>
    </row>
    <row r="627" spans="1:18" ht="14.45" customHeight="1" x14ac:dyDescent="0.2">
      <c r="A627" s="831" t="s">
        <v>6366</v>
      </c>
      <c r="B627" s="832" t="s">
        <v>6743</v>
      </c>
      <c r="C627" s="832" t="s">
        <v>622</v>
      </c>
      <c r="D627" s="832" t="s">
        <v>6657</v>
      </c>
      <c r="E627" s="832" t="s">
        <v>6682</v>
      </c>
      <c r="F627" s="832" t="s">
        <v>6683</v>
      </c>
      <c r="G627" s="849">
        <v>1385</v>
      </c>
      <c r="H627" s="849">
        <v>46166.64</v>
      </c>
      <c r="I627" s="832">
        <v>1.6626657024400504</v>
      </c>
      <c r="J627" s="832">
        <v>33.333314079422379</v>
      </c>
      <c r="K627" s="849">
        <v>833</v>
      </c>
      <c r="L627" s="849">
        <v>27766.639999999999</v>
      </c>
      <c r="M627" s="832">
        <v>1</v>
      </c>
      <c r="N627" s="832">
        <v>33.333301320528207</v>
      </c>
      <c r="O627" s="849">
        <v>215</v>
      </c>
      <c r="P627" s="849">
        <v>7166.65</v>
      </c>
      <c r="Q627" s="837">
        <v>0.25810288893434713</v>
      </c>
      <c r="R627" s="850">
        <v>33.333255813953485</v>
      </c>
    </row>
    <row r="628" spans="1:18" ht="14.45" customHeight="1" x14ac:dyDescent="0.2">
      <c r="A628" s="831" t="s">
        <v>6366</v>
      </c>
      <c r="B628" s="832" t="s">
        <v>6743</v>
      </c>
      <c r="C628" s="832" t="s">
        <v>622</v>
      </c>
      <c r="D628" s="832" t="s">
        <v>6657</v>
      </c>
      <c r="E628" s="832" t="s">
        <v>6782</v>
      </c>
      <c r="F628" s="832" t="s">
        <v>6783</v>
      </c>
      <c r="G628" s="849">
        <v>121</v>
      </c>
      <c r="H628" s="849">
        <v>113619</v>
      </c>
      <c r="I628" s="832">
        <v>1.375</v>
      </c>
      <c r="J628" s="832">
        <v>939</v>
      </c>
      <c r="K628" s="849">
        <v>88</v>
      </c>
      <c r="L628" s="849">
        <v>82632</v>
      </c>
      <c r="M628" s="832">
        <v>1</v>
      </c>
      <c r="N628" s="832">
        <v>939</v>
      </c>
      <c r="O628" s="849">
        <v>35</v>
      </c>
      <c r="P628" s="849">
        <v>32970</v>
      </c>
      <c r="Q628" s="837">
        <v>0.39899796688934069</v>
      </c>
      <c r="R628" s="850">
        <v>942</v>
      </c>
    </row>
    <row r="629" spans="1:18" ht="14.45" customHeight="1" x14ac:dyDescent="0.2">
      <c r="A629" s="831" t="s">
        <v>6366</v>
      </c>
      <c r="B629" s="832" t="s">
        <v>6743</v>
      </c>
      <c r="C629" s="832" t="s">
        <v>622</v>
      </c>
      <c r="D629" s="832" t="s">
        <v>6657</v>
      </c>
      <c r="E629" s="832" t="s">
        <v>6684</v>
      </c>
      <c r="F629" s="832" t="s">
        <v>6685</v>
      </c>
      <c r="G629" s="849">
        <v>847</v>
      </c>
      <c r="H629" s="849">
        <v>31339</v>
      </c>
      <c r="I629" s="832">
        <v>1.0872913992297817</v>
      </c>
      <c r="J629" s="832">
        <v>37</v>
      </c>
      <c r="K629" s="849">
        <v>779</v>
      </c>
      <c r="L629" s="849">
        <v>28823</v>
      </c>
      <c r="M629" s="832">
        <v>1</v>
      </c>
      <c r="N629" s="832">
        <v>37</v>
      </c>
      <c r="O629" s="849">
        <v>106</v>
      </c>
      <c r="P629" s="849">
        <v>4028</v>
      </c>
      <c r="Q629" s="837">
        <v>0.13974950560316415</v>
      </c>
      <c r="R629" s="850">
        <v>38</v>
      </c>
    </row>
    <row r="630" spans="1:18" ht="14.45" customHeight="1" x14ac:dyDescent="0.2">
      <c r="A630" s="831" t="s">
        <v>6366</v>
      </c>
      <c r="B630" s="832" t="s">
        <v>6743</v>
      </c>
      <c r="C630" s="832" t="s">
        <v>622</v>
      </c>
      <c r="D630" s="832" t="s">
        <v>6657</v>
      </c>
      <c r="E630" s="832" t="s">
        <v>6688</v>
      </c>
      <c r="F630" s="832" t="s">
        <v>6689</v>
      </c>
      <c r="G630" s="849">
        <v>54</v>
      </c>
      <c r="H630" s="849">
        <v>1728</v>
      </c>
      <c r="I630" s="832">
        <v>1.125</v>
      </c>
      <c r="J630" s="832">
        <v>32</v>
      </c>
      <c r="K630" s="849">
        <v>48</v>
      </c>
      <c r="L630" s="849">
        <v>1536</v>
      </c>
      <c r="M630" s="832">
        <v>1</v>
      </c>
      <c r="N630" s="832">
        <v>32</v>
      </c>
      <c r="O630" s="849">
        <v>9</v>
      </c>
      <c r="P630" s="849">
        <v>297</v>
      </c>
      <c r="Q630" s="837">
        <v>0.193359375</v>
      </c>
      <c r="R630" s="850">
        <v>33</v>
      </c>
    </row>
    <row r="631" spans="1:18" ht="14.45" customHeight="1" x14ac:dyDescent="0.2">
      <c r="A631" s="831" t="s">
        <v>6366</v>
      </c>
      <c r="B631" s="832" t="s">
        <v>6743</v>
      </c>
      <c r="C631" s="832" t="s">
        <v>622</v>
      </c>
      <c r="D631" s="832" t="s">
        <v>6657</v>
      </c>
      <c r="E631" s="832" t="s">
        <v>6690</v>
      </c>
      <c r="F631" s="832" t="s">
        <v>6691</v>
      </c>
      <c r="G631" s="849">
        <v>6</v>
      </c>
      <c r="H631" s="849">
        <v>2130</v>
      </c>
      <c r="I631" s="832">
        <v>3</v>
      </c>
      <c r="J631" s="832">
        <v>355</v>
      </c>
      <c r="K631" s="849">
        <v>2</v>
      </c>
      <c r="L631" s="849">
        <v>710</v>
      </c>
      <c r="M631" s="832">
        <v>1</v>
      </c>
      <c r="N631" s="832">
        <v>355</v>
      </c>
      <c r="O631" s="849"/>
      <c r="P631" s="849"/>
      <c r="Q631" s="837"/>
      <c r="R631" s="850"/>
    </row>
    <row r="632" spans="1:18" ht="14.45" customHeight="1" x14ac:dyDescent="0.2">
      <c r="A632" s="831" t="s">
        <v>6366</v>
      </c>
      <c r="B632" s="832" t="s">
        <v>6743</v>
      </c>
      <c r="C632" s="832" t="s">
        <v>622</v>
      </c>
      <c r="D632" s="832" t="s">
        <v>6657</v>
      </c>
      <c r="E632" s="832" t="s">
        <v>6694</v>
      </c>
      <c r="F632" s="832" t="s">
        <v>6695</v>
      </c>
      <c r="G632" s="849">
        <v>19</v>
      </c>
      <c r="H632" s="849">
        <v>2508</v>
      </c>
      <c r="I632" s="832">
        <v>0.82608695652173914</v>
      </c>
      <c r="J632" s="832">
        <v>132</v>
      </c>
      <c r="K632" s="849">
        <v>23</v>
      </c>
      <c r="L632" s="849">
        <v>3036</v>
      </c>
      <c r="M632" s="832">
        <v>1</v>
      </c>
      <c r="N632" s="832">
        <v>132</v>
      </c>
      <c r="O632" s="849">
        <v>2</v>
      </c>
      <c r="P632" s="849">
        <v>270</v>
      </c>
      <c r="Q632" s="837">
        <v>8.8932806324110672E-2</v>
      </c>
      <c r="R632" s="850">
        <v>135</v>
      </c>
    </row>
    <row r="633" spans="1:18" ht="14.45" customHeight="1" x14ac:dyDescent="0.2">
      <c r="A633" s="831" t="s">
        <v>6366</v>
      </c>
      <c r="B633" s="832" t="s">
        <v>6743</v>
      </c>
      <c r="C633" s="832" t="s">
        <v>622</v>
      </c>
      <c r="D633" s="832" t="s">
        <v>6657</v>
      </c>
      <c r="E633" s="832" t="s">
        <v>6786</v>
      </c>
      <c r="F633" s="832" t="s">
        <v>6787</v>
      </c>
      <c r="G633" s="849">
        <v>1</v>
      </c>
      <c r="H633" s="849">
        <v>539</v>
      </c>
      <c r="I633" s="832"/>
      <c r="J633" s="832">
        <v>539</v>
      </c>
      <c r="K633" s="849"/>
      <c r="L633" s="849"/>
      <c r="M633" s="832"/>
      <c r="N633" s="832"/>
      <c r="O633" s="849"/>
      <c r="P633" s="849"/>
      <c r="Q633" s="837"/>
      <c r="R633" s="850"/>
    </row>
    <row r="634" spans="1:18" ht="14.45" customHeight="1" x14ac:dyDescent="0.2">
      <c r="A634" s="831" t="s">
        <v>6366</v>
      </c>
      <c r="B634" s="832" t="s">
        <v>6743</v>
      </c>
      <c r="C634" s="832" t="s">
        <v>622</v>
      </c>
      <c r="D634" s="832" t="s">
        <v>6657</v>
      </c>
      <c r="E634" s="832" t="s">
        <v>6700</v>
      </c>
      <c r="F634" s="832" t="s">
        <v>6701</v>
      </c>
      <c r="G634" s="849">
        <v>63</v>
      </c>
      <c r="H634" s="849">
        <v>3717</v>
      </c>
      <c r="I634" s="832">
        <v>0.65880893300248144</v>
      </c>
      <c r="J634" s="832">
        <v>59</v>
      </c>
      <c r="K634" s="849">
        <v>95</v>
      </c>
      <c r="L634" s="849">
        <v>5642</v>
      </c>
      <c r="M634" s="832">
        <v>1</v>
      </c>
      <c r="N634" s="832">
        <v>59.389473684210529</v>
      </c>
      <c r="O634" s="849">
        <v>22</v>
      </c>
      <c r="P634" s="849">
        <v>1342</v>
      </c>
      <c r="Q634" s="837">
        <v>0.23785891527827011</v>
      </c>
      <c r="R634" s="850">
        <v>61</v>
      </c>
    </row>
    <row r="635" spans="1:18" ht="14.45" customHeight="1" x14ac:dyDescent="0.2">
      <c r="A635" s="831" t="s">
        <v>6366</v>
      </c>
      <c r="B635" s="832" t="s">
        <v>6743</v>
      </c>
      <c r="C635" s="832" t="s">
        <v>622</v>
      </c>
      <c r="D635" s="832" t="s">
        <v>6657</v>
      </c>
      <c r="E635" s="832" t="s">
        <v>6706</v>
      </c>
      <c r="F635" s="832" t="s">
        <v>6707</v>
      </c>
      <c r="G635" s="849">
        <v>13</v>
      </c>
      <c r="H635" s="849">
        <v>1508</v>
      </c>
      <c r="I635" s="832">
        <v>0.81337648327939593</v>
      </c>
      <c r="J635" s="832">
        <v>116</v>
      </c>
      <c r="K635" s="849">
        <v>16</v>
      </c>
      <c r="L635" s="849">
        <v>1854</v>
      </c>
      <c r="M635" s="832">
        <v>1</v>
      </c>
      <c r="N635" s="832">
        <v>115.875</v>
      </c>
      <c r="O635" s="849">
        <v>3</v>
      </c>
      <c r="P635" s="849">
        <v>348</v>
      </c>
      <c r="Q635" s="837">
        <v>0.18770226537216828</v>
      </c>
      <c r="R635" s="850">
        <v>116</v>
      </c>
    </row>
    <row r="636" spans="1:18" ht="14.45" customHeight="1" x14ac:dyDescent="0.2">
      <c r="A636" s="831" t="s">
        <v>6366</v>
      </c>
      <c r="B636" s="832" t="s">
        <v>6743</v>
      </c>
      <c r="C636" s="832" t="s">
        <v>622</v>
      </c>
      <c r="D636" s="832" t="s">
        <v>6657</v>
      </c>
      <c r="E636" s="832" t="s">
        <v>6790</v>
      </c>
      <c r="F636" s="832" t="s">
        <v>6791</v>
      </c>
      <c r="G636" s="849">
        <v>104</v>
      </c>
      <c r="H636" s="849">
        <v>202176</v>
      </c>
      <c r="I636" s="832">
        <v>1.3157788552276204</v>
      </c>
      <c r="J636" s="832">
        <v>1944</v>
      </c>
      <c r="K636" s="849">
        <v>79</v>
      </c>
      <c r="L636" s="849">
        <v>153655</v>
      </c>
      <c r="M636" s="832">
        <v>1</v>
      </c>
      <c r="N636" s="832">
        <v>1945</v>
      </c>
      <c r="O636" s="849">
        <v>27</v>
      </c>
      <c r="P636" s="849">
        <v>52650</v>
      </c>
      <c r="Q636" s="837">
        <v>0.34265074354885944</v>
      </c>
      <c r="R636" s="850">
        <v>1950</v>
      </c>
    </row>
    <row r="637" spans="1:18" ht="14.45" customHeight="1" thickBot="1" x14ac:dyDescent="0.25">
      <c r="A637" s="839" t="s">
        <v>6366</v>
      </c>
      <c r="B637" s="840" t="s">
        <v>6743</v>
      </c>
      <c r="C637" s="840" t="s">
        <v>622</v>
      </c>
      <c r="D637" s="840" t="s">
        <v>6657</v>
      </c>
      <c r="E637" s="840" t="s">
        <v>6792</v>
      </c>
      <c r="F637" s="840" t="s">
        <v>6793</v>
      </c>
      <c r="G637" s="851">
        <v>1</v>
      </c>
      <c r="H637" s="851">
        <v>14801</v>
      </c>
      <c r="I637" s="840">
        <v>0.49989867603350446</v>
      </c>
      <c r="J637" s="840">
        <v>14801</v>
      </c>
      <c r="K637" s="851">
        <v>2</v>
      </c>
      <c r="L637" s="851">
        <v>29608</v>
      </c>
      <c r="M637" s="840">
        <v>1</v>
      </c>
      <c r="N637" s="840">
        <v>14804</v>
      </c>
      <c r="O637" s="851"/>
      <c r="P637" s="851"/>
      <c r="Q637" s="845"/>
      <c r="R637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1BFBCEC-A473-4FA7-A7A2-5F35B5CF5FE1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369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6815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250668.78999999995</v>
      </c>
      <c r="I3" s="208">
        <f t="shared" si="0"/>
        <v>294820298.10999978</v>
      </c>
      <c r="J3" s="78"/>
      <c r="K3" s="78"/>
      <c r="L3" s="208">
        <f t="shared" si="0"/>
        <v>248937.02999999982</v>
      </c>
      <c r="M3" s="208">
        <f t="shared" si="0"/>
        <v>343988150.18000025</v>
      </c>
      <c r="N3" s="78"/>
      <c r="O3" s="78"/>
      <c r="P3" s="208">
        <f t="shared" si="0"/>
        <v>282821.77</v>
      </c>
      <c r="Q3" s="208">
        <f t="shared" si="0"/>
        <v>406286125.71000057</v>
      </c>
      <c r="R3" s="79">
        <f>IF(M3=0,0,Q3/M3)</f>
        <v>1.181105004627053</v>
      </c>
      <c r="S3" s="209">
        <f>IF(P3=0,0,Q3/P3)</f>
        <v>1436.5447387943316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6366</v>
      </c>
      <c r="B6" s="825" t="s">
        <v>6367</v>
      </c>
      <c r="C6" s="825" t="s">
        <v>616</v>
      </c>
      <c r="D6" s="825" t="s">
        <v>3255</v>
      </c>
      <c r="E6" s="825" t="s">
        <v>6368</v>
      </c>
      <c r="F6" s="825" t="s">
        <v>6371</v>
      </c>
      <c r="G6" s="825" t="s">
        <v>6370</v>
      </c>
      <c r="H6" s="225">
        <v>0.2</v>
      </c>
      <c r="I6" s="225">
        <v>21.65</v>
      </c>
      <c r="J6" s="825"/>
      <c r="K6" s="825">
        <v>108.24999999999999</v>
      </c>
      <c r="L6" s="225"/>
      <c r="M6" s="225"/>
      <c r="N6" s="825"/>
      <c r="O6" s="825"/>
      <c r="P6" s="225"/>
      <c r="Q6" s="225"/>
      <c r="R6" s="830"/>
      <c r="S6" s="848"/>
    </row>
    <row r="7" spans="1:19" ht="14.45" customHeight="1" x14ac:dyDescent="0.2">
      <c r="A7" s="831" t="s">
        <v>6366</v>
      </c>
      <c r="B7" s="832" t="s">
        <v>6367</v>
      </c>
      <c r="C7" s="832" t="s">
        <v>616</v>
      </c>
      <c r="D7" s="832" t="s">
        <v>3255</v>
      </c>
      <c r="E7" s="832" t="s">
        <v>6368</v>
      </c>
      <c r="F7" s="832" t="s">
        <v>6375</v>
      </c>
      <c r="G7" s="832" t="s">
        <v>6376</v>
      </c>
      <c r="H7" s="849">
        <v>0.2</v>
      </c>
      <c r="I7" s="849">
        <v>2.57</v>
      </c>
      <c r="J7" s="832"/>
      <c r="K7" s="832">
        <v>12.849999999999998</v>
      </c>
      <c r="L7" s="849"/>
      <c r="M7" s="849"/>
      <c r="N7" s="832"/>
      <c r="O7" s="832"/>
      <c r="P7" s="849"/>
      <c r="Q7" s="849"/>
      <c r="R7" s="837"/>
      <c r="S7" s="850"/>
    </row>
    <row r="8" spans="1:19" ht="14.45" customHeight="1" x14ac:dyDescent="0.2">
      <c r="A8" s="831" t="s">
        <v>6366</v>
      </c>
      <c r="B8" s="832" t="s">
        <v>6367</v>
      </c>
      <c r="C8" s="832" t="s">
        <v>616</v>
      </c>
      <c r="D8" s="832" t="s">
        <v>3255</v>
      </c>
      <c r="E8" s="832" t="s">
        <v>6368</v>
      </c>
      <c r="F8" s="832" t="s">
        <v>6403</v>
      </c>
      <c r="G8" s="832" t="s">
        <v>6404</v>
      </c>
      <c r="H8" s="849">
        <v>8</v>
      </c>
      <c r="I8" s="849">
        <v>175371.55</v>
      </c>
      <c r="J8" s="832"/>
      <c r="K8" s="832">
        <v>21921.443749999999</v>
      </c>
      <c r="L8" s="849"/>
      <c r="M8" s="849"/>
      <c r="N8" s="832"/>
      <c r="O8" s="832"/>
      <c r="P8" s="849"/>
      <c r="Q8" s="849"/>
      <c r="R8" s="837"/>
      <c r="S8" s="850"/>
    </row>
    <row r="9" spans="1:19" ht="14.45" customHeight="1" x14ac:dyDescent="0.2">
      <c r="A9" s="831" t="s">
        <v>6366</v>
      </c>
      <c r="B9" s="832" t="s">
        <v>6367</v>
      </c>
      <c r="C9" s="832" t="s">
        <v>616</v>
      </c>
      <c r="D9" s="832" t="s">
        <v>3255</v>
      </c>
      <c r="E9" s="832" t="s">
        <v>6368</v>
      </c>
      <c r="F9" s="832" t="s">
        <v>6424</v>
      </c>
      <c r="G9" s="832" t="s">
        <v>881</v>
      </c>
      <c r="H9" s="849">
        <v>0.2</v>
      </c>
      <c r="I9" s="849">
        <v>14.15</v>
      </c>
      <c r="J9" s="832"/>
      <c r="K9" s="832">
        <v>70.75</v>
      </c>
      <c r="L9" s="849"/>
      <c r="M9" s="849"/>
      <c r="N9" s="832"/>
      <c r="O9" s="832"/>
      <c r="P9" s="849"/>
      <c r="Q9" s="849"/>
      <c r="R9" s="837"/>
      <c r="S9" s="850"/>
    </row>
    <row r="10" spans="1:19" ht="14.45" customHeight="1" x14ac:dyDescent="0.2">
      <c r="A10" s="831" t="s">
        <v>6366</v>
      </c>
      <c r="B10" s="832" t="s">
        <v>6367</v>
      </c>
      <c r="C10" s="832" t="s">
        <v>616</v>
      </c>
      <c r="D10" s="832" t="s">
        <v>3255</v>
      </c>
      <c r="E10" s="832" t="s">
        <v>6368</v>
      </c>
      <c r="F10" s="832" t="s">
        <v>6472</v>
      </c>
      <c r="G10" s="832" t="s">
        <v>2831</v>
      </c>
      <c r="H10" s="849">
        <v>16.8</v>
      </c>
      <c r="I10" s="849">
        <v>113088.36</v>
      </c>
      <c r="J10" s="832">
        <v>529.86159396523453</v>
      </c>
      <c r="K10" s="832">
        <v>6731.45</v>
      </c>
      <c r="L10" s="849">
        <v>0.4</v>
      </c>
      <c r="M10" s="849">
        <v>213.43</v>
      </c>
      <c r="N10" s="832">
        <v>1</v>
      </c>
      <c r="O10" s="832">
        <v>533.57499999999993</v>
      </c>
      <c r="P10" s="849">
        <v>1</v>
      </c>
      <c r="Q10" s="849">
        <v>533.58000000000004</v>
      </c>
      <c r="R10" s="837">
        <v>2.500023426884693</v>
      </c>
      <c r="S10" s="850">
        <v>533.58000000000004</v>
      </c>
    </row>
    <row r="11" spans="1:19" ht="14.45" customHeight="1" x14ac:dyDescent="0.2">
      <c r="A11" s="831" t="s">
        <v>6366</v>
      </c>
      <c r="B11" s="832" t="s">
        <v>6367</v>
      </c>
      <c r="C11" s="832" t="s">
        <v>616</v>
      </c>
      <c r="D11" s="832" t="s">
        <v>3255</v>
      </c>
      <c r="E11" s="832" t="s">
        <v>6368</v>
      </c>
      <c r="F11" s="832" t="s">
        <v>6476</v>
      </c>
      <c r="G11" s="832" t="s">
        <v>6477</v>
      </c>
      <c r="H11" s="849"/>
      <c r="I11" s="849"/>
      <c r="J11" s="832"/>
      <c r="K11" s="832"/>
      <c r="L11" s="849">
        <v>1</v>
      </c>
      <c r="M11" s="849">
        <v>3799.88</v>
      </c>
      <c r="N11" s="832">
        <v>1</v>
      </c>
      <c r="O11" s="832">
        <v>3799.88</v>
      </c>
      <c r="P11" s="849"/>
      <c r="Q11" s="849"/>
      <c r="R11" s="837"/>
      <c r="S11" s="850"/>
    </row>
    <row r="12" spans="1:19" ht="14.45" customHeight="1" x14ac:dyDescent="0.2">
      <c r="A12" s="831" t="s">
        <v>6366</v>
      </c>
      <c r="B12" s="832" t="s">
        <v>6367</v>
      </c>
      <c r="C12" s="832" t="s">
        <v>616</v>
      </c>
      <c r="D12" s="832" t="s">
        <v>3255</v>
      </c>
      <c r="E12" s="832" t="s">
        <v>6368</v>
      </c>
      <c r="F12" s="832" t="s">
        <v>6502</v>
      </c>
      <c r="G12" s="832" t="s">
        <v>6503</v>
      </c>
      <c r="H12" s="849">
        <v>1.44</v>
      </c>
      <c r="I12" s="849">
        <v>526.75</v>
      </c>
      <c r="J12" s="832"/>
      <c r="K12" s="832">
        <v>365.79861111111114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5" customHeight="1" x14ac:dyDescent="0.2">
      <c r="A13" s="831" t="s">
        <v>6366</v>
      </c>
      <c r="B13" s="832" t="s">
        <v>6367</v>
      </c>
      <c r="C13" s="832" t="s">
        <v>616</v>
      </c>
      <c r="D13" s="832" t="s">
        <v>3255</v>
      </c>
      <c r="E13" s="832" t="s">
        <v>6368</v>
      </c>
      <c r="F13" s="832" t="s">
        <v>6521</v>
      </c>
      <c r="G13" s="832" t="s">
        <v>6522</v>
      </c>
      <c r="H13" s="849">
        <v>1.42</v>
      </c>
      <c r="I13" s="849">
        <v>764.74</v>
      </c>
      <c r="J13" s="832"/>
      <c r="K13" s="832">
        <v>538.54929577464793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 t="s">
        <v>6366</v>
      </c>
      <c r="B14" s="832" t="s">
        <v>6367</v>
      </c>
      <c r="C14" s="832" t="s">
        <v>616</v>
      </c>
      <c r="D14" s="832" t="s">
        <v>3255</v>
      </c>
      <c r="E14" s="832" t="s">
        <v>6368</v>
      </c>
      <c r="F14" s="832" t="s">
        <v>6527</v>
      </c>
      <c r="G14" s="832" t="s">
        <v>3946</v>
      </c>
      <c r="H14" s="849">
        <v>1</v>
      </c>
      <c r="I14" s="849">
        <v>148.46</v>
      </c>
      <c r="J14" s="832"/>
      <c r="K14" s="832">
        <v>148.46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 t="s">
        <v>6366</v>
      </c>
      <c r="B15" s="832" t="s">
        <v>6367</v>
      </c>
      <c r="C15" s="832" t="s">
        <v>616</v>
      </c>
      <c r="D15" s="832" t="s">
        <v>3255</v>
      </c>
      <c r="E15" s="832" t="s">
        <v>6368</v>
      </c>
      <c r="F15" s="832" t="s">
        <v>6566</v>
      </c>
      <c r="G15" s="832" t="s">
        <v>779</v>
      </c>
      <c r="H15" s="849">
        <v>1</v>
      </c>
      <c r="I15" s="849">
        <v>1516.73</v>
      </c>
      <c r="J15" s="832"/>
      <c r="K15" s="832">
        <v>1516.73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5" customHeight="1" x14ac:dyDescent="0.2">
      <c r="A16" s="831" t="s">
        <v>6366</v>
      </c>
      <c r="B16" s="832" t="s">
        <v>6367</v>
      </c>
      <c r="C16" s="832" t="s">
        <v>616</v>
      </c>
      <c r="D16" s="832" t="s">
        <v>3255</v>
      </c>
      <c r="E16" s="832" t="s">
        <v>6368</v>
      </c>
      <c r="F16" s="832" t="s">
        <v>6570</v>
      </c>
      <c r="G16" s="832" t="s">
        <v>3190</v>
      </c>
      <c r="H16" s="849">
        <v>1</v>
      </c>
      <c r="I16" s="849">
        <v>1440.46</v>
      </c>
      <c r="J16" s="832"/>
      <c r="K16" s="832">
        <v>1440.46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5" customHeight="1" x14ac:dyDescent="0.2">
      <c r="A17" s="831" t="s">
        <v>6366</v>
      </c>
      <c r="B17" s="832" t="s">
        <v>6367</v>
      </c>
      <c r="C17" s="832" t="s">
        <v>616</v>
      </c>
      <c r="D17" s="832" t="s">
        <v>3255</v>
      </c>
      <c r="E17" s="832" t="s">
        <v>6368</v>
      </c>
      <c r="F17" s="832" t="s">
        <v>6589</v>
      </c>
      <c r="G17" s="832" t="s">
        <v>2235</v>
      </c>
      <c r="H17" s="849"/>
      <c r="I17" s="849"/>
      <c r="J17" s="832"/>
      <c r="K17" s="832"/>
      <c r="L17" s="849">
        <v>8</v>
      </c>
      <c r="M17" s="849">
        <v>146872.24</v>
      </c>
      <c r="N17" s="832">
        <v>1</v>
      </c>
      <c r="O17" s="832">
        <v>18359.03</v>
      </c>
      <c r="P17" s="849">
        <v>5</v>
      </c>
      <c r="Q17" s="849">
        <v>75619.5</v>
      </c>
      <c r="R17" s="837">
        <v>0.51486584530882085</v>
      </c>
      <c r="S17" s="850">
        <v>15123.9</v>
      </c>
    </row>
    <row r="18" spans="1:19" ht="14.45" customHeight="1" x14ac:dyDescent="0.2">
      <c r="A18" s="831" t="s">
        <v>6366</v>
      </c>
      <c r="B18" s="832" t="s">
        <v>6367</v>
      </c>
      <c r="C18" s="832" t="s">
        <v>616</v>
      </c>
      <c r="D18" s="832" t="s">
        <v>3255</v>
      </c>
      <c r="E18" s="832" t="s">
        <v>6644</v>
      </c>
      <c r="F18" s="832" t="s">
        <v>6645</v>
      </c>
      <c r="G18" s="832" t="s">
        <v>6646</v>
      </c>
      <c r="H18" s="849">
        <v>1</v>
      </c>
      <c r="I18" s="849">
        <v>867</v>
      </c>
      <c r="J18" s="832"/>
      <c r="K18" s="832">
        <v>867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5" customHeight="1" x14ac:dyDescent="0.2">
      <c r="A19" s="831" t="s">
        <v>6366</v>
      </c>
      <c r="B19" s="832" t="s">
        <v>6367</v>
      </c>
      <c r="C19" s="832" t="s">
        <v>616</v>
      </c>
      <c r="D19" s="832" t="s">
        <v>3255</v>
      </c>
      <c r="E19" s="832" t="s">
        <v>6657</v>
      </c>
      <c r="F19" s="832" t="s">
        <v>6662</v>
      </c>
      <c r="G19" s="832" t="s">
        <v>6663</v>
      </c>
      <c r="H19" s="849">
        <v>2</v>
      </c>
      <c r="I19" s="849">
        <v>294</v>
      </c>
      <c r="J19" s="832"/>
      <c r="K19" s="832">
        <v>147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5" customHeight="1" x14ac:dyDescent="0.2">
      <c r="A20" s="831" t="s">
        <v>6366</v>
      </c>
      <c r="B20" s="832" t="s">
        <v>6367</v>
      </c>
      <c r="C20" s="832" t="s">
        <v>616</v>
      </c>
      <c r="D20" s="832" t="s">
        <v>3255</v>
      </c>
      <c r="E20" s="832" t="s">
        <v>6657</v>
      </c>
      <c r="F20" s="832" t="s">
        <v>6666</v>
      </c>
      <c r="G20" s="832" t="s">
        <v>6667</v>
      </c>
      <c r="H20" s="849">
        <v>69</v>
      </c>
      <c r="I20" s="849">
        <v>2553</v>
      </c>
      <c r="J20" s="832">
        <v>2.5555555555555554</v>
      </c>
      <c r="K20" s="832">
        <v>37</v>
      </c>
      <c r="L20" s="849">
        <v>27</v>
      </c>
      <c r="M20" s="849">
        <v>999</v>
      </c>
      <c r="N20" s="832">
        <v>1</v>
      </c>
      <c r="O20" s="832">
        <v>37</v>
      </c>
      <c r="P20" s="849">
        <v>13</v>
      </c>
      <c r="Q20" s="849">
        <v>494</v>
      </c>
      <c r="R20" s="837">
        <v>0.49449449449449451</v>
      </c>
      <c r="S20" s="850">
        <v>38</v>
      </c>
    </row>
    <row r="21" spans="1:19" ht="14.45" customHeight="1" x14ac:dyDescent="0.2">
      <c r="A21" s="831" t="s">
        <v>6366</v>
      </c>
      <c r="B21" s="832" t="s">
        <v>6367</v>
      </c>
      <c r="C21" s="832" t="s">
        <v>616</v>
      </c>
      <c r="D21" s="832" t="s">
        <v>3255</v>
      </c>
      <c r="E21" s="832" t="s">
        <v>6657</v>
      </c>
      <c r="F21" s="832" t="s">
        <v>6672</v>
      </c>
      <c r="G21" s="832" t="s">
        <v>6673</v>
      </c>
      <c r="H21" s="849">
        <v>8</v>
      </c>
      <c r="I21" s="849">
        <v>1416</v>
      </c>
      <c r="J21" s="832">
        <v>0.72318692543411645</v>
      </c>
      <c r="K21" s="832">
        <v>177</v>
      </c>
      <c r="L21" s="849">
        <v>11</v>
      </c>
      <c r="M21" s="849">
        <v>1958</v>
      </c>
      <c r="N21" s="832">
        <v>1</v>
      </c>
      <c r="O21" s="832">
        <v>178</v>
      </c>
      <c r="P21" s="849">
        <v>8</v>
      </c>
      <c r="Q21" s="849">
        <v>1432</v>
      </c>
      <c r="R21" s="837">
        <v>0.73135852911133814</v>
      </c>
      <c r="S21" s="850">
        <v>179</v>
      </c>
    </row>
    <row r="22" spans="1:19" ht="14.45" customHeight="1" x14ac:dyDescent="0.2">
      <c r="A22" s="831" t="s">
        <v>6366</v>
      </c>
      <c r="B22" s="832" t="s">
        <v>6367</v>
      </c>
      <c r="C22" s="832" t="s">
        <v>616</v>
      </c>
      <c r="D22" s="832" t="s">
        <v>3255</v>
      </c>
      <c r="E22" s="832" t="s">
        <v>6657</v>
      </c>
      <c r="F22" s="832" t="s">
        <v>6678</v>
      </c>
      <c r="G22" s="832" t="s">
        <v>6679</v>
      </c>
      <c r="H22" s="849">
        <v>19</v>
      </c>
      <c r="I22" s="849">
        <v>0</v>
      </c>
      <c r="J22" s="832"/>
      <c r="K22" s="832">
        <v>0</v>
      </c>
      <c r="L22" s="849">
        <v>1</v>
      </c>
      <c r="M22" s="849">
        <v>0</v>
      </c>
      <c r="N22" s="832"/>
      <c r="O22" s="832">
        <v>0</v>
      </c>
      <c r="P22" s="849">
        <v>2</v>
      </c>
      <c r="Q22" s="849">
        <v>0</v>
      </c>
      <c r="R22" s="837"/>
      <c r="S22" s="850">
        <v>0</v>
      </c>
    </row>
    <row r="23" spans="1:19" ht="14.45" customHeight="1" x14ac:dyDescent="0.2">
      <c r="A23" s="831" t="s">
        <v>6366</v>
      </c>
      <c r="B23" s="832" t="s">
        <v>6367</v>
      </c>
      <c r="C23" s="832" t="s">
        <v>616</v>
      </c>
      <c r="D23" s="832" t="s">
        <v>3255</v>
      </c>
      <c r="E23" s="832" t="s">
        <v>6657</v>
      </c>
      <c r="F23" s="832" t="s">
        <v>6680</v>
      </c>
      <c r="G23" s="832" t="s">
        <v>6681</v>
      </c>
      <c r="H23" s="849">
        <v>3</v>
      </c>
      <c r="I23" s="849">
        <v>729</v>
      </c>
      <c r="J23" s="832"/>
      <c r="K23" s="832">
        <v>243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5" customHeight="1" x14ac:dyDescent="0.2">
      <c r="A24" s="831" t="s">
        <v>6366</v>
      </c>
      <c r="B24" s="832" t="s">
        <v>6367</v>
      </c>
      <c r="C24" s="832" t="s">
        <v>616</v>
      </c>
      <c r="D24" s="832" t="s">
        <v>3255</v>
      </c>
      <c r="E24" s="832" t="s">
        <v>6657</v>
      </c>
      <c r="F24" s="832" t="s">
        <v>6682</v>
      </c>
      <c r="G24" s="832" t="s">
        <v>6683</v>
      </c>
      <c r="H24" s="849">
        <v>9</v>
      </c>
      <c r="I24" s="849">
        <v>299.99</v>
      </c>
      <c r="J24" s="832">
        <v>0.74997500000000006</v>
      </c>
      <c r="K24" s="832">
        <v>33.332222222222221</v>
      </c>
      <c r="L24" s="849">
        <v>12</v>
      </c>
      <c r="M24" s="849">
        <v>400</v>
      </c>
      <c r="N24" s="832">
        <v>1</v>
      </c>
      <c r="O24" s="832">
        <v>33.333333333333336</v>
      </c>
      <c r="P24" s="849">
        <v>10</v>
      </c>
      <c r="Q24" s="849">
        <v>333.33000000000004</v>
      </c>
      <c r="R24" s="837">
        <v>0.83332500000000009</v>
      </c>
      <c r="S24" s="850">
        <v>33.333000000000006</v>
      </c>
    </row>
    <row r="25" spans="1:19" ht="14.45" customHeight="1" x14ac:dyDescent="0.2">
      <c r="A25" s="831" t="s">
        <v>6366</v>
      </c>
      <c r="B25" s="832" t="s">
        <v>6367</v>
      </c>
      <c r="C25" s="832" t="s">
        <v>616</v>
      </c>
      <c r="D25" s="832" t="s">
        <v>3255</v>
      </c>
      <c r="E25" s="832" t="s">
        <v>6657</v>
      </c>
      <c r="F25" s="832" t="s">
        <v>6684</v>
      </c>
      <c r="G25" s="832" t="s">
        <v>6685</v>
      </c>
      <c r="H25" s="849">
        <v>20</v>
      </c>
      <c r="I25" s="849">
        <v>740</v>
      </c>
      <c r="J25" s="832">
        <v>1.1764705882352942</v>
      </c>
      <c r="K25" s="832">
        <v>37</v>
      </c>
      <c r="L25" s="849">
        <v>17</v>
      </c>
      <c r="M25" s="849">
        <v>629</v>
      </c>
      <c r="N25" s="832">
        <v>1</v>
      </c>
      <c r="O25" s="832">
        <v>37</v>
      </c>
      <c r="P25" s="849">
        <v>5</v>
      </c>
      <c r="Q25" s="849">
        <v>190</v>
      </c>
      <c r="R25" s="837">
        <v>0.30206677265500798</v>
      </c>
      <c r="S25" s="850">
        <v>38</v>
      </c>
    </row>
    <row r="26" spans="1:19" ht="14.45" customHeight="1" x14ac:dyDescent="0.2">
      <c r="A26" s="831" t="s">
        <v>6366</v>
      </c>
      <c r="B26" s="832" t="s">
        <v>6367</v>
      </c>
      <c r="C26" s="832" t="s">
        <v>616</v>
      </c>
      <c r="D26" s="832" t="s">
        <v>3255</v>
      </c>
      <c r="E26" s="832" t="s">
        <v>6657</v>
      </c>
      <c r="F26" s="832" t="s">
        <v>6688</v>
      </c>
      <c r="G26" s="832" t="s">
        <v>6689</v>
      </c>
      <c r="H26" s="849">
        <v>24</v>
      </c>
      <c r="I26" s="849">
        <v>768</v>
      </c>
      <c r="J26" s="832">
        <v>2.1818181818181817</v>
      </c>
      <c r="K26" s="832">
        <v>32</v>
      </c>
      <c r="L26" s="849">
        <v>11</v>
      </c>
      <c r="M26" s="849">
        <v>352</v>
      </c>
      <c r="N26" s="832">
        <v>1</v>
      </c>
      <c r="O26" s="832">
        <v>32</v>
      </c>
      <c r="P26" s="849">
        <v>7</v>
      </c>
      <c r="Q26" s="849">
        <v>231</v>
      </c>
      <c r="R26" s="837">
        <v>0.65625</v>
      </c>
      <c r="S26" s="850">
        <v>33</v>
      </c>
    </row>
    <row r="27" spans="1:19" ht="14.45" customHeight="1" x14ac:dyDescent="0.2">
      <c r="A27" s="831" t="s">
        <v>6366</v>
      </c>
      <c r="B27" s="832" t="s">
        <v>6367</v>
      </c>
      <c r="C27" s="832" t="s">
        <v>616</v>
      </c>
      <c r="D27" s="832" t="s">
        <v>3255</v>
      </c>
      <c r="E27" s="832" t="s">
        <v>6657</v>
      </c>
      <c r="F27" s="832" t="s">
        <v>6698</v>
      </c>
      <c r="G27" s="832" t="s">
        <v>6699</v>
      </c>
      <c r="H27" s="849">
        <v>1</v>
      </c>
      <c r="I27" s="849">
        <v>355</v>
      </c>
      <c r="J27" s="832">
        <v>1</v>
      </c>
      <c r="K27" s="832">
        <v>355</v>
      </c>
      <c r="L27" s="849">
        <v>1</v>
      </c>
      <c r="M27" s="849">
        <v>355</v>
      </c>
      <c r="N27" s="832">
        <v>1</v>
      </c>
      <c r="O27" s="832">
        <v>355</v>
      </c>
      <c r="P27" s="849">
        <v>3</v>
      </c>
      <c r="Q27" s="849">
        <v>1074</v>
      </c>
      <c r="R27" s="837">
        <v>3.0253521126760563</v>
      </c>
      <c r="S27" s="850">
        <v>358</v>
      </c>
    </row>
    <row r="28" spans="1:19" ht="14.45" customHeight="1" x14ac:dyDescent="0.2">
      <c r="A28" s="831" t="s">
        <v>6366</v>
      </c>
      <c r="B28" s="832" t="s">
        <v>6367</v>
      </c>
      <c r="C28" s="832" t="s">
        <v>616</v>
      </c>
      <c r="D28" s="832" t="s">
        <v>3255</v>
      </c>
      <c r="E28" s="832" t="s">
        <v>6657</v>
      </c>
      <c r="F28" s="832" t="s">
        <v>6700</v>
      </c>
      <c r="G28" s="832" t="s">
        <v>6701</v>
      </c>
      <c r="H28" s="849">
        <v>1</v>
      </c>
      <c r="I28" s="849">
        <v>59</v>
      </c>
      <c r="J28" s="832"/>
      <c r="K28" s="832">
        <v>59</v>
      </c>
      <c r="L28" s="849"/>
      <c r="M28" s="849"/>
      <c r="N28" s="832"/>
      <c r="O28" s="832"/>
      <c r="P28" s="849">
        <v>1</v>
      </c>
      <c r="Q28" s="849">
        <v>61</v>
      </c>
      <c r="R28" s="837"/>
      <c r="S28" s="850">
        <v>61</v>
      </c>
    </row>
    <row r="29" spans="1:19" ht="14.45" customHeight="1" x14ac:dyDescent="0.2">
      <c r="A29" s="831" t="s">
        <v>6366</v>
      </c>
      <c r="B29" s="832" t="s">
        <v>6367</v>
      </c>
      <c r="C29" s="832" t="s">
        <v>616</v>
      </c>
      <c r="D29" s="832" t="s">
        <v>3255</v>
      </c>
      <c r="E29" s="832" t="s">
        <v>6657</v>
      </c>
      <c r="F29" s="832" t="s">
        <v>6704</v>
      </c>
      <c r="G29" s="832" t="s">
        <v>6705</v>
      </c>
      <c r="H29" s="849"/>
      <c r="I29" s="849"/>
      <c r="J29" s="832"/>
      <c r="K29" s="832"/>
      <c r="L29" s="849"/>
      <c r="M29" s="849"/>
      <c r="N29" s="832"/>
      <c r="O29" s="832"/>
      <c r="P29" s="849">
        <v>1</v>
      </c>
      <c r="Q29" s="849">
        <v>61</v>
      </c>
      <c r="R29" s="837"/>
      <c r="S29" s="850">
        <v>61</v>
      </c>
    </row>
    <row r="30" spans="1:19" ht="14.45" customHeight="1" x14ac:dyDescent="0.2">
      <c r="A30" s="831" t="s">
        <v>6366</v>
      </c>
      <c r="B30" s="832" t="s">
        <v>6367</v>
      </c>
      <c r="C30" s="832" t="s">
        <v>616</v>
      </c>
      <c r="D30" s="832" t="s">
        <v>6352</v>
      </c>
      <c r="E30" s="832" t="s">
        <v>6368</v>
      </c>
      <c r="F30" s="832" t="s">
        <v>6393</v>
      </c>
      <c r="G30" s="832" t="s">
        <v>3205</v>
      </c>
      <c r="H30" s="849">
        <v>13.47</v>
      </c>
      <c r="I30" s="849">
        <v>191518.19</v>
      </c>
      <c r="J30" s="832"/>
      <c r="K30" s="832">
        <v>14218.12843355605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5" customHeight="1" x14ac:dyDescent="0.2">
      <c r="A31" s="831" t="s">
        <v>6366</v>
      </c>
      <c r="B31" s="832" t="s">
        <v>6367</v>
      </c>
      <c r="C31" s="832" t="s">
        <v>616</v>
      </c>
      <c r="D31" s="832" t="s">
        <v>6352</v>
      </c>
      <c r="E31" s="832" t="s">
        <v>6368</v>
      </c>
      <c r="F31" s="832" t="s">
        <v>6394</v>
      </c>
      <c r="G31" s="832" t="s">
        <v>6395</v>
      </c>
      <c r="H31" s="849">
        <v>2</v>
      </c>
      <c r="I31" s="849">
        <v>57089.94</v>
      </c>
      <c r="J31" s="832"/>
      <c r="K31" s="832">
        <v>28544.97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5" customHeight="1" x14ac:dyDescent="0.2">
      <c r="A32" s="831" t="s">
        <v>6366</v>
      </c>
      <c r="B32" s="832" t="s">
        <v>6367</v>
      </c>
      <c r="C32" s="832" t="s">
        <v>616</v>
      </c>
      <c r="D32" s="832" t="s">
        <v>6352</v>
      </c>
      <c r="E32" s="832" t="s">
        <v>6368</v>
      </c>
      <c r="F32" s="832" t="s">
        <v>6396</v>
      </c>
      <c r="G32" s="832" t="s">
        <v>6395</v>
      </c>
      <c r="H32" s="849">
        <v>2</v>
      </c>
      <c r="I32" s="849">
        <v>115695.2</v>
      </c>
      <c r="J32" s="832"/>
      <c r="K32" s="832">
        <v>57847.6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5" customHeight="1" x14ac:dyDescent="0.2">
      <c r="A33" s="831" t="s">
        <v>6366</v>
      </c>
      <c r="B33" s="832" t="s">
        <v>6367</v>
      </c>
      <c r="C33" s="832" t="s">
        <v>616</v>
      </c>
      <c r="D33" s="832" t="s">
        <v>6352</v>
      </c>
      <c r="E33" s="832" t="s">
        <v>6368</v>
      </c>
      <c r="F33" s="832" t="s">
        <v>6397</v>
      </c>
      <c r="G33" s="832" t="s">
        <v>6395</v>
      </c>
      <c r="H33" s="849">
        <v>5</v>
      </c>
      <c r="I33" s="849">
        <v>557232.65</v>
      </c>
      <c r="J33" s="832"/>
      <c r="K33" s="832">
        <v>111446.53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5" customHeight="1" x14ac:dyDescent="0.2">
      <c r="A34" s="831" t="s">
        <v>6366</v>
      </c>
      <c r="B34" s="832" t="s">
        <v>6367</v>
      </c>
      <c r="C34" s="832" t="s">
        <v>616</v>
      </c>
      <c r="D34" s="832" t="s">
        <v>6352</v>
      </c>
      <c r="E34" s="832" t="s">
        <v>6368</v>
      </c>
      <c r="F34" s="832" t="s">
        <v>6400</v>
      </c>
      <c r="G34" s="832" t="s">
        <v>4461</v>
      </c>
      <c r="H34" s="849">
        <v>7</v>
      </c>
      <c r="I34" s="849">
        <v>313832.93</v>
      </c>
      <c r="J34" s="832"/>
      <c r="K34" s="832">
        <v>44833.275714285715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5" customHeight="1" x14ac:dyDescent="0.2">
      <c r="A35" s="831" t="s">
        <v>6366</v>
      </c>
      <c r="B35" s="832" t="s">
        <v>6367</v>
      </c>
      <c r="C35" s="832" t="s">
        <v>616</v>
      </c>
      <c r="D35" s="832" t="s">
        <v>6352</v>
      </c>
      <c r="E35" s="832" t="s">
        <v>6368</v>
      </c>
      <c r="F35" s="832" t="s">
        <v>6408</v>
      </c>
      <c r="G35" s="832" t="s">
        <v>2288</v>
      </c>
      <c r="H35" s="849">
        <v>2.4699999999999998</v>
      </c>
      <c r="I35" s="849">
        <v>17713.82</v>
      </c>
      <c r="J35" s="832"/>
      <c r="K35" s="832">
        <v>7171.5870445344135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5" customHeight="1" x14ac:dyDescent="0.2">
      <c r="A36" s="831" t="s">
        <v>6366</v>
      </c>
      <c r="B36" s="832" t="s">
        <v>6367</v>
      </c>
      <c r="C36" s="832" t="s">
        <v>616</v>
      </c>
      <c r="D36" s="832" t="s">
        <v>6352</v>
      </c>
      <c r="E36" s="832" t="s">
        <v>6368</v>
      </c>
      <c r="F36" s="832" t="s">
        <v>6409</v>
      </c>
      <c r="G36" s="832" t="s">
        <v>2288</v>
      </c>
      <c r="H36" s="849">
        <v>2.8600000000000003</v>
      </c>
      <c r="I36" s="849">
        <v>82043.759999999995</v>
      </c>
      <c r="J36" s="832"/>
      <c r="K36" s="832">
        <v>28686.629370629365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5" customHeight="1" x14ac:dyDescent="0.2">
      <c r="A37" s="831" t="s">
        <v>6366</v>
      </c>
      <c r="B37" s="832" t="s">
        <v>6367</v>
      </c>
      <c r="C37" s="832" t="s">
        <v>616</v>
      </c>
      <c r="D37" s="832" t="s">
        <v>6352</v>
      </c>
      <c r="E37" s="832" t="s">
        <v>6368</v>
      </c>
      <c r="F37" s="832" t="s">
        <v>6410</v>
      </c>
      <c r="G37" s="832" t="s">
        <v>2298</v>
      </c>
      <c r="H37" s="849">
        <v>178.44</v>
      </c>
      <c r="I37" s="849">
        <v>889166.52</v>
      </c>
      <c r="J37" s="832"/>
      <c r="K37" s="832">
        <v>4983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6366</v>
      </c>
      <c r="B38" s="832" t="s">
        <v>6367</v>
      </c>
      <c r="C38" s="832" t="s">
        <v>616</v>
      </c>
      <c r="D38" s="832" t="s">
        <v>6352</v>
      </c>
      <c r="E38" s="832" t="s">
        <v>6368</v>
      </c>
      <c r="F38" s="832" t="s">
        <v>6412</v>
      </c>
      <c r="G38" s="832" t="s">
        <v>3215</v>
      </c>
      <c r="H38" s="849">
        <v>89.07</v>
      </c>
      <c r="I38" s="849">
        <v>938574.24</v>
      </c>
      <c r="J38" s="832"/>
      <c r="K38" s="832">
        <v>10537.490063994612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5" customHeight="1" x14ac:dyDescent="0.2">
      <c r="A39" s="831" t="s">
        <v>6366</v>
      </c>
      <c r="B39" s="832" t="s">
        <v>6367</v>
      </c>
      <c r="C39" s="832" t="s">
        <v>616</v>
      </c>
      <c r="D39" s="832" t="s">
        <v>6352</v>
      </c>
      <c r="E39" s="832" t="s">
        <v>6368</v>
      </c>
      <c r="F39" s="832" t="s">
        <v>6424</v>
      </c>
      <c r="G39" s="832" t="s">
        <v>881</v>
      </c>
      <c r="H39" s="849">
        <v>0.2</v>
      </c>
      <c r="I39" s="849">
        <v>14.15</v>
      </c>
      <c r="J39" s="832"/>
      <c r="K39" s="832">
        <v>70.75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5" customHeight="1" x14ac:dyDescent="0.2">
      <c r="A40" s="831" t="s">
        <v>6366</v>
      </c>
      <c r="B40" s="832" t="s">
        <v>6367</v>
      </c>
      <c r="C40" s="832" t="s">
        <v>616</v>
      </c>
      <c r="D40" s="832" t="s">
        <v>6352</v>
      </c>
      <c r="E40" s="832" t="s">
        <v>6368</v>
      </c>
      <c r="F40" s="832" t="s">
        <v>6432</v>
      </c>
      <c r="G40" s="832" t="s">
        <v>6433</v>
      </c>
      <c r="H40" s="849">
        <v>0.8</v>
      </c>
      <c r="I40" s="849">
        <v>93.84</v>
      </c>
      <c r="J40" s="832"/>
      <c r="K40" s="832">
        <v>117.3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5" customHeight="1" x14ac:dyDescent="0.2">
      <c r="A41" s="831" t="s">
        <v>6366</v>
      </c>
      <c r="B41" s="832" t="s">
        <v>6367</v>
      </c>
      <c r="C41" s="832" t="s">
        <v>616</v>
      </c>
      <c r="D41" s="832" t="s">
        <v>6352</v>
      </c>
      <c r="E41" s="832" t="s">
        <v>6368</v>
      </c>
      <c r="F41" s="832" t="s">
        <v>6444</v>
      </c>
      <c r="G41" s="832" t="s">
        <v>6443</v>
      </c>
      <c r="H41" s="849">
        <v>1</v>
      </c>
      <c r="I41" s="849">
        <v>165.92</v>
      </c>
      <c r="J41" s="832"/>
      <c r="K41" s="832">
        <v>165.92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5" customHeight="1" x14ac:dyDescent="0.2">
      <c r="A42" s="831" t="s">
        <v>6366</v>
      </c>
      <c r="B42" s="832" t="s">
        <v>6367</v>
      </c>
      <c r="C42" s="832" t="s">
        <v>616</v>
      </c>
      <c r="D42" s="832" t="s">
        <v>6352</v>
      </c>
      <c r="E42" s="832" t="s">
        <v>6368</v>
      </c>
      <c r="F42" s="832" t="s">
        <v>6454</v>
      </c>
      <c r="G42" s="832" t="s">
        <v>6453</v>
      </c>
      <c r="H42" s="849">
        <v>5</v>
      </c>
      <c r="I42" s="849">
        <v>437310.15</v>
      </c>
      <c r="J42" s="832"/>
      <c r="K42" s="832">
        <v>87462.03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6366</v>
      </c>
      <c r="B43" s="832" t="s">
        <v>6367</v>
      </c>
      <c r="C43" s="832" t="s">
        <v>616</v>
      </c>
      <c r="D43" s="832" t="s">
        <v>6352</v>
      </c>
      <c r="E43" s="832" t="s">
        <v>6368</v>
      </c>
      <c r="F43" s="832" t="s">
        <v>6476</v>
      </c>
      <c r="G43" s="832" t="s">
        <v>6477</v>
      </c>
      <c r="H43" s="849">
        <v>1</v>
      </c>
      <c r="I43" s="849">
        <v>3799.88</v>
      </c>
      <c r="J43" s="832"/>
      <c r="K43" s="832">
        <v>3799.88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5" customHeight="1" x14ac:dyDescent="0.2">
      <c r="A44" s="831" t="s">
        <v>6366</v>
      </c>
      <c r="B44" s="832" t="s">
        <v>6367</v>
      </c>
      <c r="C44" s="832" t="s">
        <v>616</v>
      </c>
      <c r="D44" s="832" t="s">
        <v>6352</v>
      </c>
      <c r="E44" s="832" t="s">
        <v>6368</v>
      </c>
      <c r="F44" s="832" t="s">
        <v>6479</v>
      </c>
      <c r="G44" s="832" t="s">
        <v>6480</v>
      </c>
      <c r="H44" s="849">
        <v>1</v>
      </c>
      <c r="I44" s="849">
        <v>46599.44</v>
      </c>
      <c r="J44" s="832"/>
      <c r="K44" s="832">
        <v>46599.44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5" customHeight="1" x14ac:dyDescent="0.2">
      <c r="A45" s="831" t="s">
        <v>6366</v>
      </c>
      <c r="B45" s="832" t="s">
        <v>6367</v>
      </c>
      <c r="C45" s="832" t="s">
        <v>616</v>
      </c>
      <c r="D45" s="832" t="s">
        <v>6352</v>
      </c>
      <c r="E45" s="832" t="s">
        <v>6368</v>
      </c>
      <c r="F45" s="832" t="s">
        <v>6495</v>
      </c>
      <c r="G45" s="832" t="s">
        <v>2307</v>
      </c>
      <c r="H45" s="849">
        <v>7.57</v>
      </c>
      <c r="I45" s="849">
        <v>68417.440000000002</v>
      </c>
      <c r="J45" s="832"/>
      <c r="K45" s="832">
        <v>9037.9709379128144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5" customHeight="1" x14ac:dyDescent="0.2">
      <c r="A46" s="831" t="s">
        <v>6366</v>
      </c>
      <c r="B46" s="832" t="s">
        <v>6367</v>
      </c>
      <c r="C46" s="832" t="s">
        <v>616</v>
      </c>
      <c r="D46" s="832" t="s">
        <v>6352</v>
      </c>
      <c r="E46" s="832" t="s">
        <v>6368</v>
      </c>
      <c r="F46" s="832" t="s">
        <v>6502</v>
      </c>
      <c r="G46" s="832" t="s">
        <v>6503</v>
      </c>
      <c r="H46" s="849">
        <v>0.86</v>
      </c>
      <c r="I46" s="849">
        <v>314.58</v>
      </c>
      <c r="J46" s="832"/>
      <c r="K46" s="832">
        <v>365.7906976744186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5" customHeight="1" x14ac:dyDescent="0.2">
      <c r="A47" s="831" t="s">
        <v>6366</v>
      </c>
      <c r="B47" s="832" t="s">
        <v>6367</v>
      </c>
      <c r="C47" s="832" t="s">
        <v>616</v>
      </c>
      <c r="D47" s="832" t="s">
        <v>6352</v>
      </c>
      <c r="E47" s="832" t="s">
        <v>6368</v>
      </c>
      <c r="F47" s="832" t="s">
        <v>6504</v>
      </c>
      <c r="G47" s="832" t="s">
        <v>3205</v>
      </c>
      <c r="H47" s="849">
        <v>11</v>
      </c>
      <c r="I47" s="849">
        <v>464606.01</v>
      </c>
      <c r="J47" s="832"/>
      <c r="K47" s="832">
        <v>42236.91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5" customHeight="1" x14ac:dyDescent="0.2">
      <c r="A48" s="831" t="s">
        <v>6366</v>
      </c>
      <c r="B48" s="832" t="s">
        <v>6367</v>
      </c>
      <c r="C48" s="832" t="s">
        <v>616</v>
      </c>
      <c r="D48" s="832" t="s">
        <v>6352</v>
      </c>
      <c r="E48" s="832" t="s">
        <v>6368</v>
      </c>
      <c r="F48" s="832" t="s">
        <v>6506</v>
      </c>
      <c r="G48" s="832" t="s">
        <v>6507</v>
      </c>
      <c r="H48" s="849">
        <v>9.8999999999999986</v>
      </c>
      <c r="I48" s="849">
        <v>83160.479999999996</v>
      </c>
      <c r="J48" s="832"/>
      <c r="K48" s="832">
        <v>8400.0484848484848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5" customHeight="1" x14ac:dyDescent="0.2">
      <c r="A49" s="831" t="s">
        <v>6366</v>
      </c>
      <c r="B49" s="832" t="s">
        <v>6367</v>
      </c>
      <c r="C49" s="832" t="s">
        <v>616</v>
      </c>
      <c r="D49" s="832" t="s">
        <v>6352</v>
      </c>
      <c r="E49" s="832" t="s">
        <v>6368</v>
      </c>
      <c r="F49" s="832" t="s">
        <v>6523</v>
      </c>
      <c r="G49" s="832" t="s">
        <v>3218</v>
      </c>
      <c r="H49" s="849">
        <v>8</v>
      </c>
      <c r="I49" s="849">
        <v>385203.12</v>
      </c>
      <c r="J49" s="832"/>
      <c r="K49" s="832">
        <v>48150.39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5" customHeight="1" x14ac:dyDescent="0.2">
      <c r="A50" s="831" t="s">
        <v>6366</v>
      </c>
      <c r="B50" s="832" t="s">
        <v>6367</v>
      </c>
      <c r="C50" s="832" t="s">
        <v>616</v>
      </c>
      <c r="D50" s="832" t="s">
        <v>6352</v>
      </c>
      <c r="E50" s="832" t="s">
        <v>6368</v>
      </c>
      <c r="F50" s="832" t="s">
        <v>6525</v>
      </c>
      <c r="G50" s="832" t="s">
        <v>6507</v>
      </c>
      <c r="H50" s="849">
        <v>17.119999999999997</v>
      </c>
      <c r="I50" s="849">
        <v>293945.40000000002</v>
      </c>
      <c r="J50" s="832"/>
      <c r="K50" s="832">
        <v>17169.707943925237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5" customHeight="1" x14ac:dyDescent="0.2">
      <c r="A51" s="831" t="s">
        <v>6366</v>
      </c>
      <c r="B51" s="832" t="s">
        <v>6367</v>
      </c>
      <c r="C51" s="832" t="s">
        <v>616</v>
      </c>
      <c r="D51" s="832" t="s">
        <v>6352</v>
      </c>
      <c r="E51" s="832" t="s">
        <v>6368</v>
      </c>
      <c r="F51" s="832" t="s">
        <v>6535</v>
      </c>
      <c r="G51" s="832" t="s">
        <v>3029</v>
      </c>
      <c r="H51" s="849">
        <v>0.05</v>
      </c>
      <c r="I51" s="849">
        <v>14.14</v>
      </c>
      <c r="J51" s="832"/>
      <c r="K51" s="832">
        <v>282.8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5" customHeight="1" x14ac:dyDescent="0.2">
      <c r="A52" s="831" t="s">
        <v>6366</v>
      </c>
      <c r="B52" s="832" t="s">
        <v>6367</v>
      </c>
      <c r="C52" s="832" t="s">
        <v>616</v>
      </c>
      <c r="D52" s="832" t="s">
        <v>6352</v>
      </c>
      <c r="E52" s="832" t="s">
        <v>6368</v>
      </c>
      <c r="F52" s="832" t="s">
        <v>6537</v>
      </c>
      <c r="G52" s="832" t="s">
        <v>3181</v>
      </c>
      <c r="H52" s="849">
        <v>15</v>
      </c>
      <c r="I52" s="849">
        <v>2529223.62</v>
      </c>
      <c r="J52" s="832"/>
      <c r="K52" s="832">
        <v>168614.908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5" customHeight="1" x14ac:dyDescent="0.2">
      <c r="A53" s="831" t="s">
        <v>6366</v>
      </c>
      <c r="B53" s="832" t="s">
        <v>6367</v>
      </c>
      <c r="C53" s="832" t="s">
        <v>616</v>
      </c>
      <c r="D53" s="832" t="s">
        <v>6352</v>
      </c>
      <c r="E53" s="832" t="s">
        <v>6368</v>
      </c>
      <c r="F53" s="832" t="s">
        <v>6547</v>
      </c>
      <c r="G53" s="832" t="s">
        <v>2337</v>
      </c>
      <c r="H53" s="849">
        <v>16.47</v>
      </c>
      <c r="I53" s="849">
        <v>195522.8</v>
      </c>
      <c r="J53" s="832"/>
      <c r="K53" s="832">
        <v>11871.451123254403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5" customHeight="1" x14ac:dyDescent="0.2">
      <c r="A54" s="831" t="s">
        <v>6366</v>
      </c>
      <c r="B54" s="832" t="s">
        <v>6367</v>
      </c>
      <c r="C54" s="832" t="s">
        <v>616</v>
      </c>
      <c r="D54" s="832" t="s">
        <v>6352</v>
      </c>
      <c r="E54" s="832" t="s">
        <v>6368</v>
      </c>
      <c r="F54" s="832" t="s">
        <v>6548</v>
      </c>
      <c r="G54" s="832" t="s">
        <v>6549</v>
      </c>
      <c r="H54" s="849">
        <v>3</v>
      </c>
      <c r="I54" s="849">
        <v>327290.49</v>
      </c>
      <c r="J54" s="832"/>
      <c r="K54" s="832">
        <v>109096.83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5" customHeight="1" x14ac:dyDescent="0.2">
      <c r="A55" s="831" t="s">
        <v>6366</v>
      </c>
      <c r="B55" s="832" t="s">
        <v>6367</v>
      </c>
      <c r="C55" s="832" t="s">
        <v>616</v>
      </c>
      <c r="D55" s="832" t="s">
        <v>6352</v>
      </c>
      <c r="E55" s="832" t="s">
        <v>6368</v>
      </c>
      <c r="F55" s="832" t="s">
        <v>6563</v>
      </c>
      <c r="G55" s="832" t="s">
        <v>6562</v>
      </c>
      <c r="H55" s="849">
        <v>2</v>
      </c>
      <c r="I55" s="849">
        <v>1536.4</v>
      </c>
      <c r="J55" s="832"/>
      <c r="K55" s="832">
        <v>768.2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5" customHeight="1" x14ac:dyDescent="0.2">
      <c r="A56" s="831" t="s">
        <v>6366</v>
      </c>
      <c r="B56" s="832" t="s">
        <v>6367</v>
      </c>
      <c r="C56" s="832" t="s">
        <v>616</v>
      </c>
      <c r="D56" s="832" t="s">
        <v>6352</v>
      </c>
      <c r="E56" s="832" t="s">
        <v>6368</v>
      </c>
      <c r="F56" s="832" t="s">
        <v>6564</v>
      </c>
      <c r="G56" s="832" t="s">
        <v>2337</v>
      </c>
      <c r="H56" s="849">
        <v>21</v>
      </c>
      <c r="I56" s="849">
        <v>626455.05000000005</v>
      </c>
      <c r="J56" s="832"/>
      <c r="K56" s="832">
        <v>29831.192857142858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5" customHeight="1" x14ac:dyDescent="0.2">
      <c r="A57" s="831" t="s">
        <v>6366</v>
      </c>
      <c r="B57" s="832" t="s">
        <v>6367</v>
      </c>
      <c r="C57" s="832" t="s">
        <v>616</v>
      </c>
      <c r="D57" s="832" t="s">
        <v>6352</v>
      </c>
      <c r="E57" s="832" t="s">
        <v>6635</v>
      </c>
      <c r="F57" s="832" t="s">
        <v>6636</v>
      </c>
      <c r="G57" s="832" t="s">
        <v>6637</v>
      </c>
      <c r="H57" s="849">
        <v>3</v>
      </c>
      <c r="I57" s="849">
        <v>6478.7100000000009</v>
      </c>
      <c r="J57" s="832"/>
      <c r="K57" s="832">
        <v>2159.5700000000002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5" customHeight="1" x14ac:dyDescent="0.2">
      <c r="A58" s="831" t="s">
        <v>6366</v>
      </c>
      <c r="B58" s="832" t="s">
        <v>6367</v>
      </c>
      <c r="C58" s="832" t="s">
        <v>616</v>
      </c>
      <c r="D58" s="832" t="s">
        <v>6352</v>
      </c>
      <c r="E58" s="832" t="s">
        <v>6635</v>
      </c>
      <c r="F58" s="832" t="s">
        <v>6638</v>
      </c>
      <c r="G58" s="832" t="s">
        <v>6639</v>
      </c>
      <c r="H58" s="849">
        <v>3</v>
      </c>
      <c r="I58" s="849">
        <v>7923.4500000000007</v>
      </c>
      <c r="J58" s="832"/>
      <c r="K58" s="832">
        <v>2641.15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5" customHeight="1" x14ac:dyDescent="0.2">
      <c r="A59" s="831" t="s">
        <v>6366</v>
      </c>
      <c r="B59" s="832" t="s">
        <v>6367</v>
      </c>
      <c r="C59" s="832" t="s">
        <v>616</v>
      </c>
      <c r="D59" s="832" t="s">
        <v>6352</v>
      </c>
      <c r="E59" s="832" t="s">
        <v>6657</v>
      </c>
      <c r="F59" s="832" t="s">
        <v>6660</v>
      </c>
      <c r="G59" s="832" t="s">
        <v>6661</v>
      </c>
      <c r="H59" s="849">
        <v>1</v>
      </c>
      <c r="I59" s="849">
        <v>122</v>
      </c>
      <c r="J59" s="832"/>
      <c r="K59" s="832">
        <v>122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5" customHeight="1" x14ac:dyDescent="0.2">
      <c r="A60" s="831" t="s">
        <v>6366</v>
      </c>
      <c r="B60" s="832" t="s">
        <v>6367</v>
      </c>
      <c r="C60" s="832" t="s">
        <v>616</v>
      </c>
      <c r="D60" s="832" t="s">
        <v>6352</v>
      </c>
      <c r="E60" s="832" t="s">
        <v>6657</v>
      </c>
      <c r="F60" s="832" t="s">
        <v>6664</v>
      </c>
      <c r="G60" s="832" t="s">
        <v>6665</v>
      </c>
      <c r="H60" s="849">
        <v>3</v>
      </c>
      <c r="I60" s="849">
        <v>588</v>
      </c>
      <c r="J60" s="832"/>
      <c r="K60" s="832">
        <v>196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5" customHeight="1" x14ac:dyDescent="0.2">
      <c r="A61" s="831" t="s">
        <v>6366</v>
      </c>
      <c r="B61" s="832" t="s">
        <v>6367</v>
      </c>
      <c r="C61" s="832" t="s">
        <v>616</v>
      </c>
      <c r="D61" s="832" t="s">
        <v>6352</v>
      </c>
      <c r="E61" s="832" t="s">
        <v>6657</v>
      </c>
      <c r="F61" s="832" t="s">
        <v>6666</v>
      </c>
      <c r="G61" s="832" t="s">
        <v>6667</v>
      </c>
      <c r="H61" s="849">
        <v>11</v>
      </c>
      <c r="I61" s="849">
        <v>407</v>
      </c>
      <c r="J61" s="832"/>
      <c r="K61" s="832">
        <v>37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5" customHeight="1" x14ac:dyDescent="0.2">
      <c r="A62" s="831" t="s">
        <v>6366</v>
      </c>
      <c r="B62" s="832" t="s">
        <v>6367</v>
      </c>
      <c r="C62" s="832" t="s">
        <v>616</v>
      </c>
      <c r="D62" s="832" t="s">
        <v>6352</v>
      </c>
      <c r="E62" s="832" t="s">
        <v>6657</v>
      </c>
      <c r="F62" s="832" t="s">
        <v>6676</v>
      </c>
      <c r="G62" s="832" t="s">
        <v>6677</v>
      </c>
      <c r="H62" s="849">
        <v>135</v>
      </c>
      <c r="I62" s="849">
        <v>0</v>
      </c>
      <c r="J62" s="832"/>
      <c r="K62" s="832">
        <v>0</v>
      </c>
      <c r="L62" s="849"/>
      <c r="M62" s="849"/>
      <c r="N62" s="832"/>
      <c r="O62" s="832"/>
      <c r="P62" s="849"/>
      <c r="Q62" s="849"/>
      <c r="R62" s="837"/>
      <c r="S62" s="850"/>
    </row>
    <row r="63" spans="1:19" ht="14.45" customHeight="1" x14ac:dyDescent="0.2">
      <c r="A63" s="831" t="s">
        <v>6366</v>
      </c>
      <c r="B63" s="832" t="s">
        <v>6367</v>
      </c>
      <c r="C63" s="832" t="s">
        <v>616</v>
      </c>
      <c r="D63" s="832" t="s">
        <v>6352</v>
      </c>
      <c r="E63" s="832" t="s">
        <v>6657</v>
      </c>
      <c r="F63" s="832" t="s">
        <v>6680</v>
      </c>
      <c r="G63" s="832" t="s">
        <v>6681</v>
      </c>
      <c r="H63" s="849">
        <v>4</v>
      </c>
      <c r="I63" s="849">
        <v>972</v>
      </c>
      <c r="J63" s="832"/>
      <c r="K63" s="832">
        <v>243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5" customHeight="1" x14ac:dyDescent="0.2">
      <c r="A64" s="831" t="s">
        <v>6366</v>
      </c>
      <c r="B64" s="832" t="s">
        <v>6367</v>
      </c>
      <c r="C64" s="832" t="s">
        <v>616</v>
      </c>
      <c r="D64" s="832" t="s">
        <v>6352</v>
      </c>
      <c r="E64" s="832" t="s">
        <v>6657</v>
      </c>
      <c r="F64" s="832" t="s">
        <v>6682</v>
      </c>
      <c r="G64" s="832" t="s">
        <v>6683</v>
      </c>
      <c r="H64" s="849">
        <v>1</v>
      </c>
      <c r="I64" s="849">
        <v>33.33</v>
      </c>
      <c r="J64" s="832"/>
      <c r="K64" s="832">
        <v>33.33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5" customHeight="1" x14ac:dyDescent="0.2">
      <c r="A65" s="831" t="s">
        <v>6366</v>
      </c>
      <c r="B65" s="832" t="s">
        <v>6367</v>
      </c>
      <c r="C65" s="832" t="s">
        <v>616</v>
      </c>
      <c r="D65" s="832" t="s">
        <v>6352</v>
      </c>
      <c r="E65" s="832" t="s">
        <v>6657</v>
      </c>
      <c r="F65" s="832" t="s">
        <v>6684</v>
      </c>
      <c r="G65" s="832" t="s">
        <v>6685</v>
      </c>
      <c r="H65" s="849">
        <v>3</v>
      </c>
      <c r="I65" s="849">
        <v>111</v>
      </c>
      <c r="J65" s="832"/>
      <c r="K65" s="832">
        <v>37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5" customHeight="1" x14ac:dyDescent="0.2">
      <c r="A66" s="831" t="s">
        <v>6366</v>
      </c>
      <c r="B66" s="832" t="s">
        <v>6367</v>
      </c>
      <c r="C66" s="832" t="s">
        <v>616</v>
      </c>
      <c r="D66" s="832" t="s">
        <v>6352</v>
      </c>
      <c r="E66" s="832" t="s">
        <v>6657</v>
      </c>
      <c r="F66" s="832" t="s">
        <v>6690</v>
      </c>
      <c r="G66" s="832" t="s">
        <v>6691</v>
      </c>
      <c r="H66" s="849">
        <v>1</v>
      </c>
      <c r="I66" s="849">
        <v>355</v>
      </c>
      <c r="J66" s="832"/>
      <c r="K66" s="832">
        <v>355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5" customHeight="1" x14ac:dyDescent="0.2">
      <c r="A67" s="831" t="s">
        <v>6366</v>
      </c>
      <c r="B67" s="832" t="s">
        <v>6367</v>
      </c>
      <c r="C67" s="832" t="s">
        <v>616</v>
      </c>
      <c r="D67" s="832" t="s">
        <v>6352</v>
      </c>
      <c r="E67" s="832" t="s">
        <v>6657</v>
      </c>
      <c r="F67" s="832" t="s">
        <v>6694</v>
      </c>
      <c r="G67" s="832" t="s">
        <v>6695</v>
      </c>
      <c r="H67" s="849">
        <v>1</v>
      </c>
      <c r="I67" s="849">
        <v>132</v>
      </c>
      <c r="J67" s="832"/>
      <c r="K67" s="832">
        <v>132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5" customHeight="1" x14ac:dyDescent="0.2">
      <c r="A68" s="831" t="s">
        <v>6366</v>
      </c>
      <c r="B68" s="832" t="s">
        <v>6367</v>
      </c>
      <c r="C68" s="832" t="s">
        <v>616</v>
      </c>
      <c r="D68" s="832" t="s">
        <v>6352</v>
      </c>
      <c r="E68" s="832" t="s">
        <v>6657</v>
      </c>
      <c r="F68" s="832" t="s">
        <v>6700</v>
      </c>
      <c r="G68" s="832" t="s">
        <v>6701</v>
      </c>
      <c r="H68" s="849">
        <v>10</v>
      </c>
      <c r="I68" s="849">
        <v>590</v>
      </c>
      <c r="J68" s="832"/>
      <c r="K68" s="832">
        <v>59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6366</v>
      </c>
      <c r="B69" s="832" t="s">
        <v>6367</v>
      </c>
      <c r="C69" s="832" t="s">
        <v>616</v>
      </c>
      <c r="D69" s="832" t="s">
        <v>6348</v>
      </c>
      <c r="E69" s="832" t="s">
        <v>6368</v>
      </c>
      <c r="F69" s="832" t="s">
        <v>6369</v>
      </c>
      <c r="G69" s="832" t="s">
        <v>6370</v>
      </c>
      <c r="H69" s="849">
        <v>0.4</v>
      </c>
      <c r="I69" s="849">
        <v>21.64</v>
      </c>
      <c r="J69" s="832"/>
      <c r="K69" s="832">
        <v>54.1</v>
      </c>
      <c r="L69" s="849"/>
      <c r="M69" s="849"/>
      <c r="N69" s="832"/>
      <c r="O69" s="832"/>
      <c r="P69" s="849">
        <v>0.60000000000000009</v>
      </c>
      <c r="Q69" s="849">
        <v>32.64</v>
      </c>
      <c r="R69" s="837"/>
      <c r="S69" s="850">
        <v>54.399999999999991</v>
      </c>
    </row>
    <row r="70" spans="1:19" ht="14.45" customHeight="1" x14ac:dyDescent="0.2">
      <c r="A70" s="831" t="s">
        <v>6366</v>
      </c>
      <c r="B70" s="832" t="s">
        <v>6367</v>
      </c>
      <c r="C70" s="832" t="s">
        <v>616</v>
      </c>
      <c r="D70" s="832" t="s">
        <v>6348</v>
      </c>
      <c r="E70" s="832" t="s">
        <v>6368</v>
      </c>
      <c r="F70" s="832" t="s">
        <v>6371</v>
      </c>
      <c r="G70" s="832" t="s">
        <v>6370</v>
      </c>
      <c r="H70" s="849"/>
      <c r="I70" s="849"/>
      <c r="J70" s="832"/>
      <c r="K70" s="832"/>
      <c r="L70" s="849"/>
      <c r="M70" s="849"/>
      <c r="N70" s="832"/>
      <c r="O70" s="832"/>
      <c r="P70" s="849">
        <v>0.62</v>
      </c>
      <c r="Q70" s="849">
        <v>67.489999999999995</v>
      </c>
      <c r="R70" s="837"/>
      <c r="S70" s="850">
        <v>108.85483870967741</v>
      </c>
    </row>
    <row r="71" spans="1:19" ht="14.45" customHeight="1" x14ac:dyDescent="0.2">
      <c r="A71" s="831" t="s">
        <v>6366</v>
      </c>
      <c r="B71" s="832" t="s">
        <v>6367</v>
      </c>
      <c r="C71" s="832" t="s">
        <v>616</v>
      </c>
      <c r="D71" s="832" t="s">
        <v>6348</v>
      </c>
      <c r="E71" s="832" t="s">
        <v>6368</v>
      </c>
      <c r="F71" s="832" t="s">
        <v>6377</v>
      </c>
      <c r="G71" s="832" t="s">
        <v>6378</v>
      </c>
      <c r="H71" s="849">
        <v>0.8</v>
      </c>
      <c r="I71" s="849">
        <v>164.32</v>
      </c>
      <c r="J71" s="832"/>
      <c r="K71" s="832">
        <v>205.39999999999998</v>
      </c>
      <c r="L71" s="849"/>
      <c r="M71" s="849"/>
      <c r="N71" s="832"/>
      <c r="O71" s="832"/>
      <c r="P71" s="849">
        <v>2</v>
      </c>
      <c r="Q71" s="849">
        <v>375.8</v>
      </c>
      <c r="R71" s="837"/>
      <c r="S71" s="850">
        <v>187.9</v>
      </c>
    </row>
    <row r="72" spans="1:19" ht="14.45" customHeight="1" x14ac:dyDescent="0.2">
      <c r="A72" s="831" t="s">
        <v>6366</v>
      </c>
      <c r="B72" s="832" t="s">
        <v>6367</v>
      </c>
      <c r="C72" s="832" t="s">
        <v>616</v>
      </c>
      <c r="D72" s="832" t="s">
        <v>6348</v>
      </c>
      <c r="E72" s="832" t="s">
        <v>6368</v>
      </c>
      <c r="F72" s="832" t="s">
        <v>6382</v>
      </c>
      <c r="G72" s="832" t="s">
        <v>1496</v>
      </c>
      <c r="H72" s="849"/>
      <c r="I72" s="849"/>
      <c r="J72" s="832"/>
      <c r="K72" s="832"/>
      <c r="L72" s="849"/>
      <c r="M72" s="849"/>
      <c r="N72" s="832"/>
      <c r="O72" s="832"/>
      <c r="P72" s="849">
        <v>2</v>
      </c>
      <c r="Q72" s="849">
        <v>26.74</v>
      </c>
      <c r="R72" s="837"/>
      <c r="S72" s="850">
        <v>13.37</v>
      </c>
    </row>
    <row r="73" spans="1:19" ht="14.45" customHeight="1" x14ac:dyDescent="0.2">
      <c r="A73" s="831" t="s">
        <v>6366</v>
      </c>
      <c r="B73" s="832" t="s">
        <v>6367</v>
      </c>
      <c r="C73" s="832" t="s">
        <v>616</v>
      </c>
      <c r="D73" s="832" t="s">
        <v>6348</v>
      </c>
      <c r="E73" s="832" t="s">
        <v>6368</v>
      </c>
      <c r="F73" s="832" t="s">
        <v>6384</v>
      </c>
      <c r="G73" s="832" t="s">
        <v>2208</v>
      </c>
      <c r="H73" s="849">
        <v>0.65</v>
      </c>
      <c r="I73" s="849">
        <v>237.76999999999998</v>
      </c>
      <c r="J73" s="832"/>
      <c r="K73" s="832">
        <v>365.79999999999995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5" customHeight="1" x14ac:dyDescent="0.2">
      <c r="A74" s="831" t="s">
        <v>6366</v>
      </c>
      <c r="B74" s="832" t="s">
        <v>6367</v>
      </c>
      <c r="C74" s="832" t="s">
        <v>616</v>
      </c>
      <c r="D74" s="832" t="s">
        <v>6348</v>
      </c>
      <c r="E74" s="832" t="s">
        <v>6368</v>
      </c>
      <c r="F74" s="832" t="s">
        <v>6385</v>
      </c>
      <c r="G74" s="832" t="s">
        <v>976</v>
      </c>
      <c r="H74" s="849"/>
      <c r="I74" s="849"/>
      <c r="J74" s="832"/>
      <c r="K74" s="832"/>
      <c r="L74" s="849"/>
      <c r="M74" s="849"/>
      <c r="N74" s="832"/>
      <c r="O74" s="832"/>
      <c r="P74" s="849">
        <v>0.06</v>
      </c>
      <c r="Q74" s="849">
        <v>6.27</v>
      </c>
      <c r="R74" s="837"/>
      <c r="S74" s="850">
        <v>104.5</v>
      </c>
    </row>
    <row r="75" spans="1:19" ht="14.45" customHeight="1" x14ac:dyDescent="0.2">
      <c r="A75" s="831" t="s">
        <v>6366</v>
      </c>
      <c r="B75" s="832" t="s">
        <v>6367</v>
      </c>
      <c r="C75" s="832" t="s">
        <v>616</v>
      </c>
      <c r="D75" s="832" t="s">
        <v>6348</v>
      </c>
      <c r="E75" s="832" t="s">
        <v>6368</v>
      </c>
      <c r="F75" s="832" t="s">
        <v>6387</v>
      </c>
      <c r="G75" s="832" t="s">
        <v>976</v>
      </c>
      <c r="H75" s="849"/>
      <c r="I75" s="849"/>
      <c r="J75" s="832"/>
      <c r="K75" s="832"/>
      <c r="L75" s="849"/>
      <c r="M75" s="849"/>
      <c r="N75" s="832"/>
      <c r="O75" s="832"/>
      <c r="P75" s="849">
        <v>0.2</v>
      </c>
      <c r="Q75" s="849">
        <v>64.900000000000006</v>
      </c>
      <c r="R75" s="837"/>
      <c r="S75" s="850">
        <v>324.5</v>
      </c>
    </row>
    <row r="76" spans="1:19" ht="14.45" customHeight="1" x14ac:dyDescent="0.2">
      <c r="A76" s="831" t="s">
        <v>6366</v>
      </c>
      <c r="B76" s="832" t="s">
        <v>6367</v>
      </c>
      <c r="C76" s="832" t="s">
        <v>616</v>
      </c>
      <c r="D76" s="832" t="s">
        <v>6348</v>
      </c>
      <c r="E76" s="832" t="s">
        <v>6368</v>
      </c>
      <c r="F76" s="832" t="s">
        <v>6391</v>
      </c>
      <c r="G76" s="832" t="s">
        <v>6392</v>
      </c>
      <c r="H76" s="849">
        <v>2</v>
      </c>
      <c r="I76" s="849">
        <v>98638.32</v>
      </c>
      <c r="J76" s="832"/>
      <c r="K76" s="832">
        <v>49319.16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5" customHeight="1" x14ac:dyDescent="0.2">
      <c r="A77" s="831" t="s">
        <v>6366</v>
      </c>
      <c r="B77" s="832" t="s">
        <v>6367</v>
      </c>
      <c r="C77" s="832" t="s">
        <v>616</v>
      </c>
      <c r="D77" s="832" t="s">
        <v>6348</v>
      </c>
      <c r="E77" s="832" t="s">
        <v>6368</v>
      </c>
      <c r="F77" s="832" t="s">
        <v>6393</v>
      </c>
      <c r="G77" s="832" t="s">
        <v>3205</v>
      </c>
      <c r="H77" s="849">
        <v>359.93999999999994</v>
      </c>
      <c r="I77" s="849">
        <v>5079722.9000000004</v>
      </c>
      <c r="J77" s="832"/>
      <c r="K77" s="832">
        <v>14112.693504472971</v>
      </c>
      <c r="L77" s="849"/>
      <c r="M77" s="849"/>
      <c r="N77" s="832"/>
      <c r="O77" s="832"/>
      <c r="P77" s="849">
        <v>13.280000000000001</v>
      </c>
      <c r="Q77" s="849">
        <v>174223.9</v>
      </c>
      <c r="R77" s="837"/>
      <c r="S77" s="850">
        <v>13119.269578313251</v>
      </c>
    </row>
    <row r="78" spans="1:19" ht="14.45" customHeight="1" x14ac:dyDescent="0.2">
      <c r="A78" s="831" t="s">
        <v>6366</v>
      </c>
      <c r="B78" s="832" t="s">
        <v>6367</v>
      </c>
      <c r="C78" s="832" t="s">
        <v>616</v>
      </c>
      <c r="D78" s="832" t="s">
        <v>6348</v>
      </c>
      <c r="E78" s="832" t="s">
        <v>6368</v>
      </c>
      <c r="F78" s="832" t="s">
        <v>6394</v>
      </c>
      <c r="G78" s="832" t="s">
        <v>6395</v>
      </c>
      <c r="H78" s="849">
        <v>7</v>
      </c>
      <c r="I78" s="849">
        <v>199814.82</v>
      </c>
      <c r="J78" s="832"/>
      <c r="K78" s="832">
        <v>28544.974285714288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5" customHeight="1" x14ac:dyDescent="0.2">
      <c r="A79" s="831" t="s">
        <v>6366</v>
      </c>
      <c r="B79" s="832" t="s">
        <v>6367</v>
      </c>
      <c r="C79" s="832" t="s">
        <v>616</v>
      </c>
      <c r="D79" s="832" t="s">
        <v>6348</v>
      </c>
      <c r="E79" s="832" t="s">
        <v>6368</v>
      </c>
      <c r="F79" s="832" t="s">
        <v>6396</v>
      </c>
      <c r="G79" s="832" t="s">
        <v>6395</v>
      </c>
      <c r="H79" s="849">
        <v>7</v>
      </c>
      <c r="I79" s="849">
        <v>404933.6</v>
      </c>
      <c r="J79" s="832"/>
      <c r="K79" s="832">
        <v>57847.657142857141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5" customHeight="1" x14ac:dyDescent="0.2">
      <c r="A80" s="831" t="s">
        <v>6366</v>
      </c>
      <c r="B80" s="832" t="s">
        <v>6367</v>
      </c>
      <c r="C80" s="832" t="s">
        <v>616</v>
      </c>
      <c r="D80" s="832" t="s">
        <v>6348</v>
      </c>
      <c r="E80" s="832" t="s">
        <v>6368</v>
      </c>
      <c r="F80" s="832" t="s">
        <v>6397</v>
      </c>
      <c r="G80" s="832" t="s">
        <v>6395</v>
      </c>
      <c r="H80" s="849">
        <v>28</v>
      </c>
      <c r="I80" s="849">
        <v>3120505.19</v>
      </c>
      <c r="J80" s="832"/>
      <c r="K80" s="832">
        <v>111446.61392857143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5" customHeight="1" x14ac:dyDescent="0.2">
      <c r="A81" s="831" t="s">
        <v>6366</v>
      </c>
      <c r="B81" s="832" t="s">
        <v>6367</v>
      </c>
      <c r="C81" s="832" t="s">
        <v>616</v>
      </c>
      <c r="D81" s="832" t="s">
        <v>6348</v>
      </c>
      <c r="E81" s="832" t="s">
        <v>6368</v>
      </c>
      <c r="F81" s="832" t="s">
        <v>6398</v>
      </c>
      <c r="G81" s="832" t="s">
        <v>6399</v>
      </c>
      <c r="H81" s="849">
        <v>6</v>
      </c>
      <c r="I81" s="849">
        <v>472961.9</v>
      </c>
      <c r="J81" s="832"/>
      <c r="K81" s="832">
        <v>78826.983333333337</v>
      </c>
      <c r="L81" s="849"/>
      <c r="M81" s="849"/>
      <c r="N81" s="832"/>
      <c r="O81" s="832"/>
      <c r="P81" s="849">
        <v>1</v>
      </c>
      <c r="Q81" s="849">
        <v>78827</v>
      </c>
      <c r="R81" s="837"/>
      <c r="S81" s="850">
        <v>78827</v>
      </c>
    </row>
    <row r="82" spans="1:19" ht="14.45" customHeight="1" x14ac:dyDescent="0.2">
      <c r="A82" s="831" t="s">
        <v>6366</v>
      </c>
      <c r="B82" s="832" t="s">
        <v>6367</v>
      </c>
      <c r="C82" s="832" t="s">
        <v>616</v>
      </c>
      <c r="D82" s="832" t="s">
        <v>6348</v>
      </c>
      <c r="E82" s="832" t="s">
        <v>6368</v>
      </c>
      <c r="F82" s="832" t="s">
        <v>6400</v>
      </c>
      <c r="G82" s="832" t="s">
        <v>4461</v>
      </c>
      <c r="H82" s="849">
        <v>33</v>
      </c>
      <c r="I82" s="849">
        <v>1835600.6800000002</v>
      </c>
      <c r="J82" s="832"/>
      <c r="K82" s="832">
        <v>55624.263030303038</v>
      </c>
      <c r="L82" s="849"/>
      <c r="M82" s="849"/>
      <c r="N82" s="832"/>
      <c r="O82" s="832"/>
      <c r="P82" s="849">
        <v>2</v>
      </c>
      <c r="Q82" s="849">
        <v>48044.4</v>
      </c>
      <c r="R82" s="837"/>
      <c r="S82" s="850">
        <v>24022.2</v>
      </c>
    </row>
    <row r="83" spans="1:19" ht="14.45" customHeight="1" x14ac:dyDescent="0.2">
      <c r="A83" s="831" t="s">
        <v>6366</v>
      </c>
      <c r="B83" s="832" t="s">
        <v>6367</v>
      </c>
      <c r="C83" s="832" t="s">
        <v>616</v>
      </c>
      <c r="D83" s="832" t="s">
        <v>6348</v>
      </c>
      <c r="E83" s="832" t="s">
        <v>6368</v>
      </c>
      <c r="F83" s="832" t="s">
        <v>6401</v>
      </c>
      <c r="G83" s="832" t="s">
        <v>6402</v>
      </c>
      <c r="H83" s="849">
        <v>2</v>
      </c>
      <c r="I83" s="849">
        <v>16589.14</v>
      </c>
      <c r="J83" s="832"/>
      <c r="K83" s="832">
        <v>8294.57</v>
      </c>
      <c r="L83" s="849"/>
      <c r="M83" s="849"/>
      <c r="N83" s="832"/>
      <c r="O83" s="832"/>
      <c r="P83" s="849">
        <v>2</v>
      </c>
      <c r="Q83" s="849">
        <v>16519.3</v>
      </c>
      <c r="R83" s="837"/>
      <c r="S83" s="850">
        <v>8259.65</v>
      </c>
    </row>
    <row r="84" spans="1:19" ht="14.45" customHeight="1" x14ac:dyDescent="0.2">
      <c r="A84" s="831" t="s">
        <v>6366</v>
      </c>
      <c r="B84" s="832" t="s">
        <v>6367</v>
      </c>
      <c r="C84" s="832" t="s">
        <v>616</v>
      </c>
      <c r="D84" s="832" t="s">
        <v>6348</v>
      </c>
      <c r="E84" s="832" t="s">
        <v>6368</v>
      </c>
      <c r="F84" s="832" t="s">
        <v>6403</v>
      </c>
      <c r="G84" s="832" t="s">
        <v>6404</v>
      </c>
      <c r="H84" s="849">
        <v>17</v>
      </c>
      <c r="I84" s="849">
        <v>385372.66000000003</v>
      </c>
      <c r="J84" s="832"/>
      <c r="K84" s="832">
        <v>22668.980000000003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5" customHeight="1" x14ac:dyDescent="0.2">
      <c r="A85" s="831" t="s">
        <v>6366</v>
      </c>
      <c r="B85" s="832" t="s">
        <v>6367</v>
      </c>
      <c r="C85" s="832" t="s">
        <v>616</v>
      </c>
      <c r="D85" s="832" t="s">
        <v>6348</v>
      </c>
      <c r="E85" s="832" t="s">
        <v>6368</v>
      </c>
      <c r="F85" s="832" t="s">
        <v>6405</v>
      </c>
      <c r="G85" s="832" t="s">
        <v>6406</v>
      </c>
      <c r="H85" s="849">
        <v>2</v>
      </c>
      <c r="I85" s="849">
        <v>33636</v>
      </c>
      <c r="J85" s="832"/>
      <c r="K85" s="832">
        <v>16818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5" customHeight="1" x14ac:dyDescent="0.2">
      <c r="A86" s="831" t="s">
        <v>6366</v>
      </c>
      <c r="B86" s="832" t="s">
        <v>6367</v>
      </c>
      <c r="C86" s="832" t="s">
        <v>616</v>
      </c>
      <c r="D86" s="832" t="s">
        <v>6348</v>
      </c>
      <c r="E86" s="832" t="s">
        <v>6368</v>
      </c>
      <c r="F86" s="832" t="s">
        <v>6407</v>
      </c>
      <c r="G86" s="832" t="s">
        <v>4461</v>
      </c>
      <c r="H86" s="849">
        <v>11</v>
      </c>
      <c r="I86" s="849">
        <v>1854162.44</v>
      </c>
      <c r="J86" s="832"/>
      <c r="K86" s="832">
        <v>168560.2218181818</v>
      </c>
      <c r="L86" s="849"/>
      <c r="M86" s="849"/>
      <c r="N86" s="832"/>
      <c r="O86" s="832"/>
      <c r="P86" s="849">
        <v>3</v>
      </c>
      <c r="Q86" s="849">
        <v>216199.80000000002</v>
      </c>
      <c r="R86" s="837"/>
      <c r="S86" s="850">
        <v>72066.600000000006</v>
      </c>
    </row>
    <row r="87" spans="1:19" ht="14.45" customHeight="1" x14ac:dyDescent="0.2">
      <c r="A87" s="831" t="s">
        <v>6366</v>
      </c>
      <c r="B87" s="832" t="s">
        <v>6367</v>
      </c>
      <c r="C87" s="832" t="s">
        <v>616</v>
      </c>
      <c r="D87" s="832" t="s">
        <v>6348</v>
      </c>
      <c r="E87" s="832" t="s">
        <v>6368</v>
      </c>
      <c r="F87" s="832" t="s">
        <v>6408</v>
      </c>
      <c r="G87" s="832" t="s">
        <v>2288</v>
      </c>
      <c r="H87" s="849"/>
      <c r="I87" s="849"/>
      <c r="J87" s="832"/>
      <c r="K87" s="832"/>
      <c r="L87" s="849"/>
      <c r="M87" s="849"/>
      <c r="N87" s="832"/>
      <c r="O87" s="832"/>
      <c r="P87" s="849">
        <v>2.56</v>
      </c>
      <c r="Q87" s="849">
        <v>16524.52</v>
      </c>
      <c r="R87" s="837"/>
      <c r="S87" s="850">
        <v>6454.890625</v>
      </c>
    </row>
    <row r="88" spans="1:19" ht="14.45" customHeight="1" x14ac:dyDescent="0.2">
      <c r="A88" s="831" t="s">
        <v>6366</v>
      </c>
      <c r="B88" s="832" t="s">
        <v>6367</v>
      </c>
      <c r="C88" s="832" t="s">
        <v>616</v>
      </c>
      <c r="D88" s="832" t="s">
        <v>6348</v>
      </c>
      <c r="E88" s="832" t="s">
        <v>6368</v>
      </c>
      <c r="F88" s="832" t="s">
        <v>6409</v>
      </c>
      <c r="G88" s="832" t="s">
        <v>2288</v>
      </c>
      <c r="H88" s="849">
        <v>1.5</v>
      </c>
      <c r="I88" s="849">
        <v>43029.95</v>
      </c>
      <c r="J88" s="832"/>
      <c r="K88" s="832">
        <v>28686.633333333331</v>
      </c>
      <c r="L88" s="849"/>
      <c r="M88" s="849"/>
      <c r="N88" s="832"/>
      <c r="O88" s="832"/>
      <c r="P88" s="849">
        <v>4.2</v>
      </c>
      <c r="Q88" s="849">
        <v>108351.6</v>
      </c>
      <c r="R88" s="837"/>
      <c r="S88" s="850">
        <v>25798</v>
      </c>
    </row>
    <row r="89" spans="1:19" ht="14.45" customHeight="1" x14ac:dyDescent="0.2">
      <c r="A89" s="831" t="s">
        <v>6366</v>
      </c>
      <c r="B89" s="832" t="s">
        <v>6367</v>
      </c>
      <c r="C89" s="832" t="s">
        <v>616</v>
      </c>
      <c r="D89" s="832" t="s">
        <v>6348</v>
      </c>
      <c r="E89" s="832" t="s">
        <v>6368</v>
      </c>
      <c r="F89" s="832" t="s">
        <v>6410</v>
      </c>
      <c r="G89" s="832" t="s">
        <v>2298</v>
      </c>
      <c r="H89" s="849">
        <v>982.35</v>
      </c>
      <c r="I89" s="849">
        <v>4895050.05</v>
      </c>
      <c r="J89" s="832"/>
      <c r="K89" s="832">
        <v>4983</v>
      </c>
      <c r="L89" s="849"/>
      <c r="M89" s="849"/>
      <c r="N89" s="832"/>
      <c r="O89" s="832"/>
      <c r="P89" s="849">
        <v>16.45</v>
      </c>
      <c r="Q89" s="849">
        <v>80450.209999999992</v>
      </c>
      <c r="R89" s="837"/>
      <c r="S89" s="850">
        <v>4890.5902735562304</v>
      </c>
    </row>
    <row r="90" spans="1:19" ht="14.45" customHeight="1" x14ac:dyDescent="0.2">
      <c r="A90" s="831" t="s">
        <v>6366</v>
      </c>
      <c r="B90" s="832" t="s">
        <v>6367</v>
      </c>
      <c r="C90" s="832" t="s">
        <v>616</v>
      </c>
      <c r="D90" s="832" t="s">
        <v>6348</v>
      </c>
      <c r="E90" s="832" t="s">
        <v>6368</v>
      </c>
      <c r="F90" s="832" t="s">
        <v>6412</v>
      </c>
      <c r="G90" s="832" t="s">
        <v>3215</v>
      </c>
      <c r="H90" s="849">
        <v>275.56</v>
      </c>
      <c r="I90" s="849">
        <v>2903686.94</v>
      </c>
      <c r="J90" s="832"/>
      <c r="K90" s="832">
        <v>10537.403614457831</v>
      </c>
      <c r="L90" s="849"/>
      <c r="M90" s="849"/>
      <c r="N90" s="832"/>
      <c r="O90" s="832"/>
      <c r="P90" s="849">
        <v>26.700000000000003</v>
      </c>
      <c r="Q90" s="849">
        <v>244313.81</v>
      </c>
      <c r="R90" s="837"/>
      <c r="S90" s="850">
        <v>9150.3299625468153</v>
      </c>
    </row>
    <row r="91" spans="1:19" ht="14.45" customHeight="1" x14ac:dyDescent="0.2">
      <c r="A91" s="831" t="s">
        <v>6366</v>
      </c>
      <c r="B91" s="832" t="s">
        <v>6367</v>
      </c>
      <c r="C91" s="832" t="s">
        <v>616</v>
      </c>
      <c r="D91" s="832" t="s">
        <v>6348</v>
      </c>
      <c r="E91" s="832" t="s">
        <v>6368</v>
      </c>
      <c r="F91" s="832" t="s">
        <v>6415</v>
      </c>
      <c r="G91" s="832" t="s">
        <v>6416</v>
      </c>
      <c r="H91" s="849">
        <v>0.64</v>
      </c>
      <c r="I91" s="849">
        <v>88.02</v>
      </c>
      <c r="J91" s="832"/>
      <c r="K91" s="832">
        <v>137.53125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5" customHeight="1" x14ac:dyDescent="0.2">
      <c r="A92" s="831" t="s">
        <v>6366</v>
      </c>
      <c r="B92" s="832" t="s">
        <v>6367</v>
      </c>
      <c r="C92" s="832" t="s">
        <v>616</v>
      </c>
      <c r="D92" s="832" t="s">
        <v>6348</v>
      </c>
      <c r="E92" s="832" t="s">
        <v>6368</v>
      </c>
      <c r="F92" s="832" t="s">
        <v>6417</v>
      </c>
      <c r="G92" s="832" t="s">
        <v>6416</v>
      </c>
      <c r="H92" s="849">
        <v>3.94</v>
      </c>
      <c r="I92" s="849">
        <v>2709.37</v>
      </c>
      <c r="J92" s="832"/>
      <c r="K92" s="832">
        <v>687.65736040609136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5" customHeight="1" x14ac:dyDescent="0.2">
      <c r="A93" s="831" t="s">
        <v>6366</v>
      </c>
      <c r="B93" s="832" t="s">
        <v>6367</v>
      </c>
      <c r="C93" s="832" t="s">
        <v>616</v>
      </c>
      <c r="D93" s="832" t="s">
        <v>6348</v>
      </c>
      <c r="E93" s="832" t="s">
        <v>6368</v>
      </c>
      <c r="F93" s="832" t="s">
        <v>6421</v>
      </c>
      <c r="G93" s="832" t="s">
        <v>2258</v>
      </c>
      <c r="H93" s="849">
        <v>3</v>
      </c>
      <c r="I93" s="849">
        <v>6226.08</v>
      </c>
      <c r="J93" s="832"/>
      <c r="K93" s="832">
        <v>2075.36</v>
      </c>
      <c r="L93" s="849"/>
      <c r="M93" s="849"/>
      <c r="N93" s="832"/>
      <c r="O93" s="832"/>
      <c r="P93" s="849">
        <v>3</v>
      </c>
      <c r="Q93" s="849">
        <v>3872.58</v>
      </c>
      <c r="R93" s="837"/>
      <c r="S93" s="850">
        <v>1290.8599999999999</v>
      </c>
    </row>
    <row r="94" spans="1:19" ht="14.45" customHeight="1" x14ac:dyDescent="0.2">
      <c r="A94" s="831" t="s">
        <v>6366</v>
      </c>
      <c r="B94" s="832" t="s">
        <v>6367</v>
      </c>
      <c r="C94" s="832" t="s">
        <v>616</v>
      </c>
      <c r="D94" s="832" t="s">
        <v>6348</v>
      </c>
      <c r="E94" s="832" t="s">
        <v>6368</v>
      </c>
      <c r="F94" s="832" t="s">
        <v>6423</v>
      </c>
      <c r="G94" s="832" t="s">
        <v>1445</v>
      </c>
      <c r="H94" s="849">
        <v>1.6</v>
      </c>
      <c r="I94" s="849">
        <v>291.44</v>
      </c>
      <c r="J94" s="832"/>
      <c r="K94" s="832">
        <v>182.14999999999998</v>
      </c>
      <c r="L94" s="849"/>
      <c r="M94" s="849"/>
      <c r="N94" s="832"/>
      <c r="O94" s="832"/>
      <c r="P94" s="849">
        <v>4</v>
      </c>
      <c r="Q94" s="849">
        <v>700.63</v>
      </c>
      <c r="R94" s="837"/>
      <c r="S94" s="850">
        <v>175.1575</v>
      </c>
    </row>
    <row r="95" spans="1:19" ht="14.45" customHeight="1" x14ac:dyDescent="0.2">
      <c r="A95" s="831" t="s">
        <v>6366</v>
      </c>
      <c r="B95" s="832" t="s">
        <v>6367</v>
      </c>
      <c r="C95" s="832" t="s">
        <v>616</v>
      </c>
      <c r="D95" s="832" t="s">
        <v>6348</v>
      </c>
      <c r="E95" s="832" t="s">
        <v>6368</v>
      </c>
      <c r="F95" s="832" t="s">
        <v>6424</v>
      </c>
      <c r="G95" s="832" t="s">
        <v>881</v>
      </c>
      <c r="H95" s="849">
        <v>2.8000000000000003</v>
      </c>
      <c r="I95" s="849">
        <v>198.10000000000002</v>
      </c>
      <c r="J95" s="832"/>
      <c r="K95" s="832">
        <v>70.75</v>
      </c>
      <c r="L95" s="849"/>
      <c r="M95" s="849"/>
      <c r="N95" s="832"/>
      <c r="O95" s="832"/>
      <c r="P95" s="849">
        <v>1.2000000000000002</v>
      </c>
      <c r="Q95" s="849">
        <v>72</v>
      </c>
      <c r="R95" s="837"/>
      <c r="S95" s="850">
        <v>59.999999999999993</v>
      </c>
    </row>
    <row r="96" spans="1:19" ht="14.45" customHeight="1" x14ac:dyDescent="0.2">
      <c r="A96" s="831" t="s">
        <v>6366</v>
      </c>
      <c r="B96" s="832" t="s">
        <v>6367</v>
      </c>
      <c r="C96" s="832" t="s">
        <v>616</v>
      </c>
      <c r="D96" s="832" t="s">
        <v>6348</v>
      </c>
      <c r="E96" s="832" t="s">
        <v>6368</v>
      </c>
      <c r="F96" s="832" t="s">
        <v>6425</v>
      </c>
      <c r="G96" s="832" t="s">
        <v>3373</v>
      </c>
      <c r="H96" s="849">
        <v>0.06</v>
      </c>
      <c r="I96" s="849">
        <v>29.17</v>
      </c>
      <c r="J96" s="832"/>
      <c r="K96" s="832">
        <v>486.16666666666669</v>
      </c>
      <c r="L96" s="849"/>
      <c r="M96" s="849"/>
      <c r="N96" s="832"/>
      <c r="O96" s="832"/>
      <c r="P96" s="849">
        <v>0.08</v>
      </c>
      <c r="Q96" s="849">
        <v>54.89</v>
      </c>
      <c r="R96" s="837"/>
      <c r="S96" s="850">
        <v>686.125</v>
      </c>
    </row>
    <row r="97" spans="1:19" ht="14.45" customHeight="1" x14ac:dyDescent="0.2">
      <c r="A97" s="831" t="s">
        <v>6366</v>
      </c>
      <c r="B97" s="832" t="s">
        <v>6367</v>
      </c>
      <c r="C97" s="832" t="s">
        <v>616</v>
      </c>
      <c r="D97" s="832" t="s">
        <v>6348</v>
      </c>
      <c r="E97" s="832" t="s">
        <v>6368</v>
      </c>
      <c r="F97" s="832" t="s">
        <v>6427</v>
      </c>
      <c r="G97" s="832" t="s">
        <v>3373</v>
      </c>
      <c r="H97" s="849">
        <v>2</v>
      </c>
      <c r="I97" s="849">
        <v>486.48</v>
      </c>
      <c r="J97" s="832"/>
      <c r="K97" s="832">
        <v>243.24</v>
      </c>
      <c r="L97" s="849"/>
      <c r="M97" s="849"/>
      <c r="N97" s="832"/>
      <c r="O97" s="832"/>
      <c r="P97" s="849">
        <v>1.1200000000000001</v>
      </c>
      <c r="Q97" s="849">
        <v>384.26</v>
      </c>
      <c r="R97" s="837"/>
      <c r="S97" s="850">
        <v>343.08928571428567</v>
      </c>
    </row>
    <row r="98" spans="1:19" ht="14.45" customHeight="1" x14ac:dyDescent="0.2">
      <c r="A98" s="831" t="s">
        <v>6366</v>
      </c>
      <c r="B98" s="832" t="s">
        <v>6367</v>
      </c>
      <c r="C98" s="832" t="s">
        <v>616</v>
      </c>
      <c r="D98" s="832" t="s">
        <v>6348</v>
      </c>
      <c r="E98" s="832" t="s">
        <v>6368</v>
      </c>
      <c r="F98" s="832" t="s">
        <v>6428</v>
      </c>
      <c r="G98" s="832" t="s">
        <v>1559</v>
      </c>
      <c r="H98" s="849">
        <v>0.2</v>
      </c>
      <c r="I98" s="849">
        <v>11.99</v>
      </c>
      <c r="J98" s="832"/>
      <c r="K98" s="832">
        <v>59.949999999999996</v>
      </c>
      <c r="L98" s="849"/>
      <c r="M98" s="849"/>
      <c r="N98" s="832"/>
      <c r="O98" s="832"/>
      <c r="P98" s="849">
        <v>0.2</v>
      </c>
      <c r="Q98" s="849">
        <v>8.91</v>
      </c>
      <c r="R98" s="837"/>
      <c r="S98" s="850">
        <v>44.55</v>
      </c>
    </row>
    <row r="99" spans="1:19" ht="14.45" customHeight="1" x14ac:dyDescent="0.2">
      <c r="A99" s="831" t="s">
        <v>6366</v>
      </c>
      <c r="B99" s="832" t="s">
        <v>6367</v>
      </c>
      <c r="C99" s="832" t="s">
        <v>616</v>
      </c>
      <c r="D99" s="832" t="s">
        <v>6348</v>
      </c>
      <c r="E99" s="832" t="s">
        <v>6368</v>
      </c>
      <c r="F99" s="832" t="s">
        <v>6430</v>
      </c>
      <c r="G99" s="832" t="s">
        <v>6431</v>
      </c>
      <c r="H99" s="849"/>
      <c r="I99" s="849"/>
      <c r="J99" s="832"/>
      <c r="K99" s="832"/>
      <c r="L99" s="849"/>
      <c r="M99" s="849"/>
      <c r="N99" s="832"/>
      <c r="O99" s="832"/>
      <c r="P99" s="849">
        <v>0.02</v>
      </c>
      <c r="Q99" s="849">
        <v>4.17</v>
      </c>
      <c r="R99" s="837"/>
      <c r="S99" s="850">
        <v>208.5</v>
      </c>
    </row>
    <row r="100" spans="1:19" ht="14.45" customHeight="1" x14ac:dyDescent="0.2">
      <c r="A100" s="831" t="s">
        <v>6366</v>
      </c>
      <c r="B100" s="832" t="s">
        <v>6367</v>
      </c>
      <c r="C100" s="832" t="s">
        <v>616</v>
      </c>
      <c r="D100" s="832" t="s">
        <v>6348</v>
      </c>
      <c r="E100" s="832" t="s">
        <v>6368</v>
      </c>
      <c r="F100" s="832" t="s">
        <v>6432</v>
      </c>
      <c r="G100" s="832" t="s">
        <v>6433</v>
      </c>
      <c r="H100" s="849">
        <v>6.3</v>
      </c>
      <c r="I100" s="849">
        <v>738.99</v>
      </c>
      <c r="J100" s="832"/>
      <c r="K100" s="832">
        <v>117.30000000000001</v>
      </c>
      <c r="L100" s="849"/>
      <c r="M100" s="849"/>
      <c r="N100" s="832"/>
      <c r="O100" s="832"/>
      <c r="P100" s="849">
        <v>2</v>
      </c>
      <c r="Q100" s="849">
        <v>234.60000000000002</v>
      </c>
      <c r="R100" s="837"/>
      <c r="S100" s="850">
        <v>117.30000000000001</v>
      </c>
    </row>
    <row r="101" spans="1:19" ht="14.45" customHeight="1" x14ac:dyDescent="0.2">
      <c r="A101" s="831" t="s">
        <v>6366</v>
      </c>
      <c r="B101" s="832" t="s">
        <v>6367</v>
      </c>
      <c r="C101" s="832" t="s">
        <v>616</v>
      </c>
      <c r="D101" s="832" t="s">
        <v>6348</v>
      </c>
      <c r="E101" s="832" t="s">
        <v>6368</v>
      </c>
      <c r="F101" s="832" t="s">
        <v>6434</v>
      </c>
      <c r="G101" s="832" t="s">
        <v>1451</v>
      </c>
      <c r="H101" s="849">
        <v>0.2</v>
      </c>
      <c r="I101" s="849">
        <v>17.899999999999999</v>
      </c>
      <c r="J101" s="832"/>
      <c r="K101" s="832">
        <v>89.499999999999986</v>
      </c>
      <c r="L101" s="849"/>
      <c r="M101" s="849"/>
      <c r="N101" s="832"/>
      <c r="O101" s="832"/>
      <c r="P101" s="849">
        <v>0.2</v>
      </c>
      <c r="Q101" s="849">
        <v>13.33</v>
      </c>
      <c r="R101" s="837"/>
      <c r="S101" s="850">
        <v>66.649999999999991</v>
      </c>
    </row>
    <row r="102" spans="1:19" ht="14.45" customHeight="1" x14ac:dyDescent="0.2">
      <c r="A102" s="831" t="s">
        <v>6366</v>
      </c>
      <c r="B102" s="832" t="s">
        <v>6367</v>
      </c>
      <c r="C102" s="832" t="s">
        <v>616</v>
      </c>
      <c r="D102" s="832" t="s">
        <v>6348</v>
      </c>
      <c r="E102" s="832" t="s">
        <v>6368</v>
      </c>
      <c r="F102" s="832" t="s">
        <v>6438</v>
      </c>
      <c r="G102" s="832" t="s">
        <v>1936</v>
      </c>
      <c r="H102" s="849">
        <v>0.03</v>
      </c>
      <c r="I102" s="849">
        <v>6.02</v>
      </c>
      <c r="J102" s="832"/>
      <c r="K102" s="832">
        <v>200.66666666666666</v>
      </c>
      <c r="L102" s="849"/>
      <c r="M102" s="849"/>
      <c r="N102" s="832"/>
      <c r="O102" s="832"/>
      <c r="P102" s="849">
        <v>1</v>
      </c>
      <c r="Q102" s="849">
        <v>182.65</v>
      </c>
      <c r="R102" s="837"/>
      <c r="S102" s="850">
        <v>182.65</v>
      </c>
    </row>
    <row r="103" spans="1:19" ht="14.45" customHeight="1" x14ac:dyDescent="0.2">
      <c r="A103" s="831" t="s">
        <v>6366</v>
      </c>
      <c r="B103" s="832" t="s">
        <v>6367</v>
      </c>
      <c r="C103" s="832" t="s">
        <v>616</v>
      </c>
      <c r="D103" s="832" t="s">
        <v>6348</v>
      </c>
      <c r="E103" s="832" t="s">
        <v>6368</v>
      </c>
      <c r="F103" s="832" t="s">
        <v>6439</v>
      </c>
      <c r="G103" s="832" t="s">
        <v>2816</v>
      </c>
      <c r="H103" s="849">
        <v>2.8600000000000003</v>
      </c>
      <c r="I103" s="849">
        <v>6729.28</v>
      </c>
      <c r="J103" s="832"/>
      <c r="K103" s="832">
        <v>2352.8951048951044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5" customHeight="1" x14ac:dyDescent="0.2">
      <c r="A104" s="831" t="s">
        <v>6366</v>
      </c>
      <c r="B104" s="832" t="s">
        <v>6367</v>
      </c>
      <c r="C104" s="832" t="s">
        <v>616</v>
      </c>
      <c r="D104" s="832" t="s">
        <v>6348</v>
      </c>
      <c r="E104" s="832" t="s">
        <v>6368</v>
      </c>
      <c r="F104" s="832" t="s">
        <v>6442</v>
      </c>
      <c r="G104" s="832" t="s">
        <v>6443</v>
      </c>
      <c r="H104" s="849">
        <v>0.16</v>
      </c>
      <c r="I104" s="849">
        <v>79.64</v>
      </c>
      <c r="J104" s="832"/>
      <c r="K104" s="832">
        <v>497.75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5" customHeight="1" x14ac:dyDescent="0.2">
      <c r="A105" s="831" t="s">
        <v>6366</v>
      </c>
      <c r="B105" s="832" t="s">
        <v>6367</v>
      </c>
      <c r="C105" s="832" t="s">
        <v>616</v>
      </c>
      <c r="D105" s="832" t="s">
        <v>6348</v>
      </c>
      <c r="E105" s="832" t="s">
        <v>6368</v>
      </c>
      <c r="F105" s="832" t="s">
        <v>6444</v>
      </c>
      <c r="G105" s="832" t="s">
        <v>6443</v>
      </c>
      <c r="H105" s="849">
        <v>1.99</v>
      </c>
      <c r="I105" s="849">
        <v>330.17999999999995</v>
      </c>
      <c r="J105" s="832"/>
      <c r="K105" s="832">
        <v>165.91959798994972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5" customHeight="1" x14ac:dyDescent="0.2">
      <c r="A106" s="831" t="s">
        <v>6366</v>
      </c>
      <c r="B106" s="832" t="s">
        <v>6367</v>
      </c>
      <c r="C106" s="832" t="s">
        <v>616</v>
      </c>
      <c r="D106" s="832" t="s">
        <v>6348</v>
      </c>
      <c r="E106" s="832" t="s">
        <v>6368</v>
      </c>
      <c r="F106" s="832" t="s">
        <v>6447</v>
      </c>
      <c r="G106" s="832" t="s">
        <v>6448</v>
      </c>
      <c r="H106" s="849">
        <v>0.95</v>
      </c>
      <c r="I106" s="849">
        <v>679.89</v>
      </c>
      <c r="J106" s="832"/>
      <c r="K106" s="832">
        <v>715.67368421052629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5" customHeight="1" x14ac:dyDescent="0.2">
      <c r="A107" s="831" t="s">
        <v>6366</v>
      </c>
      <c r="B107" s="832" t="s">
        <v>6367</v>
      </c>
      <c r="C107" s="832" t="s">
        <v>616</v>
      </c>
      <c r="D107" s="832" t="s">
        <v>6348</v>
      </c>
      <c r="E107" s="832" t="s">
        <v>6368</v>
      </c>
      <c r="F107" s="832" t="s">
        <v>6449</v>
      </c>
      <c r="G107" s="832" t="s">
        <v>6448</v>
      </c>
      <c r="H107" s="849">
        <v>1</v>
      </c>
      <c r="I107" s="849">
        <v>1431.35</v>
      </c>
      <c r="J107" s="832"/>
      <c r="K107" s="832">
        <v>1431.35</v>
      </c>
      <c r="L107" s="849"/>
      <c r="M107" s="849"/>
      <c r="N107" s="832"/>
      <c r="O107" s="832"/>
      <c r="P107" s="849"/>
      <c r="Q107" s="849"/>
      <c r="R107" s="837"/>
      <c r="S107" s="850"/>
    </row>
    <row r="108" spans="1:19" ht="14.45" customHeight="1" x14ac:dyDescent="0.2">
      <c r="A108" s="831" t="s">
        <v>6366</v>
      </c>
      <c r="B108" s="832" t="s">
        <v>6367</v>
      </c>
      <c r="C108" s="832" t="s">
        <v>616</v>
      </c>
      <c r="D108" s="832" t="s">
        <v>6348</v>
      </c>
      <c r="E108" s="832" t="s">
        <v>6368</v>
      </c>
      <c r="F108" s="832" t="s">
        <v>6452</v>
      </c>
      <c r="G108" s="832" t="s">
        <v>6453</v>
      </c>
      <c r="H108" s="849">
        <v>1</v>
      </c>
      <c r="I108" s="849">
        <v>44386.99</v>
      </c>
      <c r="J108" s="832"/>
      <c r="K108" s="832">
        <v>44386.99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5" customHeight="1" x14ac:dyDescent="0.2">
      <c r="A109" s="831" t="s">
        <v>6366</v>
      </c>
      <c r="B109" s="832" t="s">
        <v>6367</v>
      </c>
      <c r="C109" s="832" t="s">
        <v>616</v>
      </c>
      <c r="D109" s="832" t="s">
        <v>6348</v>
      </c>
      <c r="E109" s="832" t="s">
        <v>6368</v>
      </c>
      <c r="F109" s="832" t="s">
        <v>6454</v>
      </c>
      <c r="G109" s="832" t="s">
        <v>6453</v>
      </c>
      <c r="H109" s="849">
        <v>15</v>
      </c>
      <c r="I109" s="849">
        <v>1311930.3899999999</v>
      </c>
      <c r="J109" s="832"/>
      <c r="K109" s="832">
        <v>87462.025999999998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5" customHeight="1" x14ac:dyDescent="0.2">
      <c r="A110" s="831" t="s">
        <v>6366</v>
      </c>
      <c r="B110" s="832" t="s">
        <v>6367</v>
      </c>
      <c r="C110" s="832" t="s">
        <v>616</v>
      </c>
      <c r="D110" s="832" t="s">
        <v>6348</v>
      </c>
      <c r="E110" s="832" t="s">
        <v>6368</v>
      </c>
      <c r="F110" s="832" t="s">
        <v>6458</v>
      </c>
      <c r="G110" s="832" t="s">
        <v>2797</v>
      </c>
      <c r="H110" s="849">
        <v>3</v>
      </c>
      <c r="I110" s="849">
        <v>791.34</v>
      </c>
      <c r="J110" s="832"/>
      <c r="K110" s="832">
        <v>263.78000000000003</v>
      </c>
      <c r="L110" s="849"/>
      <c r="M110" s="849"/>
      <c r="N110" s="832"/>
      <c r="O110" s="832"/>
      <c r="P110" s="849">
        <v>10.08</v>
      </c>
      <c r="Q110" s="849">
        <v>793.90000000000009</v>
      </c>
      <c r="R110" s="837"/>
      <c r="S110" s="850">
        <v>78.759920634920647</v>
      </c>
    </row>
    <row r="111" spans="1:19" ht="14.45" customHeight="1" x14ac:dyDescent="0.2">
      <c r="A111" s="831" t="s">
        <v>6366</v>
      </c>
      <c r="B111" s="832" t="s">
        <v>6367</v>
      </c>
      <c r="C111" s="832" t="s">
        <v>616</v>
      </c>
      <c r="D111" s="832" t="s">
        <v>6348</v>
      </c>
      <c r="E111" s="832" t="s">
        <v>6368</v>
      </c>
      <c r="F111" s="832" t="s">
        <v>6466</v>
      </c>
      <c r="G111" s="832" t="s">
        <v>6467</v>
      </c>
      <c r="H111" s="849">
        <v>2</v>
      </c>
      <c r="I111" s="849">
        <v>13423.24</v>
      </c>
      <c r="J111" s="832"/>
      <c r="K111" s="832">
        <v>6711.62</v>
      </c>
      <c r="L111" s="849"/>
      <c r="M111" s="849"/>
      <c r="N111" s="832"/>
      <c r="O111" s="832"/>
      <c r="P111" s="849">
        <v>3</v>
      </c>
      <c r="Q111" s="849">
        <v>20119.800000000003</v>
      </c>
      <c r="R111" s="837"/>
      <c r="S111" s="850">
        <v>6706.6000000000013</v>
      </c>
    </row>
    <row r="112" spans="1:19" ht="14.45" customHeight="1" x14ac:dyDescent="0.2">
      <c r="A112" s="831" t="s">
        <v>6366</v>
      </c>
      <c r="B112" s="832" t="s">
        <v>6367</v>
      </c>
      <c r="C112" s="832" t="s">
        <v>616</v>
      </c>
      <c r="D112" s="832" t="s">
        <v>6348</v>
      </c>
      <c r="E112" s="832" t="s">
        <v>6368</v>
      </c>
      <c r="F112" s="832" t="s">
        <v>6468</v>
      </c>
      <c r="G112" s="832" t="s">
        <v>2797</v>
      </c>
      <c r="H112" s="849">
        <v>1.85</v>
      </c>
      <c r="I112" s="849">
        <v>4879.99</v>
      </c>
      <c r="J112" s="832"/>
      <c r="K112" s="832">
        <v>2637.8324324324321</v>
      </c>
      <c r="L112" s="849"/>
      <c r="M112" s="849"/>
      <c r="N112" s="832"/>
      <c r="O112" s="832"/>
      <c r="P112" s="849">
        <v>1.04</v>
      </c>
      <c r="Q112" s="849">
        <v>495.6</v>
      </c>
      <c r="R112" s="837"/>
      <c r="S112" s="850">
        <v>476.53846153846155</v>
      </c>
    </row>
    <row r="113" spans="1:19" ht="14.45" customHeight="1" x14ac:dyDescent="0.2">
      <c r="A113" s="831" t="s">
        <v>6366</v>
      </c>
      <c r="B113" s="832" t="s">
        <v>6367</v>
      </c>
      <c r="C113" s="832" t="s">
        <v>616</v>
      </c>
      <c r="D113" s="832" t="s">
        <v>6348</v>
      </c>
      <c r="E113" s="832" t="s">
        <v>6368</v>
      </c>
      <c r="F113" s="832" t="s">
        <v>6469</v>
      </c>
      <c r="G113" s="832" t="s">
        <v>2797</v>
      </c>
      <c r="H113" s="849">
        <v>1</v>
      </c>
      <c r="I113" s="849">
        <v>1318.91</v>
      </c>
      <c r="J113" s="832"/>
      <c r="K113" s="832">
        <v>1318.91</v>
      </c>
      <c r="L113" s="849"/>
      <c r="M113" s="849"/>
      <c r="N113" s="832"/>
      <c r="O113" s="832"/>
      <c r="P113" s="849">
        <v>4</v>
      </c>
      <c r="Q113" s="849">
        <v>898.6</v>
      </c>
      <c r="R113" s="837"/>
      <c r="S113" s="850">
        <v>224.65</v>
      </c>
    </row>
    <row r="114" spans="1:19" ht="14.45" customHeight="1" x14ac:dyDescent="0.2">
      <c r="A114" s="831" t="s">
        <v>6366</v>
      </c>
      <c r="B114" s="832" t="s">
        <v>6367</v>
      </c>
      <c r="C114" s="832" t="s">
        <v>616</v>
      </c>
      <c r="D114" s="832" t="s">
        <v>6348</v>
      </c>
      <c r="E114" s="832" t="s">
        <v>6368</v>
      </c>
      <c r="F114" s="832" t="s">
        <v>6471</v>
      </c>
      <c r="G114" s="832" t="s">
        <v>2831</v>
      </c>
      <c r="H114" s="849">
        <v>0.2</v>
      </c>
      <c r="I114" s="849">
        <v>907</v>
      </c>
      <c r="J114" s="832"/>
      <c r="K114" s="832">
        <v>4535</v>
      </c>
      <c r="L114" s="849"/>
      <c r="M114" s="849"/>
      <c r="N114" s="832"/>
      <c r="O114" s="832"/>
      <c r="P114" s="849">
        <v>1.2</v>
      </c>
      <c r="Q114" s="849">
        <v>692.05</v>
      </c>
      <c r="R114" s="837"/>
      <c r="S114" s="850">
        <v>576.70833333333337</v>
      </c>
    </row>
    <row r="115" spans="1:19" ht="14.45" customHeight="1" x14ac:dyDescent="0.2">
      <c r="A115" s="831" t="s">
        <v>6366</v>
      </c>
      <c r="B115" s="832" t="s">
        <v>6367</v>
      </c>
      <c r="C115" s="832" t="s">
        <v>616</v>
      </c>
      <c r="D115" s="832" t="s">
        <v>6348</v>
      </c>
      <c r="E115" s="832" t="s">
        <v>6368</v>
      </c>
      <c r="F115" s="832" t="s">
        <v>6472</v>
      </c>
      <c r="G115" s="832" t="s">
        <v>2831</v>
      </c>
      <c r="H115" s="849">
        <v>83.4</v>
      </c>
      <c r="I115" s="849">
        <v>561402.92999999993</v>
      </c>
      <c r="J115" s="832"/>
      <c r="K115" s="832">
        <v>6731.4499999999989</v>
      </c>
      <c r="L115" s="849"/>
      <c r="M115" s="849"/>
      <c r="N115" s="832"/>
      <c r="O115" s="832"/>
      <c r="P115" s="849">
        <v>3.8000000000000003</v>
      </c>
      <c r="Q115" s="849">
        <v>2027.66</v>
      </c>
      <c r="R115" s="837"/>
      <c r="S115" s="850">
        <v>533.59473684210525</v>
      </c>
    </row>
    <row r="116" spans="1:19" ht="14.45" customHeight="1" x14ac:dyDescent="0.2">
      <c r="A116" s="831" t="s">
        <v>6366</v>
      </c>
      <c r="B116" s="832" t="s">
        <v>6367</v>
      </c>
      <c r="C116" s="832" t="s">
        <v>616</v>
      </c>
      <c r="D116" s="832" t="s">
        <v>6348</v>
      </c>
      <c r="E116" s="832" t="s">
        <v>6368</v>
      </c>
      <c r="F116" s="832" t="s">
        <v>6475</v>
      </c>
      <c r="G116" s="832" t="s">
        <v>3224</v>
      </c>
      <c r="H116" s="849">
        <v>12</v>
      </c>
      <c r="I116" s="849">
        <v>310546.59999999998</v>
      </c>
      <c r="J116" s="832"/>
      <c r="K116" s="832">
        <v>25878.883333333331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5" customHeight="1" x14ac:dyDescent="0.2">
      <c r="A117" s="831" t="s">
        <v>6366</v>
      </c>
      <c r="B117" s="832" t="s">
        <v>6367</v>
      </c>
      <c r="C117" s="832" t="s">
        <v>616</v>
      </c>
      <c r="D117" s="832" t="s">
        <v>6348</v>
      </c>
      <c r="E117" s="832" t="s">
        <v>6368</v>
      </c>
      <c r="F117" s="832" t="s">
        <v>6476</v>
      </c>
      <c r="G117" s="832" t="s">
        <v>6477</v>
      </c>
      <c r="H117" s="849">
        <v>1</v>
      </c>
      <c r="I117" s="849">
        <v>3799.88</v>
      </c>
      <c r="J117" s="832"/>
      <c r="K117" s="832">
        <v>3799.88</v>
      </c>
      <c r="L117" s="849"/>
      <c r="M117" s="849"/>
      <c r="N117" s="832"/>
      <c r="O117" s="832"/>
      <c r="P117" s="849">
        <v>1</v>
      </c>
      <c r="Q117" s="849">
        <v>3207.56</v>
      </c>
      <c r="R117" s="837"/>
      <c r="S117" s="850">
        <v>3207.56</v>
      </c>
    </row>
    <row r="118" spans="1:19" ht="14.45" customHeight="1" x14ac:dyDescent="0.2">
      <c r="A118" s="831" t="s">
        <v>6366</v>
      </c>
      <c r="B118" s="832" t="s">
        <v>6367</v>
      </c>
      <c r="C118" s="832" t="s">
        <v>616</v>
      </c>
      <c r="D118" s="832" t="s">
        <v>6348</v>
      </c>
      <c r="E118" s="832" t="s">
        <v>6368</v>
      </c>
      <c r="F118" s="832" t="s">
        <v>6479</v>
      </c>
      <c r="G118" s="832" t="s">
        <v>6480</v>
      </c>
      <c r="H118" s="849">
        <v>4</v>
      </c>
      <c r="I118" s="849">
        <v>186400</v>
      </c>
      <c r="J118" s="832"/>
      <c r="K118" s="832">
        <v>46600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5" customHeight="1" x14ac:dyDescent="0.2">
      <c r="A119" s="831" t="s">
        <v>6366</v>
      </c>
      <c r="B119" s="832" t="s">
        <v>6367</v>
      </c>
      <c r="C119" s="832" t="s">
        <v>616</v>
      </c>
      <c r="D119" s="832" t="s">
        <v>6348</v>
      </c>
      <c r="E119" s="832" t="s">
        <v>6368</v>
      </c>
      <c r="F119" s="832" t="s">
        <v>6484</v>
      </c>
      <c r="G119" s="832" t="s">
        <v>3238</v>
      </c>
      <c r="H119" s="849">
        <v>2</v>
      </c>
      <c r="I119" s="849">
        <v>153238.66</v>
      </c>
      <c r="J119" s="832"/>
      <c r="K119" s="832">
        <v>76619.33</v>
      </c>
      <c r="L119" s="849"/>
      <c r="M119" s="849"/>
      <c r="N119" s="832"/>
      <c r="O119" s="832"/>
      <c r="P119" s="849"/>
      <c r="Q119" s="849"/>
      <c r="R119" s="837"/>
      <c r="S119" s="850"/>
    </row>
    <row r="120" spans="1:19" ht="14.45" customHeight="1" x14ac:dyDescent="0.2">
      <c r="A120" s="831" t="s">
        <v>6366</v>
      </c>
      <c r="B120" s="832" t="s">
        <v>6367</v>
      </c>
      <c r="C120" s="832" t="s">
        <v>616</v>
      </c>
      <c r="D120" s="832" t="s">
        <v>6348</v>
      </c>
      <c r="E120" s="832" t="s">
        <v>6368</v>
      </c>
      <c r="F120" s="832" t="s">
        <v>6487</v>
      </c>
      <c r="G120" s="832" t="s">
        <v>6488</v>
      </c>
      <c r="H120" s="849">
        <v>0.59</v>
      </c>
      <c r="I120" s="849">
        <v>639.61</v>
      </c>
      <c r="J120" s="832"/>
      <c r="K120" s="832">
        <v>1084.0847457627119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5" customHeight="1" x14ac:dyDescent="0.2">
      <c r="A121" s="831" t="s">
        <v>6366</v>
      </c>
      <c r="B121" s="832" t="s">
        <v>6367</v>
      </c>
      <c r="C121" s="832" t="s">
        <v>616</v>
      </c>
      <c r="D121" s="832" t="s">
        <v>6348</v>
      </c>
      <c r="E121" s="832" t="s">
        <v>6368</v>
      </c>
      <c r="F121" s="832" t="s">
        <v>6489</v>
      </c>
      <c r="G121" s="832" t="s">
        <v>6488</v>
      </c>
      <c r="H121" s="849">
        <v>2.6</v>
      </c>
      <c r="I121" s="849">
        <v>939.56</v>
      </c>
      <c r="J121" s="832"/>
      <c r="K121" s="832">
        <v>361.36923076923074</v>
      </c>
      <c r="L121" s="849"/>
      <c r="M121" s="849"/>
      <c r="N121" s="832"/>
      <c r="O121" s="832"/>
      <c r="P121" s="849">
        <v>4.7</v>
      </c>
      <c r="Q121" s="849">
        <v>1028.83</v>
      </c>
      <c r="R121" s="837"/>
      <c r="S121" s="850">
        <v>218.89999999999998</v>
      </c>
    </row>
    <row r="122" spans="1:19" ht="14.45" customHeight="1" x14ac:dyDescent="0.2">
      <c r="A122" s="831" t="s">
        <v>6366</v>
      </c>
      <c r="B122" s="832" t="s">
        <v>6367</v>
      </c>
      <c r="C122" s="832" t="s">
        <v>616</v>
      </c>
      <c r="D122" s="832" t="s">
        <v>6348</v>
      </c>
      <c r="E122" s="832" t="s">
        <v>6368</v>
      </c>
      <c r="F122" s="832" t="s">
        <v>6490</v>
      </c>
      <c r="G122" s="832" t="s">
        <v>6488</v>
      </c>
      <c r="H122" s="849">
        <v>1.58</v>
      </c>
      <c r="I122" s="849">
        <v>190.3</v>
      </c>
      <c r="J122" s="832"/>
      <c r="K122" s="832">
        <v>120.44303797468355</v>
      </c>
      <c r="L122" s="849"/>
      <c r="M122" s="849"/>
      <c r="N122" s="832"/>
      <c r="O122" s="832"/>
      <c r="P122" s="849">
        <v>8.02</v>
      </c>
      <c r="Q122" s="849">
        <v>635.17999999999995</v>
      </c>
      <c r="R122" s="837"/>
      <c r="S122" s="850">
        <v>79.199501246882789</v>
      </c>
    </row>
    <row r="123" spans="1:19" ht="14.45" customHeight="1" x14ac:dyDescent="0.2">
      <c r="A123" s="831" t="s">
        <v>6366</v>
      </c>
      <c r="B123" s="832" t="s">
        <v>6367</v>
      </c>
      <c r="C123" s="832" t="s">
        <v>616</v>
      </c>
      <c r="D123" s="832" t="s">
        <v>6348</v>
      </c>
      <c r="E123" s="832" t="s">
        <v>6368</v>
      </c>
      <c r="F123" s="832" t="s">
        <v>6491</v>
      </c>
      <c r="G123" s="832" t="s">
        <v>6488</v>
      </c>
      <c r="H123" s="849">
        <v>0.98</v>
      </c>
      <c r="I123" s="849">
        <v>1416.56</v>
      </c>
      <c r="J123" s="832"/>
      <c r="K123" s="832">
        <v>1445.4693877551019</v>
      </c>
      <c r="L123" s="849"/>
      <c r="M123" s="849"/>
      <c r="N123" s="832"/>
      <c r="O123" s="832"/>
      <c r="P123" s="849">
        <v>1</v>
      </c>
      <c r="Q123" s="849">
        <v>734.8</v>
      </c>
      <c r="R123" s="837"/>
      <c r="S123" s="850">
        <v>734.8</v>
      </c>
    </row>
    <row r="124" spans="1:19" ht="14.45" customHeight="1" x14ac:dyDescent="0.2">
      <c r="A124" s="831" t="s">
        <v>6366</v>
      </c>
      <c r="B124" s="832" t="s">
        <v>6367</v>
      </c>
      <c r="C124" s="832" t="s">
        <v>616</v>
      </c>
      <c r="D124" s="832" t="s">
        <v>6348</v>
      </c>
      <c r="E124" s="832" t="s">
        <v>6368</v>
      </c>
      <c r="F124" s="832" t="s">
        <v>6492</v>
      </c>
      <c r="G124" s="832" t="s">
        <v>6493</v>
      </c>
      <c r="H124" s="849"/>
      <c r="I124" s="849"/>
      <c r="J124" s="832"/>
      <c r="K124" s="832"/>
      <c r="L124" s="849"/>
      <c r="M124" s="849"/>
      <c r="N124" s="832"/>
      <c r="O124" s="832"/>
      <c r="P124" s="849">
        <v>3.0600000000000005</v>
      </c>
      <c r="Q124" s="849">
        <v>319.3</v>
      </c>
      <c r="R124" s="837"/>
      <c r="S124" s="850">
        <v>104.34640522875816</v>
      </c>
    </row>
    <row r="125" spans="1:19" ht="14.45" customHeight="1" x14ac:dyDescent="0.2">
      <c r="A125" s="831" t="s">
        <v>6366</v>
      </c>
      <c r="B125" s="832" t="s">
        <v>6367</v>
      </c>
      <c r="C125" s="832" t="s">
        <v>616</v>
      </c>
      <c r="D125" s="832" t="s">
        <v>6348</v>
      </c>
      <c r="E125" s="832" t="s">
        <v>6368</v>
      </c>
      <c r="F125" s="832" t="s">
        <v>6494</v>
      </c>
      <c r="G125" s="832" t="s">
        <v>6493</v>
      </c>
      <c r="H125" s="849"/>
      <c r="I125" s="849"/>
      <c r="J125" s="832"/>
      <c r="K125" s="832"/>
      <c r="L125" s="849"/>
      <c r="M125" s="849"/>
      <c r="N125" s="832"/>
      <c r="O125" s="832"/>
      <c r="P125" s="849">
        <v>11.35</v>
      </c>
      <c r="Q125" s="849">
        <v>2037.4299999999998</v>
      </c>
      <c r="R125" s="837"/>
      <c r="S125" s="850">
        <v>179.50925110132158</v>
      </c>
    </row>
    <row r="126" spans="1:19" ht="14.45" customHeight="1" x14ac:dyDescent="0.2">
      <c r="A126" s="831" t="s">
        <v>6366</v>
      </c>
      <c r="B126" s="832" t="s">
        <v>6367</v>
      </c>
      <c r="C126" s="832" t="s">
        <v>616</v>
      </c>
      <c r="D126" s="832" t="s">
        <v>6348</v>
      </c>
      <c r="E126" s="832" t="s">
        <v>6368</v>
      </c>
      <c r="F126" s="832" t="s">
        <v>6495</v>
      </c>
      <c r="G126" s="832" t="s">
        <v>2307</v>
      </c>
      <c r="H126" s="849">
        <v>130.66999999999999</v>
      </c>
      <c r="I126" s="849">
        <v>1184479.99</v>
      </c>
      <c r="J126" s="832"/>
      <c r="K126" s="832">
        <v>9064.666641157115</v>
      </c>
      <c r="L126" s="849"/>
      <c r="M126" s="849"/>
      <c r="N126" s="832"/>
      <c r="O126" s="832"/>
      <c r="P126" s="849">
        <v>2.23</v>
      </c>
      <c r="Q126" s="849">
        <v>19781.240000000002</v>
      </c>
      <c r="R126" s="837"/>
      <c r="S126" s="850">
        <v>8870.5112107623318</v>
      </c>
    </row>
    <row r="127" spans="1:19" ht="14.45" customHeight="1" x14ac:dyDescent="0.2">
      <c r="A127" s="831" t="s">
        <v>6366</v>
      </c>
      <c r="B127" s="832" t="s">
        <v>6367</v>
      </c>
      <c r="C127" s="832" t="s">
        <v>616</v>
      </c>
      <c r="D127" s="832" t="s">
        <v>6348</v>
      </c>
      <c r="E127" s="832" t="s">
        <v>6368</v>
      </c>
      <c r="F127" s="832" t="s">
        <v>6496</v>
      </c>
      <c r="G127" s="832" t="s">
        <v>3234</v>
      </c>
      <c r="H127" s="849"/>
      <c r="I127" s="849"/>
      <c r="J127" s="832"/>
      <c r="K127" s="832"/>
      <c r="L127" s="849"/>
      <c r="M127" s="849"/>
      <c r="N127" s="832"/>
      <c r="O127" s="832"/>
      <c r="P127" s="849">
        <v>1</v>
      </c>
      <c r="Q127" s="849">
        <v>93500</v>
      </c>
      <c r="R127" s="837"/>
      <c r="S127" s="850">
        <v>93500</v>
      </c>
    </row>
    <row r="128" spans="1:19" ht="14.45" customHeight="1" x14ac:dyDescent="0.2">
      <c r="A128" s="831" t="s">
        <v>6366</v>
      </c>
      <c r="B128" s="832" t="s">
        <v>6367</v>
      </c>
      <c r="C128" s="832" t="s">
        <v>616</v>
      </c>
      <c r="D128" s="832" t="s">
        <v>6348</v>
      </c>
      <c r="E128" s="832" t="s">
        <v>6368</v>
      </c>
      <c r="F128" s="832" t="s">
        <v>6497</v>
      </c>
      <c r="G128" s="832" t="s">
        <v>2816</v>
      </c>
      <c r="H128" s="849">
        <v>1</v>
      </c>
      <c r="I128" s="849">
        <v>784.3</v>
      </c>
      <c r="J128" s="832"/>
      <c r="K128" s="832">
        <v>784.3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5" customHeight="1" x14ac:dyDescent="0.2">
      <c r="A129" s="831" t="s">
        <v>6366</v>
      </c>
      <c r="B129" s="832" t="s">
        <v>6367</v>
      </c>
      <c r="C129" s="832" t="s">
        <v>616</v>
      </c>
      <c r="D129" s="832" t="s">
        <v>6348</v>
      </c>
      <c r="E129" s="832" t="s">
        <v>6368</v>
      </c>
      <c r="F129" s="832" t="s">
        <v>6500</v>
      </c>
      <c r="G129" s="832" t="s">
        <v>6501</v>
      </c>
      <c r="H129" s="849">
        <v>17</v>
      </c>
      <c r="I129" s="849">
        <v>1359744.88</v>
      </c>
      <c r="J129" s="832"/>
      <c r="K129" s="832">
        <v>79984.992941176461</v>
      </c>
      <c r="L129" s="849"/>
      <c r="M129" s="849"/>
      <c r="N129" s="832"/>
      <c r="O129" s="832"/>
      <c r="P129" s="849">
        <v>4.9399999999999995</v>
      </c>
      <c r="Q129" s="849">
        <v>375249.49</v>
      </c>
      <c r="R129" s="837"/>
      <c r="S129" s="850">
        <v>75961.435222672066</v>
      </c>
    </row>
    <row r="130" spans="1:19" ht="14.45" customHeight="1" x14ac:dyDescent="0.2">
      <c r="A130" s="831" t="s">
        <v>6366</v>
      </c>
      <c r="B130" s="832" t="s">
        <v>6367</v>
      </c>
      <c r="C130" s="832" t="s">
        <v>616</v>
      </c>
      <c r="D130" s="832" t="s">
        <v>6348</v>
      </c>
      <c r="E130" s="832" t="s">
        <v>6368</v>
      </c>
      <c r="F130" s="832" t="s">
        <v>6502</v>
      </c>
      <c r="G130" s="832" t="s">
        <v>6503</v>
      </c>
      <c r="H130" s="849">
        <v>0.54</v>
      </c>
      <c r="I130" s="849">
        <v>197.53</v>
      </c>
      <c r="J130" s="832">
        <v>9.5379043940125534</v>
      </c>
      <c r="K130" s="832">
        <v>365.79629629629625</v>
      </c>
      <c r="L130" s="849">
        <v>0.13</v>
      </c>
      <c r="M130" s="849">
        <v>20.71</v>
      </c>
      <c r="N130" s="832">
        <v>1</v>
      </c>
      <c r="O130" s="832">
        <v>159.30769230769232</v>
      </c>
      <c r="P130" s="849">
        <v>9.74</v>
      </c>
      <c r="Q130" s="849">
        <v>1551.1</v>
      </c>
      <c r="R130" s="837">
        <v>74.896185417672612</v>
      </c>
      <c r="S130" s="850">
        <v>159.25051334702258</v>
      </c>
    </row>
    <row r="131" spans="1:19" ht="14.45" customHeight="1" x14ac:dyDescent="0.2">
      <c r="A131" s="831" t="s">
        <v>6366</v>
      </c>
      <c r="B131" s="832" t="s">
        <v>6367</v>
      </c>
      <c r="C131" s="832" t="s">
        <v>616</v>
      </c>
      <c r="D131" s="832" t="s">
        <v>6348</v>
      </c>
      <c r="E131" s="832" t="s">
        <v>6368</v>
      </c>
      <c r="F131" s="832" t="s">
        <v>6504</v>
      </c>
      <c r="G131" s="832" t="s">
        <v>3205</v>
      </c>
      <c r="H131" s="849">
        <v>113</v>
      </c>
      <c r="I131" s="849">
        <v>4780477.43</v>
      </c>
      <c r="J131" s="832"/>
      <c r="K131" s="832">
        <v>42305.11</v>
      </c>
      <c r="L131" s="849"/>
      <c r="M131" s="849"/>
      <c r="N131" s="832"/>
      <c r="O131" s="832"/>
      <c r="P131" s="849">
        <v>2</v>
      </c>
      <c r="Q131" s="849">
        <v>78555.600000000006</v>
      </c>
      <c r="R131" s="837"/>
      <c r="S131" s="850">
        <v>39277.800000000003</v>
      </c>
    </row>
    <row r="132" spans="1:19" ht="14.45" customHeight="1" x14ac:dyDescent="0.2">
      <c r="A132" s="831" t="s">
        <v>6366</v>
      </c>
      <c r="B132" s="832" t="s">
        <v>6367</v>
      </c>
      <c r="C132" s="832" t="s">
        <v>616</v>
      </c>
      <c r="D132" s="832" t="s">
        <v>6348</v>
      </c>
      <c r="E132" s="832" t="s">
        <v>6368</v>
      </c>
      <c r="F132" s="832" t="s">
        <v>6505</v>
      </c>
      <c r="G132" s="832" t="s">
        <v>2816</v>
      </c>
      <c r="H132" s="849"/>
      <c r="I132" s="849"/>
      <c r="J132" s="832"/>
      <c r="K132" s="832"/>
      <c r="L132" s="849"/>
      <c r="M132" s="849"/>
      <c r="N132" s="832"/>
      <c r="O132" s="832"/>
      <c r="P132" s="849">
        <v>1.62</v>
      </c>
      <c r="Q132" s="849">
        <v>146.85</v>
      </c>
      <c r="R132" s="837"/>
      <c r="S132" s="850">
        <v>90.648148148148138</v>
      </c>
    </row>
    <row r="133" spans="1:19" ht="14.45" customHeight="1" x14ac:dyDescent="0.2">
      <c r="A133" s="831" t="s">
        <v>6366</v>
      </c>
      <c r="B133" s="832" t="s">
        <v>6367</v>
      </c>
      <c r="C133" s="832" t="s">
        <v>616</v>
      </c>
      <c r="D133" s="832" t="s">
        <v>6348</v>
      </c>
      <c r="E133" s="832" t="s">
        <v>6368</v>
      </c>
      <c r="F133" s="832" t="s">
        <v>6506</v>
      </c>
      <c r="G133" s="832" t="s">
        <v>6507</v>
      </c>
      <c r="H133" s="849">
        <v>5.79</v>
      </c>
      <c r="I133" s="849">
        <v>45675.97</v>
      </c>
      <c r="J133" s="832"/>
      <c r="K133" s="832">
        <v>7888.7685664939554</v>
      </c>
      <c r="L133" s="849"/>
      <c r="M133" s="849"/>
      <c r="N133" s="832"/>
      <c r="O133" s="832"/>
      <c r="P133" s="849">
        <v>1.41</v>
      </c>
      <c r="Q133" s="849">
        <v>11423.92</v>
      </c>
      <c r="R133" s="837"/>
      <c r="S133" s="850">
        <v>8102.0709219858163</v>
      </c>
    </row>
    <row r="134" spans="1:19" ht="14.45" customHeight="1" x14ac:dyDescent="0.2">
      <c r="A134" s="831" t="s">
        <v>6366</v>
      </c>
      <c r="B134" s="832" t="s">
        <v>6367</v>
      </c>
      <c r="C134" s="832" t="s">
        <v>616</v>
      </c>
      <c r="D134" s="832" t="s">
        <v>6348</v>
      </c>
      <c r="E134" s="832" t="s">
        <v>6368</v>
      </c>
      <c r="F134" s="832" t="s">
        <v>6508</v>
      </c>
      <c r="G134" s="832" t="s">
        <v>1043</v>
      </c>
      <c r="H134" s="849"/>
      <c r="I134" s="849"/>
      <c r="J134" s="832"/>
      <c r="K134" s="832"/>
      <c r="L134" s="849"/>
      <c r="M134" s="849"/>
      <c r="N134" s="832"/>
      <c r="O134" s="832"/>
      <c r="P134" s="849">
        <v>0.96</v>
      </c>
      <c r="Q134" s="849">
        <v>73.45</v>
      </c>
      <c r="R134" s="837"/>
      <c r="S134" s="850">
        <v>76.510416666666671</v>
      </c>
    </row>
    <row r="135" spans="1:19" ht="14.45" customHeight="1" x14ac:dyDescent="0.2">
      <c r="A135" s="831" t="s">
        <v>6366</v>
      </c>
      <c r="B135" s="832" t="s">
        <v>6367</v>
      </c>
      <c r="C135" s="832" t="s">
        <v>616</v>
      </c>
      <c r="D135" s="832" t="s">
        <v>6348</v>
      </c>
      <c r="E135" s="832" t="s">
        <v>6368</v>
      </c>
      <c r="F135" s="832" t="s">
        <v>6512</v>
      </c>
      <c r="G135" s="832" t="s">
        <v>6513</v>
      </c>
      <c r="H135" s="849">
        <v>2</v>
      </c>
      <c r="I135" s="849">
        <v>732.02</v>
      </c>
      <c r="J135" s="832"/>
      <c r="K135" s="832">
        <v>366.01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5" customHeight="1" x14ac:dyDescent="0.2">
      <c r="A136" s="831" t="s">
        <v>6366</v>
      </c>
      <c r="B136" s="832" t="s">
        <v>6367</v>
      </c>
      <c r="C136" s="832" t="s">
        <v>616</v>
      </c>
      <c r="D136" s="832" t="s">
        <v>6348</v>
      </c>
      <c r="E136" s="832" t="s">
        <v>6368</v>
      </c>
      <c r="F136" s="832" t="s">
        <v>6514</v>
      </c>
      <c r="G136" s="832" t="s">
        <v>6515</v>
      </c>
      <c r="H136" s="849"/>
      <c r="I136" s="849"/>
      <c r="J136" s="832"/>
      <c r="K136" s="832"/>
      <c r="L136" s="849"/>
      <c r="M136" s="849"/>
      <c r="N136" s="832"/>
      <c r="O136" s="832"/>
      <c r="P136" s="849">
        <v>12.23</v>
      </c>
      <c r="Q136" s="849">
        <v>89714.14</v>
      </c>
      <c r="R136" s="837"/>
      <c r="S136" s="850">
        <v>7335.5797219950937</v>
      </c>
    </row>
    <row r="137" spans="1:19" ht="14.45" customHeight="1" x14ac:dyDescent="0.2">
      <c r="A137" s="831" t="s">
        <v>6366</v>
      </c>
      <c r="B137" s="832" t="s">
        <v>6367</v>
      </c>
      <c r="C137" s="832" t="s">
        <v>616</v>
      </c>
      <c r="D137" s="832" t="s">
        <v>6348</v>
      </c>
      <c r="E137" s="832" t="s">
        <v>6368</v>
      </c>
      <c r="F137" s="832" t="s">
        <v>6516</v>
      </c>
      <c r="G137" s="832" t="s">
        <v>6513</v>
      </c>
      <c r="H137" s="849">
        <v>3</v>
      </c>
      <c r="I137" s="849">
        <v>4392.0599999999995</v>
      </c>
      <c r="J137" s="832"/>
      <c r="K137" s="832">
        <v>1464.0199999999998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5" customHeight="1" x14ac:dyDescent="0.2">
      <c r="A138" s="831" t="s">
        <v>6366</v>
      </c>
      <c r="B138" s="832" t="s">
        <v>6367</v>
      </c>
      <c r="C138" s="832" t="s">
        <v>616</v>
      </c>
      <c r="D138" s="832" t="s">
        <v>6348</v>
      </c>
      <c r="E138" s="832" t="s">
        <v>6368</v>
      </c>
      <c r="F138" s="832" t="s">
        <v>6517</v>
      </c>
      <c r="G138" s="832" t="s">
        <v>2363</v>
      </c>
      <c r="H138" s="849">
        <v>3</v>
      </c>
      <c r="I138" s="849">
        <v>138343.85</v>
      </c>
      <c r="J138" s="832"/>
      <c r="K138" s="832">
        <v>46114.616666666669</v>
      </c>
      <c r="L138" s="849"/>
      <c r="M138" s="849"/>
      <c r="N138" s="832"/>
      <c r="O138" s="832"/>
      <c r="P138" s="849">
        <v>3</v>
      </c>
      <c r="Q138" s="849">
        <v>128348.58</v>
      </c>
      <c r="R138" s="837"/>
      <c r="S138" s="850">
        <v>42782.86</v>
      </c>
    </row>
    <row r="139" spans="1:19" ht="14.45" customHeight="1" x14ac:dyDescent="0.2">
      <c r="A139" s="831" t="s">
        <v>6366</v>
      </c>
      <c r="B139" s="832" t="s">
        <v>6367</v>
      </c>
      <c r="C139" s="832" t="s">
        <v>616</v>
      </c>
      <c r="D139" s="832" t="s">
        <v>6348</v>
      </c>
      <c r="E139" s="832" t="s">
        <v>6368</v>
      </c>
      <c r="F139" s="832" t="s">
        <v>6521</v>
      </c>
      <c r="G139" s="832" t="s">
        <v>6522</v>
      </c>
      <c r="H139" s="849">
        <v>1.5</v>
      </c>
      <c r="I139" s="849">
        <v>807.81</v>
      </c>
      <c r="J139" s="832"/>
      <c r="K139" s="832">
        <v>538.54</v>
      </c>
      <c r="L139" s="849"/>
      <c r="M139" s="849"/>
      <c r="N139" s="832"/>
      <c r="O139" s="832"/>
      <c r="P139" s="849">
        <v>2.02</v>
      </c>
      <c r="Q139" s="849">
        <v>834.52</v>
      </c>
      <c r="R139" s="837"/>
      <c r="S139" s="850">
        <v>413.12871287128712</v>
      </c>
    </row>
    <row r="140" spans="1:19" ht="14.45" customHeight="1" x14ac:dyDescent="0.2">
      <c r="A140" s="831" t="s">
        <v>6366</v>
      </c>
      <c r="B140" s="832" t="s">
        <v>6367</v>
      </c>
      <c r="C140" s="832" t="s">
        <v>616</v>
      </c>
      <c r="D140" s="832" t="s">
        <v>6348</v>
      </c>
      <c r="E140" s="832" t="s">
        <v>6368</v>
      </c>
      <c r="F140" s="832" t="s">
        <v>6523</v>
      </c>
      <c r="G140" s="832" t="s">
        <v>3218</v>
      </c>
      <c r="H140" s="849">
        <v>12.61</v>
      </c>
      <c r="I140" s="849">
        <v>621832.14999999991</v>
      </c>
      <c r="J140" s="832"/>
      <c r="K140" s="832">
        <v>49312.620935765262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5" customHeight="1" x14ac:dyDescent="0.2">
      <c r="A141" s="831" t="s">
        <v>6366</v>
      </c>
      <c r="B141" s="832" t="s">
        <v>6367</v>
      </c>
      <c r="C141" s="832" t="s">
        <v>616</v>
      </c>
      <c r="D141" s="832" t="s">
        <v>6348</v>
      </c>
      <c r="E141" s="832" t="s">
        <v>6368</v>
      </c>
      <c r="F141" s="832" t="s">
        <v>6525</v>
      </c>
      <c r="G141" s="832" t="s">
        <v>6507</v>
      </c>
      <c r="H141" s="849">
        <v>9.07</v>
      </c>
      <c r="I141" s="849">
        <v>149370.15000000002</v>
      </c>
      <c r="J141" s="832"/>
      <c r="K141" s="832">
        <v>16468.594266813674</v>
      </c>
      <c r="L141" s="849"/>
      <c r="M141" s="849"/>
      <c r="N141" s="832"/>
      <c r="O141" s="832"/>
      <c r="P141" s="849">
        <v>1</v>
      </c>
      <c r="Q141" s="849">
        <v>16204.2</v>
      </c>
      <c r="R141" s="837"/>
      <c r="S141" s="850">
        <v>16204.2</v>
      </c>
    </row>
    <row r="142" spans="1:19" ht="14.45" customHeight="1" x14ac:dyDescent="0.2">
      <c r="A142" s="831" t="s">
        <v>6366</v>
      </c>
      <c r="B142" s="832" t="s">
        <v>6367</v>
      </c>
      <c r="C142" s="832" t="s">
        <v>616</v>
      </c>
      <c r="D142" s="832" t="s">
        <v>6348</v>
      </c>
      <c r="E142" s="832" t="s">
        <v>6368</v>
      </c>
      <c r="F142" s="832" t="s">
        <v>6526</v>
      </c>
      <c r="G142" s="832" t="s">
        <v>4484</v>
      </c>
      <c r="H142" s="849">
        <v>0.60000000000000009</v>
      </c>
      <c r="I142" s="849">
        <v>42.42</v>
      </c>
      <c r="J142" s="832"/>
      <c r="K142" s="832">
        <v>70.699999999999989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5" customHeight="1" x14ac:dyDescent="0.2">
      <c r="A143" s="831" t="s">
        <v>6366</v>
      </c>
      <c r="B143" s="832" t="s">
        <v>6367</v>
      </c>
      <c r="C143" s="832" t="s">
        <v>616</v>
      </c>
      <c r="D143" s="832" t="s">
        <v>6348</v>
      </c>
      <c r="E143" s="832" t="s">
        <v>6368</v>
      </c>
      <c r="F143" s="832" t="s">
        <v>6529</v>
      </c>
      <c r="G143" s="832" t="s">
        <v>6530</v>
      </c>
      <c r="H143" s="849">
        <v>3</v>
      </c>
      <c r="I143" s="849">
        <v>222466.36</v>
      </c>
      <c r="J143" s="832"/>
      <c r="K143" s="832">
        <v>74155.453333333324</v>
      </c>
      <c r="L143" s="849"/>
      <c r="M143" s="849"/>
      <c r="N143" s="832"/>
      <c r="O143" s="832"/>
      <c r="P143" s="849">
        <v>3</v>
      </c>
      <c r="Q143" s="849">
        <v>159556.5</v>
      </c>
      <c r="R143" s="837"/>
      <c r="S143" s="850">
        <v>53185.5</v>
      </c>
    </row>
    <row r="144" spans="1:19" ht="14.45" customHeight="1" x14ac:dyDescent="0.2">
      <c r="A144" s="831" t="s">
        <v>6366</v>
      </c>
      <c r="B144" s="832" t="s">
        <v>6367</v>
      </c>
      <c r="C144" s="832" t="s">
        <v>616</v>
      </c>
      <c r="D144" s="832" t="s">
        <v>6348</v>
      </c>
      <c r="E144" s="832" t="s">
        <v>6368</v>
      </c>
      <c r="F144" s="832" t="s">
        <v>6534</v>
      </c>
      <c r="G144" s="832" t="s">
        <v>2847</v>
      </c>
      <c r="H144" s="849">
        <v>5</v>
      </c>
      <c r="I144" s="849">
        <v>8745.4</v>
      </c>
      <c r="J144" s="832"/>
      <c r="K144" s="832">
        <v>1749.08</v>
      </c>
      <c r="L144" s="849"/>
      <c r="M144" s="849"/>
      <c r="N144" s="832"/>
      <c r="O144" s="832"/>
      <c r="P144" s="849">
        <v>1</v>
      </c>
      <c r="Q144" s="849">
        <v>81.89</v>
      </c>
      <c r="R144" s="837"/>
      <c r="S144" s="850">
        <v>81.89</v>
      </c>
    </row>
    <row r="145" spans="1:19" ht="14.45" customHeight="1" x14ac:dyDescent="0.2">
      <c r="A145" s="831" t="s">
        <v>6366</v>
      </c>
      <c r="B145" s="832" t="s">
        <v>6367</v>
      </c>
      <c r="C145" s="832" t="s">
        <v>616</v>
      </c>
      <c r="D145" s="832" t="s">
        <v>6348</v>
      </c>
      <c r="E145" s="832" t="s">
        <v>6368</v>
      </c>
      <c r="F145" s="832" t="s">
        <v>6535</v>
      </c>
      <c r="G145" s="832" t="s">
        <v>3029</v>
      </c>
      <c r="H145" s="849">
        <v>0.84999999999999987</v>
      </c>
      <c r="I145" s="849">
        <v>240.38000000000002</v>
      </c>
      <c r="J145" s="832"/>
      <c r="K145" s="832">
        <v>282.80000000000007</v>
      </c>
      <c r="L145" s="849"/>
      <c r="M145" s="849"/>
      <c r="N145" s="832"/>
      <c r="O145" s="832"/>
      <c r="P145" s="849">
        <v>0.85000000000000009</v>
      </c>
      <c r="Q145" s="849">
        <v>233.35</v>
      </c>
      <c r="R145" s="837"/>
      <c r="S145" s="850">
        <v>274.52941176470586</v>
      </c>
    </row>
    <row r="146" spans="1:19" ht="14.45" customHeight="1" x14ac:dyDescent="0.2">
      <c r="A146" s="831" t="s">
        <v>6366</v>
      </c>
      <c r="B146" s="832" t="s">
        <v>6367</v>
      </c>
      <c r="C146" s="832" t="s">
        <v>616</v>
      </c>
      <c r="D146" s="832" t="s">
        <v>6348</v>
      </c>
      <c r="E146" s="832" t="s">
        <v>6368</v>
      </c>
      <c r="F146" s="832" t="s">
        <v>6537</v>
      </c>
      <c r="G146" s="832" t="s">
        <v>3181</v>
      </c>
      <c r="H146" s="849">
        <v>18</v>
      </c>
      <c r="I146" s="849">
        <v>3055302.1399999997</v>
      </c>
      <c r="J146" s="832"/>
      <c r="K146" s="832">
        <v>169739.00777777776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5" customHeight="1" x14ac:dyDescent="0.2">
      <c r="A147" s="831" t="s">
        <v>6366</v>
      </c>
      <c r="B147" s="832" t="s">
        <v>6367</v>
      </c>
      <c r="C147" s="832" t="s">
        <v>616</v>
      </c>
      <c r="D147" s="832" t="s">
        <v>6348</v>
      </c>
      <c r="E147" s="832" t="s">
        <v>6368</v>
      </c>
      <c r="F147" s="832" t="s">
        <v>6542</v>
      </c>
      <c r="G147" s="832" t="s">
        <v>6543</v>
      </c>
      <c r="H147" s="849">
        <v>1</v>
      </c>
      <c r="I147" s="849">
        <v>154000</v>
      </c>
      <c r="J147" s="832"/>
      <c r="K147" s="832">
        <v>154000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5" customHeight="1" x14ac:dyDescent="0.2">
      <c r="A148" s="831" t="s">
        <v>6366</v>
      </c>
      <c r="B148" s="832" t="s">
        <v>6367</v>
      </c>
      <c r="C148" s="832" t="s">
        <v>616</v>
      </c>
      <c r="D148" s="832" t="s">
        <v>6348</v>
      </c>
      <c r="E148" s="832" t="s">
        <v>6368</v>
      </c>
      <c r="F148" s="832" t="s">
        <v>6545</v>
      </c>
      <c r="G148" s="832" t="s">
        <v>3185</v>
      </c>
      <c r="H148" s="849">
        <v>2</v>
      </c>
      <c r="I148" s="849">
        <v>10162.76</v>
      </c>
      <c r="J148" s="832"/>
      <c r="K148" s="832">
        <v>5081.38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5" customHeight="1" x14ac:dyDescent="0.2">
      <c r="A149" s="831" t="s">
        <v>6366</v>
      </c>
      <c r="B149" s="832" t="s">
        <v>6367</v>
      </c>
      <c r="C149" s="832" t="s">
        <v>616</v>
      </c>
      <c r="D149" s="832" t="s">
        <v>6348</v>
      </c>
      <c r="E149" s="832" t="s">
        <v>6368</v>
      </c>
      <c r="F149" s="832" t="s">
        <v>6547</v>
      </c>
      <c r="G149" s="832" t="s">
        <v>2337</v>
      </c>
      <c r="H149" s="849">
        <v>23.49</v>
      </c>
      <c r="I149" s="849">
        <v>299146.39</v>
      </c>
      <c r="J149" s="832">
        <v>13.087152343028837</v>
      </c>
      <c r="K149" s="832">
        <v>12735.052788420606</v>
      </c>
      <c r="L149" s="849">
        <v>2</v>
      </c>
      <c r="M149" s="849">
        <v>22858.02</v>
      </c>
      <c r="N149" s="832">
        <v>1</v>
      </c>
      <c r="O149" s="832">
        <v>11429.01</v>
      </c>
      <c r="P149" s="849">
        <v>6.01</v>
      </c>
      <c r="Q149" s="849">
        <v>52717.14</v>
      </c>
      <c r="R149" s="837">
        <v>2.3062863712605028</v>
      </c>
      <c r="S149" s="850">
        <v>8771.5707154742104</v>
      </c>
    </row>
    <row r="150" spans="1:19" ht="14.45" customHeight="1" x14ac:dyDescent="0.2">
      <c r="A150" s="831" t="s">
        <v>6366</v>
      </c>
      <c r="B150" s="832" t="s">
        <v>6367</v>
      </c>
      <c r="C150" s="832" t="s">
        <v>616</v>
      </c>
      <c r="D150" s="832" t="s">
        <v>6348</v>
      </c>
      <c r="E150" s="832" t="s">
        <v>6368</v>
      </c>
      <c r="F150" s="832" t="s">
        <v>6548</v>
      </c>
      <c r="G150" s="832" t="s">
        <v>6549</v>
      </c>
      <c r="H150" s="849">
        <v>6</v>
      </c>
      <c r="I150" s="849">
        <v>742901.34</v>
      </c>
      <c r="J150" s="832"/>
      <c r="K150" s="832">
        <v>123816.89</v>
      </c>
      <c r="L150" s="849"/>
      <c r="M150" s="849"/>
      <c r="N150" s="832"/>
      <c r="O150" s="832"/>
      <c r="P150" s="849">
        <v>1</v>
      </c>
      <c r="Q150" s="849">
        <v>109096.83</v>
      </c>
      <c r="R150" s="837"/>
      <c r="S150" s="850">
        <v>109096.83</v>
      </c>
    </row>
    <row r="151" spans="1:19" ht="14.45" customHeight="1" x14ac:dyDescent="0.2">
      <c r="A151" s="831" t="s">
        <v>6366</v>
      </c>
      <c r="B151" s="832" t="s">
        <v>6367</v>
      </c>
      <c r="C151" s="832" t="s">
        <v>616</v>
      </c>
      <c r="D151" s="832" t="s">
        <v>6348</v>
      </c>
      <c r="E151" s="832" t="s">
        <v>6368</v>
      </c>
      <c r="F151" s="832" t="s">
        <v>6552</v>
      </c>
      <c r="G151" s="832" t="s">
        <v>6553</v>
      </c>
      <c r="H151" s="849"/>
      <c r="I151" s="849"/>
      <c r="J151" s="832"/>
      <c r="K151" s="832"/>
      <c r="L151" s="849"/>
      <c r="M151" s="849"/>
      <c r="N151" s="832"/>
      <c r="O151" s="832"/>
      <c r="P151" s="849">
        <v>1</v>
      </c>
      <c r="Q151" s="849">
        <v>158023.79999999999</v>
      </c>
      <c r="R151" s="837"/>
      <c r="S151" s="850">
        <v>158023.79999999999</v>
      </c>
    </row>
    <row r="152" spans="1:19" ht="14.45" customHeight="1" x14ac:dyDescent="0.2">
      <c r="A152" s="831" t="s">
        <v>6366</v>
      </c>
      <c r="B152" s="832" t="s">
        <v>6367</v>
      </c>
      <c r="C152" s="832" t="s">
        <v>616</v>
      </c>
      <c r="D152" s="832" t="s">
        <v>6348</v>
      </c>
      <c r="E152" s="832" t="s">
        <v>6368</v>
      </c>
      <c r="F152" s="832" t="s">
        <v>6555</v>
      </c>
      <c r="G152" s="832" t="s">
        <v>2321</v>
      </c>
      <c r="H152" s="849">
        <v>3</v>
      </c>
      <c r="I152" s="849">
        <v>143152.29</v>
      </c>
      <c r="J152" s="832"/>
      <c r="K152" s="832">
        <v>47717.43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5" customHeight="1" x14ac:dyDescent="0.2">
      <c r="A153" s="831" t="s">
        <v>6366</v>
      </c>
      <c r="B153" s="832" t="s">
        <v>6367</v>
      </c>
      <c r="C153" s="832" t="s">
        <v>616</v>
      </c>
      <c r="D153" s="832" t="s">
        <v>6348</v>
      </c>
      <c r="E153" s="832" t="s">
        <v>6368</v>
      </c>
      <c r="F153" s="832" t="s">
        <v>6556</v>
      </c>
      <c r="G153" s="832" t="s">
        <v>6557</v>
      </c>
      <c r="H153" s="849">
        <v>4</v>
      </c>
      <c r="I153" s="849">
        <v>15274.16</v>
      </c>
      <c r="J153" s="832"/>
      <c r="K153" s="832">
        <v>3818.54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5" customHeight="1" x14ac:dyDescent="0.2">
      <c r="A154" s="831" t="s">
        <v>6366</v>
      </c>
      <c r="B154" s="832" t="s">
        <v>6367</v>
      </c>
      <c r="C154" s="832" t="s">
        <v>616</v>
      </c>
      <c r="D154" s="832" t="s">
        <v>6348</v>
      </c>
      <c r="E154" s="832" t="s">
        <v>6368</v>
      </c>
      <c r="F154" s="832" t="s">
        <v>6558</v>
      </c>
      <c r="G154" s="832" t="s">
        <v>6557</v>
      </c>
      <c r="H154" s="849">
        <v>1.8599999999999999</v>
      </c>
      <c r="I154" s="849">
        <v>42398.030000000006</v>
      </c>
      <c r="J154" s="832"/>
      <c r="K154" s="832">
        <v>22794.639784946241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5" customHeight="1" x14ac:dyDescent="0.2">
      <c r="A155" s="831" t="s">
        <v>6366</v>
      </c>
      <c r="B155" s="832" t="s">
        <v>6367</v>
      </c>
      <c r="C155" s="832" t="s">
        <v>616</v>
      </c>
      <c r="D155" s="832" t="s">
        <v>6348</v>
      </c>
      <c r="E155" s="832" t="s">
        <v>6368</v>
      </c>
      <c r="F155" s="832" t="s">
        <v>6564</v>
      </c>
      <c r="G155" s="832" t="s">
        <v>2337</v>
      </c>
      <c r="H155" s="849">
        <v>25.4</v>
      </c>
      <c r="I155" s="849">
        <v>808334.43</v>
      </c>
      <c r="J155" s="832">
        <v>14.150973054599808</v>
      </c>
      <c r="K155" s="832">
        <v>31824.19015748032</v>
      </c>
      <c r="L155" s="849">
        <v>2</v>
      </c>
      <c r="M155" s="849">
        <v>57122.18</v>
      </c>
      <c r="N155" s="832">
        <v>1</v>
      </c>
      <c r="O155" s="832">
        <v>28561.09</v>
      </c>
      <c r="P155" s="849">
        <v>16.16</v>
      </c>
      <c r="Q155" s="849">
        <v>354230.43</v>
      </c>
      <c r="R155" s="837">
        <v>6.2012764568859238</v>
      </c>
      <c r="S155" s="850">
        <v>21920.199876237624</v>
      </c>
    </row>
    <row r="156" spans="1:19" ht="14.45" customHeight="1" x14ac:dyDescent="0.2">
      <c r="A156" s="831" t="s">
        <v>6366</v>
      </c>
      <c r="B156" s="832" t="s">
        <v>6367</v>
      </c>
      <c r="C156" s="832" t="s">
        <v>616</v>
      </c>
      <c r="D156" s="832" t="s">
        <v>6348</v>
      </c>
      <c r="E156" s="832" t="s">
        <v>6368</v>
      </c>
      <c r="F156" s="832" t="s">
        <v>6569</v>
      </c>
      <c r="G156" s="832" t="s">
        <v>1536</v>
      </c>
      <c r="H156" s="849">
        <v>15</v>
      </c>
      <c r="I156" s="849">
        <v>152292.45000000001</v>
      </c>
      <c r="J156" s="832"/>
      <c r="K156" s="832">
        <v>10152.83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5" customHeight="1" x14ac:dyDescent="0.2">
      <c r="A157" s="831" t="s">
        <v>6366</v>
      </c>
      <c r="B157" s="832" t="s">
        <v>6367</v>
      </c>
      <c r="C157" s="832" t="s">
        <v>616</v>
      </c>
      <c r="D157" s="832" t="s">
        <v>6348</v>
      </c>
      <c r="E157" s="832" t="s">
        <v>6368</v>
      </c>
      <c r="F157" s="832" t="s">
        <v>6570</v>
      </c>
      <c r="G157" s="832" t="s">
        <v>3190</v>
      </c>
      <c r="H157" s="849">
        <v>3</v>
      </c>
      <c r="I157" s="849">
        <v>4321.38</v>
      </c>
      <c r="J157" s="832"/>
      <c r="K157" s="832">
        <v>1440.46</v>
      </c>
      <c r="L157" s="849"/>
      <c r="M157" s="849"/>
      <c r="N157" s="832"/>
      <c r="O157" s="832"/>
      <c r="P157" s="849">
        <v>1</v>
      </c>
      <c r="Q157" s="849">
        <v>1186.57</v>
      </c>
      <c r="R157" s="837"/>
      <c r="S157" s="850">
        <v>1186.57</v>
      </c>
    </row>
    <row r="158" spans="1:19" ht="14.45" customHeight="1" x14ac:dyDescent="0.2">
      <c r="A158" s="831" t="s">
        <v>6366</v>
      </c>
      <c r="B158" s="832" t="s">
        <v>6367</v>
      </c>
      <c r="C158" s="832" t="s">
        <v>616</v>
      </c>
      <c r="D158" s="832" t="s">
        <v>6348</v>
      </c>
      <c r="E158" s="832" t="s">
        <v>6368</v>
      </c>
      <c r="F158" s="832" t="s">
        <v>6571</v>
      </c>
      <c r="G158" s="832" t="s">
        <v>6572</v>
      </c>
      <c r="H158" s="849">
        <v>1</v>
      </c>
      <c r="I158" s="849">
        <v>1749.08</v>
      </c>
      <c r="J158" s="832"/>
      <c r="K158" s="832">
        <v>1749.08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5" customHeight="1" x14ac:dyDescent="0.2">
      <c r="A159" s="831" t="s">
        <v>6366</v>
      </c>
      <c r="B159" s="832" t="s">
        <v>6367</v>
      </c>
      <c r="C159" s="832" t="s">
        <v>616</v>
      </c>
      <c r="D159" s="832" t="s">
        <v>6348</v>
      </c>
      <c r="E159" s="832" t="s">
        <v>6368</v>
      </c>
      <c r="F159" s="832" t="s">
        <v>6573</v>
      </c>
      <c r="G159" s="832" t="s">
        <v>3190</v>
      </c>
      <c r="H159" s="849"/>
      <c r="I159" s="849"/>
      <c r="J159" s="832"/>
      <c r="K159" s="832"/>
      <c r="L159" s="849">
        <v>1</v>
      </c>
      <c r="M159" s="849">
        <v>4567.1000000000004</v>
      </c>
      <c r="N159" s="832">
        <v>1</v>
      </c>
      <c r="O159" s="832">
        <v>4567.1000000000004</v>
      </c>
      <c r="P159" s="849">
        <v>1</v>
      </c>
      <c r="Q159" s="849">
        <v>3965.05</v>
      </c>
      <c r="R159" s="837">
        <v>0.86817674235291542</v>
      </c>
      <c r="S159" s="850">
        <v>3965.05</v>
      </c>
    </row>
    <row r="160" spans="1:19" ht="14.45" customHeight="1" x14ac:dyDescent="0.2">
      <c r="A160" s="831" t="s">
        <v>6366</v>
      </c>
      <c r="B160" s="832" t="s">
        <v>6367</v>
      </c>
      <c r="C160" s="832" t="s">
        <v>616</v>
      </c>
      <c r="D160" s="832" t="s">
        <v>6348</v>
      </c>
      <c r="E160" s="832" t="s">
        <v>6368</v>
      </c>
      <c r="F160" s="832" t="s">
        <v>6574</v>
      </c>
      <c r="G160" s="832" t="s">
        <v>3169</v>
      </c>
      <c r="H160" s="849"/>
      <c r="I160" s="849"/>
      <c r="J160" s="832"/>
      <c r="K160" s="832"/>
      <c r="L160" s="849"/>
      <c r="M160" s="849"/>
      <c r="N160" s="832"/>
      <c r="O160" s="832"/>
      <c r="P160" s="849">
        <v>1</v>
      </c>
      <c r="Q160" s="849">
        <v>20327.5</v>
      </c>
      <c r="R160" s="837"/>
      <c r="S160" s="850">
        <v>20327.5</v>
      </c>
    </row>
    <row r="161" spans="1:19" ht="14.45" customHeight="1" x14ac:dyDescent="0.2">
      <c r="A161" s="831" t="s">
        <v>6366</v>
      </c>
      <c r="B161" s="832" t="s">
        <v>6367</v>
      </c>
      <c r="C161" s="832" t="s">
        <v>616</v>
      </c>
      <c r="D161" s="832" t="s">
        <v>6348</v>
      </c>
      <c r="E161" s="832" t="s">
        <v>6368</v>
      </c>
      <c r="F161" s="832" t="s">
        <v>6575</v>
      </c>
      <c r="G161" s="832" t="s">
        <v>6576</v>
      </c>
      <c r="H161" s="849">
        <v>1</v>
      </c>
      <c r="I161" s="849">
        <v>784.3</v>
      </c>
      <c r="J161" s="832"/>
      <c r="K161" s="832">
        <v>784.3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5" customHeight="1" x14ac:dyDescent="0.2">
      <c r="A162" s="831" t="s">
        <v>6366</v>
      </c>
      <c r="B162" s="832" t="s">
        <v>6367</v>
      </c>
      <c r="C162" s="832" t="s">
        <v>616</v>
      </c>
      <c r="D162" s="832" t="s">
        <v>6348</v>
      </c>
      <c r="E162" s="832" t="s">
        <v>6368</v>
      </c>
      <c r="F162" s="832" t="s">
        <v>6577</v>
      </c>
      <c r="G162" s="832" t="s">
        <v>6576</v>
      </c>
      <c r="H162" s="849">
        <v>1.71</v>
      </c>
      <c r="I162" s="849">
        <v>402.33000000000004</v>
      </c>
      <c r="J162" s="832"/>
      <c r="K162" s="832">
        <v>235.280701754386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5" customHeight="1" x14ac:dyDescent="0.2">
      <c r="A163" s="831" t="s">
        <v>6366</v>
      </c>
      <c r="B163" s="832" t="s">
        <v>6367</v>
      </c>
      <c r="C163" s="832" t="s">
        <v>616</v>
      </c>
      <c r="D163" s="832" t="s">
        <v>6348</v>
      </c>
      <c r="E163" s="832" t="s">
        <v>6368</v>
      </c>
      <c r="F163" s="832" t="s">
        <v>6578</v>
      </c>
      <c r="G163" s="832" t="s">
        <v>6576</v>
      </c>
      <c r="H163" s="849">
        <v>1.06</v>
      </c>
      <c r="I163" s="849">
        <v>2494.0700000000002</v>
      </c>
      <c r="J163" s="832"/>
      <c r="K163" s="832">
        <v>2352.8962264150946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5" customHeight="1" x14ac:dyDescent="0.2">
      <c r="A164" s="831" t="s">
        <v>6366</v>
      </c>
      <c r="B164" s="832" t="s">
        <v>6367</v>
      </c>
      <c r="C164" s="832" t="s">
        <v>616</v>
      </c>
      <c r="D164" s="832" t="s">
        <v>6348</v>
      </c>
      <c r="E164" s="832" t="s">
        <v>6368</v>
      </c>
      <c r="F164" s="832" t="s">
        <v>6579</v>
      </c>
      <c r="G164" s="832" t="s">
        <v>6480</v>
      </c>
      <c r="H164" s="849"/>
      <c r="I164" s="849"/>
      <c r="J164" s="832"/>
      <c r="K164" s="832"/>
      <c r="L164" s="849"/>
      <c r="M164" s="849"/>
      <c r="N164" s="832"/>
      <c r="O164" s="832"/>
      <c r="P164" s="849">
        <v>3</v>
      </c>
      <c r="Q164" s="849">
        <v>137489.63999999998</v>
      </c>
      <c r="R164" s="837"/>
      <c r="S164" s="850">
        <v>45829.88</v>
      </c>
    </row>
    <row r="165" spans="1:19" ht="14.45" customHeight="1" x14ac:dyDescent="0.2">
      <c r="A165" s="831" t="s">
        <v>6366</v>
      </c>
      <c r="B165" s="832" t="s">
        <v>6367</v>
      </c>
      <c r="C165" s="832" t="s">
        <v>616</v>
      </c>
      <c r="D165" s="832" t="s">
        <v>6348</v>
      </c>
      <c r="E165" s="832" t="s">
        <v>6368</v>
      </c>
      <c r="F165" s="832" t="s">
        <v>6580</v>
      </c>
      <c r="G165" s="832" t="s">
        <v>928</v>
      </c>
      <c r="H165" s="849"/>
      <c r="I165" s="849"/>
      <c r="J165" s="832"/>
      <c r="K165" s="832"/>
      <c r="L165" s="849"/>
      <c r="M165" s="849"/>
      <c r="N165" s="832"/>
      <c r="O165" s="832"/>
      <c r="P165" s="849">
        <v>2.5300000000000002</v>
      </c>
      <c r="Q165" s="849">
        <v>539.29</v>
      </c>
      <c r="R165" s="837"/>
      <c r="S165" s="850">
        <v>213.15810276679838</v>
      </c>
    </row>
    <row r="166" spans="1:19" ht="14.45" customHeight="1" x14ac:dyDescent="0.2">
      <c r="A166" s="831" t="s">
        <v>6366</v>
      </c>
      <c r="B166" s="832" t="s">
        <v>6367</v>
      </c>
      <c r="C166" s="832" t="s">
        <v>616</v>
      </c>
      <c r="D166" s="832" t="s">
        <v>6348</v>
      </c>
      <c r="E166" s="832" t="s">
        <v>6368</v>
      </c>
      <c r="F166" s="832" t="s">
        <v>6583</v>
      </c>
      <c r="G166" s="832" t="s">
        <v>1383</v>
      </c>
      <c r="H166" s="849"/>
      <c r="I166" s="849"/>
      <c r="J166" s="832"/>
      <c r="K166" s="832"/>
      <c r="L166" s="849"/>
      <c r="M166" s="849"/>
      <c r="N166" s="832"/>
      <c r="O166" s="832"/>
      <c r="P166" s="849">
        <v>2</v>
      </c>
      <c r="Q166" s="849">
        <v>296.92</v>
      </c>
      <c r="R166" s="837"/>
      <c r="S166" s="850">
        <v>148.46</v>
      </c>
    </row>
    <row r="167" spans="1:19" ht="14.45" customHeight="1" x14ac:dyDescent="0.2">
      <c r="A167" s="831" t="s">
        <v>6366</v>
      </c>
      <c r="B167" s="832" t="s">
        <v>6367</v>
      </c>
      <c r="C167" s="832" t="s">
        <v>616</v>
      </c>
      <c r="D167" s="832" t="s">
        <v>6348</v>
      </c>
      <c r="E167" s="832" t="s">
        <v>6368</v>
      </c>
      <c r="F167" s="832" t="s">
        <v>6590</v>
      </c>
      <c r="G167" s="832" t="s">
        <v>793</v>
      </c>
      <c r="H167" s="849"/>
      <c r="I167" s="849"/>
      <c r="J167" s="832"/>
      <c r="K167" s="832"/>
      <c r="L167" s="849"/>
      <c r="M167" s="849"/>
      <c r="N167" s="832"/>
      <c r="O167" s="832"/>
      <c r="P167" s="849">
        <v>5.08</v>
      </c>
      <c r="Q167" s="849">
        <v>563.88</v>
      </c>
      <c r="R167" s="837"/>
      <c r="S167" s="850">
        <v>111</v>
      </c>
    </row>
    <row r="168" spans="1:19" ht="14.45" customHeight="1" x14ac:dyDescent="0.2">
      <c r="A168" s="831" t="s">
        <v>6366</v>
      </c>
      <c r="B168" s="832" t="s">
        <v>6367</v>
      </c>
      <c r="C168" s="832" t="s">
        <v>616</v>
      </c>
      <c r="D168" s="832" t="s">
        <v>6348</v>
      </c>
      <c r="E168" s="832" t="s">
        <v>6368</v>
      </c>
      <c r="F168" s="832" t="s">
        <v>6591</v>
      </c>
      <c r="G168" s="832" t="s">
        <v>793</v>
      </c>
      <c r="H168" s="849"/>
      <c r="I168" s="849"/>
      <c r="J168" s="832"/>
      <c r="K168" s="832"/>
      <c r="L168" s="849">
        <v>0.14000000000000001</v>
      </c>
      <c r="M168" s="849">
        <v>40.33</v>
      </c>
      <c r="N168" s="832">
        <v>1</v>
      </c>
      <c r="O168" s="832">
        <v>288.07142857142856</v>
      </c>
      <c r="P168" s="849">
        <v>4.05</v>
      </c>
      <c r="Q168" s="849">
        <v>1166.8200000000002</v>
      </c>
      <c r="R168" s="837">
        <v>28.93181254649145</v>
      </c>
      <c r="S168" s="850">
        <v>288.10370370370373</v>
      </c>
    </row>
    <row r="169" spans="1:19" ht="14.45" customHeight="1" x14ac:dyDescent="0.2">
      <c r="A169" s="831" t="s">
        <v>6366</v>
      </c>
      <c r="B169" s="832" t="s">
        <v>6367</v>
      </c>
      <c r="C169" s="832" t="s">
        <v>616</v>
      </c>
      <c r="D169" s="832" t="s">
        <v>6348</v>
      </c>
      <c r="E169" s="832" t="s">
        <v>6368</v>
      </c>
      <c r="F169" s="832" t="s">
        <v>6592</v>
      </c>
      <c r="G169" s="832" t="s">
        <v>1146</v>
      </c>
      <c r="H169" s="849"/>
      <c r="I169" s="849"/>
      <c r="J169" s="832"/>
      <c r="K169" s="832"/>
      <c r="L169" s="849"/>
      <c r="M169" s="849"/>
      <c r="N169" s="832"/>
      <c r="O169" s="832"/>
      <c r="P169" s="849">
        <v>3.21</v>
      </c>
      <c r="Q169" s="849">
        <v>599.80999999999995</v>
      </c>
      <c r="R169" s="837"/>
      <c r="S169" s="850">
        <v>186.85669781931463</v>
      </c>
    </row>
    <row r="170" spans="1:19" ht="14.45" customHeight="1" x14ac:dyDescent="0.2">
      <c r="A170" s="831" t="s">
        <v>6366</v>
      </c>
      <c r="B170" s="832" t="s">
        <v>6367</v>
      </c>
      <c r="C170" s="832" t="s">
        <v>616</v>
      </c>
      <c r="D170" s="832" t="s">
        <v>6348</v>
      </c>
      <c r="E170" s="832" t="s">
        <v>6368</v>
      </c>
      <c r="F170" s="832" t="s">
        <v>6595</v>
      </c>
      <c r="G170" s="832" t="s">
        <v>1146</v>
      </c>
      <c r="H170" s="849"/>
      <c r="I170" s="849"/>
      <c r="J170" s="832"/>
      <c r="K170" s="832"/>
      <c r="L170" s="849"/>
      <c r="M170" s="849"/>
      <c r="N170" s="832"/>
      <c r="O170" s="832"/>
      <c r="P170" s="849">
        <v>1.49</v>
      </c>
      <c r="Q170" s="849">
        <v>145.35</v>
      </c>
      <c r="R170" s="837"/>
      <c r="S170" s="850">
        <v>97.550335570469798</v>
      </c>
    </row>
    <row r="171" spans="1:19" ht="14.45" customHeight="1" x14ac:dyDescent="0.2">
      <c r="A171" s="831" t="s">
        <v>6366</v>
      </c>
      <c r="B171" s="832" t="s">
        <v>6367</v>
      </c>
      <c r="C171" s="832" t="s">
        <v>616</v>
      </c>
      <c r="D171" s="832" t="s">
        <v>6348</v>
      </c>
      <c r="E171" s="832" t="s">
        <v>6368</v>
      </c>
      <c r="F171" s="832" t="s">
        <v>6596</v>
      </c>
      <c r="G171" s="832" t="s">
        <v>1146</v>
      </c>
      <c r="H171" s="849"/>
      <c r="I171" s="849"/>
      <c r="J171" s="832"/>
      <c r="K171" s="832"/>
      <c r="L171" s="849"/>
      <c r="M171" s="849"/>
      <c r="N171" s="832"/>
      <c r="O171" s="832"/>
      <c r="P171" s="849">
        <v>3.96</v>
      </c>
      <c r="Q171" s="849">
        <v>1668.0300000000002</v>
      </c>
      <c r="R171" s="837"/>
      <c r="S171" s="850">
        <v>421.219696969697</v>
      </c>
    </row>
    <row r="172" spans="1:19" ht="14.45" customHeight="1" x14ac:dyDescent="0.2">
      <c r="A172" s="831" t="s">
        <v>6366</v>
      </c>
      <c r="B172" s="832" t="s">
        <v>6367</v>
      </c>
      <c r="C172" s="832" t="s">
        <v>616</v>
      </c>
      <c r="D172" s="832" t="s">
        <v>6348</v>
      </c>
      <c r="E172" s="832" t="s">
        <v>6368</v>
      </c>
      <c r="F172" s="832" t="s">
        <v>6599</v>
      </c>
      <c r="G172" s="832" t="s">
        <v>2298</v>
      </c>
      <c r="H172" s="849"/>
      <c r="I172" s="849"/>
      <c r="J172" s="832"/>
      <c r="K172" s="832"/>
      <c r="L172" s="849"/>
      <c r="M172" s="849"/>
      <c r="N172" s="832"/>
      <c r="O172" s="832"/>
      <c r="P172" s="849">
        <v>2</v>
      </c>
      <c r="Q172" s="849">
        <v>43558.2</v>
      </c>
      <c r="R172" s="837"/>
      <c r="S172" s="850">
        <v>21779.1</v>
      </c>
    </row>
    <row r="173" spans="1:19" ht="14.45" customHeight="1" x14ac:dyDescent="0.2">
      <c r="A173" s="831" t="s">
        <v>6366</v>
      </c>
      <c r="B173" s="832" t="s">
        <v>6367</v>
      </c>
      <c r="C173" s="832" t="s">
        <v>616</v>
      </c>
      <c r="D173" s="832" t="s">
        <v>6348</v>
      </c>
      <c r="E173" s="832" t="s">
        <v>6368</v>
      </c>
      <c r="F173" s="832" t="s">
        <v>6600</v>
      </c>
      <c r="G173" s="832" t="s">
        <v>2816</v>
      </c>
      <c r="H173" s="849"/>
      <c r="I173" s="849"/>
      <c r="J173" s="832"/>
      <c r="K173" s="832"/>
      <c r="L173" s="849"/>
      <c r="M173" s="849"/>
      <c r="N173" s="832"/>
      <c r="O173" s="832"/>
      <c r="P173" s="849">
        <v>4.99</v>
      </c>
      <c r="Q173" s="849">
        <v>2366.6</v>
      </c>
      <c r="R173" s="837"/>
      <c r="S173" s="850">
        <v>474.26853707414824</v>
      </c>
    </row>
    <row r="174" spans="1:19" ht="14.45" customHeight="1" x14ac:dyDescent="0.2">
      <c r="A174" s="831" t="s">
        <v>6366</v>
      </c>
      <c r="B174" s="832" t="s">
        <v>6367</v>
      </c>
      <c r="C174" s="832" t="s">
        <v>616</v>
      </c>
      <c r="D174" s="832" t="s">
        <v>6348</v>
      </c>
      <c r="E174" s="832" t="s">
        <v>6368</v>
      </c>
      <c r="F174" s="832" t="s">
        <v>6601</v>
      </c>
      <c r="G174" s="832" t="s">
        <v>2816</v>
      </c>
      <c r="H174" s="849"/>
      <c r="I174" s="849"/>
      <c r="J174" s="832"/>
      <c r="K174" s="832"/>
      <c r="L174" s="849"/>
      <c r="M174" s="849"/>
      <c r="N174" s="832"/>
      <c r="O174" s="832"/>
      <c r="P174" s="849">
        <v>6.16</v>
      </c>
      <c r="Q174" s="849">
        <v>1259.8400000000001</v>
      </c>
      <c r="R174" s="837"/>
      <c r="S174" s="850">
        <v>204.51948051948054</v>
      </c>
    </row>
    <row r="175" spans="1:19" ht="14.45" customHeight="1" x14ac:dyDescent="0.2">
      <c r="A175" s="831" t="s">
        <v>6366</v>
      </c>
      <c r="B175" s="832" t="s">
        <v>6367</v>
      </c>
      <c r="C175" s="832" t="s">
        <v>616</v>
      </c>
      <c r="D175" s="832" t="s">
        <v>6348</v>
      </c>
      <c r="E175" s="832" t="s">
        <v>6368</v>
      </c>
      <c r="F175" s="832" t="s">
        <v>6609</v>
      </c>
      <c r="G175" s="832" t="s">
        <v>2272</v>
      </c>
      <c r="H175" s="849"/>
      <c r="I175" s="849"/>
      <c r="J175" s="832"/>
      <c r="K175" s="832"/>
      <c r="L175" s="849"/>
      <c r="M175" s="849"/>
      <c r="N175" s="832"/>
      <c r="O175" s="832"/>
      <c r="P175" s="849">
        <v>3</v>
      </c>
      <c r="Q175" s="849">
        <v>109027.20000000001</v>
      </c>
      <c r="R175" s="837"/>
      <c r="S175" s="850">
        <v>36342.400000000001</v>
      </c>
    </row>
    <row r="176" spans="1:19" ht="14.45" customHeight="1" x14ac:dyDescent="0.2">
      <c r="A176" s="831" t="s">
        <v>6366</v>
      </c>
      <c r="B176" s="832" t="s">
        <v>6367</v>
      </c>
      <c r="C176" s="832" t="s">
        <v>616</v>
      </c>
      <c r="D176" s="832" t="s">
        <v>6348</v>
      </c>
      <c r="E176" s="832" t="s">
        <v>6368</v>
      </c>
      <c r="F176" s="832" t="s">
        <v>6624</v>
      </c>
      <c r="G176" s="832" t="s">
        <v>1043</v>
      </c>
      <c r="H176" s="849"/>
      <c r="I176" s="849"/>
      <c r="J176" s="832"/>
      <c r="K176" s="832"/>
      <c r="L176" s="849"/>
      <c r="M176" s="849"/>
      <c r="N176" s="832"/>
      <c r="O176" s="832"/>
      <c r="P176" s="849">
        <v>1.88</v>
      </c>
      <c r="Q176" s="849">
        <v>458.61</v>
      </c>
      <c r="R176" s="837"/>
      <c r="S176" s="850">
        <v>243.94148936170214</v>
      </c>
    </row>
    <row r="177" spans="1:19" ht="14.45" customHeight="1" x14ac:dyDescent="0.2">
      <c r="A177" s="831" t="s">
        <v>6366</v>
      </c>
      <c r="B177" s="832" t="s">
        <v>6367</v>
      </c>
      <c r="C177" s="832" t="s">
        <v>616</v>
      </c>
      <c r="D177" s="832" t="s">
        <v>6348</v>
      </c>
      <c r="E177" s="832" t="s">
        <v>6368</v>
      </c>
      <c r="F177" s="832" t="s">
        <v>6625</v>
      </c>
      <c r="G177" s="832" t="s">
        <v>1043</v>
      </c>
      <c r="H177" s="849"/>
      <c r="I177" s="849"/>
      <c r="J177" s="832"/>
      <c r="K177" s="832"/>
      <c r="L177" s="849"/>
      <c r="M177" s="849"/>
      <c r="N177" s="832"/>
      <c r="O177" s="832"/>
      <c r="P177" s="849">
        <v>1.0899999999999999</v>
      </c>
      <c r="Q177" s="849">
        <v>471.34000000000003</v>
      </c>
      <c r="R177" s="837"/>
      <c r="S177" s="850">
        <v>432.42201834862396</v>
      </c>
    </row>
    <row r="178" spans="1:19" ht="14.45" customHeight="1" x14ac:dyDescent="0.2">
      <c r="A178" s="831" t="s">
        <v>6366</v>
      </c>
      <c r="B178" s="832" t="s">
        <v>6367</v>
      </c>
      <c r="C178" s="832" t="s">
        <v>616</v>
      </c>
      <c r="D178" s="832" t="s">
        <v>6348</v>
      </c>
      <c r="E178" s="832" t="s">
        <v>6635</v>
      </c>
      <c r="F178" s="832" t="s">
        <v>6636</v>
      </c>
      <c r="G178" s="832" t="s">
        <v>6637</v>
      </c>
      <c r="H178" s="849">
        <v>26</v>
      </c>
      <c r="I178" s="849">
        <v>55080.92</v>
      </c>
      <c r="J178" s="832"/>
      <c r="K178" s="832">
        <v>2118.4969230769229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5" customHeight="1" x14ac:dyDescent="0.2">
      <c r="A179" s="831" t="s">
        <v>6366</v>
      </c>
      <c r="B179" s="832" t="s">
        <v>6367</v>
      </c>
      <c r="C179" s="832" t="s">
        <v>616</v>
      </c>
      <c r="D179" s="832" t="s">
        <v>6348</v>
      </c>
      <c r="E179" s="832" t="s">
        <v>6644</v>
      </c>
      <c r="F179" s="832" t="s">
        <v>6647</v>
      </c>
      <c r="G179" s="832" t="s">
        <v>6648</v>
      </c>
      <c r="H179" s="849">
        <v>1</v>
      </c>
      <c r="I179" s="849">
        <v>867</v>
      </c>
      <c r="J179" s="832"/>
      <c r="K179" s="832">
        <v>867</v>
      </c>
      <c r="L179" s="849"/>
      <c r="M179" s="849"/>
      <c r="N179" s="832"/>
      <c r="O179" s="832"/>
      <c r="P179" s="849">
        <v>6</v>
      </c>
      <c r="Q179" s="849">
        <v>4897.6499999999996</v>
      </c>
      <c r="R179" s="837"/>
      <c r="S179" s="850">
        <v>816.27499999999998</v>
      </c>
    </row>
    <row r="180" spans="1:19" ht="14.45" customHeight="1" x14ac:dyDescent="0.2">
      <c r="A180" s="831" t="s">
        <v>6366</v>
      </c>
      <c r="B180" s="832" t="s">
        <v>6367</v>
      </c>
      <c r="C180" s="832" t="s">
        <v>616</v>
      </c>
      <c r="D180" s="832" t="s">
        <v>6348</v>
      </c>
      <c r="E180" s="832" t="s">
        <v>6657</v>
      </c>
      <c r="F180" s="832" t="s">
        <v>6658</v>
      </c>
      <c r="G180" s="832" t="s">
        <v>6659</v>
      </c>
      <c r="H180" s="849"/>
      <c r="I180" s="849"/>
      <c r="J180" s="832"/>
      <c r="K180" s="832"/>
      <c r="L180" s="849"/>
      <c r="M180" s="849"/>
      <c r="N180" s="832"/>
      <c r="O180" s="832"/>
      <c r="P180" s="849">
        <v>2</v>
      </c>
      <c r="Q180" s="849">
        <v>604</v>
      </c>
      <c r="R180" s="837"/>
      <c r="S180" s="850">
        <v>302</v>
      </c>
    </row>
    <row r="181" spans="1:19" ht="14.45" customHeight="1" x14ac:dyDescent="0.2">
      <c r="A181" s="831" t="s">
        <v>6366</v>
      </c>
      <c r="B181" s="832" t="s">
        <v>6367</v>
      </c>
      <c r="C181" s="832" t="s">
        <v>616</v>
      </c>
      <c r="D181" s="832" t="s">
        <v>6348</v>
      </c>
      <c r="E181" s="832" t="s">
        <v>6657</v>
      </c>
      <c r="F181" s="832" t="s">
        <v>6660</v>
      </c>
      <c r="G181" s="832" t="s">
        <v>6661</v>
      </c>
      <c r="H181" s="849">
        <v>172</v>
      </c>
      <c r="I181" s="849">
        <v>20984</v>
      </c>
      <c r="J181" s="832"/>
      <c r="K181" s="832">
        <v>122</v>
      </c>
      <c r="L181" s="849"/>
      <c r="M181" s="849"/>
      <c r="N181" s="832"/>
      <c r="O181" s="832"/>
      <c r="P181" s="849">
        <v>328</v>
      </c>
      <c r="Q181" s="849">
        <v>40016</v>
      </c>
      <c r="R181" s="837"/>
      <c r="S181" s="850">
        <v>122</v>
      </c>
    </row>
    <row r="182" spans="1:19" ht="14.45" customHeight="1" x14ac:dyDescent="0.2">
      <c r="A182" s="831" t="s">
        <v>6366</v>
      </c>
      <c r="B182" s="832" t="s">
        <v>6367</v>
      </c>
      <c r="C182" s="832" t="s">
        <v>616</v>
      </c>
      <c r="D182" s="832" t="s">
        <v>6348</v>
      </c>
      <c r="E182" s="832" t="s">
        <v>6657</v>
      </c>
      <c r="F182" s="832" t="s">
        <v>6662</v>
      </c>
      <c r="G182" s="832" t="s">
        <v>6663</v>
      </c>
      <c r="H182" s="849">
        <v>18</v>
      </c>
      <c r="I182" s="849">
        <v>2646</v>
      </c>
      <c r="J182" s="832"/>
      <c r="K182" s="832">
        <v>147</v>
      </c>
      <c r="L182" s="849"/>
      <c r="M182" s="849"/>
      <c r="N182" s="832"/>
      <c r="O182" s="832"/>
      <c r="P182" s="849">
        <v>6</v>
      </c>
      <c r="Q182" s="849">
        <v>906</v>
      </c>
      <c r="R182" s="837"/>
      <c r="S182" s="850">
        <v>151</v>
      </c>
    </row>
    <row r="183" spans="1:19" ht="14.45" customHeight="1" x14ac:dyDescent="0.2">
      <c r="A183" s="831" t="s">
        <v>6366</v>
      </c>
      <c r="B183" s="832" t="s">
        <v>6367</v>
      </c>
      <c r="C183" s="832" t="s">
        <v>616</v>
      </c>
      <c r="D183" s="832" t="s">
        <v>6348</v>
      </c>
      <c r="E183" s="832" t="s">
        <v>6657</v>
      </c>
      <c r="F183" s="832" t="s">
        <v>6664</v>
      </c>
      <c r="G183" s="832" t="s">
        <v>6665</v>
      </c>
      <c r="H183" s="849">
        <v>11</v>
      </c>
      <c r="I183" s="849">
        <v>2156</v>
      </c>
      <c r="J183" s="832"/>
      <c r="K183" s="832">
        <v>196</v>
      </c>
      <c r="L183" s="849"/>
      <c r="M183" s="849"/>
      <c r="N183" s="832"/>
      <c r="O183" s="832"/>
      <c r="P183" s="849"/>
      <c r="Q183" s="849"/>
      <c r="R183" s="837"/>
      <c r="S183" s="850"/>
    </row>
    <row r="184" spans="1:19" ht="14.45" customHeight="1" x14ac:dyDescent="0.2">
      <c r="A184" s="831" t="s">
        <v>6366</v>
      </c>
      <c r="B184" s="832" t="s">
        <v>6367</v>
      </c>
      <c r="C184" s="832" t="s">
        <v>616</v>
      </c>
      <c r="D184" s="832" t="s">
        <v>6348</v>
      </c>
      <c r="E184" s="832" t="s">
        <v>6657</v>
      </c>
      <c r="F184" s="832" t="s">
        <v>6666</v>
      </c>
      <c r="G184" s="832" t="s">
        <v>6667</v>
      </c>
      <c r="H184" s="849">
        <v>481</v>
      </c>
      <c r="I184" s="849">
        <v>17797</v>
      </c>
      <c r="J184" s="832">
        <v>240.5</v>
      </c>
      <c r="K184" s="832">
        <v>37</v>
      </c>
      <c r="L184" s="849">
        <v>2</v>
      </c>
      <c r="M184" s="849">
        <v>74</v>
      </c>
      <c r="N184" s="832">
        <v>1</v>
      </c>
      <c r="O184" s="832">
        <v>37</v>
      </c>
      <c r="P184" s="849">
        <v>47</v>
      </c>
      <c r="Q184" s="849">
        <v>1786</v>
      </c>
      <c r="R184" s="837">
        <v>24.135135135135137</v>
      </c>
      <c r="S184" s="850">
        <v>38</v>
      </c>
    </row>
    <row r="185" spans="1:19" ht="14.45" customHeight="1" x14ac:dyDescent="0.2">
      <c r="A185" s="831" t="s">
        <v>6366</v>
      </c>
      <c r="B185" s="832" t="s">
        <v>6367</v>
      </c>
      <c r="C185" s="832" t="s">
        <v>616</v>
      </c>
      <c r="D185" s="832" t="s">
        <v>6348</v>
      </c>
      <c r="E185" s="832" t="s">
        <v>6657</v>
      </c>
      <c r="F185" s="832" t="s">
        <v>6668</v>
      </c>
      <c r="G185" s="832" t="s">
        <v>6669</v>
      </c>
      <c r="H185" s="849">
        <v>3</v>
      </c>
      <c r="I185" s="849">
        <v>15</v>
      </c>
      <c r="J185" s="832"/>
      <c r="K185" s="832">
        <v>5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5" customHeight="1" x14ac:dyDescent="0.2">
      <c r="A186" s="831" t="s">
        <v>6366</v>
      </c>
      <c r="B186" s="832" t="s">
        <v>6367</v>
      </c>
      <c r="C186" s="832" t="s">
        <v>616</v>
      </c>
      <c r="D186" s="832" t="s">
        <v>6348</v>
      </c>
      <c r="E186" s="832" t="s">
        <v>6657</v>
      </c>
      <c r="F186" s="832" t="s">
        <v>6672</v>
      </c>
      <c r="G186" s="832" t="s">
        <v>6673</v>
      </c>
      <c r="H186" s="849">
        <v>14</v>
      </c>
      <c r="I186" s="849">
        <v>2478</v>
      </c>
      <c r="J186" s="832">
        <v>4.6404494382022472</v>
      </c>
      <c r="K186" s="832">
        <v>177</v>
      </c>
      <c r="L186" s="849">
        <v>3</v>
      </c>
      <c r="M186" s="849">
        <v>534</v>
      </c>
      <c r="N186" s="832">
        <v>1</v>
      </c>
      <c r="O186" s="832">
        <v>178</v>
      </c>
      <c r="P186" s="849">
        <v>35</v>
      </c>
      <c r="Q186" s="849">
        <v>6265</v>
      </c>
      <c r="R186" s="837">
        <v>11.732209737827715</v>
      </c>
      <c r="S186" s="850">
        <v>179</v>
      </c>
    </row>
    <row r="187" spans="1:19" ht="14.45" customHeight="1" x14ac:dyDescent="0.2">
      <c r="A187" s="831" t="s">
        <v>6366</v>
      </c>
      <c r="B187" s="832" t="s">
        <v>6367</v>
      </c>
      <c r="C187" s="832" t="s">
        <v>616</v>
      </c>
      <c r="D187" s="832" t="s">
        <v>6348</v>
      </c>
      <c r="E187" s="832" t="s">
        <v>6657</v>
      </c>
      <c r="F187" s="832" t="s">
        <v>6676</v>
      </c>
      <c r="G187" s="832" t="s">
        <v>6677</v>
      </c>
      <c r="H187" s="849">
        <v>724</v>
      </c>
      <c r="I187" s="849">
        <v>0</v>
      </c>
      <c r="J187" s="832"/>
      <c r="K187" s="832">
        <v>0</v>
      </c>
      <c r="L187" s="849">
        <v>41</v>
      </c>
      <c r="M187" s="849">
        <v>0</v>
      </c>
      <c r="N187" s="832"/>
      <c r="O187" s="832">
        <v>0</v>
      </c>
      <c r="P187" s="849">
        <v>88</v>
      </c>
      <c r="Q187" s="849">
        <v>0</v>
      </c>
      <c r="R187" s="837"/>
      <c r="S187" s="850">
        <v>0</v>
      </c>
    </row>
    <row r="188" spans="1:19" ht="14.45" customHeight="1" x14ac:dyDescent="0.2">
      <c r="A188" s="831" t="s">
        <v>6366</v>
      </c>
      <c r="B188" s="832" t="s">
        <v>6367</v>
      </c>
      <c r="C188" s="832" t="s">
        <v>616</v>
      </c>
      <c r="D188" s="832" t="s">
        <v>6348</v>
      </c>
      <c r="E188" s="832" t="s">
        <v>6657</v>
      </c>
      <c r="F188" s="832" t="s">
        <v>6678</v>
      </c>
      <c r="G188" s="832" t="s">
        <v>6679</v>
      </c>
      <c r="H188" s="849">
        <v>11</v>
      </c>
      <c r="I188" s="849">
        <v>0</v>
      </c>
      <c r="J188" s="832"/>
      <c r="K188" s="832">
        <v>0</v>
      </c>
      <c r="L188" s="849"/>
      <c r="M188" s="849"/>
      <c r="N188" s="832"/>
      <c r="O188" s="832"/>
      <c r="P188" s="849">
        <v>9</v>
      </c>
      <c r="Q188" s="849">
        <v>0</v>
      </c>
      <c r="R188" s="837"/>
      <c r="S188" s="850">
        <v>0</v>
      </c>
    </row>
    <row r="189" spans="1:19" ht="14.45" customHeight="1" x14ac:dyDescent="0.2">
      <c r="A189" s="831" t="s">
        <v>6366</v>
      </c>
      <c r="B189" s="832" t="s">
        <v>6367</v>
      </c>
      <c r="C189" s="832" t="s">
        <v>616</v>
      </c>
      <c r="D189" s="832" t="s">
        <v>6348</v>
      </c>
      <c r="E189" s="832" t="s">
        <v>6657</v>
      </c>
      <c r="F189" s="832" t="s">
        <v>6680</v>
      </c>
      <c r="G189" s="832" t="s">
        <v>6681</v>
      </c>
      <c r="H189" s="849">
        <v>28</v>
      </c>
      <c r="I189" s="849">
        <v>6804</v>
      </c>
      <c r="J189" s="832">
        <v>5.5770491803278688</v>
      </c>
      <c r="K189" s="832">
        <v>243</v>
      </c>
      <c r="L189" s="849">
        <v>5</v>
      </c>
      <c r="M189" s="849">
        <v>1220</v>
      </c>
      <c r="N189" s="832">
        <v>1</v>
      </c>
      <c r="O189" s="832">
        <v>244</v>
      </c>
      <c r="P189" s="849">
        <v>45</v>
      </c>
      <c r="Q189" s="849">
        <v>11025</v>
      </c>
      <c r="R189" s="837">
        <v>9.0368852459016402</v>
      </c>
      <c r="S189" s="850">
        <v>245</v>
      </c>
    </row>
    <row r="190" spans="1:19" ht="14.45" customHeight="1" x14ac:dyDescent="0.2">
      <c r="A190" s="831" t="s">
        <v>6366</v>
      </c>
      <c r="B190" s="832" t="s">
        <v>6367</v>
      </c>
      <c r="C190" s="832" t="s">
        <v>616</v>
      </c>
      <c r="D190" s="832" t="s">
        <v>6348</v>
      </c>
      <c r="E190" s="832" t="s">
        <v>6657</v>
      </c>
      <c r="F190" s="832" t="s">
        <v>6682</v>
      </c>
      <c r="G190" s="832" t="s">
        <v>6683</v>
      </c>
      <c r="H190" s="849">
        <v>20</v>
      </c>
      <c r="I190" s="849">
        <v>666.66</v>
      </c>
      <c r="J190" s="832">
        <v>20.001800180018002</v>
      </c>
      <c r="K190" s="832">
        <v>33.332999999999998</v>
      </c>
      <c r="L190" s="849">
        <v>1</v>
      </c>
      <c r="M190" s="849">
        <v>33.33</v>
      </c>
      <c r="N190" s="832">
        <v>1</v>
      </c>
      <c r="O190" s="832">
        <v>33.33</v>
      </c>
      <c r="P190" s="849">
        <v>36</v>
      </c>
      <c r="Q190" s="849">
        <v>1200.01</v>
      </c>
      <c r="R190" s="837">
        <v>36.003900390039007</v>
      </c>
      <c r="S190" s="850">
        <v>33.333611111111111</v>
      </c>
    </row>
    <row r="191" spans="1:19" ht="14.45" customHeight="1" x14ac:dyDescent="0.2">
      <c r="A191" s="831" t="s">
        <v>6366</v>
      </c>
      <c r="B191" s="832" t="s">
        <v>6367</v>
      </c>
      <c r="C191" s="832" t="s">
        <v>616</v>
      </c>
      <c r="D191" s="832" t="s">
        <v>6348</v>
      </c>
      <c r="E191" s="832" t="s">
        <v>6657</v>
      </c>
      <c r="F191" s="832" t="s">
        <v>6684</v>
      </c>
      <c r="G191" s="832" t="s">
        <v>6685</v>
      </c>
      <c r="H191" s="849">
        <v>7</v>
      </c>
      <c r="I191" s="849">
        <v>259</v>
      </c>
      <c r="J191" s="832">
        <v>1.4</v>
      </c>
      <c r="K191" s="832">
        <v>37</v>
      </c>
      <c r="L191" s="849">
        <v>5</v>
      </c>
      <c r="M191" s="849">
        <v>185</v>
      </c>
      <c r="N191" s="832">
        <v>1</v>
      </c>
      <c r="O191" s="832">
        <v>37</v>
      </c>
      <c r="P191" s="849">
        <v>31</v>
      </c>
      <c r="Q191" s="849">
        <v>1178</v>
      </c>
      <c r="R191" s="837">
        <v>6.3675675675675674</v>
      </c>
      <c r="S191" s="850">
        <v>38</v>
      </c>
    </row>
    <row r="192" spans="1:19" ht="14.45" customHeight="1" x14ac:dyDescent="0.2">
      <c r="A192" s="831" t="s">
        <v>6366</v>
      </c>
      <c r="B192" s="832" t="s">
        <v>6367</v>
      </c>
      <c r="C192" s="832" t="s">
        <v>616</v>
      </c>
      <c r="D192" s="832" t="s">
        <v>6348</v>
      </c>
      <c r="E192" s="832" t="s">
        <v>6657</v>
      </c>
      <c r="F192" s="832" t="s">
        <v>6686</v>
      </c>
      <c r="G192" s="832" t="s">
        <v>6687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87</v>
      </c>
      <c r="R192" s="837"/>
      <c r="S192" s="850">
        <v>87</v>
      </c>
    </row>
    <row r="193" spans="1:19" ht="14.45" customHeight="1" x14ac:dyDescent="0.2">
      <c r="A193" s="831" t="s">
        <v>6366</v>
      </c>
      <c r="B193" s="832" t="s">
        <v>6367</v>
      </c>
      <c r="C193" s="832" t="s">
        <v>616</v>
      </c>
      <c r="D193" s="832" t="s">
        <v>6348</v>
      </c>
      <c r="E193" s="832" t="s">
        <v>6657</v>
      </c>
      <c r="F193" s="832" t="s">
        <v>6688</v>
      </c>
      <c r="G193" s="832" t="s">
        <v>6689</v>
      </c>
      <c r="H193" s="849">
        <v>411</v>
      </c>
      <c r="I193" s="849">
        <v>13152</v>
      </c>
      <c r="J193" s="832">
        <v>205.5</v>
      </c>
      <c r="K193" s="832">
        <v>32</v>
      </c>
      <c r="L193" s="849">
        <v>2</v>
      </c>
      <c r="M193" s="849">
        <v>64</v>
      </c>
      <c r="N193" s="832">
        <v>1</v>
      </c>
      <c r="O193" s="832">
        <v>32</v>
      </c>
      <c r="P193" s="849">
        <v>30</v>
      </c>
      <c r="Q193" s="849">
        <v>990</v>
      </c>
      <c r="R193" s="837">
        <v>15.46875</v>
      </c>
      <c r="S193" s="850">
        <v>33</v>
      </c>
    </row>
    <row r="194" spans="1:19" ht="14.45" customHeight="1" x14ac:dyDescent="0.2">
      <c r="A194" s="831" t="s">
        <v>6366</v>
      </c>
      <c r="B194" s="832" t="s">
        <v>6367</v>
      </c>
      <c r="C194" s="832" t="s">
        <v>616</v>
      </c>
      <c r="D194" s="832" t="s">
        <v>6348</v>
      </c>
      <c r="E194" s="832" t="s">
        <v>6657</v>
      </c>
      <c r="F194" s="832" t="s">
        <v>6694</v>
      </c>
      <c r="G194" s="832" t="s">
        <v>6695</v>
      </c>
      <c r="H194" s="849">
        <v>14</v>
      </c>
      <c r="I194" s="849">
        <v>1848</v>
      </c>
      <c r="J194" s="832">
        <v>14</v>
      </c>
      <c r="K194" s="832">
        <v>132</v>
      </c>
      <c r="L194" s="849">
        <v>1</v>
      </c>
      <c r="M194" s="849">
        <v>132</v>
      </c>
      <c r="N194" s="832">
        <v>1</v>
      </c>
      <c r="O194" s="832">
        <v>132</v>
      </c>
      <c r="P194" s="849">
        <v>19</v>
      </c>
      <c r="Q194" s="849">
        <v>2565</v>
      </c>
      <c r="R194" s="837">
        <v>19.431818181818183</v>
      </c>
      <c r="S194" s="850">
        <v>135</v>
      </c>
    </row>
    <row r="195" spans="1:19" ht="14.45" customHeight="1" x14ac:dyDescent="0.2">
      <c r="A195" s="831" t="s">
        <v>6366</v>
      </c>
      <c r="B195" s="832" t="s">
        <v>6367</v>
      </c>
      <c r="C195" s="832" t="s">
        <v>616</v>
      </c>
      <c r="D195" s="832" t="s">
        <v>6348</v>
      </c>
      <c r="E195" s="832" t="s">
        <v>6657</v>
      </c>
      <c r="F195" s="832" t="s">
        <v>6696</v>
      </c>
      <c r="G195" s="832" t="s">
        <v>6697</v>
      </c>
      <c r="H195" s="849">
        <v>0</v>
      </c>
      <c r="I195" s="849">
        <v>0</v>
      </c>
      <c r="J195" s="832"/>
      <c r="K195" s="832"/>
      <c r="L195" s="849">
        <v>0</v>
      </c>
      <c r="M195" s="849">
        <v>0</v>
      </c>
      <c r="N195" s="832"/>
      <c r="O195" s="832"/>
      <c r="P195" s="849">
        <v>3</v>
      </c>
      <c r="Q195" s="849">
        <v>0</v>
      </c>
      <c r="R195" s="837"/>
      <c r="S195" s="850">
        <v>0</v>
      </c>
    </row>
    <row r="196" spans="1:19" ht="14.45" customHeight="1" x14ac:dyDescent="0.2">
      <c r="A196" s="831" t="s">
        <v>6366</v>
      </c>
      <c r="B196" s="832" t="s">
        <v>6367</v>
      </c>
      <c r="C196" s="832" t="s">
        <v>616</v>
      </c>
      <c r="D196" s="832" t="s">
        <v>6348</v>
      </c>
      <c r="E196" s="832" t="s">
        <v>6657</v>
      </c>
      <c r="F196" s="832" t="s">
        <v>6698</v>
      </c>
      <c r="G196" s="832" t="s">
        <v>6699</v>
      </c>
      <c r="H196" s="849">
        <v>6</v>
      </c>
      <c r="I196" s="849">
        <v>2130</v>
      </c>
      <c r="J196" s="832"/>
      <c r="K196" s="832">
        <v>355</v>
      </c>
      <c r="L196" s="849"/>
      <c r="M196" s="849"/>
      <c r="N196" s="832"/>
      <c r="O196" s="832"/>
      <c r="P196" s="849">
        <v>6</v>
      </c>
      <c r="Q196" s="849">
        <v>2148</v>
      </c>
      <c r="R196" s="837"/>
      <c r="S196" s="850">
        <v>358</v>
      </c>
    </row>
    <row r="197" spans="1:19" ht="14.45" customHeight="1" x14ac:dyDescent="0.2">
      <c r="A197" s="831" t="s">
        <v>6366</v>
      </c>
      <c r="B197" s="832" t="s">
        <v>6367</v>
      </c>
      <c r="C197" s="832" t="s">
        <v>616</v>
      </c>
      <c r="D197" s="832" t="s">
        <v>6348</v>
      </c>
      <c r="E197" s="832" t="s">
        <v>6657</v>
      </c>
      <c r="F197" s="832" t="s">
        <v>6700</v>
      </c>
      <c r="G197" s="832" t="s">
        <v>6701</v>
      </c>
      <c r="H197" s="849">
        <v>68</v>
      </c>
      <c r="I197" s="849">
        <v>4012</v>
      </c>
      <c r="J197" s="832">
        <v>68</v>
      </c>
      <c r="K197" s="832">
        <v>59</v>
      </c>
      <c r="L197" s="849">
        <v>1</v>
      </c>
      <c r="M197" s="849">
        <v>59</v>
      </c>
      <c r="N197" s="832">
        <v>1</v>
      </c>
      <c r="O197" s="832">
        <v>59</v>
      </c>
      <c r="P197" s="849">
        <v>39</v>
      </c>
      <c r="Q197" s="849">
        <v>2379</v>
      </c>
      <c r="R197" s="837">
        <v>40.322033898305087</v>
      </c>
      <c r="S197" s="850">
        <v>61</v>
      </c>
    </row>
    <row r="198" spans="1:19" ht="14.45" customHeight="1" x14ac:dyDescent="0.2">
      <c r="A198" s="831" t="s">
        <v>6366</v>
      </c>
      <c r="B198" s="832" t="s">
        <v>6367</v>
      </c>
      <c r="C198" s="832" t="s">
        <v>616</v>
      </c>
      <c r="D198" s="832" t="s">
        <v>6348</v>
      </c>
      <c r="E198" s="832" t="s">
        <v>6657</v>
      </c>
      <c r="F198" s="832" t="s">
        <v>6708</v>
      </c>
      <c r="G198" s="832" t="s">
        <v>6709</v>
      </c>
      <c r="H198" s="849"/>
      <c r="I198" s="849"/>
      <c r="J198" s="832"/>
      <c r="K198" s="832"/>
      <c r="L198" s="849">
        <v>3</v>
      </c>
      <c r="M198" s="849">
        <v>0</v>
      </c>
      <c r="N198" s="832"/>
      <c r="O198" s="832">
        <v>0</v>
      </c>
      <c r="P198" s="849">
        <v>2</v>
      </c>
      <c r="Q198" s="849">
        <v>0</v>
      </c>
      <c r="R198" s="837"/>
      <c r="S198" s="850">
        <v>0</v>
      </c>
    </row>
    <row r="199" spans="1:19" ht="14.45" customHeight="1" x14ac:dyDescent="0.2">
      <c r="A199" s="831" t="s">
        <v>6366</v>
      </c>
      <c r="B199" s="832" t="s">
        <v>6367</v>
      </c>
      <c r="C199" s="832" t="s">
        <v>616</v>
      </c>
      <c r="D199" s="832" t="s">
        <v>3257</v>
      </c>
      <c r="E199" s="832" t="s">
        <v>6657</v>
      </c>
      <c r="F199" s="832" t="s">
        <v>6706</v>
      </c>
      <c r="G199" s="832" t="s">
        <v>6707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116</v>
      </c>
      <c r="R199" s="837"/>
      <c r="S199" s="850">
        <v>116</v>
      </c>
    </row>
    <row r="200" spans="1:19" ht="14.45" customHeight="1" x14ac:dyDescent="0.2">
      <c r="A200" s="831" t="s">
        <v>6366</v>
      </c>
      <c r="B200" s="832" t="s">
        <v>6367</v>
      </c>
      <c r="C200" s="832" t="s">
        <v>616</v>
      </c>
      <c r="D200" s="832" t="s">
        <v>3258</v>
      </c>
      <c r="E200" s="832" t="s">
        <v>6368</v>
      </c>
      <c r="F200" s="832" t="s">
        <v>6385</v>
      </c>
      <c r="G200" s="832" t="s">
        <v>976</v>
      </c>
      <c r="H200" s="849">
        <v>0.3</v>
      </c>
      <c r="I200" s="849">
        <v>60.48</v>
      </c>
      <c r="J200" s="832"/>
      <c r="K200" s="832">
        <v>201.6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5" customHeight="1" x14ac:dyDescent="0.2">
      <c r="A201" s="831" t="s">
        <v>6366</v>
      </c>
      <c r="B201" s="832" t="s">
        <v>6367</v>
      </c>
      <c r="C201" s="832" t="s">
        <v>616</v>
      </c>
      <c r="D201" s="832" t="s">
        <v>3258</v>
      </c>
      <c r="E201" s="832" t="s">
        <v>6368</v>
      </c>
      <c r="F201" s="832" t="s">
        <v>6387</v>
      </c>
      <c r="G201" s="832" t="s">
        <v>976</v>
      </c>
      <c r="H201" s="849">
        <v>0.21</v>
      </c>
      <c r="I201" s="849">
        <v>169.35</v>
      </c>
      <c r="J201" s="832"/>
      <c r="K201" s="832">
        <v>806.42857142857144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5" customHeight="1" x14ac:dyDescent="0.2">
      <c r="A202" s="831" t="s">
        <v>6366</v>
      </c>
      <c r="B202" s="832" t="s">
        <v>6367</v>
      </c>
      <c r="C202" s="832" t="s">
        <v>616</v>
      </c>
      <c r="D202" s="832" t="s">
        <v>3258</v>
      </c>
      <c r="E202" s="832" t="s">
        <v>6368</v>
      </c>
      <c r="F202" s="832" t="s">
        <v>6393</v>
      </c>
      <c r="G202" s="832" t="s">
        <v>3205</v>
      </c>
      <c r="H202" s="849"/>
      <c r="I202" s="849"/>
      <c r="J202" s="832"/>
      <c r="K202" s="832"/>
      <c r="L202" s="849"/>
      <c r="M202" s="849"/>
      <c r="N202" s="832"/>
      <c r="O202" s="832"/>
      <c r="P202" s="849">
        <v>8.64</v>
      </c>
      <c r="Q202" s="849">
        <v>113490.66</v>
      </c>
      <c r="R202" s="837"/>
      <c r="S202" s="850">
        <v>13135.493055555555</v>
      </c>
    </row>
    <row r="203" spans="1:19" ht="14.45" customHeight="1" x14ac:dyDescent="0.2">
      <c r="A203" s="831" t="s">
        <v>6366</v>
      </c>
      <c r="B203" s="832" t="s">
        <v>6367</v>
      </c>
      <c r="C203" s="832" t="s">
        <v>616</v>
      </c>
      <c r="D203" s="832" t="s">
        <v>3258</v>
      </c>
      <c r="E203" s="832" t="s">
        <v>6368</v>
      </c>
      <c r="F203" s="832" t="s">
        <v>6407</v>
      </c>
      <c r="G203" s="832" t="s">
        <v>4461</v>
      </c>
      <c r="H203" s="849"/>
      <c r="I203" s="849"/>
      <c r="J203" s="832"/>
      <c r="K203" s="832"/>
      <c r="L203" s="849"/>
      <c r="M203" s="849"/>
      <c r="N203" s="832"/>
      <c r="O203" s="832"/>
      <c r="P203" s="849">
        <v>4</v>
      </c>
      <c r="Q203" s="849">
        <v>288266.40000000002</v>
      </c>
      <c r="R203" s="837"/>
      <c r="S203" s="850">
        <v>72066.600000000006</v>
      </c>
    </row>
    <row r="204" spans="1:19" ht="14.45" customHeight="1" x14ac:dyDescent="0.2">
      <c r="A204" s="831" t="s">
        <v>6366</v>
      </c>
      <c r="B204" s="832" t="s">
        <v>6367</v>
      </c>
      <c r="C204" s="832" t="s">
        <v>616</v>
      </c>
      <c r="D204" s="832" t="s">
        <v>3258</v>
      </c>
      <c r="E204" s="832" t="s">
        <v>6368</v>
      </c>
      <c r="F204" s="832" t="s">
        <v>6408</v>
      </c>
      <c r="G204" s="832" t="s">
        <v>2288</v>
      </c>
      <c r="H204" s="849"/>
      <c r="I204" s="849"/>
      <c r="J204" s="832"/>
      <c r="K204" s="832"/>
      <c r="L204" s="849"/>
      <c r="M204" s="849"/>
      <c r="N204" s="832"/>
      <c r="O204" s="832"/>
      <c r="P204" s="849">
        <v>20.260000000000002</v>
      </c>
      <c r="Q204" s="849">
        <v>130941.46000000002</v>
      </c>
      <c r="R204" s="837"/>
      <c r="S204" s="850">
        <v>6463.053307008885</v>
      </c>
    </row>
    <row r="205" spans="1:19" ht="14.45" customHeight="1" x14ac:dyDescent="0.2">
      <c r="A205" s="831" t="s">
        <v>6366</v>
      </c>
      <c r="B205" s="832" t="s">
        <v>6367</v>
      </c>
      <c r="C205" s="832" t="s">
        <v>616</v>
      </c>
      <c r="D205" s="832" t="s">
        <v>3258</v>
      </c>
      <c r="E205" s="832" t="s">
        <v>6368</v>
      </c>
      <c r="F205" s="832" t="s">
        <v>6409</v>
      </c>
      <c r="G205" s="832" t="s">
        <v>2288</v>
      </c>
      <c r="H205" s="849"/>
      <c r="I205" s="849"/>
      <c r="J205" s="832"/>
      <c r="K205" s="832"/>
      <c r="L205" s="849"/>
      <c r="M205" s="849"/>
      <c r="N205" s="832"/>
      <c r="O205" s="832"/>
      <c r="P205" s="849">
        <v>15.9</v>
      </c>
      <c r="Q205" s="849">
        <v>410518.26</v>
      </c>
      <c r="R205" s="837"/>
      <c r="S205" s="850">
        <v>25818.758490566037</v>
      </c>
    </row>
    <row r="206" spans="1:19" ht="14.45" customHeight="1" x14ac:dyDescent="0.2">
      <c r="A206" s="831" t="s">
        <v>6366</v>
      </c>
      <c r="B206" s="832" t="s">
        <v>6367</v>
      </c>
      <c r="C206" s="832" t="s">
        <v>616</v>
      </c>
      <c r="D206" s="832" t="s">
        <v>3258</v>
      </c>
      <c r="E206" s="832" t="s">
        <v>6368</v>
      </c>
      <c r="F206" s="832" t="s">
        <v>6410</v>
      </c>
      <c r="G206" s="832" t="s">
        <v>2298</v>
      </c>
      <c r="H206" s="849"/>
      <c r="I206" s="849"/>
      <c r="J206" s="832"/>
      <c r="K206" s="832"/>
      <c r="L206" s="849">
        <v>4.0599999999999996</v>
      </c>
      <c r="M206" s="849">
        <v>19855.8</v>
      </c>
      <c r="N206" s="832">
        <v>1</v>
      </c>
      <c r="O206" s="832">
        <v>4890.5911330049266</v>
      </c>
      <c r="P206" s="849">
        <v>17.71</v>
      </c>
      <c r="Q206" s="849">
        <v>86612.35</v>
      </c>
      <c r="R206" s="837">
        <v>4.3620680103546574</v>
      </c>
      <c r="S206" s="850">
        <v>4890.5900621118017</v>
      </c>
    </row>
    <row r="207" spans="1:19" ht="14.45" customHeight="1" x14ac:dyDescent="0.2">
      <c r="A207" s="831" t="s">
        <v>6366</v>
      </c>
      <c r="B207" s="832" t="s">
        <v>6367</v>
      </c>
      <c r="C207" s="832" t="s">
        <v>616</v>
      </c>
      <c r="D207" s="832" t="s">
        <v>3258</v>
      </c>
      <c r="E207" s="832" t="s">
        <v>6368</v>
      </c>
      <c r="F207" s="832" t="s">
        <v>6412</v>
      </c>
      <c r="G207" s="832" t="s">
        <v>3215</v>
      </c>
      <c r="H207" s="849"/>
      <c r="I207" s="849"/>
      <c r="J207" s="832"/>
      <c r="K207" s="832"/>
      <c r="L207" s="849"/>
      <c r="M207" s="849"/>
      <c r="N207" s="832"/>
      <c r="O207" s="832"/>
      <c r="P207" s="849">
        <v>30.79</v>
      </c>
      <c r="Q207" s="849">
        <v>281738.67000000004</v>
      </c>
      <c r="R207" s="837"/>
      <c r="S207" s="850">
        <v>9150.3303020461208</v>
      </c>
    </row>
    <row r="208" spans="1:19" ht="14.45" customHeight="1" x14ac:dyDescent="0.2">
      <c r="A208" s="831" t="s">
        <v>6366</v>
      </c>
      <c r="B208" s="832" t="s">
        <v>6367</v>
      </c>
      <c r="C208" s="832" t="s">
        <v>616</v>
      </c>
      <c r="D208" s="832" t="s">
        <v>3258</v>
      </c>
      <c r="E208" s="832" t="s">
        <v>6368</v>
      </c>
      <c r="F208" s="832" t="s">
        <v>6432</v>
      </c>
      <c r="G208" s="832" t="s">
        <v>6433</v>
      </c>
      <c r="H208" s="849">
        <v>0.1</v>
      </c>
      <c r="I208" s="849">
        <v>11.73</v>
      </c>
      <c r="J208" s="832">
        <v>1</v>
      </c>
      <c r="K208" s="832">
        <v>117.3</v>
      </c>
      <c r="L208" s="849">
        <v>0.1</v>
      </c>
      <c r="M208" s="849">
        <v>11.73</v>
      </c>
      <c r="N208" s="832">
        <v>1</v>
      </c>
      <c r="O208" s="832">
        <v>117.3</v>
      </c>
      <c r="P208" s="849">
        <v>0.30000000000000004</v>
      </c>
      <c r="Q208" s="849">
        <v>35.19</v>
      </c>
      <c r="R208" s="837">
        <v>2.9999999999999996</v>
      </c>
      <c r="S208" s="850">
        <v>117.29999999999997</v>
      </c>
    </row>
    <row r="209" spans="1:19" ht="14.45" customHeight="1" x14ac:dyDescent="0.2">
      <c r="A209" s="831" t="s">
        <v>6366</v>
      </c>
      <c r="B209" s="832" t="s">
        <v>6367</v>
      </c>
      <c r="C209" s="832" t="s">
        <v>616</v>
      </c>
      <c r="D209" s="832" t="s">
        <v>3258</v>
      </c>
      <c r="E209" s="832" t="s">
        <v>6368</v>
      </c>
      <c r="F209" s="832" t="s">
        <v>6458</v>
      </c>
      <c r="G209" s="832" t="s">
        <v>2797</v>
      </c>
      <c r="H209" s="849"/>
      <c r="I209" s="849"/>
      <c r="J209" s="832"/>
      <c r="K209" s="832"/>
      <c r="L209" s="849">
        <v>0.33</v>
      </c>
      <c r="M209" s="849">
        <v>87.04</v>
      </c>
      <c r="N209" s="832">
        <v>1</v>
      </c>
      <c r="O209" s="832">
        <v>263.75757575757575</v>
      </c>
      <c r="P209" s="849"/>
      <c r="Q209" s="849"/>
      <c r="R209" s="837"/>
      <c r="S209" s="850"/>
    </row>
    <row r="210" spans="1:19" ht="14.45" customHeight="1" x14ac:dyDescent="0.2">
      <c r="A210" s="831" t="s">
        <v>6366</v>
      </c>
      <c r="B210" s="832" t="s">
        <v>6367</v>
      </c>
      <c r="C210" s="832" t="s">
        <v>616</v>
      </c>
      <c r="D210" s="832" t="s">
        <v>3258</v>
      </c>
      <c r="E210" s="832" t="s">
        <v>6368</v>
      </c>
      <c r="F210" s="832" t="s">
        <v>6466</v>
      </c>
      <c r="G210" s="832" t="s">
        <v>6467</v>
      </c>
      <c r="H210" s="849"/>
      <c r="I210" s="849"/>
      <c r="J210" s="832"/>
      <c r="K210" s="832"/>
      <c r="L210" s="849">
        <v>1</v>
      </c>
      <c r="M210" s="849">
        <v>6711.62</v>
      </c>
      <c r="N210" s="832">
        <v>1</v>
      </c>
      <c r="O210" s="832">
        <v>6711.62</v>
      </c>
      <c r="P210" s="849"/>
      <c r="Q210" s="849"/>
      <c r="R210" s="837"/>
      <c r="S210" s="850"/>
    </row>
    <row r="211" spans="1:19" ht="14.45" customHeight="1" x14ac:dyDescent="0.2">
      <c r="A211" s="831" t="s">
        <v>6366</v>
      </c>
      <c r="B211" s="832" t="s">
        <v>6367</v>
      </c>
      <c r="C211" s="832" t="s">
        <v>616</v>
      </c>
      <c r="D211" s="832" t="s">
        <v>3258</v>
      </c>
      <c r="E211" s="832" t="s">
        <v>6368</v>
      </c>
      <c r="F211" s="832" t="s">
        <v>6469</v>
      </c>
      <c r="G211" s="832" t="s">
        <v>2797</v>
      </c>
      <c r="H211" s="849"/>
      <c r="I211" s="849"/>
      <c r="J211" s="832"/>
      <c r="K211" s="832"/>
      <c r="L211" s="849">
        <v>1.38</v>
      </c>
      <c r="M211" s="849">
        <v>1820.09</v>
      </c>
      <c r="N211" s="832">
        <v>1</v>
      </c>
      <c r="O211" s="832">
        <v>1318.9057971014493</v>
      </c>
      <c r="P211" s="849"/>
      <c r="Q211" s="849"/>
      <c r="R211" s="837"/>
      <c r="S211" s="850"/>
    </row>
    <row r="212" spans="1:19" ht="14.45" customHeight="1" x14ac:dyDescent="0.2">
      <c r="A212" s="831" t="s">
        <v>6366</v>
      </c>
      <c r="B212" s="832" t="s">
        <v>6367</v>
      </c>
      <c r="C212" s="832" t="s">
        <v>616</v>
      </c>
      <c r="D212" s="832" t="s">
        <v>3258</v>
      </c>
      <c r="E212" s="832" t="s">
        <v>6368</v>
      </c>
      <c r="F212" s="832" t="s">
        <v>6471</v>
      </c>
      <c r="G212" s="832" t="s">
        <v>2831</v>
      </c>
      <c r="H212" s="849">
        <v>1</v>
      </c>
      <c r="I212" s="849">
        <v>4535.04</v>
      </c>
      <c r="J212" s="832"/>
      <c r="K212" s="832">
        <v>4535.04</v>
      </c>
      <c r="L212" s="849"/>
      <c r="M212" s="849"/>
      <c r="N212" s="832"/>
      <c r="O212" s="832"/>
      <c r="P212" s="849">
        <v>1.2</v>
      </c>
      <c r="Q212" s="849">
        <v>692.06</v>
      </c>
      <c r="R212" s="837"/>
      <c r="S212" s="850">
        <v>576.7166666666667</v>
      </c>
    </row>
    <row r="213" spans="1:19" ht="14.45" customHeight="1" x14ac:dyDescent="0.2">
      <c r="A213" s="831" t="s">
        <v>6366</v>
      </c>
      <c r="B213" s="832" t="s">
        <v>6367</v>
      </c>
      <c r="C213" s="832" t="s">
        <v>616</v>
      </c>
      <c r="D213" s="832" t="s">
        <v>3258</v>
      </c>
      <c r="E213" s="832" t="s">
        <v>6368</v>
      </c>
      <c r="F213" s="832" t="s">
        <v>6472</v>
      </c>
      <c r="G213" s="832" t="s">
        <v>2831</v>
      </c>
      <c r="H213" s="849">
        <v>2</v>
      </c>
      <c r="I213" s="849">
        <v>13462.9</v>
      </c>
      <c r="J213" s="832">
        <v>42.051850694986726</v>
      </c>
      <c r="K213" s="832">
        <v>6731.45</v>
      </c>
      <c r="L213" s="849">
        <v>0.6</v>
      </c>
      <c r="M213" s="849">
        <v>320.14999999999998</v>
      </c>
      <c r="N213" s="832">
        <v>1</v>
      </c>
      <c r="O213" s="832">
        <v>533.58333333333337</v>
      </c>
      <c r="P213" s="849">
        <v>1.7999999999999998</v>
      </c>
      <c r="Q213" s="849">
        <v>960.44</v>
      </c>
      <c r="R213" s="837">
        <v>2.9999687646415745</v>
      </c>
      <c r="S213" s="850">
        <v>533.5777777777779</v>
      </c>
    </row>
    <row r="214" spans="1:19" ht="14.45" customHeight="1" x14ac:dyDescent="0.2">
      <c r="A214" s="831" t="s">
        <v>6366</v>
      </c>
      <c r="B214" s="832" t="s">
        <v>6367</v>
      </c>
      <c r="C214" s="832" t="s">
        <v>616</v>
      </c>
      <c r="D214" s="832" t="s">
        <v>3258</v>
      </c>
      <c r="E214" s="832" t="s">
        <v>6368</v>
      </c>
      <c r="F214" s="832" t="s">
        <v>6495</v>
      </c>
      <c r="G214" s="832" t="s">
        <v>2307</v>
      </c>
      <c r="H214" s="849">
        <v>2</v>
      </c>
      <c r="I214" s="849">
        <v>18075.939999999999</v>
      </c>
      <c r="J214" s="832">
        <v>0.23112054326549761</v>
      </c>
      <c r="K214" s="832">
        <v>9037.9699999999993</v>
      </c>
      <c r="L214" s="849">
        <v>8.73</v>
      </c>
      <c r="M214" s="849">
        <v>78210.009999999995</v>
      </c>
      <c r="N214" s="832">
        <v>1</v>
      </c>
      <c r="O214" s="832">
        <v>8958.7640320733099</v>
      </c>
      <c r="P214" s="849"/>
      <c r="Q214" s="849"/>
      <c r="R214" s="837"/>
      <c r="S214" s="850"/>
    </row>
    <row r="215" spans="1:19" ht="14.45" customHeight="1" x14ac:dyDescent="0.2">
      <c r="A215" s="831" t="s">
        <v>6366</v>
      </c>
      <c r="B215" s="832" t="s">
        <v>6367</v>
      </c>
      <c r="C215" s="832" t="s">
        <v>616</v>
      </c>
      <c r="D215" s="832" t="s">
        <v>3258</v>
      </c>
      <c r="E215" s="832" t="s">
        <v>6368</v>
      </c>
      <c r="F215" s="832" t="s">
        <v>6496</v>
      </c>
      <c r="G215" s="832" t="s">
        <v>3234</v>
      </c>
      <c r="H215" s="849"/>
      <c r="I215" s="849"/>
      <c r="J215" s="832"/>
      <c r="K215" s="832"/>
      <c r="L215" s="849"/>
      <c r="M215" s="849"/>
      <c r="N215" s="832"/>
      <c r="O215" s="832"/>
      <c r="P215" s="849">
        <v>8</v>
      </c>
      <c r="Q215" s="849">
        <v>748000</v>
      </c>
      <c r="R215" s="837"/>
      <c r="S215" s="850">
        <v>93500</v>
      </c>
    </row>
    <row r="216" spans="1:19" ht="14.45" customHeight="1" x14ac:dyDescent="0.2">
      <c r="A216" s="831" t="s">
        <v>6366</v>
      </c>
      <c r="B216" s="832" t="s">
        <v>6367</v>
      </c>
      <c r="C216" s="832" t="s">
        <v>616</v>
      </c>
      <c r="D216" s="832" t="s">
        <v>3258</v>
      </c>
      <c r="E216" s="832" t="s">
        <v>6368</v>
      </c>
      <c r="F216" s="832" t="s">
        <v>6504</v>
      </c>
      <c r="G216" s="832" t="s">
        <v>3205</v>
      </c>
      <c r="H216" s="849"/>
      <c r="I216" s="849"/>
      <c r="J216" s="832"/>
      <c r="K216" s="832"/>
      <c r="L216" s="849"/>
      <c r="M216" s="849"/>
      <c r="N216" s="832"/>
      <c r="O216" s="832"/>
      <c r="P216" s="849">
        <v>12</v>
      </c>
      <c r="Q216" s="849">
        <v>471751.91000000003</v>
      </c>
      <c r="R216" s="837"/>
      <c r="S216" s="850">
        <v>39312.659166666672</v>
      </c>
    </row>
    <row r="217" spans="1:19" ht="14.45" customHeight="1" x14ac:dyDescent="0.2">
      <c r="A217" s="831" t="s">
        <v>6366</v>
      </c>
      <c r="B217" s="832" t="s">
        <v>6367</v>
      </c>
      <c r="C217" s="832" t="s">
        <v>616</v>
      </c>
      <c r="D217" s="832" t="s">
        <v>3258</v>
      </c>
      <c r="E217" s="832" t="s">
        <v>6368</v>
      </c>
      <c r="F217" s="832" t="s">
        <v>6506</v>
      </c>
      <c r="G217" s="832" t="s">
        <v>6507</v>
      </c>
      <c r="H217" s="849"/>
      <c r="I217" s="849"/>
      <c r="J217" s="832"/>
      <c r="K217" s="832"/>
      <c r="L217" s="849"/>
      <c r="M217" s="849"/>
      <c r="N217" s="832"/>
      <c r="O217" s="832"/>
      <c r="P217" s="849">
        <v>1.46</v>
      </c>
      <c r="Q217" s="849">
        <v>11829.02</v>
      </c>
      <c r="R217" s="837"/>
      <c r="S217" s="850">
        <v>8102.0684931506858</v>
      </c>
    </row>
    <row r="218" spans="1:19" ht="14.45" customHeight="1" x14ac:dyDescent="0.2">
      <c r="A218" s="831" t="s">
        <v>6366</v>
      </c>
      <c r="B218" s="832" t="s">
        <v>6367</v>
      </c>
      <c r="C218" s="832" t="s">
        <v>616</v>
      </c>
      <c r="D218" s="832" t="s">
        <v>3258</v>
      </c>
      <c r="E218" s="832" t="s">
        <v>6368</v>
      </c>
      <c r="F218" s="832" t="s">
        <v>6512</v>
      </c>
      <c r="G218" s="832" t="s">
        <v>6513</v>
      </c>
      <c r="H218" s="849"/>
      <c r="I218" s="849"/>
      <c r="J218" s="832"/>
      <c r="K218" s="832"/>
      <c r="L218" s="849">
        <v>2</v>
      </c>
      <c r="M218" s="849">
        <v>732.02</v>
      </c>
      <c r="N218" s="832">
        <v>1</v>
      </c>
      <c r="O218" s="832">
        <v>366.01</v>
      </c>
      <c r="P218" s="849"/>
      <c r="Q218" s="849"/>
      <c r="R218" s="837"/>
      <c r="S218" s="850"/>
    </row>
    <row r="219" spans="1:19" ht="14.45" customHeight="1" x14ac:dyDescent="0.2">
      <c r="A219" s="831" t="s">
        <v>6366</v>
      </c>
      <c r="B219" s="832" t="s">
        <v>6367</v>
      </c>
      <c r="C219" s="832" t="s">
        <v>616</v>
      </c>
      <c r="D219" s="832" t="s">
        <v>3258</v>
      </c>
      <c r="E219" s="832" t="s">
        <v>6368</v>
      </c>
      <c r="F219" s="832" t="s">
        <v>6516</v>
      </c>
      <c r="G219" s="832" t="s">
        <v>6513</v>
      </c>
      <c r="H219" s="849"/>
      <c r="I219" s="849"/>
      <c r="J219" s="832"/>
      <c r="K219" s="832"/>
      <c r="L219" s="849">
        <v>1</v>
      </c>
      <c r="M219" s="849">
        <v>1464.02</v>
      </c>
      <c r="N219" s="832">
        <v>1</v>
      </c>
      <c r="O219" s="832">
        <v>1464.02</v>
      </c>
      <c r="P219" s="849"/>
      <c r="Q219" s="849"/>
      <c r="R219" s="837"/>
      <c r="S219" s="850"/>
    </row>
    <row r="220" spans="1:19" ht="14.45" customHeight="1" x14ac:dyDescent="0.2">
      <c r="A220" s="831" t="s">
        <v>6366</v>
      </c>
      <c r="B220" s="832" t="s">
        <v>6367</v>
      </c>
      <c r="C220" s="832" t="s">
        <v>616</v>
      </c>
      <c r="D220" s="832" t="s">
        <v>3258</v>
      </c>
      <c r="E220" s="832" t="s">
        <v>6368</v>
      </c>
      <c r="F220" s="832" t="s">
        <v>6517</v>
      </c>
      <c r="G220" s="832" t="s">
        <v>2363</v>
      </c>
      <c r="H220" s="849"/>
      <c r="I220" s="849"/>
      <c r="J220" s="832"/>
      <c r="K220" s="832"/>
      <c r="L220" s="849">
        <v>5</v>
      </c>
      <c r="M220" s="849">
        <v>217466.2</v>
      </c>
      <c r="N220" s="832">
        <v>1</v>
      </c>
      <c r="O220" s="832">
        <v>43493.240000000005</v>
      </c>
      <c r="P220" s="849">
        <v>10</v>
      </c>
      <c r="Q220" s="849">
        <v>427828.60000000003</v>
      </c>
      <c r="R220" s="837">
        <v>1.9673337741681236</v>
      </c>
      <c r="S220" s="850">
        <v>42782.86</v>
      </c>
    </row>
    <row r="221" spans="1:19" ht="14.45" customHeight="1" x14ac:dyDescent="0.2">
      <c r="A221" s="831" t="s">
        <v>6366</v>
      </c>
      <c r="B221" s="832" t="s">
        <v>6367</v>
      </c>
      <c r="C221" s="832" t="s">
        <v>616</v>
      </c>
      <c r="D221" s="832" t="s">
        <v>3258</v>
      </c>
      <c r="E221" s="832" t="s">
        <v>6368</v>
      </c>
      <c r="F221" s="832" t="s">
        <v>6525</v>
      </c>
      <c r="G221" s="832" t="s">
        <v>6507</v>
      </c>
      <c r="H221" s="849"/>
      <c r="I221" s="849"/>
      <c r="J221" s="832"/>
      <c r="K221" s="832"/>
      <c r="L221" s="849"/>
      <c r="M221" s="849"/>
      <c r="N221" s="832"/>
      <c r="O221" s="832"/>
      <c r="P221" s="849">
        <v>10.49</v>
      </c>
      <c r="Q221" s="849">
        <v>169976.3</v>
      </c>
      <c r="R221" s="837"/>
      <c r="S221" s="850">
        <v>16203.651096282172</v>
      </c>
    </row>
    <row r="222" spans="1:19" ht="14.45" customHeight="1" x14ac:dyDescent="0.2">
      <c r="A222" s="831" t="s">
        <v>6366</v>
      </c>
      <c r="B222" s="832" t="s">
        <v>6367</v>
      </c>
      <c r="C222" s="832" t="s">
        <v>616</v>
      </c>
      <c r="D222" s="832" t="s">
        <v>3258</v>
      </c>
      <c r="E222" s="832" t="s">
        <v>6368</v>
      </c>
      <c r="F222" s="832" t="s">
        <v>6529</v>
      </c>
      <c r="G222" s="832" t="s">
        <v>6530</v>
      </c>
      <c r="H222" s="849"/>
      <c r="I222" s="849"/>
      <c r="J222" s="832"/>
      <c r="K222" s="832"/>
      <c r="L222" s="849"/>
      <c r="M222" s="849"/>
      <c r="N222" s="832"/>
      <c r="O222" s="832"/>
      <c r="P222" s="849">
        <v>8</v>
      </c>
      <c r="Q222" s="849">
        <v>425484.2</v>
      </c>
      <c r="R222" s="837"/>
      <c r="S222" s="850">
        <v>53185.525000000001</v>
      </c>
    </row>
    <row r="223" spans="1:19" ht="14.45" customHeight="1" x14ac:dyDescent="0.2">
      <c r="A223" s="831" t="s">
        <v>6366</v>
      </c>
      <c r="B223" s="832" t="s">
        <v>6367</v>
      </c>
      <c r="C223" s="832" t="s">
        <v>616</v>
      </c>
      <c r="D223" s="832" t="s">
        <v>3258</v>
      </c>
      <c r="E223" s="832" t="s">
        <v>6368</v>
      </c>
      <c r="F223" s="832" t="s">
        <v>6534</v>
      </c>
      <c r="G223" s="832" t="s">
        <v>2847</v>
      </c>
      <c r="H223" s="849">
        <v>1</v>
      </c>
      <c r="I223" s="849">
        <v>1749.08</v>
      </c>
      <c r="J223" s="832"/>
      <c r="K223" s="832">
        <v>1749.08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5" customHeight="1" x14ac:dyDescent="0.2">
      <c r="A224" s="831" t="s">
        <v>6366</v>
      </c>
      <c r="B224" s="832" t="s">
        <v>6367</v>
      </c>
      <c r="C224" s="832" t="s">
        <v>616</v>
      </c>
      <c r="D224" s="832" t="s">
        <v>3258</v>
      </c>
      <c r="E224" s="832" t="s">
        <v>6368</v>
      </c>
      <c r="F224" s="832" t="s">
        <v>6537</v>
      </c>
      <c r="G224" s="832" t="s">
        <v>3181</v>
      </c>
      <c r="H224" s="849"/>
      <c r="I224" s="849"/>
      <c r="J224" s="832"/>
      <c r="K224" s="832"/>
      <c r="L224" s="849">
        <v>1</v>
      </c>
      <c r="M224" s="849">
        <v>168614.91</v>
      </c>
      <c r="N224" s="832">
        <v>1</v>
      </c>
      <c r="O224" s="832">
        <v>168614.91</v>
      </c>
      <c r="P224" s="849"/>
      <c r="Q224" s="849"/>
      <c r="R224" s="837"/>
      <c r="S224" s="850"/>
    </row>
    <row r="225" spans="1:19" ht="14.45" customHeight="1" x14ac:dyDescent="0.2">
      <c r="A225" s="831" t="s">
        <v>6366</v>
      </c>
      <c r="B225" s="832" t="s">
        <v>6367</v>
      </c>
      <c r="C225" s="832" t="s">
        <v>616</v>
      </c>
      <c r="D225" s="832" t="s">
        <v>3258</v>
      </c>
      <c r="E225" s="832" t="s">
        <v>6368</v>
      </c>
      <c r="F225" s="832" t="s">
        <v>6542</v>
      </c>
      <c r="G225" s="832" t="s">
        <v>6543</v>
      </c>
      <c r="H225" s="849">
        <v>3</v>
      </c>
      <c r="I225" s="849">
        <v>342291.9</v>
      </c>
      <c r="J225" s="832">
        <v>11.722501982906593</v>
      </c>
      <c r="K225" s="832">
        <v>114097.3</v>
      </c>
      <c r="L225" s="849">
        <v>1</v>
      </c>
      <c r="M225" s="849">
        <v>29199.56</v>
      </c>
      <c r="N225" s="832">
        <v>1</v>
      </c>
      <c r="O225" s="832">
        <v>29199.56</v>
      </c>
      <c r="P225" s="849"/>
      <c r="Q225" s="849"/>
      <c r="R225" s="837"/>
      <c r="S225" s="850"/>
    </row>
    <row r="226" spans="1:19" ht="14.45" customHeight="1" x14ac:dyDescent="0.2">
      <c r="A226" s="831" t="s">
        <v>6366</v>
      </c>
      <c r="B226" s="832" t="s">
        <v>6367</v>
      </c>
      <c r="C226" s="832" t="s">
        <v>616</v>
      </c>
      <c r="D226" s="832" t="s">
        <v>3258</v>
      </c>
      <c r="E226" s="832" t="s">
        <v>6368</v>
      </c>
      <c r="F226" s="832" t="s">
        <v>6547</v>
      </c>
      <c r="G226" s="832" t="s">
        <v>2337</v>
      </c>
      <c r="H226" s="849"/>
      <c r="I226" s="849"/>
      <c r="J226" s="832"/>
      <c r="K226" s="832"/>
      <c r="L226" s="849"/>
      <c r="M226" s="849"/>
      <c r="N226" s="832"/>
      <c r="O226" s="832"/>
      <c r="P226" s="849">
        <v>7.32</v>
      </c>
      <c r="Q226" s="849">
        <v>64207.88</v>
      </c>
      <c r="R226" s="837"/>
      <c r="S226" s="850">
        <v>8771.5683060109277</v>
      </c>
    </row>
    <row r="227" spans="1:19" ht="14.45" customHeight="1" x14ac:dyDescent="0.2">
      <c r="A227" s="831" t="s">
        <v>6366</v>
      </c>
      <c r="B227" s="832" t="s">
        <v>6367</v>
      </c>
      <c r="C227" s="832" t="s">
        <v>616</v>
      </c>
      <c r="D227" s="832" t="s">
        <v>3258</v>
      </c>
      <c r="E227" s="832" t="s">
        <v>6368</v>
      </c>
      <c r="F227" s="832" t="s">
        <v>6564</v>
      </c>
      <c r="G227" s="832" t="s">
        <v>2337</v>
      </c>
      <c r="H227" s="849"/>
      <c r="I227" s="849"/>
      <c r="J227" s="832"/>
      <c r="K227" s="832"/>
      <c r="L227" s="849"/>
      <c r="M227" s="849"/>
      <c r="N227" s="832"/>
      <c r="O227" s="832"/>
      <c r="P227" s="849">
        <v>6.2</v>
      </c>
      <c r="Q227" s="849">
        <v>135905.24</v>
      </c>
      <c r="R227" s="837"/>
      <c r="S227" s="850">
        <v>21920.199999999997</v>
      </c>
    </row>
    <row r="228" spans="1:19" ht="14.45" customHeight="1" x14ac:dyDescent="0.2">
      <c r="A228" s="831" t="s">
        <v>6366</v>
      </c>
      <c r="B228" s="832" t="s">
        <v>6367</v>
      </c>
      <c r="C228" s="832" t="s">
        <v>616</v>
      </c>
      <c r="D228" s="832" t="s">
        <v>3258</v>
      </c>
      <c r="E228" s="832" t="s">
        <v>6368</v>
      </c>
      <c r="F228" s="832" t="s">
        <v>6579</v>
      </c>
      <c r="G228" s="832" t="s">
        <v>6480</v>
      </c>
      <c r="H228" s="849"/>
      <c r="I228" s="849"/>
      <c r="J228" s="832"/>
      <c r="K228" s="832"/>
      <c r="L228" s="849">
        <v>3</v>
      </c>
      <c r="M228" s="849">
        <v>139798.32</v>
      </c>
      <c r="N228" s="832">
        <v>1</v>
      </c>
      <c r="O228" s="832">
        <v>46599.44</v>
      </c>
      <c r="P228" s="849">
        <v>10</v>
      </c>
      <c r="Q228" s="849">
        <v>458298.8</v>
      </c>
      <c r="R228" s="837">
        <v>3.278285461513414</v>
      </c>
      <c r="S228" s="850">
        <v>45829.88</v>
      </c>
    </row>
    <row r="229" spans="1:19" ht="14.45" customHeight="1" x14ac:dyDescent="0.2">
      <c r="A229" s="831" t="s">
        <v>6366</v>
      </c>
      <c r="B229" s="832" t="s">
        <v>6367</v>
      </c>
      <c r="C229" s="832" t="s">
        <v>616</v>
      </c>
      <c r="D229" s="832" t="s">
        <v>3258</v>
      </c>
      <c r="E229" s="832" t="s">
        <v>6368</v>
      </c>
      <c r="F229" s="832" t="s">
        <v>6593</v>
      </c>
      <c r="G229" s="832" t="s">
        <v>6594</v>
      </c>
      <c r="H229" s="849"/>
      <c r="I229" s="849"/>
      <c r="J229" s="832"/>
      <c r="K229" s="832"/>
      <c r="L229" s="849">
        <v>3</v>
      </c>
      <c r="M229" s="849">
        <v>39395.24</v>
      </c>
      <c r="N229" s="832">
        <v>1</v>
      </c>
      <c r="O229" s="832">
        <v>13131.746666666666</v>
      </c>
      <c r="P229" s="849"/>
      <c r="Q229" s="849"/>
      <c r="R229" s="837"/>
      <c r="S229" s="850"/>
    </row>
    <row r="230" spans="1:19" ht="14.45" customHeight="1" x14ac:dyDescent="0.2">
      <c r="A230" s="831" t="s">
        <v>6366</v>
      </c>
      <c r="B230" s="832" t="s">
        <v>6367</v>
      </c>
      <c r="C230" s="832" t="s">
        <v>616</v>
      </c>
      <c r="D230" s="832" t="s">
        <v>3258</v>
      </c>
      <c r="E230" s="832" t="s">
        <v>6368</v>
      </c>
      <c r="F230" s="832" t="s">
        <v>6597</v>
      </c>
      <c r="G230" s="832" t="s">
        <v>6594</v>
      </c>
      <c r="H230" s="849"/>
      <c r="I230" s="849"/>
      <c r="J230" s="832"/>
      <c r="K230" s="832"/>
      <c r="L230" s="849">
        <v>4</v>
      </c>
      <c r="M230" s="849">
        <v>66425.2</v>
      </c>
      <c r="N230" s="832">
        <v>1</v>
      </c>
      <c r="O230" s="832">
        <v>16606.3</v>
      </c>
      <c r="P230" s="849"/>
      <c r="Q230" s="849"/>
      <c r="R230" s="837"/>
      <c r="S230" s="850"/>
    </row>
    <row r="231" spans="1:19" ht="14.45" customHeight="1" x14ac:dyDescent="0.2">
      <c r="A231" s="831" t="s">
        <v>6366</v>
      </c>
      <c r="B231" s="832" t="s">
        <v>6367</v>
      </c>
      <c r="C231" s="832" t="s">
        <v>616</v>
      </c>
      <c r="D231" s="832" t="s">
        <v>3258</v>
      </c>
      <c r="E231" s="832" t="s">
        <v>6368</v>
      </c>
      <c r="F231" s="832" t="s">
        <v>6599</v>
      </c>
      <c r="G231" s="832" t="s">
        <v>2298</v>
      </c>
      <c r="H231" s="849"/>
      <c r="I231" s="849"/>
      <c r="J231" s="832"/>
      <c r="K231" s="832"/>
      <c r="L231" s="849">
        <v>24</v>
      </c>
      <c r="M231" s="849">
        <v>524577.66</v>
      </c>
      <c r="N231" s="832">
        <v>1</v>
      </c>
      <c r="O231" s="832">
        <v>21857.4025</v>
      </c>
      <c r="P231" s="849">
        <v>50.88</v>
      </c>
      <c r="Q231" s="849">
        <v>1108120.6099999999</v>
      </c>
      <c r="R231" s="837">
        <v>2.1124052633122039</v>
      </c>
      <c r="S231" s="850">
        <v>21779.100039308174</v>
      </c>
    </row>
    <row r="232" spans="1:19" ht="14.45" customHeight="1" x14ac:dyDescent="0.2">
      <c r="A232" s="831" t="s">
        <v>6366</v>
      </c>
      <c r="B232" s="832" t="s">
        <v>6367</v>
      </c>
      <c r="C232" s="832" t="s">
        <v>616</v>
      </c>
      <c r="D232" s="832" t="s">
        <v>3258</v>
      </c>
      <c r="E232" s="832" t="s">
        <v>6368</v>
      </c>
      <c r="F232" s="832" t="s">
        <v>6609</v>
      </c>
      <c r="G232" s="832" t="s">
        <v>2272</v>
      </c>
      <c r="H232" s="849"/>
      <c r="I232" s="849"/>
      <c r="J232" s="832"/>
      <c r="K232" s="832"/>
      <c r="L232" s="849"/>
      <c r="M232" s="849"/>
      <c r="N232" s="832"/>
      <c r="O232" s="832"/>
      <c r="P232" s="849">
        <v>4</v>
      </c>
      <c r="Q232" s="849">
        <v>145369.60000000001</v>
      </c>
      <c r="R232" s="837"/>
      <c r="S232" s="850">
        <v>36342.400000000001</v>
      </c>
    </row>
    <row r="233" spans="1:19" ht="14.45" customHeight="1" x14ac:dyDescent="0.2">
      <c r="A233" s="831" t="s">
        <v>6366</v>
      </c>
      <c r="B233" s="832" t="s">
        <v>6367</v>
      </c>
      <c r="C233" s="832" t="s">
        <v>616</v>
      </c>
      <c r="D233" s="832" t="s">
        <v>3258</v>
      </c>
      <c r="E233" s="832" t="s">
        <v>6635</v>
      </c>
      <c r="F233" s="832" t="s">
        <v>6636</v>
      </c>
      <c r="G233" s="832" t="s">
        <v>6637</v>
      </c>
      <c r="H233" s="849">
        <v>2</v>
      </c>
      <c r="I233" s="849">
        <v>4319.1400000000003</v>
      </c>
      <c r="J233" s="832"/>
      <c r="K233" s="832">
        <v>2159.5700000000002</v>
      </c>
      <c r="L233" s="849"/>
      <c r="M233" s="849"/>
      <c r="N233" s="832"/>
      <c r="O233" s="832"/>
      <c r="P233" s="849">
        <v>1</v>
      </c>
      <c r="Q233" s="849">
        <v>2177.8000000000002</v>
      </c>
      <c r="R233" s="837"/>
      <c r="S233" s="850">
        <v>2177.8000000000002</v>
      </c>
    </row>
    <row r="234" spans="1:19" ht="14.45" customHeight="1" x14ac:dyDescent="0.2">
      <c r="A234" s="831" t="s">
        <v>6366</v>
      </c>
      <c r="B234" s="832" t="s">
        <v>6367</v>
      </c>
      <c r="C234" s="832" t="s">
        <v>616</v>
      </c>
      <c r="D234" s="832" t="s">
        <v>3258</v>
      </c>
      <c r="E234" s="832" t="s">
        <v>6635</v>
      </c>
      <c r="F234" s="832" t="s">
        <v>6638</v>
      </c>
      <c r="G234" s="832" t="s">
        <v>6639</v>
      </c>
      <c r="H234" s="849">
        <v>2</v>
      </c>
      <c r="I234" s="849">
        <v>5282.3</v>
      </c>
      <c r="J234" s="832"/>
      <c r="K234" s="832">
        <v>2641.15</v>
      </c>
      <c r="L234" s="849"/>
      <c r="M234" s="849"/>
      <c r="N234" s="832"/>
      <c r="O234" s="832"/>
      <c r="P234" s="849">
        <v>5</v>
      </c>
      <c r="Q234" s="849">
        <v>13327.279999999999</v>
      </c>
      <c r="R234" s="837"/>
      <c r="S234" s="850">
        <v>2665.4559999999997</v>
      </c>
    </row>
    <row r="235" spans="1:19" ht="14.45" customHeight="1" x14ac:dyDescent="0.2">
      <c r="A235" s="831" t="s">
        <v>6366</v>
      </c>
      <c r="B235" s="832" t="s">
        <v>6367</v>
      </c>
      <c r="C235" s="832" t="s">
        <v>616</v>
      </c>
      <c r="D235" s="832" t="s">
        <v>3258</v>
      </c>
      <c r="E235" s="832" t="s">
        <v>6657</v>
      </c>
      <c r="F235" s="832" t="s">
        <v>6662</v>
      </c>
      <c r="G235" s="832" t="s">
        <v>6663</v>
      </c>
      <c r="H235" s="849">
        <v>1</v>
      </c>
      <c r="I235" s="849">
        <v>147</v>
      </c>
      <c r="J235" s="832">
        <v>0.33333333333333331</v>
      </c>
      <c r="K235" s="832">
        <v>147</v>
      </c>
      <c r="L235" s="849">
        <v>3</v>
      </c>
      <c r="M235" s="849">
        <v>441</v>
      </c>
      <c r="N235" s="832">
        <v>1</v>
      </c>
      <c r="O235" s="832">
        <v>147</v>
      </c>
      <c r="P235" s="849"/>
      <c r="Q235" s="849"/>
      <c r="R235" s="837"/>
      <c r="S235" s="850"/>
    </row>
    <row r="236" spans="1:19" ht="14.45" customHeight="1" x14ac:dyDescent="0.2">
      <c r="A236" s="831" t="s">
        <v>6366</v>
      </c>
      <c r="B236" s="832" t="s">
        <v>6367</v>
      </c>
      <c r="C236" s="832" t="s">
        <v>616</v>
      </c>
      <c r="D236" s="832" t="s">
        <v>3258</v>
      </c>
      <c r="E236" s="832" t="s">
        <v>6657</v>
      </c>
      <c r="F236" s="832" t="s">
        <v>6664</v>
      </c>
      <c r="G236" s="832" t="s">
        <v>6665</v>
      </c>
      <c r="H236" s="849">
        <v>2</v>
      </c>
      <c r="I236" s="849">
        <v>392</v>
      </c>
      <c r="J236" s="832"/>
      <c r="K236" s="832">
        <v>196</v>
      </c>
      <c r="L236" s="849"/>
      <c r="M236" s="849"/>
      <c r="N236" s="832"/>
      <c r="O236" s="832"/>
      <c r="P236" s="849">
        <v>5</v>
      </c>
      <c r="Q236" s="849">
        <v>995</v>
      </c>
      <c r="R236" s="837"/>
      <c r="S236" s="850">
        <v>199</v>
      </c>
    </row>
    <row r="237" spans="1:19" ht="14.45" customHeight="1" x14ac:dyDescent="0.2">
      <c r="A237" s="831" t="s">
        <v>6366</v>
      </c>
      <c r="B237" s="832" t="s">
        <v>6367</v>
      </c>
      <c r="C237" s="832" t="s">
        <v>616</v>
      </c>
      <c r="D237" s="832" t="s">
        <v>3258</v>
      </c>
      <c r="E237" s="832" t="s">
        <v>6657</v>
      </c>
      <c r="F237" s="832" t="s">
        <v>6666</v>
      </c>
      <c r="G237" s="832" t="s">
        <v>6667</v>
      </c>
      <c r="H237" s="849">
        <v>5</v>
      </c>
      <c r="I237" s="849">
        <v>185</v>
      </c>
      <c r="J237" s="832">
        <v>1.25</v>
      </c>
      <c r="K237" s="832">
        <v>37</v>
      </c>
      <c r="L237" s="849">
        <v>4</v>
      </c>
      <c r="M237" s="849">
        <v>148</v>
      </c>
      <c r="N237" s="832">
        <v>1</v>
      </c>
      <c r="O237" s="832">
        <v>37</v>
      </c>
      <c r="P237" s="849">
        <v>5</v>
      </c>
      <c r="Q237" s="849">
        <v>190</v>
      </c>
      <c r="R237" s="837">
        <v>1.2837837837837838</v>
      </c>
      <c r="S237" s="850">
        <v>38</v>
      </c>
    </row>
    <row r="238" spans="1:19" ht="14.45" customHeight="1" x14ac:dyDescent="0.2">
      <c r="A238" s="831" t="s">
        <v>6366</v>
      </c>
      <c r="B238" s="832" t="s">
        <v>6367</v>
      </c>
      <c r="C238" s="832" t="s">
        <v>616</v>
      </c>
      <c r="D238" s="832" t="s">
        <v>3258</v>
      </c>
      <c r="E238" s="832" t="s">
        <v>6657</v>
      </c>
      <c r="F238" s="832" t="s">
        <v>6674</v>
      </c>
      <c r="G238" s="832" t="s">
        <v>6675</v>
      </c>
      <c r="H238" s="849"/>
      <c r="I238" s="849"/>
      <c r="J238" s="832"/>
      <c r="K238" s="832"/>
      <c r="L238" s="849">
        <v>2</v>
      </c>
      <c r="M238" s="849">
        <v>356</v>
      </c>
      <c r="N238" s="832">
        <v>1</v>
      </c>
      <c r="O238" s="832">
        <v>178</v>
      </c>
      <c r="P238" s="849"/>
      <c r="Q238" s="849"/>
      <c r="R238" s="837"/>
      <c r="S238" s="850"/>
    </row>
    <row r="239" spans="1:19" ht="14.45" customHeight="1" x14ac:dyDescent="0.2">
      <c r="A239" s="831" t="s">
        <v>6366</v>
      </c>
      <c r="B239" s="832" t="s">
        <v>6367</v>
      </c>
      <c r="C239" s="832" t="s">
        <v>616</v>
      </c>
      <c r="D239" s="832" t="s">
        <v>3258</v>
      </c>
      <c r="E239" s="832" t="s">
        <v>6657</v>
      </c>
      <c r="F239" s="832" t="s">
        <v>6676</v>
      </c>
      <c r="G239" s="832" t="s">
        <v>6677</v>
      </c>
      <c r="H239" s="849">
        <v>4</v>
      </c>
      <c r="I239" s="849">
        <v>0</v>
      </c>
      <c r="J239" s="832"/>
      <c r="K239" s="832">
        <v>0</v>
      </c>
      <c r="L239" s="849">
        <v>38</v>
      </c>
      <c r="M239" s="849">
        <v>0</v>
      </c>
      <c r="N239" s="832"/>
      <c r="O239" s="832">
        <v>0</v>
      </c>
      <c r="P239" s="849">
        <v>149</v>
      </c>
      <c r="Q239" s="849">
        <v>0</v>
      </c>
      <c r="R239" s="837"/>
      <c r="S239" s="850">
        <v>0</v>
      </c>
    </row>
    <row r="240" spans="1:19" ht="14.45" customHeight="1" x14ac:dyDescent="0.2">
      <c r="A240" s="831" t="s">
        <v>6366</v>
      </c>
      <c r="B240" s="832" t="s">
        <v>6367</v>
      </c>
      <c r="C240" s="832" t="s">
        <v>616</v>
      </c>
      <c r="D240" s="832" t="s">
        <v>3258</v>
      </c>
      <c r="E240" s="832" t="s">
        <v>6657</v>
      </c>
      <c r="F240" s="832" t="s">
        <v>6678</v>
      </c>
      <c r="G240" s="832" t="s">
        <v>6679</v>
      </c>
      <c r="H240" s="849">
        <v>3</v>
      </c>
      <c r="I240" s="849">
        <v>0</v>
      </c>
      <c r="J240" s="832"/>
      <c r="K240" s="832">
        <v>0</v>
      </c>
      <c r="L240" s="849">
        <v>1</v>
      </c>
      <c r="M240" s="849">
        <v>0</v>
      </c>
      <c r="N240" s="832"/>
      <c r="O240" s="832">
        <v>0</v>
      </c>
      <c r="P240" s="849">
        <v>5</v>
      </c>
      <c r="Q240" s="849">
        <v>0</v>
      </c>
      <c r="R240" s="837"/>
      <c r="S240" s="850">
        <v>0</v>
      </c>
    </row>
    <row r="241" spans="1:19" ht="14.45" customHeight="1" x14ac:dyDescent="0.2">
      <c r="A241" s="831" t="s">
        <v>6366</v>
      </c>
      <c r="B241" s="832" t="s">
        <v>6367</v>
      </c>
      <c r="C241" s="832" t="s">
        <v>616</v>
      </c>
      <c r="D241" s="832" t="s">
        <v>3258</v>
      </c>
      <c r="E241" s="832" t="s">
        <v>6657</v>
      </c>
      <c r="F241" s="832" t="s">
        <v>6680</v>
      </c>
      <c r="G241" s="832" t="s">
        <v>6681</v>
      </c>
      <c r="H241" s="849">
        <v>1</v>
      </c>
      <c r="I241" s="849">
        <v>243</v>
      </c>
      <c r="J241" s="832">
        <v>0.19918032786885245</v>
      </c>
      <c r="K241" s="832">
        <v>243</v>
      </c>
      <c r="L241" s="849">
        <v>5</v>
      </c>
      <c r="M241" s="849">
        <v>1220</v>
      </c>
      <c r="N241" s="832">
        <v>1</v>
      </c>
      <c r="O241" s="832">
        <v>244</v>
      </c>
      <c r="P241" s="849"/>
      <c r="Q241" s="849"/>
      <c r="R241" s="837"/>
      <c r="S241" s="850"/>
    </row>
    <row r="242" spans="1:19" ht="14.45" customHeight="1" x14ac:dyDescent="0.2">
      <c r="A242" s="831" t="s">
        <v>6366</v>
      </c>
      <c r="B242" s="832" t="s">
        <v>6367</v>
      </c>
      <c r="C242" s="832" t="s">
        <v>616</v>
      </c>
      <c r="D242" s="832" t="s">
        <v>3258</v>
      </c>
      <c r="E242" s="832" t="s">
        <v>6657</v>
      </c>
      <c r="F242" s="832" t="s">
        <v>6682</v>
      </c>
      <c r="G242" s="832" t="s">
        <v>6683</v>
      </c>
      <c r="H242" s="849"/>
      <c r="I242" s="849"/>
      <c r="J242" s="832"/>
      <c r="K242" s="832"/>
      <c r="L242" s="849">
        <v>2</v>
      </c>
      <c r="M242" s="849">
        <v>66.66</v>
      </c>
      <c r="N242" s="832">
        <v>1</v>
      </c>
      <c r="O242" s="832">
        <v>33.33</v>
      </c>
      <c r="P242" s="849"/>
      <c r="Q242" s="849"/>
      <c r="R242" s="837"/>
      <c r="S242" s="850"/>
    </row>
    <row r="243" spans="1:19" ht="14.45" customHeight="1" x14ac:dyDescent="0.2">
      <c r="A243" s="831" t="s">
        <v>6366</v>
      </c>
      <c r="B243" s="832" t="s">
        <v>6367</v>
      </c>
      <c r="C243" s="832" t="s">
        <v>616</v>
      </c>
      <c r="D243" s="832" t="s">
        <v>3258</v>
      </c>
      <c r="E243" s="832" t="s">
        <v>6657</v>
      </c>
      <c r="F243" s="832" t="s">
        <v>6684</v>
      </c>
      <c r="G243" s="832" t="s">
        <v>6685</v>
      </c>
      <c r="H243" s="849"/>
      <c r="I243" s="849"/>
      <c r="J243" s="832"/>
      <c r="K243" s="832"/>
      <c r="L243" s="849">
        <v>2</v>
      </c>
      <c r="M243" s="849">
        <v>74</v>
      </c>
      <c r="N243" s="832">
        <v>1</v>
      </c>
      <c r="O243" s="832">
        <v>37</v>
      </c>
      <c r="P243" s="849"/>
      <c r="Q243" s="849"/>
      <c r="R243" s="837"/>
      <c r="S243" s="850"/>
    </row>
    <row r="244" spans="1:19" ht="14.45" customHeight="1" x14ac:dyDescent="0.2">
      <c r="A244" s="831" t="s">
        <v>6366</v>
      </c>
      <c r="B244" s="832" t="s">
        <v>6367</v>
      </c>
      <c r="C244" s="832" t="s">
        <v>616</v>
      </c>
      <c r="D244" s="832" t="s">
        <v>3258</v>
      </c>
      <c r="E244" s="832" t="s">
        <v>6657</v>
      </c>
      <c r="F244" s="832" t="s">
        <v>6688</v>
      </c>
      <c r="G244" s="832" t="s">
        <v>6689</v>
      </c>
      <c r="H244" s="849"/>
      <c r="I244" s="849"/>
      <c r="J244" s="832"/>
      <c r="K244" s="832"/>
      <c r="L244" s="849">
        <v>1</v>
      </c>
      <c r="M244" s="849">
        <v>32</v>
      </c>
      <c r="N244" s="832">
        <v>1</v>
      </c>
      <c r="O244" s="832">
        <v>32</v>
      </c>
      <c r="P244" s="849"/>
      <c r="Q244" s="849"/>
      <c r="R244" s="837"/>
      <c r="S244" s="850"/>
    </row>
    <row r="245" spans="1:19" ht="14.45" customHeight="1" x14ac:dyDescent="0.2">
      <c r="A245" s="831" t="s">
        <v>6366</v>
      </c>
      <c r="B245" s="832" t="s">
        <v>6367</v>
      </c>
      <c r="C245" s="832" t="s">
        <v>616</v>
      </c>
      <c r="D245" s="832" t="s">
        <v>3258</v>
      </c>
      <c r="E245" s="832" t="s">
        <v>6657</v>
      </c>
      <c r="F245" s="832" t="s">
        <v>6694</v>
      </c>
      <c r="G245" s="832" t="s">
        <v>6695</v>
      </c>
      <c r="H245" s="849">
        <v>1</v>
      </c>
      <c r="I245" s="849">
        <v>132</v>
      </c>
      <c r="J245" s="832"/>
      <c r="K245" s="832">
        <v>132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5" customHeight="1" x14ac:dyDescent="0.2">
      <c r="A246" s="831" t="s">
        <v>6366</v>
      </c>
      <c r="B246" s="832" t="s">
        <v>6367</v>
      </c>
      <c r="C246" s="832" t="s">
        <v>616</v>
      </c>
      <c r="D246" s="832" t="s">
        <v>3258</v>
      </c>
      <c r="E246" s="832" t="s">
        <v>6657</v>
      </c>
      <c r="F246" s="832" t="s">
        <v>6700</v>
      </c>
      <c r="G246" s="832" t="s">
        <v>6701</v>
      </c>
      <c r="H246" s="849">
        <v>1</v>
      </c>
      <c r="I246" s="849">
        <v>59</v>
      </c>
      <c r="J246" s="832">
        <v>0.98333333333333328</v>
      </c>
      <c r="K246" s="832">
        <v>59</v>
      </c>
      <c r="L246" s="849">
        <v>1</v>
      </c>
      <c r="M246" s="849">
        <v>60</v>
      </c>
      <c r="N246" s="832">
        <v>1</v>
      </c>
      <c r="O246" s="832">
        <v>60</v>
      </c>
      <c r="P246" s="849">
        <v>3</v>
      </c>
      <c r="Q246" s="849">
        <v>183</v>
      </c>
      <c r="R246" s="837">
        <v>3.05</v>
      </c>
      <c r="S246" s="850">
        <v>61</v>
      </c>
    </row>
    <row r="247" spans="1:19" ht="14.45" customHeight="1" x14ac:dyDescent="0.2">
      <c r="A247" s="831" t="s">
        <v>6366</v>
      </c>
      <c r="B247" s="832" t="s">
        <v>6367</v>
      </c>
      <c r="C247" s="832" t="s">
        <v>616</v>
      </c>
      <c r="D247" s="832" t="s">
        <v>3258</v>
      </c>
      <c r="E247" s="832" t="s">
        <v>6657</v>
      </c>
      <c r="F247" s="832" t="s">
        <v>6708</v>
      </c>
      <c r="G247" s="832" t="s">
        <v>6709</v>
      </c>
      <c r="H247" s="849"/>
      <c r="I247" s="849"/>
      <c r="J247" s="832"/>
      <c r="K247" s="832"/>
      <c r="L247" s="849"/>
      <c r="M247" s="849"/>
      <c r="N247" s="832"/>
      <c r="O247" s="832"/>
      <c r="P247" s="849">
        <v>4</v>
      </c>
      <c r="Q247" s="849">
        <v>0</v>
      </c>
      <c r="R247" s="837"/>
      <c r="S247" s="850">
        <v>0</v>
      </c>
    </row>
    <row r="248" spans="1:19" ht="14.45" customHeight="1" x14ac:dyDescent="0.2">
      <c r="A248" s="831" t="s">
        <v>6366</v>
      </c>
      <c r="B248" s="832" t="s">
        <v>6367</v>
      </c>
      <c r="C248" s="832" t="s">
        <v>616</v>
      </c>
      <c r="D248" s="832" t="s">
        <v>3258</v>
      </c>
      <c r="E248" s="832" t="s">
        <v>6657</v>
      </c>
      <c r="F248" s="832" t="s">
        <v>6712</v>
      </c>
      <c r="G248" s="832"/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0</v>
      </c>
      <c r="R248" s="837"/>
      <c r="S248" s="850">
        <v>0</v>
      </c>
    </row>
    <row r="249" spans="1:19" ht="14.45" customHeight="1" x14ac:dyDescent="0.2">
      <c r="A249" s="831" t="s">
        <v>6366</v>
      </c>
      <c r="B249" s="832" t="s">
        <v>6367</v>
      </c>
      <c r="C249" s="832" t="s">
        <v>616</v>
      </c>
      <c r="D249" s="832" t="s">
        <v>3259</v>
      </c>
      <c r="E249" s="832" t="s">
        <v>6368</v>
      </c>
      <c r="F249" s="832" t="s">
        <v>6400</v>
      </c>
      <c r="G249" s="832" t="s">
        <v>4461</v>
      </c>
      <c r="H249" s="849"/>
      <c r="I249" s="849"/>
      <c r="J249" s="832"/>
      <c r="K249" s="832"/>
      <c r="L249" s="849">
        <v>1</v>
      </c>
      <c r="M249" s="849">
        <v>27666.799999999999</v>
      </c>
      <c r="N249" s="832">
        <v>1</v>
      </c>
      <c r="O249" s="832">
        <v>27666.799999999999</v>
      </c>
      <c r="P249" s="849"/>
      <c r="Q249" s="849"/>
      <c r="R249" s="837"/>
      <c r="S249" s="850"/>
    </row>
    <row r="250" spans="1:19" ht="14.45" customHeight="1" x14ac:dyDescent="0.2">
      <c r="A250" s="831" t="s">
        <v>6366</v>
      </c>
      <c r="B250" s="832" t="s">
        <v>6367</v>
      </c>
      <c r="C250" s="832" t="s">
        <v>616</v>
      </c>
      <c r="D250" s="832" t="s">
        <v>3259</v>
      </c>
      <c r="E250" s="832" t="s">
        <v>6657</v>
      </c>
      <c r="F250" s="832" t="s">
        <v>6676</v>
      </c>
      <c r="G250" s="832" t="s">
        <v>6677</v>
      </c>
      <c r="H250" s="849"/>
      <c r="I250" s="849"/>
      <c r="J250" s="832"/>
      <c r="K250" s="832"/>
      <c r="L250" s="849">
        <v>1</v>
      </c>
      <c r="M250" s="849">
        <v>0</v>
      </c>
      <c r="N250" s="832"/>
      <c r="O250" s="832">
        <v>0</v>
      </c>
      <c r="P250" s="849"/>
      <c r="Q250" s="849"/>
      <c r="R250" s="837"/>
      <c r="S250" s="850"/>
    </row>
    <row r="251" spans="1:19" ht="14.45" customHeight="1" x14ac:dyDescent="0.2">
      <c r="A251" s="831" t="s">
        <v>6366</v>
      </c>
      <c r="B251" s="832" t="s">
        <v>6367</v>
      </c>
      <c r="C251" s="832" t="s">
        <v>616</v>
      </c>
      <c r="D251" s="832" t="s">
        <v>3259</v>
      </c>
      <c r="E251" s="832" t="s">
        <v>6657</v>
      </c>
      <c r="F251" s="832" t="s">
        <v>6682</v>
      </c>
      <c r="G251" s="832" t="s">
        <v>6683</v>
      </c>
      <c r="H251" s="849">
        <v>1</v>
      </c>
      <c r="I251" s="849">
        <v>33.33</v>
      </c>
      <c r="J251" s="832"/>
      <c r="K251" s="832">
        <v>33.33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5" customHeight="1" x14ac:dyDescent="0.2">
      <c r="A252" s="831" t="s">
        <v>6366</v>
      </c>
      <c r="B252" s="832" t="s">
        <v>6367</v>
      </c>
      <c r="C252" s="832" t="s">
        <v>616</v>
      </c>
      <c r="D252" s="832" t="s">
        <v>3259</v>
      </c>
      <c r="E252" s="832" t="s">
        <v>6657</v>
      </c>
      <c r="F252" s="832" t="s">
        <v>6698</v>
      </c>
      <c r="G252" s="832" t="s">
        <v>6699</v>
      </c>
      <c r="H252" s="849">
        <v>1</v>
      </c>
      <c r="I252" s="849">
        <v>355</v>
      </c>
      <c r="J252" s="832"/>
      <c r="K252" s="832">
        <v>355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5" customHeight="1" x14ac:dyDescent="0.2">
      <c r="A253" s="831" t="s">
        <v>6366</v>
      </c>
      <c r="B253" s="832" t="s">
        <v>6367</v>
      </c>
      <c r="C253" s="832" t="s">
        <v>616</v>
      </c>
      <c r="D253" s="832" t="s">
        <v>3259</v>
      </c>
      <c r="E253" s="832" t="s">
        <v>6657</v>
      </c>
      <c r="F253" s="832" t="s">
        <v>6708</v>
      </c>
      <c r="G253" s="832" t="s">
        <v>6709</v>
      </c>
      <c r="H253" s="849"/>
      <c r="I253" s="849"/>
      <c r="J253" s="832"/>
      <c r="K253" s="832"/>
      <c r="L253" s="849">
        <v>1</v>
      </c>
      <c r="M253" s="849">
        <v>0</v>
      </c>
      <c r="N253" s="832"/>
      <c r="O253" s="832">
        <v>0</v>
      </c>
      <c r="P253" s="849"/>
      <c r="Q253" s="849"/>
      <c r="R253" s="837"/>
      <c r="S253" s="850"/>
    </row>
    <row r="254" spans="1:19" ht="14.45" customHeight="1" x14ac:dyDescent="0.2">
      <c r="A254" s="831" t="s">
        <v>6366</v>
      </c>
      <c r="B254" s="832" t="s">
        <v>6367</v>
      </c>
      <c r="C254" s="832" t="s">
        <v>616</v>
      </c>
      <c r="D254" s="832" t="s">
        <v>3265</v>
      </c>
      <c r="E254" s="832" t="s">
        <v>6368</v>
      </c>
      <c r="F254" s="832" t="s">
        <v>6369</v>
      </c>
      <c r="G254" s="832" t="s">
        <v>6370</v>
      </c>
      <c r="H254" s="849"/>
      <c r="I254" s="849"/>
      <c r="J254" s="832"/>
      <c r="K254" s="832"/>
      <c r="L254" s="849"/>
      <c r="M254" s="849"/>
      <c r="N254" s="832"/>
      <c r="O254" s="832"/>
      <c r="P254" s="849">
        <v>1.2</v>
      </c>
      <c r="Q254" s="849">
        <v>65.28</v>
      </c>
      <c r="R254" s="837"/>
      <c r="S254" s="850">
        <v>54.400000000000006</v>
      </c>
    </row>
    <row r="255" spans="1:19" ht="14.45" customHeight="1" x14ac:dyDescent="0.2">
      <c r="A255" s="831" t="s">
        <v>6366</v>
      </c>
      <c r="B255" s="832" t="s">
        <v>6367</v>
      </c>
      <c r="C255" s="832" t="s">
        <v>616</v>
      </c>
      <c r="D255" s="832" t="s">
        <v>3265</v>
      </c>
      <c r="E255" s="832" t="s">
        <v>6368</v>
      </c>
      <c r="F255" s="832" t="s">
        <v>6371</v>
      </c>
      <c r="G255" s="832" t="s">
        <v>6370</v>
      </c>
      <c r="H255" s="849">
        <v>0.4</v>
      </c>
      <c r="I255" s="849">
        <v>43.31</v>
      </c>
      <c r="J255" s="832"/>
      <c r="K255" s="832">
        <v>108.27500000000001</v>
      </c>
      <c r="L255" s="849"/>
      <c r="M255" s="849"/>
      <c r="N255" s="832"/>
      <c r="O255" s="832"/>
      <c r="P255" s="849">
        <v>4.6000000000000005</v>
      </c>
      <c r="Q255" s="849">
        <v>500.5</v>
      </c>
      <c r="R255" s="837"/>
      <c r="S255" s="850">
        <v>108.80434782608694</v>
      </c>
    </row>
    <row r="256" spans="1:19" ht="14.45" customHeight="1" x14ac:dyDescent="0.2">
      <c r="A256" s="831" t="s">
        <v>6366</v>
      </c>
      <c r="B256" s="832" t="s">
        <v>6367</v>
      </c>
      <c r="C256" s="832" t="s">
        <v>616</v>
      </c>
      <c r="D256" s="832" t="s">
        <v>3265</v>
      </c>
      <c r="E256" s="832" t="s">
        <v>6368</v>
      </c>
      <c r="F256" s="832" t="s">
        <v>6375</v>
      </c>
      <c r="G256" s="832" t="s">
        <v>6376</v>
      </c>
      <c r="H256" s="849"/>
      <c r="I256" s="849"/>
      <c r="J256" s="832"/>
      <c r="K256" s="832"/>
      <c r="L256" s="849"/>
      <c r="M256" s="849"/>
      <c r="N256" s="832"/>
      <c r="O256" s="832"/>
      <c r="P256" s="849">
        <v>3.4000000000000004</v>
      </c>
      <c r="Q256" s="849">
        <v>43.72</v>
      </c>
      <c r="R256" s="837"/>
      <c r="S256" s="850">
        <v>12.858823529411763</v>
      </c>
    </row>
    <row r="257" spans="1:19" ht="14.45" customHeight="1" x14ac:dyDescent="0.2">
      <c r="A257" s="831" t="s">
        <v>6366</v>
      </c>
      <c r="B257" s="832" t="s">
        <v>6367</v>
      </c>
      <c r="C257" s="832" t="s">
        <v>616</v>
      </c>
      <c r="D257" s="832" t="s">
        <v>3265</v>
      </c>
      <c r="E257" s="832" t="s">
        <v>6368</v>
      </c>
      <c r="F257" s="832" t="s">
        <v>6377</v>
      </c>
      <c r="G257" s="832" t="s">
        <v>6378</v>
      </c>
      <c r="H257" s="849">
        <v>0.30000000000000004</v>
      </c>
      <c r="I257" s="849">
        <v>61.62</v>
      </c>
      <c r="J257" s="832">
        <v>4.0274509803921568</v>
      </c>
      <c r="K257" s="832">
        <v>205.39999999999995</v>
      </c>
      <c r="L257" s="849">
        <v>0.1</v>
      </c>
      <c r="M257" s="849">
        <v>15.3</v>
      </c>
      <c r="N257" s="832">
        <v>1</v>
      </c>
      <c r="O257" s="832">
        <v>153</v>
      </c>
      <c r="P257" s="849">
        <v>32</v>
      </c>
      <c r="Q257" s="849">
        <v>6010.12</v>
      </c>
      <c r="R257" s="837">
        <v>392.81830065359475</v>
      </c>
      <c r="S257" s="850">
        <v>187.81625</v>
      </c>
    </row>
    <row r="258" spans="1:19" ht="14.45" customHeight="1" x14ac:dyDescent="0.2">
      <c r="A258" s="831" t="s">
        <v>6366</v>
      </c>
      <c r="B258" s="832" t="s">
        <v>6367</v>
      </c>
      <c r="C258" s="832" t="s">
        <v>616</v>
      </c>
      <c r="D258" s="832" t="s">
        <v>3265</v>
      </c>
      <c r="E258" s="832" t="s">
        <v>6368</v>
      </c>
      <c r="F258" s="832" t="s">
        <v>6382</v>
      </c>
      <c r="G258" s="832" t="s">
        <v>1496</v>
      </c>
      <c r="H258" s="849"/>
      <c r="I258" s="849"/>
      <c r="J258" s="832"/>
      <c r="K258" s="832"/>
      <c r="L258" s="849"/>
      <c r="M258" s="849"/>
      <c r="N258" s="832"/>
      <c r="O258" s="832"/>
      <c r="P258" s="849">
        <v>31</v>
      </c>
      <c r="Q258" s="849">
        <v>414.47</v>
      </c>
      <c r="R258" s="837"/>
      <c r="S258" s="850">
        <v>13.370000000000001</v>
      </c>
    </row>
    <row r="259" spans="1:19" ht="14.45" customHeight="1" x14ac:dyDescent="0.2">
      <c r="A259" s="831" t="s">
        <v>6366</v>
      </c>
      <c r="B259" s="832" t="s">
        <v>6367</v>
      </c>
      <c r="C259" s="832" t="s">
        <v>616</v>
      </c>
      <c r="D259" s="832" t="s">
        <v>3265</v>
      </c>
      <c r="E259" s="832" t="s">
        <v>6368</v>
      </c>
      <c r="F259" s="832" t="s">
        <v>6393</v>
      </c>
      <c r="G259" s="832" t="s">
        <v>3205</v>
      </c>
      <c r="H259" s="849">
        <v>13.75</v>
      </c>
      <c r="I259" s="849">
        <v>193556.53999999998</v>
      </c>
      <c r="J259" s="832">
        <v>1.8920153686475443</v>
      </c>
      <c r="K259" s="832">
        <v>14076.839272727271</v>
      </c>
      <c r="L259" s="849">
        <v>7.76</v>
      </c>
      <c r="M259" s="849">
        <v>102301.78</v>
      </c>
      <c r="N259" s="832">
        <v>1</v>
      </c>
      <c r="O259" s="832">
        <v>13183.219072164949</v>
      </c>
      <c r="P259" s="849">
        <v>220.89</v>
      </c>
      <c r="Q259" s="849">
        <v>2897419.3600000003</v>
      </c>
      <c r="R259" s="837">
        <v>28.322277090388852</v>
      </c>
      <c r="S259" s="850">
        <v>13117.023676943278</v>
      </c>
    </row>
    <row r="260" spans="1:19" ht="14.45" customHeight="1" x14ac:dyDescent="0.2">
      <c r="A260" s="831" t="s">
        <v>6366</v>
      </c>
      <c r="B260" s="832" t="s">
        <v>6367</v>
      </c>
      <c r="C260" s="832" t="s">
        <v>616</v>
      </c>
      <c r="D260" s="832" t="s">
        <v>3265</v>
      </c>
      <c r="E260" s="832" t="s">
        <v>6368</v>
      </c>
      <c r="F260" s="832" t="s">
        <v>6394</v>
      </c>
      <c r="G260" s="832" t="s">
        <v>6395</v>
      </c>
      <c r="H260" s="849">
        <v>4</v>
      </c>
      <c r="I260" s="849">
        <v>114179.88</v>
      </c>
      <c r="J260" s="832"/>
      <c r="K260" s="832">
        <v>28544.97</v>
      </c>
      <c r="L260" s="849"/>
      <c r="M260" s="849"/>
      <c r="N260" s="832"/>
      <c r="O260" s="832"/>
      <c r="P260" s="849">
        <v>2</v>
      </c>
      <c r="Q260" s="849">
        <v>57090</v>
      </c>
      <c r="R260" s="837"/>
      <c r="S260" s="850">
        <v>28545</v>
      </c>
    </row>
    <row r="261" spans="1:19" ht="14.45" customHeight="1" x14ac:dyDescent="0.2">
      <c r="A261" s="831" t="s">
        <v>6366</v>
      </c>
      <c r="B261" s="832" t="s">
        <v>6367</v>
      </c>
      <c r="C261" s="832" t="s">
        <v>616</v>
      </c>
      <c r="D261" s="832" t="s">
        <v>3265</v>
      </c>
      <c r="E261" s="832" t="s">
        <v>6368</v>
      </c>
      <c r="F261" s="832" t="s">
        <v>6396</v>
      </c>
      <c r="G261" s="832" t="s">
        <v>6395</v>
      </c>
      <c r="H261" s="849">
        <v>4</v>
      </c>
      <c r="I261" s="849">
        <v>231390.4</v>
      </c>
      <c r="J261" s="832"/>
      <c r="K261" s="832">
        <v>57847.6</v>
      </c>
      <c r="L261" s="849"/>
      <c r="M261" s="849"/>
      <c r="N261" s="832"/>
      <c r="O261" s="832"/>
      <c r="P261" s="849">
        <v>2</v>
      </c>
      <c r="Q261" s="849">
        <v>115695.2</v>
      </c>
      <c r="R261" s="837"/>
      <c r="S261" s="850">
        <v>57847.6</v>
      </c>
    </row>
    <row r="262" spans="1:19" ht="14.45" customHeight="1" x14ac:dyDescent="0.2">
      <c r="A262" s="831" t="s">
        <v>6366</v>
      </c>
      <c r="B262" s="832" t="s">
        <v>6367</v>
      </c>
      <c r="C262" s="832" t="s">
        <v>616</v>
      </c>
      <c r="D262" s="832" t="s">
        <v>3265</v>
      </c>
      <c r="E262" s="832" t="s">
        <v>6368</v>
      </c>
      <c r="F262" s="832" t="s">
        <v>6397</v>
      </c>
      <c r="G262" s="832" t="s">
        <v>6395</v>
      </c>
      <c r="H262" s="849">
        <v>6</v>
      </c>
      <c r="I262" s="849">
        <v>668679.65</v>
      </c>
      <c r="J262" s="832"/>
      <c r="K262" s="832">
        <v>111446.60833333334</v>
      </c>
      <c r="L262" s="849"/>
      <c r="M262" s="849"/>
      <c r="N262" s="832"/>
      <c r="O262" s="832"/>
      <c r="P262" s="849">
        <v>2</v>
      </c>
      <c r="Q262" s="849">
        <v>222894</v>
      </c>
      <c r="R262" s="837"/>
      <c r="S262" s="850">
        <v>111447</v>
      </c>
    </row>
    <row r="263" spans="1:19" ht="14.45" customHeight="1" x14ac:dyDescent="0.2">
      <c r="A263" s="831" t="s">
        <v>6366</v>
      </c>
      <c r="B263" s="832" t="s">
        <v>6367</v>
      </c>
      <c r="C263" s="832" t="s">
        <v>616</v>
      </c>
      <c r="D263" s="832" t="s">
        <v>3265</v>
      </c>
      <c r="E263" s="832" t="s">
        <v>6368</v>
      </c>
      <c r="F263" s="832" t="s">
        <v>6401</v>
      </c>
      <c r="G263" s="832" t="s">
        <v>6402</v>
      </c>
      <c r="H263" s="849">
        <v>4</v>
      </c>
      <c r="I263" s="849">
        <v>33178.28</v>
      </c>
      <c r="J263" s="832"/>
      <c r="K263" s="832">
        <v>8294.57</v>
      </c>
      <c r="L263" s="849"/>
      <c r="M263" s="849"/>
      <c r="N263" s="832"/>
      <c r="O263" s="832"/>
      <c r="P263" s="849">
        <v>18</v>
      </c>
      <c r="Q263" s="849">
        <v>148673.70000000001</v>
      </c>
      <c r="R263" s="837"/>
      <c r="S263" s="850">
        <v>8259.6500000000015</v>
      </c>
    </row>
    <row r="264" spans="1:19" ht="14.45" customHeight="1" x14ac:dyDescent="0.2">
      <c r="A264" s="831" t="s">
        <v>6366</v>
      </c>
      <c r="B264" s="832" t="s">
        <v>6367</v>
      </c>
      <c r="C264" s="832" t="s">
        <v>616</v>
      </c>
      <c r="D264" s="832" t="s">
        <v>3265</v>
      </c>
      <c r="E264" s="832" t="s">
        <v>6368</v>
      </c>
      <c r="F264" s="832" t="s">
        <v>6403</v>
      </c>
      <c r="G264" s="832" t="s">
        <v>6404</v>
      </c>
      <c r="H264" s="849">
        <v>1</v>
      </c>
      <c r="I264" s="849">
        <v>22668.98</v>
      </c>
      <c r="J264" s="832"/>
      <c r="K264" s="832">
        <v>22668.98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5" customHeight="1" x14ac:dyDescent="0.2">
      <c r="A265" s="831" t="s">
        <v>6366</v>
      </c>
      <c r="B265" s="832" t="s">
        <v>6367</v>
      </c>
      <c r="C265" s="832" t="s">
        <v>616</v>
      </c>
      <c r="D265" s="832" t="s">
        <v>3265</v>
      </c>
      <c r="E265" s="832" t="s">
        <v>6368</v>
      </c>
      <c r="F265" s="832" t="s">
        <v>6408</v>
      </c>
      <c r="G265" s="832" t="s">
        <v>2288</v>
      </c>
      <c r="H265" s="849"/>
      <c r="I265" s="849"/>
      <c r="J265" s="832"/>
      <c r="K265" s="832"/>
      <c r="L265" s="849"/>
      <c r="M265" s="849"/>
      <c r="N265" s="832"/>
      <c r="O265" s="832"/>
      <c r="P265" s="849">
        <v>2.9699999999999998</v>
      </c>
      <c r="Q265" s="849">
        <v>19154.740000000002</v>
      </c>
      <c r="R265" s="837"/>
      <c r="S265" s="850">
        <v>6449.4074074074088</v>
      </c>
    </row>
    <row r="266" spans="1:19" ht="14.45" customHeight="1" x14ac:dyDescent="0.2">
      <c r="A266" s="831" t="s">
        <v>6366</v>
      </c>
      <c r="B266" s="832" t="s">
        <v>6367</v>
      </c>
      <c r="C266" s="832" t="s">
        <v>616</v>
      </c>
      <c r="D266" s="832" t="s">
        <v>3265</v>
      </c>
      <c r="E266" s="832" t="s">
        <v>6368</v>
      </c>
      <c r="F266" s="832" t="s">
        <v>6409</v>
      </c>
      <c r="G266" s="832" t="s">
        <v>2288</v>
      </c>
      <c r="H266" s="849"/>
      <c r="I266" s="849"/>
      <c r="J266" s="832"/>
      <c r="K266" s="832"/>
      <c r="L266" s="849"/>
      <c r="M266" s="849"/>
      <c r="N266" s="832"/>
      <c r="O266" s="832"/>
      <c r="P266" s="849">
        <v>2.14</v>
      </c>
      <c r="Q266" s="849">
        <v>55207.72</v>
      </c>
      <c r="R266" s="837"/>
      <c r="S266" s="850">
        <v>25798</v>
      </c>
    </row>
    <row r="267" spans="1:19" ht="14.45" customHeight="1" x14ac:dyDescent="0.2">
      <c r="A267" s="831" t="s">
        <v>6366</v>
      </c>
      <c r="B267" s="832" t="s">
        <v>6367</v>
      </c>
      <c r="C267" s="832" t="s">
        <v>616</v>
      </c>
      <c r="D267" s="832" t="s">
        <v>3265</v>
      </c>
      <c r="E267" s="832" t="s">
        <v>6368</v>
      </c>
      <c r="F267" s="832" t="s">
        <v>6410</v>
      </c>
      <c r="G267" s="832" t="s">
        <v>2298</v>
      </c>
      <c r="H267" s="849"/>
      <c r="I267" s="849"/>
      <c r="J267" s="832"/>
      <c r="K267" s="832"/>
      <c r="L267" s="849"/>
      <c r="M267" s="849"/>
      <c r="N267" s="832"/>
      <c r="O267" s="832"/>
      <c r="P267" s="849">
        <v>22.73</v>
      </c>
      <c r="Q267" s="849">
        <v>111163.1</v>
      </c>
      <c r="R267" s="837"/>
      <c r="S267" s="850">
        <v>4890.5895292564892</v>
      </c>
    </row>
    <row r="268" spans="1:19" ht="14.45" customHeight="1" x14ac:dyDescent="0.2">
      <c r="A268" s="831" t="s">
        <v>6366</v>
      </c>
      <c r="B268" s="832" t="s">
        <v>6367</v>
      </c>
      <c r="C268" s="832" t="s">
        <v>616</v>
      </c>
      <c r="D268" s="832" t="s">
        <v>3265</v>
      </c>
      <c r="E268" s="832" t="s">
        <v>6368</v>
      </c>
      <c r="F268" s="832" t="s">
        <v>6412</v>
      </c>
      <c r="G268" s="832" t="s">
        <v>3215</v>
      </c>
      <c r="H268" s="849"/>
      <c r="I268" s="849"/>
      <c r="J268" s="832"/>
      <c r="K268" s="832"/>
      <c r="L268" s="849"/>
      <c r="M268" s="849"/>
      <c r="N268" s="832"/>
      <c r="O268" s="832"/>
      <c r="P268" s="849">
        <v>6</v>
      </c>
      <c r="Q268" s="849">
        <v>54901.98</v>
      </c>
      <c r="R268" s="837"/>
      <c r="S268" s="850">
        <v>9150.33</v>
      </c>
    </row>
    <row r="269" spans="1:19" ht="14.45" customHeight="1" x14ac:dyDescent="0.2">
      <c r="A269" s="831" t="s">
        <v>6366</v>
      </c>
      <c r="B269" s="832" t="s">
        <v>6367</v>
      </c>
      <c r="C269" s="832" t="s">
        <v>616</v>
      </c>
      <c r="D269" s="832" t="s">
        <v>3265</v>
      </c>
      <c r="E269" s="832" t="s">
        <v>6368</v>
      </c>
      <c r="F269" s="832" t="s">
        <v>6421</v>
      </c>
      <c r="G269" s="832" t="s">
        <v>2258</v>
      </c>
      <c r="H269" s="849">
        <v>3</v>
      </c>
      <c r="I269" s="849">
        <v>6226.08</v>
      </c>
      <c r="J269" s="832"/>
      <c r="K269" s="832">
        <v>2075.36</v>
      </c>
      <c r="L269" s="849"/>
      <c r="M269" s="849"/>
      <c r="N269" s="832"/>
      <c r="O269" s="832"/>
      <c r="P269" s="849">
        <v>7</v>
      </c>
      <c r="Q269" s="849">
        <v>9036.0199999999986</v>
      </c>
      <c r="R269" s="837"/>
      <c r="S269" s="850">
        <v>1290.8599999999999</v>
      </c>
    </row>
    <row r="270" spans="1:19" ht="14.45" customHeight="1" x14ac:dyDescent="0.2">
      <c r="A270" s="831" t="s">
        <v>6366</v>
      </c>
      <c r="B270" s="832" t="s">
        <v>6367</v>
      </c>
      <c r="C270" s="832" t="s">
        <v>616</v>
      </c>
      <c r="D270" s="832" t="s">
        <v>3265</v>
      </c>
      <c r="E270" s="832" t="s">
        <v>6368</v>
      </c>
      <c r="F270" s="832" t="s">
        <v>6422</v>
      </c>
      <c r="G270" s="832" t="s">
        <v>673</v>
      </c>
      <c r="H270" s="849">
        <v>0.5</v>
      </c>
      <c r="I270" s="849">
        <v>39</v>
      </c>
      <c r="J270" s="832"/>
      <c r="K270" s="832">
        <v>78</v>
      </c>
      <c r="L270" s="849"/>
      <c r="M270" s="849"/>
      <c r="N270" s="832"/>
      <c r="O270" s="832"/>
      <c r="P270" s="849">
        <v>0.1</v>
      </c>
      <c r="Q270" s="849">
        <v>4.7300000000000004</v>
      </c>
      <c r="R270" s="837"/>
      <c r="S270" s="850">
        <v>47.300000000000004</v>
      </c>
    </row>
    <row r="271" spans="1:19" ht="14.45" customHeight="1" x14ac:dyDescent="0.2">
      <c r="A271" s="831" t="s">
        <v>6366</v>
      </c>
      <c r="B271" s="832" t="s">
        <v>6367</v>
      </c>
      <c r="C271" s="832" t="s">
        <v>616</v>
      </c>
      <c r="D271" s="832" t="s">
        <v>3265</v>
      </c>
      <c r="E271" s="832" t="s">
        <v>6368</v>
      </c>
      <c r="F271" s="832" t="s">
        <v>6423</v>
      </c>
      <c r="G271" s="832" t="s">
        <v>1445</v>
      </c>
      <c r="H271" s="849">
        <v>0.4</v>
      </c>
      <c r="I271" s="849">
        <v>72.86</v>
      </c>
      <c r="J271" s="832">
        <v>2.0769669327251998</v>
      </c>
      <c r="K271" s="832">
        <v>182.14999999999998</v>
      </c>
      <c r="L271" s="849">
        <v>0.2</v>
      </c>
      <c r="M271" s="849">
        <v>35.08</v>
      </c>
      <c r="N271" s="832">
        <v>1</v>
      </c>
      <c r="O271" s="832">
        <v>175.39999999999998</v>
      </c>
      <c r="P271" s="849">
        <v>41.600000000000009</v>
      </c>
      <c r="Q271" s="849">
        <v>7290.7899999999981</v>
      </c>
      <c r="R271" s="837">
        <v>207.8332383124287</v>
      </c>
      <c r="S271" s="850">
        <v>175.25937499999992</v>
      </c>
    </row>
    <row r="272" spans="1:19" ht="14.45" customHeight="1" x14ac:dyDescent="0.2">
      <c r="A272" s="831" t="s">
        <v>6366</v>
      </c>
      <c r="B272" s="832" t="s">
        <v>6367</v>
      </c>
      <c r="C272" s="832" t="s">
        <v>616</v>
      </c>
      <c r="D272" s="832" t="s">
        <v>3265</v>
      </c>
      <c r="E272" s="832" t="s">
        <v>6368</v>
      </c>
      <c r="F272" s="832" t="s">
        <v>6424</v>
      </c>
      <c r="G272" s="832" t="s">
        <v>881</v>
      </c>
      <c r="H272" s="849">
        <v>1</v>
      </c>
      <c r="I272" s="849">
        <v>70.75</v>
      </c>
      <c r="J272" s="832">
        <v>0.52380247279188574</v>
      </c>
      <c r="K272" s="832">
        <v>70.75</v>
      </c>
      <c r="L272" s="849">
        <v>2.2000000000000002</v>
      </c>
      <c r="M272" s="849">
        <v>135.07</v>
      </c>
      <c r="N272" s="832">
        <v>1</v>
      </c>
      <c r="O272" s="832">
        <v>61.395454545454534</v>
      </c>
      <c r="P272" s="849">
        <v>2</v>
      </c>
      <c r="Q272" s="849">
        <v>120.08000000000001</v>
      </c>
      <c r="R272" s="837">
        <v>0.88902050788480058</v>
      </c>
      <c r="S272" s="850">
        <v>60.040000000000006</v>
      </c>
    </row>
    <row r="273" spans="1:19" ht="14.45" customHeight="1" x14ac:dyDescent="0.2">
      <c r="A273" s="831" t="s">
        <v>6366</v>
      </c>
      <c r="B273" s="832" t="s">
        <v>6367</v>
      </c>
      <c r="C273" s="832" t="s">
        <v>616</v>
      </c>
      <c r="D273" s="832" t="s">
        <v>3265</v>
      </c>
      <c r="E273" s="832" t="s">
        <v>6368</v>
      </c>
      <c r="F273" s="832" t="s">
        <v>6425</v>
      </c>
      <c r="G273" s="832" t="s">
        <v>3373</v>
      </c>
      <c r="H273" s="849"/>
      <c r="I273" s="849"/>
      <c r="J273" s="832"/>
      <c r="K273" s="832"/>
      <c r="L273" s="849">
        <v>0.64</v>
      </c>
      <c r="M273" s="849">
        <v>439.12</v>
      </c>
      <c r="N273" s="832">
        <v>1</v>
      </c>
      <c r="O273" s="832">
        <v>686.125</v>
      </c>
      <c r="P273" s="849">
        <v>8.0500000000000007</v>
      </c>
      <c r="Q273" s="849">
        <v>5523.46</v>
      </c>
      <c r="R273" s="837">
        <v>12.578475132082346</v>
      </c>
      <c r="S273" s="850">
        <v>686.14409937888195</v>
      </c>
    </row>
    <row r="274" spans="1:19" ht="14.45" customHeight="1" x14ac:dyDescent="0.2">
      <c r="A274" s="831" t="s">
        <v>6366</v>
      </c>
      <c r="B274" s="832" t="s">
        <v>6367</v>
      </c>
      <c r="C274" s="832" t="s">
        <v>616</v>
      </c>
      <c r="D274" s="832" t="s">
        <v>3265</v>
      </c>
      <c r="E274" s="832" t="s">
        <v>6368</v>
      </c>
      <c r="F274" s="832" t="s">
        <v>6426</v>
      </c>
      <c r="G274" s="832" t="s">
        <v>3373</v>
      </c>
      <c r="H274" s="849"/>
      <c r="I274" s="849"/>
      <c r="J274" s="832"/>
      <c r="K274" s="832"/>
      <c r="L274" s="849">
        <v>1.0900000000000001</v>
      </c>
      <c r="M274" s="849">
        <v>186.98000000000002</v>
      </c>
      <c r="N274" s="832">
        <v>1</v>
      </c>
      <c r="O274" s="832">
        <v>171.54128440366972</v>
      </c>
      <c r="P274" s="849">
        <v>12.68</v>
      </c>
      <c r="Q274" s="849">
        <v>2175.2399999999998</v>
      </c>
      <c r="R274" s="837">
        <v>11.633543694512779</v>
      </c>
      <c r="S274" s="850">
        <v>171.5488958990536</v>
      </c>
    </row>
    <row r="275" spans="1:19" ht="14.45" customHeight="1" x14ac:dyDescent="0.2">
      <c r="A275" s="831" t="s">
        <v>6366</v>
      </c>
      <c r="B275" s="832" t="s">
        <v>6367</v>
      </c>
      <c r="C275" s="832" t="s">
        <v>616</v>
      </c>
      <c r="D275" s="832" t="s">
        <v>3265</v>
      </c>
      <c r="E275" s="832" t="s">
        <v>6368</v>
      </c>
      <c r="F275" s="832" t="s">
        <v>6427</v>
      </c>
      <c r="G275" s="832" t="s">
        <v>3373</v>
      </c>
      <c r="H275" s="849"/>
      <c r="I275" s="849"/>
      <c r="J275" s="832"/>
      <c r="K275" s="832"/>
      <c r="L275" s="849">
        <v>8.9499999999999993</v>
      </c>
      <c r="M275" s="849">
        <v>3070.64</v>
      </c>
      <c r="N275" s="832">
        <v>1</v>
      </c>
      <c r="O275" s="832">
        <v>343.08826815642459</v>
      </c>
      <c r="P275" s="849">
        <v>60.9</v>
      </c>
      <c r="Q275" s="849">
        <v>20894.09</v>
      </c>
      <c r="R275" s="837">
        <v>6.8044739858791656</v>
      </c>
      <c r="S275" s="850">
        <v>343.08850574712642</v>
      </c>
    </row>
    <row r="276" spans="1:19" ht="14.45" customHeight="1" x14ac:dyDescent="0.2">
      <c r="A276" s="831" t="s">
        <v>6366</v>
      </c>
      <c r="B276" s="832" t="s">
        <v>6367</v>
      </c>
      <c r="C276" s="832" t="s">
        <v>616</v>
      </c>
      <c r="D276" s="832" t="s">
        <v>3265</v>
      </c>
      <c r="E276" s="832" t="s">
        <v>6368</v>
      </c>
      <c r="F276" s="832" t="s">
        <v>6428</v>
      </c>
      <c r="G276" s="832" t="s">
        <v>1559</v>
      </c>
      <c r="H276" s="849"/>
      <c r="I276" s="849"/>
      <c r="J276" s="832"/>
      <c r="K276" s="832"/>
      <c r="L276" s="849"/>
      <c r="M276" s="849"/>
      <c r="N276" s="832"/>
      <c r="O276" s="832"/>
      <c r="P276" s="849">
        <v>0.2</v>
      </c>
      <c r="Q276" s="849">
        <v>8.91</v>
      </c>
      <c r="R276" s="837"/>
      <c r="S276" s="850">
        <v>44.55</v>
      </c>
    </row>
    <row r="277" spans="1:19" ht="14.45" customHeight="1" x14ac:dyDescent="0.2">
      <c r="A277" s="831" t="s">
        <v>6366</v>
      </c>
      <c r="B277" s="832" t="s">
        <v>6367</v>
      </c>
      <c r="C277" s="832" t="s">
        <v>616</v>
      </c>
      <c r="D277" s="832" t="s">
        <v>3265</v>
      </c>
      <c r="E277" s="832" t="s">
        <v>6368</v>
      </c>
      <c r="F277" s="832" t="s">
        <v>6430</v>
      </c>
      <c r="G277" s="832" t="s">
        <v>6431</v>
      </c>
      <c r="H277" s="849">
        <v>0.02</v>
      </c>
      <c r="I277" s="849">
        <v>5.12</v>
      </c>
      <c r="J277" s="832"/>
      <c r="K277" s="832">
        <v>256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5" customHeight="1" x14ac:dyDescent="0.2">
      <c r="A278" s="831" t="s">
        <v>6366</v>
      </c>
      <c r="B278" s="832" t="s">
        <v>6367</v>
      </c>
      <c r="C278" s="832" t="s">
        <v>616</v>
      </c>
      <c r="D278" s="832" t="s">
        <v>3265</v>
      </c>
      <c r="E278" s="832" t="s">
        <v>6368</v>
      </c>
      <c r="F278" s="832" t="s">
        <v>6432</v>
      </c>
      <c r="G278" s="832" t="s">
        <v>6433</v>
      </c>
      <c r="H278" s="849">
        <v>0.30000000000000004</v>
      </c>
      <c r="I278" s="849">
        <v>35.19</v>
      </c>
      <c r="J278" s="832">
        <v>2.9999999999999996</v>
      </c>
      <c r="K278" s="832">
        <v>117.29999999999997</v>
      </c>
      <c r="L278" s="849">
        <v>0.1</v>
      </c>
      <c r="M278" s="849">
        <v>11.73</v>
      </c>
      <c r="N278" s="832">
        <v>1</v>
      </c>
      <c r="O278" s="832">
        <v>117.3</v>
      </c>
      <c r="P278" s="849">
        <v>9.6999999999999993</v>
      </c>
      <c r="Q278" s="849">
        <v>1137.8200000000002</v>
      </c>
      <c r="R278" s="837">
        <v>97.000852514919018</v>
      </c>
      <c r="S278" s="850">
        <v>117.30103092783507</v>
      </c>
    </row>
    <row r="279" spans="1:19" ht="14.45" customHeight="1" x14ac:dyDescent="0.2">
      <c r="A279" s="831" t="s">
        <v>6366</v>
      </c>
      <c r="B279" s="832" t="s">
        <v>6367</v>
      </c>
      <c r="C279" s="832" t="s">
        <v>616</v>
      </c>
      <c r="D279" s="832" t="s">
        <v>3265</v>
      </c>
      <c r="E279" s="832" t="s">
        <v>6368</v>
      </c>
      <c r="F279" s="832" t="s">
        <v>6434</v>
      </c>
      <c r="G279" s="832" t="s">
        <v>1451</v>
      </c>
      <c r="H279" s="849">
        <v>0.2</v>
      </c>
      <c r="I279" s="849">
        <v>17.899999999999999</v>
      </c>
      <c r="J279" s="832"/>
      <c r="K279" s="832">
        <v>89.499999999999986</v>
      </c>
      <c r="L279" s="849"/>
      <c r="M279" s="849"/>
      <c r="N279" s="832"/>
      <c r="O279" s="832"/>
      <c r="P279" s="849">
        <v>16.02</v>
      </c>
      <c r="Q279" s="849">
        <v>1065.5</v>
      </c>
      <c r="R279" s="837"/>
      <c r="S279" s="850">
        <v>66.510611735330841</v>
      </c>
    </row>
    <row r="280" spans="1:19" ht="14.45" customHeight="1" x14ac:dyDescent="0.2">
      <c r="A280" s="831" t="s">
        <v>6366</v>
      </c>
      <c r="B280" s="832" t="s">
        <v>6367</v>
      </c>
      <c r="C280" s="832" t="s">
        <v>616</v>
      </c>
      <c r="D280" s="832" t="s">
        <v>3265</v>
      </c>
      <c r="E280" s="832" t="s">
        <v>6368</v>
      </c>
      <c r="F280" s="832" t="s">
        <v>6438</v>
      </c>
      <c r="G280" s="832" t="s">
        <v>1936</v>
      </c>
      <c r="H280" s="849">
        <v>0.03</v>
      </c>
      <c r="I280" s="849">
        <v>6.02</v>
      </c>
      <c r="J280" s="832"/>
      <c r="K280" s="832">
        <v>200.66666666666666</v>
      </c>
      <c r="L280" s="849"/>
      <c r="M280" s="849"/>
      <c r="N280" s="832"/>
      <c r="O280" s="832"/>
      <c r="P280" s="849">
        <v>0.48000000000000004</v>
      </c>
      <c r="Q280" s="849">
        <v>96.32</v>
      </c>
      <c r="R280" s="837"/>
      <c r="S280" s="850">
        <v>200.66666666666663</v>
      </c>
    </row>
    <row r="281" spans="1:19" ht="14.45" customHeight="1" x14ac:dyDescent="0.2">
      <c r="A281" s="831" t="s">
        <v>6366</v>
      </c>
      <c r="B281" s="832" t="s">
        <v>6367</v>
      </c>
      <c r="C281" s="832" t="s">
        <v>616</v>
      </c>
      <c r="D281" s="832" t="s">
        <v>3265</v>
      </c>
      <c r="E281" s="832" t="s">
        <v>6368</v>
      </c>
      <c r="F281" s="832" t="s">
        <v>6439</v>
      </c>
      <c r="G281" s="832" t="s">
        <v>2816</v>
      </c>
      <c r="H281" s="849">
        <v>1.21</v>
      </c>
      <c r="I281" s="849">
        <v>2847</v>
      </c>
      <c r="J281" s="832"/>
      <c r="K281" s="832">
        <v>2352.8925619834713</v>
      </c>
      <c r="L281" s="849"/>
      <c r="M281" s="849"/>
      <c r="N281" s="832"/>
      <c r="O281" s="832"/>
      <c r="P281" s="849"/>
      <c r="Q281" s="849"/>
      <c r="R281" s="837"/>
      <c r="S281" s="850"/>
    </row>
    <row r="282" spans="1:19" ht="14.45" customHeight="1" x14ac:dyDescent="0.2">
      <c r="A282" s="831" t="s">
        <v>6366</v>
      </c>
      <c r="B282" s="832" t="s">
        <v>6367</v>
      </c>
      <c r="C282" s="832" t="s">
        <v>616</v>
      </c>
      <c r="D282" s="832" t="s">
        <v>3265</v>
      </c>
      <c r="E282" s="832" t="s">
        <v>6368</v>
      </c>
      <c r="F282" s="832" t="s">
        <v>6454</v>
      </c>
      <c r="G282" s="832" t="s">
        <v>6453</v>
      </c>
      <c r="H282" s="849"/>
      <c r="I282" s="849"/>
      <c r="J282" s="832"/>
      <c r="K282" s="832"/>
      <c r="L282" s="849"/>
      <c r="M282" s="849"/>
      <c r="N282" s="832"/>
      <c r="O282" s="832"/>
      <c r="P282" s="849">
        <v>3</v>
      </c>
      <c r="Q282" s="849">
        <v>236432.4</v>
      </c>
      <c r="R282" s="837"/>
      <c r="S282" s="850">
        <v>78810.8</v>
      </c>
    </row>
    <row r="283" spans="1:19" ht="14.45" customHeight="1" x14ac:dyDescent="0.2">
      <c r="A283" s="831" t="s">
        <v>6366</v>
      </c>
      <c r="B283" s="832" t="s">
        <v>6367</v>
      </c>
      <c r="C283" s="832" t="s">
        <v>616</v>
      </c>
      <c r="D283" s="832" t="s">
        <v>3265</v>
      </c>
      <c r="E283" s="832" t="s">
        <v>6368</v>
      </c>
      <c r="F283" s="832" t="s">
        <v>6458</v>
      </c>
      <c r="G283" s="832" t="s">
        <v>2797</v>
      </c>
      <c r="H283" s="849"/>
      <c r="I283" s="849"/>
      <c r="J283" s="832"/>
      <c r="K283" s="832"/>
      <c r="L283" s="849"/>
      <c r="M283" s="849"/>
      <c r="N283" s="832"/>
      <c r="O283" s="832"/>
      <c r="P283" s="849">
        <v>4</v>
      </c>
      <c r="Q283" s="849">
        <v>315.04000000000002</v>
      </c>
      <c r="R283" s="837"/>
      <c r="S283" s="850">
        <v>78.760000000000005</v>
      </c>
    </row>
    <row r="284" spans="1:19" ht="14.45" customHeight="1" x14ac:dyDescent="0.2">
      <c r="A284" s="831" t="s">
        <v>6366</v>
      </c>
      <c r="B284" s="832" t="s">
        <v>6367</v>
      </c>
      <c r="C284" s="832" t="s">
        <v>616</v>
      </c>
      <c r="D284" s="832" t="s">
        <v>3265</v>
      </c>
      <c r="E284" s="832" t="s">
        <v>6368</v>
      </c>
      <c r="F284" s="832" t="s">
        <v>6465</v>
      </c>
      <c r="G284" s="832" t="s">
        <v>3228</v>
      </c>
      <c r="H284" s="849">
        <v>4</v>
      </c>
      <c r="I284" s="849">
        <v>280086.8</v>
      </c>
      <c r="J284" s="832"/>
      <c r="K284" s="832">
        <v>70021.7</v>
      </c>
      <c r="L284" s="849"/>
      <c r="M284" s="849"/>
      <c r="N284" s="832"/>
      <c r="O284" s="832"/>
      <c r="P284" s="849">
        <v>1</v>
      </c>
      <c r="Q284" s="849">
        <v>67554.3</v>
      </c>
      <c r="R284" s="837"/>
      <c r="S284" s="850">
        <v>67554.3</v>
      </c>
    </row>
    <row r="285" spans="1:19" ht="14.45" customHeight="1" x14ac:dyDescent="0.2">
      <c r="A285" s="831" t="s">
        <v>6366</v>
      </c>
      <c r="B285" s="832" t="s">
        <v>6367</v>
      </c>
      <c r="C285" s="832" t="s">
        <v>616</v>
      </c>
      <c r="D285" s="832" t="s">
        <v>3265</v>
      </c>
      <c r="E285" s="832" t="s">
        <v>6368</v>
      </c>
      <c r="F285" s="832" t="s">
        <v>6466</v>
      </c>
      <c r="G285" s="832" t="s">
        <v>6467</v>
      </c>
      <c r="H285" s="849">
        <v>4</v>
      </c>
      <c r="I285" s="849">
        <v>26846.48</v>
      </c>
      <c r="J285" s="832"/>
      <c r="K285" s="832">
        <v>6711.62</v>
      </c>
      <c r="L285" s="849"/>
      <c r="M285" s="849"/>
      <c r="N285" s="832"/>
      <c r="O285" s="832"/>
      <c r="P285" s="849">
        <v>7</v>
      </c>
      <c r="Q285" s="849">
        <v>46946.200000000004</v>
      </c>
      <c r="R285" s="837"/>
      <c r="S285" s="850">
        <v>6706.6</v>
      </c>
    </row>
    <row r="286" spans="1:19" ht="14.45" customHeight="1" x14ac:dyDescent="0.2">
      <c r="A286" s="831" t="s">
        <v>6366</v>
      </c>
      <c r="B286" s="832" t="s">
        <v>6367</v>
      </c>
      <c r="C286" s="832" t="s">
        <v>616</v>
      </c>
      <c r="D286" s="832" t="s">
        <v>3265</v>
      </c>
      <c r="E286" s="832" t="s">
        <v>6368</v>
      </c>
      <c r="F286" s="832" t="s">
        <v>6468</v>
      </c>
      <c r="G286" s="832" t="s">
        <v>2797</v>
      </c>
      <c r="H286" s="849"/>
      <c r="I286" s="849"/>
      <c r="J286" s="832"/>
      <c r="K286" s="832"/>
      <c r="L286" s="849"/>
      <c r="M286" s="849"/>
      <c r="N286" s="832"/>
      <c r="O286" s="832"/>
      <c r="P286" s="849">
        <v>4</v>
      </c>
      <c r="Q286" s="849">
        <v>1906.12</v>
      </c>
      <c r="R286" s="837"/>
      <c r="S286" s="850">
        <v>476.53</v>
      </c>
    </row>
    <row r="287" spans="1:19" ht="14.45" customHeight="1" x14ac:dyDescent="0.2">
      <c r="A287" s="831" t="s">
        <v>6366</v>
      </c>
      <c r="B287" s="832" t="s">
        <v>6367</v>
      </c>
      <c r="C287" s="832" t="s">
        <v>616</v>
      </c>
      <c r="D287" s="832" t="s">
        <v>3265</v>
      </c>
      <c r="E287" s="832" t="s">
        <v>6368</v>
      </c>
      <c r="F287" s="832" t="s">
        <v>6469</v>
      </c>
      <c r="G287" s="832" t="s">
        <v>2797</v>
      </c>
      <c r="H287" s="849"/>
      <c r="I287" s="849"/>
      <c r="J287" s="832"/>
      <c r="K287" s="832"/>
      <c r="L287" s="849"/>
      <c r="M287" s="849"/>
      <c r="N287" s="832"/>
      <c r="O287" s="832"/>
      <c r="P287" s="849">
        <v>5.88</v>
      </c>
      <c r="Q287" s="849">
        <v>1320.94</v>
      </c>
      <c r="R287" s="837"/>
      <c r="S287" s="850">
        <v>224.6496598639456</v>
      </c>
    </row>
    <row r="288" spans="1:19" ht="14.45" customHeight="1" x14ac:dyDescent="0.2">
      <c r="A288" s="831" t="s">
        <v>6366</v>
      </c>
      <c r="B288" s="832" t="s">
        <v>6367</v>
      </c>
      <c r="C288" s="832" t="s">
        <v>616</v>
      </c>
      <c r="D288" s="832" t="s">
        <v>3265</v>
      </c>
      <c r="E288" s="832" t="s">
        <v>6368</v>
      </c>
      <c r="F288" s="832" t="s">
        <v>6471</v>
      </c>
      <c r="G288" s="832" t="s">
        <v>2831</v>
      </c>
      <c r="H288" s="849"/>
      <c r="I288" s="849"/>
      <c r="J288" s="832"/>
      <c r="K288" s="832"/>
      <c r="L288" s="849"/>
      <c r="M288" s="849"/>
      <c r="N288" s="832"/>
      <c r="O288" s="832"/>
      <c r="P288" s="849">
        <v>2.4</v>
      </c>
      <c r="Q288" s="849">
        <v>1384.11</v>
      </c>
      <c r="R288" s="837"/>
      <c r="S288" s="850">
        <v>576.71249999999998</v>
      </c>
    </row>
    <row r="289" spans="1:19" ht="14.45" customHeight="1" x14ac:dyDescent="0.2">
      <c r="A289" s="831" t="s">
        <v>6366</v>
      </c>
      <c r="B289" s="832" t="s">
        <v>6367</v>
      </c>
      <c r="C289" s="832" t="s">
        <v>616</v>
      </c>
      <c r="D289" s="832" t="s">
        <v>3265</v>
      </c>
      <c r="E289" s="832" t="s">
        <v>6368</v>
      </c>
      <c r="F289" s="832" t="s">
        <v>6472</v>
      </c>
      <c r="G289" s="832" t="s">
        <v>2831</v>
      </c>
      <c r="H289" s="849">
        <v>0.2</v>
      </c>
      <c r="I289" s="849">
        <v>1346.29</v>
      </c>
      <c r="J289" s="832">
        <v>1.4017429511473907</v>
      </c>
      <c r="K289" s="832">
        <v>6731.45</v>
      </c>
      <c r="L289" s="849">
        <v>1.8</v>
      </c>
      <c r="M289" s="849">
        <v>960.44</v>
      </c>
      <c r="N289" s="832">
        <v>1</v>
      </c>
      <c r="O289" s="832">
        <v>533.57777777777778</v>
      </c>
      <c r="P289" s="849">
        <v>27.2</v>
      </c>
      <c r="Q289" s="849">
        <v>14513.46</v>
      </c>
      <c r="R289" s="837">
        <v>15.111261505143474</v>
      </c>
      <c r="S289" s="850">
        <v>533.5830882352941</v>
      </c>
    </row>
    <row r="290" spans="1:19" ht="14.45" customHeight="1" x14ac:dyDescent="0.2">
      <c r="A290" s="831" t="s">
        <v>6366</v>
      </c>
      <c r="B290" s="832" t="s">
        <v>6367</v>
      </c>
      <c r="C290" s="832" t="s">
        <v>616</v>
      </c>
      <c r="D290" s="832" t="s">
        <v>3265</v>
      </c>
      <c r="E290" s="832" t="s">
        <v>6368</v>
      </c>
      <c r="F290" s="832" t="s">
        <v>6475</v>
      </c>
      <c r="G290" s="832" t="s">
        <v>3224</v>
      </c>
      <c r="H290" s="849"/>
      <c r="I290" s="849"/>
      <c r="J290" s="832"/>
      <c r="K290" s="832"/>
      <c r="L290" s="849"/>
      <c r="M290" s="849"/>
      <c r="N290" s="832"/>
      <c r="O290" s="832"/>
      <c r="P290" s="849">
        <v>4</v>
      </c>
      <c r="Q290" s="849">
        <v>100569.2</v>
      </c>
      <c r="R290" s="837"/>
      <c r="S290" s="850">
        <v>25142.3</v>
      </c>
    </row>
    <row r="291" spans="1:19" ht="14.45" customHeight="1" x14ac:dyDescent="0.2">
      <c r="A291" s="831" t="s">
        <v>6366</v>
      </c>
      <c r="B291" s="832" t="s">
        <v>6367</v>
      </c>
      <c r="C291" s="832" t="s">
        <v>616</v>
      </c>
      <c r="D291" s="832" t="s">
        <v>3265</v>
      </c>
      <c r="E291" s="832" t="s">
        <v>6368</v>
      </c>
      <c r="F291" s="832" t="s">
        <v>6476</v>
      </c>
      <c r="G291" s="832" t="s">
        <v>6477</v>
      </c>
      <c r="H291" s="849">
        <v>22</v>
      </c>
      <c r="I291" s="849">
        <v>83597.36</v>
      </c>
      <c r="J291" s="832"/>
      <c r="K291" s="832">
        <v>3799.88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5" customHeight="1" x14ac:dyDescent="0.2">
      <c r="A292" s="831" t="s">
        <v>6366</v>
      </c>
      <c r="B292" s="832" t="s">
        <v>6367</v>
      </c>
      <c r="C292" s="832" t="s">
        <v>616</v>
      </c>
      <c r="D292" s="832" t="s">
        <v>3265</v>
      </c>
      <c r="E292" s="832" t="s">
        <v>6368</v>
      </c>
      <c r="F292" s="832" t="s">
        <v>6479</v>
      </c>
      <c r="G292" s="832" t="s">
        <v>6480</v>
      </c>
      <c r="H292" s="849">
        <v>12</v>
      </c>
      <c r="I292" s="849">
        <v>559200</v>
      </c>
      <c r="J292" s="832"/>
      <c r="K292" s="832">
        <v>46600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5" customHeight="1" x14ac:dyDescent="0.2">
      <c r="A293" s="831" t="s">
        <v>6366</v>
      </c>
      <c r="B293" s="832" t="s">
        <v>6367</v>
      </c>
      <c r="C293" s="832" t="s">
        <v>616</v>
      </c>
      <c r="D293" s="832" t="s">
        <v>3265</v>
      </c>
      <c r="E293" s="832" t="s">
        <v>6368</v>
      </c>
      <c r="F293" s="832" t="s">
        <v>6487</v>
      </c>
      <c r="G293" s="832" t="s">
        <v>6488</v>
      </c>
      <c r="H293" s="849"/>
      <c r="I293" s="849"/>
      <c r="J293" s="832"/>
      <c r="K293" s="832"/>
      <c r="L293" s="849"/>
      <c r="M293" s="849"/>
      <c r="N293" s="832"/>
      <c r="O293" s="832"/>
      <c r="P293" s="849">
        <v>7.5900000000000007</v>
      </c>
      <c r="Q293" s="849">
        <v>3990.8399999999997</v>
      </c>
      <c r="R293" s="837"/>
      <c r="S293" s="850">
        <v>525.80237154150188</v>
      </c>
    </row>
    <row r="294" spans="1:19" ht="14.45" customHeight="1" x14ac:dyDescent="0.2">
      <c r="A294" s="831" t="s">
        <v>6366</v>
      </c>
      <c r="B294" s="832" t="s">
        <v>6367</v>
      </c>
      <c r="C294" s="832" t="s">
        <v>616</v>
      </c>
      <c r="D294" s="832" t="s">
        <v>3265</v>
      </c>
      <c r="E294" s="832" t="s">
        <v>6368</v>
      </c>
      <c r="F294" s="832" t="s">
        <v>6489</v>
      </c>
      <c r="G294" s="832" t="s">
        <v>6488</v>
      </c>
      <c r="H294" s="849"/>
      <c r="I294" s="849"/>
      <c r="J294" s="832"/>
      <c r="K294" s="832"/>
      <c r="L294" s="849">
        <v>1</v>
      </c>
      <c r="M294" s="849">
        <v>218.9</v>
      </c>
      <c r="N294" s="832">
        <v>1</v>
      </c>
      <c r="O294" s="832">
        <v>218.9</v>
      </c>
      <c r="P294" s="849">
        <v>68.48</v>
      </c>
      <c r="Q294" s="849">
        <v>14990.26</v>
      </c>
      <c r="R294" s="837">
        <v>68.479945180447686</v>
      </c>
      <c r="S294" s="850">
        <v>218.89982476635512</v>
      </c>
    </row>
    <row r="295" spans="1:19" ht="14.45" customHeight="1" x14ac:dyDescent="0.2">
      <c r="A295" s="831" t="s">
        <v>6366</v>
      </c>
      <c r="B295" s="832" t="s">
        <v>6367</v>
      </c>
      <c r="C295" s="832" t="s">
        <v>616</v>
      </c>
      <c r="D295" s="832" t="s">
        <v>3265</v>
      </c>
      <c r="E295" s="832" t="s">
        <v>6368</v>
      </c>
      <c r="F295" s="832" t="s">
        <v>6490</v>
      </c>
      <c r="G295" s="832" t="s">
        <v>6488</v>
      </c>
      <c r="H295" s="849"/>
      <c r="I295" s="849"/>
      <c r="J295" s="832"/>
      <c r="K295" s="832"/>
      <c r="L295" s="849">
        <v>0.36</v>
      </c>
      <c r="M295" s="849">
        <v>28.51</v>
      </c>
      <c r="N295" s="832">
        <v>1</v>
      </c>
      <c r="O295" s="832">
        <v>79.194444444444457</v>
      </c>
      <c r="P295" s="849">
        <v>54.730000000000004</v>
      </c>
      <c r="Q295" s="849">
        <v>4334.6399999999994</v>
      </c>
      <c r="R295" s="837">
        <v>152.03928446159239</v>
      </c>
      <c r="S295" s="850">
        <v>79.200438516352989</v>
      </c>
    </row>
    <row r="296" spans="1:19" ht="14.45" customHeight="1" x14ac:dyDescent="0.2">
      <c r="A296" s="831" t="s">
        <v>6366</v>
      </c>
      <c r="B296" s="832" t="s">
        <v>6367</v>
      </c>
      <c r="C296" s="832" t="s">
        <v>616</v>
      </c>
      <c r="D296" s="832" t="s">
        <v>3265</v>
      </c>
      <c r="E296" s="832" t="s">
        <v>6368</v>
      </c>
      <c r="F296" s="832" t="s">
        <v>6491</v>
      </c>
      <c r="G296" s="832" t="s">
        <v>6488</v>
      </c>
      <c r="H296" s="849"/>
      <c r="I296" s="849"/>
      <c r="J296" s="832"/>
      <c r="K296" s="832"/>
      <c r="L296" s="849"/>
      <c r="M296" s="849"/>
      <c r="N296" s="832"/>
      <c r="O296" s="832"/>
      <c r="P296" s="849">
        <v>0.48</v>
      </c>
      <c r="Q296" s="849">
        <v>352.71000000000004</v>
      </c>
      <c r="R296" s="837"/>
      <c r="S296" s="850">
        <v>734.81250000000011</v>
      </c>
    </row>
    <row r="297" spans="1:19" ht="14.45" customHeight="1" x14ac:dyDescent="0.2">
      <c r="A297" s="831" t="s">
        <v>6366</v>
      </c>
      <c r="B297" s="832" t="s">
        <v>6367</v>
      </c>
      <c r="C297" s="832" t="s">
        <v>616</v>
      </c>
      <c r="D297" s="832" t="s">
        <v>3265</v>
      </c>
      <c r="E297" s="832" t="s">
        <v>6368</v>
      </c>
      <c r="F297" s="832" t="s">
        <v>6492</v>
      </c>
      <c r="G297" s="832" t="s">
        <v>6493</v>
      </c>
      <c r="H297" s="849"/>
      <c r="I297" s="849"/>
      <c r="J297" s="832"/>
      <c r="K297" s="832"/>
      <c r="L297" s="849"/>
      <c r="M297" s="849"/>
      <c r="N297" s="832"/>
      <c r="O297" s="832"/>
      <c r="P297" s="849">
        <v>4.49</v>
      </c>
      <c r="Q297" s="849">
        <v>468.51</v>
      </c>
      <c r="R297" s="837"/>
      <c r="S297" s="850">
        <v>104.34521158129175</v>
      </c>
    </row>
    <row r="298" spans="1:19" ht="14.45" customHeight="1" x14ac:dyDescent="0.2">
      <c r="A298" s="831" t="s">
        <v>6366</v>
      </c>
      <c r="B298" s="832" t="s">
        <v>6367</v>
      </c>
      <c r="C298" s="832" t="s">
        <v>616</v>
      </c>
      <c r="D298" s="832" t="s">
        <v>3265</v>
      </c>
      <c r="E298" s="832" t="s">
        <v>6368</v>
      </c>
      <c r="F298" s="832" t="s">
        <v>6494</v>
      </c>
      <c r="G298" s="832" t="s">
        <v>6493</v>
      </c>
      <c r="H298" s="849"/>
      <c r="I298" s="849"/>
      <c r="J298" s="832"/>
      <c r="K298" s="832"/>
      <c r="L298" s="849"/>
      <c r="M298" s="849"/>
      <c r="N298" s="832"/>
      <c r="O298" s="832"/>
      <c r="P298" s="849">
        <v>13.58</v>
      </c>
      <c r="Q298" s="849">
        <v>2437.71</v>
      </c>
      <c r="R298" s="837"/>
      <c r="S298" s="850">
        <v>179.50736377025038</v>
      </c>
    </row>
    <row r="299" spans="1:19" ht="14.45" customHeight="1" x14ac:dyDescent="0.2">
      <c r="A299" s="831" t="s">
        <v>6366</v>
      </c>
      <c r="B299" s="832" t="s">
        <v>6367</v>
      </c>
      <c r="C299" s="832" t="s">
        <v>616</v>
      </c>
      <c r="D299" s="832" t="s">
        <v>3265</v>
      </c>
      <c r="E299" s="832" t="s">
        <v>6368</v>
      </c>
      <c r="F299" s="832" t="s">
        <v>6497</v>
      </c>
      <c r="G299" s="832" t="s">
        <v>2816</v>
      </c>
      <c r="H299" s="849">
        <v>2.11</v>
      </c>
      <c r="I299" s="849">
        <v>1654.87</v>
      </c>
      <c r="J299" s="832"/>
      <c r="K299" s="832">
        <v>784.29857819905214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5" customHeight="1" x14ac:dyDescent="0.2">
      <c r="A300" s="831" t="s">
        <v>6366</v>
      </c>
      <c r="B300" s="832" t="s">
        <v>6367</v>
      </c>
      <c r="C300" s="832" t="s">
        <v>616</v>
      </c>
      <c r="D300" s="832" t="s">
        <v>3265</v>
      </c>
      <c r="E300" s="832" t="s">
        <v>6368</v>
      </c>
      <c r="F300" s="832" t="s">
        <v>6500</v>
      </c>
      <c r="G300" s="832" t="s">
        <v>6501</v>
      </c>
      <c r="H300" s="849"/>
      <c r="I300" s="849"/>
      <c r="J300" s="832"/>
      <c r="K300" s="832"/>
      <c r="L300" s="849">
        <v>2</v>
      </c>
      <c r="M300" s="849">
        <v>154000</v>
      </c>
      <c r="N300" s="832">
        <v>1</v>
      </c>
      <c r="O300" s="832">
        <v>77000</v>
      </c>
      <c r="P300" s="849">
        <v>44</v>
      </c>
      <c r="Q300" s="849">
        <v>3342302.4400000004</v>
      </c>
      <c r="R300" s="837">
        <v>21.703262597402599</v>
      </c>
      <c r="S300" s="850">
        <v>75961.419090909098</v>
      </c>
    </row>
    <row r="301" spans="1:19" ht="14.45" customHeight="1" x14ac:dyDescent="0.2">
      <c r="A301" s="831" t="s">
        <v>6366</v>
      </c>
      <c r="B301" s="832" t="s">
        <v>6367</v>
      </c>
      <c r="C301" s="832" t="s">
        <v>616</v>
      </c>
      <c r="D301" s="832" t="s">
        <v>3265</v>
      </c>
      <c r="E301" s="832" t="s">
        <v>6368</v>
      </c>
      <c r="F301" s="832" t="s">
        <v>6502</v>
      </c>
      <c r="G301" s="832" t="s">
        <v>6503</v>
      </c>
      <c r="H301" s="849"/>
      <c r="I301" s="849"/>
      <c r="J301" s="832"/>
      <c r="K301" s="832"/>
      <c r="L301" s="849"/>
      <c r="M301" s="849"/>
      <c r="N301" s="832"/>
      <c r="O301" s="832"/>
      <c r="P301" s="849">
        <v>18.760000000000002</v>
      </c>
      <c r="Q301" s="849">
        <v>2977.99</v>
      </c>
      <c r="R301" s="837"/>
      <c r="S301" s="850">
        <v>158.74147121535179</v>
      </c>
    </row>
    <row r="302" spans="1:19" ht="14.45" customHeight="1" x14ac:dyDescent="0.2">
      <c r="A302" s="831" t="s">
        <v>6366</v>
      </c>
      <c r="B302" s="832" t="s">
        <v>6367</v>
      </c>
      <c r="C302" s="832" t="s">
        <v>616</v>
      </c>
      <c r="D302" s="832" t="s">
        <v>3265</v>
      </c>
      <c r="E302" s="832" t="s">
        <v>6368</v>
      </c>
      <c r="F302" s="832" t="s">
        <v>6504</v>
      </c>
      <c r="G302" s="832" t="s">
        <v>3205</v>
      </c>
      <c r="H302" s="849"/>
      <c r="I302" s="849"/>
      <c r="J302" s="832"/>
      <c r="K302" s="832"/>
      <c r="L302" s="849">
        <v>4</v>
      </c>
      <c r="M302" s="849">
        <v>158185.20000000001</v>
      </c>
      <c r="N302" s="832">
        <v>1</v>
      </c>
      <c r="O302" s="832">
        <v>39546.300000000003</v>
      </c>
      <c r="P302" s="849">
        <v>76</v>
      </c>
      <c r="Q302" s="849">
        <v>2986810.8600000003</v>
      </c>
      <c r="R302" s="837">
        <v>18.881733942239855</v>
      </c>
      <c r="S302" s="850">
        <v>39300.142894736848</v>
      </c>
    </row>
    <row r="303" spans="1:19" ht="14.45" customHeight="1" x14ac:dyDescent="0.2">
      <c r="A303" s="831" t="s">
        <v>6366</v>
      </c>
      <c r="B303" s="832" t="s">
        <v>6367</v>
      </c>
      <c r="C303" s="832" t="s">
        <v>616</v>
      </c>
      <c r="D303" s="832" t="s">
        <v>3265</v>
      </c>
      <c r="E303" s="832" t="s">
        <v>6368</v>
      </c>
      <c r="F303" s="832" t="s">
        <v>6505</v>
      </c>
      <c r="G303" s="832" t="s">
        <v>2816</v>
      </c>
      <c r="H303" s="849"/>
      <c r="I303" s="849"/>
      <c r="J303" s="832"/>
      <c r="K303" s="832"/>
      <c r="L303" s="849"/>
      <c r="M303" s="849"/>
      <c r="N303" s="832"/>
      <c r="O303" s="832"/>
      <c r="P303" s="849">
        <v>89.7</v>
      </c>
      <c r="Q303" s="849">
        <v>8131.31</v>
      </c>
      <c r="R303" s="837"/>
      <c r="S303" s="850">
        <v>90.650055741360092</v>
      </c>
    </row>
    <row r="304" spans="1:19" ht="14.45" customHeight="1" x14ac:dyDescent="0.2">
      <c r="A304" s="831" t="s">
        <v>6366</v>
      </c>
      <c r="B304" s="832" t="s">
        <v>6367</v>
      </c>
      <c r="C304" s="832" t="s">
        <v>616</v>
      </c>
      <c r="D304" s="832" t="s">
        <v>3265</v>
      </c>
      <c r="E304" s="832" t="s">
        <v>6368</v>
      </c>
      <c r="F304" s="832" t="s">
        <v>6506</v>
      </c>
      <c r="G304" s="832" t="s">
        <v>6507</v>
      </c>
      <c r="H304" s="849"/>
      <c r="I304" s="849"/>
      <c r="J304" s="832"/>
      <c r="K304" s="832"/>
      <c r="L304" s="849"/>
      <c r="M304" s="849"/>
      <c r="N304" s="832"/>
      <c r="O304" s="832"/>
      <c r="P304" s="849">
        <v>2</v>
      </c>
      <c r="Q304" s="849">
        <v>16204.310000000001</v>
      </c>
      <c r="R304" s="837"/>
      <c r="S304" s="850">
        <v>8102.1550000000007</v>
      </c>
    </row>
    <row r="305" spans="1:19" ht="14.45" customHeight="1" x14ac:dyDescent="0.2">
      <c r="A305" s="831" t="s">
        <v>6366</v>
      </c>
      <c r="B305" s="832" t="s">
        <v>6367</v>
      </c>
      <c r="C305" s="832" t="s">
        <v>616</v>
      </c>
      <c r="D305" s="832" t="s">
        <v>3265</v>
      </c>
      <c r="E305" s="832" t="s">
        <v>6368</v>
      </c>
      <c r="F305" s="832" t="s">
        <v>6511</v>
      </c>
      <c r="G305" s="832" t="s">
        <v>3238</v>
      </c>
      <c r="H305" s="849">
        <v>3</v>
      </c>
      <c r="I305" s="849">
        <v>58959</v>
      </c>
      <c r="J305" s="832"/>
      <c r="K305" s="832">
        <v>19653</v>
      </c>
      <c r="L305" s="849"/>
      <c r="M305" s="849"/>
      <c r="N305" s="832"/>
      <c r="O305" s="832"/>
      <c r="P305" s="849"/>
      <c r="Q305" s="849"/>
      <c r="R305" s="837"/>
      <c r="S305" s="850"/>
    </row>
    <row r="306" spans="1:19" ht="14.45" customHeight="1" x14ac:dyDescent="0.2">
      <c r="A306" s="831" t="s">
        <v>6366</v>
      </c>
      <c r="B306" s="832" t="s">
        <v>6367</v>
      </c>
      <c r="C306" s="832" t="s">
        <v>616</v>
      </c>
      <c r="D306" s="832" t="s">
        <v>3265</v>
      </c>
      <c r="E306" s="832" t="s">
        <v>6368</v>
      </c>
      <c r="F306" s="832" t="s">
        <v>6512</v>
      </c>
      <c r="G306" s="832" t="s">
        <v>6513</v>
      </c>
      <c r="H306" s="849"/>
      <c r="I306" s="849"/>
      <c r="J306" s="832"/>
      <c r="K306" s="832"/>
      <c r="L306" s="849"/>
      <c r="M306" s="849"/>
      <c r="N306" s="832"/>
      <c r="O306" s="832"/>
      <c r="P306" s="849">
        <v>5.54</v>
      </c>
      <c r="Q306" s="849">
        <v>466.19</v>
      </c>
      <c r="R306" s="837"/>
      <c r="S306" s="850">
        <v>84.149819494584833</v>
      </c>
    </row>
    <row r="307" spans="1:19" ht="14.45" customHeight="1" x14ac:dyDescent="0.2">
      <c r="A307" s="831" t="s">
        <v>6366</v>
      </c>
      <c r="B307" s="832" t="s">
        <v>6367</v>
      </c>
      <c r="C307" s="832" t="s">
        <v>616</v>
      </c>
      <c r="D307" s="832" t="s">
        <v>3265</v>
      </c>
      <c r="E307" s="832" t="s">
        <v>6368</v>
      </c>
      <c r="F307" s="832" t="s">
        <v>6514</v>
      </c>
      <c r="G307" s="832" t="s">
        <v>6515</v>
      </c>
      <c r="H307" s="849"/>
      <c r="I307" s="849"/>
      <c r="J307" s="832"/>
      <c r="K307" s="832"/>
      <c r="L307" s="849"/>
      <c r="M307" s="849"/>
      <c r="N307" s="832"/>
      <c r="O307" s="832"/>
      <c r="P307" s="849">
        <v>14.91</v>
      </c>
      <c r="Q307" s="849">
        <v>109373.48</v>
      </c>
      <c r="R307" s="837"/>
      <c r="S307" s="850">
        <v>7335.5788061703552</v>
      </c>
    </row>
    <row r="308" spans="1:19" ht="14.45" customHeight="1" x14ac:dyDescent="0.2">
      <c r="A308" s="831" t="s">
        <v>6366</v>
      </c>
      <c r="B308" s="832" t="s">
        <v>6367</v>
      </c>
      <c r="C308" s="832" t="s">
        <v>616</v>
      </c>
      <c r="D308" s="832" t="s">
        <v>3265</v>
      </c>
      <c r="E308" s="832" t="s">
        <v>6368</v>
      </c>
      <c r="F308" s="832" t="s">
        <v>6516</v>
      </c>
      <c r="G308" s="832" t="s">
        <v>6513</v>
      </c>
      <c r="H308" s="849">
        <v>6</v>
      </c>
      <c r="I308" s="849">
        <v>8784.1200000000008</v>
      </c>
      <c r="J308" s="832"/>
      <c r="K308" s="832">
        <v>1464.0200000000002</v>
      </c>
      <c r="L308" s="849"/>
      <c r="M308" s="849"/>
      <c r="N308" s="832"/>
      <c r="O308" s="832"/>
      <c r="P308" s="849">
        <v>7.5600000000000005</v>
      </c>
      <c r="Q308" s="849">
        <v>2375.04</v>
      </c>
      <c r="R308" s="837"/>
      <c r="S308" s="850">
        <v>314.15873015873012</v>
      </c>
    </row>
    <row r="309" spans="1:19" ht="14.45" customHeight="1" x14ac:dyDescent="0.2">
      <c r="A309" s="831" t="s">
        <v>6366</v>
      </c>
      <c r="B309" s="832" t="s">
        <v>6367</v>
      </c>
      <c r="C309" s="832" t="s">
        <v>616</v>
      </c>
      <c r="D309" s="832" t="s">
        <v>3265</v>
      </c>
      <c r="E309" s="832" t="s">
        <v>6368</v>
      </c>
      <c r="F309" s="832" t="s">
        <v>6517</v>
      </c>
      <c r="G309" s="832" t="s">
        <v>2363</v>
      </c>
      <c r="H309" s="849">
        <v>1</v>
      </c>
      <c r="I309" s="849">
        <v>43493.24</v>
      </c>
      <c r="J309" s="832"/>
      <c r="K309" s="832">
        <v>43493.24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5" customHeight="1" x14ac:dyDescent="0.2">
      <c r="A310" s="831" t="s">
        <v>6366</v>
      </c>
      <c r="B310" s="832" t="s">
        <v>6367</v>
      </c>
      <c r="C310" s="832" t="s">
        <v>616</v>
      </c>
      <c r="D310" s="832" t="s">
        <v>3265</v>
      </c>
      <c r="E310" s="832" t="s">
        <v>6368</v>
      </c>
      <c r="F310" s="832" t="s">
        <v>6521</v>
      </c>
      <c r="G310" s="832" t="s">
        <v>6522</v>
      </c>
      <c r="H310" s="849"/>
      <c r="I310" s="849"/>
      <c r="J310" s="832"/>
      <c r="K310" s="832"/>
      <c r="L310" s="849">
        <v>1.9500000000000002</v>
      </c>
      <c r="M310" s="849">
        <v>805.63</v>
      </c>
      <c r="N310" s="832">
        <v>1</v>
      </c>
      <c r="O310" s="832">
        <v>413.1435897435897</v>
      </c>
      <c r="P310" s="849">
        <v>23.800000000000004</v>
      </c>
      <c r="Q310" s="849">
        <v>9832.31</v>
      </c>
      <c r="R310" s="837">
        <v>12.204498342911759</v>
      </c>
      <c r="S310" s="850">
        <v>413.12226890756295</v>
      </c>
    </row>
    <row r="311" spans="1:19" ht="14.45" customHeight="1" x14ac:dyDescent="0.2">
      <c r="A311" s="831" t="s">
        <v>6366</v>
      </c>
      <c r="B311" s="832" t="s">
        <v>6367</v>
      </c>
      <c r="C311" s="832" t="s">
        <v>616</v>
      </c>
      <c r="D311" s="832" t="s">
        <v>3265</v>
      </c>
      <c r="E311" s="832" t="s">
        <v>6368</v>
      </c>
      <c r="F311" s="832" t="s">
        <v>6525</v>
      </c>
      <c r="G311" s="832" t="s">
        <v>6507</v>
      </c>
      <c r="H311" s="849"/>
      <c r="I311" s="849"/>
      <c r="J311" s="832"/>
      <c r="K311" s="832"/>
      <c r="L311" s="849"/>
      <c r="M311" s="849"/>
      <c r="N311" s="832"/>
      <c r="O311" s="832"/>
      <c r="P311" s="849">
        <v>5</v>
      </c>
      <c r="Q311" s="849">
        <v>81018.12</v>
      </c>
      <c r="R311" s="837"/>
      <c r="S311" s="850">
        <v>16203.624</v>
      </c>
    </row>
    <row r="312" spans="1:19" ht="14.45" customHeight="1" x14ac:dyDescent="0.2">
      <c r="A312" s="831" t="s">
        <v>6366</v>
      </c>
      <c r="B312" s="832" t="s">
        <v>6367</v>
      </c>
      <c r="C312" s="832" t="s">
        <v>616</v>
      </c>
      <c r="D312" s="832" t="s">
        <v>3265</v>
      </c>
      <c r="E312" s="832" t="s">
        <v>6368</v>
      </c>
      <c r="F312" s="832" t="s">
        <v>6526</v>
      </c>
      <c r="G312" s="832" t="s">
        <v>4484</v>
      </c>
      <c r="H312" s="849">
        <v>0.8</v>
      </c>
      <c r="I312" s="849">
        <v>56.56</v>
      </c>
      <c r="J312" s="832"/>
      <c r="K312" s="832">
        <v>70.7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5" customHeight="1" x14ac:dyDescent="0.2">
      <c r="A313" s="831" t="s">
        <v>6366</v>
      </c>
      <c r="B313" s="832" t="s">
        <v>6367</v>
      </c>
      <c r="C313" s="832" t="s">
        <v>616</v>
      </c>
      <c r="D313" s="832" t="s">
        <v>3265</v>
      </c>
      <c r="E313" s="832" t="s">
        <v>6368</v>
      </c>
      <c r="F313" s="832" t="s">
        <v>6534</v>
      </c>
      <c r="G313" s="832" t="s">
        <v>2847</v>
      </c>
      <c r="H313" s="849">
        <v>8</v>
      </c>
      <c r="I313" s="849">
        <v>13992.64</v>
      </c>
      <c r="J313" s="832">
        <v>34.170061050061051</v>
      </c>
      <c r="K313" s="832">
        <v>1749.08</v>
      </c>
      <c r="L313" s="849">
        <v>5</v>
      </c>
      <c r="M313" s="849">
        <v>409.5</v>
      </c>
      <c r="N313" s="832">
        <v>1</v>
      </c>
      <c r="O313" s="832">
        <v>81.900000000000006</v>
      </c>
      <c r="P313" s="849">
        <v>12</v>
      </c>
      <c r="Q313" s="849">
        <v>1434.69</v>
      </c>
      <c r="R313" s="837">
        <v>3.5035164835164836</v>
      </c>
      <c r="S313" s="850">
        <v>119.5575</v>
      </c>
    </row>
    <row r="314" spans="1:19" ht="14.45" customHeight="1" x14ac:dyDescent="0.2">
      <c r="A314" s="831" t="s">
        <v>6366</v>
      </c>
      <c r="B314" s="832" t="s">
        <v>6367</v>
      </c>
      <c r="C314" s="832" t="s">
        <v>616</v>
      </c>
      <c r="D314" s="832" t="s">
        <v>3265</v>
      </c>
      <c r="E314" s="832" t="s">
        <v>6368</v>
      </c>
      <c r="F314" s="832" t="s">
        <v>6535</v>
      </c>
      <c r="G314" s="832" t="s">
        <v>3029</v>
      </c>
      <c r="H314" s="849">
        <v>0.15000000000000002</v>
      </c>
      <c r="I314" s="849">
        <v>42.42</v>
      </c>
      <c r="J314" s="832">
        <v>0.387043795620438</v>
      </c>
      <c r="K314" s="832">
        <v>282.79999999999995</v>
      </c>
      <c r="L314" s="849">
        <v>0.4</v>
      </c>
      <c r="M314" s="849">
        <v>109.6</v>
      </c>
      <c r="N314" s="832">
        <v>1</v>
      </c>
      <c r="O314" s="832">
        <v>273.99999999999994</v>
      </c>
      <c r="P314" s="849">
        <v>19.45</v>
      </c>
      <c r="Q314" s="849">
        <v>5378.2699999999995</v>
      </c>
      <c r="R314" s="837">
        <v>49.071806569343067</v>
      </c>
      <c r="S314" s="850">
        <v>276.51773778920307</v>
      </c>
    </row>
    <row r="315" spans="1:19" ht="14.45" customHeight="1" x14ac:dyDescent="0.2">
      <c r="A315" s="831" t="s">
        <v>6366</v>
      </c>
      <c r="B315" s="832" t="s">
        <v>6367</v>
      </c>
      <c r="C315" s="832" t="s">
        <v>616</v>
      </c>
      <c r="D315" s="832" t="s">
        <v>3265</v>
      </c>
      <c r="E315" s="832" t="s">
        <v>6368</v>
      </c>
      <c r="F315" s="832" t="s">
        <v>6540</v>
      </c>
      <c r="G315" s="832" t="s">
        <v>6541</v>
      </c>
      <c r="H315" s="849"/>
      <c r="I315" s="849"/>
      <c r="J315" s="832"/>
      <c r="K315" s="832"/>
      <c r="L315" s="849"/>
      <c r="M315" s="849"/>
      <c r="N315" s="832"/>
      <c r="O315" s="832"/>
      <c r="P315" s="849">
        <v>4</v>
      </c>
      <c r="Q315" s="849">
        <v>76480.800000000003</v>
      </c>
      <c r="R315" s="837"/>
      <c r="S315" s="850">
        <v>19120.2</v>
      </c>
    </row>
    <row r="316" spans="1:19" ht="14.45" customHeight="1" x14ac:dyDescent="0.2">
      <c r="A316" s="831" t="s">
        <v>6366</v>
      </c>
      <c r="B316" s="832" t="s">
        <v>6367</v>
      </c>
      <c r="C316" s="832" t="s">
        <v>616</v>
      </c>
      <c r="D316" s="832" t="s">
        <v>3265</v>
      </c>
      <c r="E316" s="832" t="s">
        <v>6368</v>
      </c>
      <c r="F316" s="832" t="s">
        <v>6542</v>
      </c>
      <c r="G316" s="832" t="s">
        <v>6543</v>
      </c>
      <c r="H316" s="849"/>
      <c r="I316" s="849"/>
      <c r="J316" s="832"/>
      <c r="K316" s="832"/>
      <c r="L316" s="849"/>
      <c r="M316" s="849"/>
      <c r="N316" s="832"/>
      <c r="O316" s="832"/>
      <c r="P316" s="849">
        <v>2</v>
      </c>
      <c r="Q316" s="849">
        <v>76026.16</v>
      </c>
      <c r="R316" s="837"/>
      <c r="S316" s="850">
        <v>38013.08</v>
      </c>
    </row>
    <row r="317" spans="1:19" ht="14.45" customHeight="1" x14ac:dyDescent="0.2">
      <c r="A317" s="831" t="s">
        <v>6366</v>
      </c>
      <c r="B317" s="832" t="s">
        <v>6367</v>
      </c>
      <c r="C317" s="832" t="s">
        <v>616</v>
      </c>
      <c r="D317" s="832" t="s">
        <v>3265</v>
      </c>
      <c r="E317" s="832" t="s">
        <v>6368</v>
      </c>
      <c r="F317" s="832" t="s">
        <v>6544</v>
      </c>
      <c r="G317" s="832" t="s">
        <v>6414</v>
      </c>
      <c r="H317" s="849"/>
      <c r="I317" s="849"/>
      <c r="J317" s="832"/>
      <c r="K317" s="832"/>
      <c r="L317" s="849"/>
      <c r="M317" s="849"/>
      <c r="N317" s="832"/>
      <c r="O317" s="832"/>
      <c r="P317" s="849">
        <v>1</v>
      </c>
      <c r="Q317" s="849">
        <v>314.52999999999997</v>
      </c>
      <c r="R317" s="837"/>
      <c r="S317" s="850">
        <v>314.52999999999997</v>
      </c>
    </row>
    <row r="318" spans="1:19" ht="14.45" customHeight="1" x14ac:dyDescent="0.2">
      <c r="A318" s="831" t="s">
        <v>6366</v>
      </c>
      <c r="B318" s="832" t="s">
        <v>6367</v>
      </c>
      <c r="C318" s="832" t="s">
        <v>616</v>
      </c>
      <c r="D318" s="832" t="s">
        <v>3265</v>
      </c>
      <c r="E318" s="832" t="s">
        <v>6368</v>
      </c>
      <c r="F318" s="832" t="s">
        <v>6545</v>
      </c>
      <c r="G318" s="832" t="s">
        <v>3185</v>
      </c>
      <c r="H318" s="849">
        <v>2</v>
      </c>
      <c r="I318" s="849">
        <v>10162.76</v>
      </c>
      <c r="J318" s="832"/>
      <c r="K318" s="832">
        <v>5081.38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5" customHeight="1" x14ac:dyDescent="0.2">
      <c r="A319" s="831" t="s">
        <v>6366</v>
      </c>
      <c r="B319" s="832" t="s">
        <v>6367</v>
      </c>
      <c r="C319" s="832" t="s">
        <v>616</v>
      </c>
      <c r="D319" s="832" t="s">
        <v>3265</v>
      </c>
      <c r="E319" s="832" t="s">
        <v>6368</v>
      </c>
      <c r="F319" s="832" t="s">
        <v>6546</v>
      </c>
      <c r="G319" s="832" t="s">
        <v>6380</v>
      </c>
      <c r="H319" s="849"/>
      <c r="I319" s="849"/>
      <c r="J319" s="832"/>
      <c r="K319" s="832"/>
      <c r="L319" s="849"/>
      <c r="M319" s="849"/>
      <c r="N319" s="832"/>
      <c r="O319" s="832"/>
      <c r="P319" s="849">
        <v>3</v>
      </c>
      <c r="Q319" s="849">
        <v>12256.62</v>
      </c>
      <c r="R319" s="837"/>
      <c r="S319" s="850">
        <v>4085.5400000000004</v>
      </c>
    </row>
    <row r="320" spans="1:19" ht="14.45" customHeight="1" x14ac:dyDescent="0.2">
      <c r="A320" s="831" t="s">
        <v>6366</v>
      </c>
      <c r="B320" s="832" t="s">
        <v>6367</v>
      </c>
      <c r="C320" s="832" t="s">
        <v>616</v>
      </c>
      <c r="D320" s="832" t="s">
        <v>3265</v>
      </c>
      <c r="E320" s="832" t="s">
        <v>6368</v>
      </c>
      <c r="F320" s="832" t="s">
        <v>6547</v>
      </c>
      <c r="G320" s="832" t="s">
        <v>2337</v>
      </c>
      <c r="H320" s="849"/>
      <c r="I320" s="849"/>
      <c r="J320" s="832"/>
      <c r="K320" s="832"/>
      <c r="L320" s="849"/>
      <c r="M320" s="849"/>
      <c r="N320" s="832"/>
      <c r="O320" s="832"/>
      <c r="P320" s="849">
        <v>4</v>
      </c>
      <c r="Q320" s="849">
        <v>35086.28</v>
      </c>
      <c r="R320" s="837"/>
      <c r="S320" s="850">
        <v>8771.57</v>
      </c>
    </row>
    <row r="321" spans="1:19" ht="14.45" customHeight="1" x14ac:dyDescent="0.2">
      <c r="A321" s="831" t="s">
        <v>6366</v>
      </c>
      <c r="B321" s="832" t="s">
        <v>6367</v>
      </c>
      <c r="C321" s="832" t="s">
        <v>616</v>
      </c>
      <c r="D321" s="832" t="s">
        <v>3265</v>
      </c>
      <c r="E321" s="832" t="s">
        <v>6368</v>
      </c>
      <c r="F321" s="832" t="s">
        <v>6564</v>
      </c>
      <c r="G321" s="832" t="s">
        <v>2337</v>
      </c>
      <c r="H321" s="849"/>
      <c r="I321" s="849"/>
      <c r="J321" s="832"/>
      <c r="K321" s="832"/>
      <c r="L321" s="849"/>
      <c r="M321" s="849"/>
      <c r="N321" s="832"/>
      <c r="O321" s="832"/>
      <c r="P321" s="849">
        <v>38.979999999999997</v>
      </c>
      <c r="Q321" s="849">
        <v>854449.4</v>
      </c>
      <c r="R321" s="837"/>
      <c r="S321" s="850">
        <v>21920.200102616727</v>
      </c>
    </row>
    <row r="322" spans="1:19" ht="14.45" customHeight="1" x14ac:dyDescent="0.2">
      <c r="A322" s="831" t="s">
        <v>6366</v>
      </c>
      <c r="B322" s="832" t="s">
        <v>6367</v>
      </c>
      <c r="C322" s="832" t="s">
        <v>616</v>
      </c>
      <c r="D322" s="832" t="s">
        <v>3265</v>
      </c>
      <c r="E322" s="832" t="s">
        <v>6368</v>
      </c>
      <c r="F322" s="832" t="s">
        <v>6565</v>
      </c>
      <c r="G322" s="832" t="s">
        <v>1295</v>
      </c>
      <c r="H322" s="849">
        <v>0.1</v>
      </c>
      <c r="I322" s="849">
        <v>10.63</v>
      </c>
      <c r="J322" s="832"/>
      <c r="K322" s="832">
        <v>106.3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5" customHeight="1" x14ac:dyDescent="0.2">
      <c r="A323" s="831" t="s">
        <v>6366</v>
      </c>
      <c r="B323" s="832" t="s">
        <v>6367</v>
      </c>
      <c r="C323" s="832" t="s">
        <v>616</v>
      </c>
      <c r="D323" s="832" t="s">
        <v>3265</v>
      </c>
      <c r="E323" s="832" t="s">
        <v>6368</v>
      </c>
      <c r="F323" s="832" t="s">
        <v>6570</v>
      </c>
      <c r="G323" s="832" t="s">
        <v>3190</v>
      </c>
      <c r="H323" s="849">
        <v>2</v>
      </c>
      <c r="I323" s="849">
        <v>2880.92</v>
      </c>
      <c r="J323" s="832">
        <v>0.6069848386525869</v>
      </c>
      <c r="K323" s="832">
        <v>1440.46</v>
      </c>
      <c r="L323" s="849">
        <v>4</v>
      </c>
      <c r="M323" s="849">
        <v>4746.28</v>
      </c>
      <c r="N323" s="832">
        <v>1</v>
      </c>
      <c r="O323" s="832">
        <v>1186.57</v>
      </c>
      <c r="P323" s="849">
        <v>38</v>
      </c>
      <c r="Q323" s="849">
        <v>45089.66</v>
      </c>
      <c r="R323" s="837">
        <v>9.5000000000000018</v>
      </c>
      <c r="S323" s="850">
        <v>1186.5700000000002</v>
      </c>
    </row>
    <row r="324" spans="1:19" ht="14.45" customHeight="1" x14ac:dyDescent="0.2">
      <c r="A324" s="831" t="s">
        <v>6366</v>
      </c>
      <c r="B324" s="832" t="s">
        <v>6367</v>
      </c>
      <c r="C324" s="832" t="s">
        <v>616</v>
      </c>
      <c r="D324" s="832" t="s">
        <v>3265</v>
      </c>
      <c r="E324" s="832" t="s">
        <v>6368</v>
      </c>
      <c r="F324" s="832" t="s">
        <v>6571</v>
      </c>
      <c r="G324" s="832" t="s">
        <v>6572</v>
      </c>
      <c r="H324" s="849">
        <v>4</v>
      </c>
      <c r="I324" s="849">
        <v>6996.32</v>
      </c>
      <c r="J324" s="832"/>
      <c r="K324" s="832">
        <v>1749.08</v>
      </c>
      <c r="L324" s="849"/>
      <c r="M324" s="849"/>
      <c r="N324" s="832"/>
      <c r="O324" s="832"/>
      <c r="P324" s="849"/>
      <c r="Q324" s="849"/>
      <c r="R324" s="837"/>
      <c r="S324" s="850"/>
    </row>
    <row r="325" spans="1:19" ht="14.45" customHeight="1" x14ac:dyDescent="0.2">
      <c r="A325" s="831" t="s">
        <v>6366</v>
      </c>
      <c r="B325" s="832" t="s">
        <v>6367</v>
      </c>
      <c r="C325" s="832" t="s">
        <v>616</v>
      </c>
      <c r="D325" s="832" t="s">
        <v>3265</v>
      </c>
      <c r="E325" s="832" t="s">
        <v>6368</v>
      </c>
      <c r="F325" s="832" t="s">
        <v>6579</v>
      </c>
      <c r="G325" s="832" t="s">
        <v>6480</v>
      </c>
      <c r="H325" s="849"/>
      <c r="I325" s="849"/>
      <c r="J325" s="832"/>
      <c r="K325" s="832"/>
      <c r="L325" s="849"/>
      <c r="M325" s="849"/>
      <c r="N325" s="832"/>
      <c r="O325" s="832"/>
      <c r="P325" s="849">
        <v>1</v>
      </c>
      <c r="Q325" s="849">
        <v>45829.88</v>
      </c>
      <c r="R325" s="837"/>
      <c r="S325" s="850">
        <v>45829.88</v>
      </c>
    </row>
    <row r="326" spans="1:19" ht="14.45" customHeight="1" x14ac:dyDescent="0.2">
      <c r="A326" s="831" t="s">
        <v>6366</v>
      </c>
      <c r="B326" s="832" t="s">
        <v>6367</v>
      </c>
      <c r="C326" s="832" t="s">
        <v>616</v>
      </c>
      <c r="D326" s="832" t="s">
        <v>3265</v>
      </c>
      <c r="E326" s="832" t="s">
        <v>6368</v>
      </c>
      <c r="F326" s="832" t="s">
        <v>6580</v>
      </c>
      <c r="G326" s="832" t="s">
        <v>928</v>
      </c>
      <c r="H326" s="849"/>
      <c r="I326" s="849"/>
      <c r="J326" s="832"/>
      <c r="K326" s="832"/>
      <c r="L326" s="849">
        <v>19.57</v>
      </c>
      <c r="M326" s="849">
        <v>4172.13</v>
      </c>
      <c r="N326" s="832">
        <v>1</v>
      </c>
      <c r="O326" s="832">
        <v>213.19008686765457</v>
      </c>
      <c r="P326" s="849">
        <v>147.32</v>
      </c>
      <c r="Q326" s="849">
        <v>31404.54</v>
      </c>
      <c r="R326" s="837">
        <v>7.5272199092549847</v>
      </c>
      <c r="S326" s="850">
        <v>213.17227803421125</v>
      </c>
    </row>
    <row r="327" spans="1:19" ht="14.45" customHeight="1" x14ac:dyDescent="0.2">
      <c r="A327" s="831" t="s">
        <v>6366</v>
      </c>
      <c r="B327" s="832" t="s">
        <v>6367</v>
      </c>
      <c r="C327" s="832" t="s">
        <v>616</v>
      </c>
      <c r="D327" s="832" t="s">
        <v>3265</v>
      </c>
      <c r="E327" s="832" t="s">
        <v>6368</v>
      </c>
      <c r="F327" s="832" t="s">
        <v>6581</v>
      </c>
      <c r="G327" s="832" t="s">
        <v>928</v>
      </c>
      <c r="H327" s="849"/>
      <c r="I327" s="849"/>
      <c r="J327" s="832"/>
      <c r="K327" s="832"/>
      <c r="L327" s="849">
        <v>8.76</v>
      </c>
      <c r="M327" s="849">
        <v>638.87000000000012</v>
      </c>
      <c r="N327" s="832">
        <v>1</v>
      </c>
      <c r="O327" s="832">
        <v>72.930365296803672</v>
      </c>
      <c r="P327" s="849">
        <v>43.22</v>
      </c>
      <c r="Q327" s="849">
        <v>3151.88</v>
      </c>
      <c r="R327" s="837">
        <v>4.9335232519917973</v>
      </c>
      <c r="S327" s="850">
        <v>72.926422952336893</v>
      </c>
    </row>
    <row r="328" spans="1:19" ht="14.45" customHeight="1" x14ac:dyDescent="0.2">
      <c r="A328" s="831" t="s">
        <v>6366</v>
      </c>
      <c r="B328" s="832" t="s">
        <v>6367</v>
      </c>
      <c r="C328" s="832" t="s">
        <v>616</v>
      </c>
      <c r="D328" s="832" t="s">
        <v>3265</v>
      </c>
      <c r="E328" s="832" t="s">
        <v>6368</v>
      </c>
      <c r="F328" s="832" t="s">
        <v>6583</v>
      </c>
      <c r="G328" s="832" t="s">
        <v>1383</v>
      </c>
      <c r="H328" s="849"/>
      <c r="I328" s="849"/>
      <c r="J328" s="832"/>
      <c r="K328" s="832"/>
      <c r="L328" s="849"/>
      <c r="M328" s="849"/>
      <c r="N328" s="832"/>
      <c r="O328" s="832"/>
      <c r="P328" s="849">
        <v>5</v>
      </c>
      <c r="Q328" s="849">
        <v>742.3</v>
      </c>
      <c r="R328" s="837"/>
      <c r="S328" s="850">
        <v>148.45999999999998</v>
      </c>
    </row>
    <row r="329" spans="1:19" ht="14.45" customHeight="1" x14ac:dyDescent="0.2">
      <c r="A329" s="831" t="s">
        <v>6366</v>
      </c>
      <c r="B329" s="832" t="s">
        <v>6367</v>
      </c>
      <c r="C329" s="832" t="s">
        <v>616</v>
      </c>
      <c r="D329" s="832" t="s">
        <v>3265</v>
      </c>
      <c r="E329" s="832" t="s">
        <v>6368</v>
      </c>
      <c r="F329" s="832" t="s">
        <v>6590</v>
      </c>
      <c r="G329" s="832" t="s">
        <v>793</v>
      </c>
      <c r="H329" s="849"/>
      <c r="I329" s="849"/>
      <c r="J329" s="832"/>
      <c r="K329" s="832"/>
      <c r="L329" s="849"/>
      <c r="M329" s="849"/>
      <c r="N329" s="832"/>
      <c r="O329" s="832"/>
      <c r="P329" s="849">
        <v>13.290000000000001</v>
      </c>
      <c r="Q329" s="849">
        <v>1475.19</v>
      </c>
      <c r="R329" s="837"/>
      <c r="S329" s="850">
        <v>111</v>
      </c>
    </row>
    <row r="330" spans="1:19" ht="14.45" customHeight="1" x14ac:dyDescent="0.2">
      <c r="A330" s="831" t="s">
        <v>6366</v>
      </c>
      <c r="B330" s="832" t="s">
        <v>6367</v>
      </c>
      <c r="C330" s="832" t="s">
        <v>616</v>
      </c>
      <c r="D330" s="832" t="s">
        <v>3265</v>
      </c>
      <c r="E330" s="832" t="s">
        <v>6368</v>
      </c>
      <c r="F330" s="832" t="s">
        <v>6591</v>
      </c>
      <c r="G330" s="832" t="s">
        <v>793</v>
      </c>
      <c r="H330" s="849"/>
      <c r="I330" s="849"/>
      <c r="J330" s="832"/>
      <c r="K330" s="832"/>
      <c r="L330" s="849"/>
      <c r="M330" s="849"/>
      <c r="N330" s="832"/>
      <c r="O330" s="832"/>
      <c r="P330" s="849">
        <v>6.2</v>
      </c>
      <c r="Q330" s="849">
        <v>1786.22</v>
      </c>
      <c r="R330" s="837"/>
      <c r="S330" s="850">
        <v>288.10000000000002</v>
      </c>
    </row>
    <row r="331" spans="1:19" ht="14.45" customHeight="1" x14ac:dyDescent="0.2">
      <c r="A331" s="831" t="s">
        <v>6366</v>
      </c>
      <c r="B331" s="832" t="s">
        <v>6367</v>
      </c>
      <c r="C331" s="832" t="s">
        <v>616</v>
      </c>
      <c r="D331" s="832" t="s">
        <v>3265</v>
      </c>
      <c r="E331" s="832" t="s">
        <v>6368</v>
      </c>
      <c r="F331" s="832" t="s">
        <v>6592</v>
      </c>
      <c r="G331" s="832" t="s">
        <v>1146</v>
      </c>
      <c r="H331" s="849"/>
      <c r="I331" s="849"/>
      <c r="J331" s="832"/>
      <c r="K331" s="832"/>
      <c r="L331" s="849"/>
      <c r="M331" s="849"/>
      <c r="N331" s="832"/>
      <c r="O331" s="832"/>
      <c r="P331" s="849">
        <v>11</v>
      </c>
      <c r="Q331" s="849">
        <v>2056.0100000000002</v>
      </c>
      <c r="R331" s="837"/>
      <c r="S331" s="850">
        <v>186.91000000000003</v>
      </c>
    </row>
    <row r="332" spans="1:19" ht="14.45" customHeight="1" x14ac:dyDescent="0.2">
      <c r="A332" s="831" t="s">
        <v>6366</v>
      </c>
      <c r="B332" s="832" t="s">
        <v>6367</v>
      </c>
      <c r="C332" s="832" t="s">
        <v>616</v>
      </c>
      <c r="D332" s="832" t="s">
        <v>3265</v>
      </c>
      <c r="E332" s="832" t="s">
        <v>6368</v>
      </c>
      <c r="F332" s="832" t="s">
        <v>6595</v>
      </c>
      <c r="G332" s="832" t="s">
        <v>1146</v>
      </c>
      <c r="H332" s="849"/>
      <c r="I332" s="849"/>
      <c r="J332" s="832"/>
      <c r="K332" s="832"/>
      <c r="L332" s="849"/>
      <c r="M332" s="849"/>
      <c r="N332" s="832"/>
      <c r="O332" s="832"/>
      <c r="P332" s="849">
        <v>1.78</v>
      </c>
      <c r="Q332" s="849">
        <v>173.64</v>
      </c>
      <c r="R332" s="837"/>
      <c r="S332" s="850">
        <v>97.550561797752806</v>
      </c>
    </row>
    <row r="333" spans="1:19" ht="14.45" customHeight="1" x14ac:dyDescent="0.2">
      <c r="A333" s="831" t="s">
        <v>6366</v>
      </c>
      <c r="B333" s="832" t="s">
        <v>6367</v>
      </c>
      <c r="C333" s="832" t="s">
        <v>616</v>
      </c>
      <c r="D333" s="832" t="s">
        <v>3265</v>
      </c>
      <c r="E333" s="832" t="s">
        <v>6368</v>
      </c>
      <c r="F333" s="832" t="s">
        <v>6596</v>
      </c>
      <c r="G333" s="832" t="s">
        <v>1146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421.22</v>
      </c>
      <c r="R333" s="837"/>
      <c r="S333" s="850">
        <v>421.22</v>
      </c>
    </row>
    <row r="334" spans="1:19" ht="14.45" customHeight="1" x14ac:dyDescent="0.2">
      <c r="A334" s="831" t="s">
        <v>6366</v>
      </c>
      <c r="B334" s="832" t="s">
        <v>6367</v>
      </c>
      <c r="C334" s="832" t="s">
        <v>616</v>
      </c>
      <c r="D334" s="832" t="s">
        <v>3265</v>
      </c>
      <c r="E334" s="832" t="s">
        <v>6368</v>
      </c>
      <c r="F334" s="832" t="s">
        <v>6597</v>
      </c>
      <c r="G334" s="832" t="s">
        <v>6594</v>
      </c>
      <c r="H334" s="849"/>
      <c r="I334" s="849"/>
      <c r="J334" s="832"/>
      <c r="K334" s="832"/>
      <c r="L334" s="849"/>
      <c r="M334" s="849"/>
      <c r="N334" s="832"/>
      <c r="O334" s="832"/>
      <c r="P334" s="849">
        <v>24</v>
      </c>
      <c r="Q334" s="849">
        <v>398551.2</v>
      </c>
      <c r="R334" s="837"/>
      <c r="S334" s="850">
        <v>16606.3</v>
      </c>
    </row>
    <row r="335" spans="1:19" ht="14.45" customHeight="1" x14ac:dyDescent="0.2">
      <c r="A335" s="831" t="s">
        <v>6366</v>
      </c>
      <c r="B335" s="832" t="s">
        <v>6367</v>
      </c>
      <c r="C335" s="832" t="s">
        <v>616</v>
      </c>
      <c r="D335" s="832" t="s">
        <v>3265</v>
      </c>
      <c r="E335" s="832" t="s">
        <v>6368</v>
      </c>
      <c r="F335" s="832" t="s">
        <v>6598</v>
      </c>
      <c r="G335" s="832" t="s">
        <v>2529</v>
      </c>
      <c r="H335" s="849"/>
      <c r="I335" s="849"/>
      <c r="J335" s="832"/>
      <c r="K335" s="832"/>
      <c r="L335" s="849">
        <v>6</v>
      </c>
      <c r="M335" s="849">
        <v>888.59999999999991</v>
      </c>
      <c r="N335" s="832">
        <v>1</v>
      </c>
      <c r="O335" s="832">
        <v>148.1</v>
      </c>
      <c r="P335" s="849">
        <v>25</v>
      </c>
      <c r="Q335" s="849">
        <v>3710.0600000000004</v>
      </c>
      <c r="R335" s="837">
        <v>4.1751744316903006</v>
      </c>
      <c r="S335" s="850">
        <v>148.40240000000003</v>
      </c>
    </row>
    <row r="336" spans="1:19" ht="14.45" customHeight="1" x14ac:dyDescent="0.2">
      <c r="A336" s="831" t="s">
        <v>6366</v>
      </c>
      <c r="B336" s="832" t="s">
        <v>6367</v>
      </c>
      <c r="C336" s="832" t="s">
        <v>616</v>
      </c>
      <c r="D336" s="832" t="s">
        <v>3265</v>
      </c>
      <c r="E336" s="832" t="s">
        <v>6368</v>
      </c>
      <c r="F336" s="832" t="s">
        <v>6600</v>
      </c>
      <c r="G336" s="832" t="s">
        <v>2816</v>
      </c>
      <c r="H336" s="849"/>
      <c r="I336" s="849"/>
      <c r="J336" s="832"/>
      <c r="K336" s="832"/>
      <c r="L336" s="849">
        <v>0.06</v>
      </c>
      <c r="M336" s="849">
        <v>29.17</v>
      </c>
      <c r="N336" s="832">
        <v>1</v>
      </c>
      <c r="O336" s="832">
        <v>486.16666666666669</v>
      </c>
      <c r="P336" s="849">
        <v>110.7</v>
      </c>
      <c r="Q336" s="849">
        <v>52501.78</v>
      </c>
      <c r="R336" s="837">
        <v>1799.8553308193348</v>
      </c>
      <c r="S336" s="850">
        <v>474.27082204155374</v>
      </c>
    </row>
    <row r="337" spans="1:19" ht="14.45" customHeight="1" x14ac:dyDescent="0.2">
      <c r="A337" s="831" t="s">
        <v>6366</v>
      </c>
      <c r="B337" s="832" t="s">
        <v>6367</v>
      </c>
      <c r="C337" s="832" t="s">
        <v>616</v>
      </c>
      <c r="D337" s="832" t="s">
        <v>3265</v>
      </c>
      <c r="E337" s="832" t="s">
        <v>6368</v>
      </c>
      <c r="F337" s="832" t="s">
        <v>6601</v>
      </c>
      <c r="G337" s="832" t="s">
        <v>2816</v>
      </c>
      <c r="H337" s="849"/>
      <c r="I337" s="849"/>
      <c r="J337" s="832"/>
      <c r="K337" s="832"/>
      <c r="L337" s="849">
        <v>0.72</v>
      </c>
      <c r="M337" s="849">
        <v>147.25</v>
      </c>
      <c r="N337" s="832">
        <v>1</v>
      </c>
      <c r="O337" s="832">
        <v>204.51388888888889</v>
      </c>
      <c r="P337" s="849">
        <v>173.65</v>
      </c>
      <c r="Q337" s="849">
        <v>35514.879999999997</v>
      </c>
      <c r="R337" s="837">
        <v>241.1876400679117</v>
      </c>
      <c r="S337" s="850">
        <v>204.5198963432191</v>
      </c>
    </row>
    <row r="338" spans="1:19" ht="14.45" customHeight="1" x14ac:dyDescent="0.2">
      <c r="A338" s="831" t="s">
        <v>6366</v>
      </c>
      <c r="B338" s="832" t="s">
        <v>6367</v>
      </c>
      <c r="C338" s="832" t="s">
        <v>616</v>
      </c>
      <c r="D338" s="832" t="s">
        <v>3265</v>
      </c>
      <c r="E338" s="832" t="s">
        <v>6368</v>
      </c>
      <c r="F338" s="832" t="s">
        <v>6609</v>
      </c>
      <c r="G338" s="832" t="s">
        <v>2272</v>
      </c>
      <c r="H338" s="849"/>
      <c r="I338" s="849"/>
      <c r="J338" s="832"/>
      <c r="K338" s="832"/>
      <c r="L338" s="849">
        <v>1</v>
      </c>
      <c r="M338" s="849">
        <v>50292</v>
      </c>
      <c r="N338" s="832">
        <v>1</v>
      </c>
      <c r="O338" s="832">
        <v>50292</v>
      </c>
      <c r="P338" s="849">
        <v>3</v>
      </c>
      <c r="Q338" s="849">
        <v>118326.9</v>
      </c>
      <c r="R338" s="837">
        <v>2.3527976616559294</v>
      </c>
      <c r="S338" s="850">
        <v>39442.299999999996</v>
      </c>
    </row>
    <row r="339" spans="1:19" ht="14.45" customHeight="1" x14ac:dyDescent="0.2">
      <c r="A339" s="831" t="s">
        <v>6366</v>
      </c>
      <c r="B339" s="832" t="s">
        <v>6367</v>
      </c>
      <c r="C339" s="832" t="s">
        <v>616</v>
      </c>
      <c r="D339" s="832" t="s">
        <v>3265</v>
      </c>
      <c r="E339" s="832" t="s">
        <v>6368</v>
      </c>
      <c r="F339" s="832" t="s">
        <v>6629</v>
      </c>
      <c r="G339" s="832"/>
      <c r="H339" s="849"/>
      <c r="I339" s="849"/>
      <c r="J339" s="832"/>
      <c r="K339" s="832"/>
      <c r="L339" s="849"/>
      <c r="M339" s="849"/>
      <c r="N339" s="832"/>
      <c r="O339" s="832"/>
      <c r="P339" s="849">
        <v>1.02</v>
      </c>
      <c r="Q339" s="849">
        <v>4759.54</v>
      </c>
      <c r="R339" s="837"/>
      <c r="S339" s="850">
        <v>4666.2156862745096</v>
      </c>
    </row>
    <row r="340" spans="1:19" ht="14.45" customHeight="1" x14ac:dyDescent="0.2">
      <c r="A340" s="831" t="s">
        <v>6366</v>
      </c>
      <c r="B340" s="832" t="s">
        <v>6367</v>
      </c>
      <c r="C340" s="832" t="s">
        <v>616</v>
      </c>
      <c r="D340" s="832" t="s">
        <v>3265</v>
      </c>
      <c r="E340" s="832" t="s">
        <v>6635</v>
      </c>
      <c r="F340" s="832" t="s">
        <v>6636</v>
      </c>
      <c r="G340" s="832" t="s">
        <v>6637</v>
      </c>
      <c r="H340" s="849"/>
      <c r="I340" s="849"/>
      <c r="J340" s="832"/>
      <c r="K340" s="832"/>
      <c r="L340" s="849"/>
      <c r="M340" s="849"/>
      <c r="N340" s="832"/>
      <c r="O340" s="832"/>
      <c r="P340" s="849">
        <v>6</v>
      </c>
      <c r="Q340" s="849">
        <v>13106.88</v>
      </c>
      <c r="R340" s="837"/>
      <c r="S340" s="850">
        <v>2184.48</v>
      </c>
    </row>
    <row r="341" spans="1:19" ht="14.45" customHeight="1" x14ac:dyDescent="0.2">
      <c r="A341" s="831" t="s">
        <v>6366</v>
      </c>
      <c r="B341" s="832" t="s">
        <v>6367</v>
      </c>
      <c r="C341" s="832" t="s">
        <v>616</v>
      </c>
      <c r="D341" s="832" t="s">
        <v>3265</v>
      </c>
      <c r="E341" s="832" t="s">
        <v>6635</v>
      </c>
      <c r="F341" s="832" t="s">
        <v>6638</v>
      </c>
      <c r="G341" s="832" t="s">
        <v>6639</v>
      </c>
      <c r="H341" s="849"/>
      <c r="I341" s="849"/>
      <c r="J341" s="832"/>
      <c r="K341" s="832"/>
      <c r="L341" s="849"/>
      <c r="M341" s="849"/>
      <c r="N341" s="832"/>
      <c r="O341" s="832"/>
      <c r="P341" s="849">
        <v>4</v>
      </c>
      <c r="Q341" s="849">
        <v>10665.08</v>
      </c>
      <c r="R341" s="837"/>
      <c r="S341" s="850">
        <v>2666.27</v>
      </c>
    </row>
    <row r="342" spans="1:19" ht="14.45" customHeight="1" x14ac:dyDescent="0.2">
      <c r="A342" s="831" t="s">
        <v>6366</v>
      </c>
      <c r="B342" s="832" t="s">
        <v>6367</v>
      </c>
      <c r="C342" s="832" t="s">
        <v>616</v>
      </c>
      <c r="D342" s="832" t="s">
        <v>3265</v>
      </c>
      <c r="E342" s="832" t="s">
        <v>6644</v>
      </c>
      <c r="F342" s="832" t="s">
        <v>6647</v>
      </c>
      <c r="G342" s="832" t="s">
        <v>6648</v>
      </c>
      <c r="H342" s="849">
        <v>1</v>
      </c>
      <c r="I342" s="849">
        <v>867</v>
      </c>
      <c r="J342" s="832"/>
      <c r="K342" s="832">
        <v>867</v>
      </c>
      <c r="L342" s="849"/>
      <c r="M342" s="849"/>
      <c r="N342" s="832"/>
      <c r="O342" s="832"/>
      <c r="P342" s="849">
        <v>17</v>
      </c>
      <c r="Q342" s="849">
        <v>10478.099999999999</v>
      </c>
      <c r="R342" s="837"/>
      <c r="S342" s="850">
        <v>616.35882352941167</v>
      </c>
    </row>
    <row r="343" spans="1:19" ht="14.45" customHeight="1" x14ac:dyDescent="0.2">
      <c r="A343" s="831" t="s">
        <v>6366</v>
      </c>
      <c r="B343" s="832" t="s">
        <v>6367</v>
      </c>
      <c r="C343" s="832" t="s">
        <v>616</v>
      </c>
      <c r="D343" s="832" t="s">
        <v>3265</v>
      </c>
      <c r="E343" s="832" t="s">
        <v>6657</v>
      </c>
      <c r="F343" s="832" t="s">
        <v>6660</v>
      </c>
      <c r="G343" s="832" t="s">
        <v>6661</v>
      </c>
      <c r="H343" s="849">
        <v>9</v>
      </c>
      <c r="I343" s="849">
        <v>1098</v>
      </c>
      <c r="J343" s="832"/>
      <c r="K343" s="832">
        <v>122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5" customHeight="1" x14ac:dyDescent="0.2">
      <c r="A344" s="831" t="s">
        <v>6366</v>
      </c>
      <c r="B344" s="832" t="s">
        <v>6367</v>
      </c>
      <c r="C344" s="832" t="s">
        <v>616</v>
      </c>
      <c r="D344" s="832" t="s">
        <v>3265</v>
      </c>
      <c r="E344" s="832" t="s">
        <v>6657</v>
      </c>
      <c r="F344" s="832" t="s">
        <v>6662</v>
      </c>
      <c r="G344" s="832" t="s">
        <v>6663</v>
      </c>
      <c r="H344" s="849">
        <v>2</v>
      </c>
      <c r="I344" s="849">
        <v>294</v>
      </c>
      <c r="J344" s="832">
        <v>0.39729729729729729</v>
      </c>
      <c r="K344" s="832">
        <v>147</v>
      </c>
      <c r="L344" s="849">
        <v>5</v>
      </c>
      <c r="M344" s="849">
        <v>740</v>
      </c>
      <c r="N344" s="832">
        <v>1</v>
      </c>
      <c r="O344" s="832">
        <v>148</v>
      </c>
      <c r="P344" s="849">
        <v>71</v>
      </c>
      <c r="Q344" s="849">
        <v>10721</v>
      </c>
      <c r="R344" s="837">
        <v>14.487837837837837</v>
      </c>
      <c r="S344" s="850">
        <v>151</v>
      </c>
    </row>
    <row r="345" spans="1:19" ht="14.45" customHeight="1" x14ac:dyDescent="0.2">
      <c r="A345" s="831" t="s">
        <v>6366</v>
      </c>
      <c r="B345" s="832" t="s">
        <v>6367</v>
      </c>
      <c r="C345" s="832" t="s">
        <v>616</v>
      </c>
      <c r="D345" s="832" t="s">
        <v>3265</v>
      </c>
      <c r="E345" s="832" t="s">
        <v>6657</v>
      </c>
      <c r="F345" s="832" t="s">
        <v>6664</v>
      </c>
      <c r="G345" s="832" t="s">
        <v>6665</v>
      </c>
      <c r="H345" s="849"/>
      <c r="I345" s="849"/>
      <c r="J345" s="832"/>
      <c r="K345" s="832"/>
      <c r="L345" s="849"/>
      <c r="M345" s="849"/>
      <c r="N345" s="832"/>
      <c r="O345" s="832"/>
      <c r="P345" s="849">
        <v>11</v>
      </c>
      <c r="Q345" s="849">
        <v>2189</v>
      </c>
      <c r="R345" s="837"/>
      <c r="S345" s="850">
        <v>199</v>
      </c>
    </row>
    <row r="346" spans="1:19" ht="14.45" customHeight="1" x14ac:dyDescent="0.2">
      <c r="A346" s="831" t="s">
        <v>6366</v>
      </c>
      <c r="B346" s="832" t="s">
        <v>6367</v>
      </c>
      <c r="C346" s="832" t="s">
        <v>616</v>
      </c>
      <c r="D346" s="832" t="s">
        <v>3265</v>
      </c>
      <c r="E346" s="832" t="s">
        <v>6657</v>
      </c>
      <c r="F346" s="832" t="s">
        <v>6666</v>
      </c>
      <c r="G346" s="832" t="s">
        <v>6667</v>
      </c>
      <c r="H346" s="849">
        <v>219</v>
      </c>
      <c r="I346" s="849">
        <v>8103</v>
      </c>
      <c r="J346" s="832">
        <v>3.9107142857142856</v>
      </c>
      <c r="K346" s="832">
        <v>37</v>
      </c>
      <c r="L346" s="849">
        <v>56</v>
      </c>
      <c r="M346" s="849">
        <v>2072</v>
      </c>
      <c r="N346" s="832">
        <v>1</v>
      </c>
      <c r="O346" s="832">
        <v>37</v>
      </c>
      <c r="P346" s="849">
        <v>543</v>
      </c>
      <c r="Q346" s="849">
        <v>20634</v>
      </c>
      <c r="R346" s="837">
        <v>9.9584942084942085</v>
      </c>
      <c r="S346" s="850">
        <v>38</v>
      </c>
    </row>
    <row r="347" spans="1:19" ht="14.45" customHeight="1" x14ac:dyDescent="0.2">
      <c r="A347" s="831" t="s">
        <v>6366</v>
      </c>
      <c r="B347" s="832" t="s">
        <v>6367</v>
      </c>
      <c r="C347" s="832" t="s">
        <v>616</v>
      </c>
      <c r="D347" s="832" t="s">
        <v>3265</v>
      </c>
      <c r="E347" s="832" t="s">
        <v>6657</v>
      </c>
      <c r="F347" s="832" t="s">
        <v>6670</v>
      </c>
      <c r="G347" s="832" t="s">
        <v>6671</v>
      </c>
      <c r="H347" s="849">
        <v>1</v>
      </c>
      <c r="I347" s="849">
        <v>5</v>
      </c>
      <c r="J347" s="832"/>
      <c r="K347" s="832">
        <v>5</v>
      </c>
      <c r="L347" s="849"/>
      <c r="M347" s="849"/>
      <c r="N347" s="832"/>
      <c r="O347" s="832"/>
      <c r="P347" s="849"/>
      <c r="Q347" s="849"/>
      <c r="R347" s="837"/>
      <c r="S347" s="850"/>
    </row>
    <row r="348" spans="1:19" ht="14.45" customHeight="1" x14ac:dyDescent="0.2">
      <c r="A348" s="831" t="s">
        <v>6366</v>
      </c>
      <c r="B348" s="832" t="s">
        <v>6367</v>
      </c>
      <c r="C348" s="832" t="s">
        <v>616</v>
      </c>
      <c r="D348" s="832" t="s">
        <v>3265</v>
      </c>
      <c r="E348" s="832" t="s">
        <v>6657</v>
      </c>
      <c r="F348" s="832" t="s">
        <v>6672</v>
      </c>
      <c r="G348" s="832" t="s">
        <v>6673</v>
      </c>
      <c r="H348" s="849">
        <v>182</v>
      </c>
      <c r="I348" s="849">
        <v>32214</v>
      </c>
      <c r="J348" s="832">
        <v>1.1454273929739724</v>
      </c>
      <c r="K348" s="832">
        <v>177</v>
      </c>
      <c r="L348" s="849">
        <v>158</v>
      </c>
      <c r="M348" s="849">
        <v>28124</v>
      </c>
      <c r="N348" s="832">
        <v>1</v>
      </c>
      <c r="O348" s="832">
        <v>178</v>
      </c>
      <c r="P348" s="849">
        <v>1311</v>
      </c>
      <c r="Q348" s="849">
        <v>234669</v>
      </c>
      <c r="R348" s="837">
        <v>8.3440833451856058</v>
      </c>
      <c r="S348" s="850">
        <v>179</v>
      </c>
    </row>
    <row r="349" spans="1:19" ht="14.45" customHeight="1" x14ac:dyDescent="0.2">
      <c r="A349" s="831" t="s">
        <v>6366</v>
      </c>
      <c r="B349" s="832" t="s">
        <v>6367</v>
      </c>
      <c r="C349" s="832" t="s">
        <v>616</v>
      </c>
      <c r="D349" s="832" t="s">
        <v>3265</v>
      </c>
      <c r="E349" s="832" t="s">
        <v>6657</v>
      </c>
      <c r="F349" s="832" t="s">
        <v>6676</v>
      </c>
      <c r="G349" s="832" t="s">
        <v>6677</v>
      </c>
      <c r="H349" s="849">
        <v>33</v>
      </c>
      <c r="I349" s="849">
        <v>0</v>
      </c>
      <c r="J349" s="832"/>
      <c r="K349" s="832">
        <v>0</v>
      </c>
      <c r="L349" s="849">
        <v>7</v>
      </c>
      <c r="M349" s="849">
        <v>0</v>
      </c>
      <c r="N349" s="832"/>
      <c r="O349" s="832">
        <v>0</v>
      </c>
      <c r="P349" s="849">
        <v>274</v>
      </c>
      <c r="Q349" s="849">
        <v>0</v>
      </c>
      <c r="R349" s="837"/>
      <c r="S349" s="850">
        <v>0</v>
      </c>
    </row>
    <row r="350" spans="1:19" ht="14.45" customHeight="1" x14ac:dyDescent="0.2">
      <c r="A350" s="831" t="s">
        <v>6366</v>
      </c>
      <c r="B350" s="832" t="s">
        <v>6367</v>
      </c>
      <c r="C350" s="832" t="s">
        <v>616</v>
      </c>
      <c r="D350" s="832" t="s">
        <v>3265</v>
      </c>
      <c r="E350" s="832" t="s">
        <v>6657</v>
      </c>
      <c r="F350" s="832" t="s">
        <v>6678</v>
      </c>
      <c r="G350" s="832" t="s">
        <v>6679</v>
      </c>
      <c r="H350" s="849"/>
      <c r="I350" s="849"/>
      <c r="J350" s="832"/>
      <c r="K350" s="832"/>
      <c r="L350" s="849">
        <v>2</v>
      </c>
      <c r="M350" s="849">
        <v>0</v>
      </c>
      <c r="N350" s="832"/>
      <c r="O350" s="832">
        <v>0</v>
      </c>
      <c r="P350" s="849">
        <v>40</v>
      </c>
      <c r="Q350" s="849">
        <v>0</v>
      </c>
      <c r="R350" s="837"/>
      <c r="S350" s="850">
        <v>0</v>
      </c>
    </row>
    <row r="351" spans="1:19" ht="14.45" customHeight="1" x14ac:dyDescent="0.2">
      <c r="A351" s="831" t="s">
        <v>6366</v>
      </c>
      <c r="B351" s="832" t="s">
        <v>6367</v>
      </c>
      <c r="C351" s="832" t="s">
        <v>616</v>
      </c>
      <c r="D351" s="832" t="s">
        <v>3265</v>
      </c>
      <c r="E351" s="832" t="s">
        <v>6657</v>
      </c>
      <c r="F351" s="832" t="s">
        <v>6680</v>
      </c>
      <c r="G351" s="832" t="s">
        <v>6681</v>
      </c>
      <c r="H351" s="849">
        <v>104</v>
      </c>
      <c r="I351" s="849">
        <v>25272</v>
      </c>
      <c r="J351" s="832">
        <v>2.9592505854800937</v>
      </c>
      <c r="K351" s="832">
        <v>243</v>
      </c>
      <c r="L351" s="849">
        <v>35</v>
      </c>
      <c r="M351" s="849">
        <v>8540</v>
      </c>
      <c r="N351" s="832">
        <v>1</v>
      </c>
      <c r="O351" s="832">
        <v>244</v>
      </c>
      <c r="P351" s="849">
        <v>1008</v>
      </c>
      <c r="Q351" s="849">
        <v>246960</v>
      </c>
      <c r="R351" s="837">
        <v>28.918032786885245</v>
      </c>
      <c r="S351" s="850">
        <v>245</v>
      </c>
    </row>
    <row r="352" spans="1:19" ht="14.45" customHeight="1" x14ac:dyDescent="0.2">
      <c r="A352" s="831" t="s">
        <v>6366</v>
      </c>
      <c r="B352" s="832" t="s">
        <v>6367</v>
      </c>
      <c r="C352" s="832" t="s">
        <v>616</v>
      </c>
      <c r="D352" s="832" t="s">
        <v>3265</v>
      </c>
      <c r="E352" s="832" t="s">
        <v>6657</v>
      </c>
      <c r="F352" s="832" t="s">
        <v>6682</v>
      </c>
      <c r="G352" s="832" t="s">
        <v>6683</v>
      </c>
      <c r="H352" s="849">
        <v>190</v>
      </c>
      <c r="I352" s="849">
        <v>6333.32</v>
      </c>
      <c r="J352" s="832">
        <v>1.6964265146665309</v>
      </c>
      <c r="K352" s="832">
        <v>33.333263157894734</v>
      </c>
      <c r="L352" s="849">
        <v>112</v>
      </c>
      <c r="M352" s="849">
        <v>3733.33</v>
      </c>
      <c r="N352" s="832">
        <v>1</v>
      </c>
      <c r="O352" s="832">
        <v>33.333303571428573</v>
      </c>
      <c r="P352" s="849">
        <v>1162</v>
      </c>
      <c r="Q352" s="849">
        <v>38733.33</v>
      </c>
      <c r="R352" s="837">
        <v>10.375008370543188</v>
      </c>
      <c r="S352" s="850">
        <v>33.333330464716006</v>
      </c>
    </row>
    <row r="353" spans="1:19" ht="14.45" customHeight="1" x14ac:dyDescent="0.2">
      <c r="A353" s="831" t="s">
        <v>6366</v>
      </c>
      <c r="B353" s="832" t="s">
        <v>6367</v>
      </c>
      <c r="C353" s="832" t="s">
        <v>616</v>
      </c>
      <c r="D353" s="832" t="s">
        <v>3265</v>
      </c>
      <c r="E353" s="832" t="s">
        <v>6657</v>
      </c>
      <c r="F353" s="832" t="s">
        <v>6684</v>
      </c>
      <c r="G353" s="832" t="s">
        <v>6685</v>
      </c>
      <c r="H353" s="849">
        <v>297</v>
      </c>
      <c r="I353" s="849">
        <v>10989</v>
      </c>
      <c r="J353" s="832">
        <v>2.0204081632653059</v>
      </c>
      <c r="K353" s="832">
        <v>37</v>
      </c>
      <c r="L353" s="849">
        <v>147</v>
      </c>
      <c r="M353" s="849">
        <v>5439</v>
      </c>
      <c r="N353" s="832">
        <v>1</v>
      </c>
      <c r="O353" s="832">
        <v>37</v>
      </c>
      <c r="P353" s="849">
        <v>1170</v>
      </c>
      <c r="Q353" s="849">
        <v>44460</v>
      </c>
      <c r="R353" s="837">
        <v>8.1742967457253179</v>
      </c>
      <c r="S353" s="850">
        <v>38</v>
      </c>
    </row>
    <row r="354" spans="1:19" ht="14.45" customHeight="1" x14ac:dyDescent="0.2">
      <c r="A354" s="831" t="s">
        <v>6366</v>
      </c>
      <c r="B354" s="832" t="s">
        <v>6367</v>
      </c>
      <c r="C354" s="832" t="s">
        <v>616</v>
      </c>
      <c r="D354" s="832" t="s">
        <v>3265</v>
      </c>
      <c r="E354" s="832" t="s">
        <v>6657</v>
      </c>
      <c r="F354" s="832" t="s">
        <v>6688</v>
      </c>
      <c r="G354" s="832" t="s">
        <v>6689</v>
      </c>
      <c r="H354" s="849">
        <v>64</v>
      </c>
      <c r="I354" s="849">
        <v>2048</v>
      </c>
      <c r="J354" s="832">
        <v>7.1111111111111107</v>
      </c>
      <c r="K354" s="832">
        <v>32</v>
      </c>
      <c r="L354" s="849">
        <v>9</v>
      </c>
      <c r="M354" s="849">
        <v>288</v>
      </c>
      <c r="N354" s="832">
        <v>1</v>
      </c>
      <c r="O354" s="832">
        <v>32</v>
      </c>
      <c r="P354" s="849">
        <v>200</v>
      </c>
      <c r="Q354" s="849">
        <v>6600</v>
      </c>
      <c r="R354" s="837">
        <v>22.916666666666668</v>
      </c>
      <c r="S354" s="850">
        <v>33</v>
      </c>
    </row>
    <row r="355" spans="1:19" ht="14.45" customHeight="1" x14ac:dyDescent="0.2">
      <c r="A355" s="831" t="s">
        <v>6366</v>
      </c>
      <c r="B355" s="832" t="s">
        <v>6367</v>
      </c>
      <c r="C355" s="832" t="s">
        <v>616</v>
      </c>
      <c r="D355" s="832" t="s">
        <v>3265</v>
      </c>
      <c r="E355" s="832" t="s">
        <v>6657</v>
      </c>
      <c r="F355" s="832" t="s">
        <v>6694</v>
      </c>
      <c r="G355" s="832" t="s">
        <v>6695</v>
      </c>
      <c r="H355" s="849">
        <v>78</v>
      </c>
      <c r="I355" s="849">
        <v>10296</v>
      </c>
      <c r="J355" s="832">
        <v>2.3636363636363638</v>
      </c>
      <c r="K355" s="832">
        <v>132</v>
      </c>
      <c r="L355" s="849">
        <v>33</v>
      </c>
      <c r="M355" s="849">
        <v>4356</v>
      </c>
      <c r="N355" s="832">
        <v>1</v>
      </c>
      <c r="O355" s="832">
        <v>132</v>
      </c>
      <c r="P355" s="849">
        <v>486</v>
      </c>
      <c r="Q355" s="849">
        <v>65610</v>
      </c>
      <c r="R355" s="837">
        <v>15.061983471074381</v>
      </c>
      <c r="S355" s="850">
        <v>135</v>
      </c>
    </row>
    <row r="356" spans="1:19" ht="14.45" customHeight="1" x14ac:dyDescent="0.2">
      <c r="A356" s="831" t="s">
        <v>6366</v>
      </c>
      <c r="B356" s="832" t="s">
        <v>6367</v>
      </c>
      <c r="C356" s="832" t="s">
        <v>616</v>
      </c>
      <c r="D356" s="832" t="s">
        <v>3265</v>
      </c>
      <c r="E356" s="832" t="s">
        <v>6657</v>
      </c>
      <c r="F356" s="832" t="s">
        <v>6698</v>
      </c>
      <c r="G356" s="832" t="s">
        <v>6699</v>
      </c>
      <c r="H356" s="849">
        <v>8</v>
      </c>
      <c r="I356" s="849">
        <v>2840</v>
      </c>
      <c r="J356" s="832">
        <v>0.42105263157894735</v>
      </c>
      <c r="K356" s="832">
        <v>355</v>
      </c>
      <c r="L356" s="849">
        <v>19</v>
      </c>
      <c r="M356" s="849">
        <v>6745</v>
      </c>
      <c r="N356" s="832">
        <v>1</v>
      </c>
      <c r="O356" s="832">
        <v>355</v>
      </c>
      <c r="P356" s="849">
        <v>54</v>
      </c>
      <c r="Q356" s="849">
        <v>19332</v>
      </c>
      <c r="R356" s="837">
        <v>2.8661230541141585</v>
      </c>
      <c r="S356" s="850">
        <v>358</v>
      </c>
    </row>
    <row r="357" spans="1:19" ht="14.45" customHeight="1" x14ac:dyDescent="0.2">
      <c r="A357" s="831" t="s">
        <v>6366</v>
      </c>
      <c r="B357" s="832" t="s">
        <v>6367</v>
      </c>
      <c r="C357" s="832" t="s">
        <v>616</v>
      </c>
      <c r="D357" s="832" t="s">
        <v>3265</v>
      </c>
      <c r="E357" s="832" t="s">
        <v>6657</v>
      </c>
      <c r="F357" s="832" t="s">
        <v>6700</v>
      </c>
      <c r="G357" s="832" t="s">
        <v>6701</v>
      </c>
      <c r="H357" s="849">
        <v>5</v>
      </c>
      <c r="I357" s="849">
        <v>295</v>
      </c>
      <c r="J357" s="832">
        <v>0.37820512820512819</v>
      </c>
      <c r="K357" s="832">
        <v>59</v>
      </c>
      <c r="L357" s="849">
        <v>13</v>
      </c>
      <c r="M357" s="849">
        <v>780</v>
      </c>
      <c r="N357" s="832">
        <v>1</v>
      </c>
      <c r="O357" s="832">
        <v>60</v>
      </c>
      <c r="P357" s="849">
        <v>549</v>
      </c>
      <c r="Q357" s="849">
        <v>33489</v>
      </c>
      <c r="R357" s="837">
        <v>42.934615384615384</v>
      </c>
      <c r="S357" s="850">
        <v>61</v>
      </c>
    </row>
    <row r="358" spans="1:19" ht="14.45" customHeight="1" x14ac:dyDescent="0.2">
      <c r="A358" s="831" t="s">
        <v>6366</v>
      </c>
      <c r="B358" s="832" t="s">
        <v>6367</v>
      </c>
      <c r="C358" s="832" t="s">
        <v>616</v>
      </c>
      <c r="D358" s="832" t="s">
        <v>3265</v>
      </c>
      <c r="E358" s="832" t="s">
        <v>6657</v>
      </c>
      <c r="F358" s="832" t="s">
        <v>6702</v>
      </c>
      <c r="G358" s="832" t="s">
        <v>6703</v>
      </c>
      <c r="H358" s="849"/>
      <c r="I358" s="849"/>
      <c r="J358" s="832"/>
      <c r="K358" s="832"/>
      <c r="L358" s="849"/>
      <c r="M358" s="849"/>
      <c r="N358" s="832"/>
      <c r="O358" s="832"/>
      <c r="P358" s="849">
        <v>1</v>
      </c>
      <c r="Q358" s="849">
        <v>707</v>
      </c>
      <c r="R358" s="837"/>
      <c r="S358" s="850">
        <v>707</v>
      </c>
    </row>
    <row r="359" spans="1:19" ht="14.45" customHeight="1" x14ac:dyDescent="0.2">
      <c r="A359" s="831" t="s">
        <v>6366</v>
      </c>
      <c r="B359" s="832" t="s">
        <v>6367</v>
      </c>
      <c r="C359" s="832" t="s">
        <v>616</v>
      </c>
      <c r="D359" s="832" t="s">
        <v>3265</v>
      </c>
      <c r="E359" s="832" t="s">
        <v>6657</v>
      </c>
      <c r="F359" s="832" t="s">
        <v>6706</v>
      </c>
      <c r="G359" s="832" t="s">
        <v>6707</v>
      </c>
      <c r="H359" s="849"/>
      <c r="I359" s="849"/>
      <c r="J359" s="832"/>
      <c r="K359" s="832"/>
      <c r="L359" s="849"/>
      <c r="M359" s="849"/>
      <c r="N359" s="832"/>
      <c r="O359" s="832"/>
      <c r="P359" s="849">
        <v>14</v>
      </c>
      <c r="Q359" s="849">
        <v>1624</v>
      </c>
      <c r="R359" s="837"/>
      <c r="S359" s="850">
        <v>116</v>
      </c>
    </row>
    <row r="360" spans="1:19" ht="14.45" customHeight="1" x14ac:dyDescent="0.2">
      <c r="A360" s="831" t="s">
        <v>6366</v>
      </c>
      <c r="B360" s="832" t="s">
        <v>6367</v>
      </c>
      <c r="C360" s="832" t="s">
        <v>616</v>
      </c>
      <c r="D360" s="832" t="s">
        <v>3266</v>
      </c>
      <c r="E360" s="832" t="s">
        <v>6368</v>
      </c>
      <c r="F360" s="832" t="s">
        <v>6377</v>
      </c>
      <c r="G360" s="832" t="s">
        <v>6378</v>
      </c>
      <c r="H360" s="849"/>
      <c r="I360" s="849"/>
      <c r="J360" s="832"/>
      <c r="K360" s="832"/>
      <c r="L360" s="849"/>
      <c r="M360" s="849"/>
      <c r="N360" s="832"/>
      <c r="O360" s="832"/>
      <c r="P360" s="849">
        <v>0.1</v>
      </c>
      <c r="Q360" s="849">
        <v>19.100000000000001</v>
      </c>
      <c r="R360" s="837"/>
      <c r="S360" s="850">
        <v>191</v>
      </c>
    </row>
    <row r="361" spans="1:19" ht="14.45" customHeight="1" x14ac:dyDescent="0.2">
      <c r="A361" s="831" t="s">
        <v>6366</v>
      </c>
      <c r="B361" s="832" t="s">
        <v>6367</v>
      </c>
      <c r="C361" s="832" t="s">
        <v>616</v>
      </c>
      <c r="D361" s="832" t="s">
        <v>3266</v>
      </c>
      <c r="E361" s="832" t="s">
        <v>6368</v>
      </c>
      <c r="F361" s="832" t="s">
        <v>6424</v>
      </c>
      <c r="G361" s="832" t="s">
        <v>881</v>
      </c>
      <c r="H361" s="849"/>
      <c r="I361" s="849"/>
      <c r="J361" s="832"/>
      <c r="K361" s="832"/>
      <c r="L361" s="849">
        <v>0.2</v>
      </c>
      <c r="M361" s="849">
        <v>12.75</v>
      </c>
      <c r="N361" s="832">
        <v>1</v>
      </c>
      <c r="O361" s="832">
        <v>63.75</v>
      </c>
      <c r="P361" s="849"/>
      <c r="Q361" s="849"/>
      <c r="R361" s="837"/>
      <c r="S361" s="850"/>
    </row>
    <row r="362" spans="1:19" ht="14.45" customHeight="1" x14ac:dyDescent="0.2">
      <c r="A362" s="831" t="s">
        <v>6366</v>
      </c>
      <c r="B362" s="832" t="s">
        <v>6367</v>
      </c>
      <c r="C362" s="832" t="s">
        <v>616</v>
      </c>
      <c r="D362" s="832" t="s">
        <v>3266</v>
      </c>
      <c r="E362" s="832" t="s">
        <v>6368</v>
      </c>
      <c r="F362" s="832" t="s">
        <v>6425</v>
      </c>
      <c r="G362" s="832" t="s">
        <v>3373</v>
      </c>
      <c r="H362" s="849"/>
      <c r="I362" s="849"/>
      <c r="J362" s="832"/>
      <c r="K362" s="832"/>
      <c r="L362" s="849">
        <v>0.4</v>
      </c>
      <c r="M362" s="849">
        <v>274.47000000000003</v>
      </c>
      <c r="N362" s="832">
        <v>1</v>
      </c>
      <c r="O362" s="832">
        <v>686.17500000000007</v>
      </c>
      <c r="P362" s="849"/>
      <c r="Q362" s="849"/>
      <c r="R362" s="837"/>
      <c r="S362" s="850"/>
    </row>
    <row r="363" spans="1:19" ht="14.45" customHeight="1" x14ac:dyDescent="0.2">
      <c r="A363" s="831" t="s">
        <v>6366</v>
      </c>
      <c r="B363" s="832" t="s">
        <v>6367</v>
      </c>
      <c r="C363" s="832" t="s">
        <v>616</v>
      </c>
      <c r="D363" s="832" t="s">
        <v>3266</v>
      </c>
      <c r="E363" s="832" t="s">
        <v>6368</v>
      </c>
      <c r="F363" s="832" t="s">
        <v>6427</v>
      </c>
      <c r="G363" s="832" t="s">
        <v>3373</v>
      </c>
      <c r="H363" s="849"/>
      <c r="I363" s="849"/>
      <c r="J363" s="832"/>
      <c r="K363" s="832"/>
      <c r="L363" s="849">
        <v>0.14000000000000001</v>
      </c>
      <c r="M363" s="849">
        <v>48.03</v>
      </c>
      <c r="N363" s="832">
        <v>1</v>
      </c>
      <c r="O363" s="832">
        <v>343.07142857142856</v>
      </c>
      <c r="P363" s="849"/>
      <c r="Q363" s="849"/>
      <c r="R363" s="837"/>
      <c r="S363" s="850"/>
    </row>
    <row r="364" spans="1:19" ht="14.45" customHeight="1" x14ac:dyDescent="0.2">
      <c r="A364" s="831" t="s">
        <v>6366</v>
      </c>
      <c r="B364" s="832" t="s">
        <v>6367</v>
      </c>
      <c r="C364" s="832" t="s">
        <v>616</v>
      </c>
      <c r="D364" s="832" t="s">
        <v>3266</v>
      </c>
      <c r="E364" s="832" t="s">
        <v>6368</v>
      </c>
      <c r="F364" s="832" t="s">
        <v>6434</v>
      </c>
      <c r="G364" s="832" t="s">
        <v>1451</v>
      </c>
      <c r="H364" s="849"/>
      <c r="I364" s="849"/>
      <c r="J364" s="832"/>
      <c r="K364" s="832"/>
      <c r="L364" s="849"/>
      <c r="M364" s="849"/>
      <c r="N364" s="832"/>
      <c r="O364" s="832"/>
      <c r="P364" s="849">
        <v>0.2</v>
      </c>
      <c r="Q364" s="849">
        <v>13.29</v>
      </c>
      <c r="R364" s="837"/>
      <c r="S364" s="850">
        <v>66.449999999999989</v>
      </c>
    </row>
    <row r="365" spans="1:19" ht="14.45" customHeight="1" x14ac:dyDescent="0.2">
      <c r="A365" s="831" t="s">
        <v>6366</v>
      </c>
      <c r="B365" s="832" t="s">
        <v>6367</v>
      </c>
      <c r="C365" s="832" t="s">
        <v>616</v>
      </c>
      <c r="D365" s="832" t="s">
        <v>3266</v>
      </c>
      <c r="E365" s="832" t="s">
        <v>6368</v>
      </c>
      <c r="F365" s="832" t="s">
        <v>6472</v>
      </c>
      <c r="G365" s="832" t="s">
        <v>2831</v>
      </c>
      <c r="H365" s="849"/>
      <c r="I365" s="849"/>
      <c r="J365" s="832"/>
      <c r="K365" s="832"/>
      <c r="L365" s="849"/>
      <c r="M365" s="849"/>
      <c r="N365" s="832"/>
      <c r="O365" s="832"/>
      <c r="P365" s="849">
        <v>0.4</v>
      </c>
      <c r="Q365" s="849">
        <v>213.44</v>
      </c>
      <c r="R365" s="837"/>
      <c r="S365" s="850">
        <v>533.59999999999991</v>
      </c>
    </row>
    <row r="366" spans="1:19" ht="14.45" customHeight="1" x14ac:dyDescent="0.2">
      <c r="A366" s="831" t="s">
        <v>6366</v>
      </c>
      <c r="B366" s="832" t="s">
        <v>6367</v>
      </c>
      <c r="C366" s="832" t="s">
        <v>616</v>
      </c>
      <c r="D366" s="832" t="s">
        <v>3266</v>
      </c>
      <c r="E366" s="832" t="s">
        <v>6368</v>
      </c>
      <c r="F366" s="832" t="s">
        <v>6505</v>
      </c>
      <c r="G366" s="832" t="s">
        <v>2816</v>
      </c>
      <c r="H366" s="849"/>
      <c r="I366" s="849"/>
      <c r="J366" s="832"/>
      <c r="K366" s="832"/>
      <c r="L366" s="849"/>
      <c r="M366" s="849"/>
      <c r="N366" s="832"/>
      <c r="O366" s="832"/>
      <c r="P366" s="849">
        <v>2</v>
      </c>
      <c r="Q366" s="849">
        <v>181.3</v>
      </c>
      <c r="R366" s="837"/>
      <c r="S366" s="850">
        <v>90.65</v>
      </c>
    </row>
    <row r="367" spans="1:19" ht="14.45" customHeight="1" x14ac:dyDescent="0.2">
      <c r="A367" s="831" t="s">
        <v>6366</v>
      </c>
      <c r="B367" s="832" t="s">
        <v>6367</v>
      </c>
      <c r="C367" s="832" t="s">
        <v>616</v>
      </c>
      <c r="D367" s="832" t="s">
        <v>3266</v>
      </c>
      <c r="E367" s="832" t="s">
        <v>6368</v>
      </c>
      <c r="F367" s="832" t="s">
        <v>6535</v>
      </c>
      <c r="G367" s="832" t="s">
        <v>3029</v>
      </c>
      <c r="H367" s="849"/>
      <c r="I367" s="849"/>
      <c r="J367" s="832"/>
      <c r="K367" s="832"/>
      <c r="L367" s="849"/>
      <c r="M367" s="849"/>
      <c r="N367" s="832"/>
      <c r="O367" s="832"/>
      <c r="P367" s="849">
        <v>0.05</v>
      </c>
      <c r="Q367" s="849">
        <v>13.7</v>
      </c>
      <c r="R367" s="837"/>
      <c r="S367" s="850">
        <v>273.99999999999994</v>
      </c>
    </row>
    <row r="368" spans="1:19" ht="14.45" customHeight="1" x14ac:dyDescent="0.2">
      <c r="A368" s="831" t="s">
        <v>6366</v>
      </c>
      <c r="B368" s="832" t="s">
        <v>6367</v>
      </c>
      <c r="C368" s="832" t="s">
        <v>616</v>
      </c>
      <c r="D368" s="832" t="s">
        <v>3266</v>
      </c>
      <c r="E368" s="832" t="s">
        <v>6368</v>
      </c>
      <c r="F368" s="832" t="s">
        <v>6580</v>
      </c>
      <c r="G368" s="832" t="s">
        <v>928</v>
      </c>
      <c r="H368" s="849"/>
      <c r="I368" s="849"/>
      <c r="J368" s="832"/>
      <c r="K368" s="832"/>
      <c r="L368" s="849">
        <v>1.0900000000000001</v>
      </c>
      <c r="M368" s="849">
        <v>232.38</v>
      </c>
      <c r="N368" s="832">
        <v>1</v>
      </c>
      <c r="O368" s="832">
        <v>213.1926605504587</v>
      </c>
      <c r="P368" s="849"/>
      <c r="Q368" s="849"/>
      <c r="R368" s="837"/>
      <c r="S368" s="850"/>
    </row>
    <row r="369" spans="1:19" ht="14.45" customHeight="1" x14ac:dyDescent="0.2">
      <c r="A369" s="831" t="s">
        <v>6366</v>
      </c>
      <c r="B369" s="832" t="s">
        <v>6367</v>
      </c>
      <c r="C369" s="832" t="s">
        <v>616</v>
      </c>
      <c r="D369" s="832" t="s">
        <v>3266</v>
      </c>
      <c r="E369" s="832" t="s">
        <v>6368</v>
      </c>
      <c r="F369" s="832" t="s">
        <v>6581</v>
      </c>
      <c r="G369" s="832" t="s">
        <v>928</v>
      </c>
      <c r="H369" s="849"/>
      <c r="I369" s="849"/>
      <c r="J369" s="832"/>
      <c r="K369" s="832"/>
      <c r="L369" s="849">
        <v>4</v>
      </c>
      <c r="M369" s="849">
        <v>291.72000000000003</v>
      </c>
      <c r="N369" s="832">
        <v>1</v>
      </c>
      <c r="O369" s="832">
        <v>72.930000000000007</v>
      </c>
      <c r="P369" s="849"/>
      <c r="Q369" s="849"/>
      <c r="R369" s="837"/>
      <c r="S369" s="850"/>
    </row>
    <row r="370" spans="1:19" ht="14.45" customHeight="1" x14ac:dyDescent="0.2">
      <c r="A370" s="831" t="s">
        <v>6366</v>
      </c>
      <c r="B370" s="832" t="s">
        <v>6367</v>
      </c>
      <c r="C370" s="832" t="s">
        <v>616</v>
      </c>
      <c r="D370" s="832" t="s">
        <v>3266</v>
      </c>
      <c r="E370" s="832" t="s">
        <v>6368</v>
      </c>
      <c r="F370" s="832" t="s">
        <v>6598</v>
      </c>
      <c r="G370" s="832" t="s">
        <v>2529</v>
      </c>
      <c r="H370" s="849"/>
      <c r="I370" s="849"/>
      <c r="J370" s="832"/>
      <c r="K370" s="832"/>
      <c r="L370" s="849">
        <v>1</v>
      </c>
      <c r="M370" s="849">
        <v>148.1</v>
      </c>
      <c r="N370" s="832">
        <v>1</v>
      </c>
      <c r="O370" s="832">
        <v>148.1</v>
      </c>
      <c r="P370" s="849"/>
      <c r="Q370" s="849"/>
      <c r="R370" s="837"/>
      <c r="S370" s="850"/>
    </row>
    <row r="371" spans="1:19" ht="14.45" customHeight="1" x14ac:dyDescent="0.2">
      <c r="A371" s="831" t="s">
        <v>6366</v>
      </c>
      <c r="B371" s="832" t="s">
        <v>6367</v>
      </c>
      <c r="C371" s="832" t="s">
        <v>616</v>
      </c>
      <c r="D371" s="832" t="s">
        <v>3266</v>
      </c>
      <c r="E371" s="832" t="s">
        <v>6368</v>
      </c>
      <c r="F371" s="832" t="s">
        <v>6601</v>
      </c>
      <c r="G371" s="832" t="s">
        <v>2816</v>
      </c>
      <c r="H371" s="849"/>
      <c r="I371" s="849"/>
      <c r="J371" s="832"/>
      <c r="K371" s="832"/>
      <c r="L371" s="849"/>
      <c r="M371" s="849"/>
      <c r="N371" s="832"/>
      <c r="O371" s="832"/>
      <c r="P371" s="849">
        <v>1.17</v>
      </c>
      <c r="Q371" s="849">
        <v>239.29</v>
      </c>
      <c r="R371" s="837"/>
      <c r="S371" s="850">
        <v>204.52136752136752</v>
      </c>
    </row>
    <row r="372" spans="1:19" ht="14.45" customHeight="1" x14ac:dyDescent="0.2">
      <c r="A372" s="831" t="s">
        <v>6366</v>
      </c>
      <c r="B372" s="832" t="s">
        <v>6367</v>
      </c>
      <c r="C372" s="832" t="s">
        <v>616</v>
      </c>
      <c r="D372" s="832" t="s">
        <v>3266</v>
      </c>
      <c r="E372" s="832" t="s">
        <v>6635</v>
      </c>
      <c r="F372" s="832" t="s">
        <v>6636</v>
      </c>
      <c r="G372" s="832" t="s">
        <v>6637</v>
      </c>
      <c r="H372" s="849"/>
      <c r="I372" s="849"/>
      <c r="J372" s="832"/>
      <c r="K372" s="832"/>
      <c r="L372" s="849">
        <v>2</v>
      </c>
      <c r="M372" s="849">
        <v>4319.1400000000003</v>
      </c>
      <c r="N372" s="832">
        <v>1</v>
      </c>
      <c r="O372" s="832">
        <v>2159.5700000000002</v>
      </c>
      <c r="P372" s="849">
        <v>2</v>
      </c>
      <c r="Q372" s="849">
        <v>4355.6000000000004</v>
      </c>
      <c r="R372" s="837">
        <v>1.008441495297675</v>
      </c>
      <c r="S372" s="850">
        <v>2177.8000000000002</v>
      </c>
    </row>
    <row r="373" spans="1:19" ht="14.45" customHeight="1" x14ac:dyDescent="0.2">
      <c r="A373" s="831" t="s">
        <v>6366</v>
      </c>
      <c r="B373" s="832" t="s">
        <v>6367</v>
      </c>
      <c r="C373" s="832" t="s">
        <v>616</v>
      </c>
      <c r="D373" s="832" t="s">
        <v>3266</v>
      </c>
      <c r="E373" s="832" t="s">
        <v>6657</v>
      </c>
      <c r="F373" s="832" t="s">
        <v>6662</v>
      </c>
      <c r="G373" s="832" t="s">
        <v>6663</v>
      </c>
      <c r="H373" s="849"/>
      <c r="I373" s="849"/>
      <c r="J373" s="832"/>
      <c r="K373" s="832"/>
      <c r="L373" s="849"/>
      <c r="M373" s="849"/>
      <c r="N373" s="832"/>
      <c r="O373" s="832"/>
      <c r="P373" s="849">
        <v>1</v>
      </c>
      <c r="Q373" s="849">
        <v>151</v>
      </c>
      <c r="R373" s="837"/>
      <c r="S373" s="850">
        <v>151</v>
      </c>
    </row>
    <row r="374" spans="1:19" ht="14.45" customHeight="1" x14ac:dyDescent="0.2">
      <c r="A374" s="831" t="s">
        <v>6366</v>
      </c>
      <c r="B374" s="832" t="s">
        <v>6367</v>
      </c>
      <c r="C374" s="832" t="s">
        <v>616</v>
      </c>
      <c r="D374" s="832" t="s">
        <v>3266</v>
      </c>
      <c r="E374" s="832" t="s">
        <v>6657</v>
      </c>
      <c r="F374" s="832" t="s">
        <v>6664</v>
      </c>
      <c r="G374" s="832" t="s">
        <v>6665</v>
      </c>
      <c r="H374" s="849"/>
      <c r="I374" s="849"/>
      <c r="J374" s="832"/>
      <c r="K374" s="832"/>
      <c r="L374" s="849">
        <v>1</v>
      </c>
      <c r="M374" s="849">
        <v>196</v>
      </c>
      <c r="N374" s="832">
        <v>1</v>
      </c>
      <c r="O374" s="832">
        <v>196</v>
      </c>
      <c r="P374" s="849">
        <v>2</v>
      </c>
      <c r="Q374" s="849">
        <v>398</v>
      </c>
      <c r="R374" s="837">
        <v>2.0306122448979593</v>
      </c>
      <c r="S374" s="850">
        <v>199</v>
      </c>
    </row>
    <row r="375" spans="1:19" ht="14.45" customHeight="1" x14ac:dyDescent="0.2">
      <c r="A375" s="831" t="s">
        <v>6366</v>
      </c>
      <c r="B375" s="832" t="s">
        <v>6367</v>
      </c>
      <c r="C375" s="832" t="s">
        <v>616</v>
      </c>
      <c r="D375" s="832" t="s">
        <v>3266</v>
      </c>
      <c r="E375" s="832" t="s">
        <v>6657</v>
      </c>
      <c r="F375" s="832" t="s">
        <v>6666</v>
      </c>
      <c r="G375" s="832" t="s">
        <v>6667</v>
      </c>
      <c r="H375" s="849"/>
      <c r="I375" s="849"/>
      <c r="J375" s="832"/>
      <c r="K375" s="832"/>
      <c r="L375" s="849">
        <v>1</v>
      </c>
      <c r="M375" s="849">
        <v>37</v>
      </c>
      <c r="N375" s="832">
        <v>1</v>
      </c>
      <c r="O375" s="832">
        <v>37</v>
      </c>
      <c r="P375" s="849">
        <v>3</v>
      </c>
      <c r="Q375" s="849">
        <v>114</v>
      </c>
      <c r="R375" s="837">
        <v>3.0810810810810811</v>
      </c>
      <c r="S375" s="850">
        <v>38</v>
      </c>
    </row>
    <row r="376" spans="1:19" ht="14.45" customHeight="1" x14ac:dyDescent="0.2">
      <c r="A376" s="831" t="s">
        <v>6366</v>
      </c>
      <c r="B376" s="832" t="s">
        <v>6367</v>
      </c>
      <c r="C376" s="832" t="s">
        <v>616</v>
      </c>
      <c r="D376" s="832" t="s">
        <v>3266</v>
      </c>
      <c r="E376" s="832" t="s">
        <v>6657</v>
      </c>
      <c r="F376" s="832" t="s">
        <v>6672</v>
      </c>
      <c r="G376" s="832" t="s">
        <v>6673</v>
      </c>
      <c r="H376" s="849"/>
      <c r="I376" s="849"/>
      <c r="J376" s="832"/>
      <c r="K376" s="832"/>
      <c r="L376" s="849">
        <v>2</v>
      </c>
      <c r="M376" s="849">
        <v>356</v>
      </c>
      <c r="N376" s="832">
        <v>1</v>
      </c>
      <c r="O376" s="832">
        <v>178</v>
      </c>
      <c r="P376" s="849">
        <v>1</v>
      </c>
      <c r="Q376" s="849">
        <v>179</v>
      </c>
      <c r="R376" s="837">
        <v>0.5028089887640449</v>
      </c>
      <c r="S376" s="850">
        <v>179</v>
      </c>
    </row>
    <row r="377" spans="1:19" ht="14.45" customHeight="1" x14ac:dyDescent="0.2">
      <c r="A377" s="831" t="s">
        <v>6366</v>
      </c>
      <c r="B377" s="832" t="s">
        <v>6367</v>
      </c>
      <c r="C377" s="832" t="s">
        <v>616</v>
      </c>
      <c r="D377" s="832" t="s">
        <v>3266</v>
      </c>
      <c r="E377" s="832" t="s">
        <v>6657</v>
      </c>
      <c r="F377" s="832" t="s">
        <v>6680</v>
      </c>
      <c r="G377" s="832" t="s">
        <v>6681</v>
      </c>
      <c r="H377" s="849"/>
      <c r="I377" s="849"/>
      <c r="J377" s="832"/>
      <c r="K377" s="832"/>
      <c r="L377" s="849">
        <v>3</v>
      </c>
      <c r="M377" s="849">
        <v>732</v>
      </c>
      <c r="N377" s="832">
        <v>1</v>
      </c>
      <c r="O377" s="832">
        <v>244</v>
      </c>
      <c r="P377" s="849">
        <v>2</v>
      </c>
      <c r="Q377" s="849">
        <v>490</v>
      </c>
      <c r="R377" s="837">
        <v>0.6693989071038251</v>
      </c>
      <c r="S377" s="850">
        <v>245</v>
      </c>
    </row>
    <row r="378" spans="1:19" ht="14.45" customHeight="1" x14ac:dyDescent="0.2">
      <c r="A378" s="831" t="s">
        <v>6366</v>
      </c>
      <c r="B378" s="832" t="s">
        <v>6367</v>
      </c>
      <c r="C378" s="832" t="s">
        <v>616</v>
      </c>
      <c r="D378" s="832" t="s">
        <v>3266</v>
      </c>
      <c r="E378" s="832" t="s">
        <v>6657</v>
      </c>
      <c r="F378" s="832" t="s">
        <v>6682</v>
      </c>
      <c r="G378" s="832" t="s">
        <v>6683</v>
      </c>
      <c r="H378" s="849"/>
      <c r="I378" s="849"/>
      <c r="J378" s="832"/>
      <c r="K378" s="832"/>
      <c r="L378" s="849">
        <v>2</v>
      </c>
      <c r="M378" s="849">
        <v>66.66</v>
      </c>
      <c r="N378" s="832">
        <v>1</v>
      </c>
      <c r="O378" s="832">
        <v>33.33</v>
      </c>
      <c r="P378" s="849">
        <v>1</v>
      </c>
      <c r="Q378" s="849">
        <v>33.33</v>
      </c>
      <c r="R378" s="837">
        <v>0.5</v>
      </c>
      <c r="S378" s="850">
        <v>33.33</v>
      </c>
    </row>
    <row r="379" spans="1:19" ht="14.45" customHeight="1" x14ac:dyDescent="0.2">
      <c r="A379" s="831" t="s">
        <v>6366</v>
      </c>
      <c r="B379" s="832" t="s">
        <v>6367</v>
      </c>
      <c r="C379" s="832" t="s">
        <v>616</v>
      </c>
      <c r="D379" s="832" t="s">
        <v>3266</v>
      </c>
      <c r="E379" s="832" t="s">
        <v>6657</v>
      </c>
      <c r="F379" s="832" t="s">
        <v>6684</v>
      </c>
      <c r="G379" s="832" t="s">
        <v>6685</v>
      </c>
      <c r="H379" s="849"/>
      <c r="I379" s="849"/>
      <c r="J379" s="832"/>
      <c r="K379" s="832"/>
      <c r="L379" s="849">
        <v>2</v>
      </c>
      <c r="M379" s="849">
        <v>74</v>
      </c>
      <c r="N379" s="832">
        <v>1</v>
      </c>
      <c r="O379" s="832">
        <v>37</v>
      </c>
      <c r="P379" s="849"/>
      <c r="Q379" s="849"/>
      <c r="R379" s="837"/>
      <c r="S379" s="850"/>
    </row>
    <row r="380" spans="1:19" ht="14.45" customHeight="1" x14ac:dyDescent="0.2">
      <c r="A380" s="831" t="s">
        <v>6366</v>
      </c>
      <c r="B380" s="832" t="s">
        <v>6367</v>
      </c>
      <c r="C380" s="832" t="s">
        <v>616</v>
      </c>
      <c r="D380" s="832" t="s">
        <v>3266</v>
      </c>
      <c r="E380" s="832" t="s">
        <v>6657</v>
      </c>
      <c r="F380" s="832" t="s">
        <v>6688</v>
      </c>
      <c r="G380" s="832" t="s">
        <v>6689</v>
      </c>
      <c r="H380" s="849"/>
      <c r="I380" s="849"/>
      <c r="J380" s="832"/>
      <c r="K380" s="832"/>
      <c r="L380" s="849"/>
      <c r="M380" s="849"/>
      <c r="N380" s="832"/>
      <c r="O380" s="832"/>
      <c r="P380" s="849">
        <v>2</v>
      </c>
      <c r="Q380" s="849">
        <v>66</v>
      </c>
      <c r="R380" s="837"/>
      <c r="S380" s="850">
        <v>33</v>
      </c>
    </row>
    <row r="381" spans="1:19" ht="14.45" customHeight="1" x14ac:dyDescent="0.2">
      <c r="A381" s="831" t="s">
        <v>6366</v>
      </c>
      <c r="B381" s="832" t="s">
        <v>6367</v>
      </c>
      <c r="C381" s="832" t="s">
        <v>616</v>
      </c>
      <c r="D381" s="832" t="s">
        <v>3266</v>
      </c>
      <c r="E381" s="832" t="s">
        <v>6657</v>
      </c>
      <c r="F381" s="832" t="s">
        <v>6694</v>
      </c>
      <c r="G381" s="832" t="s">
        <v>6695</v>
      </c>
      <c r="H381" s="849"/>
      <c r="I381" s="849"/>
      <c r="J381" s="832"/>
      <c r="K381" s="832"/>
      <c r="L381" s="849">
        <v>1</v>
      </c>
      <c r="M381" s="849">
        <v>132</v>
      </c>
      <c r="N381" s="832">
        <v>1</v>
      </c>
      <c r="O381" s="832">
        <v>132</v>
      </c>
      <c r="P381" s="849"/>
      <c r="Q381" s="849"/>
      <c r="R381" s="837"/>
      <c r="S381" s="850"/>
    </row>
    <row r="382" spans="1:19" ht="14.45" customHeight="1" x14ac:dyDescent="0.2">
      <c r="A382" s="831" t="s">
        <v>6366</v>
      </c>
      <c r="B382" s="832" t="s">
        <v>6367</v>
      </c>
      <c r="C382" s="832" t="s">
        <v>616</v>
      </c>
      <c r="D382" s="832" t="s">
        <v>3266</v>
      </c>
      <c r="E382" s="832" t="s">
        <v>6657</v>
      </c>
      <c r="F382" s="832" t="s">
        <v>6700</v>
      </c>
      <c r="G382" s="832" t="s">
        <v>6701</v>
      </c>
      <c r="H382" s="849"/>
      <c r="I382" s="849"/>
      <c r="J382" s="832"/>
      <c r="K382" s="832"/>
      <c r="L382" s="849">
        <v>1</v>
      </c>
      <c r="M382" s="849">
        <v>60</v>
      </c>
      <c r="N382" s="832">
        <v>1</v>
      </c>
      <c r="O382" s="832">
        <v>60</v>
      </c>
      <c r="P382" s="849"/>
      <c r="Q382" s="849"/>
      <c r="R382" s="837"/>
      <c r="S382" s="850"/>
    </row>
    <row r="383" spans="1:19" ht="14.45" customHeight="1" x14ac:dyDescent="0.2">
      <c r="A383" s="831" t="s">
        <v>6366</v>
      </c>
      <c r="B383" s="832" t="s">
        <v>6367</v>
      </c>
      <c r="C383" s="832" t="s">
        <v>616</v>
      </c>
      <c r="D383" s="832" t="s">
        <v>3267</v>
      </c>
      <c r="E383" s="832" t="s">
        <v>6368</v>
      </c>
      <c r="F383" s="832" t="s">
        <v>6369</v>
      </c>
      <c r="G383" s="832" t="s">
        <v>6370</v>
      </c>
      <c r="H383" s="849"/>
      <c r="I383" s="849"/>
      <c r="J383" s="832"/>
      <c r="K383" s="832"/>
      <c r="L383" s="849">
        <v>6.6000000000000005</v>
      </c>
      <c r="M383" s="849">
        <v>357.06000000000006</v>
      </c>
      <c r="N383" s="832">
        <v>1</v>
      </c>
      <c r="O383" s="832">
        <v>54.1</v>
      </c>
      <c r="P383" s="849">
        <v>6</v>
      </c>
      <c r="Q383" s="849">
        <v>326.22000000000003</v>
      </c>
      <c r="R383" s="837">
        <v>0.91362796168711136</v>
      </c>
      <c r="S383" s="850">
        <v>54.370000000000005</v>
      </c>
    </row>
    <row r="384" spans="1:19" ht="14.45" customHeight="1" x14ac:dyDescent="0.2">
      <c r="A384" s="831" t="s">
        <v>6366</v>
      </c>
      <c r="B384" s="832" t="s">
        <v>6367</v>
      </c>
      <c r="C384" s="832" t="s">
        <v>616</v>
      </c>
      <c r="D384" s="832" t="s">
        <v>3267</v>
      </c>
      <c r="E384" s="832" t="s">
        <v>6368</v>
      </c>
      <c r="F384" s="832" t="s">
        <v>6371</v>
      </c>
      <c r="G384" s="832" t="s">
        <v>6370</v>
      </c>
      <c r="H384" s="849">
        <v>0.2</v>
      </c>
      <c r="I384" s="849">
        <v>21.65</v>
      </c>
      <c r="J384" s="832">
        <v>4.7615905691915192E-2</v>
      </c>
      <c r="K384" s="832">
        <v>108.24999999999999</v>
      </c>
      <c r="L384" s="849">
        <v>4.2</v>
      </c>
      <c r="M384" s="849">
        <v>454.68</v>
      </c>
      <c r="N384" s="832">
        <v>1</v>
      </c>
      <c r="O384" s="832">
        <v>108.25714285714285</v>
      </c>
      <c r="P384" s="849">
        <v>3.7999999999999994</v>
      </c>
      <c r="Q384" s="849">
        <v>413.06</v>
      </c>
      <c r="R384" s="837">
        <v>0.90846309492390254</v>
      </c>
      <c r="S384" s="850">
        <v>108.70000000000002</v>
      </c>
    </row>
    <row r="385" spans="1:19" ht="14.45" customHeight="1" x14ac:dyDescent="0.2">
      <c r="A385" s="831" t="s">
        <v>6366</v>
      </c>
      <c r="B385" s="832" t="s">
        <v>6367</v>
      </c>
      <c r="C385" s="832" t="s">
        <v>616</v>
      </c>
      <c r="D385" s="832" t="s">
        <v>3267</v>
      </c>
      <c r="E385" s="832" t="s">
        <v>6368</v>
      </c>
      <c r="F385" s="832" t="s">
        <v>6375</v>
      </c>
      <c r="G385" s="832" t="s">
        <v>6376</v>
      </c>
      <c r="H385" s="849"/>
      <c r="I385" s="849"/>
      <c r="J385" s="832"/>
      <c r="K385" s="832"/>
      <c r="L385" s="849">
        <v>5.4</v>
      </c>
      <c r="M385" s="849">
        <v>69.449999999999989</v>
      </c>
      <c r="N385" s="832">
        <v>1</v>
      </c>
      <c r="O385" s="832">
        <v>12.861111111111109</v>
      </c>
      <c r="P385" s="849">
        <v>2.4</v>
      </c>
      <c r="Q385" s="849">
        <v>30.85</v>
      </c>
      <c r="R385" s="837">
        <v>0.44420446364290866</v>
      </c>
      <c r="S385" s="850">
        <v>12.854166666666668</v>
      </c>
    </row>
    <row r="386" spans="1:19" ht="14.45" customHeight="1" x14ac:dyDescent="0.2">
      <c r="A386" s="831" t="s">
        <v>6366</v>
      </c>
      <c r="B386" s="832" t="s">
        <v>6367</v>
      </c>
      <c r="C386" s="832" t="s">
        <v>616</v>
      </c>
      <c r="D386" s="832" t="s">
        <v>3267</v>
      </c>
      <c r="E386" s="832" t="s">
        <v>6368</v>
      </c>
      <c r="F386" s="832" t="s">
        <v>6377</v>
      </c>
      <c r="G386" s="832" t="s">
        <v>6378</v>
      </c>
      <c r="H386" s="849">
        <v>8.1</v>
      </c>
      <c r="I386" s="849">
        <v>1663.74</v>
      </c>
      <c r="J386" s="832">
        <v>0.61731345055711595</v>
      </c>
      <c r="K386" s="832">
        <v>205.4</v>
      </c>
      <c r="L386" s="849">
        <v>14.55</v>
      </c>
      <c r="M386" s="849">
        <v>2695.13</v>
      </c>
      <c r="N386" s="832">
        <v>1</v>
      </c>
      <c r="O386" s="832">
        <v>185.23230240549827</v>
      </c>
      <c r="P386" s="849">
        <v>33</v>
      </c>
      <c r="Q386" s="849">
        <v>6192.0299999999988</v>
      </c>
      <c r="R386" s="837">
        <v>2.2974884328399736</v>
      </c>
      <c r="S386" s="850">
        <v>187.63727272727269</v>
      </c>
    </row>
    <row r="387" spans="1:19" ht="14.45" customHeight="1" x14ac:dyDescent="0.2">
      <c r="A387" s="831" t="s">
        <v>6366</v>
      </c>
      <c r="B387" s="832" t="s">
        <v>6367</v>
      </c>
      <c r="C387" s="832" t="s">
        <v>616</v>
      </c>
      <c r="D387" s="832" t="s">
        <v>3267</v>
      </c>
      <c r="E387" s="832" t="s">
        <v>6368</v>
      </c>
      <c r="F387" s="832" t="s">
        <v>6379</v>
      </c>
      <c r="G387" s="832" t="s">
        <v>6380</v>
      </c>
      <c r="H387" s="849">
        <v>2</v>
      </c>
      <c r="I387" s="849">
        <v>11114.939999999999</v>
      </c>
      <c r="J387" s="832">
        <v>2.3437373481781374</v>
      </c>
      <c r="K387" s="832">
        <v>5557.4699999999993</v>
      </c>
      <c r="L387" s="849">
        <v>1</v>
      </c>
      <c r="M387" s="849">
        <v>4742.3999999999996</v>
      </c>
      <c r="N387" s="832">
        <v>1</v>
      </c>
      <c r="O387" s="832">
        <v>4742.3999999999996</v>
      </c>
      <c r="P387" s="849"/>
      <c r="Q387" s="849"/>
      <c r="R387" s="837"/>
      <c r="S387" s="850"/>
    </row>
    <row r="388" spans="1:19" ht="14.45" customHeight="1" x14ac:dyDescent="0.2">
      <c r="A388" s="831" t="s">
        <v>6366</v>
      </c>
      <c r="B388" s="832" t="s">
        <v>6367</v>
      </c>
      <c r="C388" s="832" t="s">
        <v>616</v>
      </c>
      <c r="D388" s="832" t="s">
        <v>3267</v>
      </c>
      <c r="E388" s="832" t="s">
        <v>6368</v>
      </c>
      <c r="F388" s="832" t="s">
        <v>6382</v>
      </c>
      <c r="G388" s="832" t="s">
        <v>1496</v>
      </c>
      <c r="H388" s="849"/>
      <c r="I388" s="849"/>
      <c r="J388" s="832"/>
      <c r="K388" s="832"/>
      <c r="L388" s="849">
        <v>275</v>
      </c>
      <c r="M388" s="849">
        <v>3739.6499999999996</v>
      </c>
      <c r="N388" s="832">
        <v>1</v>
      </c>
      <c r="O388" s="832">
        <v>13.598727272727272</v>
      </c>
      <c r="P388" s="849">
        <v>33</v>
      </c>
      <c r="Q388" s="849">
        <v>441.21</v>
      </c>
      <c r="R388" s="837">
        <v>0.11798162929685933</v>
      </c>
      <c r="S388" s="850">
        <v>13.37</v>
      </c>
    </row>
    <row r="389" spans="1:19" ht="14.45" customHeight="1" x14ac:dyDescent="0.2">
      <c r="A389" s="831" t="s">
        <v>6366</v>
      </c>
      <c r="B389" s="832" t="s">
        <v>6367</v>
      </c>
      <c r="C389" s="832" t="s">
        <v>616</v>
      </c>
      <c r="D389" s="832" t="s">
        <v>3267</v>
      </c>
      <c r="E389" s="832" t="s">
        <v>6368</v>
      </c>
      <c r="F389" s="832" t="s">
        <v>6383</v>
      </c>
      <c r="G389" s="832" t="s">
        <v>2258</v>
      </c>
      <c r="H389" s="849"/>
      <c r="I389" s="849"/>
      <c r="J389" s="832"/>
      <c r="K389" s="832"/>
      <c r="L389" s="849"/>
      <c r="M389" s="849"/>
      <c r="N389" s="832"/>
      <c r="O389" s="832"/>
      <c r="P389" s="849">
        <v>1</v>
      </c>
      <c r="Q389" s="849">
        <v>4063.52</v>
      </c>
      <c r="R389" s="837"/>
      <c r="S389" s="850">
        <v>4063.52</v>
      </c>
    </row>
    <row r="390" spans="1:19" ht="14.45" customHeight="1" x14ac:dyDescent="0.2">
      <c r="A390" s="831" t="s">
        <v>6366</v>
      </c>
      <c r="B390" s="832" t="s">
        <v>6367</v>
      </c>
      <c r="C390" s="832" t="s">
        <v>616</v>
      </c>
      <c r="D390" s="832" t="s">
        <v>3267</v>
      </c>
      <c r="E390" s="832" t="s">
        <v>6368</v>
      </c>
      <c r="F390" s="832" t="s">
        <v>6384</v>
      </c>
      <c r="G390" s="832" t="s">
        <v>2208</v>
      </c>
      <c r="H390" s="849">
        <v>1.69</v>
      </c>
      <c r="I390" s="849">
        <v>618.19000000000005</v>
      </c>
      <c r="J390" s="832"/>
      <c r="K390" s="832">
        <v>365.79289940828409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5" customHeight="1" x14ac:dyDescent="0.2">
      <c r="A391" s="831" t="s">
        <v>6366</v>
      </c>
      <c r="B391" s="832" t="s">
        <v>6367</v>
      </c>
      <c r="C391" s="832" t="s">
        <v>616</v>
      </c>
      <c r="D391" s="832" t="s">
        <v>3267</v>
      </c>
      <c r="E391" s="832" t="s">
        <v>6368</v>
      </c>
      <c r="F391" s="832" t="s">
        <v>6393</v>
      </c>
      <c r="G391" s="832" t="s">
        <v>3205</v>
      </c>
      <c r="H391" s="849">
        <v>60.699999999999996</v>
      </c>
      <c r="I391" s="849">
        <v>860891.41</v>
      </c>
      <c r="J391" s="832">
        <v>0.55569016658581349</v>
      </c>
      <c r="K391" s="832">
        <v>14182.725041186162</v>
      </c>
      <c r="L391" s="849">
        <v>113.46</v>
      </c>
      <c r="M391" s="849">
        <v>1549229.1600000001</v>
      </c>
      <c r="N391" s="832">
        <v>1</v>
      </c>
      <c r="O391" s="832">
        <v>13654.408249603386</v>
      </c>
      <c r="P391" s="849">
        <v>286.09999999999997</v>
      </c>
      <c r="Q391" s="849">
        <v>3751552.76</v>
      </c>
      <c r="R391" s="837">
        <v>2.4215609006481644</v>
      </c>
      <c r="S391" s="850">
        <v>13112.73247116393</v>
      </c>
    </row>
    <row r="392" spans="1:19" ht="14.45" customHeight="1" x14ac:dyDescent="0.2">
      <c r="A392" s="831" t="s">
        <v>6366</v>
      </c>
      <c r="B392" s="832" t="s">
        <v>6367</v>
      </c>
      <c r="C392" s="832" t="s">
        <v>616</v>
      </c>
      <c r="D392" s="832" t="s">
        <v>3267</v>
      </c>
      <c r="E392" s="832" t="s">
        <v>6368</v>
      </c>
      <c r="F392" s="832" t="s">
        <v>6394</v>
      </c>
      <c r="G392" s="832" t="s">
        <v>6395</v>
      </c>
      <c r="H392" s="849"/>
      <c r="I392" s="849"/>
      <c r="J392" s="832"/>
      <c r="K392" s="832"/>
      <c r="L392" s="849">
        <v>1</v>
      </c>
      <c r="M392" s="849">
        <v>28544.97</v>
      </c>
      <c r="N392" s="832">
        <v>1</v>
      </c>
      <c r="O392" s="832">
        <v>28544.97</v>
      </c>
      <c r="P392" s="849">
        <v>1</v>
      </c>
      <c r="Q392" s="849">
        <v>28545</v>
      </c>
      <c r="R392" s="837">
        <v>1.0000010509732538</v>
      </c>
      <c r="S392" s="850">
        <v>28545</v>
      </c>
    </row>
    <row r="393" spans="1:19" ht="14.45" customHeight="1" x14ac:dyDescent="0.2">
      <c r="A393" s="831" t="s">
        <v>6366</v>
      </c>
      <c r="B393" s="832" t="s">
        <v>6367</v>
      </c>
      <c r="C393" s="832" t="s">
        <v>616</v>
      </c>
      <c r="D393" s="832" t="s">
        <v>3267</v>
      </c>
      <c r="E393" s="832" t="s">
        <v>6368</v>
      </c>
      <c r="F393" s="832" t="s">
        <v>6396</v>
      </c>
      <c r="G393" s="832" t="s">
        <v>6395</v>
      </c>
      <c r="H393" s="849"/>
      <c r="I393" s="849"/>
      <c r="J393" s="832"/>
      <c r="K393" s="832"/>
      <c r="L393" s="849">
        <v>1</v>
      </c>
      <c r="M393" s="849">
        <v>57847.6</v>
      </c>
      <c r="N393" s="832">
        <v>1</v>
      </c>
      <c r="O393" s="832">
        <v>57847.6</v>
      </c>
      <c r="P393" s="849">
        <v>1</v>
      </c>
      <c r="Q393" s="849">
        <v>57847.6</v>
      </c>
      <c r="R393" s="837">
        <v>1</v>
      </c>
      <c r="S393" s="850">
        <v>57847.6</v>
      </c>
    </row>
    <row r="394" spans="1:19" ht="14.45" customHeight="1" x14ac:dyDescent="0.2">
      <c r="A394" s="831" t="s">
        <v>6366</v>
      </c>
      <c r="B394" s="832" t="s">
        <v>6367</v>
      </c>
      <c r="C394" s="832" t="s">
        <v>616</v>
      </c>
      <c r="D394" s="832" t="s">
        <v>3267</v>
      </c>
      <c r="E394" s="832" t="s">
        <v>6368</v>
      </c>
      <c r="F394" s="832" t="s">
        <v>6397</v>
      </c>
      <c r="G394" s="832" t="s">
        <v>6395</v>
      </c>
      <c r="H394" s="849">
        <v>8</v>
      </c>
      <c r="I394" s="849">
        <v>891572.24</v>
      </c>
      <c r="J394" s="832">
        <v>0.57142719436445</v>
      </c>
      <c r="K394" s="832">
        <v>111446.53</v>
      </c>
      <c r="L394" s="849">
        <v>14</v>
      </c>
      <c r="M394" s="849">
        <v>1560255.1800000002</v>
      </c>
      <c r="N394" s="832">
        <v>1</v>
      </c>
      <c r="O394" s="832">
        <v>111446.79857142859</v>
      </c>
      <c r="P394" s="849">
        <v>17</v>
      </c>
      <c r="Q394" s="849">
        <v>1894599</v>
      </c>
      <c r="R394" s="837">
        <v>1.2142879089816576</v>
      </c>
      <c r="S394" s="850">
        <v>111447</v>
      </c>
    </row>
    <row r="395" spans="1:19" ht="14.45" customHeight="1" x14ac:dyDescent="0.2">
      <c r="A395" s="831" t="s">
        <v>6366</v>
      </c>
      <c r="B395" s="832" t="s">
        <v>6367</v>
      </c>
      <c r="C395" s="832" t="s">
        <v>616</v>
      </c>
      <c r="D395" s="832" t="s">
        <v>3267</v>
      </c>
      <c r="E395" s="832" t="s">
        <v>6368</v>
      </c>
      <c r="F395" s="832" t="s">
        <v>6400</v>
      </c>
      <c r="G395" s="832" t="s">
        <v>4461</v>
      </c>
      <c r="H395" s="849">
        <v>2</v>
      </c>
      <c r="I395" s="849">
        <v>111248.62</v>
      </c>
      <c r="J395" s="832"/>
      <c r="K395" s="832">
        <v>55624.31</v>
      </c>
      <c r="L395" s="849"/>
      <c r="M395" s="849"/>
      <c r="N395" s="832"/>
      <c r="O395" s="832"/>
      <c r="P395" s="849">
        <v>106</v>
      </c>
      <c r="Q395" s="849">
        <v>2546353.2000000002</v>
      </c>
      <c r="R395" s="837"/>
      <c r="S395" s="850">
        <v>24022.2</v>
      </c>
    </row>
    <row r="396" spans="1:19" ht="14.45" customHeight="1" x14ac:dyDescent="0.2">
      <c r="A396" s="831" t="s">
        <v>6366</v>
      </c>
      <c r="B396" s="832" t="s">
        <v>6367</v>
      </c>
      <c r="C396" s="832" t="s">
        <v>616</v>
      </c>
      <c r="D396" s="832" t="s">
        <v>3267</v>
      </c>
      <c r="E396" s="832" t="s">
        <v>6368</v>
      </c>
      <c r="F396" s="832" t="s">
        <v>6401</v>
      </c>
      <c r="G396" s="832" t="s">
        <v>6402</v>
      </c>
      <c r="H396" s="849">
        <v>9</v>
      </c>
      <c r="I396" s="849">
        <v>74651.13</v>
      </c>
      <c r="J396" s="832">
        <v>0.36000000000000004</v>
      </c>
      <c r="K396" s="832">
        <v>8294.57</v>
      </c>
      <c r="L396" s="849">
        <v>25</v>
      </c>
      <c r="M396" s="849">
        <v>207364.25</v>
      </c>
      <c r="N396" s="832">
        <v>1</v>
      </c>
      <c r="O396" s="832">
        <v>8294.57</v>
      </c>
      <c r="P396" s="849">
        <v>40</v>
      </c>
      <c r="Q396" s="849">
        <v>330386</v>
      </c>
      <c r="R396" s="837">
        <v>1.59326402694775</v>
      </c>
      <c r="S396" s="850">
        <v>8259.65</v>
      </c>
    </row>
    <row r="397" spans="1:19" ht="14.45" customHeight="1" x14ac:dyDescent="0.2">
      <c r="A397" s="831" t="s">
        <v>6366</v>
      </c>
      <c r="B397" s="832" t="s">
        <v>6367</v>
      </c>
      <c r="C397" s="832" t="s">
        <v>616</v>
      </c>
      <c r="D397" s="832" t="s">
        <v>3267</v>
      </c>
      <c r="E397" s="832" t="s">
        <v>6368</v>
      </c>
      <c r="F397" s="832" t="s">
        <v>6407</v>
      </c>
      <c r="G397" s="832" t="s">
        <v>4461</v>
      </c>
      <c r="H397" s="849"/>
      <c r="I397" s="849"/>
      <c r="J397" s="832"/>
      <c r="K397" s="832"/>
      <c r="L397" s="849"/>
      <c r="M397" s="849"/>
      <c r="N397" s="832"/>
      <c r="O397" s="832"/>
      <c r="P397" s="849">
        <v>21</v>
      </c>
      <c r="Q397" s="849">
        <v>1513398.6</v>
      </c>
      <c r="R397" s="837"/>
      <c r="S397" s="850">
        <v>72066.600000000006</v>
      </c>
    </row>
    <row r="398" spans="1:19" ht="14.45" customHeight="1" x14ac:dyDescent="0.2">
      <c r="A398" s="831" t="s">
        <v>6366</v>
      </c>
      <c r="B398" s="832" t="s">
        <v>6367</v>
      </c>
      <c r="C398" s="832" t="s">
        <v>616</v>
      </c>
      <c r="D398" s="832" t="s">
        <v>3267</v>
      </c>
      <c r="E398" s="832" t="s">
        <v>6368</v>
      </c>
      <c r="F398" s="832" t="s">
        <v>6408</v>
      </c>
      <c r="G398" s="832" t="s">
        <v>2288</v>
      </c>
      <c r="H398" s="849"/>
      <c r="I398" s="849"/>
      <c r="J398" s="832"/>
      <c r="K398" s="832"/>
      <c r="L398" s="849">
        <v>6.9399999999999995</v>
      </c>
      <c r="M398" s="849">
        <v>46714.81</v>
      </c>
      <c r="N398" s="832">
        <v>1</v>
      </c>
      <c r="O398" s="832">
        <v>6731.2406340057642</v>
      </c>
      <c r="P398" s="849">
        <v>15.36</v>
      </c>
      <c r="Q398" s="849">
        <v>99390.920000000013</v>
      </c>
      <c r="R398" s="837">
        <v>2.1276104944020968</v>
      </c>
      <c r="S398" s="850">
        <v>6470.7630208333348</v>
      </c>
    </row>
    <row r="399" spans="1:19" ht="14.45" customHeight="1" x14ac:dyDescent="0.2">
      <c r="A399" s="831" t="s">
        <v>6366</v>
      </c>
      <c r="B399" s="832" t="s">
        <v>6367</v>
      </c>
      <c r="C399" s="832" t="s">
        <v>616</v>
      </c>
      <c r="D399" s="832" t="s">
        <v>3267</v>
      </c>
      <c r="E399" s="832" t="s">
        <v>6368</v>
      </c>
      <c r="F399" s="832" t="s">
        <v>6409</v>
      </c>
      <c r="G399" s="832" t="s">
        <v>2288</v>
      </c>
      <c r="H399" s="849"/>
      <c r="I399" s="849"/>
      <c r="J399" s="832"/>
      <c r="K399" s="832"/>
      <c r="L399" s="849">
        <v>11.21</v>
      </c>
      <c r="M399" s="849">
        <v>306926.96000000002</v>
      </c>
      <c r="N399" s="832">
        <v>1</v>
      </c>
      <c r="O399" s="832">
        <v>27379.746654772523</v>
      </c>
      <c r="P399" s="849">
        <v>10.43</v>
      </c>
      <c r="Q399" s="849">
        <v>269893.24</v>
      </c>
      <c r="R399" s="837">
        <v>0.87934028343420845</v>
      </c>
      <c r="S399" s="850">
        <v>25876.628954937678</v>
      </c>
    </row>
    <row r="400" spans="1:19" ht="14.45" customHeight="1" x14ac:dyDescent="0.2">
      <c r="A400" s="831" t="s">
        <v>6366</v>
      </c>
      <c r="B400" s="832" t="s">
        <v>6367</v>
      </c>
      <c r="C400" s="832" t="s">
        <v>616</v>
      </c>
      <c r="D400" s="832" t="s">
        <v>3267</v>
      </c>
      <c r="E400" s="832" t="s">
        <v>6368</v>
      </c>
      <c r="F400" s="832" t="s">
        <v>6410</v>
      </c>
      <c r="G400" s="832" t="s">
        <v>2298</v>
      </c>
      <c r="H400" s="849">
        <v>9.65</v>
      </c>
      <c r="I400" s="849">
        <v>48085.95</v>
      </c>
      <c r="J400" s="832"/>
      <c r="K400" s="832">
        <v>4982.9999999999991</v>
      </c>
      <c r="L400" s="849"/>
      <c r="M400" s="849"/>
      <c r="N400" s="832"/>
      <c r="O400" s="832"/>
      <c r="P400" s="849">
        <v>35.93</v>
      </c>
      <c r="Q400" s="849">
        <v>175718.91</v>
      </c>
      <c r="R400" s="837"/>
      <c r="S400" s="850">
        <v>4890.5903145004177</v>
      </c>
    </row>
    <row r="401" spans="1:19" ht="14.45" customHeight="1" x14ac:dyDescent="0.2">
      <c r="A401" s="831" t="s">
        <v>6366</v>
      </c>
      <c r="B401" s="832" t="s">
        <v>6367</v>
      </c>
      <c r="C401" s="832" t="s">
        <v>616</v>
      </c>
      <c r="D401" s="832" t="s">
        <v>3267</v>
      </c>
      <c r="E401" s="832" t="s">
        <v>6368</v>
      </c>
      <c r="F401" s="832" t="s">
        <v>6412</v>
      </c>
      <c r="G401" s="832" t="s">
        <v>3215</v>
      </c>
      <c r="H401" s="849">
        <v>4.42</v>
      </c>
      <c r="I401" s="849">
        <v>46575.71</v>
      </c>
      <c r="J401" s="832">
        <v>3.2375629429641513E-2</v>
      </c>
      <c r="K401" s="832">
        <v>10537.490950226244</v>
      </c>
      <c r="L401" s="849">
        <v>144.03</v>
      </c>
      <c r="M401" s="849">
        <v>1438604</v>
      </c>
      <c r="N401" s="832">
        <v>1</v>
      </c>
      <c r="O401" s="832">
        <v>9988.2246754148437</v>
      </c>
      <c r="P401" s="849"/>
      <c r="Q401" s="849"/>
      <c r="R401" s="837"/>
      <c r="S401" s="850"/>
    </row>
    <row r="402" spans="1:19" ht="14.45" customHeight="1" x14ac:dyDescent="0.2">
      <c r="A402" s="831" t="s">
        <v>6366</v>
      </c>
      <c r="B402" s="832" t="s">
        <v>6367</v>
      </c>
      <c r="C402" s="832" t="s">
        <v>616</v>
      </c>
      <c r="D402" s="832" t="s">
        <v>3267</v>
      </c>
      <c r="E402" s="832" t="s">
        <v>6368</v>
      </c>
      <c r="F402" s="832" t="s">
        <v>6413</v>
      </c>
      <c r="G402" s="832" t="s">
        <v>6414</v>
      </c>
      <c r="H402" s="849">
        <v>1</v>
      </c>
      <c r="I402" s="849">
        <v>48.74</v>
      </c>
      <c r="J402" s="832"/>
      <c r="K402" s="832">
        <v>48.74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5" customHeight="1" x14ac:dyDescent="0.2">
      <c r="A403" s="831" t="s">
        <v>6366</v>
      </c>
      <c r="B403" s="832" t="s">
        <v>6367</v>
      </c>
      <c r="C403" s="832" t="s">
        <v>616</v>
      </c>
      <c r="D403" s="832" t="s">
        <v>3267</v>
      </c>
      <c r="E403" s="832" t="s">
        <v>6368</v>
      </c>
      <c r="F403" s="832" t="s">
        <v>6415</v>
      </c>
      <c r="G403" s="832" t="s">
        <v>6416</v>
      </c>
      <c r="H403" s="849">
        <v>27.400000000000002</v>
      </c>
      <c r="I403" s="849">
        <v>3768.52</v>
      </c>
      <c r="J403" s="832"/>
      <c r="K403" s="832">
        <v>137.53722627737224</v>
      </c>
      <c r="L403" s="849"/>
      <c r="M403" s="849"/>
      <c r="N403" s="832"/>
      <c r="O403" s="832"/>
      <c r="P403" s="849"/>
      <c r="Q403" s="849"/>
      <c r="R403" s="837"/>
      <c r="S403" s="850"/>
    </row>
    <row r="404" spans="1:19" ht="14.45" customHeight="1" x14ac:dyDescent="0.2">
      <c r="A404" s="831" t="s">
        <v>6366</v>
      </c>
      <c r="B404" s="832" t="s">
        <v>6367</v>
      </c>
      <c r="C404" s="832" t="s">
        <v>616</v>
      </c>
      <c r="D404" s="832" t="s">
        <v>3267</v>
      </c>
      <c r="E404" s="832" t="s">
        <v>6368</v>
      </c>
      <c r="F404" s="832" t="s">
        <v>6417</v>
      </c>
      <c r="G404" s="832" t="s">
        <v>6416</v>
      </c>
      <c r="H404" s="849">
        <v>66.09</v>
      </c>
      <c r="I404" s="849">
        <v>45447.35</v>
      </c>
      <c r="J404" s="832"/>
      <c r="K404" s="832">
        <v>687.65849599031617</v>
      </c>
      <c r="L404" s="849"/>
      <c r="M404" s="849"/>
      <c r="N404" s="832"/>
      <c r="O404" s="832"/>
      <c r="P404" s="849"/>
      <c r="Q404" s="849"/>
      <c r="R404" s="837"/>
      <c r="S404" s="850"/>
    </row>
    <row r="405" spans="1:19" ht="14.45" customHeight="1" x14ac:dyDescent="0.2">
      <c r="A405" s="831" t="s">
        <v>6366</v>
      </c>
      <c r="B405" s="832" t="s">
        <v>6367</v>
      </c>
      <c r="C405" s="832" t="s">
        <v>616</v>
      </c>
      <c r="D405" s="832" t="s">
        <v>3267</v>
      </c>
      <c r="E405" s="832" t="s">
        <v>6368</v>
      </c>
      <c r="F405" s="832" t="s">
        <v>6421</v>
      </c>
      <c r="G405" s="832" t="s">
        <v>2258</v>
      </c>
      <c r="H405" s="849"/>
      <c r="I405" s="849"/>
      <c r="J405" s="832"/>
      <c r="K405" s="832"/>
      <c r="L405" s="849"/>
      <c r="M405" s="849"/>
      <c r="N405" s="832"/>
      <c r="O405" s="832"/>
      <c r="P405" s="849">
        <v>35</v>
      </c>
      <c r="Q405" s="849">
        <v>45180.1</v>
      </c>
      <c r="R405" s="837"/>
      <c r="S405" s="850">
        <v>1290.8599999999999</v>
      </c>
    </row>
    <row r="406" spans="1:19" ht="14.45" customHeight="1" x14ac:dyDescent="0.2">
      <c r="A406" s="831" t="s">
        <v>6366</v>
      </c>
      <c r="B406" s="832" t="s">
        <v>6367</v>
      </c>
      <c r="C406" s="832" t="s">
        <v>616</v>
      </c>
      <c r="D406" s="832" t="s">
        <v>3267</v>
      </c>
      <c r="E406" s="832" t="s">
        <v>6368</v>
      </c>
      <c r="F406" s="832" t="s">
        <v>6422</v>
      </c>
      <c r="G406" s="832" t="s">
        <v>673</v>
      </c>
      <c r="H406" s="849">
        <v>0.1</v>
      </c>
      <c r="I406" s="849">
        <v>7.8</v>
      </c>
      <c r="J406" s="832"/>
      <c r="K406" s="832">
        <v>78</v>
      </c>
      <c r="L406" s="849"/>
      <c r="M406" s="849"/>
      <c r="N406" s="832"/>
      <c r="O406" s="832"/>
      <c r="P406" s="849">
        <v>0.5</v>
      </c>
      <c r="Q406" s="849">
        <v>26.659999999999997</v>
      </c>
      <c r="R406" s="837"/>
      <c r="S406" s="850">
        <v>53.319999999999993</v>
      </c>
    </row>
    <row r="407" spans="1:19" ht="14.45" customHeight="1" x14ac:dyDescent="0.2">
      <c r="A407" s="831" t="s">
        <v>6366</v>
      </c>
      <c r="B407" s="832" t="s">
        <v>6367</v>
      </c>
      <c r="C407" s="832" t="s">
        <v>616</v>
      </c>
      <c r="D407" s="832" t="s">
        <v>3267</v>
      </c>
      <c r="E407" s="832" t="s">
        <v>6368</v>
      </c>
      <c r="F407" s="832" t="s">
        <v>6423</v>
      </c>
      <c r="G407" s="832" t="s">
        <v>1445</v>
      </c>
      <c r="H407" s="849">
        <v>12.2</v>
      </c>
      <c r="I407" s="849">
        <v>2222.23</v>
      </c>
      <c r="J407" s="832">
        <v>0.38471912524410345</v>
      </c>
      <c r="K407" s="832">
        <v>182.15</v>
      </c>
      <c r="L407" s="849">
        <v>32.25</v>
      </c>
      <c r="M407" s="849">
        <v>5776.24</v>
      </c>
      <c r="N407" s="832">
        <v>1</v>
      </c>
      <c r="O407" s="832">
        <v>179.10821705426355</v>
      </c>
      <c r="P407" s="849">
        <v>48.6</v>
      </c>
      <c r="Q407" s="849">
        <v>8518.34</v>
      </c>
      <c r="R407" s="837">
        <v>1.4747205794773071</v>
      </c>
      <c r="S407" s="850">
        <v>175.27448559670782</v>
      </c>
    </row>
    <row r="408" spans="1:19" ht="14.45" customHeight="1" x14ac:dyDescent="0.2">
      <c r="A408" s="831" t="s">
        <v>6366</v>
      </c>
      <c r="B408" s="832" t="s">
        <v>6367</v>
      </c>
      <c r="C408" s="832" t="s">
        <v>616</v>
      </c>
      <c r="D408" s="832" t="s">
        <v>3267</v>
      </c>
      <c r="E408" s="832" t="s">
        <v>6368</v>
      </c>
      <c r="F408" s="832" t="s">
        <v>6424</v>
      </c>
      <c r="G408" s="832" t="s">
        <v>881</v>
      </c>
      <c r="H408" s="849">
        <v>21.2</v>
      </c>
      <c r="I408" s="849">
        <v>1545.98</v>
      </c>
      <c r="J408" s="832">
        <v>0.84078684744361598</v>
      </c>
      <c r="K408" s="832">
        <v>72.923584905660377</v>
      </c>
      <c r="L408" s="849">
        <v>27</v>
      </c>
      <c r="M408" s="849">
        <v>1838.73</v>
      </c>
      <c r="N408" s="832">
        <v>1</v>
      </c>
      <c r="O408" s="832">
        <v>68.101111111111109</v>
      </c>
      <c r="P408" s="849">
        <v>11.2</v>
      </c>
      <c r="Q408" s="849">
        <v>672.6099999999999</v>
      </c>
      <c r="R408" s="837">
        <v>0.36580139552843532</v>
      </c>
      <c r="S408" s="850">
        <v>60.054464285714282</v>
      </c>
    </row>
    <row r="409" spans="1:19" ht="14.45" customHeight="1" x14ac:dyDescent="0.2">
      <c r="A409" s="831" t="s">
        <v>6366</v>
      </c>
      <c r="B409" s="832" t="s">
        <v>6367</v>
      </c>
      <c r="C409" s="832" t="s">
        <v>616</v>
      </c>
      <c r="D409" s="832" t="s">
        <v>3267</v>
      </c>
      <c r="E409" s="832" t="s">
        <v>6368</v>
      </c>
      <c r="F409" s="832" t="s">
        <v>6425</v>
      </c>
      <c r="G409" s="832" t="s">
        <v>3373</v>
      </c>
      <c r="H409" s="849">
        <v>3.1399999999999997</v>
      </c>
      <c r="I409" s="849">
        <v>1697.1499999999999</v>
      </c>
      <c r="J409" s="832">
        <v>0.61682022206472953</v>
      </c>
      <c r="K409" s="832">
        <v>540.49363057324842</v>
      </c>
      <c r="L409" s="849">
        <v>4.01</v>
      </c>
      <c r="M409" s="849">
        <v>2751.45</v>
      </c>
      <c r="N409" s="832">
        <v>1</v>
      </c>
      <c r="O409" s="832">
        <v>686.14713216957603</v>
      </c>
      <c r="P409" s="849">
        <v>12.74</v>
      </c>
      <c r="Q409" s="849">
        <v>8741.6900000000023</v>
      </c>
      <c r="R409" s="837">
        <v>3.1771211543004609</v>
      </c>
      <c r="S409" s="850">
        <v>686.16091051805358</v>
      </c>
    </row>
    <row r="410" spans="1:19" ht="14.45" customHeight="1" x14ac:dyDescent="0.2">
      <c r="A410" s="831" t="s">
        <v>6366</v>
      </c>
      <c r="B410" s="832" t="s">
        <v>6367</v>
      </c>
      <c r="C410" s="832" t="s">
        <v>616</v>
      </c>
      <c r="D410" s="832" t="s">
        <v>3267</v>
      </c>
      <c r="E410" s="832" t="s">
        <v>6368</v>
      </c>
      <c r="F410" s="832" t="s">
        <v>6426</v>
      </c>
      <c r="G410" s="832" t="s">
        <v>3373</v>
      </c>
      <c r="H410" s="849">
        <v>8.65</v>
      </c>
      <c r="I410" s="849">
        <v>1184.26</v>
      </c>
      <c r="J410" s="832">
        <v>0.98618478577674151</v>
      </c>
      <c r="K410" s="832">
        <v>136.9086705202312</v>
      </c>
      <c r="L410" s="849">
        <v>7</v>
      </c>
      <c r="M410" s="849">
        <v>1200.8499999999999</v>
      </c>
      <c r="N410" s="832">
        <v>1</v>
      </c>
      <c r="O410" s="832">
        <v>171.54999999999998</v>
      </c>
      <c r="P410" s="849">
        <v>12.45</v>
      </c>
      <c r="Q410" s="849">
        <v>2135.79</v>
      </c>
      <c r="R410" s="837">
        <v>1.7785651829953784</v>
      </c>
      <c r="S410" s="850">
        <v>171.54939759036145</v>
      </c>
    </row>
    <row r="411" spans="1:19" ht="14.45" customHeight="1" x14ac:dyDescent="0.2">
      <c r="A411" s="831" t="s">
        <v>6366</v>
      </c>
      <c r="B411" s="832" t="s">
        <v>6367</v>
      </c>
      <c r="C411" s="832" t="s">
        <v>616</v>
      </c>
      <c r="D411" s="832" t="s">
        <v>3267</v>
      </c>
      <c r="E411" s="832" t="s">
        <v>6368</v>
      </c>
      <c r="F411" s="832" t="s">
        <v>6427</v>
      </c>
      <c r="G411" s="832" t="s">
        <v>3373</v>
      </c>
      <c r="H411" s="849">
        <v>31.560000000000002</v>
      </c>
      <c r="I411" s="849">
        <v>8829.84</v>
      </c>
      <c r="J411" s="832">
        <v>0.56156105354069696</v>
      </c>
      <c r="K411" s="832">
        <v>279.77946768060838</v>
      </c>
      <c r="L411" s="849">
        <v>45.829999999999991</v>
      </c>
      <c r="M411" s="849">
        <v>15723.740000000002</v>
      </c>
      <c r="N411" s="832">
        <v>1</v>
      </c>
      <c r="O411" s="832">
        <v>343.08837006327741</v>
      </c>
      <c r="P411" s="849">
        <v>67.650000000000006</v>
      </c>
      <c r="Q411" s="849">
        <v>23209.87</v>
      </c>
      <c r="R411" s="837">
        <v>1.4761036496406068</v>
      </c>
      <c r="S411" s="850">
        <v>343.08750923872873</v>
      </c>
    </row>
    <row r="412" spans="1:19" ht="14.45" customHeight="1" x14ac:dyDescent="0.2">
      <c r="A412" s="831" t="s">
        <v>6366</v>
      </c>
      <c r="B412" s="832" t="s">
        <v>6367</v>
      </c>
      <c r="C412" s="832" t="s">
        <v>616</v>
      </c>
      <c r="D412" s="832" t="s">
        <v>3267</v>
      </c>
      <c r="E412" s="832" t="s">
        <v>6368</v>
      </c>
      <c r="F412" s="832" t="s">
        <v>6428</v>
      </c>
      <c r="G412" s="832" t="s">
        <v>1559</v>
      </c>
      <c r="H412" s="849">
        <v>0.2</v>
      </c>
      <c r="I412" s="849">
        <v>11.99</v>
      </c>
      <c r="J412" s="832">
        <v>0.22290388548057261</v>
      </c>
      <c r="K412" s="832">
        <v>59.949999999999996</v>
      </c>
      <c r="L412" s="849">
        <v>1</v>
      </c>
      <c r="M412" s="849">
        <v>53.79</v>
      </c>
      <c r="N412" s="832">
        <v>1</v>
      </c>
      <c r="O412" s="832">
        <v>53.79</v>
      </c>
      <c r="P412" s="849">
        <v>2.6</v>
      </c>
      <c r="Q412" s="849">
        <v>115.87</v>
      </c>
      <c r="R412" s="837">
        <v>2.1541178657743076</v>
      </c>
      <c r="S412" s="850">
        <v>44.565384615384616</v>
      </c>
    </row>
    <row r="413" spans="1:19" ht="14.45" customHeight="1" x14ac:dyDescent="0.2">
      <c r="A413" s="831" t="s">
        <v>6366</v>
      </c>
      <c r="B413" s="832" t="s">
        <v>6367</v>
      </c>
      <c r="C413" s="832" t="s">
        <v>616</v>
      </c>
      <c r="D413" s="832" t="s">
        <v>3267</v>
      </c>
      <c r="E413" s="832" t="s">
        <v>6368</v>
      </c>
      <c r="F413" s="832" t="s">
        <v>6430</v>
      </c>
      <c r="G413" s="832" t="s">
        <v>6431</v>
      </c>
      <c r="H413" s="849">
        <v>0.08</v>
      </c>
      <c r="I413" s="849">
        <v>20.89</v>
      </c>
      <c r="J413" s="832"/>
      <c r="K413" s="832">
        <v>261.125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5" customHeight="1" x14ac:dyDescent="0.2">
      <c r="A414" s="831" t="s">
        <v>6366</v>
      </c>
      <c r="B414" s="832" t="s">
        <v>6367</v>
      </c>
      <c r="C414" s="832" t="s">
        <v>616</v>
      </c>
      <c r="D414" s="832" t="s">
        <v>3267</v>
      </c>
      <c r="E414" s="832" t="s">
        <v>6368</v>
      </c>
      <c r="F414" s="832" t="s">
        <v>6432</v>
      </c>
      <c r="G414" s="832" t="s">
        <v>6433</v>
      </c>
      <c r="H414" s="849">
        <v>0.4</v>
      </c>
      <c r="I414" s="849">
        <v>46.92</v>
      </c>
      <c r="J414" s="832">
        <v>0.2105263157894737</v>
      </c>
      <c r="K414" s="832">
        <v>117.3</v>
      </c>
      <c r="L414" s="849">
        <v>1.9000000000000001</v>
      </c>
      <c r="M414" s="849">
        <v>222.87</v>
      </c>
      <c r="N414" s="832">
        <v>1</v>
      </c>
      <c r="O414" s="832">
        <v>117.3</v>
      </c>
      <c r="P414" s="849">
        <v>4.5</v>
      </c>
      <c r="Q414" s="849">
        <v>527.85</v>
      </c>
      <c r="R414" s="837">
        <v>2.3684210526315792</v>
      </c>
      <c r="S414" s="850">
        <v>117.30000000000001</v>
      </c>
    </row>
    <row r="415" spans="1:19" ht="14.45" customHeight="1" x14ac:dyDescent="0.2">
      <c r="A415" s="831" t="s">
        <v>6366</v>
      </c>
      <c r="B415" s="832" t="s">
        <v>6367</v>
      </c>
      <c r="C415" s="832" t="s">
        <v>616</v>
      </c>
      <c r="D415" s="832" t="s">
        <v>3267</v>
      </c>
      <c r="E415" s="832" t="s">
        <v>6368</v>
      </c>
      <c r="F415" s="832" t="s">
        <v>6434</v>
      </c>
      <c r="G415" s="832" t="s">
        <v>1451</v>
      </c>
      <c r="H415" s="849"/>
      <c r="I415" s="849"/>
      <c r="J415" s="832"/>
      <c r="K415" s="832"/>
      <c r="L415" s="849">
        <v>2</v>
      </c>
      <c r="M415" s="849">
        <v>179</v>
      </c>
      <c r="N415" s="832">
        <v>1</v>
      </c>
      <c r="O415" s="832">
        <v>89.5</v>
      </c>
      <c r="P415" s="849">
        <v>11.200000000000001</v>
      </c>
      <c r="Q415" s="849">
        <v>745.02</v>
      </c>
      <c r="R415" s="837">
        <v>4.1621229050279327</v>
      </c>
      <c r="S415" s="850">
        <v>66.519642857142856</v>
      </c>
    </row>
    <row r="416" spans="1:19" ht="14.45" customHeight="1" x14ac:dyDescent="0.2">
      <c r="A416" s="831" t="s">
        <v>6366</v>
      </c>
      <c r="B416" s="832" t="s">
        <v>6367</v>
      </c>
      <c r="C416" s="832" t="s">
        <v>616</v>
      </c>
      <c r="D416" s="832" t="s">
        <v>3267</v>
      </c>
      <c r="E416" s="832" t="s">
        <v>6368</v>
      </c>
      <c r="F416" s="832" t="s">
        <v>6437</v>
      </c>
      <c r="G416" s="832" t="s">
        <v>2028</v>
      </c>
      <c r="H416" s="849"/>
      <c r="I416" s="849"/>
      <c r="J416" s="832"/>
      <c r="K416" s="832"/>
      <c r="L416" s="849"/>
      <c r="M416" s="849"/>
      <c r="N416" s="832"/>
      <c r="O416" s="832"/>
      <c r="P416" s="849">
        <v>0</v>
      </c>
      <c r="Q416" s="849">
        <v>0</v>
      </c>
      <c r="R416" s="837"/>
      <c r="S416" s="850"/>
    </row>
    <row r="417" spans="1:19" ht="14.45" customHeight="1" x14ac:dyDescent="0.2">
      <c r="A417" s="831" t="s">
        <v>6366</v>
      </c>
      <c r="B417" s="832" t="s">
        <v>6367</v>
      </c>
      <c r="C417" s="832" t="s">
        <v>616</v>
      </c>
      <c r="D417" s="832" t="s">
        <v>3267</v>
      </c>
      <c r="E417" s="832" t="s">
        <v>6368</v>
      </c>
      <c r="F417" s="832" t="s">
        <v>6438</v>
      </c>
      <c r="G417" s="832" t="s">
        <v>1936</v>
      </c>
      <c r="H417" s="849">
        <v>0.06</v>
      </c>
      <c r="I417" s="849">
        <v>12.04</v>
      </c>
      <c r="J417" s="832">
        <v>0.25</v>
      </c>
      <c r="K417" s="832">
        <v>200.66666666666666</v>
      </c>
      <c r="L417" s="849">
        <v>0.24</v>
      </c>
      <c r="M417" s="849">
        <v>48.16</v>
      </c>
      <c r="N417" s="832">
        <v>1</v>
      </c>
      <c r="O417" s="832">
        <v>200.66666666666666</v>
      </c>
      <c r="P417" s="849">
        <v>2.5799999999999996</v>
      </c>
      <c r="Q417" s="849">
        <v>479.68</v>
      </c>
      <c r="R417" s="837">
        <v>9.9601328903654487</v>
      </c>
      <c r="S417" s="850">
        <v>185.92248062015506</v>
      </c>
    </row>
    <row r="418" spans="1:19" ht="14.45" customHeight="1" x14ac:dyDescent="0.2">
      <c r="A418" s="831" t="s">
        <v>6366</v>
      </c>
      <c r="B418" s="832" t="s">
        <v>6367</v>
      </c>
      <c r="C418" s="832" t="s">
        <v>616</v>
      </c>
      <c r="D418" s="832" t="s">
        <v>3267</v>
      </c>
      <c r="E418" s="832" t="s">
        <v>6368</v>
      </c>
      <c r="F418" s="832" t="s">
        <v>6439</v>
      </c>
      <c r="G418" s="832" t="s">
        <v>2816</v>
      </c>
      <c r="H418" s="849">
        <v>16.36</v>
      </c>
      <c r="I418" s="849">
        <v>38493.29</v>
      </c>
      <c r="J418" s="832">
        <v>0.36905009122399296</v>
      </c>
      <c r="K418" s="832">
        <v>2352.8905867970661</v>
      </c>
      <c r="L418" s="849">
        <v>44.33</v>
      </c>
      <c r="M418" s="849">
        <v>104303.70000000001</v>
      </c>
      <c r="N418" s="832">
        <v>1</v>
      </c>
      <c r="O418" s="832">
        <v>2352.8919467629148</v>
      </c>
      <c r="P418" s="849"/>
      <c r="Q418" s="849"/>
      <c r="R418" s="837"/>
      <c r="S418" s="850"/>
    </row>
    <row r="419" spans="1:19" ht="14.45" customHeight="1" x14ac:dyDescent="0.2">
      <c r="A419" s="831" t="s">
        <v>6366</v>
      </c>
      <c r="B419" s="832" t="s">
        <v>6367</v>
      </c>
      <c r="C419" s="832" t="s">
        <v>616</v>
      </c>
      <c r="D419" s="832" t="s">
        <v>3267</v>
      </c>
      <c r="E419" s="832" t="s">
        <v>6368</v>
      </c>
      <c r="F419" s="832" t="s">
        <v>6442</v>
      </c>
      <c r="G419" s="832" t="s">
        <v>6443</v>
      </c>
      <c r="H419" s="849">
        <v>0.34</v>
      </c>
      <c r="I419" s="849">
        <v>169.24</v>
      </c>
      <c r="J419" s="832">
        <v>0.69389093890938913</v>
      </c>
      <c r="K419" s="832">
        <v>497.76470588235293</v>
      </c>
      <c r="L419" s="849">
        <v>0.49</v>
      </c>
      <c r="M419" s="849">
        <v>243.9</v>
      </c>
      <c r="N419" s="832">
        <v>1</v>
      </c>
      <c r="O419" s="832">
        <v>497.75510204081633</v>
      </c>
      <c r="P419" s="849"/>
      <c r="Q419" s="849"/>
      <c r="R419" s="837"/>
      <c r="S419" s="850"/>
    </row>
    <row r="420" spans="1:19" ht="14.45" customHeight="1" x14ac:dyDescent="0.2">
      <c r="A420" s="831" t="s">
        <v>6366</v>
      </c>
      <c r="B420" s="832" t="s">
        <v>6367</v>
      </c>
      <c r="C420" s="832" t="s">
        <v>616</v>
      </c>
      <c r="D420" s="832" t="s">
        <v>3267</v>
      </c>
      <c r="E420" s="832" t="s">
        <v>6368</v>
      </c>
      <c r="F420" s="832" t="s">
        <v>6444</v>
      </c>
      <c r="G420" s="832" t="s">
        <v>6443</v>
      </c>
      <c r="H420" s="849">
        <v>1.5</v>
      </c>
      <c r="I420" s="849">
        <v>248.88</v>
      </c>
      <c r="J420" s="832"/>
      <c r="K420" s="832">
        <v>165.92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5" customHeight="1" x14ac:dyDescent="0.2">
      <c r="A421" s="831" t="s">
        <v>6366</v>
      </c>
      <c r="B421" s="832" t="s">
        <v>6367</v>
      </c>
      <c r="C421" s="832" t="s">
        <v>616</v>
      </c>
      <c r="D421" s="832" t="s">
        <v>3267</v>
      </c>
      <c r="E421" s="832" t="s">
        <v>6368</v>
      </c>
      <c r="F421" s="832" t="s">
        <v>6445</v>
      </c>
      <c r="G421" s="832" t="s">
        <v>6446</v>
      </c>
      <c r="H421" s="849"/>
      <c r="I421" s="849"/>
      <c r="J421" s="832"/>
      <c r="K421" s="832"/>
      <c r="L421" s="849">
        <v>3</v>
      </c>
      <c r="M421" s="849">
        <v>14227.2</v>
      </c>
      <c r="N421" s="832">
        <v>1</v>
      </c>
      <c r="O421" s="832">
        <v>4742.4000000000005</v>
      </c>
      <c r="P421" s="849"/>
      <c r="Q421" s="849"/>
      <c r="R421" s="837"/>
      <c r="S421" s="850"/>
    </row>
    <row r="422" spans="1:19" ht="14.45" customHeight="1" x14ac:dyDescent="0.2">
      <c r="A422" s="831" t="s">
        <v>6366</v>
      </c>
      <c r="B422" s="832" t="s">
        <v>6367</v>
      </c>
      <c r="C422" s="832" t="s">
        <v>616</v>
      </c>
      <c r="D422" s="832" t="s">
        <v>3267</v>
      </c>
      <c r="E422" s="832" t="s">
        <v>6368</v>
      </c>
      <c r="F422" s="832" t="s">
        <v>6454</v>
      </c>
      <c r="G422" s="832" t="s">
        <v>6453</v>
      </c>
      <c r="H422" s="849">
        <v>3</v>
      </c>
      <c r="I422" s="849">
        <v>262386.09000000003</v>
      </c>
      <c r="J422" s="832">
        <v>3.1431049869489547</v>
      </c>
      <c r="K422" s="832">
        <v>87462.030000000013</v>
      </c>
      <c r="L422" s="849">
        <v>1</v>
      </c>
      <c r="M422" s="849">
        <v>83479.899999999994</v>
      </c>
      <c r="N422" s="832">
        <v>1</v>
      </c>
      <c r="O422" s="832">
        <v>83479.899999999994</v>
      </c>
      <c r="P422" s="849"/>
      <c r="Q422" s="849"/>
      <c r="R422" s="837"/>
      <c r="S422" s="850"/>
    </row>
    <row r="423" spans="1:19" ht="14.45" customHeight="1" x14ac:dyDescent="0.2">
      <c r="A423" s="831" t="s">
        <v>6366</v>
      </c>
      <c r="B423" s="832" t="s">
        <v>6367</v>
      </c>
      <c r="C423" s="832" t="s">
        <v>616</v>
      </c>
      <c r="D423" s="832" t="s">
        <v>3267</v>
      </c>
      <c r="E423" s="832" t="s">
        <v>6368</v>
      </c>
      <c r="F423" s="832" t="s">
        <v>6458</v>
      </c>
      <c r="G423" s="832" t="s">
        <v>2797</v>
      </c>
      <c r="H423" s="849">
        <v>9.02</v>
      </c>
      <c r="I423" s="849">
        <v>2379.29</v>
      </c>
      <c r="J423" s="832">
        <v>0.56693902157155696</v>
      </c>
      <c r="K423" s="832">
        <v>263.77937915742797</v>
      </c>
      <c r="L423" s="849">
        <v>15.91</v>
      </c>
      <c r="M423" s="849">
        <v>4196.7299999999996</v>
      </c>
      <c r="N423" s="832">
        <v>1</v>
      </c>
      <c r="O423" s="832">
        <v>263.77938403519795</v>
      </c>
      <c r="P423" s="849">
        <v>19.82</v>
      </c>
      <c r="Q423" s="849">
        <v>1561.02</v>
      </c>
      <c r="R423" s="837">
        <v>0.37196102679943671</v>
      </c>
      <c r="S423" s="850">
        <v>78.759838546922296</v>
      </c>
    </row>
    <row r="424" spans="1:19" ht="14.45" customHeight="1" x14ac:dyDescent="0.2">
      <c r="A424" s="831" t="s">
        <v>6366</v>
      </c>
      <c r="B424" s="832" t="s">
        <v>6367</v>
      </c>
      <c r="C424" s="832" t="s">
        <v>616</v>
      </c>
      <c r="D424" s="832" t="s">
        <v>3267</v>
      </c>
      <c r="E424" s="832" t="s">
        <v>6368</v>
      </c>
      <c r="F424" s="832" t="s">
        <v>6464</v>
      </c>
      <c r="G424" s="832" t="s">
        <v>3228</v>
      </c>
      <c r="H424" s="849">
        <v>24</v>
      </c>
      <c r="I424" s="849">
        <v>420128.4</v>
      </c>
      <c r="J424" s="832">
        <v>1.0910379923557192</v>
      </c>
      <c r="K424" s="832">
        <v>17505.350000000002</v>
      </c>
      <c r="L424" s="849">
        <v>22</v>
      </c>
      <c r="M424" s="849">
        <v>385072.2</v>
      </c>
      <c r="N424" s="832">
        <v>1</v>
      </c>
      <c r="O424" s="832">
        <v>17503.281818181818</v>
      </c>
      <c r="P424" s="849"/>
      <c r="Q424" s="849"/>
      <c r="R424" s="837"/>
      <c r="S424" s="850"/>
    </row>
    <row r="425" spans="1:19" ht="14.45" customHeight="1" x14ac:dyDescent="0.2">
      <c r="A425" s="831" t="s">
        <v>6366</v>
      </c>
      <c r="B425" s="832" t="s">
        <v>6367</v>
      </c>
      <c r="C425" s="832" t="s">
        <v>616</v>
      </c>
      <c r="D425" s="832" t="s">
        <v>3267</v>
      </c>
      <c r="E425" s="832" t="s">
        <v>6368</v>
      </c>
      <c r="F425" s="832" t="s">
        <v>6466</v>
      </c>
      <c r="G425" s="832" t="s">
        <v>6467</v>
      </c>
      <c r="H425" s="849"/>
      <c r="I425" s="849"/>
      <c r="J425" s="832"/>
      <c r="K425" s="832"/>
      <c r="L425" s="849">
        <v>9</v>
      </c>
      <c r="M425" s="849">
        <v>60404.58</v>
      </c>
      <c r="N425" s="832">
        <v>1</v>
      </c>
      <c r="O425" s="832">
        <v>6711.62</v>
      </c>
      <c r="P425" s="849">
        <v>45</v>
      </c>
      <c r="Q425" s="849">
        <v>301797</v>
      </c>
      <c r="R425" s="837">
        <v>4.9962602173543793</v>
      </c>
      <c r="S425" s="850">
        <v>6706.6</v>
      </c>
    </row>
    <row r="426" spans="1:19" ht="14.45" customHeight="1" x14ac:dyDescent="0.2">
      <c r="A426" s="831" t="s">
        <v>6366</v>
      </c>
      <c r="B426" s="832" t="s">
        <v>6367</v>
      </c>
      <c r="C426" s="832" t="s">
        <v>616</v>
      </c>
      <c r="D426" s="832" t="s">
        <v>3267</v>
      </c>
      <c r="E426" s="832" t="s">
        <v>6368</v>
      </c>
      <c r="F426" s="832" t="s">
        <v>6468</v>
      </c>
      <c r="G426" s="832" t="s">
        <v>2797</v>
      </c>
      <c r="H426" s="849">
        <v>6.5</v>
      </c>
      <c r="I426" s="849">
        <v>17145.919999999998</v>
      </c>
      <c r="J426" s="832">
        <v>4.193550911794631</v>
      </c>
      <c r="K426" s="832">
        <v>2637.833846153846</v>
      </c>
      <c r="L426" s="849">
        <v>1.55</v>
      </c>
      <c r="M426" s="849">
        <v>4088.64</v>
      </c>
      <c r="N426" s="832">
        <v>1</v>
      </c>
      <c r="O426" s="832">
        <v>2637.8322580645158</v>
      </c>
      <c r="P426" s="849">
        <v>7.37</v>
      </c>
      <c r="Q426" s="849">
        <v>3512.02</v>
      </c>
      <c r="R426" s="837">
        <v>0.8589702199264303</v>
      </c>
      <c r="S426" s="850">
        <v>476.52917232021707</v>
      </c>
    </row>
    <row r="427" spans="1:19" ht="14.45" customHeight="1" x14ac:dyDescent="0.2">
      <c r="A427" s="831" t="s">
        <v>6366</v>
      </c>
      <c r="B427" s="832" t="s">
        <v>6367</v>
      </c>
      <c r="C427" s="832" t="s">
        <v>616</v>
      </c>
      <c r="D427" s="832" t="s">
        <v>3267</v>
      </c>
      <c r="E427" s="832" t="s">
        <v>6368</v>
      </c>
      <c r="F427" s="832" t="s">
        <v>6469</v>
      </c>
      <c r="G427" s="832" t="s">
        <v>2797</v>
      </c>
      <c r="H427" s="849">
        <v>2</v>
      </c>
      <c r="I427" s="849">
        <v>2637.82</v>
      </c>
      <c r="J427" s="832">
        <v>1</v>
      </c>
      <c r="K427" s="832">
        <v>1318.91</v>
      </c>
      <c r="L427" s="849">
        <v>2</v>
      </c>
      <c r="M427" s="849">
        <v>2637.82</v>
      </c>
      <c r="N427" s="832">
        <v>1</v>
      </c>
      <c r="O427" s="832">
        <v>1318.91</v>
      </c>
      <c r="P427" s="849">
        <v>12</v>
      </c>
      <c r="Q427" s="849">
        <v>2695.8</v>
      </c>
      <c r="R427" s="837">
        <v>1.0219802715879021</v>
      </c>
      <c r="S427" s="850">
        <v>224.65</v>
      </c>
    </row>
    <row r="428" spans="1:19" ht="14.45" customHeight="1" x14ac:dyDescent="0.2">
      <c r="A428" s="831" t="s">
        <v>6366</v>
      </c>
      <c r="B428" s="832" t="s">
        <v>6367</v>
      </c>
      <c r="C428" s="832" t="s">
        <v>616</v>
      </c>
      <c r="D428" s="832" t="s">
        <v>3267</v>
      </c>
      <c r="E428" s="832" t="s">
        <v>6368</v>
      </c>
      <c r="F428" s="832" t="s">
        <v>6472</v>
      </c>
      <c r="G428" s="832" t="s">
        <v>2831</v>
      </c>
      <c r="H428" s="849"/>
      <c r="I428" s="849"/>
      <c r="J428" s="832"/>
      <c r="K428" s="832"/>
      <c r="L428" s="849">
        <v>12.2</v>
      </c>
      <c r="M428" s="849">
        <v>30590.720000000001</v>
      </c>
      <c r="N428" s="832">
        <v>1</v>
      </c>
      <c r="O428" s="832">
        <v>2507.4360655737705</v>
      </c>
      <c r="P428" s="849">
        <v>18.799999999999997</v>
      </c>
      <c r="Q428" s="849">
        <v>10031.44</v>
      </c>
      <c r="R428" s="837">
        <v>0.32792428553495961</v>
      </c>
      <c r="S428" s="850">
        <v>533.58723404255329</v>
      </c>
    </row>
    <row r="429" spans="1:19" ht="14.45" customHeight="1" x14ac:dyDescent="0.2">
      <c r="A429" s="831" t="s">
        <v>6366</v>
      </c>
      <c r="B429" s="832" t="s">
        <v>6367</v>
      </c>
      <c r="C429" s="832" t="s">
        <v>616</v>
      </c>
      <c r="D429" s="832" t="s">
        <v>3267</v>
      </c>
      <c r="E429" s="832" t="s">
        <v>6368</v>
      </c>
      <c r="F429" s="832" t="s">
        <v>6475</v>
      </c>
      <c r="G429" s="832" t="s">
        <v>3224</v>
      </c>
      <c r="H429" s="849"/>
      <c r="I429" s="849"/>
      <c r="J429" s="832"/>
      <c r="K429" s="832"/>
      <c r="L429" s="849">
        <v>1</v>
      </c>
      <c r="M429" s="849">
        <v>25873.4</v>
      </c>
      <c r="N429" s="832">
        <v>1</v>
      </c>
      <c r="O429" s="832">
        <v>25873.4</v>
      </c>
      <c r="P429" s="849"/>
      <c r="Q429" s="849"/>
      <c r="R429" s="837"/>
      <c r="S429" s="850"/>
    </row>
    <row r="430" spans="1:19" ht="14.45" customHeight="1" x14ac:dyDescent="0.2">
      <c r="A430" s="831" t="s">
        <v>6366</v>
      </c>
      <c r="B430" s="832" t="s">
        <v>6367</v>
      </c>
      <c r="C430" s="832" t="s">
        <v>616</v>
      </c>
      <c r="D430" s="832" t="s">
        <v>3267</v>
      </c>
      <c r="E430" s="832" t="s">
        <v>6368</v>
      </c>
      <c r="F430" s="832" t="s">
        <v>6476</v>
      </c>
      <c r="G430" s="832" t="s">
        <v>6477</v>
      </c>
      <c r="H430" s="849">
        <v>6</v>
      </c>
      <c r="I430" s="849">
        <v>22799.279999999999</v>
      </c>
      <c r="J430" s="832">
        <v>5.9999999999999991</v>
      </c>
      <c r="K430" s="832">
        <v>3799.8799999999997</v>
      </c>
      <c r="L430" s="849">
        <v>1</v>
      </c>
      <c r="M430" s="849">
        <v>3799.88</v>
      </c>
      <c r="N430" s="832">
        <v>1</v>
      </c>
      <c r="O430" s="832">
        <v>3799.88</v>
      </c>
      <c r="P430" s="849"/>
      <c r="Q430" s="849"/>
      <c r="R430" s="837"/>
      <c r="S430" s="850"/>
    </row>
    <row r="431" spans="1:19" ht="14.45" customHeight="1" x14ac:dyDescent="0.2">
      <c r="A431" s="831" t="s">
        <v>6366</v>
      </c>
      <c r="B431" s="832" t="s">
        <v>6367</v>
      </c>
      <c r="C431" s="832" t="s">
        <v>616</v>
      </c>
      <c r="D431" s="832" t="s">
        <v>3267</v>
      </c>
      <c r="E431" s="832" t="s">
        <v>6368</v>
      </c>
      <c r="F431" s="832" t="s">
        <v>6479</v>
      </c>
      <c r="G431" s="832" t="s">
        <v>6480</v>
      </c>
      <c r="H431" s="849">
        <v>19</v>
      </c>
      <c r="I431" s="849">
        <v>885400</v>
      </c>
      <c r="J431" s="832"/>
      <c r="K431" s="832">
        <v>46600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5" customHeight="1" x14ac:dyDescent="0.2">
      <c r="A432" s="831" t="s">
        <v>6366</v>
      </c>
      <c r="B432" s="832" t="s">
        <v>6367</v>
      </c>
      <c r="C432" s="832" t="s">
        <v>616</v>
      </c>
      <c r="D432" s="832" t="s">
        <v>3267</v>
      </c>
      <c r="E432" s="832" t="s">
        <v>6368</v>
      </c>
      <c r="F432" s="832" t="s">
        <v>6484</v>
      </c>
      <c r="G432" s="832" t="s">
        <v>3238</v>
      </c>
      <c r="H432" s="849">
        <v>14</v>
      </c>
      <c r="I432" s="849">
        <v>1072669.96</v>
      </c>
      <c r="J432" s="832"/>
      <c r="K432" s="832">
        <v>76619.282857142854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5" customHeight="1" x14ac:dyDescent="0.2">
      <c r="A433" s="831" t="s">
        <v>6366</v>
      </c>
      <c r="B433" s="832" t="s">
        <v>6367</v>
      </c>
      <c r="C433" s="832" t="s">
        <v>616</v>
      </c>
      <c r="D433" s="832" t="s">
        <v>3267</v>
      </c>
      <c r="E433" s="832" t="s">
        <v>6368</v>
      </c>
      <c r="F433" s="832" t="s">
        <v>6485</v>
      </c>
      <c r="G433" s="832" t="s">
        <v>6486</v>
      </c>
      <c r="H433" s="849"/>
      <c r="I433" s="849"/>
      <c r="J433" s="832"/>
      <c r="K433" s="832"/>
      <c r="L433" s="849">
        <v>3</v>
      </c>
      <c r="M433" s="849">
        <v>268508.31</v>
      </c>
      <c r="N433" s="832">
        <v>1</v>
      </c>
      <c r="O433" s="832">
        <v>89502.77</v>
      </c>
      <c r="P433" s="849"/>
      <c r="Q433" s="849"/>
      <c r="R433" s="837"/>
      <c r="S433" s="850"/>
    </row>
    <row r="434" spans="1:19" ht="14.45" customHeight="1" x14ac:dyDescent="0.2">
      <c r="A434" s="831" t="s">
        <v>6366</v>
      </c>
      <c r="B434" s="832" t="s">
        <v>6367</v>
      </c>
      <c r="C434" s="832" t="s">
        <v>616</v>
      </c>
      <c r="D434" s="832" t="s">
        <v>3267</v>
      </c>
      <c r="E434" s="832" t="s">
        <v>6368</v>
      </c>
      <c r="F434" s="832" t="s">
        <v>6487</v>
      </c>
      <c r="G434" s="832" t="s">
        <v>6488</v>
      </c>
      <c r="H434" s="849">
        <v>6.9700000000000006</v>
      </c>
      <c r="I434" s="849">
        <v>7556.11</v>
      </c>
      <c r="J434" s="832">
        <v>1.3382457122211435</v>
      </c>
      <c r="K434" s="832">
        <v>1084.0903873744619</v>
      </c>
      <c r="L434" s="849">
        <v>6.1899999999999995</v>
      </c>
      <c r="M434" s="849">
        <v>5646.2800000000007</v>
      </c>
      <c r="N434" s="832">
        <v>1</v>
      </c>
      <c r="O434" s="832">
        <v>912.16155088853009</v>
      </c>
      <c r="P434" s="849">
        <v>5.4899999999999993</v>
      </c>
      <c r="Q434" s="849">
        <v>2886.6400000000003</v>
      </c>
      <c r="R434" s="837">
        <v>0.51124634272476743</v>
      </c>
      <c r="S434" s="850">
        <v>525.79963570127518</v>
      </c>
    </row>
    <row r="435" spans="1:19" ht="14.45" customHeight="1" x14ac:dyDescent="0.2">
      <c r="A435" s="831" t="s">
        <v>6366</v>
      </c>
      <c r="B435" s="832" t="s">
        <v>6367</v>
      </c>
      <c r="C435" s="832" t="s">
        <v>616</v>
      </c>
      <c r="D435" s="832" t="s">
        <v>3267</v>
      </c>
      <c r="E435" s="832" t="s">
        <v>6368</v>
      </c>
      <c r="F435" s="832" t="s">
        <v>6489</v>
      </c>
      <c r="G435" s="832" t="s">
        <v>6488</v>
      </c>
      <c r="H435" s="849">
        <v>22.6</v>
      </c>
      <c r="I435" s="849">
        <v>8166.91</v>
      </c>
      <c r="J435" s="832">
        <v>0.54468870967311644</v>
      </c>
      <c r="K435" s="832">
        <v>361.36769911504422</v>
      </c>
      <c r="L435" s="849">
        <v>54.599999999999994</v>
      </c>
      <c r="M435" s="849">
        <v>14993.72</v>
      </c>
      <c r="N435" s="832">
        <v>1</v>
      </c>
      <c r="O435" s="832">
        <v>274.61025641025645</v>
      </c>
      <c r="P435" s="849">
        <v>70.649999999999991</v>
      </c>
      <c r="Q435" s="849">
        <v>15465.3</v>
      </c>
      <c r="R435" s="837">
        <v>1.0314518345013779</v>
      </c>
      <c r="S435" s="850">
        <v>218.90021231422506</v>
      </c>
    </row>
    <row r="436" spans="1:19" ht="14.45" customHeight="1" x14ac:dyDescent="0.2">
      <c r="A436" s="831" t="s">
        <v>6366</v>
      </c>
      <c r="B436" s="832" t="s">
        <v>6367</v>
      </c>
      <c r="C436" s="832" t="s">
        <v>616</v>
      </c>
      <c r="D436" s="832" t="s">
        <v>3267</v>
      </c>
      <c r="E436" s="832" t="s">
        <v>6368</v>
      </c>
      <c r="F436" s="832" t="s">
        <v>6490</v>
      </c>
      <c r="G436" s="832" t="s">
        <v>6488</v>
      </c>
      <c r="H436" s="849">
        <v>20.59</v>
      </c>
      <c r="I436" s="849">
        <v>2479.98</v>
      </c>
      <c r="J436" s="832">
        <v>0.79752123256614182</v>
      </c>
      <c r="K436" s="832">
        <v>120.44584749878582</v>
      </c>
      <c r="L436" s="849">
        <v>33.35</v>
      </c>
      <c r="M436" s="849">
        <v>3109.6099999999997</v>
      </c>
      <c r="N436" s="832">
        <v>1</v>
      </c>
      <c r="O436" s="832">
        <v>93.241679160419778</v>
      </c>
      <c r="P436" s="849">
        <v>41.410000000000004</v>
      </c>
      <c r="Q436" s="849">
        <v>3279.6800000000003</v>
      </c>
      <c r="R436" s="837">
        <v>1.0546917459102589</v>
      </c>
      <c r="S436" s="850">
        <v>79.200193190050712</v>
      </c>
    </row>
    <row r="437" spans="1:19" ht="14.45" customHeight="1" x14ac:dyDescent="0.2">
      <c r="A437" s="831" t="s">
        <v>6366</v>
      </c>
      <c r="B437" s="832" t="s">
        <v>6367</v>
      </c>
      <c r="C437" s="832" t="s">
        <v>616</v>
      </c>
      <c r="D437" s="832" t="s">
        <v>3267</v>
      </c>
      <c r="E437" s="832" t="s">
        <v>6368</v>
      </c>
      <c r="F437" s="832" t="s">
        <v>6491</v>
      </c>
      <c r="G437" s="832" t="s">
        <v>6488</v>
      </c>
      <c r="H437" s="849">
        <v>0.76</v>
      </c>
      <c r="I437" s="849">
        <v>1098.5300000000002</v>
      </c>
      <c r="J437" s="832">
        <v>0.30848918843021628</v>
      </c>
      <c r="K437" s="832">
        <v>1445.4342105263161</v>
      </c>
      <c r="L437" s="849">
        <v>3.0500000000000003</v>
      </c>
      <c r="M437" s="849">
        <v>3561</v>
      </c>
      <c r="N437" s="832">
        <v>1</v>
      </c>
      <c r="O437" s="832">
        <v>1167.5409836065573</v>
      </c>
      <c r="P437" s="849">
        <v>0.43</v>
      </c>
      <c r="Q437" s="849">
        <v>315.97000000000003</v>
      </c>
      <c r="R437" s="837">
        <v>8.8730693625386131E-2</v>
      </c>
      <c r="S437" s="850">
        <v>734.81395348837214</v>
      </c>
    </row>
    <row r="438" spans="1:19" ht="14.45" customHeight="1" x14ac:dyDescent="0.2">
      <c r="A438" s="831" t="s">
        <v>6366</v>
      </c>
      <c r="B438" s="832" t="s">
        <v>6367</v>
      </c>
      <c r="C438" s="832" t="s">
        <v>616</v>
      </c>
      <c r="D438" s="832" t="s">
        <v>3267</v>
      </c>
      <c r="E438" s="832" t="s">
        <v>6368</v>
      </c>
      <c r="F438" s="832" t="s">
        <v>6492</v>
      </c>
      <c r="G438" s="832" t="s">
        <v>6493</v>
      </c>
      <c r="H438" s="849"/>
      <c r="I438" s="849"/>
      <c r="J438" s="832"/>
      <c r="K438" s="832"/>
      <c r="L438" s="849">
        <v>18.599999999999998</v>
      </c>
      <c r="M438" s="849">
        <v>5388.8899999999994</v>
      </c>
      <c r="N438" s="832">
        <v>1</v>
      </c>
      <c r="O438" s="832">
        <v>289.72526881720432</v>
      </c>
      <c r="P438" s="849">
        <v>15.7</v>
      </c>
      <c r="Q438" s="849">
        <v>1638.19</v>
      </c>
      <c r="R438" s="837">
        <v>0.30399395793939016</v>
      </c>
      <c r="S438" s="850">
        <v>104.34331210191084</v>
      </c>
    </row>
    <row r="439" spans="1:19" ht="14.45" customHeight="1" x14ac:dyDescent="0.2">
      <c r="A439" s="831" t="s">
        <v>6366</v>
      </c>
      <c r="B439" s="832" t="s">
        <v>6367</v>
      </c>
      <c r="C439" s="832" t="s">
        <v>616</v>
      </c>
      <c r="D439" s="832" t="s">
        <v>3267</v>
      </c>
      <c r="E439" s="832" t="s">
        <v>6368</v>
      </c>
      <c r="F439" s="832" t="s">
        <v>6494</v>
      </c>
      <c r="G439" s="832" t="s">
        <v>6493</v>
      </c>
      <c r="H439" s="849"/>
      <c r="I439" s="849"/>
      <c r="J439" s="832"/>
      <c r="K439" s="832"/>
      <c r="L439" s="849">
        <v>42.49</v>
      </c>
      <c r="M439" s="849">
        <v>27070.22</v>
      </c>
      <c r="N439" s="832">
        <v>1</v>
      </c>
      <c r="O439" s="832">
        <v>637.09625794304543</v>
      </c>
      <c r="P439" s="849">
        <v>45.78</v>
      </c>
      <c r="Q439" s="849">
        <v>8218.1200000000008</v>
      </c>
      <c r="R439" s="837">
        <v>0.3035852682394159</v>
      </c>
      <c r="S439" s="850">
        <v>179.51332459589341</v>
      </c>
    </row>
    <row r="440" spans="1:19" ht="14.45" customHeight="1" x14ac:dyDescent="0.2">
      <c r="A440" s="831" t="s">
        <v>6366</v>
      </c>
      <c r="B440" s="832" t="s">
        <v>6367</v>
      </c>
      <c r="C440" s="832" t="s">
        <v>616</v>
      </c>
      <c r="D440" s="832" t="s">
        <v>3267</v>
      </c>
      <c r="E440" s="832" t="s">
        <v>6368</v>
      </c>
      <c r="F440" s="832" t="s">
        <v>6495</v>
      </c>
      <c r="G440" s="832" t="s">
        <v>2307</v>
      </c>
      <c r="H440" s="849"/>
      <c r="I440" s="849"/>
      <c r="J440" s="832"/>
      <c r="K440" s="832"/>
      <c r="L440" s="849">
        <v>111.95</v>
      </c>
      <c r="M440" s="849">
        <v>1000191.04</v>
      </c>
      <c r="N440" s="832">
        <v>1</v>
      </c>
      <c r="O440" s="832">
        <v>8934.2656543099602</v>
      </c>
      <c r="P440" s="849">
        <v>147.69999999999999</v>
      </c>
      <c r="Q440" s="849">
        <v>1310174.83</v>
      </c>
      <c r="R440" s="837">
        <v>1.3099245820078533</v>
      </c>
      <c r="S440" s="850">
        <v>8870.5134055517956</v>
      </c>
    </row>
    <row r="441" spans="1:19" ht="14.45" customHeight="1" x14ac:dyDescent="0.2">
      <c r="A441" s="831" t="s">
        <v>6366</v>
      </c>
      <c r="B441" s="832" t="s">
        <v>6367</v>
      </c>
      <c r="C441" s="832" t="s">
        <v>616</v>
      </c>
      <c r="D441" s="832" t="s">
        <v>3267</v>
      </c>
      <c r="E441" s="832" t="s">
        <v>6368</v>
      </c>
      <c r="F441" s="832" t="s">
        <v>6497</v>
      </c>
      <c r="G441" s="832" t="s">
        <v>2816</v>
      </c>
      <c r="H441" s="849">
        <v>10.52</v>
      </c>
      <c r="I441" s="849">
        <v>8250.7999999999993</v>
      </c>
      <c r="J441" s="832">
        <v>0.10954895434043981</v>
      </c>
      <c r="K441" s="832">
        <v>784.29657794676802</v>
      </c>
      <c r="L441" s="849">
        <v>96.03</v>
      </c>
      <c r="M441" s="849">
        <v>75316.100000000006</v>
      </c>
      <c r="N441" s="832">
        <v>1</v>
      </c>
      <c r="O441" s="832">
        <v>784.2976153285432</v>
      </c>
      <c r="P441" s="849"/>
      <c r="Q441" s="849"/>
      <c r="R441" s="837"/>
      <c r="S441" s="850"/>
    </row>
    <row r="442" spans="1:19" ht="14.45" customHeight="1" x14ac:dyDescent="0.2">
      <c r="A442" s="831" t="s">
        <v>6366</v>
      </c>
      <c r="B442" s="832" t="s">
        <v>6367</v>
      </c>
      <c r="C442" s="832" t="s">
        <v>616</v>
      </c>
      <c r="D442" s="832" t="s">
        <v>3267</v>
      </c>
      <c r="E442" s="832" t="s">
        <v>6368</v>
      </c>
      <c r="F442" s="832" t="s">
        <v>6499</v>
      </c>
      <c r="G442" s="832" t="s">
        <v>6441</v>
      </c>
      <c r="H442" s="849"/>
      <c r="I442" s="849"/>
      <c r="J442" s="832"/>
      <c r="K442" s="832"/>
      <c r="L442" s="849">
        <v>3.64</v>
      </c>
      <c r="M442" s="849">
        <v>2796.24</v>
      </c>
      <c r="N442" s="832">
        <v>1</v>
      </c>
      <c r="O442" s="832">
        <v>768.19780219780216</v>
      </c>
      <c r="P442" s="849"/>
      <c r="Q442" s="849"/>
      <c r="R442" s="837"/>
      <c r="S442" s="850"/>
    </row>
    <row r="443" spans="1:19" ht="14.45" customHeight="1" x14ac:dyDescent="0.2">
      <c r="A443" s="831" t="s">
        <v>6366</v>
      </c>
      <c r="B443" s="832" t="s">
        <v>6367</v>
      </c>
      <c r="C443" s="832" t="s">
        <v>616</v>
      </c>
      <c r="D443" s="832" t="s">
        <v>3267</v>
      </c>
      <c r="E443" s="832" t="s">
        <v>6368</v>
      </c>
      <c r="F443" s="832" t="s">
        <v>6500</v>
      </c>
      <c r="G443" s="832" t="s">
        <v>6501</v>
      </c>
      <c r="H443" s="849"/>
      <c r="I443" s="849"/>
      <c r="J443" s="832"/>
      <c r="K443" s="832"/>
      <c r="L443" s="849">
        <v>19</v>
      </c>
      <c r="M443" s="849">
        <v>1463000</v>
      </c>
      <c r="N443" s="832">
        <v>1</v>
      </c>
      <c r="O443" s="832">
        <v>77000</v>
      </c>
      <c r="P443" s="849">
        <v>42</v>
      </c>
      <c r="Q443" s="849">
        <v>3190379.28</v>
      </c>
      <c r="R443" s="837">
        <v>2.1807103759398494</v>
      </c>
      <c r="S443" s="850">
        <v>75961.411428571417</v>
      </c>
    </row>
    <row r="444" spans="1:19" ht="14.45" customHeight="1" x14ac:dyDescent="0.2">
      <c r="A444" s="831" t="s">
        <v>6366</v>
      </c>
      <c r="B444" s="832" t="s">
        <v>6367</v>
      </c>
      <c r="C444" s="832" t="s">
        <v>616</v>
      </c>
      <c r="D444" s="832" t="s">
        <v>3267</v>
      </c>
      <c r="E444" s="832" t="s">
        <v>6368</v>
      </c>
      <c r="F444" s="832" t="s">
        <v>6502</v>
      </c>
      <c r="G444" s="832" t="s">
        <v>6503</v>
      </c>
      <c r="H444" s="849">
        <v>2.4500000000000002</v>
      </c>
      <c r="I444" s="849">
        <v>896.18999999999994</v>
      </c>
      <c r="J444" s="832">
        <v>4.4783905997722299E-2</v>
      </c>
      <c r="K444" s="832">
        <v>365.79183673469385</v>
      </c>
      <c r="L444" s="849">
        <v>80.44</v>
      </c>
      <c r="M444" s="849">
        <v>20011.43</v>
      </c>
      <c r="N444" s="832">
        <v>1</v>
      </c>
      <c r="O444" s="832">
        <v>248.77461461959226</v>
      </c>
      <c r="P444" s="849">
        <v>70.929999999999993</v>
      </c>
      <c r="Q444" s="849">
        <v>11249.39</v>
      </c>
      <c r="R444" s="837">
        <v>0.56214823228524891</v>
      </c>
      <c r="S444" s="850">
        <v>158.59847737205698</v>
      </c>
    </row>
    <row r="445" spans="1:19" ht="14.45" customHeight="1" x14ac:dyDescent="0.2">
      <c r="A445" s="831" t="s">
        <v>6366</v>
      </c>
      <c r="B445" s="832" t="s">
        <v>6367</v>
      </c>
      <c r="C445" s="832" t="s">
        <v>616</v>
      </c>
      <c r="D445" s="832" t="s">
        <v>3267</v>
      </c>
      <c r="E445" s="832" t="s">
        <v>6368</v>
      </c>
      <c r="F445" s="832" t="s">
        <v>6504</v>
      </c>
      <c r="G445" s="832" t="s">
        <v>3205</v>
      </c>
      <c r="H445" s="849">
        <v>11</v>
      </c>
      <c r="I445" s="849">
        <v>464609.22</v>
      </c>
      <c r="J445" s="832">
        <v>0.19571203689389341</v>
      </c>
      <c r="K445" s="832">
        <v>42237.201818181813</v>
      </c>
      <c r="L445" s="849">
        <v>58</v>
      </c>
      <c r="M445" s="849">
        <v>2373943</v>
      </c>
      <c r="N445" s="832">
        <v>1</v>
      </c>
      <c r="O445" s="832">
        <v>40930.051724137928</v>
      </c>
      <c r="P445" s="849">
        <v>91</v>
      </c>
      <c r="Q445" s="849">
        <v>3577620.11</v>
      </c>
      <c r="R445" s="837">
        <v>1.5070370729204534</v>
      </c>
      <c r="S445" s="850">
        <v>39314.506703296705</v>
      </c>
    </row>
    <row r="446" spans="1:19" ht="14.45" customHeight="1" x14ac:dyDescent="0.2">
      <c r="A446" s="831" t="s">
        <v>6366</v>
      </c>
      <c r="B446" s="832" t="s">
        <v>6367</v>
      </c>
      <c r="C446" s="832" t="s">
        <v>616</v>
      </c>
      <c r="D446" s="832" t="s">
        <v>3267</v>
      </c>
      <c r="E446" s="832" t="s">
        <v>6368</v>
      </c>
      <c r="F446" s="832" t="s">
        <v>6505</v>
      </c>
      <c r="G446" s="832" t="s">
        <v>2816</v>
      </c>
      <c r="H446" s="849">
        <v>4.5999999999999996</v>
      </c>
      <c r="I446" s="849">
        <v>1082.31</v>
      </c>
      <c r="J446" s="832">
        <v>8.6373909462655968E-2</v>
      </c>
      <c r="K446" s="832">
        <v>235.28478260869565</v>
      </c>
      <c r="L446" s="849">
        <v>69.48</v>
      </c>
      <c r="M446" s="849">
        <v>12530.52</v>
      </c>
      <c r="N446" s="832">
        <v>1</v>
      </c>
      <c r="O446" s="832">
        <v>180.34715025906735</v>
      </c>
      <c r="P446" s="849">
        <v>105.48</v>
      </c>
      <c r="Q446" s="849">
        <v>9561.7799999999988</v>
      </c>
      <c r="R446" s="837">
        <v>0.76307926566495232</v>
      </c>
      <c r="S446" s="850">
        <v>90.650170648464155</v>
      </c>
    </row>
    <row r="447" spans="1:19" ht="14.45" customHeight="1" x14ac:dyDescent="0.2">
      <c r="A447" s="831" t="s">
        <v>6366</v>
      </c>
      <c r="B447" s="832" t="s">
        <v>6367</v>
      </c>
      <c r="C447" s="832" t="s">
        <v>616</v>
      </c>
      <c r="D447" s="832" t="s">
        <v>3267</v>
      </c>
      <c r="E447" s="832" t="s">
        <v>6368</v>
      </c>
      <c r="F447" s="832" t="s">
        <v>6506</v>
      </c>
      <c r="G447" s="832" t="s">
        <v>6507</v>
      </c>
      <c r="H447" s="849"/>
      <c r="I447" s="849"/>
      <c r="J447" s="832"/>
      <c r="K447" s="832"/>
      <c r="L447" s="849">
        <v>1.53</v>
      </c>
      <c r="M447" s="849">
        <v>13433.25</v>
      </c>
      <c r="N447" s="832">
        <v>1</v>
      </c>
      <c r="O447" s="832">
        <v>8779.9019607843129</v>
      </c>
      <c r="P447" s="849"/>
      <c r="Q447" s="849"/>
      <c r="R447" s="837"/>
      <c r="S447" s="850"/>
    </row>
    <row r="448" spans="1:19" ht="14.45" customHeight="1" x14ac:dyDescent="0.2">
      <c r="A448" s="831" t="s">
        <v>6366</v>
      </c>
      <c r="B448" s="832" t="s">
        <v>6367</v>
      </c>
      <c r="C448" s="832" t="s">
        <v>616</v>
      </c>
      <c r="D448" s="832" t="s">
        <v>3267</v>
      </c>
      <c r="E448" s="832" t="s">
        <v>6368</v>
      </c>
      <c r="F448" s="832" t="s">
        <v>6508</v>
      </c>
      <c r="G448" s="832" t="s">
        <v>1043</v>
      </c>
      <c r="H448" s="849"/>
      <c r="I448" s="849"/>
      <c r="J448" s="832"/>
      <c r="K448" s="832"/>
      <c r="L448" s="849"/>
      <c r="M448" s="849"/>
      <c r="N448" s="832"/>
      <c r="O448" s="832"/>
      <c r="P448" s="849">
        <v>0.89</v>
      </c>
      <c r="Q448" s="849">
        <v>68.099999999999994</v>
      </c>
      <c r="R448" s="837"/>
      <c r="S448" s="850">
        <v>76.516853932584269</v>
      </c>
    </row>
    <row r="449" spans="1:19" ht="14.45" customHeight="1" x14ac:dyDescent="0.2">
      <c r="A449" s="831" t="s">
        <v>6366</v>
      </c>
      <c r="B449" s="832" t="s">
        <v>6367</v>
      </c>
      <c r="C449" s="832" t="s">
        <v>616</v>
      </c>
      <c r="D449" s="832" t="s">
        <v>3267</v>
      </c>
      <c r="E449" s="832" t="s">
        <v>6368</v>
      </c>
      <c r="F449" s="832" t="s">
        <v>6511</v>
      </c>
      <c r="G449" s="832" t="s">
        <v>3238</v>
      </c>
      <c r="H449" s="849">
        <v>3</v>
      </c>
      <c r="I449" s="849">
        <v>58959</v>
      </c>
      <c r="J449" s="832"/>
      <c r="K449" s="832">
        <v>19653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5" customHeight="1" x14ac:dyDescent="0.2">
      <c r="A450" s="831" t="s">
        <v>6366</v>
      </c>
      <c r="B450" s="832" t="s">
        <v>6367</v>
      </c>
      <c r="C450" s="832" t="s">
        <v>616</v>
      </c>
      <c r="D450" s="832" t="s">
        <v>3267</v>
      </c>
      <c r="E450" s="832" t="s">
        <v>6368</v>
      </c>
      <c r="F450" s="832" t="s">
        <v>6512</v>
      </c>
      <c r="G450" s="832" t="s">
        <v>6513</v>
      </c>
      <c r="H450" s="849"/>
      <c r="I450" s="849"/>
      <c r="J450" s="832"/>
      <c r="K450" s="832"/>
      <c r="L450" s="849">
        <v>5</v>
      </c>
      <c r="M450" s="849">
        <v>1266.33</v>
      </c>
      <c r="N450" s="832">
        <v>1</v>
      </c>
      <c r="O450" s="832">
        <v>253.26599999999999</v>
      </c>
      <c r="P450" s="849">
        <v>43.72</v>
      </c>
      <c r="Q450" s="849">
        <v>3678.84</v>
      </c>
      <c r="R450" s="837">
        <v>2.9051195186088936</v>
      </c>
      <c r="S450" s="850">
        <v>84.145471180237877</v>
      </c>
    </row>
    <row r="451" spans="1:19" ht="14.45" customHeight="1" x14ac:dyDescent="0.2">
      <c r="A451" s="831" t="s">
        <v>6366</v>
      </c>
      <c r="B451" s="832" t="s">
        <v>6367</v>
      </c>
      <c r="C451" s="832" t="s">
        <v>616</v>
      </c>
      <c r="D451" s="832" t="s">
        <v>3267</v>
      </c>
      <c r="E451" s="832" t="s">
        <v>6368</v>
      </c>
      <c r="F451" s="832" t="s">
        <v>6514</v>
      </c>
      <c r="G451" s="832" t="s">
        <v>6515</v>
      </c>
      <c r="H451" s="849"/>
      <c r="I451" s="849"/>
      <c r="J451" s="832"/>
      <c r="K451" s="832"/>
      <c r="L451" s="849"/>
      <c r="M451" s="849"/>
      <c r="N451" s="832"/>
      <c r="O451" s="832"/>
      <c r="P451" s="849">
        <v>15.7</v>
      </c>
      <c r="Q451" s="849">
        <v>115168.59</v>
      </c>
      <c r="R451" s="837"/>
      <c r="S451" s="850">
        <v>7335.5789808917198</v>
      </c>
    </row>
    <row r="452" spans="1:19" ht="14.45" customHeight="1" x14ac:dyDescent="0.2">
      <c r="A452" s="831" t="s">
        <v>6366</v>
      </c>
      <c r="B452" s="832" t="s">
        <v>6367</v>
      </c>
      <c r="C452" s="832" t="s">
        <v>616</v>
      </c>
      <c r="D452" s="832" t="s">
        <v>3267</v>
      </c>
      <c r="E452" s="832" t="s">
        <v>6368</v>
      </c>
      <c r="F452" s="832" t="s">
        <v>6516</v>
      </c>
      <c r="G452" s="832" t="s">
        <v>6513</v>
      </c>
      <c r="H452" s="849">
        <v>19.329999999999998</v>
      </c>
      <c r="I452" s="849">
        <v>28299.5</v>
      </c>
      <c r="J452" s="832">
        <v>1.1962254404871555</v>
      </c>
      <c r="K452" s="832">
        <v>1464.0196585618212</v>
      </c>
      <c r="L452" s="849">
        <v>17.73</v>
      </c>
      <c r="M452" s="849">
        <v>23657.33</v>
      </c>
      <c r="N452" s="832">
        <v>1</v>
      </c>
      <c r="O452" s="832">
        <v>1334.3107727016356</v>
      </c>
      <c r="P452" s="849">
        <v>51.35</v>
      </c>
      <c r="Q452" s="849">
        <v>16131.42</v>
      </c>
      <c r="R452" s="837">
        <v>0.6818783015665757</v>
      </c>
      <c r="S452" s="850">
        <v>314.1464459591042</v>
      </c>
    </row>
    <row r="453" spans="1:19" ht="14.45" customHeight="1" x14ac:dyDescent="0.2">
      <c r="A453" s="831" t="s">
        <v>6366</v>
      </c>
      <c r="B453" s="832" t="s">
        <v>6367</v>
      </c>
      <c r="C453" s="832" t="s">
        <v>616</v>
      </c>
      <c r="D453" s="832" t="s">
        <v>3267</v>
      </c>
      <c r="E453" s="832" t="s">
        <v>6368</v>
      </c>
      <c r="F453" s="832" t="s">
        <v>6517</v>
      </c>
      <c r="G453" s="832" t="s">
        <v>2363</v>
      </c>
      <c r="H453" s="849">
        <v>5</v>
      </c>
      <c r="I453" s="849">
        <v>217466.2</v>
      </c>
      <c r="J453" s="832">
        <v>0.27777777777777779</v>
      </c>
      <c r="K453" s="832">
        <v>43493.240000000005</v>
      </c>
      <c r="L453" s="849">
        <v>18</v>
      </c>
      <c r="M453" s="849">
        <v>782878.32</v>
      </c>
      <c r="N453" s="832">
        <v>1</v>
      </c>
      <c r="O453" s="832">
        <v>43493.24</v>
      </c>
      <c r="P453" s="849">
        <v>20</v>
      </c>
      <c r="Q453" s="849">
        <v>857788.34</v>
      </c>
      <c r="R453" s="837">
        <v>1.0956853933571695</v>
      </c>
      <c r="S453" s="850">
        <v>42889.417000000001</v>
      </c>
    </row>
    <row r="454" spans="1:19" ht="14.45" customHeight="1" x14ac:dyDescent="0.2">
      <c r="A454" s="831" t="s">
        <v>6366</v>
      </c>
      <c r="B454" s="832" t="s">
        <v>6367</v>
      </c>
      <c r="C454" s="832" t="s">
        <v>616</v>
      </c>
      <c r="D454" s="832" t="s">
        <v>3267</v>
      </c>
      <c r="E454" s="832" t="s">
        <v>6368</v>
      </c>
      <c r="F454" s="832" t="s">
        <v>6521</v>
      </c>
      <c r="G454" s="832" t="s">
        <v>6522</v>
      </c>
      <c r="H454" s="849"/>
      <c r="I454" s="849"/>
      <c r="J454" s="832"/>
      <c r="K454" s="832"/>
      <c r="L454" s="849">
        <v>28.94</v>
      </c>
      <c r="M454" s="849">
        <v>13135.07</v>
      </c>
      <c r="N454" s="832">
        <v>1</v>
      </c>
      <c r="O454" s="832">
        <v>453.87249481686246</v>
      </c>
      <c r="P454" s="849">
        <v>18.54</v>
      </c>
      <c r="Q454" s="849">
        <v>7659.5700000000006</v>
      </c>
      <c r="R454" s="837">
        <v>0.5831388793512331</v>
      </c>
      <c r="S454" s="850">
        <v>413.13754045307451</v>
      </c>
    </row>
    <row r="455" spans="1:19" ht="14.45" customHeight="1" x14ac:dyDescent="0.2">
      <c r="A455" s="831" t="s">
        <v>6366</v>
      </c>
      <c r="B455" s="832" t="s">
        <v>6367</v>
      </c>
      <c r="C455" s="832" t="s">
        <v>616</v>
      </c>
      <c r="D455" s="832" t="s">
        <v>3267</v>
      </c>
      <c r="E455" s="832" t="s">
        <v>6368</v>
      </c>
      <c r="F455" s="832" t="s">
        <v>6525</v>
      </c>
      <c r="G455" s="832" t="s">
        <v>6507</v>
      </c>
      <c r="H455" s="849"/>
      <c r="I455" s="849"/>
      <c r="J455" s="832"/>
      <c r="K455" s="832"/>
      <c r="L455" s="849">
        <v>3</v>
      </c>
      <c r="M455" s="849">
        <v>52679.4</v>
      </c>
      <c r="N455" s="832">
        <v>1</v>
      </c>
      <c r="O455" s="832">
        <v>17559.8</v>
      </c>
      <c r="P455" s="849"/>
      <c r="Q455" s="849"/>
      <c r="R455" s="837"/>
      <c r="S455" s="850"/>
    </row>
    <row r="456" spans="1:19" ht="14.45" customHeight="1" x14ac:dyDescent="0.2">
      <c r="A456" s="831" t="s">
        <v>6366</v>
      </c>
      <c r="B456" s="832" t="s">
        <v>6367</v>
      </c>
      <c r="C456" s="832" t="s">
        <v>616</v>
      </c>
      <c r="D456" s="832" t="s">
        <v>3267</v>
      </c>
      <c r="E456" s="832" t="s">
        <v>6368</v>
      </c>
      <c r="F456" s="832" t="s">
        <v>6526</v>
      </c>
      <c r="G456" s="832" t="s">
        <v>4484</v>
      </c>
      <c r="H456" s="849">
        <v>4.8</v>
      </c>
      <c r="I456" s="849">
        <v>339.36</v>
      </c>
      <c r="J456" s="832">
        <v>1.0909090909090908</v>
      </c>
      <c r="K456" s="832">
        <v>70.7</v>
      </c>
      <c r="L456" s="849">
        <v>4.3999999999999995</v>
      </c>
      <c r="M456" s="849">
        <v>311.08000000000004</v>
      </c>
      <c r="N456" s="832">
        <v>1</v>
      </c>
      <c r="O456" s="832">
        <v>70.700000000000017</v>
      </c>
      <c r="P456" s="849"/>
      <c r="Q456" s="849"/>
      <c r="R456" s="837"/>
      <c r="S456" s="850"/>
    </row>
    <row r="457" spans="1:19" ht="14.45" customHeight="1" x14ac:dyDescent="0.2">
      <c r="A457" s="831" t="s">
        <v>6366</v>
      </c>
      <c r="B457" s="832" t="s">
        <v>6367</v>
      </c>
      <c r="C457" s="832" t="s">
        <v>616</v>
      </c>
      <c r="D457" s="832" t="s">
        <v>3267</v>
      </c>
      <c r="E457" s="832" t="s">
        <v>6368</v>
      </c>
      <c r="F457" s="832" t="s">
        <v>6528</v>
      </c>
      <c r="G457" s="832" t="s">
        <v>6513</v>
      </c>
      <c r="H457" s="849"/>
      <c r="I457" s="849"/>
      <c r="J457" s="832"/>
      <c r="K457" s="832"/>
      <c r="L457" s="849">
        <v>1</v>
      </c>
      <c r="M457" s="849">
        <v>2928.05</v>
      </c>
      <c r="N457" s="832">
        <v>1</v>
      </c>
      <c r="O457" s="832">
        <v>2928.05</v>
      </c>
      <c r="P457" s="849"/>
      <c r="Q457" s="849"/>
      <c r="R457" s="837"/>
      <c r="S457" s="850"/>
    </row>
    <row r="458" spans="1:19" ht="14.45" customHeight="1" x14ac:dyDescent="0.2">
      <c r="A458" s="831" t="s">
        <v>6366</v>
      </c>
      <c r="B458" s="832" t="s">
        <v>6367</v>
      </c>
      <c r="C458" s="832" t="s">
        <v>616</v>
      </c>
      <c r="D458" s="832" t="s">
        <v>3267</v>
      </c>
      <c r="E458" s="832" t="s">
        <v>6368</v>
      </c>
      <c r="F458" s="832" t="s">
        <v>6529</v>
      </c>
      <c r="G458" s="832" t="s">
        <v>6530</v>
      </c>
      <c r="H458" s="849"/>
      <c r="I458" s="849"/>
      <c r="J458" s="832"/>
      <c r="K458" s="832"/>
      <c r="L458" s="849"/>
      <c r="M458" s="849"/>
      <c r="N458" s="832"/>
      <c r="O458" s="832"/>
      <c r="P458" s="849">
        <v>7</v>
      </c>
      <c r="Q458" s="849">
        <v>372298.7</v>
      </c>
      <c r="R458" s="837"/>
      <c r="S458" s="850">
        <v>53185.528571428571</v>
      </c>
    </row>
    <row r="459" spans="1:19" ht="14.45" customHeight="1" x14ac:dyDescent="0.2">
      <c r="A459" s="831" t="s">
        <v>6366</v>
      </c>
      <c r="B459" s="832" t="s">
        <v>6367</v>
      </c>
      <c r="C459" s="832" t="s">
        <v>616</v>
      </c>
      <c r="D459" s="832" t="s">
        <v>3267</v>
      </c>
      <c r="E459" s="832" t="s">
        <v>6368</v>
      </c>
      <c r="F459" s="832" t="s">
        <v>6531</v>
      </c>
      <c r="G459" s="832" t="s">
        <v>6532</v>
      </c>
      <c r="H459" s="849">
        <v>1.4</v>
      </c>
      <c r="I459" s="849">
        <v>594.23</v>
      </c>
      <c r="J459" s="832"/>
      <c r="K459" s="832">
        <v>424.45000000000005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5" customHeight="1" x14ac:dyDescent="0.2">
      <c r="A460" s="831" t="s">
        <v>6366</v>
      </c>
      <c r="B460" s="832" t="s">
        <v>6367</v>
      </c>
      <c r="C460" s="832" t="s">
        <v>616</v>
      </c>
      <c r="D460" s="832" t="s">
        <v>3267</v>
      </c>
      <c r="E460" s="832" t="s">
        <v>6368</v>
      </c>
      <c r="F460" s="832" t="s">
        <v>6534</v>
      </c>
      <c r="G460" s="832" t="s">
        <v>2847</v>
      </c>
      <c r="H460" s="849">
        <v>9</v>
      </c>
      <c r="I460" s="849">
        <v>15741.72</v>
      </c>
      <c r="J460" s="832">
        <v>1.7508113578983659</v>
      </c>
      <c r="K460" s="832">
        <v>1749.08</v>
      </c>
      <c r="L460" s="849">
        <v>8</v>
      </c>
      <c r="M460" s="849">
        <v>8991.1</v>
      </c>
      <c r="N460" s="832">
        <v>1</v>
      </c>
      <c r="O460" s="832">
        <v>1123.8875</v>
      </c>
      <c r="P460" s="849">
        <v>5</v>
      </c>
      <c r="Q460" s="849">
        <v>624.64</v>
      </c>
      <c r="R460" s="837">
        <v>6.947314566626997E-2</v>
      </c>
      <c r="S460" s="850">
        <v>124.928</v>
      </c>
    </row>
    <row r="461" spans="1:19" ht="14.45" customHeight="1" x14ac:dyDescent="0.2">
      <c r="A461" s="831" t="s">
        <v>6366</v>
      </c>
      <c r="B461" s="832" t="s">
        <v>6367</v>
      </c>
      <c r="C461" s="832" t="s">
        <v>616</v>
      </c>
      <c r="D461" s="832" t="s">
        <v>3267</v>
      </c>
      <c r="E461" s="832" t="s">
        <v>6368</v>
      </c>
      <c r="F461" s="832" t="s">
        <v>6535</v>
      </c>
      <c r="G461" s="832" t="s">
        <v>3029</v>
      </c>
      <c r="H461" s="849">
        <v>7.2</v>
      </c>
      <c r="I461" s="849">
        <v>2036.1599999999999</v>
      </c>
      <c r="J461" s="832">
        <v>0.58333333333333326</v>
      </c>
      <c r="K461" s="832">
        <v>282.79999999999995</v>
      </c>
      <c r="L461" s="849">
        <v>12.5</v>
      </c>
      <c r="M461" s="849">
        <v>3490.56</v>
      </c>
      <c r="N461" s="832">
        <v>1</v>
      </c>
      <c r="O461" s="832">
        <v>279.2448</v>
      </c>
      <c r="P461" s="849">
        <v>26.050000000000004</v>
      </c>
      <c r="Q461" s="849">
        <v>7196.2999999999993</v>
      </c>
      <c r="R461" s="837">
        <v>2.0616462687935457</v>
      </c>
      <c r="S461" s="850">
        <v>276.2495201535508</v>
      </c>
    </row>
    <row r="462" spans="1:19" ht="14.45" customHeight="1" x14ac:dyDescent="0.2">
      <c r="A462" s="831" t="s">
        <v>6366</v>
      </c>
      <c r="B462" s="832" t="s">
        <v>6367</v>
      </c>
      <c r="C462" s="832" t="s">
        <v>616</v>
      </c>
      <c r="D462" s="832" t="s">
        <v>3267</v>
      </c>
      <c r="E462" s="832" t="s">
        <v>6368</v>
      </c>
      <c r="F462" s="832" t="s">
        <v>6540</v>
      </c>
      <c r="G462" s="832" t="s">
        <v>6541</v>
      </c>
      <c r="H462" s="849"/>
      <c r="I462" s="849"/>
      <c r="J462" s="832"/>
      <c r="K462" s="832"/>
      <c r="L462" s="849">
        <v>2</v>
      </c>
      <c r="M462" s="849">
        <v>38733.199999999997</v>
      </c>
      <c r="N462" s="832">
        <v>1</v>
      </c>
      <c r="O462" s="832">
        <v>19366.599999999999</v>
      </c>
      <c r="P462" s="849">
        <v>114.37</v>
      </c>
      <c r="Q462" s="849">
        <v>2186777.17</v>
      </c>
      <c r="R462" s="837">
        <v>56.457436256234963</v>
      </c>
      <c r="S462" s="850">
        <v>19120.199090670631</v>
      </c>
    </row>
    <row r="463" spans="1:19" ht="14.45" customHeight="1" x14ac:dyDescent="0.2">
      <c r="A463" s="831" t="s">
        <v>6366</v>
      </c>
      <c r="B463" s="832" t="s">
        <v>6367</v>
      </c>
      <c r="C463" s="832" t="s">
        <v>616</v>
      </c>
      <c r="D463" s="832" t="s">
        <v>3267</v>
      </c>
      <c r="E463" s="832" t="s">
        <v>6368</v>
      </c>
      <c r="F463" s="832" t="s">
        <v>6542</v>
      </c>
      <c r="G463" s="832" t="s">
        <v>6543</v>
      </c>
      <c r="H463" s="849"/>
      <c r="I463" s="849"/>
      <c r="J463" s="832"/>
      <c r="K463" s="832"/>
      <c r="L463" s="849"/>
      <c r="M463" s="849"/>
      <c r="N463" s="832"/>
      <c r="O463" s="832"/>
      <c r="P463" s="849">
        <v>2</v>
      </c>
      <c r="Q463" s="849">
        <v>74355.509999999995</v>
      </c>
      <c r="R463" s="837"/>
      <c r="S463" s="850">
        <v>37177.754999999997</v>
      </c>
    </row>
    <row r="464" spans="1:19" ht="14.45" customHeight="1" x14ac:dyDescent="0.2">
      <c r="A464" s="831" t="s">
        <v>6366</v>
      </c>
      <c r="B464" s="832" t="s">
        <v>6367</v>
      </c>
      <c r="C464" s="832" t="s">
        <v>616</v>
      </c>
      <c r="D464" s="832" t="s">
        <v>3267</v>
      </c>
      <c r="E464" s="832" t="s">
        <v>6368</v>
      </c>
      <c r="F464" s="832" t="s">
        <v>6544</v>
      </c>
      <c r="G464" s="832" t="s">
        <v>6414</v>
      </c>
      <c r="H464" s="849"/>
      <c r="I464" s="849"/>
      <c r="J464" s="832"/>
      <c r="K464" s="832"/>
      <c r="L464" s="849"/>
      <c r="M464" s="849"/>
      <c r="N464" s="832"/>
      <c r="O464" s="832"/>
      <c r="P464" s="849">
        <v>2.4000000000000004</v>
      </c>
      <c r="Q464" s="849">
        <v>754.61</v>
      </c>
      <c r="R464" s="837"/>
      <c r="S464" s="850">
        <v>314.42083333333329</v>
      </c>
    </row>
    <row r="465" spans="1:19" ht="14.45" customHeight="1" x14ac:dyDescent="0.2">
      <c r="A465" s="831" t="s">
        <v>6366</v>
      </c>
      <c r="B465" s="832" t="s">
        <v>6367</v>
      </c>
      <c r="C465" s="832" t="s">
        <v>616</v>
      </c>
      <c r="D465" s="832" t="s">
        <v>3267</v>
      </c>
      <c r="E465" s="832" t="s">
        <v>6368</v>
      </c>
      <c r="F465" s="832" t="s">
        <v>6545</v>
      </c>
      <c r="G465" s="832" t="s">
        <v>3185</v>
      </c>
      <c r="H465" s="849">
        <v>9</v>
      </c>
      <c r="I465" s="849">
        <v>45054.46</v>
      </c>
      <c r="J465" s="832">
        <v>0.87811285040153364</v>
      </c>
      <c r="K465" s="832">
        <v>5006.0511111111109</v>
      </c>
      <c r="L465" s="849">
        <v>14</v>
      </c>
      <c r="M465" s="849">
        <v>51308.28</v>
      </c>
      <c r="N465" s="832">
        <v>1</v>
      </c>
      <c r="O465" s="832">
        <v>3664.8771428571426</v>
      </c>
      <c r="P465" s="849">
        <v>6</v>
      </c>
      <c r="Q465" s="849">
        <v>10355.58</v>
      </c>
      <c r="R465" s="837">
        <v>0.20183058173066803</v>
      </c>
      <c r="S465" s="850">
        <v>1725.93</v>
      </c>
    </row>
    <row r="466" spans="1:19" ht="14.45" customHeight="1" x14ac:dyDescent="0.2">
      <c r="A466" s="831" t="s">
        <v>6366</v>
      </c>
      <c r="B466" s="832" t="s">
        <v>6367</v>
      </c>
      <c r="C466" s="832" t="s">
        <v>616</v>
      </c>
      <c r="D466" s="832" t="s">
        <v>3267</v>
      </c>
      <c r="E466" s="832" t="s">
        <v>6368</v>
      </c>
      <c r="F466" s="832" t="s">
        <v>6546</v>
      </c>
      <c r="G466" s="832" t="s">
        <v>6380</v>
      </c>
      <c r="H466" s="849"/>
      <c r="I466" s="849"/>
      <c r="J466" s="832"/>
      <c r="K466" s="832"/>
      <c r="L466" s="849"/>
      <c r="M466" s="849"/>
      <c r="N466" s="832"/>
      <c r="O466" s="832"/>
      <c r="P466" s="849">
        <v>1</v>
      </c>
      <c r="Q466" s="849">
        <v>4084.61</v>
      </c>
      <c r="R466" s="837"/>
      <c r="S466" s="850">
        <v>4084.61</v>
      </c>
    </row>
    <row r="467" spans="1:19" ht="14.45" customHeight="1" x14ac:dyDescent="0.2">
      <c r="A467" s="831" t="s">
        <v>6366</v>
      </c>
      <c r="B467" s="832" t="s">
        <v>6367</v>
      </c>
      <c r="C467" s="832" t="s">
        <v>616</v>
      </c>
      <c r="D467" s="832" t="s">
        <v>3267</v>
      </c>
      <c r="E467" s="832" t="s">
        <v>6368</v>
      </c>
      <c r="F467" s="832" t="s">
        <v>6547</v>
      </c>
      <c r="G467" s="832" t="s">
        <v>2337</v>
      </c>
      <c r="H467" s="849"/>
      <c r="I467" s="849"/>
      <c r="J467" s="832"/>
      <c r="K467" s="832"/>
      <c r="L467" s="849"/>
      <c r="M467" s="849"/>
      <c r="N467" s="832"/>
      <c r="O467" s="832"/>
      <c r="P467" s="849">
        <v>9.7799999999999994</v>
      </c>
      <c r="Q467" s="849">
        <v>85785.949999999983</v>
      </c>
      <c r="R467" s="837"/>
      <c r="S467" s="850">
        <v>8771.56952965235</v>
      </c>
    </row>
    <row r="468" spans="1:19" ht="14.45" customHeight="1" x14ac:dyDescent="0.2">
      <c r="A468" s="831" t="s">
        <v>6366</v>
      </c>
      <c r="B468" s="832" t="s">
        <v>6367</v>
      </c>
      <c r="C468" s="832" t="s">
        <v>616</v>
      </c>
      <c r="D468" s="832" t="s">
        <v>3267</v>
      </c>
      <c r="E468" s="832" t="s">
        <v>6368</v>
      </c>
      <c r="F468" s="832" t="s">
        <v>6561</v>
      </c>
      <c r="G468" s="832" t="s">
        <v>6562</v>
      </c>
      <c r="H468" s="849">
        <v>1.49</v>
      </c>
      <c r="I468" s="849">
        <v>457.84</v>
      </c>
      <c r="J468" s="832">
        <v>0.37436731890397962</v>
      </c>
      <c r="K468" s="832">
        <v>307.27516778523488</v>
      </c>
      <c r="L468" s="849">
        <v>3.98</v>
      </c>
      <c r="M468" s="849">
        <v>1222.97</v>
      </c>
      <c r="N468" s="832">
        <v>1</v>
      </c>
      <c r="O468" s="832">
        <v>307.2788944723618</v>
      </c>
      <c r="P468" s="849"/>
      <c r="Q468" s="849"/>
      <c r="R468" s="837"/>
      <c r="S468" s="850"/>
    </row>
    <row r="469" spans="1:19" ht="14.45" customHeight="1" x14ac:dyDescent="0.2">
      <c r="A469" s="831" t="s">
        <v>6366</v>
      </c>
      <c r="B469" s="832" t="s">
        <v>6367</v>
      </c>
      <c r="C469" s="832" t="s">
        <v>616</v>
      </c>
      <c r="D469" s="832" t="s">
        <v>3267</v>
      </c>
      <c r="E469" s="832" t="s">
        <v>6368</v>
      </c>
      <c r="F469" s="832" t="s">
        <v>6563</v>
      </c>
      <c r="G469" s="832" t="s">
        <v>6562</v>
      </c>
      <c r="H469" s="849">
        <v>9.92</v>
      </c>
      <c r="I469" s="849">
        <v>7620.5399999999991</v>
      </c>
      <c r="J469" s="832">
        <v>1.2685423782984757</v>
      </c>
      <c r="K469" s="832">
        <v>768.19959677419342</v>
      </c>
      <c r="L469" s="849">
        <v>7.82</v>
      </c>
      <c r="M469" s="849">
        <v>6007.32</v>
      </c>
      <c r="N469" s="832">
        <v>1</v>
      </c>
      <c r="O469" s="832">
        <v>768.19948849104856</v>
      </c>
      <c r="P469" s="849"/>
      <c r="Q469" s="849"/>
      <c r="R469" s="837"/>
      <c r="S469" s="850"/>
    </row>
    <row r="470" spans="1:19" ht="14.45" customHeight="1" x14ac:dyDescent="0.2">
      <c r="A470" s="831" t="s">
        <v>6366</v>
      </c>
      <c r="B470" s="832" t="s">
        <v>6367</v>
      </c>
      <c r="C470" s="832" t="s">
        <v>616</v>
      </c>
      <c r="D470" s="832" t="s">
        <v>3267</v>
      </c>
      <c r="E470" s="832" t="s">
        <v>6368</v>
      </c>
      <c r="F470" s="832" t="s">
        <v>6564</v>
      </c>
      <c r="G470" s="832" t="s">
        <v>2337</v>
      </c>
      <c r="H470" s="849"/>
      <c r="I470" s="849"/>
      <c r="J470" s="832"/>
      <c r="K470" s="832"/>
      <c r="L470" s="849">
        <v>61.43</v>
      </c>
      <c r="M470" s="849">
        <v>1498627.18</v>
      </c>
      <c r="N470" s="832">
        <v>1</v>
      </c>
      <c r="O470" s="832">
        <v>24395.689076998209</v>
      </c>
      <c r="P470" s="849">
        <v>44.45</v>
      </c>
      <c r="Q470" s="849">
        <v>974352.8899999999</v>
      </c>
      <c r="R470" s="837">
        <v>0.65016363175796665</v>
      </c>
      <c r="S470" s="850">
        <v>21920.199999999997</v>
      </c>
    </row>
    <row r="471" spans="1:19" ht="14.45" customHeight="1" x14ac:dyDescent="0.2">
      <c r="A471" s="831" t="s">
        <v>6366</v>
      </c>
      <c r="B471" s="832" t="s">
        <v>6367</v>
      </c>
      <c r="C471" s="832" t="s">
        <v>616</v>
      </c>
      <c r="D471" s="832" t="s">
        <v>3267</v>
      </c>
      <c r="E471" s="832" t="s">
        <v>6368</v>
      </c>
      <c r="F471" s="832" t="s">
        <v>6566</v>
      </c>
      <c r="G471" s="832" t="s">
        <v>779</v>
      </c>
      <c r="H471" s="849"/>
      <c r="I471" s="849"/>
      <c r="J471" s="832"/>
      <c r="K471" s="832"/>
      <c r="L471" s="849"/>
      <c r="M471" s="849"/>
      <c r="N471" s="832"/>
      <c r="O471" s="832"/>
      <c r="P471" s="849">
        <v>1</v>
      </c>
      <c r="Q471" s="849">
        <v>1242.68</v>
      </c>
      <c r="R471" s="837"/>
      <c r="S471" s="850">
        <v>1242.68</v>
      </c>
    </row>
    <row r="472" spans="1:19" ht="14.45" customHeight="1" x14ac:dyDescent="0.2">
      <c r="A472" s="831" t="s">
        <v>6366</v>
      </c>
      <c r="B472" s="832" t="s">
        <v>6367</v>
      </c>
      <c r="C472" s="832" t="s">
        <v>616</v>
      </c>
      <c r="D472" s="832" t="s">
        <v>3267</v>
      </c>
      <c r="E472" s="832" t="s">
        <v>6368</v>
      </c>
      <c r="F472" s="832" t="s">
        <v>6570</v>
      </c>
      <c r="G472" s="832" t="s">
        <v>3190</v>
      </c>
      <c r="H472" s="849">
        <v>1</v>
      </c>
      <c r="I472" s="849">
        <v>1440.46</v>
      </c>
      <c r="J472" s="832">
        <v>6.2261918809586488E-2</v>
      </c>
      <c r="K472" s="832">
        <v>1440.46</v>
      </c>
      <c r="L472" s="849">
        <v>18</v>
      </c>
      <c r="M472" s="849">
        <v>23135.489999999998</v>
      </c>
      <c r="N472" s="832">
        <v>1</v>
      </c>
      <c r="O472" s="832">
        <v>1285.3049999999998</v>
      </c>
      <c r="P472" s="849">
        <v>41</v>
      </c>
      <c r="Q472" s="849">
        <v>48649.369999999995</v>
      </c>
      <c r="R472" s="837">
        <v>2.1028026637862434</v>
      </c>
      <c r="S472" s="850">
        <v>1186.57</v>
      </c>
    </row>
    <row r="473" spans="1:19" ht="14.45" customHeight="1" x14ac:dyDescent="0.2">
      <c r="A473" s="831" t="s">
        <v>6366</v>
      </c>
      <c r="B473" s="832" t="s">
        <v>6367</v>
      </c>
      <c r="C473" s="832" t="s">
        <v>616</v>
      </c>
      <c r="D473" s="832" t="s">
        <v>3267</v>
      </c>
      <c r="E473" s="832" t="s">
        <v>6368</v>
      </c>
      <c r="F473" s="832" t="s">
        <v>6571</v>
      </c>
      <c r="G473" s="832" t="s">
        <v>6572</v>
      </c>
      <c r="H473" s="849">
        <v>3</v>
      </c>
      <c r="I473" s="849">
        <v>5247.24</v>
      </c>
      <c r="J473" s="832"/>
      <c r="K473" s="832">
        <v>1749.08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6366</v>
      </c>
      <c r="B474" s="832" t="s">
        <v>6367</v>
      </c>
      <c r="C474" s="832" t="s">
        <v>616</v>
      </c>
      <c r="D474" s="832" t="s">
        <v>3267</v>
      </c>
      <c r="E474" s="832" t="s">
        <v>6368</v>
      </c>
      <c r="F474" s="832" t="s">
        <v>6573</v>
      </c>
      <c r="G474" s="832" t="s">
        <v>3190</v>
      </c>
      <c r="H474" s="849"/>
      <c r="I474" s="849"/>
      <c r="J474" s="832"/>
      <c r="K474" s="832"/>
      <c r="L474" s="849">
        <v>3</v>
      </c>
      <c r="M474" s="849">
        <v>12497.2</v>
      </c>
      <c r="N474" s="832">
        <v>1</v>
      </c>
      <c r="O474" s="832">
        <v>4165.7333333333336</v>
      </c>
      <c r="P474" s="849">
        <v>7</v>
      </c>
      <c r="Q474" s="849">
        <v>27755.35</v>
      </c>
      <c r="R474" s="837">
        <v>2.2209254873091568</v>
      </c>
      <c r="S474" s="850">
        <v>3965.0499999999997</v>
      </c>
    </row>
    <row r="475" spans="1:19" ht="14.45" customHeight="1" x14ac:dyDescent="0.2">
      <c r="A475" s="831" t="s">
        <v>6366</v>
      </c>
      <c r="B475" s="832" t="s">
        <v>6367</v>
      </c>
      <c r="C475" s="832" t="s">
        <v>616</v>
      </c>
      <c r="D475" s="832" t="s">
        <v>3267</v>
      </c>
      <c r="E475" s="832" t="s">
        <v>6368</v>
      </c>
      <c r="F475" s="832" t="s">
        <v>6574</v>
      </c>
      <c r="G475" s="832" t="s">
        <v>3169</v>
      </c>
      <c r="H475" s="849"/>
      <c r="I475" s="849"/>
      <c r="J475" s="832"/>
      <c r="K475" s="832"/>
      <c r="L475" s="849">
        <v>1</v>
      </c>
      <c r="M475" s="849">
        <v>20288.3</v>
      </c>
      <c r="N475" s="832">
        <v>1</v>
      </c>
      <c r="O475" s="832">
        <v>20288.3</v>
      </c>
      <c r="P475" s="849"/>
      <c r="Q475" s="849"/>
      <c r="R475" s="837"/>
      <c r="S475" s="850"/>
    </row>
    <row r="476" spans="1:19" ht="14.45" customHeight="1" x14ac:dyDescent="0.2">
      <c r="A476" s="831" t="s">
        <v>6366</v>
      </c>
      <c r="B476" s="832" t="s">
        <v>6367</v>
      </c>
      <c r="C476" s="832" t="s">
        <v>616</v>
      </c>
      <c r="D476" s="832" t="s">
        <v>3267</v>
      </c>
      <c r="E476" s="832" t="s">
        <v>6368</v>
      </c>
      <c r="F476" s="832" t="s">
        <v>6575</v>
      </c>
      <c r="G476" s="832" t="s">
        <v>6576</v>
      </c>
      <c r="H476" s="849">
        <v>58.92</v>
      </c>
      <c r="I476" s="849">
        <v>46210.83</v>
      </c>
      <c r="J476" s="832"/>
      <c r="K476" s="832">
        <v>784.29786150712835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5" customHeight="1" x14ac:dyDescent="0.2">
      <c r="A477" s="831" t="s">
        <v>6366</v>
      </c>
      <c r="B477" s="832" t="s">
        <v>6367</v>
      </c>
      <c r="C477" s="832" t="s">
        <v>616</v>
      </c>
      <c r="D477" s="832" t="s">
        <v>3267</v>
      </c>
      <c r="E477" s="832" t="s">
        <v>6368</v>
      </c>
      <c r="F477" s="832" t="s">
        <v>6577</v>
      </c>
      <c r="G477" s="832" t="s">
        <v>6576</v>
      </c>
      <c r="H477" s="849">
        <v>44.349999999999994</v>
      </c>
      <c r="I477" s="849">
        <v>10434.98</v>
      </c>
      <c r="J477" s="832">
        <v>17.599601963198463</v>
      </c>
      <c r="K477" s="832">
        <v>235.28703494926722</v>
      </c>
      <c r="L477" s="849">
        <v>2.52</v>
      </c>
      <c r="M477" s="849">
        <v>592.91</v>
      </c>
      <c r="N477" s="832">
        <v>1</v>
      </c>
      <c r="O477" s="832">
        <v>235.28174603174602</v>
      </c>
      <c r="P477" s="849"/>
      <c r="Q477" s="849"/>
      <c r="R477" s="837"/>
      <c r="S477" s="850"/>
    </row>
    <row r="478" spans="1:19" ht="14.45" customHeight="1" x14ac:dyDescent="0.2">
      <c r="A478" s="831" t="s">
        <v>6366</v>
      </c>
      <c r="B478" s="832" t="s">
        <v>6367</v>
      </c>
      <c r="C478" s="832" t="s">
        <v>616</v>
      </c>
      <c r="D478" s="832" t="s">
        <v>3267</v>
      </c>
      <c r="E478" s="832" t="s">
        <v>6368</v>
      </c>
      <c r="F478" s="832" t="s">
        <v>6578</v>
      </c>
      <c r="G478" s="832" t="s">
        <v>6576</v>
      </c>
      <c r="H478" s="849">
        <v>15.92</v>
      </c>
      <c r="I478" s="849">
        <v>37457.99</v>
      </c>
      <c r="J478" s="832">
        <v>3.601805999742302</v>
      </c>
      <c r="K478" s="832">
        <v>2352.8888190954772</v>
      </c>
      <c r="L478" s="849">
        <v>4.42</v>
      </c>
      <c r="M478" s="849">
        <v>10399.780000000001</v>
      </c>
      <c r="N478" s="832">
        <v>1</v>
      </c>
      <c r="O478" s="832">
        <v>2352.8914027149322</v>
      </c>
      <c r="P478" s="849"/>
      <c r="Q478" s="849"/>
      <c r="R478" s="837"/>
      <c r="S478" s="850"/>
    </row>
    <row r="479" spans="1:19" ht="14.45" customHeight="1" x14ac:dyDescent="0.2">
      <c r="A479" s="831" t="s">
        <v>6366</v>
      </c>
      <c r="B479" s="832" t="s">
        <v>6367</v>
      </c>
      <c r="C479" s="832" t="s">
        <v>616</v>
      </c>
      <c r="D479" s="832" t="s">
        <v>3267</v>
      </c>
      <c r="E479" s="832" t="s">
        <v>6368</v>
      </c>
      <c r="F479" s="832" t="s">
        <v>6579</v>
      </c>
      <c r="G479" s="832" t="s">
        <v>6480</v>
      </c>
      <c r="H479" s="849">
        <v>19</v>
      </c>
      <c r="I479" s="849">
        <v>885389.36</v>
      </c>
      <c r="J479" s="832">
        <v>0.48717948717948711</v>
      </c>
      <c r="K479" s="832">
        <v>46599.44</v>
      </c>
      <c r="L479" s="849">
        <v>39</v>
      </c>
      <c r="M479" s="849">
        <v>1817378.1600000001</v>
      </c>
      <c r="N479" s="832">
        <v>1</v>
      </c>
      <c r="O479" s="832">
        <v>46599.44</v>
      </c>
      <c r="P479" s="849">
        <v>23</v>
      </c>
      <c r="Q479" s="849">
        <v>1059474.1599999999</v>
      </c>
      <c r="R479" s="837">
        <v>0.58296846705806116</v>
      </c>
      <c r="S479" s="850">
        <v>46064.093913043478</v>
      </c>
    </row>
    <row r="480" spans="1:19" ht="14.45" customHeight="1" x14ac:dyDescent="0.2">
      <c r="A480" s="831" t="s">
        <v>6366</v>
      </c>
      <c r="B480" s="832" t="s">
        <v>6367</v>
      </c>
      <c r="C480" s="832" t="s">
        <v>616</v>
      </c>
      <c r="D480" s="832" t="s">
        <v>3267</v>
      </c>
      <c r="E480" s="832" t="s">
        <v>6368</v>
      </c>
      <c r="F480" s="832" t="s">
        <v>6580</v>
      </c>
      <c r="G480" s="832" t="s">
        <v>928</v>
      </c>
      <c r="H480" s="849">
        <v>19.260000000000002</v>
      </c>
      <c r="I480" s="849">
        <v>13244.31</v>
      </c>
      <c r="J480" s="832">
        <v>0.29361599677570888</v>
      </c>
      <c r="K480" s="832">
        <v>687.65887850467277</v>
      </c>
      <c r="L480" s="849">
        <v>102.02</v>
      </c>
      <c r="M480" s="849">
        <v>45107.590000000004</v>
      </c>
      <c r="N480" s="832">
        <v>1</v>
      </c>
      <c r="O480" s="832">
        <v>442.14457949421688</v>
      </c>
      <c r="P480" s="849">
        <v>152.99</v>
      </c>
      <c r="Q480" s="849">
        <v>32613.31</v>
      </c>
      <c r="R480" s="837">
        <v>0.72301158186460412</v>
      </c>
      <c r="S480" s="850">
        <v>213.17282175305576</v>
      </c>
    </row>
    <row r="481" spans="1:19" ht="14.45" customHeight="1" x14ac:dyDescent="0.2">
      <c r="A481" s="831" t="s">
        <v>6366</v>
      </c>
      <c r="B481" s="832" t="s">
        <v>6367</v>
      </c>
      <c r="C481" s="832" t="s">
        <v>616</v>
      </c>
      <c r="D481" s="832" t="s">
        <v>3267</v>
      </c>
      <c r="E481" s="832" t="s">
        <v>6368</v>
      </c>
      <c r="F481" s="832" t="s">
        <v>6581</v>
      </c>
      <c r="G481" s="832" t="s">
        <v>928</v>
      </c>
      <c r="H481" s="849">
        <v>7.1899999999999995</v>
      </c>
      <c r="I481" s="849">
        <v>988.88999999999987</v>
      </c>
      <c r="J481" s="832">
        <v>0.21725251548837818</v>
      </c>
      <c r="K481" s="832">
        <v>137.53685674547984</v>
      </c>
      <c r="L481" s="849">
        <v>47.22</v>
      </c>
      <c r="M481" s="849">
        <v>4551.8</v>
      </c>
      <c r="N481" s="832">
        <v>1</v>
      </c>
      <c r="O481" s="832">
        <v>96.395595086827626</v>
      </c>
      <c r="P481" s="849">
        <v>68.8</v>
      </c>
      <c r="Q481" s="849">
        <v>5017.41</v>
      </c>
      <c r="R481" s="837">
        <v>1.1022914012039193</v>
      </c>
      <c r="S481" s="850">
        <v>72.927470930232559</v>
      </c>
    </row>
    <row r="482" spans="1:19" ht="14.45" customHeight="1" x14ac:dyDescent="0.2">
      <c r="A482" s="831" t="s">
        <v>6366</v>
      </c>
      <c r="B482" s="832" t="s">
        <v>6367</v>
      </c>
      <c r="C482" s="832" t="s">
        <v>616</v>
      </c>
      <c r="D482" s="832" t="s">
        <v>3267</v>
      </c>
      <c r="E482" s="832" t="s">
        <v>6368</v>
      </c>
      <c r="F482" s="832" t="s">
        <v>6583</v>
      </c>
      <c r="G482" s="832" t="s">
        <v>1383</v>
      </c>
      <c r="H482" s="849"/>
      <c r="I482" s="849"/>
      <c r="J482" s="832"/>
      <c r="K482" s="832"/>
      <c r="L482" s="849">
        <v>3</v>
      </c>
      <c r="M482" s="849">
        <v>445.38</v>
      </c>
      <c r="N482" s="832">
        <v>1</v>
      </c>
      <c r="O482" s="832">
        <v>148.46</v>
      </c>
      <c r="P482" s="849">
        <v>9</v>
      </c>
      <c r="Q482" s="849">
        <v>1336.1399999999999</v>
      </c>
      <c r="R482" s="837">
        <v>2.9999999999999996</v>
      </c>
      <c r="S482" s="850">
        <v>148.45999999999998</v>
      </c>
    </row>
    <row r="483" spans="1:19" ht="14.45" customHeight="1" x14ac:dyDescent="0.2">
      <c r="A483" s="831" t="s">
        <v>6366</v>
      </c>
      <c r="B483" s="832" t="s">
        <v>6367</v>
      </c>
      <c r="C483" s="832" t="s">
        <v>616</v>
      </c>
      <c r="D483" s="832" t="s">
        <v>3267</v>
      </c>
      <c r="E483" s="832" t="s">
        <v>6368</v>
      </c>
      <c r="F483" s="832" t="s">
        <v>6590</v>
      </c>
      <c r="G483" s="832" t="s">
        <v>793</v>
      </c>
      <c r="H483" s="849"/>
      <c r="I483" s="849"/>
      <c r="J483" s="832"/>
      <c r="K483" s="832"/>
      <c r="L483" s="849">
        <v>29.53</v>
      </c>
      <c r="M483" s="849">
        <v>4580.63</v>
      </c>
      <c r="N483" s="832">
        <v>1</v>
      </c>
      <c r="O483" s="832">
        <v>155.11784625804268</v>
      </c>
      <c r="P483" s="849">
        <v>38.54</v>
      </c>
      <c r="Q483" s="849">
        <v>4295.88</v>
      </c>
      <c r="R483" s="837">
        <v>0.93783606185175405</v>
      </c>
      <c r="S483" s="850">
        <v>111.46549039958485</v>
      </c>
    </row>
    <row r="484" spans="1:19" ht="14.45" customHeight="1" x14ac:dyDescent="0.2">
      <c r="A484" s="831" t="s">
        <v>6366</v>
      </c>
      <c r="B484" s="832" t="s">
        <v>6367</v>
      </c>
      <c r="C484" s="832" t="s">
        <v>616</v>
      </c>
      <c r="D484" s="832" t="s">
        <v>3267</v>
      </c>
      <c r="E484" s="832" t="s">
        <v>6368</v>
      </c>
      <c r="F484" s="832" t="s">
        <v>6591</v>
      </c>
      <c r="G484" s="832" t="s">
        <v>793</v>
      </c>
      <c r="H484" s="849"/>
      <c r="I484" s="849"/>
      <c r="J484" s="832"/>
      <c r="K484" s="832"/>
      <c r="L484" s="849">
        <v>1.27</v>
      </c>
      <c r="M484" s="849">
        <v>501.32</v>
      </c>
      <c r="N484" s="832">
        <v>1</v>
      </c>
      <c r="O484" s="832">
        <v>394.74015748031496</v>
      </c>
      <c r="P484" s="849">
        <v>4.45</v>
      </c>
      <c r="Q484" s="849">
        <v>1282.05</v>
      </c>
      <c r="R484" s="837">
        <v>2.5573485996968004</v>
      </c>
      <c r="S484" s="850">
        <v>288.10112359550561</v>
      </c>
    </row>
    <row r="485" spans="1:19" ht="14.45" customHeight="1" x14ac:dyDescent="0.2">
      <c r="A485" s="831" t="s">
        <v>6366</v>
      </c>
      <c r="B485" s="832" t="s">
        <v>6367</v>
      </c>
      <c r="C485" s="832" t="s">
        <v>616</v>
      </c>
      <c r="D485" s="832" t="s">
        <v>3267</v>
      </c>
      <c r="E485" s="832" t="s">
        <v>6368</v>
      </c>
      <c r="F485" s="832" t="s">
        <v>6592</v>
      </c>
      <c r="G485" s="832" t="s">
        <v>1146</v>
      </c>
      <c r="H485" s="849"/>
      <c r="I485" s="849"/>
      <c r="J485" s="832"/>
      <c r="K485" s="832"/>
      <c r="L485" s="849">
        <v>3.05</v>
      </c>
      <c r="M485" s="849">
        <v>2343</v>
      </c>
      <c r="N485" s="832">
        <v>1</v>
      </c>
      <c r="O485" s="832">
        <v>768.19672131147547</v>
      </c>
      <c r="P485" s="849">
        <v>14.59</v>
      </c>
      <c r="Q485" s="849">
        <v>2696.58</v>
      </c>
      <c r="R485" s="837">
        <v>1.1509090909090909</v>
      </c>
      <c r="S485" s="850">
        <v>184.82385195339273</v>
      </c>
    </row>
    <row r="486" spans="1:19" ht="14.45" customHeight="1" x14ac:dyDescent="0.2">
      <c r="A486" s="831" t="s">
        <v>6366</v>
      </c>
      <c r="B486" s="832" t="s">
        <v>6367</v>
      </c>
      <c r="C486" s="832" t="s">
        <v>616</v>
      </c>
      <c r="D486" s="832" t="s">
        <v>3267</v>
      </c>
      <c r="E486" s="832" t="s">
        <v>6368</v>
      </c>
      <c r="F486" s="832" t="s">
        <v>6593</v>
      </c>
      <c r="G486" s="832" t="s">
        <v>6594</v>
      </c>
      <c r="H486" s="849"/>
      <c r="I486" s="849"/>
      <c r="J486" s="832"/>
      <c r="K486" s="832"/>
      <c r="L486" s="849"/>
      <c r="M486" s="849"/>
      <c r="N486" s="832"/>
      <c r="O486" s="832"/>
      <c r="P486" s="849">
        <v>12</v>
      </c>
      <c r="Q486" s="849">
        <v>148963.20000000001</v>
      </c>
      <c r="R486" s="837"/>
      <c r="S486" s="850">
        <v>12413.6</v>
      </c>
    </row>
    <row r="487" spans="1:19" ht="14.45" customHeight="1" x14ac:dyDescent="0.2">
      <c r="A487" s="831" t="s">
        <v>6366</v>
      </c>
      <c r="B487" s="832" t="s">
        <v>6367</v>
      </c>
      <c r="C487" s="832" t="s">
        <v>616</v>
      </c>
      <c r="D487" s="832" t="s">
        <v>3267</v>
      </c>
      <c r="E487" s="832" t="s">
        <v>6368</v>
      </c>
      <c r="F487" s="832" t="s">
        <v>6595</v>
      </c>
      <c r="G487" s="832" t="s">
        <v>1146</v>
      </c>
      <c r="H487" s="849"/>
      <c r="I487" s="849"/>
      <c r="J487" s="832"/>
      <c r="K487" s="832"/>
      <c r="L487" s="849">
        <v>6.74</v>
      </c>
      <c r="M487" s="849">
        <v>1085.33</v>
      </c>
      <c r="N487" s="832">
        <v>1</v>
      </c>
      <c r="O487" s="832">
        <v>161.02818991097922</v>
      </c>
      <c r="P487" s="849">
        <v>20.56</v>
      </c>
      <c r="Q487" s="849">
        <v>2005.6299999999999</v>
      </c>
      <c r="R487" s="837">
        <v>1.8479448646955303</v>
      </c>
      <c r="S487" s="850">
        <v>97.550097276264594</v>
      </c>
    </row>
    <row r="488" spans="1:19" ht="14.45" customHeight="1" x14ac:dyDescent="0.2">
      <c r="A488" s="831" t="s">
        <v>6366</v>
      </c>
      <c r="B488" s="832" t="s">
        <v>6367</v>
      </c>
      <c r="C488" s="832" t="s">
        <v>616</v>
      </c>
      <c r="D488" s="832" t="s">
        <v>3267</v>
      </c>
      <c r="E488" s="832" t="s">
        <v>6368</v>
      </c>
      <c r="F488" s="832" t="s">
        <v>6596</v>
      </c>
      <c r="G488" s="832" t="s">
        <v>1146</v>
      </c>
      <c r="H488" s="849"/>
      <c r="I488" s="849"/>
      <c r="J488" s="832"/>
      <c r="K488" s="832"/>
      <c r="L488" s="849">
        <v>8</v>
      </c>
      <c r="M488" s="849">
        <v>12786.61</v>
      </c>
      <c r="N488" s="832">
        <v>1</v>
      </c>
      <c r="O488" s="832">
        <v>1598.3262500000001</v>
      </c>
      <c r="P488" s="849">
        <v>15.280000000000001</v>
      </c>
      <c r="Q488" s="849">
        <v>6436.24</v>
      </c>
      <c r="R488" s="837">
        <v>0.50335780945848818</v>
      </c>
      <c r="S488" s="850">
        <v>421.21989528795808</v>
      </c>
    </row>
    <row r="489" spans="1:19" ht="14.45" customHeight="1" x14ac:dyDescent="0.2">
      <c r="A489" s="831" t="s">
        <v>6366</v>
      </c>
      <c r="B489" s="832" t="s">
        <v>6367</v>
      </c>
      <c r="C489" s="832" t="s">
        <v>616</v>
      </c>
      <c r="D489" s="832" t="s">
        <v>3267</v>
      </c>
      <c r="E489" s="832" t="s">
        <v>6368</v>
      </c>
      <c r="F489" s="832" t="s">
        <v>6597</v>
      </c>
      <c r="G489" s="832" t="s">
        <v>6594</v>
      </c>
      <c r="H489" s="849"/>
      <c r="I489" s="849"/>
      <c r="J489" s="832"/>
      <c r="K489" s="832"/>
      <c r="L489" s="849">
        <v>12</v>
      </c>
      <c r="M489" s="849">
        <v>199275.57</v>
      </c>
      <c r="N489" s="832">
        <v>1</v>
      </c>
      <c r="O489" s="832">
        <v>16606.297500000001</v>
      </c>
      <c r="P489" s="849">
        <v>14</v>
      </c>
      <c r="Q489" s="849">
        <v>232488.2</v>
      </c>
      <c r="R489" s="837">
        <v>1.1666668423028472</v>
      </c>
      <c r="S489" s="850">
        <v>16606.3</v>
      </c>
    </row>
    <row r="490" spans="1:19" ht="14.45" customHeight="1" x14ac:dyDescent="0.2">
      <c r="A490" s="831" t="s">
        <v>6366</v>
      </c>
      <c r="B490" s="832" t="s">
        <v>6367</v>
      </c>
      <c r="C490" s="832" t="s">
        <v>616</v>
      </c>
      <c r="D490" s="832" t="s">
        <v>3267</v>
      </c>
      <c r="E490" s="832" t="s">
        <v>6368</v>
      </c>
      <c r="F490" s="832" t="s">
        <v>6598</v>
      </c>
      <c r="G490" s="832" t="s">
        <v>2529</v>
      </c>
      <c r="H490" s="849"/>
      <c r="I490" s="849"/>
      <c r="J490" s="832"/>
      <c r="K490" s="832"/>
      <c r="L490" s="849">
        <v>3</v>
      </c>
      <c r="M490" s="849">
        <v>444.29999999999995</v>
      </c>
      <c r="N490" s="832">
        <v>1</v>
      </c>
      <c r="O490" s="832">
        <v>148.1</v>
      </c>
      <c r="P490" s="849">
        <v>48</v>
      </c>
      <c r="Q490" s="849">
        <v>7123.56</v>
      </c>
      <c r="R490" s="837">
        <v>16.03322079675895</v>
      </c>
      <c r="S490" s="850">
        <v>148.4075</v>
      </c>
    </row>
    <row r="491" spans="1:19" ht="14.45" customHeight="1" x14ac:dyDescent="0.2">
      <c r="A491" s="831" t="s">
        <v>6366</v>
      </c>
      <c r="B491" s="832" t="s">
        <v>6367</v>
      </c>
      <c r="C491" s="832" t="s">
        <v>616</v>
      </c>
      <c r="D491" s="832" t="s">
        <v>3267</v>
      </c>
      <c r="E491" s="832" t="s">
        <v>6368</v>
      </c>
      <c r="F491" s="832" t="s">
        <v>6600</v>
      </c>
      <c r="G491" s="832" t="s">
        <v>2816</v>
      </c>
      <c r="H491" s="849"/>
      <c r="I491" s="849"/>
      <c r="J491" s="832"/>
      <c r="K491" s="832"/>
      <c r="L491" s="849">
        <v>4.3</v>
      </c>
      <c r="M491" s="849">
        <v>2090.71</v>
      </c>
      <c r="N491" s="832">
        <v>1</v>
      </c>
      <c r="O491" s="832">
        <v>486.21162790697679</v>
      </c>
      <c r="P491" s="849">
        <v>121.07000000000002</v>
      </c>
      <c r="Q491" s="849">
        <v>57419.92</v>
      </c>
      <c r="R491" s="837">
        <v>27.464315950083943</v>
      </c>
      <c r="S491" s="850">
        <v>474.27042206987682</v>
      </c>
    </row>
    <row r="492" spans="1:19" ht="14.45" customHeight="1" x14ac:dyDescent="0.2">
      <c r="A492" s="831" t="s">
        <v>6366</v>
      </c>
      <c r="B492" s="832" t="s">
        <v>6367</v>
      </c>
      <c r="C492" s="832" t="s">
        <v>616</v>
      </c>
      <c r="D492" s="832" t="s">
        <v>3267</v>
      </c>
      <c r="E492" s="832" t="s">
        <v>6368</v>
      </c>
      <c r="F492" s="832" t="s">
        <v>6601</v>
      </c>
      <c r="G492" s="832" t="s">
        <v>2816</v>
      </c>
      <c r="H492" s="849"/>
      <c r="I492" s="849"/>
      <c r="J492" s="832"/>
      <c r="K492" s="832"/>
      <c r="L492" s="849">
        <v>4.8600000000000003</v>
      </c>
      <c r="M492" s="849">
        <v>993.97</v>
      </c>
      <c r="N492" s="832">
        <v>1</v>
      </c>
      <c r="O492" s="832">
        <v>204.52057613168722</v>
      </c>
      <c r="P492" s="849">
        <v>171.73</v>
      </c>
      <c r="Q492" s="849">
        <v>35122.22</v>
      </c>
      <c r="R492" s="837">
        <v>35.335291809611959</v>
      </c>
      <c r="S492" s="850">
        <v>204.52000232923777</v>
      </c>
    </row>
    <row r="493" spans="1:19" ht="14.45" customHeight="1" x14ac:dyDescent="0.2">
      <c r="A493" s="831" t="s">
        <v>6366</v>
      </c>
      <c r="B493" s="832" t="s">
        <v>6367</v>
      </c>
      <c r="C493" s="832" t="s">
        <v>616</v>
      </c>
      <c r="D493" s="832" t="s">
        <v>3267</v>
      </c>
      <c r="E493" s="832" t="s">
        <v>6368</v>
      </c>
      <c r="F493" s="832" t="s">
        <v>6609</v>
      </c>
      <c r="G493" s="832" t="s">
        <v>2272</v>
      </c>
      <c r="H493" s="849"/>
      <c r="I493" s="849"/>
      <c r="J493" s="832"/>
      <c r="K493" s="832"/>
      <c r="L493" s="849"/>
      <c r="M493" s="849"/>
      <c r="N493" s="832"/>
      <c r="O493" s="832"/>
      <c r="P493" s="849">
        <v>0</v>
      </c>
      <c r="Q493" s="849">
        <v>0</v>
      </c>
      <c r="R493" s="837"/>
      <c r="S493" s="850"/>
    </row>
    <row r="494" spans="1:19" ht="14.45" customHeight="1" x14ac:dyDescent="0.2">
      <c r="A494" s="831" t="s">
        <v>6366</v>
      </c>
      <c r="B494" s="832" t="s">
        <v>6367</v>
      </c>
      <c r="C494" s="832" t="s">
        <v>616</v>
      </c>
      <c r="D494" s="832" t="s">
        <v>3267</v>
      </c>
      <c r="E494" s="832" t="s">
        <v>6368</v>
      </c>
      <c r="F494" s="832" t="s">
        <v>6614</v>
      </c>
      <c r="G494" s="832" t="s">
        <v>2241</v>
      </c>
      <c r="H494" s="849"/>
      <c r="I494" s="849"/>
      <c r="J494" s="832"/>
      <c r="K494" s="832"/>
      <c r="L494" s="849"/>
      <c r="M494" s="849"/>
      <c r="N494" s="832"/>
      <c r="O494" s="832"/>
      <c r="P494" s="849">
        <v>1</v>
      </c>
      <c r="Q494" s="849">
        <v>11086</v>
      </c>
      <c r="R494" s="837"/>
      <c r="S494" s="850">
        <v>11086</v>
      </c>
    </row>
    <row r="495" spans="1:19" ht="14.45" customHeight="1" x14ac:dyDescent="0.2">
      <c r="A495" s="831" t="s">
        <v>6366</v>
      </c>
      <c r="B495" s="832" t="s">
        <v>6367</v>
      </c>
      <c r="C495" s="832" t="s">
        <v>616</v>
      </c>
      <c r="D495" s="832" t="s">
        <v>3267</v>
      </c>
      <c r="E495" s="832" t="s">
        <v>6368</v>
      </c>
      <c r="F495" s="832" t="s">
        <v>6618</v>
      </c>
      <c r="G495" s="832" t="s">
        <v>2337</v>
      </c>
      <c r="H495" s="849"/>
      <c r="I495" s="849"/>
      <c r="J495" s="832"/>
      <c r="K495" s="832"/>
      <c r="L495" s="849"/>
      <c r="M495" s="849"/>
      <c r="N495" s="832"/>
      <c r="O495" s="832"/>
      <c r="P495" s="849">
        <v>1</v>
      </c>
      <c r="Q495" s="849">
        <v>52608.3</v>
      </c>
      <c r="R495" s="837"/>
      <c r="S495" s="850">
        <v>52608.3</v>
      </c>
    </row>
    <row r="496" spans="1:19" ht="14.45" customHeight="1" x14ac:dyDescent="0.2">
      <c r="A496" s="831" t="s">
        <v>6366</v>
      </c>
      <c r="B496" s="832" t="s">
        <v>6367</v>
      </c>
      <c r="C496" s="832" t="s">
        <v>616</v>
      </c>
      <c r="D496" s="832" t="s">
        <v>3267</v>
      </c>
      <c r="E496" s="832" t="s">
        <v>6368</v>
      </c>
      <c r="F496" s="832" t="s">
        <v>6622</v>
      </c>
      <c r="G496" s="832" t="s">
        <v>2278</v>
      </c>
      <c r="H496" s="849"/>
      <c r="I496" s="849"/>
      <c r="J496" s="832"/>
      <c r="K496" s="832"/>
      <c r="L496" s="849"/>
      <c r="M496" s="849"/>
      <c r="N496" s="832"/>
      <c r="O496" s="832"/>
      <c r="P496" s="849">
        <v>2</v>
      </c>
      <c r="Q496" s="849">
        <v>179130.6</v>
      </c>
      <c r="R496" s="837"/>
      <c r="S496" s="850">
        <v>89565.3</v>
      </c>
    </row>
    <row r="497" spans="1:19" ht="14.45" customHeight="1" x14ac:dyDescent="0.2">
      <c r="A497" s="831" t="s">
        <v>6366</v>
      </c>
      <c r="B497" s="832" t="s">
        <v>6367</v>
      </c>
      <c r="C497" s="832" t="s">
        <v>616</v>
      </c>
      <c r="D497" s="832" t="s">
        <v>3267</v>
      </c>
      <c r="E497" s="832" t="s">
        <v>6368</v>
      </c>
      <c r="F497" s="832" t="s">
        <v>6624</v>
      </c>
      <c r="G497" s="832" t="s">
        <v>1043</v>
      </c>
      <c r="H497" s="849"/>
      <c r="I497" s="849"/>
      <c r="J497" s="832"/>
      <c r="K497" s="832"/>
      <c r="L497" s="849"/>
      <c r="M497" s="849"/>
      <c r="N497" s="832"/>
      <c r="O497" s="832"/>
      <c r="P497" s="849">
        <v>1.04</v>
      </c>
      <c r="Q497" s="849">
        <v>253.7</v>
      </c>
      <c r="R497" s="837"/>
      <c r="S497" s="850">
        <v>243.94230769230768</v>
      </c>
    </row>
    <row r="498" spans="1:19" ht="14.45" customHeight="1" x14ac:dyDescent="0.2">
      <c r="A498" s="831" t="s">
        <v>6366</v>
      </c>
      <c r="B498" s="832" t="s">
        <v>6367</v>
      </c>
      <c r="C498" s="832" t="s">
        <v>616</v>
      </c>
      <c r="D498" s="832" t="s">
        <v>3267</v>
      </c>
      <c r="E498" s="832" t="s">
        <v>6368</v>
      </c>
      <c r="F498" s="832" t="s">
        <v>6625</v>
      </c>
      <c r="G498" s="832" t="s">
        <v>1043</v>
      </c>
      <c r="H498" s="849"/>
      <c r="I498" s="849"/>
      <c r="J498" s="832"/>
      <c r="K498" s="832"/>
      <c r="L498" s="849"/>
      <c r="M498" s="849"/>
      <c r="N498" s="832"/>
      <c r="O498" s="832"/>
      <c r="P498" s="849">
        <v>4.79</v>
      </c>
      <c r="Q498" s="849">
        <v>2071.34</v>
      </c>
      <c r="R498" s="837"/>
      <c r="S498" s="850">
        <v>432.43006263048022</v>
      </c>
    </row>
    <row r="499" spans="1:19" ht="14.45" customHeight="1" x14ac:dyDescent="0.2">
      <c r="A499" s="831" t="s">
        <v>6366</v>
      </c>
      <c r="B499" s="832" t="s">
        <v>6367</v>
      </c>
      <c r="C499" s="832" t="s">
        <v>616</v>
      </c>
      <c r="D499" s="832" t="s">
        <v>3267</v>
      </c>
      <c r="E499" s="832" t="s">
        <v>6368</v>
      </c>
      <c r="F499" s="832" t="s">
        <v>6627</v>
      </c>
      <c r="G499" s="832"/>
      <c r="H499" s="849"/>
      <c r="I499" s="849"/>
      <c r="J499" s="832"/>
      <c r="K499" s="832"/>
      <c r="L499" s="849"/>
      <c r="M499" s="849"/>
      <c r="N499" s="832"/>
      <c r="O499" s="832"/>
      <c r="P499" s="849">
        <v>4</v>
      </c>
      <c r="Q499" s="849">
        <v>152055.20000000001</v>
      </c>
      <c r="R499" s="837"/>
      <c r="S499" s="850">
        <v>38013.800000000003</v>
      </c>
    </row>
    <row r="500" spans="1:19" ht="14.45" customHeight="1" x14ac:dyDescent="0.2">
      <c r="A500" s="831" t="s">
        <v>6366</v>
      </c>
      <c r="B500" s="832" t="s">
        <v>6367</v>
      </c>
      <c r="C500" s="832" t="s">
        <v>616</v>
      </c>
      <c r="D500" s="832" t="s">
        <v>3267</v>
      </c>
      <c r="E500" s="832" t="s">
        <v>6368</v>
      </c>
      <c r="F500" s="832" t="s">
        <v>6629</v>
      </c>
      <c r="G500" s="832"/>
      <c r="H500" s="849"/>
      <c r="I500" s="849"/>
      <c r="J500" s="832"/>
      <c r="K500" s="832"/>
      <c r="L500" s="849"/>
      <c r="M500" s="849"/>
      <c r="N500" s="832"/>
      <c r="O500" s="832"/>
      <c r="P500" s="849">
        <v>1.24</v>
      </c>
      <c r="Q500" s="849">
        <v>5786.11</v>
      </c>
      <c r="R500" s="837"/>
      <c r="S500" s="850">
        <v>4666.2177419354839</v>
      </c>
    </row>
    <row r="501" spans="1:19" ht="14.45" customHeight="1" x14ac:dyDescent="0.2">
      <c r="A501" s="831" t="s">
        <v>6366</v>
      </c>
      <c r="B501" s="832" t="s">
        <v>6367</v>
      </c>
      <c r="C501" s="832" t="s">
        <v>616</v>
      </c>
      <c r="D501" s="832" t="s">
        <v>3267</v>
      </c>
      <c r="E501" s="832" t="s">
        <v>6368</v>
      </c>
      <c r="F501" s="832" t="s">
        <v>6631</v>
      </c>
      <c r="G501" s="832"/>
      <c r="H501" s="849"/>
      <c r="I501" s="849"/>
      <c r="J501" s="832"/>
      <c r="K501" s="832"/>
      <c r="L501" s="849"/>
      <c r="M501" s="849"/>
      <c r="N501" s="832"/>
      <c r="O501" s="832"/>
      <c r="P501" s="849">
        <v>3.7199999999999998</v>
      </c>
      <c r="Q501" s="849">
        <v>907.46</v>
      </c>
      <c r="R501" s="837"/>
      <c r="S501" s="850">
        <v>243.94086021505379</v>
      </c>
    </row>
    <row r="502" spans="1:19" ht="14.45" customHeight="1" x14ac:dyDescent="0.2">
      <c r="A502" s="831" t="s">
        <v>6366</v>
      </c>
      <c r="B502" s="832" t="s">
        <v>6367</v>
      </c>
      <c r="C502" s="832" t="s">
        <v>616</v>
      </c>
      <c r="D502" s="832" t="s">
        <v>3267</v>
      </c>
      <c r="E502" s="832" t="s">
        <v>6368</v>
      </c>
      <c r="F502" s="832" t="s">
        <v>6633</v>
      </c>
      <c r="G502" s="832"/>
      <c r="H502" s="849"/>
      <c r="I502" s="849"/>
      <c r="J502" s="832"/>
      <c r="K502" s="832"/>
      <c r="L502" s="849"/>
      <c r="M502" s="849"/>
      <c r="N502" s="832"/>
      <c r="O502" s="832"/>
      <c r="P502" s="849">
        <v>4.75</v>
      </c>
      <c r="Q502" s="849">
        <v>363.42</v>
      </c>
      <c r="R502" s="837"/>
      <c r="S502" s="850">
        <v>76.509473684210533</v>
      </c>
    </row>
    <row r="503" spans="1:19" ht="14.45" customHeight="1" x14ac:dyDescent="0.2">
      <c r="A503" s="831" t="s">
        <v>6366</v>
      </c>
      <c r="B503" s="832" t="s">
        <v>6367</v>
      </c>
      <c r="C503" s="832" t="s">
        <v>616</v>
      </c>
      <c r="D503" s="832" t="s">
        <v>3267</v>
      </c>
      <c r="E503" s="832" t="s">
        <v>6368</v>
      </c>
      <c r="F503" s="832" t="s">
        <v>6634</v>
      </c>
      <c r="G503" s="832"/>
      <c r="H503" s="849"/>
      <c r="I503" s="849"/>
      <c r="J503" s="832"/>
      <c r="K503" s="832"/>
      <c r="L503" s="849"/>
      <c r="M503" s="849"/>
      <c r="N503" s="832"/>
      <c r="O503" s="832"/>
      <c r="P503" s="849">
        <v>5.0200000000000005</v>
      </c>
      <c r="Q503" s="849">
        <v>2114.5300000000002</v>
      </c>
      <c r="R503" s="837"/>
      <c r="S503" s="850">
        <v>421.22111553784862</v>
      </c>
    </row>
    <row r="504" spans="1:19" ht="14.45" customHeight="1" x14ac:dyDescent="0.2">
      <c r="A504" s="831" t="s">
        <v>6366</v>
      </c>
      <c r="B504" s="832" t="s">
        <v>6367</v>
      </c>
      <c r="C504" s="832" t="s">
        <v>616</v>
      </c>
      <c r="D504" s="832" t="s">
        <v>3267</v>
      </c>
      <c r="E504" s="832" t="s">
        <v>6635</v>
      </c>
      <c r="F504" s="832" t="s">
        <v>6636</v>
      </c>
      <c r="G504" s="832" t="s">
        <v>6637</v>
      </c>
      <c r="H504" s="849"/>
      <c r="I504" s="849"/>
      <c r="J504" s="832"/>
      <c r="K504" s="832"/>
      <c r="L504" s="849"/>
      <c r="M504" s="849"/>
      <c r="N504" s="832"/>
      <c r="O504" s="832"/>
      <c r="P504" s="849">
        <v>11</v>
      </c>
      <c r="Q504" s="849">
        <v>23995.879999999997</v>
      </c>
      <c r="R504" s="837"/>
      <c r="S504" s="850">
        <v>2181.443636363636</v>
      </c>
    </row>
    <row r="505" spans="1:19" ht="14.45" customHeight="1" x14ac:dyDescent="0.2">
      <c r="A505" s="831" t="s">
        <v>6366</v>
      </c>
      <c r="B505" s="832" t="s">
        <v>6367</v>
      </c>
      <c r="C505" s="832" t="s">
        <v>616</v>
      </c>
      <c r="D505" s="832" t="s">
        <v>3267</v>
      </c>
      <c r="E505" s="832" t="s">
        <v>6635</v>
      </c>
      <c r="F505" s="832" t="s">
        <v>6638</v>
      </c>
      <c r="G505" s="832" t="s">
        <v>6639</v>
      </c>
      <c r="H505" s="849"/>
      <c r="I505" s="849"/>
      <c r="J505" s="832"/>
      <c r="K505" s="832"/>
      <c r="L505" s="849">
        <v>6</v>
      </c>
      <c r="M505" s="849">
        <v>15829.099999999999</v>
      </c>
      <c r="N505" s="832">
        <v>1</v>
      </c>
      <c r="O505" s="832">
        <v>2638.1833333333329</v>
      </c>
      <c r="P505" s="849">
        <v>16</v>
      </c>
      <c r="Q505" s="849">
        <v>42660.319999999992</v>
      </c>
      <c r="R505" s="837">
        <v>2.695056573020576</v>
      </c>
      <c r="S505" s="850">
        <v>2666.2699999999995</v>
      </c>
    </row>
    <row r="506" spans="1:19" ht="14.45" customHeight="1" x14ac:dyDescent="0.2">
      <c r="A506" s="831" t="s">
        <v>6366</v>
      </c>
      <c r="B506" s="832" t="s">
        <v>6367</v>
      </c>
      <c r="C506" s="832" t="s">
        <v>616</v>
      </c>
      <c r="D506" s="832" t="s">
        <v>3267</v>
      </c>
      <c r="E506" s="832" t="s">
        <v>6644</v>
      </c>
      <c r="F506" s="832" t="s">
        <v>6645</v>
      </c>
      <c r="G506" s="832" t="s">
        <v>6646</v>
      </c>
      <c r="H506" s="849"/>
      <c r="I506" s="849"/>
      <c r="J506" s="832"/>
      <c r="K506" s="832"/>
      <c r="L506" s="849">
        <v>11</v>
      </c>
      <c r="M506" s="849">
        <v>9537</v>
      </c>
      <c r="N506" s="832">
        <v>1</v>
      </c>
      <c r="O506" s="832">
        <v>867</v>
      </c>
      <c r="P506" s="849">
        <v>4</v>
      </c>
      <c r="Q506" s="849">
        <v>3468</v>
      </c>
      <c r="R506" s="837">
        <v>0.36363636363636365</v>
      </c>
      <c r="S506" s="850">
        <v>867</v>
      </c>
    </row>
    <row r="507" spans="1:19" ht="14.45" customHeight="1" x14ac:dyDescent="0.2">
      <c r="A507" s="831" t="s">
        <v>6366</v>
      </c>
      <c r="B507" s="832" t="s">
        <v>6367</v>
      </c>
      <c r="C507" s="832" t="s">
        <v>616</v>
      </c>
      <c r="D507" s="832" t="s">
        <v>3267</v>
      </c>
      <c r="E507" s="832" t="s">
        <v>6644</v>
      </c>
      <c r="F507" s="832" t="s">
        <v>6647</v>
      </c>
      <c r="G507" s="832" t="s">
        <v>6648</v>
      </c>
      <c r="H507" s="849">
        <v>5</v>
      </c>
      <c r="I507" s="849">
        <v>4335</v>
      </c>
      <c r="J507" s="832">
        <v>7.1809984321072634E-2</v>
      </c>
      <c r="K507" s="832">
        <v>867</v>
      </c>
      <c r="L507" s="849">
        <v>77</v>
      </c>
      <c r="M507" s="849">
        <v>60367.649999999994</v>
      </c>
      <c r="N507" s="832">
        <v>1</v>
      </c>
      <c r="O507" s="832">
        <v>783.99545454545444</v>
      </c>
      <c r="P507" s="849">
        <v>59</v>
      </c>
      <c r="Q507" s="849">
        <v>33500.699999999997</v>
      </c>
      <c r="R507" s="837">
        <v>0.55494457710379652</v>
      </c>
      <c r="S507" s="850">
        <v>567.80847457627112</v>
      </c>
    </row>
    <row r="508" spans="1:19" ht="14.45" customHeight="1" x14ac:dyDescent="0.2">
      <c r="A508" s="831" t="s">
        <v>6366</v>
      </c>
      <c r="B508" s="832" t="s">
        <v>6367</v>
      </c>
      <c r="C508" s="832" t="s">
        <v>616</v>
      </c>
      <c r="D508" s="832" t="s">
        <v>3267</v>
      </c>
      <c r="E508" s="832" t="s">
        <v>6644</v>
      </c>
      <c r="F508" s="832" t="s">
        <v>6649</v>
      </c>
      <c r="G508" s="832" t="s">
        <v>6650</v>
      </c>
      <c r="H508" s="849"/>
      <c r="I508" s="849"/>
      <c r="J508" s="832"/>
      <c r="K508" s="832"/>
      <c r="L508" s="849"/>
      <c r="M508" s="849"/>
      <c r="N508" s="832"/>
      <c r="O508" s="832"/>
      <c r="P508" s="849">
        <v>3</v>
      </c>
      <c r="Q508" s="849">
        <v>2892</v>
      </c>
      <c r="R508" s="837"/>
      <c r="S508" s="850">
        <v>964</v>
      </c>
    </row>
    <row r="509" spans="1:19" ht="14.45" customHeight="1" x14ac:dyDescent="0.2">
      <c r="A509" s="831" t="s">
        <v>6366</v>
      </c>
      <c r="B509" s="832" t="s">
        <v>6367</v>
      </c>
      <c r="C509" s="832" t="s">
        <v>616</v>
      </c>
      <c r="D509" s="832" t="s">
        <v>3267</v>
      </c>
      <c r="E509" s="832" t="s">
        <v>6657</v>
      </c>
      <c r="F509" s="832" t="s">
        <v>6658</v>
      </c>
      <c r="G509" s="832" t="s">
        <v>6659</v>
      </c>
      <c r="H509" s="849"/>
      <c r="I509" s="849"/>
      <c r="J509" s="832"/>
      <c r="K509" s="832"/>
      <c r="L509" s="849">
        <v>1</v>
      </c>
      <c r="M509" s="849">
        <v>300</v>
      </c>
      <c r="N509" s="832">
        <v>1</v>
      </c>
      <c r="O509" s="832">
        <v>300</v>
      </c>
      <c r="P509" s="849">
        <v>2</v>
      </c>
      <c r="Q509" s="849">
        <v>604</v>
      </c>
      <c r="R509" s="837">
        <v>2.0133333333333332</v>
      </c>
      <c r="S509" s="850">
        <v>302</v>
      </c>
    </row>
    <row r="510" spans="1:19" ht="14.45" customHeight="1" x14ac:dyDescent="0.2">
      <c r="A510" s="831" t="s">
        <v>6366</v>
      </c>
      <c r="B510" s="832" t="s">
        <v>6367</v>
      </c>
      <c r="C510" s="832" t="s">
        <v>616</v>
      </c>
      <c r="D510" s="832" t="s">
        <v>3267</v>
      </c>
      <c r="E510" s="832" t="s">
        <v>6657</v>
      </c>
      <c r="F510" s="832" t="s">
        <v>6660</v>
      </c>
      <c r="G510" s="832" t="s">
        <v>6661</v>
      </c>
      <c r="H510" s="849">
        <v>1</v>
      </c>
      <c r="I510" s="849">
        <v>122</v>
      </c>
      <c r="J510" s="832">
        <v>0.125</v>
      </c>
      <c r="K510" s="832">
        <v>122</v>
      </c>
      <c r="L510" s="849">
        <v>8</v>
      </c>
      <c r="M510" s="849">
        <v>976</v>
      </c>
      <c r="N510" s="832">
        <v>1</v>
      </c>
      <c r="O510" s="832">
        <v>122</v>
      </c>
      <c r="P510" s="849">
        <v>4</v>
      </c>
      <c r="Q510" s="849">
        <v>488</v>
      </c>
      <c r="R510" s="837">
        <v>0.5</v>
      </c>
      <c r="S510" s="850">
        <v>122</v>
      </c>
    </row>
    <row r="511" spans="1:19" ht="14.45" customHeight="1" x14ac:dyDescent="0.2">
      <c r="A511" s="831" t="s">
        <v>6366</v>
      </c>
      <c r="B511" s="832" t="s">
        <v>6367</v>
      </c>
      <c r="C511" s="832" t="s">
        <v>616</v>
      </c>
      <c r="D511" s="832" t="s">
        <v>3267</v>
      </c>
      <c r="E511" s="832" t="s">
        <v>6657</v>
      </c>
      <c r="F511" s="832" t="s">
        <v>6662</v>
      </c>
      <c r="G511" s="832" t="s">
        <v>6663</v>
      </c>
      <c r="H511" s="849">
        <v>160</v>
      </c>
      <c r="I511" s="849">
        <v>23520</v>
      </c>
      <c r="J511" s="832">
        <v>0.38144045669061483</v>
      </c>
      <c r="K511" s="832">
        <v>147</v>
      </c>
      <c r="L511" s="849">
        <v>419</v>
      </c>
      <c r="M511" s="849">
        <v>61661</v>
      </c>
      <c r="N511" s="832">
        <v>1</v>
      </c>
      <c r="O511" s="832">
        <v>147.16229116945107</v>
      </c>
      <c r="P511" s="849">
        <v>732</v>
      </c>
      <c r="Q511" s="849">
        <v>110532</v>
      </c>
      <c r="R511" s="837">
        <v>1.7925755339679863</v>
      </c>
      <c r="S511" s="850">
        <v>151</v>
      </c>
    </row>
    <row r="512" spans="1:19" ht="14.45" customHeight="1" x14ac:dyDescent="0.2">
      <c r="A512" s="831" t="s">
        <v>6366</v>
      </c>
      <c r="B512" s="832" t="s">
        <v>6367</v>
      </c>
      <c r="C512" s="832" t="s">
        <v>616</v>
      </c>
      <c r="D512" s="832" t="s">
        <v>3267</v>
      </c>
      <c r="E512" s="832" t="s">
        <v>6657</v>
      </c>
      <c r="F512" s="832" t="s">
        <v>6664</v>
      </c>
      <c r="G512" s="832" t="s">
        <v>6665</v>
      </c>
      <c r="H512" s="849"/>
      <c r="I512" s="849"/>
      <c r="J512" s="832"/>
      <c r="K512" s="832"/>
      <c r="L512" s="849">
        <v>4</v>
      </c>
      <c r="M512" s="849">
        <v>784</v>
      </c>
      <c r="N512" s="832">
        <v>1</v>
      </c>
      <c r="O512" s="832">
        <v>196</v>
      </c>
      <c r="P512" s="849">
        <v>22</v>
      </c>
      <c r="Q512" s="849">
        <v>4378</v>
      </c>
      <c r="R512" s="837">
        <v>5.5841836734693882</v>
      </c>
      <c r="S512" s="850">
        <v>199</v>
      </c>
    </row>
    <row r="513" spans="1:19" ht="14.45" customHeight="1" x14ac:dyDescent="0.2">
      <c r="A513" s="831" t="s">
        <v>6366</v>
      </c>
      <c r="B513" s="832" t="s">
        <v>6367</v>
      </c>
      <c r="C513" s="832" t="s">
        <v>616</v>
      </c>
      <c r="D513" s="832" t="s">
        <v>3267</v>
      </c>
      <c r="E513" s="832" t="s">
        <v>6657</v>
      </c>
      <c r="F513" s="832" t="s">
        <v>6666</v>
      </c>
      <c r="G513" s="832" t="s">
        <v>6667</v>
      </c>
      <c r="H513" s="849">
        <v>102</v>
      </c>
      <c r="I513" s="849">
        <v>3774</v>
      </c>
      <c r="J513" s="832">
        <v>0.30538922155688625</v>
      </c>
      <c r="K513" s="832">
        <v>37</v>
      </c>
      <c r="L513" s="849">
        <v>334</v>
      </c>
      <c r="M513" s="849">
        <v>12358</v>
      </c>
      <c r="N513" s="832">
        <v>1</v>
      </c>
      <c r="O513" s="832">
        <v>37</v>
      </c>
      <c r="P513" s="849">
        <v>593</v>
      </c>
      <c r="Q513" s="849">
        <v>22534</v>
      </c>
      <c r="R513" s="837">
        <v>1.8234342126557694</v>
      </c>
      <c r="S513" s="850">
        <v>38</v>
      </c>
    </row>
    <row r="514" spans="1:19" ht="14.45" customHeight="1" x14ac:dyDescent="0.2">
      <c r="A514" s="831" t="s">
        <v>6366</v>
      </c>
      <c r="B514" s="832" t="s">
        <v>6367</v>
      </c>
      <c r="C514" s="832" t="s">
        <v>616</v>
      </c>
      <c r="D514" s="832" t="s">
        <v>3267</v>
      </c>
      <c r="E514" s="832" t="s">
        <v>6657</v>
      </c>
      <c r="F514" s="832" t="s">
        <v>6672</v>
      </c>
      <c r="G514" s="832" t="s">
        <v>6673</v>
      </c>
      <c r="H514" s="849">
        <v>607</v>
      </c>
      <c r="I514" s="849">
        <v>107439</v>
      </c>
      <c r="J514" s="832">
        <v>0.5102196852412928</v>
      </c>
      <c r="K514" s="832">
        <v>177</v>
      </c>
      <c r="L514" s="849">
        <v>1183</v>
      </c>
      <c r="M514" s="849">
        <v>210574</v>
      </c>
      <c r="N514" s="832">
        <v>1</v>
      </c>
      <c r="O514" s="832">
        <v>178</v>
      </c>
      <c r="P514" s="849">
        <v>2258</v>
      </c>
      <c r="Q514" s="849">
        <v>404182</v>
      </c>
      <c r="R514" s="837">
        <v>1.9194297491618149</v>
      </c>
      <c r="S514" s="850">
        <v>179</v>
      </c>
    </row>
    <row r="515" spans="1:19" ht="14.45" customHeight="1" x14ac:dyDescent="0.2">
      <c r="A515" s="831" t="s">
        <v>6366</v>
      </c>
      <c r="B515" s="832" t="s">
        <v>6367</v>
      </c>
      <c r="C515" s="832" t="s">
        <v>616</v>
      </c>
      <c r="D515" s="832" t="s">
        <v>3267</v>
      </c>
      <c r="E515" s="832" t="s">
        <v>6657</v>
      </c>
      <c r="F515" s="832" t="s">
        <v>6676</v>
      </c>
      <c r="G515" s="832" t="s">
        <v>6677</v>
      </c>
      <c r="H515" s="849">
        <v>147</v>
      </c>
      <c r="I515" s="849">
        <v>0</v>
      </c>
      <c r="J515" s="832"/>
      <c r="K515" s="832">
        <v>0</v>
      </c>
      <c r="L515" s="849">
        <v>300</v>
      </c>
      <c r="M515" s="849">
        <v>0</v>
      </c>
      <c r="N515" s="832"/>
      <c r="O515" s="832">
        <v>0</v>
      </c>
      <c r="P515" s="849">
        <v>576</v>
      </c>
      <c r="Q515" s="849">
        <v>0</v>
      </c>
      <c r="R515" s="837"/>
      <c r="S515" s="850">
        <v>0</v>
      </c>
    </row>
    <row r="516" spans="1:19" ht="14.45" customHeight="1" x14ac:dyDescent="0.2">
      <c r="A516" s="831" t="s">
        <v>6366</v>
      </c>
      <c r="B516" s="832" t="s">
        <v>6367</v>
      </c>
      <c r="C516" s="832" t="s">
        <v>616</v>
      </c>
      <c r="D516" s="832" t="s">
        <v>3267</v>
      </c>
      <c r="E516" s="832" t="s">
        <v>6657</v>
      </c>
      <c r="F516" s="832" t="s">
        <v>6678</v>
      </c>
      <c r="G516" s="832" t="s">
        <v>6679</v>
      </c>
      <c r="H516" s="849"/>
      <c r="I516" s="849"/>
      <c r="J516" s="832"/>
      <c r="K516" s="832"/>
      <c r="L516" s="849">
        <v>13</v>
      </c>
      <c r="M516" s="849">
        <v>0</v>
      </c>
      <c r="N516" s="832"/>
      <c r="O516" s="832">
        <v>0</v>
      </c>
      <c r="P516" s="849">
        <v>22</v>
      </c>
      <c r="Q516" s="849">
        <v>0</v>
      </c>
      <c r="R516" s="837"/>
      <c r="S516" s="850">
        <v>0</v>
      </c>
    </row>
    <row r="517" spans="1:19" ht="14.45" customHeight="1" x14ac:dyDescent="0.2">
      <c r="A517" s="831" t="s">
        <v>6366</v>
      </c>
      <c r="B517" s="832" t="s">
        <v>6367</v>
      </c>
      <c r="C517" s="832" t="s">
        <v>616</v>
      </c>
      <c r="D517" s="832" t="s">
        <v>3267</v>
      </c>
      <c r="E517" s="832" t="s">
        <v>6657</v>
      </c>
      <c r="F517" s="832" t="s">
        <v>6680</v>
      </c>
      <c r="G517" s="832" t="s">
        <v>6681</v>
      </c>
      <c r="H517" s="849">
        <v>341</v>
      </c>
      <c r="I517" s="849">
        <v>82863</v>
      </c>
      <c r="J517" s="832">
        <v>0.44276722166413746</v>
      </c>
      <c r="K517" s="832">
        <v>243</v>
      </c>
      <c r="L517" s="849">
        <v>767</v>
      </c>
      <c r="M517" s="849">
        <v>187148</v>
      </c>
      <c r="N517" s="832">
        <v>1</v>
      </c>
      <c r="O517" s="832">
        <v>244</v>
      </c>
      <c r="P517" s="849">
        <v>1236</v>
      </c>
      <c r="Q517" s="849">
        <v>302820</v>
      </c>
      <c r="R517" s="837">
        <v>1.6180776711479685</v>
      </c>
      <c r="S517" s="850">
        <v>245</v>
      </c>
    </row>
    <row r="518" spans="1:19" ht="14.45" customHeight="1" x14ac:dyDescent="0.2">
      <c r="A518" s="831" t="s">
        <v>6366</v>
      </c>
      <c r="B518" s="832" t="s">
        <v>6367</v>
      </c>
      <c r="C518" s="832" t="s">
        <v>616</v>
      </c>
      <c r="D518" s="832" t="s">
        <v>3267</v>
      </c>
      <c r="E518" s="832" t="s">
        <v>6657</v>
      </c>
      <c r="F518" s="832" t="s">
        <v>6682</v>
      </c>
      <c r="G518" s="832" t="s">
        <v>6683</v>
      </c>
      <c r="H518" s="849">
        <v>623</v>
      </c>
      <c r="I518" s="849">
        <v>20766.660000000003</v>
      </c>
      <c r="J518" s="832">
        <v>0.74789936848701599</v>
      </c>
      <c r="K518" s="832">
        <v>33.333322632423759</v>
      </c>
      <c r="L518" s="849">
        <v>833</v>
      </c>
      <c r="M518" s="849">
        <v>27766.65</v>
      </c>
      <c r="N518" s="832">
        <v>1</v>
      </c>
      <c r="O518" s="832">
        <v>33.333313325330131</v>
      </c>
      <c r="P518" s="849">
        <v>1990</v>
      </c>
      <c r="Q518" s="849">
        <v>66333.300000000017</v>
      </c>
      <c r="R518" s="837">
        <v>2.3889558156997697</v>
      </c>
      <c r="S518" s="850">
        <v>33.333316582914584</v>
      </c>
    </row>
    <row r="519" spans="1:19" ht="14.45" customHeight="1" x14ac:dyDescent="0.2">
      <c r="A519" s="831" t="s">
        <v>6366</v>
      </c>
      <c r="B519" s="832" t="s">
        <v>6367</v>
      </c>
      <c r="C519" s="832" t="s">
        <v>616</v>
      </c>
      <c r="D519" s="832" t="s">
        <v>3267</v>
      </c>
      <c r="E519" s="832" t="s">
        <v>6657</v>
      </c>
      <c r="F519" s="832" t="s">
        <v>6684</v>
      </c>
      <c r="G519" s="832" t="s">
        <v>6685</v>
      </c>
      <c r="H519" s="849">
        <v>487</v>
      </c>
      <c r="I519" s="849">
        <v>18019</v>
      </c>
      <c r="J519" s="832">
        <v>0.4279437609841828</v>
      </c>
      <c r="K519" s="832">
        <v>37</v>
      </c>
      <c r="L519" s="849">
        <v>1138</v>
      </c>
      <c r="M519" s="849">
        <v>42106</v>
      </c>
      <c r="N519" s="832">
        <v>1</v>
      </c>
      <c r="O519" s="832">
        <v>37</v>
      </c>
      <c r="P519" s="849">
        <v>2228</v>
      </c>
      <c r="Q519" s="849">
        <v>84664</v>
      </c>
      <c r="R519" s="837">
        <v>2.0107348121407878</v>
      </c>
      <c r="S519" s="850">
        <v>38</v>
      </c>
    </row>
    <row r="520" spans="1:19" ht="14.45" customHeight="1" x14ac:dyDescent="0.2">
      <c r="A520" s="831" t="s">
        <v>6366</v>
      </c>
      <c r="B520" s="832" t="s">
        <v>6367</v>
      </c>
      <c r="C520" s="832" t="s">
        <v>616</v>
      </c>
      <c r="D520" s="832" t="s">
        <v>3267</v>
      </c>
      <c r="E520" s="832" t="s">
        <v>6657</v>
      </c>
      <c r="F520" s="832" t="s">
        <v>6686</v>
      </c>
      <c r="G520" s="832" t="s">
        <v>6687</v>
      </c>
      <c r="H520" s="849"/>
      <c r="I520" s="849"/>
      <c r="J520" s="832"/>
      <c r="K520" s="832"/>
      <c r="L520" s="849">
        <v>1</v>
      </c>
      <c r="M520" s="849">
        <v>86</v>
      </c>
      <c r="N520" s="832">
        <v>1</v>
      </c>
      <c r="O520" s="832">
        <v>86</v>
      </c>
      <c r="P520" s="849">
        <v>2</v>
      </c>
      <c r="Q520" s="849">
        <v>174</v>
      </c>
      <c r="R520" s="837">
        <v>2.0232558139534884</v>
      </c>
      <c r="S520" s="850">
        <v>87</v>
      </c>
    </row>
    <row r="521" spans="1:19" ht="14.45" customHeight="1" x14ac:dyDescent="0.2">
      <c r="A521" s="831" t="s">
        <v>6366</v>
      </c>
      <c r="B521" s="832" t="s">
        <v>6367</v>
      </c>
      <c r="C521" s="832" t="s">
        <v>616</v>
      </c>
      <c r="D521" s="832" t="s">
        <v>3267</v>
      </c>
      <c r="E521" s="832" t="s">
        <v>6657</v>
      </c>
      <c r="F521" s="832" t="s">
        <v>6688</v>
      </c>
      <c r="G521" s="832" t="s">
        <v>6689</v>
      </c>
      <c r="H521" s="849">
        <v>42</v>
      </c>
      <c r="I521" s="849">
        <v>1344</v>
      </c>
      <c r="J521" s="832">
        <v>0.29166666666666669</v>
      </c>
      <c r="K521" s="832">
        <v>32</v>
      </c>
      <c r="L521" s="849">
        <v>144</v>
      </c>
      <c r="M521" s="849">
        <v>4608</v>
      </c>
      <c r="N521" s="832">
        <v>1</v>
      </c>
      <c r="O521" s="832">
        <v>32</v>
      </c>
      <c r="P521" s="849">
        <v>306</v>
      </c>
      <c r="Q521" s="849">
        <v>10098</v>
      </c>
      <c r="R521" s="837">
        <v>2.19140625</v>
      </c>
      <c r="S521" s="850">
        <v>33</v>
      </c>
    </row>
    <row r="522" spans="1:19" ht="14.45" customHeight="1" x14ac:dyDescent="0.2">
      <c r="A522" s="831" t="s">
        <v>6366</v>
      </c>
      <c r="B522" s="832" t="s">
        <v>6367</v>
      </c>
      <c r="C522" s="832" t="s">
        <v>616</v>
      </c>
      <c r="D522" s="832" t="s">
        <v>3267</v>
      </c>
      <c r="E522" s="832" t="s">
        <v>6657</v>
      </c>
      <c r="F522" s="832" t="s">
        <v>6694</v>
      </c>
      <c r="G522" s="832" t="s">
        <v>6695</v>
      </c>
      <c r="H522" s="849">
        <v>37</v>
      </c>
      <c r="I522" s="849">
        <v>4884</v>
      </c>
      <c r="J522" s="832">
        <v>1.2758620689655173</v>
      </c>
      <c r="K522" s="832">
        <v>132</v>
      </c>
      <c r="L522" s="849">
        <v>29</v>
      </c>
      <c r="M522" s="849">
        <v>3828</v>
      </c>
      <c r="N522" s="832">
        <v>1</v>
      </c>
      <c r="O522" s="832">
        <v>132</v>
      </c>
      <c r="P522" s="849">
        <v>21</v>
      </c>
      <c r="Q522" s="849">
        <v>2835</v>
      </c>
      <c r="R522" s="837">
        <v>0.74059561128526641</v>
      </c>
      <c r="S522" s="850">
        <v>135</v>
      </c>
    </row>
    <row r="523" spans="1:19" ht="14.45" customHeight="1" x14ac:dyDescent="0.2">
      <c r="A523" s="831" t="s">
        <v>6366</v>
      </c>
      <c r="B523" s="832" t="s">
        <v>6367</v>
      </c>
      <c r="C523" s="832" t="s">
        <v>616</v>
      </c>
      <c r="D523" s="832" t="s">
        <v>3267</v>
      </c>
      <c r="E523" s="832" t="s">
        <v>6657</v>
      </c>
      <c r="F523" s="832" t="s">
        <v>6696</v>
      </c>
      <c r="G523" s="832" t="s">
        <v>6697</v>
      </c>
      <c r="H523" s="849"/>
      <c r="I523" s="849"/>
      <c r="J523" s="832"/>
      <c r="K523" s="832"/>
      <c r="L523" s="849"/>
      <c r="M523" s="849"/>
      <c r="N523" s="832"/>
      <c r="O523" s="832"/>
      <c r="P523" s="849">
        <v>0</v>
      </c>
      <c r="Q523" s="849">
        <v>0</v>
      </c>
      <c r="R523" s="837"/>
      <c r="S523" s="850"/>
    </row>
    <row r="524" spans="1:19" ht="14.45" customHeight="1" x14ac:dyDescent="0.2">
      <c r="A524" s="831" t="s">
        <v>6366</v>
      </c>
      <c r="B524" s="832" t="s">
        <v>6367</v>
      </c>
      <c r="C524" s="832" t="s">
        <v>616</v>
      </c>
      <c r="D524" s="832" t="s">
        <v>3267</v>
      </c>
      <c r="E524" s="832" t="s">
        <v>6657</v>
      </c>
      <c r="F524" s="832" t="s">
        <v>6698</v>
      </c>
      <c r="G524" s="832" t="s">
        <v>6699</v>
      </c>
      <c r="H524" s="849">
        <v>16</v>
      </c>
      <c r="I524" s="849">
        <v>5680</v>
      </c>
      <c r="J524" s="832">
        <v>5.333333333333333</v>
      </c>
      <c r="K524" s="832">
        <v>355</v>
      </c>
      <c r="L524" s="849">
        <v>3</v>
      </c>
      <c r="M524" s="849">
        <v>1065</v>
      </c>
      <c r="N524" s="832">
        <v>1</v>
      </c>
      <c r="O524" s="832">
        <v>355</v>
      </c>
      <c r="P524" s="849">
        <v>3</v>
      </c>
      <c r="Q524" s="849">
        <v>1074</v>
      </c>
      <c r="R524" s="837">
        <v>1.0084507042253521</v>
      </c>
      <c r="S524" s="850">
        <v>358</v>
      </c>
    </row>
    <row r="525" spans="1:19" ht="14.45" customHeight="1" x14ac:dyDescent="0.2">
      <c r="A525" s="831" t="s">
        <v>6366</v>
      </c>
      <c r="B525" s="832" t="s">
        <v>6367</v>
      </c>
      <c r="C525" s="832" t="s">
        <v>616</v>
      </c>
      <c r="D525" s="832" t="s">
        <v>3267</v>
      </c>
      <c r="E525" s="832" t="s">
        <v>6657</v>
      </c>
      <c r="F525" s="832" t="s">
        <v>6700</v>
      </c>
      <c r="G525" s="832" t="s">
        <v>6701</v>
      </c>
      <c r="H525" s="849">
        <v>33</v>
      </c>
      <c r="I525" s="849">
        <v>1947</v>
      </c>
      <c r="J525" s="832">
        <v>0.69734957020057309</v>
      </c>
      <c r="K525" s="832">
        <v>59</v>
      </c>
      <c r="L525" s="849">
        <v>47</v>
      </c>
      <c r="M525" s="849">
        <v>2792</v>
      </c>
      <c r="N525" s="832">
        <v>1</v>
      </c>
      <c r="O525" s="832">
        <v>59.404255319148938</v>
      </c>
      <c r="P525" s="849">
        <v>65</v>
      </c>
      <c r="Q525" s="849">
        <v>3965</v>
      </c>
      <c r="R525" s="837">
        <v>1.4201289398280803</v>
      </c>
      <c r="S525" s="850">
        <v>61</v>
      </c>
    </row>
    <row r="526" spans="1:19" ht="14.45" customHeight="1" x14ac:dyDescent="0.2">
      <c r="A526" s="831" t="s">
        <v>6366</v>
      </c>
      <c r="B526" s="832" t="s">
        <v>6367</v>
      </c>
      <c r="C526" s="832" t="s">
        <v>616</v>
      </c>
      <c r="D526" s="832" t="s">
        <v>3267</v>
      </c>
      <c r="E526" s="832" t="s">
        <v>6657</v>
      </c>
      <c r="F526" s="832" t="s">
        <v>6704</v>
      </c>
      <c r="G526" s="832" t="s">
        <v>6705</v>
      </c>
      <c r="H526" s="849">
        <v>1</v>
      </c>
      <c r="I526" s="849">
        <v>59</v>
      </c>
      <c r="J526" s="832"/>
      <c r="K526" s="832">
        <v>59</v>
      </c>
      <c r="L526" s="849"/>
      <c r="M526" s="849"/>
      <c r="N526" s="832"/>
      <c r="O526" s="832"/>
      <c r="P526" s="849">
        <v>1</v>
      </c>
      <c r="Q526" s="849">
        <v>61</v>
      </c>
      <c r="R526" s="837"/>
      <c r="S526" s="850">
        <v>61</v>
      </c>
    </row>
    <row r="527" spans="1:19" ht="14.45" customHeight="1" x14ac:dyDescent="0.2">
      <c r="A527" s="831" t="s">
        <v>6366</v>
      </c>
      <c r="B527" s="832" t="s">
        <v>6367</v>
      </c>
      <c r="C527" s="832" t="s">
        <v>616</v>
      </c>
      <c r="D527" s="832" t="s">
        <v>3267</v>
      </c>
      <c r="E527" s="832" t="s">
        <v>6657</v>
      </c>
      <c r="F527" s="832" t="s">
        <v>6706</v>
      </c>
      <c r="G527" s="832" t="s">
        <v>6707</v>
      </c>
      <c r="H527" s="849">
        <v>1</v>
      </c>
      <c r="I527" s="849">
        <v>116</v>
      </c>
      <c r="J527" s="832"/>
      <c r="K527" s="832">
        <v>116</v>
      </c>
      <c r="L527" s="849"/>
      <c r="M527" s="849"/>
      <c r="N527" s="832"/>
      <c r="O527" s="832"/>
      <c r="P527" s="849">
        <v>130</v>
      </c>
      <c r="Q527" s="849">
        <v>15080</v>
      </c>
      <c r="R527" s="837"/>
      <c r="S527" s="850">
        <v>116</v>
      </c>
    </row>
    <row r="528" spans="1:19" ht="14.45" customHeight="1" x14ac:dyDescent="0.2">
      <c r="A528" s="831" t="s">
        <v>6366</v>
      </c>
      <c r="B528" s="832" t="s">
        <v>6367</v>
      </c>
      <c r="C528" s="832" t="s">
        <v>616</v>
      </c>
      <c r="D528" s="832" t="s">
        <v>3267</v>
      </c>
      <c r="E528" s="832" t="s">
        <v>6657</v>
      </c>
      <c r="F528" s="832" t="s">
        <v>6708</v>
      </c>
      <c r="G528" s="832" t="s">
        <v>6709</v>
      </c>
      <c r="H528" s="849"/>
      <c r="I528" s="849"/>
      <c r="J528" s="832"/>
      <c r="K528" s="832"/>
      <c r="L528" s="849"/>
      <c r="M528" s="849"/>
      <c r="N528" s="832"/>
      <c r="O528" s="832"/>
      <c r="P528" s="849">
        <v>49</v>
      </c>
      <c r="Q528" s="849">
        <v>0</v>
      </c>
      <c r="R528" s="837"/>
      <c r="S528" s="850">
        <v>0</v>
      </c>
    </row>
    <row r="529" spans="1:19" ht="14.45" customHeight="1" x14ac:dyDescent="0.2">
      <c r="A529" s="831" t="s">
        <v>6366</v>
      </c>
      <c r="B529" s="832" t="s">
        <v>6367</v>
      </c>
      <c r="C529" s="832" t="s">
        <v>616</v>
      </c>
      <c r="D529" s="832" t="s">
        <v>3267</v>
      </c>
      <c r="E529" s="832" t="s">
        <v>6657</v>
      </c>
      <c r="F529" s="832" t="s">
        <v>6712</v>
      </c>
      <c r="G529" s="832"/>
      <c r="H529" s="849"/>
      <c r="I529" s="849"/>
      <c r="J529" s="832"/>
      <c r="K529" s="832"/>
      <c r="L529" s="849"/>
      <c r="M529" s="849"/>
      <c r="N529" s="832"/>
      <c r="O529" s="832"/>
      <c r="P529" s="849">
        <v>2</v>
      </c>
      <c r="Q529" s="849">
        <v>0</v>
      </c>
      <c r="R529" s="837"/>
      <c r="S529" s="850">
        <v>0</v>
      </c>
    </row>
    <row r="530" spans="1:19" ht="14.45" customHeight="1" x14ac:dyDescent="0.2">
      <c r="A530" s="831" t="s">
        <v>6366</v>
      </c>
      <c r="B530" s="832" t="s">
        <v>6367</v>
      </c>
      <c r="C530" s="832" t="s">
        <v>616</v>
      </c>
      <c r="D530" s="832" t="s">
        <v>3269</v>
      </c>
      <c r="E530" s="832" t="s">
        <v>6368</v>
      </c>
      <c r="F530" s="832" t="s">
        <v>6369</v>
      </c>
      <c r="G530" s="832" t="s">
        <v>6370</v>
      </c>
      <c r="H530" s="849"/>
      <c r="I530" s="849"/>
      <c r="J530" s="832"/>
      <c r="K530" s="832"/>
      <c r="L530" s="849">
        <v>1.7999999999999998</v>
      </c>
      <c r="M530" s="849">
        <v>97.38</v>
      </c>
      <c r="N530" s="832">
        <v>1</v>
      </c>
      <c r="O530" s="832">
        <v>54.1</v>
      </c>
      <c r="P530" s="849">
        <v>0.2</v>
      </c>
      <c r="Q530" s="849">
        <v>10.88</v>
      </c>
      <c r="R530" s="837">
        <v>0.1117272540562744</v>
      </c>
      <c r="S530" s="850">
        <v>54.4</v>
      </c>
    </row>
    <row r="531" spans="1:19" ht="14.45" customHeight="1" x14ac:dyDescent="0.2">
      <c r="A531" s="831" t="s">
        <v>6366</v>
      </c>
      <c r="B531" s="832" t="s">
        <v>6367</v>
      </c>
      <c r="C531" s="832" t="s">
        <v>616</v>
      </c>
      <c r="D531" s="832" t="s">
        <v>3269</v>
      </c>
      <c r="E531" s="832" t="s">
        <v>6368</v>
      </c>
      <c r="F531" s="832" t="s">
        <v>6377</v>
      </c>
      <c r="G531" s="832" t="s">
        <v>6378</v>
      </c>
      <c r="H531" s="849">
        <v>1.1000000000000001</v>
      </c>
      <c r="I531" s="849">
        <v>225.94</v>
      </c>
      <c r="J531" s="832">
        <v>2.4500108436347863</v>
      </c>
      <c r="K531" s="832">
        <v>205.39999999999998</v>
      </c>
      <c r="L531" s="849">
        <v>0.5</v>
      </c>
      <c r="M531" s="849">
        <v>92.22</v>
      </c>
      <c r="N531" s="832">
        <v>1</v>
      </c>
      <c r="O531" s="832">
        <v>184.44</v>
      </c>
      <c r="P531" s="849">
        <v>2.1</v>
      </c>
      <c r="Q531" s="849">
        <v>399.82</v>
      </c>
      <c r="R531" s="837">
        <v>4.3355020602906098</v>
      </c>
      <c r="S531" s="850">
        <v>190.39047619047619</v>
      </c>
    </row>
    <row r="532" spans="1:19" ht="14.45" customHeight="1" x14ac:dyDescent="0.2">
      <c r="A532" s="831" t="s">
        <v>6366</v>
      </c>
      <c r="B532" s="832" t="s">
        <v>6367</v>
      </c>
      <c r="C532" s="832" t="s">
        <v>616</v>
      </c>
      <c r="D532" s="832" t="s">
        <v>3269</v>
      </c>
      <c r="E532" s="832" t="s">
        <v>6368</v>
      </c>
      <c r="F532" s="832" t="s">
        <v>6379</v>
      </c>
      <c r="G532" s="832" t="s">
        <v>6380</v>
      </c>
      <c r="H532" s="849"/>
      <c r="I532" s="849"/>
      <c r="J532" s="832"/>
      <c r="K532" s="832"/>
      <c r="L532" s="849">
        <v>1</v>
      </c>
      <c r="M532" s="849">
        <v>4742.3999999999996</v>
      </c>
      <c r="N532" s="832">
        <v>1</v>
      </c>
      <c r="O532" s="832">
        <v>4742.3999999999996</v>
      </c>
      <c r="P532" s="849"/>
      <c r="Q532" s="849"/>
      <c r="R532" s="837"/>
      <c r="S532" s="850"/>
    </row>
    <row r="533" spans="1:19" ht="14.45" customHeight="1" x14ac:dyDescent="0.2">
      <c r="A533" s="831" t="s">
        <v>6366</v>
      </c>
      <c r="B533" s="832" t="s">
        <v>6367</v>
      </c>
      <c r="C533" s="832" t="s">
        <v>616</v>
      </c>
      <c r="D533" s="832" t="s">
        <v>3269</v>
      </c>
      <c r="E533" s="832" t="s">
        <v>6368</v>
      </c>
      <c r="F533" s="832" t="s">
        <v>6382</v>
      </c>
      <c r="G533" s="832" t="s">
        <v>1496</v>
      </c>
      <c r="H533" s="849"/>
      <c r="I533" s="849"/>
      <c r="J533" s="832"/>
      <c r="K533" s="832"/>
      <c r="L533" s="849">
        <v>18</v>
      </c>
      <c r="M533" s="849">
        <v>244.36</v>
      </c>
      <c r="N533" s="832">
        <v>1</v>
      </c>
      <c r="O533" s="832">
        <v>13.575555555555557</v>
      </c>
      <c r="P533" s="849">
        <v>1</v>
      </c>
      <c r="Q533" s="849">
        <v>13.37</v>
      </c>
      <c r="R533" s="837">
        <v>5.4714355868390893E-2</v>
      </c>
      <c r="S533" s="850">
        <v>13.37</v>
      </c>
    </row>
    <row r="534" spans="1:19" ht="14.45" customHeight="1" x14ac:dyDescent="0.2">
      <c r="A534" s="831" t="s">
        <v>6366</v>
      </c>
      <c r="B534" s="832" t="s">
        <v>6367</v>
      </c>
      <c r="C534" s="832" t="s">
        <v>616</v>
      </c>
      <c r="D534" s="832" t="s">
        <v>3269</v>
      </c>
      <c r="E534" s="832" t="s">
        <v>6368</v>
      </c>
      <c r="F534" s="832" t="s">
        <v>6401</v>
      </c>
      <c r="G534" s="832" t="s">
        <v>6402</v>
      </c>
      <c r="H534" s="849"/>
      <c r="I534" s="849"/>
      <c r="J534" s="832"/>
      <c r="K534" s="832"/>
      <c r="L534" s="849">
        <v>8</v>
      </c>
      <c r="M534" s="849">
        <v>66356.56</v>
      </c>
      <c r="N534" s="832">
        <v>1</v>
      </c>
      <c r="O534" s="832">
        <v>8294.57</v>
      </c>
      <c r="P534" s="849"/>
      <c r="Q534" s="849"/>
      <c r="R534" s="837"/>
      <c r="S534" s="850"/>
    </row>
    <row r="535" spans="1:19" ht="14.45" customHeight="1" x14ac:dyDescent="0.2">
      <c r="A535" s="831" t="s">
        <v>6366</v>
      </c>
      <c r="B535" s="832" t="s">
        <v>6367</v>
      </c>
      <c r="C535" s="832" t="s">
        <v>616</v>
      </c>
      <c r="D535" s="832" t="s">
        <v>3269</v>
      </c>
      <c r="E535" s="832" t="s">
        <v>6368</v>
      </c>
      <c r="F535" s="832" t="s">
        <v>6410</v>
      </c>
      <c r="G535" s="832" t="s">
        <v>2298</v>
      </c>
      <c r="H535" s="849"/>
      <c r="I535" s="849"/>
      <c r="J535" s="832"/>
      <c r="K535" s="832"/>
      <c r="L535" s="849">
        <v>5</v>
      </c>
      <c r="M535" s="849">
        <v>24452.95</v>
      </c>
      <c r="N535" s="832">
        <v>1</v>
      </c>
      <c r="O535" s="832">
        <v>4890.59</v>
      </c>
      <c r="P535" s="849"/>
      <c r="Q535" s="849"/>
      <c r="R535" s="837"/>
      <c r="S535" s="850"/>
    </row>
    <row r="536" spans="1:19" ht="14.45" customHeight="1" x14ac:dyDescent="0.2">
      <c r="A536" s="831" t="s">
        <v>6366</v>
      </c>
      <c r="B536" s="832" t="s">
        <v>6367</v>
      </c>
      <c r="C536" s="832" t="s">
        <v>616</v>
      </c>
      <c r="D536" s="832" t="s">
        <v>3269</v>
      </c>
      <c r="E536" s="832" t="s">
        <v>6368</v>
      </c>
      <c r="F536" s="832" t="s">
        <v>6413</v>
      </c>
      <c r="G536" s="832" t="s">
        <v>6414</v>
      </c>
      <c r="H536" s="849">
        <v>3</v>
      </c>
      <c r="I536" s="849">
        <v>146.22</v>
      </c>
      <c r="J536" s="832">
        <v>3</v>
      </c>
      <c r="K536" s="832">
        <v>48.74</v>
      </c>
      <c r="L536" s="849">
        <v>1</v>
      </c>
      <c r="M536" s="849">
        <v>48.74</v>
      </c>
      <c r="N536" s="832">
        <v>1</v>
      </c>
      <c r="O536" s="832">
        <v>48.74</v>
      </c>
      <c r="P536" s="849"/>
      <c r="Q536" s="849"/>
      <c r="R536" s="837"/>
      <c r="S536" s="850"/>
    </row>
    <row r="537" spans="1:19" ht="14.45" customHeight="1" x14ac:dyDescent="0.2">
      <c r="A537" s="831" t="s">
        <v>6366</v>
      </c>
      <c r="B537" s="832" t="s">
        <v>6367</v>
      </c>
      <c r="C537" s="832" t="s">
        <v>616</v>
      </c>
      <c r="D537" s="832" t="s">
        <v>3269</v>
      </c>
      <c r="E537" s="832" t="s">
        <v>6368</v>
      </c>
      <c r="F537" s="832" t="s">
        <v>6415</v>
      </c>
      <c r="G537" s="832" t="s">
        <v>6416</v>
      </c>
      <c r="H537" s="849">
        <v>4.2699999999999996</v>
      </c>
      <c r="I537" s="849">
        <v>587.29</v>
      </c>
      <c r="J537" s="832"/>
      <c r="K537" s="832">
        <v>137.53864168618267</v>
      </c>
      <c r="L537" s="849"/>
      <c r="M537" s="849"/>
      <c r="N537" s="832"/>
      <c r="O537" s="832"/>
      <c r="P537" s="849"/>
      <c r="Q537" s="849"/>
      <c r="R537" s="837"/>
      <c r="S537" s="850"/>
    </row>
    <row r="538" spans="1:19" ht="14.45" customHeight="1" x14ac:dyDescent="0.2">
      <c r="A538" s="831" t="s">
        <v>6366</v>
      </c>
      <c r="B538" s="832" t="s">
        <v>6367</v>
      </c>
      <c r="C538" s="832" t="s">
        <v>616</v>
      </c>
      <c r="D538" s="832" t="s">
        <v>3269</v>
      </c>
      <c r="E538" s="832" t="s">
        <v>6368</v>
      </c>
      <c r="F538" s="832" t="s">
        <v>6417</v>
      </c>
      <c r="G538" s="832" t="s">
        <v>6416</v>
      </c>
      <c r="H538" s="849">
        <v>6.29</v>
      </c>
      <c r="I538" s="849">
        <v>4325.37</v>
      </c>
      <c r="J538" s="832"/>
      <c r="K538" s="832">
        <v>687.65818759936406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5" customHeight="1" x14ac:dyDescent="0.2">
      <c r="A539" s="831" t="s">
        <v>6366</v>
      </c>
      <c r="B539" s="832" t="s">
        <v>6367</v>
      </c>
      <c r="C539" s="832" t="s">
        <v>616</v>
      </c>
      <c r="D539" s="832" t="s">
        <v>3269</v>
      </c>
      <c r="E539" s="832" t="s">
        <v>6368</v>
      </c>
      <c r="F539" s="832" t="s">
        <v>6421</v>
      </c>
      <c r="G539" s="832" t="s">
        <v>2258</v>
      </c>
      <c r="H539" s="849"/>
      <c r="I539" s="849"/>
      <c r="J539" s="832"/>
      <c r="K539" s="832"/>
      <c r="L539" s="849"/>
      <c r="M539" s="849"/>
      <c r="N539" s="832"/>
      <c r="O539" s="832"/>
      <c r="P539" s="849">
        <v>3</v>
      </c>
      <c r="Q539" s="849">
        <v>3872.58</v>
      </c>
      <c r="R539" s="837"/>
      <c r="S539" s="850">
        <v>1290.8599999999999</v>
      </c>
    </row>
    <row r="540" spans="1:19" ht="14.45" customHeight="1" x14ac:dyDescent="0.2">
      <c r="A540" s="831" t="s">
        <v>6366</v>
      </c>
      <c r="B540" s="832" t="s">
        <v>6367</v>
      </c>
      <c r="C540" s="832" t="s">
        <v>616</v>
      </c>
      <c r="D540" s="832" t="s">
        <v>3269</v>
      </c>
      <c r="E540" s="832" t="s">
        <v>6368</v>
      </c>
      <c r="F540" s="832" t="s">
        <v>6423</v>
      </c>
      <c r="G540" s="832" t="s">
        <v>1445</v>
      </c>
      <c r="H540" s="849">
        <v>2.2000000000000002</v>
      </c>
      <c r="I540" s="849">
        <v>400.73</v>
      </c>
      <c r="J540" s="832">
        <v>0.85836992610046048</v>
      </c>
      <c r="K540" s="832">
        <v>182.15</v>
      </c>
      <c r="L540" s="849">
        <v>2.6</v>
      </c>
      <c r="M540" s="849">
        <v>466.85</v>
      </c>
      <c r="N540" s="832">
        <v>1</v>
      </c>
      <c r="O540" s="832">
        <v>179.55769230769232</v>
      </c>
      <c r="P540" s="849">
        <v>4.4000000000000004</v>
      </c>
      <c r="Q540" s="849">
        <v>771.55</v>
      </c>
      <c r="R540" s="837">
        <v>1.6526721645068008</v>
      </c>
      <c r="S540" s="850">
        <v>175.35227272727269</v>
      </c>
    </row>
    <row r="541" spans="1:19" ht="14.45" customHeight="1" x14ac:dyDescent="0.2">
      <c r="A541" s="831" t="s">
        <v>6366</v>
      </c>
      <c r="B541" s="832" t="s">
        <v>6367</v>
      </c>
      <c r="C541" s="832" t="s">
        <v>616</v>
      </c>
      <c r="D541" s="832" t="s">
        <v>3269</v>
      </c>
      <c r="E541" s="832" t="s">
        <v>6368</v>
      </c>
      <c r="F541" s="832" t="s">
        <v>6424</v>
      </c>
      <c r="G541" s="832" t="s">
        <v>881</v>
      </c>
      <c r="H541" s="849">
        <v>2.8000000000000003</v>
      </c>
      <c r="I541" s="849">
        <v>203.85999999999999</v>
      </c>
      <c r="J541" s="832">
        <v>2.202225342983688</v>
      </c>
      <c r="K541" s="832">
        <v>72.80714285714285</v>
      </c>
      <c r="L541" s="849">
        <v>1.4</v>
      </c>
      <c r="M541" s="849">
        <v>92.57</v>
      </c>
      <c r="N541" s="832">
        <v>1</v>
      </c>
      <c r="O541" s="832">
        <v>66.121428571428567</v>
      </c>
      <c r="P541" s="849">
        <v>0.89999999999999991</v>
      </c>
      <c r="Q541" s="849">
        <v>54.18</v>
      </c>
      <c r="R541" s="837">
        <v>0.58528680998163551</v>
      </c>
      <c r="S541" s="850">
        <v>60.2</v>
      </c>
    </row>
    <row r="542" spans="1:19" ht="14.45" customHeight="1" x14ac:dyDescent="0.2">
      <c r="A542" s="831" t="s">
        <v>6366</v>
      </c>
      <c r="B542" s="832" t="s">
        <v>6367</v>
      </c>
      <c r="C542" s="832" t="s">
        <v>616</v>
      </c>
      <c r="D542" s="832" t="s">
        <v>3269</v>
      </c>
      <c r="E542" s="832" t="s">
        <v>6368</v>
      </c>
      <c r="F542" s="832" t="s">
        <v>6425</v>
      </c>
      <c r="G542" s="832" t="s">
        <v>3373</v>
      </c>
      <c r="H542" s="849">
        <v>0.38</v>
      </c>
      <c r="I542" s="849">
        <v>184.85</v>
      </c>
      <c r="J542" s="832">
        <v>1.6838221898342138</v>
      </c>
      <c r="K542" s="832">
        <v>486.4473684210526</v>
      </c>
      <c r="L542" s="849">
        <v>0.16</v>
      </c>
      <c r="M542" s="849">
        <v>109.78</v>
      </c>
      <c r="N542" s="832">
        <v>1</v>
      </c>
      <c r="O542" s="832">
        <v>686.125</v>
      </c>
      <c r="P542" s="849">
        <v>0.51</v>
      </c>
      <c r="Q542" s="849">
        <v>349.94000000000005</v>
      </c>
      <c r="R542" s="837">
        <v>3.1876480233193663</v>
      </c>
      <c r="S542" s="850">
        <v>686.15686274509812</v>
      </c>
    </row>
    <row r="543" spans="1:19" ht="14.45" customHeight="1" x14ac:dyDescent="0.2">
      <c r="A543" s="831" t="s">
        <v>6366</v>
      </c>
      <c r="B543" s="832" t="s">
        <v>6367</v>
      </c>
      <c r="C543" s="832" t="s">
        <v>616</v>
      </c>
      <c r="D543" s="832" t="s">
        <v>3269</v>
      </c>
      <c r="E543" s="832" t="s">
        <v>6368</v>
      </c>
      <c r="F543" s="832" t="s">
        <v>6426</v>
      </c>
      <c r="G543" s="832" t="s">
        <v>3373</v>
      </c>
      <c r="H543" s="849">
        <v>1.5</v>
      </c>
      <c r="I543" s="849">
        <v>182.41</v>
      </c>
      <c r="J543" s="832"/>
      <c r="K543" s="832">
        <v>121.60666666666667</v>
      </c>
      <c r="L543" s="849"/>
      <c r="M543" s="849"/>
      <c r="N543" s="832"/>
      <c r="O543" s="832"/>
      <c r="P543" s="849">
        <v>2.52</v>
      </c>
      <c r="Q543" s="849">
        <v>432.3</v>
      </c>
      <c r="R543" s="837"/>
      <c r="S543" s="850">
        <v>171.54761904761904</v>
      </c>
    </row>
    <row r="544" spans="1:19" ht="14.45" customHeight="1" x14ac:dyDescent="0.2">
      <c r="A544" s="831" t="s">
        <v>6366</v>
      </c>
      <c r="B544" s="832" t="s">
        <v>6367</v>
      </c>
      <c r="C544" s="832" t="s">
        <v>616</v>
      </c>
      <c r="D544" s="832" t="s">
        <v>3269</v>
      </c>
      <c r="E544" s="832" t="s">
        <v>6368</v>
      </c>
      <c r="F544" s="832" t="s">
        <v>6427</v>
      </c>
      <c r="G544" s="832" t="s">
        <v>3373</v>
      </c>
      <c r="H544" s="849">
        <v>2</v>
      </c>
      <c r="I544" s="849">
        <v>486.48</v>
      </c>
      <c r="J544" s="832">
        <v>0.46489937118938857</v>
      </c>
      <c r="K544" s="832">
        <v>243.24</v>
      </c>
      <c r="L544" s="849">
        <v>3.05</v>
      </c>
      <c r="M544" s="849">
        <v>1046.42</v>
      </c>
      <c r="N544" s="832">
        <v>1</v>
      </c>
      <c r="O544" s="832">
        <v>343.08852459016396</v>
      </c>
      <c r="P544" s="849">
        <v>1.85</v>
      </c>
      <c r="Q544" s="849">
        <v>634.71</v>
      </c>
      <c r="R544" s="837">
        <v>0.60655377381930775</v>
      </c>
      <c r="S544" s="850">
        <v>343.08648648648648</v>
      </c>
    </row>
    <row r="545" spans="1:19" ht="14.45" customHeight="1" x14ac:dyDescent="0.2">
      <c r="A545" s="831" t="s">
        <v>6366</v>
      </c>
      <c r="B545" s="832" t="s">
        <v>6367</v>
      </c>
      <c r="C545" s="832" t="s">
        <v>616</v>
      </c>
      <c r="D545" s="832" t="s">
        <v>3269</v>
      </c>
      <c r="E545" s="832" t="s">
        <v>6368</v>
      </c>
      <c r="F545" s="832" t="s">
        <v>6432</v>
      </c>
      <c r="G545" s="832" t="s">
        <v>6433</v>
      </c>
      <c r="H545" s="849">
        <v>0.1</v>
      </c>
      <c r="I545" s="849">
        <v>11.73</v>
      </c>
      <c r="J545" s="832">
        <v>8.3333333333333343E-2</v>
      </c>
      <c r="K545" s="832">
        <v>117.3</v>
      </c>
      <c r="L545" s="849">
        <v>1.2</v>
      </c>
      <c r="M545" s="849">
        <v>140.76</v>
      </c>
      <c r="N545" s="832">
        <v>1</v>
      </c>
      <c r="O545" s="832">
        <v>117.3</v>
      </c>
      <c r="P545" s="849">
        <v>1.5</v>
      </c>
      <c r="Q545" s="849">
        <v>175.95</v>
      </c>
      <c r="R545" s="837">
        <v>1.25</v>
      </c>
      <c r="S545" s="850">
        <v>117.3</v>
      </c>
    </row>
    <row r="546" spans="1:19" ht="14.45" customHeight="1" x14ac:dyDescent="0.2">
      <c r="A546" s="831" t="s">
        <v>6366</v>
      </c>
      <c r="B546" s="832" t="s">
        <v>6367</v>
      </c>
      <c r="C546" s="832" t="s">
        <v>616</v>
      </c>
      <c r="D546" s="832" t="s">
        <v>3269</v>
      </c>
      <c r="E546" s="832" t="s">
        <v>6368</v>
      </c>
      <c r="F546" s="832" t="s">
        <v>6434</v>
      </c>
      <c r="G546" s="832" t="s">
        <v>1451</v>
      </c>
      <c r="H546" s="849"/>
      <c r="I546" s="849"/>
      <c r="J546" s="832"/>
      <c r="K546" s="832"/>
      <c r="L546" s="849">
        <v>0.2</v>
      </c>
      <c r="M546" s="849">
        <v>17.899999999999999</v>
      </c>
      <c r="N546" s="832">
        <v>1</v>
      </c>
      <c r="O546" s="832">
        <v>89.499999999999986</v>
      </c>
      <c r="P546" s="849"/>
      <c r="Q546" s="849"/>
      <c r="R546" s="837"/>
      <c r="S546" s="850"/>
    </row>
    <row r="547" spans="1:19" ht="14.45" customHeight="1" x14ac:dyDescent="0.2">
      <c r="A547" s="831" t="s">
        <v>6366</v>
      </c>
      <c r="B547" s="832" t="s">
        <v>6367</v>
      </c>
      <c r="C547" s="832" t="s">
        <v>616</v>
      </c>
      <c r="D547" s="832" t="s">
        <v>3269</v>
      </c>
      <c r="E547" s="832" t="s">
        <v>6368</v>
      </c>
      <c r="F547" s="832" t="s">
        <v>6439</v>
      </c>
      <c r="G547" s="832" t="s">
        <v>2816</v>
      </c>
      <c r="H547" s="849">
        <v>1.21</v>
      </c>
      <c r="I547" s="849">
        <v>2847</v>
      </c>
      <c r="J547" s="832">
        <v>1.3595534055690595</v>
      </c>
      <c r="K547" s="832">
        <v>2352.8925619834713</v>
      </c>
      <c r="L547" s="849">
        <v>0.89</v>
      </c>
      <c r="M547" s="849">
        <v>2094.0699999999997</v>
      </c>
      <c r="N547" s="832">
        <v>1</v>
      </c>
      <c r="O547" s="832">
        <v>2352.8876404494376</v>
      </c>
      <c r="P547" s="849"/>
      <c r="Q547" s="849"/>
      <c r="R547" s="837"/>
      <c r="S547" s="850"/>
    </row>
    <row r="548" spans="1:19" ht="14.45" customHeight="1" x14ac:dyDescent="0.2">
      <c r="A548" s="831" t="s">
        <v>6366</v>
      </c>
      <c r="B548" s="832" t="s">
        <v>6367</v>
      </c>
      <c r="C548" s="832" t="s">
        <v>616</v>
      </c>
      <c r="D548" s="832" t="s">
        <v>3269</v>
      </c>
      <c r="E548" s="832" t="s">
        <v>6368</v>
      </c>
      <c r="F548" s="832" t="s">
        <v>6458</v>
      </c>
      <c r="G548" s="832" t="s">
        <v>2797</v>
      </c>
      <c r="H548" s="849"/>
      <c r="I548" s="849"/>
      <c r="J548" s="832"/>
      <c r="K548" s="832"/>
      <c r="L548" s="849">
        <v>7.21</v>
      </c>
      <c r="M548" s="849">
        <v>1133.95</v>
      </c>
      <c r="N548" s="832">
        <v>1</v>
      </c>
      <c r="O548" s="832">
        <v>157.27461858529821</v>
      </c>
      <c r="P548" s="849">
        <v>8.91</v>
      </c>
      <c r="Q548" s="849">
        <v>701.75</v>
      </c>
      <c r="R548" s="837">
        <v>0.61885444684509894</v>
      </c>
      <c r="S548" s="850">
        <v>78.759820426487096</v>
      </c>
    </row>
    <row r="549" spans="1:19" ht="14.45" customHeight="1" x14ac:dyDescent="0.2">
      <c r="A549" s="831" t="s">
        <v>6366</v>
      </c>
      <c r="B549" s="832" t="s">
        <v>6367</v>
      </c>
      <c r="C549" s="832" t="s">
        <v>616</v>
      </c>
      <c r="D549" s="832" t="s">
        <v>3269</v>
      </c>
      <c r="E549" s="832" t="s">
        <v>6368</v>
      </c>
      <c r="F549" s="832" t="s">
        <v>6465</v>
      </c>
      <c r="G549" s="832" t="s">
        <v>3228</v>
      </c>
      <c r="H549" s="849"/>
      <c r="I549" s="849"/>
      <c r="J549" s="832"/>
      <c r="K549" s="832"/>
      <c r="L549" s="849">
        <v>0</v>
      </c>
      <c r="M549" s="849">
        <v>0</v>
      </c>
      <c r="N549" s="832"/>
      <c r="O549" s="832"/>
      <c r="P549" s="849">
        <v>2</v>
      </c>
      <c r="Q549" s="849">
        <v>135108.6</v>
      </c>
      <c r="R549" s="837"/>
      <c r="S549" s="850">
        <v>67554.3</v>
      </c>
    </row>
    <row r="550" spans="1:19" ht="14.45" customHeight="1" x14ac:dyDescent="0.2">
      <c r="A550" s="831" t="s">
        <v>6366</v>
      </c>
      <c r="B550" s="832" t="s">
        <v>6367</v>
      </c>
      <c r="C550" s="832" t="s">
        <v>616</v>
      </c>
      <c r="D550" s="832" t="s">
        <v>3269</v>
      </c>
      <c r="E550" s="832" t="s">
        <v>6368</v>
      </c>
      <c r="F550" s="832" t="s">
        <v>6466</v>
      </c>
      <c r="G550" s="832" t="s">
        <v>6467</v>
      </c>
      <c r="H550" s="849"/>
      <c r="I550" s="849"/>
      <c r="J550" s="832"/>
      <c r="K550" s="832"/>
      <c r="L550" s="849">
        <v>7</v>
      </c>
      <c r="M550" s="849">
        <v>46981.34</v>
      </c>
      <c r="N550" s="832">
        <v>1</v>
      </c>
      <c r="O550" s="832">
        <v>6711.62</v>
      </c>
      <c r="P550" s="849">
        <v>12</v>
      </c>
      <c r="Q550" s="849">
        <v>80479.200000000012</v>
      </c>
      <c r="R550" s="837">
        <v>1.7130035030929305</v>
      </c>
      <c r="S550" s="850">
        <v>6706.6000000000013</v>
      </c>
    </row>
    <row r="551" spans="1:19" ht="14.45" customHeight="1" x14ac:dyDescent="0.2">
      <c r="A551" s="831" t="s">
        <v>6366</v>
      </c>
      <c r="B551" s="832" t="s">
        <v>6367</v>
      </c>
      <c r="C551" s="832" t="s">
        <v>616</v>
      </c>
      <c r="D551" s="832" t="s">
        <v>3269</v>
      </c>
      <c r="E551" s="832" t="s">
        <v>6368</v>
      </c>
      <c r="F551" s="832" t="s">
        <v>6468</v>
      </c>
      <c r="G551" s="832" t="s">
        <v>2797</v>
      </c>
      <c r="H551" s="849"/>
      <c r="I551" s="849"/>
      <c r="J551" s="832"/>
      <c r="K551" s="832"/>
      <c r="L551" s="849">
        <v>0.04</v>
      </c>
      <c r="M551" s="849">
        <v>105.51</v>
      </c>
      <c r="N551" s="832">
        <v>1</v>
      </c>
      <c r="O551" s="832">
        <v>2637.75</v>
      </c>
      <c r="P551" s="849">
        <v>0.84</v>
      </c>
      <c r="Q551" s="849">
        <v>400.29</v>
      </c>
      <c r="R551" s="837">
        <v>3.7938584020471993</v>
      </c>
      <c r="S551" s="850">
        <v>476.53571428571433</v>
      </c>
    </row>
    <row r="552" spans="1:19" ht="14.45" customHeight="1" x14ac:dyDescent="0.2">
      <c r="A552" s="831" t="s">
        <v>6366</v>
      </c>
      <c r="B552" s="832" t="s">
        <v>6367</v>
      </c>
      <c r="C552" s="832" t="s">
        <v>616</v>
      </c>
      <c r="D552" s="832" t="s">
        <v>3269</v>
      </c>
      <c r="E552" s="832" t="s">
        <v>6368</v>
      </c>
      <c r="F552" s="832" t="s">
        <v>6469</v>
      </c>
      <c r="G552" s="832" t="s">
        <v>2797</v>
      </c>
      <c r="H552" s="849"/>
      <c r="I552" s="849"/>
      <c r="J552" s="832"/>
      <c r="K552" s="832"/>
      <c r="L552" s="849">
        <v>12</v>
      </c>
      <c r="M552" s="849">
        <v>5983.32</v>
      </c>
      <c r="N552" s="832">
        <v>1</v>
      </c>
      <c r="O552" s="832">
        <v>498.60999999999996</v>
      </c>
      <c r="P552" s="849">
        <v>3</v>
      </c>
      <c r="Q552" s="849">
        <v>673.95</v>
      </c>
      <c r="R552" s="837">
        <v>0.11263813401255492</v>
      </c>
      <c r="S552" s="850">
        <v>224.65</v>
      </c>
    </row>
    <row r="553" spans="1:19" ht="14.45" customHeight="1" x14ac:dyDescent="0.2">
      <c r="A553" s="831" t="s">
        <v>6366</v>
      </c>
      <c r="B553" s="832" t="s">
        <v>6367</v>
      </c>
      <c r="C553" s="832" t="s">
        <v>616</v>
      </c>
      <c r="D553" s="832" t="s">
        <v>3269</v>
      </c>
      <c r="E553" s="832" t="s">
        <v>6368</v>
      </c>
      <c r="F553" s="832" t="s">
        <v>6471</v>
      </c>
      <c r="G553" s="832" t="s">
        <v>2831</v>
      </c>
      <c r="H553" s="849">
        <v>2</v>
      </c>
      <c r="I553" s="849">
        <v>9070.0400000000009</v>
      </c>
      <c r="J553" s="832">
        <v>3.6748482663058017</v>
      </c>
      <c r="K553" s="832">
        <v>4535.0200000000004</v>
      </c>
      <c r="L553" s="849">
        <v>2</v>
      </c>
      <c r="M553" s="849">
        <v>2468.14</v>
      </c>
      <c r="N553" s="832">
        <v>1</v>
      </c>
      <c r="O553" s="832">
        <v>1234.07</v>
      </c>
      <c r="P553" s="849">
        <v>4.2</v>
      </c>
      <c r="Q553" s="849">
        <v>2422.17</v>
      </c>
      <c r="R553" s="837">
        <v>0.98137463839166339</v>
      </c>
      <c r="S553" s="850">
        <v>576.7071428571428</v>
      </c>
    </row>
    <row r="554" spans="1:19" ht="14.45" customHeight="1" x14ac:dyDescent="0.2">
      <c r="A554" s="831" t="s">
        <v>6366</v>
      </c>
      <c r="B554" s="832" t="s">
        <v>6367</v>
      </c>
      <c r="C554" s="832" t="s">
        <v>616</v>
      </c>
      <c r="D554" s="832" t="s">
        <v>3269</v>
      </c>
      <c r="E554" s="832" t="s">
        <v>6368</v>
      </c>
      <c r="F554" s="832" t="s">
        <v>6472</v>
      </c>
      <c r="G554" s="832" t="s">
        <v>2831</v>
      </c>
      <c r="H554" s="849">
        <v>2.2000000000000002</v>
      </c>
      <c r="I554" s="849">
        <v>14809.19</v>
      </c>
      <c r="J554" s="832">
        <v>0.65512895377128955</v>
      </c>
      <c r="K554" s="832">
        <v>6731.45</v>
      </c>
      <c r="L554" s="849">
        <v>4.8</v>
      </c>
      <c r="M554" s="849">
        <v>22605</v>
      </c>
      <c r="N554" s="832">
        <v>1</v>
      </c>
      <c r="O554" s="832">
        <v>4709.375</v>
      </c>
      <c r="P554" s="849">
        <v>0.8</v>
      </c>
      <c r="Q554" s="849">
        <v>426.87</v>
      </c>
      <c r="R554" s="837">
        <v>1.8883875248838753E-2</v>
      </c>
      <c r="S554" s="850">
        <v>533.58749999999998</v>
      </c>
    </row>
    <row r="555" spans="1:19" ht="14.45" customHeight="1" x14ac:dyDescent="0.2">
      <c r="A555" s="831" t="s">
        <v>6366</v>
      </c>
      <c r="B555" s="832" t="s">
        <v>6367</v>
      </c>
      <c r="C555" s="832" t="s">
        <v>616</v>
      </c>
      <c r="D555" s="832" t="s">
        <v>3269</v>
      </c>
      <c r="E555" s="832" t="s">
        <v>6368</v>
      </c>
      <c r="F555" s="832" t="s">
        <v>6476</v>
      </c>
      <c r="G555" s="832" t="s">
        <v>6477</v>
      </c>
      <c r="H555" s="849"/>
      <c r="I555" s="849"/>
      <c r="J555" s="832"/>
      <c r="K555" s="832"/>
      <c r="L555" s="849">
        <v>4</v>
      </c>
      <c r="M555" s="849">
        <v>14647.45</v>
      </c>
      <c r="N555" s="832">
        <v>1</v>
      </c>
      <c r="O555" s="832">
        <v>3661.8625000000002</v>
      </c>
      <c r="P555" s="849">
        <v>1</v>
      </c>
      <c r="Q555" s="849">
        <v>3207.56</v>
      </c>
      <c r="R555" s="837">
        <v>0.21898419178764902</v>
      </c>
      <c r="S555" s="850">
        <v>3207.56</v>
      </c>
    </row>
    <row r="556" spans="1:19" ht="14.45" customHeight="1" x14ac:dyDescent="0.2">
      <c r="A556" s="831" t="s">
        <v>6366</v>
      </c>
      <c r="B556" s="832" t="s">
        <v>6367</v>
      </c>
      <c r="C556" s="832" t="s">
        <v>616</v>
      </c>
      <c r="D556" s="832" t="s">
        <v>3269</v>
      </c>
      <c r="E556" s="832" t="s">
        <v>6368</v>
      </c>
      <c r="F556" s="832" t="s">
        <v>6478</v>
      </c>
      <c r="G556" s="832" t="s">
        <v>6477</v>
      </c>
      <c r="H556" s="849">
        <v>1</v>
      </c>
      <c r="I556" s="849">
        <v>7280.72</v>
      </c>
      <c r="J556" s="832"/>
      <c r="K556" s="832">
        <v>7280.72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5" customHeight="1" x14ac:dyDescent="0.2">
      <c r="A557" s="831" t="s">
        <v>6366</v>
      </c>
      <c r="B557" s="832" t="s">
        <v>6367</v>
      </c>
      <c r="C557" s="832" t="s">
        <v>616</v>
      </c>
      <c r="D557" s="832" t="s">
        <v>3269</v>
      </c>
      <c r="E557" s="832" t="s">
        <v>6368</v>
      </c>
      <c r="F557" s="832" t="s">
        <v>6481</v>
      </c>
      <c r="G557" s="832" t="s">
        <v>6482</v>
      </c>
      <c r="H557" s="849">
        <v>2</v>
      </c>
      <c r="I557" s="849">
        <v>583690.57999999996</v>
      </c>
      <c r="J557" s="832"/>
      <c r="K557" s="832">
        <v>291845.28999999998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5" customHeight="1" x14ac:dyDescent="0.2">
      <c r="A558" s="831" t="s">
        <v>6366</v>
      </c>
      <c r="B558" s="832" t="s">
        <v>6367</v>
      </c>
      <c r="C558" s="832" t="s">
        <v>616</v>
      </c>
      <c r="D558" s="832" t="s">
        <v>3269</v>
      </c>
      <c r="E558" s="832" t="s">
        <v>6368</v>
      </c>
      <c r="F558" s="832" t="s">
        <v>6483</v>
      </c>
      <c r="G558" s="832" t="s">
        <v>6482</v>
      </c>
      <c r="H558" s="849">
        <v>2</v>
      </c>
      <c r="I558" s="849">
        <v>145922.68</v>
      </c>
      <c r="J558" s="832"/>
      <c r="K558" s="832">
        <v>72961.34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5" customHeight="1" x14ac:dyDescent="0.2">
      <c r="A559" s="831" t="s">
        <v>6366</v>
      </c>
      <c r="B559" s="832" t="s">
        <v>6367</v>
      </c>
      <c r="C559" s="832" t="s">
        <v>616</v>
      </c>
      <c r="D559" s="832" t="s">
        <v>3269</v>
      </c>
      <c r="E559" s="832" t="s">
        <v>6368</v>
      </c>
      <c r="F559" s="832" t="s">
        <v>6487</v>
      </c>
      <c r="G559" s="832" t="s">
        <v>6488</v>
      </c>
      <c r="H559" s="849"/>
      <c r="I559" s="849"/>
      <c r="J559" s="832"/>
      <c r="K559" s="832"/>
      <c r="L559" s="849"/>
      <c r="M559" s="849"/>
      <c r="N559" s="832"/>
      <c r="O559" s="832"/>
      <c r="P559" s="849">
        <v>0.56999999999999995</v>
      </c>
      <c r="Q559" s="849">
        <v>299.70999999999998</v>
      </c>
      <c r="R559" s="837"/>
      <c r="S559" s="850">
        <v>525.80701754385962</v>
      </c>
    </row>
    <row r="560" spans="1:19" ht="14.45" customHeight="1" x14ac:dyDescent="0.2">
      <c r="A560" s="831" t="s">
        <v>6366</v>
      </c>
      <c r="B560" s="832" t="s">
        <v>6367</v>
      </c>
      <c r="C560" s="832" t="s">
        <v>616</v>
      </c>
      <c r="D560" s="832" t="s">
        <v>3269</v>
      </c>
      <c r="E560" s="832" t="s">
        <v>6368</v>
      </c>
      <c r="F560" s="832" t="s">
        <v>6489</v>
      </c>
      <c r="G560" s="832" t="s">
        <v>6488</v>
      </c>
      <c r="H560" s="849">
        <v>9.74</v>
      </c>
      <c r="I560" s="849">
        <v>3519.69</v>
      </c>
      <c r="J560" s="832">
        <v>3.2849476415358483</v>
      </c>
      <c r="K560" s="832">
        <v>361.36447638603698</v>
      </c>
      <c r="L560" s="849">
        <v>3.4699999999999998</v>
      </c>
      <c r="M560" s="849">
        <v>1071.46</v>
      </c>
      <c r="N560" s="832">
        <v>1</v>
      </c>
      <c r="O560" s="832">
        <v>308.77809798270897</v>
      </c>
      <c r="P560" s="849">
        <v>11.07</v>
      </c>
      <c r="Q560" s="849">
        <v>2423.2199999999998</v>
      </c>
      <c r="R560" s="837">
        <v>2.2616056595673193</v>
      </c>
      <c r="S560" s="850">
        <v>218.89972899728994</v>
      </c>
    </row>
    <row r="561" spans="1:19" ht="14.45" customHeight="1" x14ac:dyDescent="0.2">
      <c r="A561" s="831" t="s">
        <v>6366</v>
      </c>
      <c r="B561" s="832" t="s">
        <v>6367</v>
      </c>
      <c r="C561" s="832" t="s">
        <v>616</v>
      </c>
      <c r="D561" s="832" t="s">
        <v>3269</v>
      </c>
      <c r="E561" s="832" t="s">
        <v>6368</v>
      </c>
      <c r="F561" s="832" t="s">
        <v>6490</v>
      </c>
      <c r="G561" s="832" t="s">
        <v>6488</v>
      </c>
      <c r="H561" s="849">
        <v>1.8199999999999998</v>
      </c>
      <c r="I561" s="849">
        <v>219.2</v>
      </c>
      <c r="J561" s="832">
        <v>1.3520848754009374</v>
      </c>
      <c r="K561" s="832">
        <v>120.43956043956044</v>
      </c>
      <c r="L561" s="849">
        <v>1.62</v>
      </c>
      <c r="M561" s="849">
        <v>162.12</v>
      </c>
      <c r="N561" s="832">
        <v>1</v>
      </c>
      <c r="O561" s="832">
        <v>100.07407407407408</v>
      </c>
      <c r="P561" s="849">
        <v>11.09</v>
      </c>
      <c r="Q561" s="849">
        <v>878.33</v>
      </c>
      <c r="R561" s="837">
        <v>5.4177769553417221</v>
      </c>
      <c r="S561" s="850">
        <v>79.200180342651038</v>
      </c>
    </row>
    <row r="562" spans="1:19" ht="14.45" customHeight="1" x14ac:dyDescent="0.2">
      <c r="A562" s="831" t="s">
        <v>6366</v>
      </c>
      <c r="B562" s="832" t="s">
        <v>6367</v>
      </c>
      <c r="C562" s="832" t="s">
        <v>616</v>
      </c>
      <c r="D562" s="832" t="s">
        <v>3269</v>
      </c>
      <c r="E562" s="832" t="s">
        <v>6368</v>
      </c>
      <c r="F562" s="832" t="s">
        <v>6491</v>
      </c>
      <c r="G562" s="832" t="s">
        <v>6488</v>
      </c>
      <c r="H562" s="849">
        <v>7.0000000000000007E-2</v>
      </c>
      <c r="I562" s="849">
        <v>101.18</v>
      </c>
      <c r="J562" s="832"/>
      <c r="K562" s="832">
        <v>1445.4285714285713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5" customHeight="1" x14ac:dyDescent="0.2">
      <c r="A563" s="831" t="s">
        <v>6366</v>
      </c>
      <c r="B563" s="832" t="s">
        <v>6367</v>
      </c>
      <c r="C563" s="832" t="s">
        <v>616</v>
      </c>
      <c r="D563" s="832" t="s">
        <v>3269</v>
      </c>
      <c r="E563" s="832" t="s">
        <v>6368</v>
      </c>
      <c r="F563" s="832" t="s">
        <v>6492</v>
      </c>
      <c r="G563" s="832" t="s">
        <v>6493</v>
      </c>
      <c r="H563" s="849"/>
      <c r="I563" s="849"/>
      <c r="J563" s="832"/>
      <c r="K563" s="832"/>
      <c r="L563" s="849">
        <v>5.26</v>
      </c>
      <c r="M563" s="849">
        <v>2352.3200000000002</v>
      </c>
      <c r="N563" s="832">
        <v>1</v>
      </c>
      <c r="O563" s="832">
        <v>447.20912547528525</v>
      </c>
      <c r="P563" s="849">
        <v>1.03</v>
      </c>
      <c r="Q563" s="849">
        <v>107.47</v>
      </c>
      <c r="R563" s="837">
        <v>4.5686811318187998E-2</v>
      </c>
      <c r="S563" s="850">
        <v>104.33980582524272</v>
      </c>
    </row>
    <row r="564" spans="1:19" ht="14.45" customHeight="1" x14ac:dyDescent="0.2">
      <c r="A564" s="831" t="s">
        <v>6366</v>
      </c>
      <c r="B564" s="832" t="s">
        <v>6367</v>
      </c>
      <c r="C564" s="832" t="s">
        <v>616</v>
      </c>
      <c r="D564" s="832" t="s">
        <v>3269</v>
      </c>
      <c r="E564" s="832" t="s">
        <v>6368</v>
      </c>
      <c r="F564" s="832" t="s">
        <v>6494</v>
      </c>
      <c r="G564" s="832" t="s">
        <v>6493</v>
      </c>
      <c r="H564" s="849"/>
      <c r="I564" s="849"/>
      <c r="J564" s="832"/>
      <c r="K564" s="832"/>
      <c r="L564" s="849">
        <v>14.84</v>
      </c>
      <c r="M564" s="849">
        <v>13730.310000000001</v>
      </c>
      <c r="N564" s="832">
        <v>1</v>
      </c>
      <c r="O564" s="832">
        <v>925.22304582210256</v>
      </c>
      <c r="P564" s="849">
        <v>1</v>
      </c>
      <c r="Q564" s="849">
        <v>179.5</v>
      </c>
      <c r="R564" s="837">
        <v>1.3073266371990144E-2</v>
      </c>
      <c r="S564" s="850">
        <v>179.5</v>
      </c>
    </row>
    <row r="565" spans="1:19" ht="14.45" customHeight="1" x14ac:dyDescent="0.2">
      <c r="A565" s="831" t="s">
        <v>6366</v>
      </c>
      <c r="B565" s="832" t="s">
        <v>6367</v>
      </c>
      <c r="C565" s="832" t="s">
        <v>616</v>
      </c>
      <c r="D565" s="832" t="s">
        <v>3269</v>
      </c>
      <c r="E565" s="832" t="s">
        <v>6368</v>
      </c>
      <c r="F565" s="832" t="s">
        <v>6497</v>
      </c>
      <c r="G565" s="832" t="s">
        <v>2816</v>
      </c>
      <c r="H565" s="849"/>
      <c r="I565" s="849"/>
      <c r="J565" s="832"/>
      <c r="K565" s="832"/>
      <c r="L565" s="849">
        <v>1</v>
      </c>
      <c r="M565" s="849">
        <v>784.3</v>
      </c>
      <c r="N565" s="832">
        <v>1</v>
      </c>
      <c r="O565" s="832">
        <v>784.3</v>
      </c>
      <c r="P565" s="849"/>
      <c r="Q565" s="849"/>
      <c r="R565" s="837"/>
      <c r="S565" s="850"/>
    </row>
    <row r="566" spans="1:19" ht="14.45" customHeight="1" x14ac:dyDescent="0.2">
      <c r="A566" s="831" t="s">
        <v>6366</v>
      </c>
      <c r="B566" s="832" t="s">
        <v>6367</v>
      </c>
      <c r="C566" s="832" t="s">
        <v>616</v>
      </c>
      <c r="D566" s="832" t="s">
        <v>3269</v>
      </c>
      <c r="E566" s="832" t="s">
        <v>6368</v>
      </c>
      <c r="F566" s="832" t="s">
        <v>6502</v>
      </c>
      <c r="G566" s="832" t="s">
        <v>6503</v>
      </c>
      <c r="H566" s="849"/>
      <c r="I566" s="849"/>
      <c r="J566" s="832"/>
      <c r="K566" s="832"/>
      <c r="L566" s="849">
        <v>8.129999999999999</v>
      </c>
      <c r="M566" s="849">
        <v>2280.1099999999997</v>
      </c>
      <c r="N566" s="832">
        <v>1</v>
      </c>
      <c r="O566" s="832">
        <v>280.45633456334565</v>
      </c>
      <c r="P566" s="849">
        <v>1.9700000000000002</v>
      </c>
      <c r="Q566" s="849">
        <v>291</v>
      </c>
      <c r="R566" s="837">
        <v>0.1276254215805378</v>
      </c>
      <c r="S566" s="850">
        <v>147.71573604060913</v>
      </c>
    </row>
    <row r="567" spans="1:19" ht="14.45" customHeight="1" x14ac:dyDescent="0.2">
      <c r="A567" s="831" t="s">
        <v>6366</v>
      </c>
      <c r="B567" s="832" t="s">
        <v>6367</v>
      </c>
      <c r="C567" s="832" t="s">
        <v>616</v>
      </c>
      <c r="D567" s="832" t="s">
        <v>3269</v>
      </c>
      <c r="E567" s="832" t="s">
        <v>6368</v>
      </c>
      <c r="F567" s="832" t="s">
        <v>6505</v>
      </c>
      <c r="G567" s="832" t="s">
        <v>2816</v>
      </c>
      <c r="H567" s="849"/>
      <c r="I567" s="849"/>
      <c r="J567" s="832"/>
      <c r="K567" s="832"/>
      <c r="L567" s="849">
        <v>2.2800000000000002</v>
      </c>
      <c r="M567" s="849">
        <v>391.82000000000005</v>
      </c>
      <c r="N567" s="832">
        <v>1</v>
      </c>
      <c r="O567" s="832">
        <v>171.85087719298247</v>
      </c>
      <c r="P567" s="849">
        <v>5.05</v>
      </c>
      <c r="Q567" s="849">
        <v>457.78999999999996</v>
      </c>
      <c r="R567" s="837">
        <v>1.1683681282221425</v>
      </c>
      <c r="S567" s="850">
        <v>90.651485148514851</v>
      </c>
    </row>
    <row r="568" spans="1:19" ht="14.45" customHeight="1" x14ac:dyDescent="0.2">
      <c r="A568" s="831" t="s">
        <v>6366</v>
      </c>
      <c r="B568" s="832" t="s">
        <v>6367</v>
      </c>
      <c r="C568" s="832" t="s">
        <v>616</v>
      </c>
      <c r="D568" s="832" t="s">
        <v>3269</v>
      </c>
      <c r="E568" s="832" t="s">
        <v>6368</v>
      </c>
      <c r="F568" s="832" t="s">
        <v>6512</v>
      </c>
      <c r="G568" s="832" t="s">
        <v>6513</v>
      </c>
      <c r="H568" s="849"/>
      <c r="I568" s="849"/>
      <c r="J568" s="832"/>
      <c r="K568" s="832"/>
      <c r="L568" s="849"/>
      <c r="M568" s="849"/>
      <c r="N568" s="832"/>
      <c r="O568" s="832"/>
      <c r="P568" s="849">
        <v>2</v>
      </c>
      <c r="Q568" s="849">
        <v>168.3</v>
      </c>
      <c r="R568" s="837"/>
      <c r="S568" s="850">
        <v>84.15</v>
      </c>
    </row>
    <row r="569" spans="1:19" ht="14.45" customHeight="1" x14ac:dyDescent="0.2">
      <c r="A569" s="831" t="s">
        <v>6366</v>
      </c>
      <c r="B569" s="832" t="s">
        <v>6367</v>
      </c>
      <c r="C569" s="832" t="s">
        <v>616</v>
      </c>
      <c r="D569" s="832" t="s">
        <v>3269</v>
      </c>
      <c r="E569" s="832" t="s">
        <v>6368</v>
      </c>
      <c r="F569" s="832" t="s">
        <v>6514</v>
      </c>
      <c r="G569" s="832" t="s">
        <v>6515</v>
      </c>
      <c r="H569" s="849"/>
      <c r="I569" s="849"/>
      <c r="J569" s="832"/>
      <c r="K569" s="832"/>
      <c r="L569" s="849">
        <v>23.14</v>
      </c>
      <c r="M569" s="849">
        <v>170142.14</v>
      </c>
      <c r="N569" s="832">
        <v>1</v>
      </c>
      <c r="O569" s="832">
        <v>7352.7286084701818</v>
      </c>
      <c r="P569" s="849"/>
      <c r="Q569" s="849"/>
      <c r="R569" s="837"/>
      <c r="S569" s="850"/>
    </row>
    <row r="570" spans="1:19" ht="14.45" customHeight="1" x14ac:dyDescent="0.2">
      <c r="A570" s="831" t="s">
        <v>6366</v>
      </c>
      <c r="B570" s="832" t="s">
        <v>6367</v>
      </c>
      <c r="C570" s="832" t="s">
        <v>616</v>
      </c>
      <c r="D570" s="832" t="s">
        <v>3269</v>
      </c>
      <c r="E570" s="832" t="s">
        <v>6368</v>
      </c>
      <c r="F570" s="832" t="s">
        <v>6516</v>
      </c>
      <c r="G570" s="832" t="s">
        <v>6513</v>
      </c>
      <c r="H570" s="849"/>
      <c r="I570" s="849"/>
      <c r="J570" s="832"/>
      <c r="K570" s="832"/>
      <c r="L570" s="849">
        <v>7</v>
      </c>
      <c r="M570" s="849">
        <v>10248.14</v>
      </c>
      <c r="N570" s="832">
        <v>1</v>
      </c>
      <c r="O570" s="832">
        <v>1464.02</v>
      </c>
      <c r="P570" s="849">
        <v>2</v>
      </c>
      <c r="Q570" s="849">
        <v>628.32000000000005</v>
      </c>
      <c r="R570" s="837">
        <v>6.1310637832816497E-2</v>
      </c>
      <c r="S570" s="850">
        <v>314.16000000000003</v>
      </c>
    </row>
    <row r="571" spans="1:19" ht="14.45" customHeight="1" x14ac:dyDescent="0.2">
      <c r="A571" s="831" t="s">
        <v>6366</v>
      </c>
      <c r="B571" s="832" t="s">
        <v>6367</v>
      </c>
      <c r="C571" s="832" t="s">
        <v>616</v>
      </c>
      <c r="D571" s="832" t="s">
        <v>3269</v>
      </c>
      <c r="E571" s="832" t="s">
        <v>6368</v>
      </c>
      <c r="F571" s="832" t="s">
        <v>6517</v>
      </c>
      <c r="G571" s="832" t="s">
        <v>2363</v>
      </c>
      <c r="H571" s="849"/>
      <c r="I571" s="849"/>
      <c r="J571" s="832"/>
      <c r="K571" s="832"/>
      <c r="L571" s="849"/>
      <c r="M571" s="849"/>
      <c r="N571" s="832"/>
      <c r="O571" s="832"/>
      <c r="P571" s="849">
        <v>11</v>
      </c>
      <c r="Q571" s="849">
        <v>471321.84</v>
      </c>
      <c r="R571" s="837"/>
      <c r="S571" s="850">
        <v>42847.44</v>
      </c>
    </row>
    <row r="572" spans="1:19" ht="14.45" customHeight="1" x14ac:dyDescent="0.2">
      <c r="A572" s="831" t="s">
        <v>6366</v>
      </c>
      <c r="B572" s="832" t="s">
        <v>6367</v>
      </c>
      <c r="C572" s="832" t="s">
        <v>616</v>
      </c>
      <c r="D572" s="832" t="s">
        <v>3269</v>
      </c>
      <c r="E572" s="832" t="s">
        <v>6368</v>
      </c>
      <c r="F572" s="832" t="s">
        <v>6521</v>
      </c>
      <c r="G572" s="832" t="s">
        <v>6522</v>
      </c>
      <c r="H572" s="849">
        <v>2.11</v>
      </c>
      <c r="I572" s="849">
        <v>1136.33</v>
      </c>
      <c r="J572" s="832"/>
      <c r="K572" s="832">
        <v>538.54502369668251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5" customHeight="1" x14ac:dyDescent="0.2">
      <c r="A573" s="831" t="s">
        <v>6366</v>
      </c>
      <c r="B573" s="832" t="s">
        <v>6367</v>
      </c>
      <c r="C573" s="832" t="s">
        <v>616</v>
      </c>
      <c r="D573" s="832" t="s">
        <v>3269</v>
      </c>
      <c r="E573" s="832" t="s">
        <v>6368</v>
      </c>
      <c r="F573" s="832" t="s">
        <v>6528</v>
      </c>
      <c r="G573" s="832" t="s">
        <v>6513</v>
      </c>
      <c r="H573" s="849"/>
      <c r="I573" s="849"/>
      <c r="J573" s="832"/>
      <c r="K573" s="832"/>
      <c r="L573" s="849">
        <v>1</v>
      </c>
      <c r="M573" s="849">
        <v>2928.05</v>
      </c>
      <c r="N573" s="832">
        <v>1</v>
      </c>
      <c r="O573" s="832">
        <v>2928.05</v>
      </c>
      <c r="P573" s="849"/>
      <c r="Q573" s="849"/>
      <c r="R573" s="837"/>
      <c r="S573" s="850"/>
    </row>
    <row r="574" spans="1:19" ht="14.45" customHeight="1" x14ac:dyDescent="0.2">
      <c r="A574" s="831" t="s">
        <v>6366</v>
      </c>
      <c r="B574" s="832" t="s">
        <v>6367</v>
      </c>
      <c r="C574" s="832" t="s">
        <v>616</v>
      </c>
      <c r="D574" s="832" t="s">
        <v>3269</v>
      </c>
      <c r="E574" s="832" t="s">
        <v>6368</v>
      </c>
      <c r="F574" s="832" t="s">
        <v>6534</v>
      </c>
      <c r="G574" s="832" t="s">
        <v>2847</v>
      </c>
      <c r="H574" s="849">
        <v>15</v>
      </c>
      <c r="I574" s="849">
        <v>26236.199999999997</v>
      </c>
      <c r="J574" s="832">
        <v>4.7763492774361271</v>
      </c>
      <c r="K574" s="832">
        <v>1749.0799999999997</v>
      </c>
      <c r="L574" s="849">
        <v>6</v>
      </c>
      <c r="M574" s="849">
        <v>5492.94</v>
      </c>
      <c r="N574" s="832">
        <v>1</v>
      </c>
      <c r="O574" s="832">
        <v>915.4899999999999</v>
      </c>
      <c r="P574" s="849">
        <v>3</v>
      </c>
      <c r="Q574" s="849">
        <v>524.64</v>
      </c>
      <c r="R574" s="837">
        <v>9.5511693191624156E-2</v>
      </c>
      <c r="S574" s="850">
        <v>174.88</v>
      </c>
    </row>
    <row r="575" spans="1:19" ht="14.45" customHeight="1" x14ac:dyDescent="0.2">
      <c r="A575" s="831" t="s">
        <v>6366</v>
      </c>
      <c r="B575" s="832" t="s">
        <v>6367</v>
      </c>
      <c r="C575" s="832" t="s">
        <v>616</v>
      </c>
      <c r="D575" s="832" t="s">
        <v>3269</v>
      </c>
      <c r="E575" s="832" t="s">
        <v>6368</v>
      </c>
      <c r="F575" s="832" t="s">
        <v>6535</v>
      </c>
      <c r="G575" s="832" t="s">
        <v>3029</v>
      </c>
      <c r="H575" s="849">
        <v>0.75</v>
      </c>
      <c r="I575" s="849">
        <v>212.10000000000002</v>
      </c>
      <c r="J575" s="832">
        <v>0.40231411229135056</v>
      </c>
      <c r="K575" s="832">
        <v>282.8</v>
      </c>
      <c r="L575" s="849">
        <v>1.9</v>
      </c>
      <c r="M575" s="849">
        <v>527.20000000000005</v>
      </c>
      <c r="N575" s="832">
        <v>1</v>
      </c>
      <c r="O575" s="832">
        <v>277.47368421052636</v>
      </c>
      <c r="P575" s="849">
        <v>1.55</v>
      </c>
      <c r="Q575" s="849">
        <v>429.56</v>
      </c>
      <c r="R575" s="837">
        <v>0.81479514415781484</v>
      </c>
      <c r="S575" s="850">
        <v>277.13548387096773</v>
      </c>
    </row>
    <row r="576" spans="1:19" ht="14.45" customHeight="1" x14ac:dyDescent="0.2">
      <c r="A576" s="831" t="s">
        <v>6366</v>
      </c>
      <c r="B576" s="832" t="s">
        <v>6367</v>
      </c>
      <c r="C576" s="832" t="s">
        <v>616</v>
      </c>
      <c r="D576" s="832" t="s">
        <v>3269</v>
      </c>
      <c r="E576" s="832" t="s">
        <v>6368</v>
      </c>
      <c r="F576" s="832" t="s">
        <v>6537</v>
      </c>
      <c r="G576" s="832" t="s">
        <v>3181</v>
      </c>
      <c r="H576" s="849"/>
      <c r="I576" s="849"/>
      <c r="J576" s="832"/>
      <c r="K576" s="832"/>
      <c r="L576" s="849">
        <v>15</v>
      </c>
      <c r="M576" s="849">
        <v>2286143.5099999998</v>
      </c>
      <c r="N576" s="832">
        <v>1</v>
      </c>
      <c r="O576" s="832">
        <v>152409.56733333331</v>
      </c>
      <c r="P576" s="849">
        <v>12</v>
      </c>
      <c r="Q576" s="849">
        <v>1440000</v>
      </c>
      <c r="R576" s="837">
        <v>0.62988171726804676</v>
      </c>
      <c r="S576" s="850">
        <v>120000</v>
      </c>
    </row>
    <row r="577" spans="1:19" ht="14.45" customHeight="1" x14ac:dyDescent="0.2">
      <c r="A577" s="831" t="s">
        <v>6366</v>
      </c>
      <c r="B577" s="832" t="s">
        <v>6367</v>
      </c>
      <c r="C577" s="832" t="s">
        <v>616</v>
      </c>
      <c r="D577" s="832" t="s">
        <v>3269</v>
      </c>
      <c r="E577" s="832" t="s">
        <v>6368</v>
      </c>
      <c r="F577" s="832" t="s">
        <v>6538</v>
      </c>
      <c r="G577" s="832" t="s">
        <v>6539</v>
      </c>
      <c r="H577" s="849"/>
      <c r="I577" s="849"/>
      <c r="J577" s="832"/>
      <c r="K577" s="832"/>
      <c r="L577" s="849"/>
      <c r="M577" s="849"/>
      <c r="N577" s="832"/>
      <c r="O577" s="832"/>
      <c r="P577" s="849">
        <v>0</v>
      </c>
      <c r="Q577" s="849">
        <v>0</v>
      </c>
      <c r="R577" s="837"/>
      <c r="S577" s="850"/>
    </row>
    <row r="578" spans="1:19" ht="14.45" customHeight="1" x14ac:dyDescent="0.2">
      <c r="A578" s="831" t="s">
        <v>6366</v>
      </c>
      <c r="B578" s="832" t="s">
        <v>6367</v>
      </c>
      <c r="C578" s="832" t="s">
        <v>616</v>
      </c>
      <c r="D578" s="832" t="s">
        <v>3269</v>
      </c>
      <c r="E578" s="832" t="s">
        <v>6368</v>
      </c>
      <c r="F578" s="832" t="s">
        <v>6542</v>
      </c>
      <c r="G578" s="832" t="s">
        <v>6543</v>
      </c>
      <c r="H578" s="849"/>
      <c r="I578" s="849"/>
      <c r="J578" s="832"/>
      <c r="K578" s="832"/>
      <c r="L578" s="849"/>
      <c r="M578" s="849"/>
      <c r="N578" s="832"/>
      <c r="O578" s="832"/>
      <c r="P578" s="849">
        <v>1</v>
      </c>
      <c r="Q578" s="849">
        <v>81862.990000000005</v>
      </c>
      <c r="R578" s="837"/>
      <c r="S578" s="850">
        <v>81862.990000000005</v>
      </c>
    </row>
    <row r="579" spans="1:19" ht="14.45" customHeight="1" x14ac:dyDescent="0.2">
      <c r="A579" s="831" t="s">
        <v>6366</v>
      </c>
      <c r="B579" s="832" t="s">
        <v>6367</v>
      </c>
      <c r="C579" s="832" t="s">
        <v>616</v>
      </c>
      <c r="D579" s="832" t="s">
        <v>3269</v>
      </c>
      <c r="E579" s="832" t="s">
        <v>6368</v>
      </c>
      <c r="F579" s="832" t="s">
        <v>6544</v>
      </c>
      <c r="G579" s="832" t="s">
        <v>6414</v>
      </c>
      <c r="H579" s="849"/>
      <c r="I579" s="849"/>
      <c r="J579" s="832"/>
      <c r="K579" s="832"/>
      <c r="L579" s="849"/>
      <c r="M579" s="849"/>
      <c r="N579" s="832"/>
      <c r="O579" s="832"/>
      <c r="P579" s="849">
        <v>0.1</v>
      </c>
      <c r="Q579" s="849">
        <v>31.43</v>
      </c>
      <c r="R579" s="837"/>
      <c r="S579" s="850">
        <v>314.29999999999995</v>
      </c>
    </row>
    <row r="580" spans="1:19" ht="14.45" customHeight="1" x14ac:dyDescent="0.2">
      <c r="A580" s="831" t="s">
        <v>6366</v>
      </c>
      <c r="B580" s="832" t="s">
        <v>6367</v>
      </c>
      <c r="C580" s="832" t="s">
        <v>616</v>
      </c>
      <c r="D580" s="832" t="s">
        <v>3269</v>
      </c>
      <c r="E580" s="832" t="s">
        <v>6368</v>
      </c>
      <c r="F580" s="832" t="s">
        <v>6546</v>
      </c>
      <c r="G580" s="832" t="s">
        <v>6380</v>
      </c>
      <c r="H580" s="849"/>
      <c r="I580" s="849"/>
      <c r="J580" s="832"/>
      <c r="K580" s="832"/>
      <c r="L580" s="849"/>
      <c r="M580" s="849"/>
      <c r="N580" s="832"/>
      <c r="O580" s="832"/>
      <c r="P580" s="849">
        <v>5</v>
      </c>
      <c r="Q580" s="849">
        <v>20429.18</v>
      </c>
      <c r="R580" s="837"/>
      <c r="S580" s="850">
        <v>4085.8360000000002</v>
      </c>
    </row>
    <row r="581" spans="1:19" ht="14.45" customHeight="1" x14ac:dyDescent="0.2">
      <c r="A581" s="831" t="s">
        <v>6366</v>
      </c>
      <c r="B581" s="832" t="s">
        <v>6367</v>
      </c>
      <c r="C581" s="832" t="s">
        <v>616</v>
      </c>
      <c r="D581" s="832" t="s">
        <v>3269</v>
      </c>
      <c r="E581" s="832" t="s">
        <v>6368</v>
      </c>
      <c r="F581" s="832" t="s">
        <v>6547</v>
      </c>
      <c r="G581" s="832" t="s">
        <v>2337</v>
      </c>
      <c r="H581" s="849"/>
      <c r="I581" s="849"/>
      <c r="J581" s="832"/>
      <c r="K581" s="832"/>
      <c r="L581" s="849">
        <v>1.58</v>
      </c>
      <c r="M581" s="849">
        <v>18057.84</v>
      </c>
      <c r="N581" s="832">
        <v>1</v>
      </c>
      <c r="O581" s="832">
        <v>11429.012658227848</v>
      </c>
      <c r="P581" s="849"/>
      <c r="Q581" s="849"/>
      <c r="R581" s="837"/>
      <c r="S581" s="850"/>
    </row>
    <row r="582" spans="1:19" ht="14.45" customHeight="1" x14ac:dyDescent="0.2">
      <c r="A582" s="831" t="s">
        <v>6366</v>
      </c>
      <c r="B582" s="832" t="s">
        <v>6367</v>
      </c>
      <c r="C582" s="832" t="s">
        <v>616</v>
      </c>
      <c r="D582" s="832" t="s">
        <v>3269</v>
      </c>
      <c r="E582" s="832" t="s">
        <v>6368</v>
      </c>
      <c r="F582" s="832" t="s">
        <v>6555</v>
      </c>
      <c r="G582" s="832" t="s">
        <v>2321</v>
      </c>
      <c r="H582" s="849"/>
      <c r="I582" s="849"/>
      <c r="J582" s="832"/>
      <c r="K582" s="832"/>
      <c r="L582" s="849"/>
      <c r="M582" s="849"/>
      <c r="N582" s="832"/>
      <c r="O582" s="832"/>
      <c r="P582" s="849">
        <v>12</v>
      </c>
      <c r="Q582" s="849">
        <v>258780</v>
      </c>
      <c r="R582" s="837"/>
      <c r="S582" s="850">
        <v>21565</v>
      </c>
    </row>
    <row r="583" spans="1:19" ht="14.45" customHeight="1" x14ac:dyDescent="0.2">
      <c r="A583" s="831" t="s">
        <v>6366</v>
      </c>
      <c r="B583" s="832" t="s">
        <v>6367</v>
      </c>
      <c r="C583" s="832" t="s">
        <v>616</v>
      </c>
      <c r="D583" s="832" t="s">
        <v>3269</v>
      </c>
      <c r="E583" s="832" t="s">
        <v>6368</v>
      </c>
      <c r="F583" s="832" t="s">
        <v>6564</v>
      </c>
      <c r="G583" s="832" t="s">
        <v>2337</v>
      </c>
      <c r="H583" s="849"/>
      <c r="I583" s="849"/>
      <c r="J583" s="832"/>
      <c r="K583" s="832"/>
      <c r="L583" s="849">
        <v>12.28</v>
      </c>
      <c r="M583" s="849">
        <v>303374.01</v>
      </c>
      <c r="N583" s="832">
        <v>1</v>
      </c>
      <c r="O583" s="832">
        <v>24704.72394136808</v>
      </c>
      <c r="P583" s="849"/>
      <c r="Q583" s="849"/>
      <c r="R583" s="837"/>
      <c r="S583" s="850"/>
    </row>
    <row r="584" spans="1:19" ht="14.45" customHeight="1" x14ac:dyDescent="0.2">
      <c r="A584" s="831" t="s">
        <v>6366</v>
      </c>
      <c r="B584" s="832" t="s">
        <v>6367</v>
      </c>
      <c r="C584" s="832" t="s">
        <v>616</v>
      </c>
      <c r="D584" s="832" t="s">
        <v>3269</v>
      </c>
      <c r="E584" s="832" t="s">
        <v>6368</v>
      </c>
      <c r="F584" s="832" t="s">
        <v>6566</v>
      </c>
      <c r="G584" s="832" t="s">
        <v>779</v>
      </c>
      <c r="H584" s="849">
        <v>6</v>
      </c>
      <c r="I584" s="849">
        <v>9100.380000000001</v>
      </c>
      <c r="J584" s="832"/>
      <c r="K584" s="832">
        <v>1516.7300000000002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6366</v>
      </c>
      <c r="B585" s="832" t="s">
        <v>6367</v>
      </c>
      <c r="C585" s="832" t="s">
        <v>616</v>
      </c>
      <c r="D585" s="832" t="s">
        <v>3269</v>
      </c>
      <c r="E585" s="832" t="s">
        <v>6368</v>
      </c>
      <c r="F585" s="832" t="s">
        <v>6570</v>
      </c>
      <c r="G585" s="832" t="s">
        <v>3190</v>
      </c>
      <c r="H585" s="849"/>
      <c r="I585" s="849"/>
      <c r="J585" s="832"/>
      <c r="K585" s="832"/>
      <c r="L585" s="849"/>
      <c r="M585" s="849"/>
      <c r="N585" s="832"/>
      <c r="O585" s="832"/>
      <c r="P585" s="849">
        <v>6</v>
      </c>
      <c r="Q585" s="849">
        <v>7119.4199999999992</v>
      </c>
      <c r="R585" s="837"/>
      <c r="S585" s="850">
        <v>1186.57</v>
      </c>
    </row>
    <row r="586" spans="1:19" ht="14.45" customHeight="1" x14ac:dyDescent="0.2">
      <c r="A586" s="831" t="s">
        <v>6366</v>
      </c>
      <c r="B586" s="832" t="s">
        <v>6367</v>
      </c>
      <c r="C586" s="832" t="s">
        <v>616</v>
      </c>
      <c r="D586" s="832" t="s">
        <v>3269</v>
      </c>
      <c r="E586" s="832" t="s">
        <v>6368</v>
      </c>
      <c r="F586" s="832" t="s">
        <v>6571</v>
      </c>
      <c r="G586" s="832" t="s">
        <v>6572</v>
      </c>
      <c r="H586" s="849">
        <v>6</v>
      </c>
      <c r="I586" s="849">
        <v>10494.48</v>
      </c>
      <c r="J586" s="832"/>
      <c r="K586" s="832">
        <v>1749.08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5" customHeight="1" x14ac:dyDescent="0.2">
      <c r="A587" s="831" t="s">
        <v>6366</v>
      </c>
      <c r="B587" s="832" t="s">
        <v>6367</v>
      </c>
      <c r="C587" s="832" t="s">
        <v>616</v>
      </c>
      <c r="D587" s="832" t="s">
        <v>3269</v>
      </c>
      <c r="E587" s="832" t="s">
        <v>6368</v>
      </c>
      <c r="F587" s="832" t="s">
        <v>6573</v>
      </c>
      <c r="G587" s="832" t="s">
        <v>3190</v>
      </c>
      <c r="H587" s="849">
        <v>1</v>
      </c>
      <c r="I587" s="849">
        <v>4567.1000000000004</v>
      </c>
      <c r="J587" s="832"/>
      <c r="K587" s="832">
        <v>4567.1000000000004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5" customHeight="1" x14ac:dyDescent="0.2">
      <c r="A588" s="831" t="s">
        <v>6366</v>
      </c>
      <c r="B588" s="832" t="s">
        <v>6367</v>
      </c>
      <c r="C588" s="832" t="s">
        <v>616</v>
      </c>
      <c r="D588" s="832" t="s">
        <v>3269</v>
      </c>
      <c r="E588" s="832" t="s">
        <v>6368</v>
      </c>
      <c r="F588" s="832" t="s">
        <v>6574</v>
      </c>
      <c r="G588" s="832" t="s">
        <v>3169</v>
      </c>
      <c r="H588" s="849"/>
      <c r="I588" s="849"/>
      <c r="J588" s="832"/>
      <c r="K588" s="832"/>
      <c r="L588" s="849"/>
      <c r="M588" s="849"/>
      <c r="N588" s="832"/>
      <c r="O588" s="832"/>
      <c r="P588" s="849">
        <v>1</v>
      </c>
      <c r="Q588" s="849">
        <v>20495.8</v>
      </c>
      <c r="R588" s="837"/>
      <c r="S588" s="850">
        <v>20495.8</v>
      </c>
    </row>
    <row r="589" spans="1:19" ht="14.45" customHeight="1" x14ac:dyDescent="0.2">
      <c r="A589" s="831" t="s">
        <v>6366</v>
      </c>
      <c r="B589" s="832" t="s">
        <v>6367</v>
      </c>
      <c r="C589" s="832" t="s">
        <v>616</v>
      </c>
      <c r="D589" s="832" t="s">
        <v>3269</v>
      </c>
      <c r="E589" s="832" t="s">
        <v>6368</v>
      </c>
      <c r="F589" s="832" t="s">
        <v>6575</v>
      </c>
      <c r="G589" s="832" t="s">
        <v>6576</v>
      </c>
      <c r="H589" s="849">
        <v>6.71</v>
      </c>
      <c r="I589" s="849">
        <v>5262.63</v>
      </c>
      <c r="J589" s="832"/>
      <c r="K589" s="832">
        <v>784.29657228017891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5" customHeight="1" x14ac:dyDescent="0.2">
      <c r="A590" s="831" t="s">
        <v>6366</v>
      </c>
      <c r="B590" s="832" t="s">
        <v>6367</v>
      </c>
      <c r="C590" s="832" t="s">
        <v>616</v>
      </c>
      <c r="D590" s="832" t="s">
        <v>3269</v>
      </c>
      <c r="E590" s="832" t="s">
        <v>6368</v>
      </c>
      <c r="F590" s="832" t="s">
        <v>6577</v>
      </c>
      <c r="G590" s="832" t="s">
        <v>6576</v>
      </c>
      <c r="H590" s="849">
        <v>7.33</v>
      </c>
      <c r="I590" s="849">
        <v>1724.6599999999999</v>
      </c>
      <c r="J590" s="832"/>
      <c r="K590" s="832">
        <v>235.28785811732604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5" customHeight="1" x14ac:dyDescent="0.2">
      <c r="A591" s="831" t="s">
        <v>6366</v>
      </c>
      <c r="B591" s="832" t="s">
        <v>6367</v>
      </c>
      <c r="C591" s="832" t="s">
        <v>616</v>
      </c>
      <c r="D591" s="832" t="s">
        <v>3269</v>
      </c>
      <c r="E591" s="832" t="s">
        <v>6368</v>
      </c>
      <c r="F591" s="832" t="s">
        <v>6578</v>
      </c>
      <c r="G591" s="832" t="s">
        <v>6576</v>
      </c>
      <c r="H591" s="849">
        <v>2.27</v>
      </c>
      <c r="I591" s="849">
        <v>5341.0599999999995</v>
      </c>
      <c r="J591" s="832"/>
      <c r="K591" s="832">
        <v>2352.8898678414093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5" customHeight="1" x14ac:dyDescent="0.2">
      <c r="A592" s="831" t="s">
        <v>6366</v>
      </c>
      <c r="B592" s="832" t="s">
        <v>6367</v>
      </c>
      <c r="C592" s="832" t="s">
        <v>616</v>
      </c>
      <c r="D592" s="832" t="s">
        <v>3269</v>
      </c>
      <c r="E592" s="832" t="s">
        <v>6368</v>
      </c>
      <c r="F592" s="832" t="s">
        <v>6580</v>
      </c>
      <c r="G592" s="832" t="s">
        <v>928</v>
      </c>
      <c r="H592" s="849"/>
      <c r="I592" s="849"/>
      <c r="J592" s="832"/>
      <c r="K592" s="832"/>
      <c r="L592" s="849">
        <v>8.61</v>
      </c>
      <c r="M592" s="849">
        <v>1835.5</v>
      </c>
      <c r="N592" s="832">
        <v>1</v>
      </c>
      <c r="O592" s="832">
        <v>213.1823461091754</v>
      </c>
      <c r="P592" s="849">
        <v>6.46</v>
      </c>
      <c r="Q592" s="849">
        <v>1377.15</v>
      </c>
      <c r="R592" s="837">
        <v>0.75028602560610191</v>
      </c>
      <c r="S592" s="850">
        <v>213.1811145510836</v>
      </c>
    </row>
    <row r="593" spans="1:19" ht="14.45" customHeight="1" x14ac:dyDescent="0.2">
      <c r="A593" s="831" t="s">
        <v>6366</v>
      </c>
      <c r="B593" s="832" t="s">
        <v>6367</v>
      </c>
      <c r="C593" s="832" t="s">
        <v>616</v>
      </c>
      <c r="D593" s="832" t="s">
        <v>3269</v>
      </c>
      <c r="E593" s="832" t="s">
        <v>6368</v>
      </c>
      <c r="F593" s="832" t="s">
        <v>6581</v>
      </c>
      <c r="G593" s="832" t="s">
        <v>928</v>
      </c>
      <c r="H593" s="849"/>
      <c r="I593" s="849"/>
      <c r="J593" s="832"/>
      <c r="K593" s="832"/>
      <c r="L593" s="849">
        <v>13.629999999999999</v>
      </c>
      <c r="M593" s="849">
        <v>994.03</v>
      </c>
      <c r="N593" s="832">
        <v>1</v>
      </c>
      <c r="O593" s="832">
        <v>72.929567131327957</v>
      </c>
      <c r="P593" s="849">
        <v>2.68</v>
      </c>
      <c r="Q593" s="849">
        <v>195.45</v>
      </c>
      <c r="R593" s="837">
        <v>0.19662384435077412</v>
      </c>
      <c r="S593" s="850">
        <v>72.929104477611929</v>
      </c>
    </row>
    <row r="594" spans="1:19" ht="14.45" customHeight="1" x14ac:dyDescent="0.2">
      <c r="A594" s="831" t="s">
        <v>6366</v>
      </c>
      <c r="B594" s="832" t="s">
        <v>6367</v>
      </c>
      <c r="C594" s="832" t="s">
        <v>616</v>
      </c>
      <c r="D594" s="832" t="s">
        <v>3269</v>
      </c>
      <c r="E594" s="832" t="s">
        <v>6368</v>
      </c>
      <c r="F594" s="832" t="s">
        <v>6590</v>
      </c>
      <c r="G594" s="832" t="s">
        <v>793</v>
      </c>
      <c r="H594" s="849"/>
      <c r="I594" s="849"/>
      <c r="J594" s="832"/>
      <c r="K594" s="832"/>
      <c r="L594" s="849">
        <v>7.0400000000000009</v>
      </c>
      <c r="M594" s="849">
        <v>1314.8</v>
      </c>
      <c r="N594" s="832">
        <v>1</v>
      </c>
      <c r="O594" s="832">
        <v>186.7613636363636</v>
      </c>
      <c r="P594" s="849">
        <v>1.01</v>
      </c>
      <c r="Q594" s="849">
        <v>112.11</v>
      </c>
      <c r="R594" s="837">
        <v>8.5267721326437479E-2</v>
      </c>
      <c r="S594" s="850">
        <v>111</v>
      </c>
    </row>
    <row r="595" spans="1:19" ht="14.45" customHeight="1" x14ac:dyDescent="0.2">
      <c r="A595" s="831" t="s">
        <v>6366</v>
      </c>
      <c r="B595" s="832" t="s">
        <v>6367</v>
      </c>
      <c r="C595" s="832" t="s">
        <v>616</v>
      </c>
      <c r="D595" s="832" t="s">
        <v>3269</v>
      </c>
      <c r="E595" s="832" t="s">
        <v>6368</v>
      </c>
      <c r="F595" s="832" t="s">
        <v>6593</v>
      </c>
      <c r="G595" s="832" t="s">
        <v>6594</v>
      </c>
      <c r="H595" s="849"/>
      <c r="I595" s="849"/>
      <c r="J595" s="832"/>
      <c r="K595" s="832"/>
      <c r="L595" s="849">
        <v>2</v>
      </c>
      <c r="M595" s="849">
        <v>24827.200000000001</v>
      </c>
      <c r="N595" s="832">
        <v>1</v>
      </c>
      <c r="O595" s="832">
        <v>12413.6</v>
      </c>
      <c r="P595" s="849"/>
      <c r="Q595" s="849"/>
      <c r="R595" s="837"/>
      <c r="S595" s="850"/>
    </row>
    <row r="596" spans="1:19" ht="14.45" customHeight="1" x14ac:dyDescent="0.2">
      <c r="A596" s="831" t="s">
        <v>6366</v>
      </c>
      <c r="B596" s="832" t="s">
        <v>6367</v>
      </c>
      <c r="C596" s="832" t="s">
        <v>616</v>
      </c>
      <c r="D596" s="832" t="s">
        <v>3269</v>
      </c>
      <c r="E596" s="832" t="s">
        <v>6368</v>
      </c>
      <c r="F596" s="832" t="s">
        <v>6595</v>
      </c>
      <c r="G596" s="832" t="s">
        <v>1146</v>
      </c>
      <c r="H596" s="849"/>
      <c r="I596" s="849"/>
      <c r="J596" s="832"/>
      <c r="K596" s="832"/>
      <c r="L596" s="849"/>
      <c r="M596" s="849"/>
      <c r="N596" s="832"/>
      <c r="O596" s="832"/>
      <c r="P596" s="849">
        <v>1.5699999999999998</v>
      </c>
      <c r="Q596" s="849">
        <v>153.15</v>
      </c>
      <c r="R596" s="837"/>
      <c r="S596" s="850">
        <v>97.54777070063696</v>
      </c>
    </row>
    <row r="597" spans="1:19" ht="14.45" customHeight="1" x14ac:dyDescent="0.2">
      <c r="A597" s="831" t="s">
        <v>6366</v>
      </c>
      <c r="B597" s="832" t="s">
        <v>6367</v>
      </c>
      <c r="C597" s="832" t="s">
        <v>616</v>
      </c>
      <c r="D597" s="832" t="s">
        <v>3269</v>
      </c>
      <c r="E597" s="832" t="s">
        <v>6368</v>
      </c>
      <c r="F597" s="832" t="s">
        <v>6596</v>
      </c>
      <c r="G597" s="832" t="s">
        <v>1146</v>
      </c>
      <c r="H597" s="849"/>
      <c r="I597" s="849"/>
      <c r="J597" s="832"/>
      <c r="K597" s="832"/>
      <c r="L597" s="849"/>
      <c r="M597" s="849"/>
      <c r="N597" s="832"/>
      <c r="O597" s="832"/>
      <c r="P597" s="849">
        <v>1</v>
      </c>
      <c r="Q597" s="849">
        <v>421.22</v>
      </c>
      <c r="R597" s="837"/>
      <c r="S597" s="850">
        <v>421.22</v>
      </c>
    </row>
    <row r="598" spans="1:19" ht="14.45" customHeight="1" x14ac:dyDescent="0.2">
      <c r="A598" s="831" t="s">
        <v>6366</v>
      </c>
      <c r="B598" s="832" t="s">
        <v>6367</v>
      </c>
      <c r="C598" s="832" t="s">
        <v>616</v>
      </c>
      <c r="D598" s="832" t="s">
        <v>3269</v>
      </c>
      <c r="E598" s="832" t="s">
        <v>6368</v>
      </c>
      <c r="F598" s="832" t="s">
        <v>6597</v>
      </c>
      <c r="G598" s="832" t="s">
        <v>6594</v>
      </c>
      <c r="H598" s="849"/>
      <c r="I598" s="849"/>
      <c r="J598" s="832"/>
      <c r="K598" s="832"/>
      <c r="L598" s="849">
        <v>17</v>
      </c>
      <c r="M598" s="849">
        <v>282307.07</v>
      </c>
      <c r="N598" s="832">
        <v>1</v>
      </c>
      <c r="O598" s="832">
        <v>16606.298235294118</v>
      </c>
      <c r="P598" s="849">
        <v>9</v>
      </c>
      <c r="Q598" s="849">
        <v>149456.70000000001</v>
      </c>
      <c r="R598" s="837">
        <v>0.52941182096502226</v>
      </c>
      <c r="S598" s="850">
        <v>16606.300000000003</v>
      </c>
    </row>
    <row r="599" spans="1:19" ht="14.45" customHeight="1" x14ac:dyDescent="0.2">
      <c r="A599" s="831" t="s">
        <v>6366</v>
      </c>
      <c r="B599" s="832" t="s">
        <v>6367</v>
      </c>
      <c r="C599" s="832" t="s">
        <v>616</v>
      </c>
      <c r="D599" s="832" t="s">
        <v>3269</v>
      </c>
      <c r="E599" s="832" t="s">
        <v>6368</v>
      </c>
      <c r="F599" s="832" t="s">
        <v>6600</v>
      </c>
      <c r="G599" s="832" t="s">
        <v>2816</v>
      </c>
      <c r="H599" s="849"/>
      <c r="I599" s="849"/>
      <c r="J599" s="832"/>
      <c r="K599" s="832"/>
      <c r="L599" s="849">
        <v>0.46</v>
      </c>
      <c r="M599" s="849">
        <v>223.66</v>
      </c>
      <c r="N599" s="832">
        <v>1</v>
      </c>
      <c r="O599" s="832">
        <v>486.21739130434781</v>
      </c>
      <c r="P599" s="849">
        <v>6.34</v>
      </c>
      <c r="Q599" s="849">
        <v>3006.88</v>
      </c>
      <c r="R599" s="837">
        <v>13.443977465796298</v>
      </c>
      <c r="S599" s="850">
        <v>474.27129337539435</v>
      </c>
    </row>
    <row r="600" spans="1:19" ht="14.45" customHeight="1" x14ac:dyDescent="0.2">
      <c r="A600" s="831" t="s">
        <v>6366</v>
      </c>
      <c r="B600" s="832" t="s">
        <v>6367</v>
      </c>
      <c r="C600" s="832" t="s">
        <v>616</v>
      </c>
      <c r="D600" s="832" t="s">
        <v>3269</v>
      </c>
      <c r="E600" s="832" t="s">
        <v>6368</v>
      </c>
      <c r="F600" s="832" t="s">
        <v>6601</v>
      </c>
      <c r="G600" s="832" t="s">
        <v>2816</v>
      </c>
      <c r="H600" s="849"/>
      <c r="I600" s="849"/>
      <c r="J600" s="832"/>
      <c r="K600" s="832"/>
      <c r="L600" s="849"/>
      <c r="M600" s="849"/>
      <c r="N600" s="832"/>
      <c r="O600" s="832"/>
      <c r="P600" s="849">
        <v>13.44</v>
      </c>
      <c r="Q600" s="849">
        <v>2748.75</v>
      </c>
      <c r="R600" s="837"/>
      <c r="S600" s="850">
        <v>204.52008928571431</v>
      </c>
    </row>
    <row r="601" spans="1:19" ht="14.45" customHeight="1" x14ac:dyDescent="0.2">
      <c r="A601" s="831" t="s">
        <v>6366</v>
      </c>
      <c r="B601" s="832" t="s">
        <v>6367</v>
      </c>
      <c r="C601" s="832" t="s">
        <v>616</v>
      </c>
      <c r="D601" s="832" t="s">
        <v>3269</v>
      </c>
      <c r="E601" s="832" t="s">
        <v>6368</v>
      </c>
      <c r="F601" s="832" t="s">
        <v>6604</v>
      </c>
      <c r="G601" s="832" t="s">
        <v>6605</v>
      </c>
      <c r="H601" s="849"/>
      <c r="I601" s="849"/>
      <c r="J601" s="832"/>
      <c r="K601" s="832"/>
      <c r="L601" s="849"/>
      <c r="M601" s="849"/>
      <c r="N601" s="832"/>
      <c r="O601" s="832"/>
      <c r="P601" s="849">
        <v>3</v>
      </c>
      <c r="Q601" s="849">
        <v>9900.0499999999993</v>
      </c>
      <c r="R601" s="837"/>
      <c r="S601" s="850">
        <v>3300.0166666666664</v>
      </c>
    </row>
    <row r="602" spans="1:19" ht="14.45" customHeight="1" x14ac:dyDescent="0.2">
      <c r="A602" s="831" t="s">
        <v>6366</v>
      </c>
      <c r="B602" s="832" t="s">
        <v>6367</v>
      </c>
      <c r="C602" s="832" t="s">
        <v>616</v>
      </c>
      <c r="D602" s="832" t="s">
        <v>3269</v>
      </c>
      <c r="E602" s="832" t="s">
        <v>6368</v>
      </c>
      <c r="F602" s="832" t="s">
        <v>6618</v>
      </c>
      <c r="G602" s="832" t="s">
        <v>2337</v>
      </c>
      <c r="H602" s="849"/>
      <c r="I602" s="849"/>
      <c r="J602" s="832"/>
      <c r="K602" s="832"/>
      <c r="L602" s="849"/>
      <c r="M602" s="849"/>
      <c r="N602" s="832"/>
      <c r="O602" s="832"/>
      <c r="P602" s="849">
        <v>1</v>
      </c>
      <c r="Q602" s="849">
        <v>52608.3</v>
      </c>
      <c r="R602" s="837"/>
      <c r="S602" s="850">
        <v>52608.3</v>
      </c>
    </row>
    <row r="603" spans="1:19" ht="14.45" customHeight="1" x14ac:dyDescent="0.2">
      <c r="A603" s="831" t="s">
        <v>6366</v>
      </c>
      <c r="B603" s="832" t="s">
        <v>6367</v>
      </c>
      <c r="C603" s="832" t="s">
        <v>616</v>
      </c>
      <c r="D603" s="832" t="s">
        <v>3269</v>
      </c>
      <c r="E603" s="832" t="s">
        <v>6635</v>
      </c>
      <c r="F603" s="832" t="s">
        <v>6636</v>
      </c>
      <c r="G603" s="832" t="s">
        <v>6637</v>
      </c>
      <c r="H603" s="849">
        <v>2</v>
      </c>
      <c r="I603" s="849">
        <v>4319.1400000000003</v>
      </c>
      <c r="J603" s="832"/>
      <c r="K603" s="832">
        <v>2159.5700000000002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5" customHeight="1" x14ac:dyDescent="0.2">
      <c r="A604" s="831" t="s">
        <v>6366</v>
      </c>
      <c r="B604" s="832" t="s">
        <v>6367</v>
      </c>
      <c r="C604" s="832" t="s">
        <v>616</v>
      </c>
      <c r="D604" s="832" t="s">
        <v>3269</v>
      </c>
      <c r="E604" s="832" t="s">
        <v>6635</v>
      </c>
      <c r="F604" s="832" t="s">
        <v>6638</v>
      </c>
      <c r="G604" s="832" t="s">
        <v>6639</v>
      </c>
      <c r="H604" s="849">
        <v>3</v>
      </c>
      <c r="I604" s="849">
        <v>7923.45</v>
      </c>
      <c r="J604" s="832"/>
      <c r="K604" s="832">
        <v>2641.15</v>
      </c>
      <c r="L604" s="849"/>
      <c r="M604" s="849"/>
      <c r="N604" s="832"/>
      <c r="O604" s="832"/>
      <c r="P604" s="849">
        <v>2</v>
      </c>
      <c r="Q604" s="849">
        <v>5340.68</v>
      </c>
      <c r="R604" s="837"/>
      <c r="S604" s="850">
        <v>2670.34</v>
      </c>
    </row>
    <row r="605" spans="1:19" ht="14.45" customHeight="1" x14ac:dyDescent="0.2">
      <c r="A605" s="831" t="s">
        <v>6366</v>
      </c>
      <c r="B605" s="832" t="s">
        <v>6367</v>
      </c>
      <c r="C605" s="832" t="s">
        <v>616</v>
      </c>
      <c r="D605" s="832" t="s">
        <v>3269</v>
      </c>
      <c r="E605" s="832" t="s">
        <v>6635</v>
      </c>
      <c r="F605" s="832" t="s">
        <v>6640</v>
      </c>
      <c r="G605" s="832" t="s">
        <v>6641</v>
      </c>
      <c r="H605" s="849">
        <v>1</v>
      </c>
      <c r="I605" s="849">
        <v>10309.15</v>
      </c>
      <c r="J605" s="832"/>
      <c r="K605" s="832">
        <v>10309.15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5" customHeight="1" x14ac:dyDescent="0.2">
      <c r="A606" s="831" t="s">
        <v>6366</v>
      </c>
      <c r="B606" s="832" t="s">
        <v>6367</v>
      </c>
      <c r="C606" s="832" t="s">
        <v>616</v>
      </c>
      <c r="D606" s="832" t="s">
        <v>3269</v>
      </c>
      <c r="E606" s="832" t="s">
        <v>6644</v>
      </c>
      <c r="F606" s="832" t="s">
        <v>6647</v>
      </c>
      <c r="G606" s="832" t="s">
        <v>6648</v>
      </c>
      <c r="H606" s="849"/>
      <c r="I606" s="849"/>
      <c r="J606" s="832"/>
      <c r="K606" s="832"/>
      <c r="L606" s="849">
        <v>9</v>
      </c>
      <c r="M606" s="849">
        <v>6889.95</v>
      </c>
      <c r="N606" s="832">
        <v>1</v>
      </c>
      <c r="O606" s="832">
        <v>765.55</v>
      </c>
      <c r="P606" s="849">
        <v>2</v>
      </c>
      <c r="Q606" s="849">
        <v>1125.3</v>
      </c>
      <c r="R606" s="837">
        <v>0.16332484270568001</v>
      </c>
      <c r="S606" s="850">
        <v>562.65</v>
      </c>
    </row>
    <row r="607" spans="1:19" ht="14.45" customHeight="1" x14ac:dyDescent="0.2">
      <c r="A607" s="831" t="s">
        <v>6366</v>
      </c>
      <c r="B607" s="832" t="s">
        <v>6367</v>
      </c>
      <c r="C607" s="832" t="s">
        <v>616</v>
      </c>
      <c r="D607" s="832" t="s">
        <v>3269</v>
      </c>
      <c r="E607" s="832" t="s">
        <v>6644</v>
      </c>
      <c r="F607" s="832" t="s">
        <v>6653</v>
      </c>
      <c r="G607" s="832" t="s">
        <v>6654</v>
      </c>
      <c r="H607" s="849"/>
      <c r="I607" s="849"/>
      <c r="J607" s="832"/>
      <c r="K607" s="832"/>
      <c r="L607" s="849"/>
      <c r="M607" s="849"/>
      <c r="N607" s="832"/>
      <c r="O607" s="832"/>
      <c r="P607" s="849">
        <v>1</v>
      </c>
      <c r="Q607" s="849">
        <v>5420</v>
      </c>
      <c r="R607" s="837"/>
      <c r="S607" s="850">
        <v>5420</v>
      </c>
    </row>
    <row r="608" spans="1:19" ht="14.45" customHeight="1" x14ac:dyDescent="0.2">
      <c r="A608" s="831" t="s">
        <v>6366</v>
      </c>
      <c r="B608" s="832" t="s">
        <v>6367</v>
      </c>
      <c r="C608" s="832" t="s">
        <v>616</v>
      </c>
      <c r="D608" s="832" t="s">
        <v>3269</v>
      </c>
      <c r="E608" s="832" t="s">
        <v>6657</v>
      </c>
      <c r="F608" s="832" t="s">
        <v>6660</v>
      </c>
      <c r="G608" s="832" t="s">
        <v>6661</v>
      </c>
      <c r="H608" s="849">
        <v>6</v>
      </c>
      <c r="I608" s="849">
        <v>732</v>
      </c>
      <c r="J608" s="832">
        <v>6.0495867768595044</v>
      </c>
      <c r="K608" s="832">
        <v>122</v>
      </c>
      <c r="L608" s="849">
        <v>1</v>
      </c>
      <c r="M608" s="849">
        <v>121</v>
      </c>
      <c r="N608" s="832">
        <v>1</v>
      </c>
      <c r="O608" s="832">
        <v>121</v>
      </c>
      <c r="P608" s="849"/>
      <c r="Q608" s="849"/>
      <c r="R608" s="837"/>
      <c r="S608" s="850"/>
    </row>
    <row r="609" spans="1:19" ht="14.45" customHeight="1" x14ac:dyDescent="0.2">
      <c r="A609" s="831" t="s">
        <v>6366</v>
      </c>
      <c r="B609" s="832" t="s">
        <v>6367</v>
      </c>
      <c r="C609" s="832" t="s">
        <v>616</v>
      </c>
      <c r="D609" s="832" t="s">
        <v>3269</v>
      </c>
      <c r="E609" s="832" t="s">
        <v>6657</v>
      </c>
      <c r="F609" s="832" t="s">
        <v>6662</v>
      </c>
      <c r="G609" s="832" t="s">
        <v>6663</v>
      </c>
      <c r="H609" s="849">
        <v>5</v>
      </c>
      <c r="I609" s="849">
        <v>735</v>
      </c>
      <c r="J609" s="832">
        <v>0.10189934839872453</v>
      </c>
      <c r="K609" s="832">
        <v>147</v>
      </c>
      <c r="L609" s="849">
        <v>49</v>
      </c>
      <c r="M609" s="849">
        <v>7213</v>
      </c>
      <c r="N609" s="832">
        <v>1</v>
      </c>
      <c r="O609" s="832">
        <v>147.20408163265307</v>
      </c>
      <c r="P609" s="849">
        <v>16</v>
      </c>
      <c r="Q609" s="849">
        <v>2416</v>
      </c>
      <c r="R609" s="837">
        <v>0.33495078330791628</v>
      </c>
      <c r="S609" s="850">
        <v>151</v>
      </c>
    </row>
    <row r="610" spans="1:19" ht="14.45" customHeight="1" x14ac:dyDescent="0.2">
      <c r="A610" s="831" t="s">
        <v>6366</v>
      </c>
      <c r="B610" s="832" t="s">
        <v>6367</v>
      </c>
      <c r="C610" s="832" t="s">
        <v>616</v>
      </c>
      <c r="D610" s="832" t="s">
        <v>3269</v>
      </c>
      <c r="E610" s="832" t="s">
        <v>6657</v>
      </c>
      <c r="F610" s="832" t="s">
        <v>6664</v>
      </c>
      <c r="G610" s="832" t="s">
        <v>6665</v>
      </c>
      <c r="H610" s="849">
        <v>3</v>
      </c>
      <c r="I610" s="849">
        <v>588</v>
      </c>
      <c r="J610" s="832"/>
      <c r="K610" s="832">
        <v>196</v>
      </c>
      <c r="L610" s="849"/>
      <c r="M610" s="849"/>
      <c r="N610" s="832"/>
      <c r="O610" s="832"/>
      <c r="P610" s="849">
        <v>1</v>
      </c>
      <c r="Q610" s="849">
        <v>199</v>
      </c>
      <c r="R610" s="837"/>
      <c r="S610" s="850">
        <v>199</v>
      </c>
    </row>
    <row r="611" spans="1:19" ht="14.45" customHeight="1" x14ac:dyDescent="0.2">
      <c r="A611" s="831" t="s">
        <v>6366</v>
      </c>
      <c r="B611" s="832" t="s">
        <v>6367</v>
      </c>
      <c r="C611" s="832" t="s">
        <v>616</v>
      </c>
      <c r="D611" s="832" t="s">
        <v>3269</v>
      </c>
      <c r="E611" s="832" t="s">
        <v>6657</v>
      </c>
      <c r="F611" s="832" t="s">
        <v>6666</v>
      </c>
      <c r="G611" s="832" t="s">
        <v>6667</v>
      </c>
      <c r="H611" s="849">
        <v>21</v>
      </c>
      <c r="I611" s="849">
        <v>777</v>
      </c>
      <c r="J611" s="832">
        <v>0.65625</v>
      </c>
      <c r="K611" s="832">
        <v>37</v>
      </c>
      <c r="L611" s="849">
        <v>32</v>
      </c>
      <c r="M611" s="849">
        <v>1184</v>
      </c>
      <c r="N611" s="832">
        <v>1</v>
      </c>
      <c r="O611" s="832">
        <v>37</v>
      </c>
      <c r="P611" s="849">
        <v>63</v>
      </c>
      <c r="Q611" s="849">
        <v>2394</v>
      </c>
      <c r="R611" s="837">
        <v>2.0219594594594597</v>
      </c>
      <c r="S611" s="850">
        <v>38</v>
      </c>
    </row>
    <row r="612" spans="1:19" ht="14.45" customHeight="1" x14ac:dyDescent="0.2">
      <c r="A612" s="831" t="s">
        <v>6366</v>
      </c>
      <c r="B612" s="832" t="s">
        <v>6367</v>
      </c>
      <c r="C612" s="832" t="s">
        <v>616</v>
      </c>
      <c r="D612" s="832" t="s">
        <v>3269</v>
      </c>
      <c r="E612" s="832" t="s">
        <v>6657</v>
      </c>
      <c r="F612" s="832" t="s">
        <v>6672</v>
      </c>
      <c r="G612" s="832" t="s">
        <v>6673</v>
      </c>
      <c r="H612" s="849">
        <v>233</v>
      </c>
      <c r="I612" s="849">
        <v>41241</v>
      </c>
      <c r="J612" s="832">
        <v>0.55428471587549055</v>
      </c>
      <c r="K612" s="832">
        <v>177</v>
      </c>
      <c r="L612" s="849">
        <v>418</v>
      </c>
      <c r="M612" s="849">
        <v>74404</v>
      </c>
      <c r="N612" s="832">
        <v>1</v>
      </c>
      <c r="O612" s="832">
        <v>178</v>
      </c>
      <c r="P612" s="849">
        <v>447</v>
      </c>
      <c r="Q612" s="849">
        <v>80013</v>
      </c>
      <c r="R612" s="837">
        <v>1.0753857319498952</v>
      </c>
      <c r="S612" s="850">
        <v>179</v>
      </c>
    </row>
    <row r="613" spans="1:19" ht="14.45" customHeight="1" x14ac:dyDescent="0.2">
      <c r="A613" s="831" t="s">
        <v>6366</v>
      </c>
      <c r="B613" s="832" t="s">
        <v>6367</v>
      </c>
      <c r="C613" s="832" t="s">
        <v>616</v>
      </c>
      <c r="D613" s="832" t="s">
        <v>3269</v>
      </c>
      <c r="E613" s="832" t="s">
        <v>6657</v>
      </c>
      <c r="F613" s="832" t="s">
        <v>6676</v>
      </c>
      <c r="G613" s="832" t="s">
        <v>6677</v>
      </c>
      <c r="H613" s="849">
        <v>2</v>
      </c>
      <c r="I613" s="849">
        <v>0</v>
      </c>
      <c r="J613" s="832"/>
      <c r="K613" s="832">
        <v>0</v>
      </c>
      <c r="L613" s="849">
        <v>30</v>
      </c>
      <c r="M613" s="849">
        <v>0</v>
      </c>
      <c r="N613" s="832"/>
      <c r="O613" s="832">
        <v>0</v>
      </c>
      <c r="P613" s="849">
        <v>33</v>
      </c>
      <c r="Q613" s="849">
        <v>0</v>
      </c>
      <c r="R613" s="837"/>
      <c r="S613" s="850">
        <v>0</v>
      </c>
    </row>
    <row r="614" spans="1:19" ht="14.45" customHeight="1" x14ac:dyDescent="0.2">
      <c r="A614" s="831" t="s">
        <v>6366</v>
      </c>
      <c r="B614" s="832" t="s">
        <v>6367</v>
      </c>
      <c r="C614" s="832" t="s">
        <v>616</v>
      </c>
      <c r="D614" s="832" t="s">
        <v>3269</v>
      </c>
      <c r="E614" s="832" t="s">
        <v>6657</v>
      </c>
      <c r="F614" s="832" t="s">
        <v>6678</v>
      </c>
      <c r="G614" s="832" t="s">
        <v>6679</v>
      </c>
      <c r="H614" s="849">
        <v>6</v>
      </c>
      <c r="I614" s="849">
        <v>0</v>
      </c>
      <c r="J614" s="832"/>
      <c r="K614" s="832">
        <v>0</v>
      </c>
      <c r="L614" s="849">
        <v>12</v>
      </c>
      <c r="M614" s="849">
        <v>0</v>
      </c>
      <c r="N614" s="832"/>
      <c r="O614" s="832">
        <v>0</v>
      </c>
      <c r="P614" s="849">
        <v>6</v>
      </c>
      <c r="Q614" s="849">
        <v>0</v>
      </c>
      <c r="R614" s="837"/>
      <c r="S614" s="850">
        <v>0</v>
      </c>
    </row>
    <row r="615" spans="1:19" ht="14.45" customHeight="1" x14ac:dyDescent="0.2">
      <c r="A615" s="831" t="s">
        <v>6366</v>
      </c>
      <c r="B615" s="832" t="s">
        <v>6367</v>
      </c>
      <c r="C615" s="832" t="s">
        <v>616</v>
      </c>
      <c r="D615" s="832" t="s">
        <v>3269</v>
      </c>
      <c r="E615" s="832" t="s">
        <v>6657</v>
      </c>
      <c r="F615" s="832" t="s">
        <v>6680</v>
      </c>
      <c r="G615" s="832" t="s">
        <v>6681</v>
      </c>
      <c r="H615" s="849">
        <v>32</v>
      </c>
      <c r="I615" s="849">
        <v>7776</v>
      </c>
      <c r="J615" s="832">
        <v>0.4756545143136775</v>
      </c>
      <c r="K615" s="832">
        <v>243</v>
      </c>
      <c r="L615" s="849">
        <v>67</v>
      </c>
      <c r="M615" s="849">
        <v>16348</v>
      </c>
      <c r="N615" s="832">
        <v>1</v>
      </c>
      <c r="O615" s="832">
        <v>244</v>
      </c>
      <c r="P615" s="849">
        <v>53</v>
      </c>
      <c r="Q615" s="849">
        <v>12985</v>
      </c>
      <c r="R615" s="837">
        <v>0.79428676290677758</v>
      </c>
      <c r="S615" s="850">
        <v>245</v>
      </c>
    </row>
    <row r="616" spans="1:19" ht="14.45" customHeight="1" x14ac:dyDescent="0.2">
      <c r="A616" s="831" t="s">
        <v>6366</v>
      </c>
      <c r="B616" s="832" t="s">
        <v>6367</v>
      </c>
      <c r="C616" s="832" t="s">
        <v>616</v>
      </c>
      <c r="D616" s="832" t="s">
        <v>3269</v>
      </c>
      <c r="E616" s="832" t="s">
        <v>6657</v>
      </c>
      <c r="F616" s="832" t="s">
        <v>6682</v>
      </c>
      <c r="G616" s="832" t="s">
        <v>6683</v>
      </c>
      <c r="H616" s="849">
        <v>241</v>
      </c>
      <c r="I616" s="849">
        <v>8033.34</v>
      </c>
      <c r="J616" s="832">
        <v>0.75078154424732035</v>
      </c>
      <c r="K616" s="832">
        <v>33.333360995850626</v>
      </c>
      <c r="L616" s="849">
        <v>321</v>
      </c>
      <c r="M616" s="849">
        <v>10699.97</v>
      </c>
      <c r="N616" s="832">
        <v>1</v>
      </c>
      <c r="O616" s="832">
        <v>33.333239875389403</v>
      </c>
      <c r="P616" s="849">
        <v>448</v>
      </c>
      <c r="Q616" s="849">
        <v>14933.31</v>
      </c>
      <c r="R616" s="837">
        <v>1.3956403616084905</v>
      </c>
      <c r="S616" s="850">
        <v>33.333281249999999</v>
      </c>
    </row>
    <row r="617" spans="1:19" ht="14.45" customHeight="1" x14ac:dyDescent="0.2">
      <c r="A617" s="831" t="s">
        <v>6366</v>
      </c>
      <c r="B617" s="832" t="s">
        <v>6367</v>
      </c>
      <c r="C617" s="832" t="s">
        <v>616</v>
      </c>
      <c r="D617" s="832" t="s">
        <v>3269</v>
      </c>
      <c r="E617" s="832" t="s">
        <v>6657</v>
      </c>
      <c r="F617" s="832" t="s">
        <v>6684</v>
      </c>
      <c r="G617" s="832" t="s">
        <v>6685</v>
      </c>
      <c r="H617" s="849">
        <v>140</v>
      </c>
      <c r="I617" s="849">
        <v>5180</v>
      </c>
      <c r="J617" s="832">
        <v>0.38567493112947659</v>
      </c>
      <c r="K617" s="832">
        <v>37</v>
      </c>
      <c r="L617" s="849">
        <v>363</v>
      </c>
      <c r="M617" s="849">
        <v>13431</v>
      </c>
      <c r="N617" s="832">
        <v>1</v>
      </c>
      <c r="O617" s="832">
        <v>37</v>
      </c>
      <c r="P617" s="849">
        <v>426</v>
      </c>
      <c r="Q617" s="849">
        <v>16188</v>
      </c>
      <c r="R617" s="837">
        <v>1.2052713870895688</v>
      </c>
      <c r="S617" s="850">
        <v>38</v>
      </c>
    </row>
    <row r="618" spans="1:19" ht="14.45" customHeight="1" x14ac:dyDescent="0.2">
      <c r="A618" s="831" t="s">
        <v>6366</v>
      </c>
      <c r="B618" s="832" t="s">
        <v>6367</v>
      </c>
      <c r="C618" s="832" t="s">
        <v>616</v>
      </c>
      <c r="D618" s="832" t="s">
        <v>3269</v>
      </c>
      <c r="E618" s="832" t="s">
        <v>6657</v>
      </c>
      <c r="F618" s="832" t="s">
        <v>6688</v>
      </c>
      <c r="G618" s="832" t="s">
        <v>6689</v>
      </c>
      <c r="H618" s="849">
        <v>9</v>
      </c>
      <c r="I618" s="849">
        <v>288</v>
      </c>
      <c r="J618" s="832">
        <v>0.32142857142857145</v>
      </c>
      <c r="K618" s="832">
        <v>32</v>
      </c>
      <c r="L618" s="849">
        <v>28</v>
      </c>
      <c r="M618" s="849">
        <v>896</v>
      </c>
      <c r="N618" s="832">
        <v>1</v>
      </c>
      <c r="O618" s="832">
        <v>32</v>
      </c>
      <c r="P618" s="849">
        <v>40</v>
      </c>
      <c r="Q618" s="849">
        <v>1320</v>
      </c>
      <c r="R618" s="837">
        <v>1.4732142857142858</v>
      </c>
      <c r="S618" s="850">
        <v>33</v>
      </c>
    </row>
    <row r="619" spans="1:19" ht="14.45" customHeight="1" x14ac:dyDescent="0.2">
      <c r="A619" s="831" t="s">
        <v>6366</v>
      </c>
      <c r="B619" s="832" t="s">
        <v>6367</v>
      </c>
      <c r="C619" s="832" t="s">
        <v>616</v>
      </c>
      <c r="D619" s="832" t="s">
        <v>3269</v>
      </c>
      <c r="E619" s="832" t="s">
        <v>6657</v>
      </c>
      <c r="F619" s="832" t="s">
        <v>6694</v>
      </c>
      <c r="G619" s="832" t="s">
        <v>6695</v>
      </c>
      <c r="H619" s="849">
        <v>40</v>
      </c>
      <c r="I619" s="849">
        <v>5280</v>
      </c>
      <c r="J619" s="832">
        <v>4</v>
      </c>
      <c r="K619" s="832">
        <v>132</v>
      </c>
      <c r="L619" s="849">
        <v>10</v>
      </c>
      <c r="M619" s="849">
        <v>1320</v>
      </c>
      <c r="N619" s="832">
        <v>1</v>
      </c>
      <c r="O619" s="832">
        <v>132</v>
      </c>
      <c r="P619" s="849">
        <v>25</v>
      </c>
      <c r="Q619" s="849">
        <v>3375</v>
      </c>
      <c r="R619" s="837">
        <v>2.5568181818181817</v>
      </c>
      <c r="S619" s="850">
        <v>135</v>
      </c>
    </row>
    <row r="620" spans="1:19" ht="14.45" customHeight="1" x14ac:dyDescent="0.2">
      <c r="A620" s="831" t="s">
        <v>6366</v>
      </c>
      <c r="B620" s="832" t="s">
        <v>6367</v>
      </c>
      <c r="C620" s="832" t="s">
        <v>616</v>
      </c>
      <c r="D620" s="832" t="s">
        <v>3269</v>
      </c>
      <c r="E620" s="832" t="s">
        <v>6657</v>
      </c>
      <c r="F620" s="832" t="s">
        <v>6698</v>
      </c>
      <c r="G620" s="832" t="s">
        <v>6699</v>
      </c>
      <c r="H620" s="849">
        <v>4</v>
      </c>
      <c r="I620" s="849">
        <v>1420</v>
      </c>
      <c r="J620" s="832">
        <v>0.44444444444444442</v>
      </c>
      <c r="K620" s="832">
        <v>355</v>
      </c>
      <c r="L620" s="849">
        <v>9</v>
      </c>
      <c r="M620" s="849">
        <v>3195</v>
      </c>
      <c r="N620" s="832">
        <v>1</v>
      </c>
      <c r="O620" s="832">
        <v>355</v>
      </c>
      <c r="P620" s="849">
        <v>46</v>
      </c>
      <c r="Q620" s="849">
        <v>16468</v>
      </c>
      <c r="R620" s="837">
        <v>5.154303599374022</v>
      </c>
      <c r="S620" s="850">
        <v>358</v>
      </c>
    </row>
    <row r="621" spans="1:19" ht="14.45" customHeight="1" x14ac:dyDescent="0.2">
      <c r="A621" s="831" t="s">
        <v>6366</v>
      </c>
      <c r="B621" s="832" t="s">
        <v>6367</v>
      </c>
      <c r="C621" s="832" t="s">
        <v>616</v>
      </c>
      <c r="D621" s="832" t="s">
        <v>3269</v>
      </c>
      <c r="E621" s="832" t="s">
        <v>6657</v>
      </c>
      <c r="F621" s="832" t="s">
        <v>6700</v>
      </c>
      <c r="G621" s="832" t="s">
        <v>6701</v>
      </c>
      <c r="H621" s="849">
        <v>18</v>
      </c>
      <c r="I621" s="849">
        <v>1062</v>
      </c>
      <c r="J621" s="832">
        <v>1.0567164179104478</v>
      </c>
      <c r="K621" s="832">
        <v>59</v>
      </c>
      <c r="L621" s="849">
        <v>17</v>
      </c>
      <c r="M621" s="849">
        <v>1005</v>
      </c>
      <c r="N621" s="832">
        <v>1</v>
      </c>
      <c r="O621" s="832">
        <v>59.117647058823529</v>
      </c>
      <c r="P621" s="849">
        <v>35</v>
      </c>
      <c r="Q621" s="849">
        <v>2135</v>
      </c>
      <c r="R621" s="837">
        <v>2.1243781094527363</v>
      </c>
      <c r="S621" s="850">
        <v>61</v>
      </c>
    </row>
    <row r="622" spans="1:19" ht="14.45" customHeight="1" x14ac:dyDescent="0.2">
      <c r="A622" s="831" t="s">
        <v>6366</v>
      </c>
      <c r="B622" s="832" t="s">
        <v>6367</v>
      </c>
      <c r="C622" s="832" t="s">
        <v>616</v>
      </c>
      <c r="D622" s="832" t="s">
        <v>3269</v>
      </c>
      <c r="E622" s="832" t="s">
        <v>6657</v>
      </c>
      <c r="F622" s="832" t="s">
        <v>6702</v>
      </c>
      <c r="G622" s="832" t="s">
        <v>6703</v>
      </c>
      <c r="H622" s="849">
        <v>4</v>
      </c>
      <c r="I622" s="849">
        <v>2804</v>
      </c>
      <c r="J622" s="832">
        <v>3.9943019943019942</v>
      </c>
      <c r="K622" s="832">
        <v>701</v>
      </c>
      <c r="L622" s="849">
        <v>1</v>
      </c>
      <c r="M622" s="849">
        <v>702</v>
      </c>
      <c r="N622" s="832">
        <v>1</v>
      </c>
      <c r="O622" s="832">
        <v>702</v>
      </c>
      <c r="P622" s="849">
        <v>7</v>
      </c>
      <c r="Q622" s="849">
        <v>4949</v>
      </c>
      <c r="R622" s="837">
        <v>7.04985754985755</v>
      </c>
      <c r="S622" s="850">
        <v>707</v>
      </c>
    </row>
    <row r="623" spans="1:19" ht="14.45" customHeight="1" x14ac:dyDescent="0.2">
      <c r="A623" s="831" t="s">
        <v>6366</v>
      </c>
      <c r="B623" s="832" t="s">
        <v>6367</v>
      </c>
      <c r="C623" s="832" t="s">
        <v>616</v>
      </c>
      <c r="D623" s="832" t="s">
        <v>3269</v>
      </c>
      <c r="E623" s="832" t="s">
        <v>6657</v>
      </c>
      <c r="F623" s="832" t="s">
        <v>6706</v>
      </c>
      <c r="G623" s="832" t="s">
        <v>6707</v>
      </c>
      <c r="H623" s="849"/>
      <c r="I623" s="849"/>
      <c r="J623" s="832"/>
      <c r="K623" s="832"/>
      <c r="L623" s="849"/>
      <c r="M623" s="849"/>
      <c r="N623" s="832"/>
      <c r="O623" s="832"/>
      <c r="P623" s="849">
        <v>2</v>
      </c>
      <c r="Q623" s="849">
        <v>232</v>
      </c>
      <c r="R623" s="837"/>
      <c r="S623" s="850">
        <v>116</v>
      </c>
    </row>
    <row r="624" spans="1:19" ht="14.45" customHeight="1" x14ac:dyDescent="0.2">
      <c r="A624" s="831" t="s">
        <v>6366</v>
      </c>
      <c r="B624" s="832" t="s">
        <v>6367</v>
      </c>
      <c r="C624" s="832" t="s">
        <v>616</v>
      </c>
      <c r="D624" s="832" t="s">
        <v>6356</v>
      </c>
      <c r="E624" s="832" t="s">
        <v>6657</v>
      </c>
      <c r="F624" s="832" t="s">
        <v>6666</v>
      </c>
      <c r="G624" s="832" t="s">
        <v>6667</v>
      </c>
      <c r="H624" s="849">
        <v>5</v>
      </c>
      <c r="I624" s="849">
        <v>185</v>
      </c>
      <c r="J624" s="832">
        <v>5</v>
      </c>
      <c r="K624" s="832">
        <v>37</v>
      </c>
      <c r="L624" s="849">
        <v>1</v>
      </c>
      <c r="M624" s="849">
        <v>37</v>
      </c>
      <c r="N624" s="832">
        <v>1</v>
      </c>
      <c r="O624" s="832">
        <v>37</v>
      </c>
      <c r="P624" s="849">
        <v>1</v>
      </c>
      <c r="Q624" s="849">
        <v>38</v>
      </c>
      <c r="R624" s="837">
        <v>1.027027027027027</v>
      </c>
      <c r="S624" s="850">
        <v>38</v>
      </c>
    </row>
    <row r="625" spans="1:19" ht="14.45" customHeight="1" x14ac:dyDescent="0.2">
      <c r="A625" s="831" t="s">
        <v>6366</v>
      </c>
      <c r="B625" s="832" t="s">
        <v>6367</v>
      </c>
      <c r="C625" s="832" t="s">
        <v>616</v>
      </c>
      <c r="D625" s="832" t="s">
        <v>3271</v>
      </c>
      <c r="E625" s="832" t="s">
        <v>6368</v>
      </c>
      <c r="F625" s="832" t="s">
        <v>6393</v>
      </c>
      <c r="G625" s="832" t="s">
        <v>3205</v>
      </c>
      <c r="H625" s="849">
        <v>137.69</v>
      </c>
      <c r="I625" s="849">
        <v>1957694.33</v>
      </c>
      <c r="J625" s="832">
        <v>0.61886618833801843</v>
      </c>
      <c r="K625" s="832">
        <v>14218.130074805724</v>
      </c>
      <c r="L625" s="849">
        <v>232.03</v>
      </c>
      <c r="M625" s="849">
        <v>3163356.4200000004</v>
      </c>
      <c r="N625" s="832">
        <v>1</v>
      </c>
      <c r="O625" s="832">
        <v>13633.394043873639</v>
      </c>
      <c r="P625" s="849">
        <v>155.48999999999998</v>
      </c>
      <c r="Q625" s="849">
        <v>2039546.2300000002</v>
      </c>
      <c r="R625" s="837">
        <v>0.64474120497620058</v>
      </c>
      <c r="S625" s="850">
        <v>13116.896456363756</v>
      </c>
    </row>
    <row r="626" spans="1:19" ht="14.45" customHeight="1" x14ac:dyDescent="0.2">
      <c r="A626" s="831" t="s">
        <v>6366</v>
      </c>
      <c r="B626" s="832" t="s">
        <v>6367</v>
      </c>
      <c r="C626" s="832" t="s">
        <v>616</v>
      </c>
      <c r="D626" s="832" t="s">
        <v>3271</v>
      </c>
      <c r="E626" s="832" t="s">
        <v>6368</v>
      </c>
      <c r="F626" s="832" t="s">
        <v>6401</v>
      </c>
      <c r="G626" s="832" t="s">
        <v>6402</v>
      </c>
      <c r="H626" s="849"/>
      <c r="I626" s="849"/>
      <c r="J626" s="832"/>
      <c r="K626" s="832"/>
      <c r="L626" s="849">
        <v>8</v>
      </c>
      <c r="M626" s="849">
        <v>66356.56</v>
      </c>
      <c r="N626" s="832">
        <v>1</v>
      </c>
      <c r="O626" s="832">
        <v>8294.57</v>
      </c>
      <c r="P626" s="849"/>
      <c r="Q626" s="849"/>
      <c r="R626" s="837"/>
      <c r="S626" s="850"/>
    </row>
    <row r="627" spans="1:19" ht="14.45" customHeight="1" x14ac:dyDescent="0.2">
      <c r="A627" s="831" t="s">
        <v>6366</v>
      </c>
      <c r="B627" s="832" t="s">
        <v>6367</v>
      </c>
      <c r="C627" s="832" t="s">
        <v>616</v>
      </c>
      <c r="D627" s="832" t="s">
        <v>3271</v>
      </c>
      <c r="E627" s="832" t="s">
        <v>6368</v>
      </c>
      <c r="F627" s="832" t="s">
        <v>6410</v>
      </c>
      <c r="G627" s="832" t="s">
        <v>2298</v>
      </c>
      <c r="H627" s="849"/>
      <c r="I627" s="849"/>
      <c r="J627" s="832"/>
      <c r="K627" s="832"/>
      <c r="L627" s="849">
        <v>2.44</v>
      </c>
      <c r="M627" s="849">
        <v>11933.04</v>
      </c>
      <c r="N627" s="832">
        <v>1</v>
      </c>
      <c r="O627" s="832">
        <v>4890.5901639344265</v>
      </c>
      <c r="P627" s="849"/>
      <c r="Q627" s="849"/>
      <c r="R627" s="837"/>
      <c r="S627" s="850"/>
    </row>
    <row r="628" spans="1:19" ht="14.45" customHeight="1" x14ac:dyDescent="0.2">
      <c r="A628" s="831" t="s">
        <v>6366</v>
      </c>
      <c r="B628" s="832" t="s">
        <v>6367</v>
      </c>
      <c r="C628" s="832" t="s">
        <v>616</v>
      </c>
      <c r="D628" s="832" t="s">
        <v>3271</v>
      </c>
      <c r="E628" s="832" t="s">
        <v>6368</v>
      </c>
      <c r="F628" s="832" t="s">
        <v>6454</v>
      </c>
      <c r="G628" s="832" t="s">
        <v>6453</v>
      </c>
      <c r="H628" s="849"/>
      <c r="I628" s="849"/>
      <c r="J628" s="832"/>
      <c r="K628" s="832"/>
      <c r="L628" s="849">
        <v>6</v>
      </c>
      <c r="M628" s="849">
        <v>491169.56</v>
      </c>
      <c r="N628" s="832">
        <v>1</v>
      </c>
      <c r="O628" s="832">
        <v>81861.593333333338</v>
      </c>
      <c r="P628" s="849">
        <v>3</v>
      </c>
      <c r="Q628" s="849">
        <v>236432.4</v>
      </c>
      <c r="R628" s="837">
        <v>0.48136614980781789</v>
      </c>
      <c r="S628" s="850">
        <v>78810.8</v>
      </c>
    </row>
    <row r="629" spans="1:19" ht="14.45" customHeight="1" x14ac:dyDescent="0.2">
      <c r="A629" s="831" t="s">
        <v>6366</v>
      </c>
      <c r="B629" s="832" t="s">
        <v>6367</v>
      </c>
      <c r="C629" s="832" t="s">
        <v>616</v>
      </c>
      <c r="D629" s="832" t="s">
        <v>3271</v>
      </c>
      <c r="E629" s="832" t="s">
        <v>6368</v>
      </c>
      <c r="F629" s="832" t="s">
        <v>6466</v>
      </c>
      <c r="G629" s="832" t="s">
        <v>6467</v>
      </c>
      <c r="H629" s="849"/>
      <c r="I629" s="849"/>
      <c r="J629" s="832"/>
      <c r="K629" s="832"/>
      <c r="L629" s="849">
        <v>4</v>
      </c>
      <c r="M629" s="849">
        <v>26846.48</v>
      </c>
      <c r="N629" s="832">
        <v>1</v>
      </c>
      <c r="O629" s="832">
        <v>6711.62</v>
      </c>
      <c r="P629" s="849">
        <v>0</v>
      </c>
      <c r="Q629" s="849">
        <v>0</v>
      </c>
      <c r="R629" s="837">
        <v>0</v>
      </c>
      <c r="S629" s="850"/>
    </row>
    <row r="630" spans="1:19" ht="14.45" customHeight="1" x14ac:dyDescent="0.2">
      <c r="A630" s="831" t="s">
        <v>6366</v>
      </c>
      <c r="B630" s="832" t="s">
        <v>6367</v>
      </c>
      <c r="C630" s="832" t="s">
        <v>616</v>
      </c>
      <c r="D630" s="832" t="s">
        <v>3271</v>
      </c>
      <c r="E630" s="832" t="s">
        <v>6368</v>
      </c>
      <c r="F630" s="832" t="s">
        <v>6472</v>
      </c>
      <c r="G630" s="832" t="s">
        <v>2831</v>
      </c>
      <c r="H630" s="849">
        <v>7</v>
      </c>
      <c r="I630" s="849">
        <v>47120.15</v>
      </c>
      <c r="J630" s="832">
        <v>1.0560640001434378</v>
      </c>
      <c r="K630" s="832">
        <v>6731.45</v>
      </c>
      <c r="L630" s="849">
        <v>14.799999999999999</v>
      </c>
      <c r="M630" s="849">
        <v>44618.65</v>
      </c>
      <c r="N630" s="832">
        <v>1</v>
      </c>
      <c r="O630" s="832">
        <v>3014.7736486486488</v>
      </c>
      <c r="P630" s="849"/>
      <c r="Q630" s="849"/>
      <c r="R630" s="837"/>
      <c r="S630" s="850"/>
    </row>
    <row r="631" spans="1:19" ht="14.45" customHeight="1" x14ac:dyDescent="0.2">
      <c r="A631" s="831" t="s">
        <v>6366</v>
      </c>
      <c r="B631" s="832" t="s">
        <v>6367</v>
      </c>
      <c r="C631" s="832" t="s">
        <v>616</v>
      </c>
      <c r="D631" s="832" t="s">
        <v>3271</v>
      </c>
      <c r="E631" s="832" t="s">
        <v>6368</v>
      </c>
      <c r="F631" s="832" t="s">
        <v>6475</v>
      </c>
      <c r="G631" s="832" t="s">
        <v>3224</v>
      </c>
      <c r="H631" s="849">
        <v>2</v>
      </c>
      <c r="I631" s="849">
        <v>51757.72</v>
      </c>
      <c r="J631" s="832"/>
      <c r="K631" s="832">
        <v>25878.86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5" customHeight="1" x14ac:dyDescent="0.2">
      <c r="A632" s="831" t="s">
        <v>6366</v>
      </c>
      <c r="B632" s="832" t="s">
        <v>6367</v>
      </c>
      <c r="C632" s="832" t="s">
        <v>616</v>
      </c>
      <c r="D632" s="832" t="s">
        <v>3271</v>
      </c>
      <c r="E632" s="832" t="s">
        <v>6368</v>
      </c>
      <c r="F632" s="832" t="s">
        <v>6495</v>
      </c>
      <c r="G632" s="832" t="s">
        <v>2307</v>
      </c>
      <c r="H632" s="849">
        <v>39.5</v>
      </c>
      <c r="I632" s="849">
        <v>356999.81</v>
      </c>
      <c r="J632" s="832">
        <v>0.27900822075104659</v>
      </c>
      <c r="K632" s="832">
        <v>9037.9698734177218</v>
      </c>
      <c r="L632" s="849">
        <v>142.69</v>
      </c>
      <c r="M632" s="849">
        <v>1279531.51</v>
      </c>
      <c r="N632" s="832">
        <v>1</v>
      </c>
      <c r="O632" s="832">
        <v>8967.2122082836922</v>
      </c>
      <c r="P632" s="849">
        <v>104.64</v>
      </c>
      <c r="Q632" s="849">
        <v>928210.99</v>
      </c>
      <c r="R632" s="837">
        <v>0.72543034911269988</v>
      </c>
      <c r="S632" s="850">
        <v>8870.5178707951072</v>
      </c>
    </row>
    <row r="633" spans="1:19" ht="14.45" customHeight="1" x14ac:dyDescent="0.2">
      <c r="A633" s="831" t="s">
        <v>6366</v>
      </c>
      <c r="B633" s="832" t="s">
        <v>6367</v>
      </c>
      <c r="C633" s="832" t="s">
        <v>616</v>
      </c>
      <c r="D633" s="832" t="s">
        <v>3271</v>
      </c>
      <c r="E633" s="832" t="s">
        <v>6368</v>
      </c>
      <c r="F633" s="832" t="s">
        <v>6500</v>
      </c>
      <c r="G633" s="832" t="s">
        <v>6501</v>
      </c>
      <c r="H633" s="849"/>
      <c r="I633" s="849"/>
      <c r="J633" s="832"/>
      <c r="K633" s="832"/>
      <c r="L633" s="849">
        <v>62</v>
      </c>
      <c r="M633" s="849">
        <v>4774000</v>
      </c>
      <c r="N633" s="832">
        <v>1</v>
      </c>
      <c r="O633" s="832">
        <v>77000</v>
      </c>
      <c r="P633" s="849">
        <v>53.989999999999995</v>
      </c>
      <c r="Q633" s="849">
        <v>4101157.1199999996</v>
      </c>
      <c r="R633" s="837">
        <v>0.85906098031001255</v>
      </c>
      <c r="S633" s="850">
        <v>75961.421003889613</v>
      </c>
    </row>
    <row r="634" spans="1:19" ht="14.45" customHeight="1" x14ac:dyDescent="0.2">
      <c r="A634" s="831" t="s">
        <v>6366</v>
      </c>
      <c r="B634" s="832" t="s">
        <v>6367</v>
      </c>
      <c r="C634" s="832" t="s">
        <v>616</v>
      </c>
      <c r="D634" s="832" t="s">
        <v>3271</v>
      </c>
      <c r="E634" s="832" t="s">
        <v>6368</v>
      </c>
      <c r="F634" s="832" t="s">
        <v>6504</v>
      </c>
      <c r="G634" s="832" t="s">
        <v>3205</v>
      </c>
      <c r="H634" s="849">
        <v>37</v>
      </c>
      <c r="I634" s="849">
        <v>1562765.67</v>
      </c>
      <c r="J634" s="832">
        <v>0.40124815308630113</v>
      </c>
      <c r="K634" s="832">
        <v>42236.909999999996</v>
      </c>
      <c r="L634" s="849">
        <v>95</v>
      </c>
      <c r="M634" s="849">
        <v>3894761.0300000003</v>
      </c>
      <c r="N634" s="832">
        <v>1</v>
      </c>
      <c r="O634" s="832">
        <v>40997.484526315791</v>
      </c>
      <c r="P634" s="849">
        <v>88</v>
      </c>
      <c r="Q634" s="849">
        <v>3462340.71</v>
      </c>
      <c r="R634" s="837">
        <v>0.88897385059847944</v>
      </c>
      <c r="S634" s="850">
        <v>39344.780795454542</v>
      </c>
    </row>
    <row r="635" spans="1:19" ht="14.45" customHeight="1" x14ac:dyDescent="0.2">
      <c r="A635" s="831" t="s">
        <v>6366</v>
      </c>
      <c r="B635" s="832" t="s">
        <v>6367</v>
      </c>
      <c r="C635" s="832" t="s">
        <v>616</v>
      </c>
      <c r="D635" s="832" t="s">
        <v>3271</v>
      </c>
      <c r="E635" s="832" t="s">
        <v>6368</v>
      </c>
      <c r="F635" s="832" t="s">
        <v>6520</v>
      </c>
      <c r="G635" s="832" t="s">
        <v>3218</v>
      </c>
      <c r="H635" s="849">
        <v>2</v>
      </c>
      <c r="I635" s="849">
        <v>154203.76</v>
      </c>
      <c r="J635" s="832">
        <v>0.18033073932759536</v>
      </c>
      <c r="K635" s="832">
        <v>77101.88</v>
      </c>
      <c r="L635" s="849">
        <v>11.81</v>
      </c>
      <c r="M635" s="849">
        <v>855116.33</v>
      </c>
      <c r="N635" s="832">
        <v>1</v>
      </c>
      <c r="O635" s="832">
        <v>72406.124470787458</v>
      </c>
      <c r="P635" s="849">
        <v>9.98</v>
      </c>
      <c r="Q635" s="849">
        <v>677825.63</v>
      </c>
      <c r="R635" s="837">
        <v>0.79267066505442607</v>
      </c>
      <c r="S635" s="850">
        <v>67918.399799599196</v>
      </c>
    </row>
    <row r="636" spans="1:19" ht="14.45" customHeight="1" x14ac:dyDescent="0.2">
      <c r="A636" s="831" t="s">
        <v>6366</v>
      </c>
      <c r="B636" s="832" t="s">
        <v>6367</v>
      </c>
      <c r="C636" s="832" t="s">
        <v>616</v>
      </c>
      <c r="D636" s="832" t="s">
        <v>3271</v>
      </c>
      <c r="E636" s="832" t="s">
        <v>6368</v>
      </c>
      <c r="F636" s="832" t="s">
        <v>6523</v>
      </c>
      <c r="G636" s="832" t="s">
        <v>3218</v>
      </c>
      <c r="H636" s="849">
        <v>6</v>
      </c>
      <c r="I636" s="849">
        <v>288902.34000000003</v>
      </c>
      <c r="J636" s="832">
        <v>0.20460281211220993</v>
      </c>
      <c r="K636" s="832">
        <v>48150.390000000007</v>
      </c>
      <c r="L636" s="849">
        <v>30.270000000000003</v>
      </c>
      <c r="M636" s="849">
        <v>1412015.49</v>
      </c>
      <c r="N636" s="832">
        <v>1</v>
      </c>
      <c r="O636" s="832">
        <v>46647.356788899895</v>
      </c>
      <c r="P636" s="849">
        <v>30.68</v>
      </c>
      <c r="Q636" s="849">
        <v>1302335.3199999998</v>
      </c>
      <c r="R636" s="837">
        <v>0.92232367790809422</v>
      </c>
      <c r="S636" s="850">
        <v>42448.999999999993</v>
      </c>
    </row>
    <row r="637" spans="1:19" ht="14.45" customHeight="1" x14ac:dyDescent="0.2">
      <c r="A637" s="831" t="s">
        <v>6366</v>
      </c>
      <c r="B637" s="832" t="s">
        <v>6367</v>
      </c>
      <c r="C637" s="832" t="s">
        <v>616</v>
      </c>
      <c r="D637" s="832" t="s">
        <v>3271</v>
      </c>
      <c r="E637" s="832" t="s">
        <v>6368</v>
      </c>
      <c r="F637" s="832" t="s">
        <v>6534</v>
      </c>
      <c r="G637" s="832" t="s">
        <v>2847</v>
      </c>
      <c r="H637" s="849"/>
      <c r="I637" s="849"/>
      <c r="J637" s="832"/>
      <c r="K637" s="832"/>
      <c r="L637" s="849">
        <v>2</v>
      </c>
      <c r="M637" s="849">
        <v>163.80000000000001</v>
      </c>
      <c r="N637" s="832">
        <v>1</v>
      </c>
      <c r="O637" s="832">
        <v>81.900000000000006</v>
      </c>
      <c r="P637" s="849"/>
      <c r="Q637" s="849"/>
      <c r="R637" s="837"/>
      <c r="S637" s="850"/>
    </row>
    <row r="638" spans="1:19" ht="14.45" customHeight="1" x14ac:dyDescent="0.2">
      <c r="A638" s="831" t="s">
        <v>6366</v>
      </c>
      <c r="B638" s="832" t="s">
        <v>6367</v>
      </c>
      <c r="C638" s="832" t="s">
        <v>616</v>
      </c>
      <c r="D638" s="832" t="s">
        <v>3271</v>
      </c>
      <c r="E638" s="832" t="s">
        <v>6368</v>
      </c>
      <c r="F638" s="832" t="s">
        <v>6535</v>
      </c>
      <c r="G638" s="832" t="s">
        <v>3029</v>
      </c>
      <c r="H638" s="849"/>
      <c r="I638" s="849"/>
      <c r="J638" s="832"/>
      <c r="K638" s="832"/>
      <c r="L638" s="849">
        <v>0.05</v>
      </c>
      <c r="M638" s="849">
        <v>14.14</v>
      </c>
      <c r="N638" s="832">
        <v>1</v>
      </c>
      <c r="O638" s="832">
        <v>282.8</v>
      </c>
      <c r="P638" s="849"/>
      <c r="Q638" s="849"/>
      <c r="R638" s="837"/>
      <c r="S638" s="850"/>
    </row>
    <row r="639" spans="1:19" ht="14.45" customHeight="1" x14ac:dyDescent="0.2">
      <c r="A639" s="831" t="s">
        <v>6366</v>
      </c>
      <c r="B639" s="832" t="s">
        <v>6367</v>
      </c>
      <c r="C639" s="832" t="s">
        <v>616</v>
      </c>
      <c r="D639" s="832" t="s">
        <v>3271</v>
      </c>
      <c r="E639" s="832" t="s">
        <v>6368</v>
      </c>
      <c r="F639" s="832" t="s">
        <v>6537</v>
      </c>
      <c r="G639" s="832" t="s">
        <v>3181</v>
      </c>
      <c r="H639" s="849"/>
      <c r="I639" s="849"/>
      <c r="J639" s="832"/>
      <c r="K639" s="832"/>
      <c r="L639" s="849">
        <v>1</v>
      </c>
      <c r="M639" s="849">
        <v>168614.91</v>
      </c>
      <c r="N639" s="832">
        <v>1</v>
      </c>
      <c r="O639" s="832">
        <v>168614.91</v>
      </c>
      <c r="P639" s="849"/>
      <c r="Q639" s="849"/>
      <c r="R639" s="837"/>
      <c r="S639" s="850"/>
    </row>
    <row r="640" spans="1:19" ht="14.45" customHeight="1" x14ac:dyDescent="0.2">
      <c r="A640" s="831" t="s">
        <v>6366</v>
      </c>
      <c r="B640" s="832" t="s">
        <v>6367</v>
      </c>
      <c r="C640" s="832" t="s">
        <v>616</v>
      </c>
      <c r="D640" s="832" t="s">
        <v>3271</v>
      </c>
      <c r="E640" s="832" t="s">
        <v>6368</v>
      </c>
      <c r="F640" s="832" t="s">
        <v>6559</v>
      </c>
      <c r="G640" s="832" t="s">
        <v>6560</v>
      </c>
      <c r="H640" s="849"/>
      <c r="I640" s="849"/>
      <c r="J640" s="832"/>
      <c r="K640" s="832"/>
      <c r="L640" s="849">
        <v>3</v>
      </c>
      <c r="M640" s="849">
        <v>17681.16</v>
      </c>
      <c r="N640" s="832">
        <v>1</v>
      </c>
      <c r="O640" s="832">
        <v>5893.72</v>
      </c>
      <c r="P640" s="849"/>
      <c r="Q640" s="849"/>
      <c r="R640" s="837"/>
      <c r="S640" s="850"/>
    </row>
    <row r="641" spans="1:19" ht="14.45" customHeight="1" x14ac:dyDescent="0.2">
      <c r="A641" s="831" t="s">
        <v>6366</v>
      </c>
      <c r="B641" s="832" t="s">
        <v>6367</v>
      </c>
      <c r="C641" s="832" t="s">
        <v>616</v>
      </c>
      <c r="D641" s="832" t="s">
        <v>3271</v>
      </c>
      <c r="E641" s="832" t="s">
        <v>6368</v>
      </c>
      <c r="F641" s="832" t="s">
        <v>6609</v>
      </c>
      <c r="G641" s="832" t="s">
        <v>2272</v>
      </c>
      <c r="H641" s="849"/>
      <c r="I641" s="849"/>
      <c r="J641" s="832"/>
      <c r="K641" s="832"/>
      <c r="L641" s="849"/>
      <c r="M641" s="849"/>
      <c r="N641" s="832"/>
      <c r="O641" s="832"/>
      <c r="P641" s="849">
        <v>18</v>
      </c>
      <c r="Q641" s="849">
        <v>586185.93000000005</v>
      </c>
      <c r="R641" s="837"/>
      <c r="S641" s="850">
        <v>32565.885000000002</v>
      </c>
    </row>
    <row r="642" spans="1:19" ht="14.45" customHeight="1" x14ac:dyDescent="0.2">
      <c r="A642" s="831" t="s">
        <v>6366</v>
      </c>
      <c r="B642" s="832" t="s">
        <v>6367</v>
      </c>
      <c r="C642" s="832" t="s">
        <v>616</v>
      </c>
      <c r="D642" s="832" t="s">
        <v>3271</v>
      </c>
      <c r="E642" s="832" t="s">
        <v>6368</v>
      </c>
      <c r="F642" s="832" t="s">
        <v>6629</v>
      </c>
      <c r="G642" s="832"/>
      <c r="H642" s="849"/>
      <c r="I642" s="849"/>
      <c r="J642" s="832"/>
      <c r="K642" s="832"/>
      <c r="L642" s="849"/>
      <c r="M642" s="849"/>
      <c r="N642" s="832"/>
      <c r="O642" s="832"/>
      <c r="P642" s="849">
        <v>2.33</v>
      </c>
      <c r="Q642" s="849">
        <v>10872.29</v>
      </c>
      <c r="R642" s="837"/>
      <c r="S642" s="850">
        <v>4666.2188841201723</v>
      </c>
    </row>
    <row r="643" spans="1:19" ht="14.45" customHeight="1" x14ac:dyDescent="0.2">
      <c r="A643" s="831" t="s">
        <v>6366</v>
      </c>
      <c r="B643" s="832" t="s">
        <v>6367</v>
      </c>
      <c r="C643" s="832" t="s">
        <v>616</v>
      </c>
      <c r="D643" s="832" t="s">
        <v>3271</v>
      </c>
      <c r="E643" s="832" t="s">
        <v>6635</v>
      </c>
      <c r="F643" s="832" t="s">
        <v>6636</v>
      </c>
      <c r="G643" s="832" t="s">
        <v>6637</v>
      </c>
      <c r="H643" s="849"/>
      <c r="I643" s="849"/>
      <c r="J643" s="832"/>
      <c r="K643" s="832"/>
      <c r="L643" s="849">
        <v>2</v>
      </c>
      <c r="M643" s="849">
        <v>4200</v>
      </c>
      <c r="N643" s="832">
        <v>1</v>
      </c>
      <c r="O643" s="832">
        <v>2100</v>
      </c>
      <c r="P643" s="849"/>
      <c r="Q643" s="849"/>
      <c r="R643" s="837"/>
      <c r="S643" s="850"/>
    </row>
    <row r="644" spans="1:19" ht="14.45" customHeight="1" x14ac:dyDescent="0.2">
      <c r="A644" s="831" t="s">
        <v>6366</v>
      </c>
      <c r="B644" s="832" t="s">
        <v>6367</v>
      </c>
      <c r="C644" s="832" t="s">
        <v>616</v>
      </c>
      <c r="D644" s="832" t="s">
        <v>3271</v>
      </c>
      <c r="E644" s="832" t="s">
        <v>6657</v>
      </c>
      <c r="F644" s="832" t="s">
        <v>6660</v>
      </c>
      <c r="G644" s="832" t="s">
        <v>6661</v>
      </c>
      <c r="H644" s="849"/>
      <c r="I644" s="849"/>
      <c r="J644" s="832"/>
      <c r="K644" s="832"/>
      <c r="L644" s="849">
        <v>1</v>
      </c>
      <c r="M644" s="849">
        <v>122</v>
      </c>
      <c r="N644" s="832">
        <v>1</v>
      </c>
      <c r="O644" s="832">
        <v>122</v>
      </c>
      <c r="P644" s="849"/>
      <c r="Q644" s="849"/>
      <c r="R644" s="837"/>
      <c r="S644" s="850"/>
    </row>
    <row r="645" spans="1:19" ht="14.45" customHeight="1" x14ac:dyDescent="0.2">
      <c r="A645" s="831" t="s">
        <v>6366</v>
      </c>
      <c r="B645" s="832" t="s">
        <v>6367</v>
      </c>
      <c r="C645" s="832" t="s">
        <v>616</v>
      </c>
      <c r="D645" s="832" t="s">
        <v>3271</v>
      </c>
      <c r="E645" s="832" t="s">
        <v>6657</v>
      </c>
      <c r="F645" s="832" t="s">
        <v>6664</v>
      </c>
      <c r="G645" s="832" t="s">
        <v>6665</v>
      </c>
      <c r="H645" s="849"/>
      <c r="I645" s="849"/>
      <c r="J645" s="832"/>
      <c r="K645" s="832"/>
      <c r="L645" s="849">
        <v>1</v>
      </c>
      <c r="M645" s="849">
        <v>196</v>
      </c>
      <c r="N645" s="832">
        <v>1</v>
      </c>
      <c r="O645" s="832">
        <v>196</v>
      </c>
      <c r="P645" s="849"/>
      <c r="Q645" s="849"/>
      <c r="R645" s="837"/>
      <c r="S645" s="850"/>
    </row>
    <row r="646" spans="1:19" ht="14.45" customHeight="1" x14ac:dyDescent="0.2">
      <c r="A646" s="831" t="s">
        <v>6366</v>
      </c>
      <c r="B646" s="832" t="s">
        <v>6367</v>
      </c>
      <c r="C646" s="832" t="s">
        <v>616</v>
      </c>
      <c r="D646" s="832" t="s">
        <v>3271</v>
      </c>
      <c r="E646" s="832" t="s">
        <v>6657</v>
      </c>
      <c r="F646" s="832" t="s">
        <v>6666</v>
      </c>
      <c r="G646" s="832" t="s">
        <v>6667</v>
      </c>
      <c r="H646" s="849"/>
      <c r="I646" s="849"/>
      <c r="J646" s="832"/>
      <c r="K646" s="832"/>
      <c r="L646" s="849">
        <v>1</v>
      </c>
      <c r="M646" s="849">
        <v>37</v>
      </c>
      <c r="N646" s="832">
        <v>1</v>
      </c>
      <c r="O646" s="832">
        <v>37</v>
      </c>
      <c r="P646" s="849"/>
      <c r="Q646" s="849"/>
      <c r="R646" s="837"/>
      <c r="S646" s="850"/>
    </row>
    <row r="647" spans="1:19" ht="14.45" customHeight="1" x14ac:dyDescent="0.2">
      <c r="A647" s="831" t="s">
        <v>6366</v>
      </c>
      <c r="B647" s="832" t="s">
        <v>6367</v>
      </c>
      <c r="C647" s="832" t="s">
        <v>616</v>
      </c>
      <c r="D647" s="832" t="s">
        <v>3271</v>
      </c>
      <c r="E647" s="832" t="s">
        <v>6657</v>
      </c>
      <c r="F647" s="832" t="s">
        <v>6672</v>
      </c>
      <c r="G647" s="832" t="s">
        <v>6673</v>
      </c>
      <c r="H647" s="849">
        <v>1</v>
      </c>
      <c r="I647" s="849">
        <v>177</v>
      </c>
      <c r="J647" s="832"/>
      <c r="K647" s="832">
        <v>177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5" customHeight="1" x14ac:dyDescent="0.2">
      <c r="A648" s="831" t="s">
        <v>6366</v>
      </c>
      <c r="B648" s="832" t="s">
        <v>6367</v>
      </c>
      <c r="C648" s="832" t="s">
        <v>616</v>
      </c>
      <c r="D648" s="832" t="s">
        <v>3271</v>
      </c>
      <c r="E648" s="832" t="s">
        <v>6657</v>
      </c>
      <c r="F648" s="832" t="s">
        <v>6676</v>
      </c>
      <c r="G648" s="832" t="s">
        <v>6677</v>
      </c>
      <c r="H648" s="849">
        <v>131</v>
      </c>
      <c r="I648" s="849">
        <v>0</v>
      </c>
      <c r="J648" s="832"/>
      <c r="K648" s="832">
        <v>0</v>
      </c>
      <c r="L648" s="849">
        <v>300</v>
      </c>
      <c r="M648" s="849">
        <v>0</v>
      </c>
      <c r="N648" s="832"/>
      <c r="O648" s="832">
        <v>0</v>
      </c>
      <c r="P648" s="849">
        <v>241</v>
      </c>
      <c r="Q648" s="849">
        <v>0</v>
      </c>
      <c r="R648" s="837"/>
      <c r="S648" s="850">
        <v>0</v>
      </c>
    </row>
    <row r="649" spans="1:19" ht="14.45" customHeight="1" x14ac:dyDescent="0.2">
      <c r="A649" s="831" t="s">
        <v>6366</v>
      </c>
      <c r="B649" s="832" t="s">
        <v>6367</v>
      </c>
      <c r="C649" s="832" t="s">
        <v>616</v>
      </c>
      <c r="D649" s="832" t="s">
        <v>3271</v>
      </c>
      <c r="E649" s="832" t="s">
        <v>6657</v>
      </c>
      <c r="F649" s="832" t="s">
        <v>6678</v>
      </c>
      <c r="G649" s="832" t="s">
        <v>6679</v>
      </c>
      <c r="H649" s="849">
        <v>10</v>
      </c>
      <c r="I649" s="849">
        <v>0</v>
      </c>
      <c r="J649" s="832"/>
      <c r="K649" s="832">
        <v>0</v>
      </c>
      <c r="L649" s="849">
        <v>33</v>
      </c>
      <c r="M649" s="849">
        <v>0</v>
      </c>
      <c r="N649" s="832"/>
      <c r="O649" s="832">
        <v>0</v>
      </c>
      <c r="P649" s="849"/>
      <c r="Q649" s="849"/>
      <c r="R649" s="837"/>
      <c r="S649" s="850"/>
    </row>
    <row r="650" spans="1:19" ht="14.45" customHeight="1" x14ac:dyDescent="0.2">
      <c r="A650" s="831" t="s">
        <v>6366</v>
      </c>
      <c r="B650" s="832" t="s">
        <v>6367</v>
      </c>
      <c r="C650" s="832" t="s">
        <v>616</v>
      </c>
      <c r="D650" s="832" t="s">
        <v>3271</v>
      </c>
      <c r="E650" s="832" t="s">
        <v>6657</v>
      </c>
      <c r="F650" s="832" t="s">
        <v>6680</v>
      </c>
      <c r="G650" s="832" t="s">
        <v>6681</v>
      </c>
      <c r="H650" s="849">
        <v>2</v>
      </c>
      <c r="I650" s="849">
        <v>486</v>
      </c>
      <c r="J650" s="832"/>
      <c r="K650" s="832">
        <v>243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5" customHeight="1" x14ac:dyDescent="0.2">
      <c r="A651" s="831" t="s">
        <v>6366</v>
      </c>
      <c r="B651" s="832" t="s">
        <v>6367</v>
      </c>
      <c r="C651" s="832" t="s">
        <v>616</v>
      </c>
      <c r="D651" s="832" t="s">
        <v>3271</v>
      </c>
      <c r="E651" s="832" t="s">
        <v>6657</v>
      </c>
      <c r="F651" s="832" t="s">
        <v>6682</v>
      </c>
      <c r="G651" s="832" t="s">
        <v>6683</v>
      </c>
      <c r="H651" s="849">
        <v>1</v>
      </c>
      <c r="I651" s="849">
        <v>33.33</v>
      </c>
      <c r="J651" s="832"/>
      <c r="K651" s="832">
        <v>33.33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5" customHeight="1" x14ac:dyDescent="0.2">
      <c r="A652" s="831" t="s">
        <v>6366</v>
      </c>
      <c r="B652" s="832" t="s">
        <v>6367</v>
      </c>
      <c r="C652" s="832" t="s">
        <v>616</v>
      </c>
      <c r="D652" s="832" t="s">
        <v>3271</v>
      </c>
      <c r="E652" s="832" t="s">
        <v>6657</v>
      </c>
      <c r="F652" s="832" t="s">
        <v>6688</v>
      </c>
      <c r="G652" s="832" t="s">
        <v>6689</v>
      </c>
      <c r="H652" s="849">
        <v>2</v>
      </c>
      <c r="I652" s="849">
        <v>64</v>
      </c>
      <c r="J652" s="832"/>
      <c r="K652" s="832">
        <v>32</v>
      </c>
      <c r="L652" s="849"/>
      <c r="M652" s="849"/>
      <c r="N652" s="832"/>
      <c r="O652" s="832"/>
      <c r="P652" s="849"/>
      <c r="Q652" s="849"/>
      <c r="R652" s="837"/>
      <c r="S652" s="850"/>
    </row>
    <row r="653" spans="1:19" ht="14.45" customHeight="1" x14ac:dyDescent="0.2">
      <c r="A653" s="831" t="s">
        <v>6366</v>
      </c>
      <c r="B653" s="832" t="s">
        <v>6367</v>
      </c>
      <c r="C653" s="832" t="s">
        <v>616</v>
      </c>
      <c r="D653" s="832" t="s">
        <v>3271</v>
      </c>
      <c r="E653" s="832" t="s">
        <v>6657</v>
      </c>
      <c r="F653" s="832" t="s">
        <v>6694</v>
      </c>
      <c r="G653" s="832" t="s">
        <v>6695</v>
      </c>
      <c r="H653" s="849">
        <v>1</v>
      </c>
      <c r="I653" s="849">
        <v>132</v>
      </c>
      <c r="J653" s="832"/>
      <c r="K653" s="832">
        <v>132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5" customHeight="1" x14ac:dyDescent="0.2">
      <c r="A654" s="831" t="s">
        <v>6366</v>
      </c>
      <c r="B654" s="832" t="s">
        <v>6367</v>
      </c>
      <c r="C654" s="832" t="s">
        <v>616</v>
      </c>
      <c r="D654" s="832" t="s">
        <v>6357</v>
      </c>
      <c r="E654" s="832" t="s">
        <v>6368</v>
      </c>
      <c r="F654" s="832" t="s">
        <v>6432</v>
      </c>
      <c r="G654" s="832" t="s">
        <v>6433</v>
      </c>
      <c r="H654" s="849">
        <v>0.1</v>
      </c>
      <c r="I654" s="849">
        <v>11.73</v>
      </c>
      <c r="J654" s="832"/>
      <c r="K654" s="832">
        <v>117.3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5" customHeight="1" x14ac:dyDescent="0.2">
      <c r="A655" s="831" t="s">
        <v>6366</v>
      </c>
      <c r="B655" s="832" t="s">
        <v>6367</v>
      </c>
      <c r="C655" s="832" t="s">
        <v>616</v>
      </c>
      <c r="D655" s="832" t="s">
        <v>6357</v>
      </c>
      <c r="E655" s="832" t="s">
        <v>6368</v>
      </c>
      <c r="F655" s="832" t="s">
        <v>6471</v>
      </c>
      <c r="G655" s="832" t="s">
        <v>2831</v>
      </c>
      <c r="H655" s="849">
        <v>1.2</v>
      </c>
      <c r="I655" s="849">
        <v>5442.02</v>
      </c>
      <c r="J655" s="832"/>
      <c r="K655" s="832">
        <v>4535.0166666666673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5" customHeight="1" x14ac:dyDescent="0.2">
      <c r="A656" s="831" t="s">
        <v>6366</v>
      </c>
      <c r="B656" s="832" t="s">
        <v>6367</v>
      </c>
      <c r="C656" s="832" t="s">
        <v>616</v>
      </c>
      <c r="D656" s="832" t="s">
        <v>6357</v>
      </c>
      <c r="E656" s="832" t="s">
        <v>6368</v>
      </c>
      <c r="F656" s="832" t="s">
        <v>6472</v>
      </c>
      <c r="G656" s="832" t="s">
        <v>2831</v>
      </c>
      <c r="H656" s="849">
        <v>0.2</v>
      </c>
      <c r="I656" s="849">
        <v>1346.29</v>
      </c>
      <c r="J656" s="832"/>
      <c r="K656" s="832">
        <v>6731.45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5" customHeight="1" x14ac:dyDescent="0.2">
      <c r="A657" s="831" t="s">
        <v>6366</v>
      </c>
      <c r="B657" s="832" t="s">
        <v>6367</v>
      </c>
      <c r="C657" s="832" t="s">
        <v>616</v>
      </c>
      <c r="D657" s="832" t="s">
        <v>6357</v>
      </c>
      <c r="E657" s="832" t="s">
        <v>6657</v>
      </c>
      <c r="F657" s="832" t="s">
        <v>6666</v>
      </c>
      <c r="G657" s="832" t="s">
        <v>6667</v>
      </c>
      <c r="H657" s="849">
        <v>5</v>
      </c>
      <c r="I657" s="849">
        <v>185</v>
      </c>
      <c r="J657" s="832"/>
      <c r="K657" s="832">
        <v>37</v>
      </c>
      <c r="L657" s="849"/>
      <c r="M657" s="849"/>
      <c r="N657" s="832"/>
      <c r="O657" s="832"/>
      <c r="P657" s="849"/>
      <c r="Q657" s="849"/>
      <c r="R657" s="837"/>
      <c r="S657" s="850"/>
    </row>
    <row r="658" spans="1:19" ht="14.45" customHeight="1" x14ac:dyDescent="0.2">
      <c r="A658" s="831" t="s">
        <v>6366</v>
      </c>
      <c r="B658" s="832" t="s">
        <v>6367</v>
      </c>
      <c r="C658" s="832" t="s">
        <v>616</v>
      </c>
      <c r="D658" s="832" t="s">
        <v>6357</v>
      </c>
      <c r="E658" s="832" t="s">
        <v>6657</v>
      </c>
      <c r="F658" s="832" t="s">
        <v>6678</v>
      </c>
      <c r="G658" s="832" t="s">
        <v>6679</v>
      </c>
      <c r="H658" s="849">
        <v>1</v>
      </c>
      <c r="I658" s="849">
        <v>0</v>
      </c>
      <c r="J658" s="832"/>
      <c r="K658" s="832">
        <v>0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5" customHeight="1" x14ac:dyDescent="0.2">
      <c r="A659" s="831" t="s">
        <v>6366</v>
      </c>
      <c r="B659" s="832" t="s">
        <v>6367</v>
      </c>
      <c r="C659" s="832" t="s">
        <v>616</v>
      </c>
      <c r="D659" s="832" t="s">
        <v>6357</v>
      </c>
      <c r="E659" s="832" t="s">
        <v>6657</v>
      </c>
      <c r="F659" s="832" t="s">
        <v>6688</v>
      </c>
      <c r="G659" s="832" t="s">
        <v>6689</v>
      </c>
      <c r="H659" s="849">
        <v>6</v>
      </c>
      <c r="I659" s="849">
        <v>192</v>
      </c>
      <c r="J659" s="832"/>
      <c r="K659" s="832">
        <v>32</v>
      </c>
      <c r="L659" s="849"/>
      <c r="M659" s="849"/>
      <c r="N659" s="832"/>
      <c r="O659" s="832"/>
      <c r="P659" s="849"/>
      <c r="Q659" s="849"/>
      <c r="R659" s="837"/>
      <c r="S659" s="850"/>
    </row>
    <row r="660" spans="1:19" ht="14.45" customHeight="1" x14ac:dyDescent="0.2">
      <c r="A660" s="831" t="s">
        <v>6366</v>
      </c>
      <c r="B660" s="832" t="s">
        <v>6367</v>
      </c>
      <c r="C660" s="832" t="s">
        <v>616</v>
      </c>
      <c r="D660" s="832" t="s">
        <v>6357</v>
      </c>
      <c r="E660" s="832" t="s">
        <v>6657</v>
      </c>
      <c r="F660" s="832" t="s">
        <v>6700</v>
      </c>
      <c r="G660" s="832" t="s">
        <v>6701</v>
      </c>
      <c r="H660" s="849">
        <v>1</v>
      </c>
      <c r="I660" s="849">
        <v>59</v>
      </c>
      <c r="J660" s="832"/>
      <c r="K660" s="832">
        <v>59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5" customHeight="1" x14ac:dyDescent="0.2">
      <c r="A661" s="831" t="s">
        <v>6366</v>
      </c>
      <c r="B661" s="832" t="s">
        <v>6367</v>
      </c>
      <c r="C661" s="832" t="s">
        <v>616</v>
      </c>
      <c r="D661" s="832" t="s">
        <v>3273</v>
      </c>
      <c r="E661" s="832" t="s">
        <v>6368</v>
      </c>
      <c r="F661" s="832" t="s">
        <v>6369</v>
      </c>
      <c r="G661" s="832" t="s">
        <v>6370</v>
      </c>
      <c r="H661" s="849">
        <v>11.6</v>
      </c>
      <c r="I661" s="849">
        <v>627.55999999999995</v>
      </c>
      <c r="J661" s="832">
        <v>0.44106463878326996</v>
      </c>
      <c r="K661" s="832">
        <v>54.099999999999994</v>
      </c>
      <c r="L661" s="849">
        <v>26.3</v>
      </c>
      <c r="M661" s="849">
        <v>1422.83</v>
      </c>
      <c r="N661" s="832">
        <v>1</v>
      </c>
      <c r="O661" s="832">
        <v>54.099999999999994</v>
      </c>
      <c r="P661" s="849">
        <v>27.599999999999998</v>
      </c>
      <c r="Q661" s="849">
        <v>1500.48</v>
      </c>
      <c r="R661" s="837">
        <v>1.0545743342493481</v>
      </c>
      <c r="S661" s="850">
        <v>54.365217391304355</v>
      </c>
    </row>
    <row r="662" spans="1:19" ht="14.45" customHeight="1" x14ac:dyDescent="0.2">
      <c r="A662" s="831" t="s">
        <v>6366</v>
      </c>
      <c r="B662" s="832" t="s">
        <v>6367</v>
      </c>
      <c r="C662" s="832" t="s">
        <v>616</v>
      </c>
      <c r="D662" s="832" t="s">
        <v>3273</v>
      </c>
      <c r="E662" s="832" t="s">
        <v>6368</v>
      </c>
      <c r="F662" s="832" t="s">
        <v>6371</v>
      </c>
      <c r="G662" s="832" t="s">
        <v>6370</v>
      </c>
      <c r="H662" s="849">
        <v>10.199999999999999</v>
      </c>
      <c r="I662" s="849">
        <v>1104.25</v>
      </c>
      <c r="J662" s="832">
        <v>0.5543423694779116</v>
      </c>
      <c r="K662" s="832">
        <v>108.25980392156863</v>
      </c>
      <c r="L662" s="849">
        <v>18.399999999999999</v>
      </c>
      <c r="M662" s="849">
        <v>1992.0000000000002</v>
      </c>
      <c r="N662" s="832">
        <v>1</v>
      </c>
      <c r="O662" s="832">
        <v>108.26086956521742</v>
      </c>
      <c r="P662" s="849">
        <v>23.4</v>
      </c>
      <c r="Q662" s="849">
        <v>2544.13</v>
      </c>
      <c r="R662" s="837">
        <v>1.2771736947791164</v>
      </c>
      <c r="S662" s="850">
        <v>108.72350427350429</v>
      </c>
    </row>
    <row r="663" spans="1:19" ht="14.45" customHeight="1" x14ac:dyDescent="0.2">
      <c r="A663" s="831" t="s">
        <v>6366</v>
      </c>
      <c r="B663" s="832" t="s">
        <v>6367</v>
      </c>
      <c r="C663" s="832" t="s">
        <v>616</v>
      </c>
      <c r="D663" s="832" t="s">
        <v>3273</v>
      </c>
      <c r="E663" s="832" t="s">
        <v>6368</v>
      </c>
      <c r="F663" s="832" t="s">
        <v>6372</v>
      </c>
      <c r="G663" s="832" t="s">
        <v>6373</v>
      </c>
      <c r="H663" s="849">
        <v>0.30000000000000004</v>
      </c>
      <c r="I663" s="849">
        <v>45.3</v>
      </c>
      <c r="J663" s="832"/>
      <c r="K663" s="832">
        <v>150.99999999999997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5" customHeight="1" x14ac:dyDescent="0.2">
      <c r="A664" s="831" t="s">
        <v>6366</v>
      </c>
      <c r="B664" s="832" t="s">
        <v>6367</v>
      </c>
      <c r="C664" s="832" t="s">
        <v>616</v>
      </c>
      <c r="D664" s="832" t="s">
        <v>3273</v>
      </c>
      <c r="E664" s="832" t="s">
        <v>6368</v>
      </c>
      <c r="F664" s="832" t="s">
        <v>6375</v>
      </c>
      <c r="G664" s="832" t="s">
        <v>6376</v>
      </c>
      <c r="H664" s="849">
        <v>2.6</v>
      </c>
      <c r="I664" s="849">
        <v>33.44</v>
      </c>
      <c r="J664" s="832">
        <v>0.40626898311262299</v>
      </c>
      <c r="K664" s="832">
        <v>12.86153846153846</v>
      </c>
      <c r="L664" s="849">
        <v>6.4</v>
      </c>
      <c r="M664" s="849">
        <v>82.31</v>
      </c>
      <c r="N664" s="832">
        <v>1</v>
      </c>
      <c r="O664" s="832">
        <v>12.8609375</v>
      </c>
      <c r="P664" s="849">
        <v>1.4</v>
      </c>
      <c r="Q664" s="849">
        <v>18</v>
      </c>
      <c r="R664" s="837">
        <v>0.21868545741708176</v>
      </c>
      <c r="S664" s="850">
        <v>12.857142857142858</v>
      </c>
    </row>
    <row r="665" spans="1:19" ht="14.45" customHeight="1" x14ac:dyDescent="0.2">
      <c r="A665" s="831" t="s">
        <v>6366</v>
      </c>
      <c r="B665" s="832" t="s">
        <v>6367</v>
      </c>
      <c r="C665" s="832" t="s">
        <v>616</v>
      </c>
      <c r="D665" s="832" t="s">
        <v>3273</v>
      </c>
      <c r="E665" s="832" t="s">
        <v>6368</v>
      </c>
      <c r="F665" s="832" t="s">
        <v>6377</v>
      </c>
      <c r="G665" s="832" t="s">
        <v>6378</v>
      </c>
      <c r="H665" s="849">
        <v>36.400000000000006</v>
      </c>
      <c r="I665" s="849">
        <v>7476.5899999999992</v>
      </c>
      <c r="J665" s="832">
        <v>1.1417726622308624</v>
      </c>
      <c r="K665" s="832">
        <v>205.40082417582411</v>
      </c>
      <c r="L665" s="849">
        <v>36.599999999999994</v>
      </c>
      <c r="M665" s="849">
        <v>6548.23</v>
      </c>
      <c r="N665" s="832">
        <v>1</v>
      </c>
      <c r="O665" s="832">
        <v>178.91338797814208</v>
      </c>
      <c r="P665" s="849">
        <v>14.6</v>
      </c>
      <c r="Q665" s="849">
        <v>2674.6600000000003</v>
      </c>
      <c r="R665" s="837">
        <v>0.40845541466930768</v>
      </c>
      <c r="S665" s="850">
        <v>183.19589041095892</v>
      </c>
    </row>
    <row r="666" spans="1:19" ht="14.45" customHeight="1" x14ac:dyDescent="0.2">
      <c r="A666" s="831" t="s">
        <v>6366</v>
      </c>
      <c r="B666" s="832" t="s">
        <v>6367</v>
      </c>
      <c r="C666" s="832" t="s">
        <v>616</v>
      </c>
      <c r="D666" s="832" t="s">
        <v>3273</v>
      </c>
      <c r="E666" s="832" t="s">
        <v>6368</v>
      </c>
      <c r="F666" s="832" t="s">
        <v>6382</v>
      </c>
      <c r="G666" s="832" t="s">
        <v>1496</v>
      </c>
      <c r="H666" s="849"/>
      <c r="I666" s="849"/>
      <c r="J666" s="832"/>
      <c r="K666" s="832"/>
      <c r="L666" s="849">
        <v>677</v>
      </c>
      <c r="M666" s="849">
        <v>9194.68</v>
      </c>
      <c r="N666" s="832">
        <v>1</v>
      </c>
      <c r="O666" s="832">
        <v>13.581506646971935</v>
      </c>
      <c r="P666" s="849">
        <v>45</v>
      </c>
      <c r="Q666" s="849">
        <v>601.65</v>
      </c>
      <c r="R666" s="837">
        <v>6.5434577386053669E-2</v>
      </c>
      <c r="S666" s="850">
        <v>13.37</v>
      </c>
    </row>
    <row r="667" spans="1:19" ht="14.45" customHeight="1" x14ac:dyDescent="0.2">
      <c r="A667" s="831" t="s">
        <v>6366</v>
      </c>
      <c r="B667" s="832" t="s">
        <v>6367</v>
      </c>
      <c r="C667" s="832" t="s">
        <v>616</v>
      </c>
      <c r="D667" s="832" t="s">
        <v>3273</v>
      </c>
      <c r="E667" s="832" t="s">
        <v>6368</v>
      </c>
      <c r="F667" s="832" t="s">
        <v>6383</v>
      </c>
      <c r="G667" s="832" t="s">
        <v>2258</v>
      </c>
      <c r="H667" s="849"/>
      <c r="I667" s="849"/>
      <c r="J667" s="832"/>
      <c r="K667" s="832"/>
      <c r="L667" s="849"/>
      <c r="M667" s="849"/>
      <c r="N667" s="832"/>
      <c r="O667" s="832"/>
      <c r="P667" s="849">
        <v>1</v>
      </c>
      <c r="Q667" s="849">
        <v>4063.52</v>
      </c>
      <c r="R667" s="837"/>
      <c r="S667" s="850">
        <v>4063.52</v>
      </c>
    </row>
    <row r="668" spans="1:19" ht="14.45" customHeight="1" x14ac:dyDescent="0.2">
      <c r="A668" s="831" t="s">
        <v>6366</v>
      </c>
      <c r="B668" s="832" t="s">
        <v>6367</v>
      </c>
      <c r="C668" s="832" t="s">
        <v>616</v>
      </c>
      <c r="D668" s="832" t="s">
        <v>3273</v>
      </c>
      <c r="E668" s="832" t="s">
        <v>6368</v>
      </c>
      <c r="F668" s="832" t="s">
        <v>6384</v>
      </c>
      <c r="G668" s="832" t="s">
        <v>2208</v>
      </c>
      <c r="H668" s="849">
        <v>38.379999999999995</v>
      </c>
      <c r="I668" s="849">
        <v>14039.25</v>
      </c>
      <c r="J668" s="832"/>
      <c r="K668" s="832">
        <v>365.79598749348622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5" customHeight="1" x14ac:dyDescent="0.2">
      <c r="A669" s="831" t="s">
        <v>6366</v>
      </c>
      <c r="B669" s="832" t="s">
        <v>6367</v>
      </c>
      <c r="C669" s="832" t="s">
        <v>616</v>
      </c>
      <c r="D669" s="832" t="s">
        <v>3273</v>
      </c>
      <c r="E669" s="832" t="s">
        <v>6368</v>
      </c>
      <c r="F669" s="832" t="s">
        <v>6385</v>
      </c>
      <c r="G669" s="832" t="s">
        <v>976</v>
      </c>
      <c r="H669" s="849"/>
      <c r="I669" s="849"/>
      <c r="J669" s="832"/>
      <c r="K669" s="832"/>
      <c r="L669" s="849"/>
      <c r="M669" s="849"/>
      <c r="N669" s="832"/>
      <c r="O669" s="832"/>
      <c r="P669" s="849">
        <v>1.33</v>
      </c>
      <c r="Q669" s="849">
        <v>138.99</v>
      </c>
      <c r="R669" s="837"/>
      <c r="S669" s="850">
        <v>104.50375939849624</v>
      </c>
    </row>
    <row r="670" spans="1:19" ht="14.45" customHeight="1" x14ac:dyDescent="0.2">
      <c r="A670" s="831" t="s">
        <v>6366</v>
      </c>
      <c r="B670" s="832" t="s">
        <v>6367</v>
      </c>
      <c r="C670" s="832" t="s">
        <v>616</v>
      </c>
      <c r="D670" s="832" t="s">
        <v>3273</v>
      </c>
      <c r="E670" s="832" t="s">
        <v>6368</v>
      </c>
      <c r="F670" s="832" t="s">
        <v>6386</v>
      </c>
      <c r="G670" s="832" t="s">
        <v>976</v>
      </c>
      <c r="H670" s="849"/>
      <c r="I670" s="849"/>
      <c r="J670" s="832"/>
      <c r="K670" s="832"/>
      <c r="L670" s="849"/>
      <c r="M670" s="849"/>
      <c r="N670" s="832"/>
      <c r="O670" s="832"/>
      <c r="P670" s="849">
        <v>0.76</v>
      </c>
      <c r="Q670" s="849">
        <v>120.38</v>
      </c>
      <c r="R670" s="837"/>
      <c r="S670" s="850">
        <v>158.39473684210526</v>
      </c>
    </row>
    <row r="671" spans="1:19" ht="14.45" customHeight="1" x14ac:dyDescent="0.2">
      <c r="A671" s="831" t="s">
        <v>6366</v>
      </c>
      <c r="B671" s="832" t="s">
        <v>6367</v>
      </c>
      <c r="C671" s="832" t="s">
        <v>616</v>
      </c>
      <c r="D671" s="832" t="s">
        <v>3273</v>
      </c>
      <c r="E671" s="832" t="s">
        <v>6368</v>
      </c>
      <c r="F671" s="832" t="s">
        <v>6388</v>
      </c>
      <c r="G671" s="832" t="s">
        <v>6389</v>
      </c>
      <c r="H671" s="849">
        <v>8</v>
      </c>
      <c r="I671" s="849">
        <v>228987.44</v>
      </c>
      <c r="J671" s="832">
        <v>0.83998661230004468</v>
      </c>
      <c r="K671" s="832">
        <v>28623.43</v>
      </c>
      <c r="L671" s="849">
        <v>12</v>
      </c>
      <c r="M671" s="849">
        <v>272608.44</v>
      </c>
      <c r="N671" s="832">
        <v>1</v>
      </c>
      <c r="O671" s="832">
        <v>22717.37</v>
      </c>
      <c r="P671" s="849">
        <v>15</v>
      </c>
      <c r="Q671" s="849">
        <v>307277</v>
      </c>
      <c r="R671" s="837">
        <v>1.127173465355658</v>
      </c>
      <c r="S671" s="850">
        <v>20485.133333333335</v>
      </c>
    </row>
    <row r="672" spans="1:19" ht="14.45" customHeight="1" x14ac:dyDescent="0.2">
      <c r="A672" s="831" t="s">
        <v>6366</v>
      </c>
      <c r="B672" s="832" t="s">
        <v>6367</v>
      </c>
      <c r="C672" s="832" t="s">
        <v>616</v>
      </c>
      <c r="D672" s="832" t="s">
        <v>3273</v>
      </c>
      <c r="E672" s="832" t="s">
        <v>6368</v>
      </c>
      <c r="F672" s="832" t="s">
        <v>6390</v>
      </c>
      <c r="G672" s="832" t="s">
        <v>3169</v>
      </c>
      <c r="H672" s="849">
        <v>13</v>
      </c>
      <c r="I672" s="849">
        <v>372113.3</v>
      </c>
      <c r="J672" s="832"/>
      <c r="K672" s="832">
        <v>28624.1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5" customHeight="1" x14ac:dyDescent="0.2">
      <c r="A673" s="831" t="s">
        <v>6366</v>
      </c>
      <c r="B673" s="832" t="s">
        <v>6367</v>
      </c>
      <c r="C673" s="832" t="s">
        <v>616</v>
      </c>
      <c r="D673" s="832" t="s">
        <v>3273</v>
      </c>
      <c r="E673" s="832" t="s">
        <v>6368</v>
      </c>
      <c r="F673" s="832" t="s">
        <v>6393</v>
      </c>
      <c r="G673" s="832" t="s">
        <v>3205</v>
      </c>
      <c r="H673" s="849">
        <v>66.86</v>
      </c>
      <c r="I673" s="849">
        <v>946744.44000000006</v>
      </c>
      <c r="J673" s="832">
        <v>2.3361852933637954</v>
      </c>
      <c r="K673" s="832">
        <v>14160.102303320373</v>
      </c>
      <c r="L673" s="849">
        <v>30.3</v>
      </c>
      <c r="M673" s="849">
        <v>405252.29000000004</v>
      </c>
      <c r="N673" s="832">
        <v>1</v>
      </c>
      <c r="O673" s="832">
        <v>13374.663036303631</v>
      </c>
      <c r="P673" s="849">
        <v>18.330000000000002</v>
      </c>
      <c r="Q673" s="849">
        <v>240814.64</v>
      </c>
      <c r="R673" s="837">
        <v>0.59423387835760288</v>
      </c>
      <c r="S673" s="850">
        <v>13137.732678668848</v>
      </c>
    </row>
    <row r="674" spans="1:19" ht="14.45" customHeight="1" x14ac:dyDescent="0.2">
      <c r="A674" s="831" t="s">
        <v>6366</v>
      </c>
      <c r="B674" s="832" t="s">
        <v>6367</v>
      </c>
      <c r="C674" s="832" t="s">
        <v>616</v>
      </c>
      <c r="D674" s="832" t="s">
        <v>3273</v>
      </c>
      <c r="E674" s="832" t="s">
        <v>6368</v>
      </c>
      <c r="F674" s="832" t="s">
        <v>6397</v>
      </c>
      <c r="G674" s="832" t="s">
        <v>6395</v>
      </c>
      <c r="H674" s="849">
        <v>3</v>
      </c>
      <c r="I674" s="849">
        <v>334339.59000000003</v>
      </c>
      <c r="J674" s="832"/>
      <c r="K674" s="832">
        <v>111446.53000000001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5" customHeight="1" x14ac:dyDescent="0.2">
      <c r="A675" s="831" t="s">
        <v>6366</v>
      </c>
      <c r="B675" s="832" t="s">
        <v>6367</v>
      </c>
      <c r="C675" s="832" t="s">
        <v>616</v>
      </c>
      <c r="D675" s="832" t="s">
        <v>3273</v>
      </c>
      <c r="E675" s="832" t="s">
        <v>6368</v>
      </c>
      <c r="F675" s="832" t="s">
        <v>6400</v>
      </c>
      <c r="G675" s="832" t="s">
        <v>4461</v>
      </c>
      <c r="H675" s="849">
        <v>3</v>
      </c>
      <c r="I675" s="849">
        <v>147988.62</v>
      </c>
      <c r="J675" s="832">
        <v>0.65842223050652271</v>
      </c>
      <c r="K675" s="832">
        <v>49329.54</v>
      </c>
      <c r="L675" s="849">
        <v>7</v>
      </c>
      <c r="M675" s="849">
        <v>224762.49</v>
      </c>
      <c r="N675" s="832">
        <v>1</v>
      </c>
      <c r="O675" s="832">
        <v>32108.927142857141</v>
      </c>
      <c r="P675" s="849">
        <v>16</v>
      </c>
      <c r="Q675" s="849">
        <v>384355.2</v>
      </c>
      <c r="R675" s="837">
        <v>1.7100504626016557</v>
      </c>
      <c r="S675" s="850">
        <v>24022.2</v>
      </c>
    </row>
    <row r="676" spans="1:19" ht="14.45" customHeight="1" x14ac:dyDescent="0.2">
      <c r="A676" s="831" t="s">
        <v>6366</v>
      </c>
      <c r="B676" s="832" t="s">
        <v>6367</v>
      </c>
      <c r="C676" s="832" t="s">
        <v>616</v>
      </c>
      <c r="D676" s="832" t="s">
        <v>3273</v>
      </c>
      <c r="E676" s="832" t="s">
        <v>6368</v>
      </c>
      <c r="F676" s="832" t="s">
        <v>6401</v>
      </c>
      <c r="G676" s="832" t="s">
        <v>6402</v>
      </c>
      <c r="H676" s="849">
        <v>6</v>
      </c>
      <c r="I676" s="849">
        <v>49767.42</v>
      </c>
      <c r="J676" s="832"/>
      <c r="K676" s="832">
        <v>8294.57</v>
      </c>
      <c r="L676" s="849"/>
      <c r="M676" s="849"/>
      <c r="N676" s="832"/>
      <c r="O676" s="832"/>
      <c r="P676" s="849">
        <v>6</v>
      </c>
      <c r="Q676" s="849">
        <v>49557.9</v>
      </c>
      <c r="R676" s="837"/>
      <c r="S676" s="850">
        <v>8259.65</v>
      </c>
    </row>
    <row r="677" spans="1:19" ht="14.45" customHeight="1" x14ac:dyDescent="0.2">
      <c r="A677" s="831" t="s">
        <v>6366</v>
      </c>
      <c r="B677" s="832" t="s">
        <v>6367</v>
      </c>
      <c r="C677" s="832" t="s">
        <v>616</v>
      </c>
      <c r="D677" s="832" t="s">
        <v>3273</v>
      </c>
      <c r="E677" s="832" t="s">
        <v>6368</v>
      </c>
      <c r="F677" s="832" t="s">
        <v>6403</v>
      </c>
      <c r="G677" s="832" t="s">
        <v>6404</v>
      </c>
      <c r="H677" s="849">
        <v>1</v>
      </c>
      <c r="I677" s="849">
        <v>22668.98</v>
      </c>
      <c r="J677" s="832"/>
      <c r="K677" s="832">
        <v>22668.98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5" customHeight="1" x14ac:dyDescent="0.2">
      <c r="A678" s="831" t="s">
        <v>6366</v>
      </c>
      <c r="B678" s="832" t="s">
        <v>6367</v>
      </c>
      <c r="C678" s="832" t="s">
        <v>616</v>
      </c>
      <c r="D678" s="832" t="s">
        <v>3273</v>
      </c>
      <c r="E678" s="832" t="s">
        <v>6368</v>
      </c>
      <c r="F678" s="832" t="s">
        <v>6405</v>
      </c>
      <c r="G678" s="832" t="s">
        <v>6406</v>
      </c>
      <c r="H678" s="849"/>
      <c r="I678" s="849"/>
      <c r="J678" s="832"/>
      <c r="K678" s="832"/>
      <c r="L678" s="849">
        <v>10.58</v>
      </c>
      <c r="M678" s="849">
        <v>161785.24</v>
      </c>
      <c r="N678" s="832">
        <v>1</v>
      </c>
      <c r="O678" s="832">
        <v>15291.61058601134</v>
      </c>
      <c r="P678" s="849"/>
      <c r="Q678" s="849"/>
      <c r="R678" s="837"/>
      <c r="S678" s="850"/>
    </row>
    <row r="679" spans="1:19" ht="14.45" customHeight="1" x14ac:dyDescent="0.2">
      <c r="A679" s="831" t="s">
        <v>6366</v>
      </c>
      <c r="B679" s="832" t="s">
        <v>6367</v>
      </c>
      <c r="C679" s="832" t="s">
        <v>616</v>
      </c>
      <c r="D679" s="832" t="s">
        <v>3273</v>
      </c>
      <c r="E679" s="832" t="s">
        <v>6368</v>
      </c>
      <c r="F679" s="832" t="s">
        <v>6407</v>
      </c>
      <c r="G679" s="832" t="s">
        <v>4461</v>
      </c>
      <c r="H679" s="849"/>
      <c r="I679" s="849"/>
      <c r="J679" s="832"/>
      <c r="K679" s="832"/>
      <c r="L679" s="849"/>
      <c r="M679" s="849"/>
      <c r="N679" s="832"/>
      <c r="O679" s="832"/>
      <c r="P679" s="849">
        <v>1</v>
      </c>
      <c r="Q679" s="849">
        <v>72066.600000000006</v>
      </c>
      <c r="R679" s="837"/>
      <c r="S679" s="850">
        <v>72066.600000000006</v>
      </c>
    </row>
    <row r="680" spans="1:19" ht="14.45" customHeight="1" x14ac:dyDescent="0.2">
      <c r="A680" s="831" t="s">
        <v>6366</v>
      </c>
      <c r="B680" s="832" t="s">
        <v>6367</v>
      </c>
      <c r="C680" s="832" t="s">
        <v>616</v>
      </c>
      <c r="D680" s="832" t="s">
        <v>3273</v>
      </c>
      <c r="E680" s="832" t="s">
        <v>6368</v>
      </c>
      <c r="F680" s="832" t="s">
        <v>6408</v>
      </c>
      <c r="G680" s="832" t="s">
        <v>2288</v>
      </c>
      <c r="H680" s="849">
        <v>29.04</v>
      </c>
      <c r="I680" s="849">
        <v>208263</v>
      </c>
      <c r="J680" s="832">
        <v>0.6260080128833273</v>
      </c>
      <c r="K680" s="832">
        <v>7171.590909090909</v>
      </c>
      <c r="L680" s="849">
        <v>48.84</v>
      </c>
      <c r="M680" s="849">
        <v>332684.24000000005</v>
      </c>
      <c r="N680" s="832">
        <v>1</v>
      </c>
      <c r="O680" s="832">
        <v>6811.7166257166264</v>
      </c>
      <c r="P680" s="849">
        <v>66.990000000000009</v>
      </c>
      <c r="Q680" s="849">
        <v>433253.56</v>
      </c>
      <c r="R680" s="837">
        <v>1.3022966161547056</v>
      </c>
      <c r="S680" s="850">
        <v>6467.4363337811601</v>
      </c>
    </row>
    <row r="681" spans="1:19" ht="14.45" customHeight="1" x14ac:dyDescent="0.2">
      <c r="A681" s="831" t="s">
        <v>6366</v>
      </c>
      <c r="B681" s="832" t="s">
        <v>6367</v>
      </c>
      <c r="C681" s="832" t="s">
        <v>616</v>
      </c>
      <c r="D681" s="832" t="s">
        <v>3273</v>
      </c>
      <c r="E681" s="832" t="s">
        <v>6368</v>
      </c>
      <c r="F681" s="832" t="s">
        <v>6409</v>
      </c>
      <c r="G681" s="832" t="s">
        <v>2288</v>
      </c>
      <c r="H681" s="849">
        <v>0.38</v>
      </c>
      <c r="I681" s="849">
        <v>10900.92</v>
      </c>
      <c r="J681" s="832">
        <v>8.9773346536752615E-3</v>
      </c>
      <c r="K681" s="832">
        <v>28686.631578947367</v>
      </c>
      <c r="L681" s="849">
        <v>44.849999999999994</v>
      </c>
      <c r="M681" s="849">
        <v>1214271.3199999998</v>
      </c>
      <c r="N681" s="832">
        <v>1</v>
      </c>
      <c r="O681" s="832">
        <v>27074.053957636566</v>
      </c>
      <c r="P681" s="849">
        <v>43.459999999999994</v>
      </c>
      <c r="Q681" s="849">
        <v>1123146.3799999999</v>
      </c>
      <c r="R681" s="837">
        <v>0.924955042172947</v>
      </c>
      <c r="S681" s="850">
        <v>25843.220892774967</v>
      </c>
    </row>
    <row r="682" spans="1:19" ht="14.45" customHeight="1" x14ac:dyDescent="0.2">
      <c r="A682" s="831" t="s">
        <v>6366</v>
      </c>
      <c r="B682" s="832" t="s">
        <v>6367</v>
      </c>
      <c r="C682" s="832" t="s">
        <v>616</v>
      </c>
      <c r="D682" s="832" t="s">
        <v>3273</v>
      </c>
      <c r="E682" s="832" t="s">
        <v>6368</v>
      </c>
      <c r="F682" s="832" t="s">
        <v>6410</v>
      </c>
      <c r="G682" s="832" t="s">
        <v>2298</v>
      </c>
      <c r="H682" s="849">
        <v>190.05</v>
      </c>
      <c r="I682" s="849">
        <v>947019.14999999991</v>
      </c>
      <c r="J682" s="832">
        <v>0.90216679983757508</v>
      </c>
      <c r="K682" s="832">
        <v>4982.9999999999991</v>
      </c>
      <c r="L682" s="849">
        <v>214.64</v>
      </c>
      <c r="M682" s="849">
        <v>1049716.25</v>
      </c>
      <c r="N682" s="832">
        <v>1</v>
      </c>
      <c r="O682" s="832">
        <v>4890.5900577711518</v>
      </c>
      <c r="P682" s="849">
        <v>349.71000000000004</v>
      </c>
      <c r="Q682" s="849">
        <v>1710288.21</v>
      </c>
      <c r="R682" s="837">
        <v>1.629286209487564</v>
      </c>
      <c r="S682" s="850">
        <v>4890.5899459552193</v>
      </c>
    </row>
    <row r="683" spans="1:19" ht="14.45" customHeight="1" x14ac:dyDescent="0.2">
      <c r="A683" s="831" t="s">
        <v>6366</v>
      </c>
      <c r="B683" s="832" t="s">
        <v>6367</v>
      </c>
      <c r="C683" s="832" t="s">
        <v>616</v>
      </c>
      <c r="D683" s="832" t="s">
        <v>3273</v>
      </c>
      <c r="E683" s="832" t="s">
        <v>6368</v>
      </c>
      <c r="F683" s="832" t="s">
        <v>6412</v>
      </c>
      <c r="G683" s="832" t="s">
        <v>3215</v>
      </c>
      <c r="H683" s="849">
        <v>29.75</v>
      </c>
      <c r="I683" s="849">
        <v>313490.32999999996</v>
      </c>
      <c r="J683" s="832">
        <v>0.33845956502901126</v>
      </c>
      <c r="K683" s="832">
        <v>10537.490084033612</v>
      </c>
      <c r="L683" s="849">
        <v>100.3</v>
      </c>
      <c r="M683" s="849">
        <v>926226.83</v>
      </c>
      <c r="N683" s="832">
        <v>1</v>
      </c>
      <c r="O683" s="832">
        <v>9234.564606181455</v>
      </c>
      <c r="P683" s="849">
        <v>365.68</v>
      </c>
      <c r="Q683" s="849">
        <v>3346092.66</v>
      </c>
      <c r="R683" s="837">
        <v>3.61260606108765</v>
      </c>
      <c r="S683" s="850">
        <v>9150.3299606213077</v>
      </c>
    </row>
    <row r="684" spans="1:19" ht="14.45" customHeight="1" x14ac:dyDescent="0.2">
      <c r="A684" s="831" t="s">
        <v>6366</v>
      </c>
      <c r="B684" s="832" t="s">
        <v>6367</v>
      </c>
      <c r="C684" s="832" t="s">
        <v>616</v>
      </c>
      <c r="D684" s="832" t="s">
        <v>3273</v>
      </c>
      <c r="E684" s="832" t="s">
        <v>6368</v>
      </c>
      <c r="F684" s="832" t="s">
        <v>6413</v>
      </c>
      <c r="G684" s="832" t="s">
        <v>6414</v>
      </c>
      <c r="H684" s="849">
        <v>16</v>
      </c>
      <c r="I684" s="849">
        <v>779.83999999999992</v>
      </c>
      <c r="J684" s="832"/>
      <c r="K684" s="832">
        <v>48.739999999999995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5" customHeight="1" x14ac:dyDescent="0.2">
      <c r="A685" s="831" t="s">
        <v>6366</v>
      </c>
      <c r="B685" s="832" t="s">
        <v>6367</v>
      </c>
      <c r="C685" s="832" t="s">
        <v>616</v>
      </c>
      <c r="D685" s="832" t="s">
        <v>3273</v>
      </c>
      <c r="E685" s="832" t="s">
        <v>6368</v>
      </c>
      <c r="F685" s="832" t="s">
        <v>6415</v>
      </c>
      <c r="G685" s="832" t="s">
        <v>6416</v>
      </c>
      <c r="H685" s="849">
        <v>71.63</v>
      </c>
      <c r="I685" s="849">
        <v>9851.85</v>
      </c>
      <c r="J685" s="832"/>
      <c r="K685" s="832">
        <v>137.53804271953095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5" customHeight="1" x14ac:dyDescent="0.2">
      <c r="A686" s="831" t="s">
        <v>6366</v>
      </c>
      <c r="B686" s="832" t="s">
        <v>6367</v>
      </c>
      <c r="C686" s="832" t="s">
        <v>616</v>
      </c>
      <c r="D686" s="832" t="s">
        <v>3273</v>
      </c>
      <c r="E686" s="832" t="s">
        <v>6368</v>
      </c>
      <c r="F686" s="832" t="s">
        <v>6417</v>
      </c>
      <c r="G686" s="832" t="s">
        <v>6416</v>
      </c>
      <c r="H686" s="849">
        <v>37.819999999999993</v>
      </c>
      <c r="I686" s="849">
        <v>26007.260000000002</v>
      </c>
      <c r="J686" s="832"/>
      <c r="K686" s="832">
        <v>687.65891062929688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5" customHeight="1" x14ac:dyDescent="0.2">
      <c r="A687" s="831" t="s">
        <v>6366</v>
      </c>
      <c r="B687" s="832" t="s">
        <v>6367</v>
      </c>
      <c r="C687" s="832" t="s">
        <v>616</v>
      </c>
      <c r="D687" s="832" t="s">
        <v>3273</v>
      </c>
      <c r="E687" s="832" t="s">
        <v>6368</v>
      </c>
      <c r="F687" s="832" t="s">
        <v>6421</v>
      </c>
      <c r="G687" s="832" t="s">
        <v>2258</v>
      </c>
      <c r="H687" s="849">
        <v>13</v>
      </c>
      <c r="I687" s="849">
        <v>26979.68</v>
      </c>
      <c r="J687" s="832"/>
      <c r="K687" s="832">
        <v>2075.36</v>
      </c>
      <c r="L687" s="849"/>
      <c r="M687" s="849"/>
      <c r="N687" s="832"/>
      <c r="O687" s="832"/>
      <c r="P687" s="849">
        <v>14</v>
      </c>
      <c r="Q687" s="849">
        <v>18072.04</v>
      </c>
      <c r="R687" s="837"/>
      <c r="S687" s="850">
        <v>1290.8600000000001</v>
      </c>
    </row>
    <row r="688" spans="1:19" ht="14.45" customHeight="1" x14ac:dyDescent="0.2">
      <c r="A688" s="831" t="s">
        <v>6366</v>
      </c>
      <c r="B688" s="832" t="s">
        <v>6367</v>
      </c>
      <c r="C688" s="832" t="s">
        <v>616</v>
      </c>
      <c r="D688" s="832" t="s">
        <v>3273</v>
      </c>
      <c r="E688" s="832" t="s">
        <v>6368</v>
      </c>
      <c r="F688" s="832" t="s">
        <v>6422</v>
      </c>
      <c r="G688" s="832" t="s">
        <v>673</v>
      </c>
      <c r="H688" s="849"/>
      <c r="I688" s="849"/>
      <c r="J688" s="832"/>
      <c r="K688" s="832"/>
      <c r="L688" s="849">
        <v>0.1</v>
      </c>
      <c r="M688" s="849">
        <v>4.71</v>
      </c>
      <c r="N688" s="832">
        <v>1</v>
      </c>
      <c r="O688" s="832">
        <v>47.099999999999994</v>
      </c>
      <c r="P688" s="849"/>
      <c r="Q688" s="849"/>
      <c r="R688" s="837"/>
      <c r="S688" s="850"/>
    </row>
    <row r="689" spans="1:19" ht="14.45" customHeight="1" x14ac:dyDescent="0.2">
      <c r="A689" s="831" t="s">
        <v>6366</v>
      </c>
      <c r="B689" s="832" t="s">
        <v>6367</v>
      </c>
      <c r="C689" s="832" t="s">
        <v>616</v>
      </c>
      <c r="D689" s="832" t="s">
        <v>3273</v>
      </c>
      <c r="E689" s="832" t="s">
        <v>6368</v>
      </c>
      <c r="F689" s="832" t="s">
        <v>6423</v>
      </c>
      <c r="G689" s="832" t="s">
        <v>1445</v>
      </c>
      <c r="H689" s="849">
        <v>72.5</v>
      </c>
      <c r="I689" s="849">
        <v>13205.87</v>
      </c>
      <c r="J689" s="832">
        <v>0.76145772789755795</v>
      </c>
      <c r="K689" s="832">
        <v>182.14993103448276</v>
      </c>
      <c r="L689" s="849">
        <v>97.1</v>
      </c>
      <c r="M689" s="849">
        <v>17342.88</v>
      </c>
      <c r="N689" s="832">
        <v>1</v>
      </c>
      <c r="O689" s="832">
        <v>178.60844490216274</v>
      </c>
      <c r="P689" s="849">
        <v>57.82</v>
      </c>
      <c r="Q689" s="849">
        <v>10133.17</v>
      </c>
      <c r="R689" s="837">
        <v>0.58428415580341897</v>
      </c>
      <c r="S689" s="850">
        <v>175.25371843652715</v>
      </c>
    </row>
    <row r="690" spans="1:19" ht="14.45" customHeight="1" x14ac:dyDescent="0.2">
      <c r="A690" s="831" t="s">
        <v>6366</v>
      </c>
      <c r="B690" s="832" t="s">
        <v>6367</v>
      </c>
      <c r="C690" s="832" t="s">
        <v>616</v>
      </c>
      <c r="D690" s="832" t="s">
        <v>3273</v>
      </c>
      <c r="E690" s="832" t="s">
        <v>6368</v>
      </c>
      <c r="F690" s="832" t="s">
        <v>6424</v>
      </c>
      <c r="G690" s="832" t="s">
        <v>881</v>
      </c>
      <c r="H690" s="849">
        <v>127</v>
      </c>
      <c r="I690" s="849">
        <v>9241.5600000000013</v>
      </c>
      <c r="J690" s="832">
        <v>2.5825161869046056</v>
      </c>
      <c r="K690" s="832">
        <v>72.768188976377957</v>
      </c>
      <c r="L690" s="849">
        <v>53.8</v>
      </c>
      <c r="M690" s="849">
        <v>3578.51</v>
      </c>
      <c r="N690" s="832">
        <v>1</v>
      </c>
      <c r="O690" s="832">
        <v>66.515055762081786</v>
      </c>
      <c r="P690" s="849">
        <v>17.100000000000001</v>
      </c>
      <c r="Q690" s="849">
        <v>1027.2299999999998</v>
      </c>
      <c r="R690" s="837">
        <v>0.28705522689611029</v>
      </c>
      <c r="S690" s="850">
        <v>60.071929824561387</v>
      </c>
    </row>
    <row r="691" spans="1:19" ht="14.45" customHeight="1" x14ac:dyDescent="0.2">
      <c r="A691" s="831" t="s">
        <v>6366</v>
      </c>
      <c r="B691" s="832" t="s">
        <v>6367</v>
      </c>
      <c r="C691" s="832" t="s">
        <v>616</v>
      </c>
      <c r="D691" s="832" t="s">
        <v>3273</v>
      </c>
      <c r="E691" s="832" t="s">
        <v>6368</v>
      </c>
      <c r="F691" s="832" t="s">
        <v>6425</v>
      </c>
      <c r="G691" s="832" t="s">
        <v>3373</v>
      </c>
      <c r="H691" s="849">
        <v>2.82</v>
      </c>
      <c r="I691" s="849">
        <v>1431.69</v>
      </c>
      <c r="J691" s="832">
        <v>41.74023323615161</v>
      </c>
      <c r="K691" s="832">
        <v>507.69148936170217</v>
      </c>
      <c r="L691" s="849">
        <v>0.05</v>
      </c>
      <c r="M691" s="849">
        <v>34.299999999999997</v>
      </c>
      <c r="N691" s="832">
        <v>1</v>
      </c>
      <c r="O691" s="832">
        <v>685.99999999999989</v>
      </c>
      <c r="P691" s="849">
        <v>4.0600000000000005</v>
      </c>
      <c r="Q691" s="849">
        <v>2785.87</v>
      </c>
      <c r="R691" s="837">
        <v>81.220699708454816</v>
      </c>
      <c r="S691" s="850">
        <v>686.17487684729053</v>
      </c>
    </row>
    <row r="692" spans="1:19" ht="14.45" customHeight="1" x14ac:dyDescent="0.2">
      <c r="A692" s="831" t="s">
        <v>6366</v>
      </c>
      <c r="B692" s="832" t="s">
        <v>6367</v>
      </c>
      <c r="C692" s="832" t="s">
        <v>616</v>
      </c>
      <c r="D692" s="832" t="s">
        <v>3273</v>
      </c>
      <c r="E692" s="832" t="s">
        <v>6368</v>
      </c>
      <c r="F692" s="832" t="s">
        <v>6426</v>
      </c>
      <c r="G692" s="832" t="s">
        <v>3373</v>
      </c>
      <c r="H692" s="849">
        <v>8</v>
      </c>
      <c r="I692" s="849">
        <v>1022.8199999999999</v>
      </c>
      <c r="J692" s="832"/>
      <c r="K692" s="832">
        <v>127.85249999999999</v>
      </c>
      <c r="L692" s="849"/>
      <c r="M692" s="849"/>
      <c r="N692" s="832"/>
      <c r="O692" s="832"/>
      <c r="P692" s="849">
        <v>2</v>
      </c>
      <c r="Q692" s="849">
        <v>343.1</v>
      </c>
      <c r="R692" s="837"/>
      <c r="S692" s="850">
        <v>171.55</v>
      </c>
    </row>
    <row r="693" spans="1:19" ht="14.45" customHeight="1" x14ac:dyDescent="0.2">
      <c r="A693" s="831" t="s">
        <v>6366</v>
      </c>
      <c r="B693" s="832" t="s">
        <v>6367</v>
      </c>
      <c r="C693" s="832" t="s">
        <v>616</v>
      </c>
      <c r="D693" s="832" t="s">
        <v>3273</v>
      </c>
      <c r="E693" s="832" t="s">
        <v>6368</v>
      </c>
      <c r="F693" s="832" t="s">
        <v>6427</v>
      </c>
      <c r="G693" s="832" t="s">
        <v>3373</v>
      </c>
      <c r="H693" s="849">
        <v>14.69</v>
      </c>
      <c r="I693" s="849">
        <v>3764.88</v>
      </c>
      <c r="J693" s="832">
        <v>10.973447200443033</v>
      </c>
      <c r="K693" s="832">
        <v>256.28863172226005</v>
      </c>
      <c r="L693" s="849">
        <v>1</v>
      </c>
      <c r="M693" s="849">
        <v>343.09</v>
      </c>
      <c r="N693" s="832">
        <v>1</v>
      </c>
      <c r="O693" s="832">
        <v>343.09</v>
      </c>
      <c r="P693" s="849">
        <v>3.02</v>
      </c>
      <c r="Q693" s="849">
        <v>1036.1299999999999</v>
      </c>
      <c r="R693" s="837">
        <v>3.0199947535632048</v>
      </c>
      <c r="S693" s="850">
        <v>343.08940397350989</v>
      </c>
    </row>
    <row r="694" spans="1:19" ht="14.45" customHeight="1" x14ac:dyDescent="0.2">
      <c r="A694" s="831" t="s">
        <v>6366</v>
      </c>
      <c r="B694" s="832" t="s">
        <v>6367</v>
      </c>
      <c r="C694" s="832" t="s">
        <v>616</v>
      </c>
      <c r="D694" s="832" t="s">
        <v>3273</v>
      </c>
      <c r="E694" s="832" t="s">
        <v>6368</v>
      </c>
      <c r="F694" s="832" t="s">
        <v>6428</v>
      </c>
      <c r="G694" s="832" t="s">
        <v>1559</v>
      </c>
      <c r="H694" s="849">
        <v>1.6</v>
      </c>
      <c r="I694" s="849">
        <v>95.960000000000008</v>
      </c>
      <c r="J694" s="832">
        <v>2.2956937799043065</v>
      </c>
      <c r="K694" s="832">
        <v>59.975000000000001</v>
      </c>
      <c r="L694" s="849">
        <v>0.8</v>
      </c>
      <c r="M694" s="849">
        <v>41.8</v>
      </c>
      <c r="N694" s="832">
        <v>1</v>
      </c>
      <c r="O694" s="832">
        <v>52.249999999999993</v>
      </c>
      <c r="P694" s="849">
        <v>0.2</v>
      </c>
      <c r="Q694" s="849">
        <v>8.92</v>
      </c>
      <c r="R694" s="837">
        <v>0.21339712918660289</v>
      </c>
      <c r="S694" s="850">
        <v>44.599999999999994</v>
      </c>
    </row>
    <row r="695" spans="1:19" ht="14.45" customHeight="1" x14ac:dyDescent="0.2">
      <c r="A695" s="831" t="s">
        <v>6366</v>
      </c>
      <c r="B695" s="832" t="s">
        <v>6367</v>
      </c>
      <c r="C695" s="832" t="s">
        <v>616</v>
      </c>
      <c r="D695" s="832" t="s">
        <v>3273</v>
      </c>
      <c r="E695" s="832" t="s">
        <v>6368</v>
      </c>
      <c r="F695" s="832" t="s">
        <v>6430</v>
      </c>
      <c r="G695" s="832" t="s">
        <v>6431</v>
      </c>
      <c r="H695" s="849">
        <v>1.32</v>
      </c>
      <c r="I695" s="849">
        <v>359.4</v>
      </c>
      <c r="J695" s="832">
        <v>1.8677892111007173</v>
      </c>
      <c r="K695" s="832">
        <v>272.27272727272725</v>
      </c>
      <c r="L695" s="849">
        <v>0.8</v>
      </c>
      <c r="M695" s="849">
        <v>192.42</v>
      </c>
      <c r="N695" s="832">
        <v>1</v>
      </c>
      <c r="O695" s="832">
        <v>240.52499999999998</v>
      </c>
      <c r="P695" s="849">
        <v>1.48</v>
      </c>
      <c r="Q695" s="849">
        <v>308.24</v>
      </c>
      <c r="R695" s="837">
        <v>1.6019124831098639</v>
      </c>
      <c r="S695" s="850">
        <v>208.27027027027029</v>
      </c>
    </row>
    <row r="696" spans="1:19" ht="14.45" customHeight="1" x14ac:dyDescent="0.2">
      <c r="A696" s="831" t="s">
        <v>6366</v>
      </c>
      <c r="B696" s="832" t="s">
        <v>6367</v>
      </c>
      <c r="C696" s="832" t="s">
        <v>616</v>
      </c>
      <c r="D696" s="832" t="s">
        <v>3273</v>
      </c>
      <c r="E696" s="832" t="s">
        <v>6368</v>
      </c>
      <c r="F696" s="832" t="s">
        <v>6432</v>
      </c>
      <c r="G696" s="832" t="s">
        <v>6433</v>
      </c>
      <c r="H696" s="849">
        <v>13.1</v>
      </c>
      <c r="I696" s="849">
        <v>1536.6399999999999</v>
      </c>
      <c r="J696" s="832">
        <v>0.82390473279823273</v>
      </c>
      <c r="K696" s="832">
        <v>117.30076335877862</v>
      </c>
      <c r="L696" s="849">
        <v>15.9</v>
      </c>
      <c r="M696" s="849">
        <v>1865.07</v>
      </c>
      <c r="N696" s="832">
        <v>1</v>
      </c>
      <c r="O696" s="832">
        <v>117.3</v>
      </c>
      <c r="P696" s="849">
        <v>20.599999999999998</v>
      </c>
      <c r="Q696" s="849">
        <v>2416.42</v>
      </c>
      <c r="R696" s="837">
        <v>1.2956189311929311</v>
      </c>
      <c r="S696" s="850">
        <v>117.30194174757283</v>
      </c>
    </row>
    <row r="697" spans="1:19" ht="14.45" customHeight="1" x14ac:dyDescent="0.2">
      <c r="A697" s="831" t="s">
        <v>6366</v>
      </c>
      <c r="B697" s="832" t="s">
        <v>6367</v>
      </c>
      <c r="C697" s="832" t="s">
        <v>616</v>
      </c>
      <c r="D697" s="832" t="s">
        <v>3273</v>
      </c>
      <c r="E697" s="832" t="s">
        <v>6368</v>
      </c>
      <c r="F697" s="832" t="s">
        <v>6434</v>
      </c>
      <c r="G697" s="832" t="s">
        <v>1451</v>
      </c>
      <c r="H697" s="849">
        <v>7.3999999999999995</v>
      </c>
      <c r="I697" s="849">
        <v>662.3</v>
      </c>
      <c r="J697" s="832">
        <v>1.514001600182878</v>
      </c>
      <c r="K697" s="832">
        <v>89.5</v>
      </c>
      <c r="L697" s="849">
        <v>5.1999999999999993</v>
      </c>
      <c r="M697" s="849">
        <v>437.45</v>
      </c>
      <c r="N697" s="832">
        <v>1</v>
      </c>
      <c r="O697" s="832">
        <v>84.125000000000014</v>
      </c>
      <c r="P697" s="849">
        <v>2.4</v>
      </c>
      <c r="Q697" s="849">
        <v>159.54999999999998</v>
      </c>
      <c r="R697" s="837">
        <v>0.36472739741684762</v>
      </c>
      <c r="S697" s="850">
        <v>66.479166666666657</v>
      </c>
    </row>
    <row r="698" spans="1:19" ht="14.45" customHeight="1" x14ac:dyDescent="0.2">
      <c r="A698" s="831" t="s">
        <v>6366</v>
      </c>
      <c r="B698" s="832" t="s">
        <v>6367</v>
      </c>
      <c r="C698" s="832" t="s">
        <v>616</v>
      </c>
      <c r="D698" s="832" t="s">
        <v>3273</v>
      </c>
      <c r="E698" s="832" t="s">
        <v>6368</v>
      </c>
      <c r="F698" s="832" t="s">
        <v>6438</v>
      </c>
      <c r="G698" s="832" t="s">
        <v>1936</v>
      </c>
      <c r="H698" s="849">
        <v>1.07</v>
      </c>
      <c r="I698" s="849">
        <v>211.11000000000004</v>
      </c>
      <c r="J698" s="832">
        <v>1.2988187523071246</v>
      </c>
      <c r="K698" s="832">
        <v>197.29906542056077</v>
      </c>
      <c r="L698" s="849">
        <v>0.81</v>
      </c>
      <c r="M698" s="849">
        <v>162.54</v>
      </c>
      <c r="N698" s="832">
        <v>1</v>
      </c>
      <c r="O698" s="832">
        <v>200.66666666666666</v>
      </c>
      <c r="P698" s="849">
        <v>2.66</v>
      </c>
      <c r="Q698" s="849">
        <v>507.73</v>
      </c>
      <c r="R698" s="837">
        <v>3.1237233911652518</v>
      </c>
      <c r="S698" s="850">
        <v>190.87593984962405</v>
      </c>
    </row>
    <row r="699" spans="1:19" ht="14.45" customHeight="1" x14ac:dyDescent="0.2">
      <c r="A699" s="831" t="s">
        <v>6366</v>
      </c>
      <c r="B699" s="832" t="s">
        <v>6367</v>
      </c>
      <c r="C699" s="832" t="s">
        <v>616</v>
      </c>
      <c r="D699" s="832" t="s">
        <v>3273</v>
      </c>
      <c r="E699" s="832" t="s">
        <v>6368</v>
      </c>
      <c r="F699" s="832" t="s">
        <v>6439</v>
      </c>
      <c r="G699" s="832" t="s">
        <v>2816</v>
      </c>
      <c r="H699" s="849">
        <v>82.66</v>
      </c>
      <c r="I699" s="849">
        <v>194492.37999999998</v>
      </c>
      <c r="J699" s="832">
        <v>0.57471234003311655</v>
      </c>
      <c r="K699" s="832">
        <v>2352.9201548511974</v>
      </c>
      <c r="L699" s="849">
        <v>143.82999999999998</v>
      </c>
      <c r="M699" s="849">
        <v>338416.92</v>
      </c>
      <c r="N699" s="832">
        <v>1</v>
      </c>
      <c r="O699" s="832">
        <v>2352.8952235277761</v>
      </c>
      <c r="P699" s="849"/>
      <c r="Q699" s="849"/>
      <c r="R699" s="837"/>
      <c r="S699" s="850"/>
    </row>
    <row r="700" spans="1:19" ht="14.45" customHeight="1" x14ac:dyDescent="0.2">
      <c r="A700" s="831" t="s">
        <v>6366</v>
      </c>
      <c r="B700" s="832" t="s">
        <v>6367</v>
      </c>
      <c r="C700" s="832" t="s">
        <v>616</v>
      </c>
      <c r="D700" s="832" t="s">
        <v>3273</v>
      </c>
      <c r="E700" s="832" t="s">
        <v>6368</v>
      </c>
      <c r="F700" s="832" t="s">
        <v>6442</v>
      </c>
      <c r="G700" s="832" t="s">
        <v>6443</v>
      </c>
      <c r="H700" s="849">
        <v>39.14</v>
      </c>
      <c r="I700" s="849">
        <v>19482.899999999998</v>
      </c>
      <c r="J700" s="832">
        <v>43.012407276580703</v>
      </c>
      <c r="K700" s="832">
        <v>497.77465508431266</v>
      </c>
      <c r="L700" s="849">
        <v>0.91</v>
      </c>
      <c r="M700" s="849">
        <v>452.96000000000004</v>
      </c>
      <c r="N700" s="832">
        <v>1</v>
      </c>
      <c r="O700" s="832">
        <v>497.75824175824181</v>
      </c>
      <c r="P700" s="849"/>
      <c r="Q700" s="849"/>
      <c r="R700" s="837"/>
      <c r="S700" s="850"/>
    </row>
    <row r="701" spans="1:19" ht="14.45" customHeight="1" x14ac:dyDescent="0.2">
      <c r="A701" s="831" t="s">
        <v>6366</v>
      </c>
      <c r="B701" s="832" t="s">
        <v>6367</v>
      </c>
      <c r="C701" s="832" t="s">
        <v>616</v>
      </c>
      <c r="D701" s="832" t="s">
        <v>3273</v>
      </c>
      <c r="E701" s="832" t="s">
        <v>6368</v>
      </c>
      <c r="F701" s="832" t="s">
        <v>6444</v>
      </c>
      <c r="G701" s="832" t="s">
        <v>6443</v>
      </c>
      <c r="H701" s="849">
        <v>63.11999999999999</v>
      </c>
      <c r="I701" s="849">
        <v>10472.89</v>
      </c>
      <c r="J701" s="832">
        <v>123.76376743086739</v>
      </c>
      <c r="K701" s="832">
        <v>165.92031051964514</v>
      </c>
      <c r="L701" s="849">
        <v>0.51</v>
      </c>
      <c r="M701" s="849">
        <v>84.62</v>
      </c>
      <c r="N701" s="832">
        <v>1</v>
      </c>
      <c r="O701" s="832">
        <v>165.92156862745099</v>
      </c>
      <c r="P701" s="849"/>
      <c r="Q701" s="849"/>
      <c r="R701" s="837"/>
      <c r="S701" s="850"/>
    </row>
    <row r="702" spans="1:19" ht="14.45" customHeight="1" x14ac:dyDescent="0.2">
      <c r="A702" s="831" t="s">
        <v>6366</v>
      </c>
      <c r="B702" s="832" t="s">
        <v>6367</v>
      </c>
      <c r="C702" s="832" t="s">
        <v>616</v>
      </c>
      <c r="D702" s="832" t="s">
        <v>3273</v>
      </c>
      <c r="E702" s="832" t="s">
        <v>6368</v>
      </c>
      <c r="F702" s="832" t="s">
        <v>6447</v>
      </c>
      <c r="G702" s="832" t="s">
        <v>6448</v>
      </c>
      <c r="H702" s="849">
        <v>33.4</v>
      </c>
      <c r="I702" s="849">
        <v>23903.59</v>
      </c>
      <c r="J702" s="832"/>
      <c r="K702" s="832">
        <v>715.6763473053893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5" customHeight="1" x14ac:dyDescent="0.2">
      <c r="A703" s="831" t="s">
        <v>6366</v>
      </c>
      <c r="B703" s="832" t="s">
        <v>6367</v>
      </c>
      <c r="C703" s="832" t="s">
        <v>616</v>
      </c>
      <c r="D703" s="832" t="s">
        <v>3273</v>
      </c>
      <c r="E703" s="832" t="s">
        <v>6368</v>
      </c>
      <c r="F703" s="832" t="s">
        <v>6449</v>
      </c>
      <c r="G703" s="832" t="s">
        <v>6448</v>
      </c>
      <c r="H703" s="849">
        <v>35.630000000000003</v>
      </c>
      <c r="I703" s="849">
        <v>50999.25</v>
      </c>
      <c r="J703" s="832"/>
      <c r="K703" s="832">
        <v>1431.3570025259612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5" customHeight="1" x14ac:dyDescent="0.2">
      <c r="A704" s="831" t="s">
        <v>6366</v>
      </c>
      <c r="B704" s="832" t="s">
        <v>6367</v>
      </c>
      <c r="C704" s="832" t="s">
        <v>616</v>
      </c>
      <c r="D704" s="832" t="s">
        <v>3273</v>
      </c>
      <c r="E704" s="832" t="s">
        <v>6368</v>
      </c>
      <c r="F704" s="832" t="s">
        <v>6452</v>
      </c>
      <c r="G704" s="832" t="s">
        <v>6453</v>
      </c>
      <c r="H704" s="849">
        <v>1</v>
      </c>
      <c r="I704" s="849">
        <v>43730</v>
      </c>
      <c r="J704" s="832"/>
      <c r="K704" s="832">
        <v>43730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5" customHeight="1" x14ac:dyDescent="0.2">
      <c r="A705" s="831" t="s">
        <v>6366</v>
      </c>
      <c r="B705" s="832" t="s">
        <v>6367</v>
      </c>
      <c r="C705" s="832" t="s">
        <v>616</v>
      </c>
      <c r="D705" s="832" t="s">
        <v>3273</v>
      </c>
      <c r="E705" s="832" t="s">
        <v>6368</v>
      </c>
      <c r="F705" s="832" t="s">
        <v>6458</v>
      </c>
      <c r="G705" s="832" t="s">
        <v>2797</v>
      </c>
      <c r="H705" s="849">
        <v>372.64000000000004</v>
      </c>
      <c r="I705" s="849">
        <v>98294.52</v>
      </c>
      <c r="J705" s="832">
        <v>3.6070483378763392</v>
      </c>
      <c r="K705" s="832">
        <v>263.77876771146413</v>
      </c>
      <c r="L705" s="849">
        <v>199.97</v>
      </c>
      <c r="M705" s="849">
        <v>27250.68</v>
      </c>
      <c r="N705" s="832">
        <v>1</v>
      </c>
      <c r="O705" s="832">
        <v>136.27384107616143</v>
      </c>
      <c r="P705" s="849">
        <v>228.62999999999997</v>
      </c>
      <c r="Q705" s="849">
        <v>18006.91</v>
      </c>
      <c r="R705" s="837">
        <v>0.66078754731992007</v>
      </c>
      <c r="S705" s="850">
        <v>78.760048987446979</v>
      </c>
    </row>
    <row r="706" spans="1:19" ht="14.45" customHeight="1" x14ac:dyDescent="0.2">
      <c r="A706" s="831" t="s">
        <v>6366</v>
      </c>
      <c r="B706" s="832" t="s">
        <v>6367</v>
      </c>
      <c r="C706" s="832" t="s">
        <v>616</v>
      </c>
      <c r="D706" s="832" t="s">
        <v>3273</v>
      </c>
      <c r="E706" s="832" t="s">
        <v>6368</v>
      </c>
      <c r="F706" s="832" t="s">
        <v>6466</v>
      </c>
      <c r="G706" s="832" t="s">
        <v>6467</v>
      </c>
      <c r="H706" s="849">
        <v>31</v>
      </c>
      <c r="I706" s="849">
        <v>208060.22</v>
      </c>
      <c r="J706" s="832">
        <v>1.631578947368421</v>
      </c>
      <c r="K706" s="832">
        <v>6711.62</v>
      </c>
      <c r="L706" s="849">
        <v>19</v>
      </c>
      <c r="M706" s="849">
        <v>127520.78</v>
      </c>
      <c r="N706" s="832">
        <v>1</v>
      </c>
      <c r="O706" s="832">
        <v>6711.62</v>
      </c>
      <c r="P706" s="849">
        <v>29</v>
      </c>
      <c r="Q706" s="849">
        <v>194491.40000000002</v>
      </c>
      <c r="R706" s="837">
        <v>1.5251741716134424</v>
      </c>
      <c r="S706" s="850">
        <v>6706.6</v>
      </c>
    </row>
    <row r="707" spans="1:19" ht="14.45" customHeight="1" x14ac:dyDescent="0.2">
      <c r="A707" s="831" t="s">
        <v>6366</v>
      </c>
      <c r="B707" s="832" t="s">
        <v>6367</v>
      </c>
      <c r="C707" s="832" t="s">
        <v>616</v>
      </c>
      <c r="D707" s="832" t="s">
        <v>3273</v>
      </c>
      <c r="E707" s="832" t="s">
        <v>6368</v>
      </c>
      <c r="F707" s="832" t="s">
        <v>6468</v>
      </c>
      <c r="G707" s="832" t="s">
        <v>2797</v>
      </c>
      <c r="H707" s="849">
        <v>48.64</v>
      </c>
      <c r="I707" s="849">
        <v>128304.25</v>
      </c>
      <c r="J707" s="832">
        <v>1.903394858571172</v>
      </c>
      <c r="K707" s="832">
        <v>2637.8340871710525</v>
      </c>
      <c r="L707" s="849">
        <v>42.31</v>
      </c>
      <c r="M707" s="849">
        <v>67408.11</v>
      </c>
      <c r="N707" s="832">
        <v>1</v>
      </c>
      <c r="O707" s="832">
        <v>1593.1956984164499</v>
      </c>
      <c r="P707" s="849">
        <v>44.160000000000004</v>
      </c>
      <c r="Q707" s="849">
        <v>21043.579999999998</v>
      </c>
      <c r="R707" s="837">
        <v>0.31218172412785344</v>
      </c>
      <c r="S707" s="850">
        <v>476.53034420289845</v>
      </c>
    </row>
    <row r="708" spans="1:19" ht="14.45" customHeight="1" x14ac:dyDescent="0.2">
      <c r="A708" s="831" t="s">
        <v>6366</v>
      </c>
      <c r="B708" s="832" t="s">
        <v>6367</v>
      </c>
      <c r="C708" s="832" t="s">
        <v>616</v>
      </c>
      <c r="D708" s="832" t="s">
        <v>3273</v>
      </c>
      <c r="E708" s="832" t="s">
        <v>6368</v>
      </c>
      <c r="F708" s="832" t="s">
        <v>6469</v>
      </c>
      <c r="G708" s="832" t="s">
        <v>2797</v>
      </c>
      <c r="H708" s="849">
        <v>152.76999999999998</v>
      </c>
      <c r="I708" s="849">
        <v>201489.86</v>
      </c>
      <c r="J708" s="832">
        <v>4.9964988031357267</v>
      </c>
      <c r="K708" s="832">
        <v>1318.9098645021929</v>
      </c>
      <c r="L708" s="849">
        <v>77.100000000000009</v>
      </c>
      <c r="M708" s="849">
        <v>40326.21</v>
      </c>
      <c r="N708" s="832">
        <v>1</v>
      </c>
      <c r="O708" s="832">
        <v>523.03774319066144</v>
      </c>
      <c r="P708" s="849">
        <v>97.08</v>
      </c>
      <c r="Q708" s="849">
        <v>21809.02</v>
      </c>
      <c r="R708" s="837">
        <v>0.54081501832183088</v>
      </c>
      <c r="S708" s="850">
        <v>224.64997939843428</v>
      </c>
    </row>
    <row r="709" spans="1:19" ht="14.45" customHeight="1" x14ac:dyDescent="0.2">
      <c r="A709" s="831" t="s">
        <v>6366</v>
      </c>
      <c r="B709" s="832" t="s">
        <v>6367</v>
      </c>
      <c r="C709" s="832" t="s">
        <v>616</v>
      </c>
      <c r="D709" s="832" t="s">
        <v>3273</v>
      </c>
      <c r="E709" s="832" t="s">
        <v>6368</v>
      </c>
      <c r="F709" s="832" t="s">
        <v>6472</v>
      </c>
      <c r="G709" s="832" t="s">
        <v>2831</v>
      </c>
      <c r="H709" s="849">
        <v>12</v>
      </c>
      <c r="I709" s="849">
        <v>80777.399999999994</v>
      </c>
      <c r="J709" s="832">
        <v>4.641136339348197</v>
      </c>
      <c r="K709" s="832">
        <v>6731.45</v>
      </c>
      <c r="L709" s="849">
        <v>7</v>
      </c>
      <c r="M709" s="849">
        <v>17404.66</v>
      </c>
      <c r="N709" s="832">
        <v>1</v>
      </c>
      <c r="O709" s="832">
        <v>2486.38</v>
      </c>
      <c r="P709" s="849">
        <v>11.399999999999999</v>
      </c>
      <c r="Q709" s="849">
        <v>6082.88</v>
      </c>
      <c r="R709" s="837">
        <v>0.3494972036224781</v>
      </c>
      <c r="S709" s="850">
        <v>533.58596491228082</v>
      </c>
    </row>
    <row r="710" spans="1:19" ht="14.45" customHeight="1" x14ac:dyDescent="0.2">
      <c r="A710" s="831" t="s">
        <v>6366</v>
      </c>
      <c r="B710" s="832" t="s">
        <v>6367</v>
      </c>
      <c r="C710" s="832" t="s">
        <v>616</v>
      </c>
      <c r="D710" s="832" t="s">
        <v>3273</v>
      </c>
      <c r="E710" s="832" t="s">
        <v>6368</v>
      </c>
      <c r="F710" s="832" t="s">
        <v>6473</v>
      </c>
      <c r="G710" s="832" t="s">
        <v>6474</v>
      </c>
      <c r="H710" s="849">
        <v>0</v>
      </c>
      <c r="I710" s="849">
        <v>0</v>
      </c>
      <c r="J710" s="832"/>
      <c r="K710" s="832"/>
      <c r="L710" s="849"/>
      <c r="M710" s="849"/>
      <c r="N710" s="832"/>
      <c r="O710" s="832"/>
      <c r="P710" s="849"/>
      <c r="Q710" s="849"/>
      <c r="R710" s="837"/>
      <c r="S710" s="850"/>
    </row>
    <row r="711" spans="1:19" ht="14.45" customHeight="1" x14ac:dyDescent="0.2">
      <c r="A711" s="831" t="s">
        <v>6366</v>
      </c>
      <c r="B711" s="832" t="s">
        <v>6367</v>
      </c>
      <c r="C711" s="832" t="s">
        <v>616</v>
      </c>
      <c r="D711" s="832" t="s">
        <v>3273</v>
      </c>
      <c r="E711" s="832" t="s">
        <v>6368</v>
      </c>
      <c r="F711" s="832" t="s">
        <v>6476</v>
      </c>
      <c r="G711" s="832" t="s">
        <v>6477</v>
      </c>
      <c r="H711" s="849">
        <v>18</v>
      </c>
      <c r="I711" s="849">
        <v>68397.84</v>
      </c>
      <c r="J711" s="832">
        <v>1.1465563166352135</v>
      </c>
      <c r="K711" s="832">
        <v>3799.8799999999997</v>
      </c>
      <c r="L711" s="849">
        <v>17</v>
      </c>
      <c r="M711" s="849">
        <v>59655.020000000004</v>
      </c>
      <c r="N711" s="832">
        <v>1</v>
      </c>
      <c r="O711" s="832">
        <v>3509.1188235294121</v>
      </c>
      <c r="P711" s="849">
        <v>16</v>
      </c>
      <c r="Q711" s="849">
        <v>51521.91</v>
      </c>
      <c r="R711" s="837">
        <v>0.86366428173186427</v>
      </c>
      <c r="S711" s="850">
        <v>3220.1193750000002</v>
      </c>
    </row>
    <row r="712" spans="1:19" ht="14.45" customHeight="1" x14ac:dyDescent="0.2">
      <c r="A712" s="831" t="s">
        <v>6366</v>
      </c>
      <c r="B712" s="832" t="s">
        <v>6367</v>
      </c>
      <c r="C712" s="832" t="s">
        <v>616</v>
      </c>
      <c r="D712" s="832" t="s">
        <v>3273</v>
      </c>
      <c r="E712" s="832" t="s">
        <v>6368</v>
      </c>
      <c r="F712" s="832" t="s">
        <v>6478</v>
      </c>
      <c r="G712" s="832" t="s">
        <v>6477</v>
      </c>
      <c r="H712" s="849"/>
      <c r="I712" s="849"/>
      <c r="J712" s="832"/>
      <c r="K712" s="832"/>
      <c r="L712" s="849"/>
      <c r="M712" s="849"/>
      <c r="N712" s="832"/>
      <c r="O712" s="832"/>
      <c r="P712" s="849">
        <v>1.5</v>
      </c>
      <c r="Q712" s="849">
        <v>5901.83</v>
      </c>
      <c r="R712" s="837"/>
      <c r="S712" s="850">
        <v>3934.5533333333333</v>
      </c>
    </row>
    <row r="713" spans="1:19" ht="14.45" customHeight="1" x14ac:dyDescent="0.2">
      <c r="A713" s="831" t="s">
        <v>6366</v>
      </c>
      <c r="B713" s="832" t="s">
        <v>6367</v>
      </c>
      <c r="C713" s="832" t="s">
        <v>616</v>
      </c>
      <c r="D713" s="832" t="s">
        <v>3273</v>
      </c>
      <c r="E713" s="832" t="s">
        <v>6368</v>
      </c>
      <c r="F713" s="832" t="s">
        <v>6481</v>
      </c>
      <c r="G713" s="832" t="s">
        <v>6482</v>
      </c>
      <c r="H713" s="849"/>
      <c r="I713" s="849"/>
      <c r="J713" s="832"/>
      <c r="K713" s="832"/>
      <c r="L713" s="849">
        <v>2.2800000000000002</v>
      </c>
      <c r="M713" s="849">
        <v>665407.24</v>
      </c>
      <c r="N713" s="832">
        <v>1</v>
      </c>
      <c r="O713" s="832">
        <v>291845.28070175432</v>
      </c>
      <c r="P713" s="849"/>
      <c r="Q713" s="849"/>
      <c r="R713" s="837"/>
      <c r="S713" s="850"/>
    </row>
    <row r="714" spans="1:19" ht="14.45" customHeight="1" x14ac:dyDescent="0.2">
      <c r="A714" s="831" t="s">
        <v>6366</v>
      </c>
      <c r="B714" s="832" t="s">
        <v>6367</v>
      </c>
      <c r="C714" s="832" t="s">
        <v>616</v>
      </c>
      <c r="D714" s="832" t="s">
        <v>3273</v>
      </c>
      <c r="E714" s="832" t="s">
        <v>6368</v>
      </c>
      <c r="F714" s="832" t="s">
        <v>6483</v>
      </c>
      <c r="G714" s="832" t="s">
        <v>6482</v>
      </c>
      <c r="H714" s="849">
        <v>15</v>
      </c>
      <c r="I714" s="849">
        <v>1094422.05</v>
      </c>
      <c r="J714" s="832">
        <v>10.000017817655214</v>
      </c>
      <c r="K714" s="832">
        <v>72961.47</v>
      </c>
      <c r="L714" s="849">
        <v>1.5</v>
      </c>
      <c r="M714" s="849">
        <v>109442.01</v>
      </c>
      <c r="N714" s="832">
        <v>1</v>
      </c>
      <c r="O714" s="832">
        <v>72961.34</v>
      </c>
      <c r="P714" s="849">
        <v>25.85</v>
      </c>
      <c r="Q714" s="849">
        <v>1885940.18</v>
      </c>
      <c r="R714" s="837">
        <v>17.232324040832218</v>
      </c>
      <c r="S714" s="850">
        <v>72957.066924564788</v>
      </c>
    </row>
    <row r="715" spans="1:19" ht="14.45" customHeight="1" x14ac:dyDescent="0.2">
      <c r="A715" s="831" t="s">
        <v>6366</v>
      </c>
      <c r="B715" s="832" t="s">
        <v>6367</v>
      </c>
      <c r="C715" s="832" t="s">
        <v>616</v>
      </c>
      <c r="D715" s="832" t="s">
        <v>3273</v>
      </c>
      <c r="E715" s="832" t="s">
        <v>6368</v>
      </c>
      <c r="F715" s="832" t="s">
        <v>6487</v>
      </c>
      <c r="G715" s="832" t="s">
        <v>6488</v>
      </c>
      <c r="H715" s="849">
        <v>65.650000000000006</v>
      </c>
      <c r="I715" s="849">
        <v>71170.649999999994</v>
      </c>
      <c r="J715" s="832">
        <v>1.5632655499791221</v>
      </c>
      <c r="K715" s="832">
        <v>1084.0921553693829</v>
      </c>
      <c r="L715" s="849">
        <v>61.9</v>
      </c>
      <c r="M715" s="849">
        <v>45526.909999999996</v>
      </c>
      <c r="N715" s="832">
        <v>1</v>
      </c>
      <c r="O715" s="832">
        <v>735.49127625201936</v>
      </c>
      <c r="P715" s="849">
        <v>15.600000000000001</v>
      </c>
      <c r="Q715" s="849">
        <v>8202.4700000000012</v>
      </c>
      <c r="R715" s="837">
        <v>0.18016750972117374</v>
      </c>
      <c r="S715" s="850">
        <v>525.79935897435905</v>
      </c>
    </row>
    <row r="716" spans="1:19" ht="14.45" customHeight="1" x14ac:dyDescent="0.2">
      <c r="A716" s="831" t="s">
        <v>6366</v>
      </c>
      <c r="B716" s="832" t="s">
        <v>6367</v>
      </c>
      <c r="C716" s="832" t="s">
        <v>616</v>
      </c>
      <c r="D716" s="832" t="s">
        <v>3273</v>
      </c>
      <c r="E716" s="832" t="s">
        <v>6368</v>
      </c>
      <c r="F716" s="832" t="s">
        <v>6489</v>
      </c>
      <c r="G716" s="832" t="s">
        <v>6488</v>
      </c>
      <c r="H716" s="849">
        <v>143.32000000000002</v>
      </c>
      <c r="I716" s="849">
        <v>51791.08</v>
      </c>
      <c r="J716" s="832">
        <v>1.1278336529049442</v>
      </c>
      <c r="K716" s="832">
        <v>361.36673178900361</v>
      </c>
      <c r="L716" s="849">
        <v>162.63999999999999</v>
      </c>
      <c r="M716" s="849">
        <v>45920.85</v>
      </c>
      <c r="N716" s="832">
        <v>1</v>
      </c>
      <c r="O716" s="832">
        <v>282.3465937038859</v>
      </c>
      <c r="P716" s="849">
        <v>51.63</v>
      </c>
      <c r="Q716" s="849">
        <v>11301.81</v>
      </c>
      <c r="R716" s="837">
        <v>0.24611500004899733</v>
      </c>
      <c r="S716" s="850">
        <v>218.90005810575244</v>
      </c>
    </row>
    <row r="717" spans="1:19" ht="14.45" customHeight="1" x14ac:dyDescent="0.2">
      <c r="A717" s="831" t="s">
        <v>6366</v>
      </c>
      <c r="B717" s="832" t="s">
        <v>6367</v>
      </c>
      <c r="C717" s="832" t="s">
        <v>616</v>
      </c>
      <c r="D717" s="832" t="s">
        <v>3273</v>
      </c>
      <c r="E717" s="832" t="s">
        <v>6368</v>
      </c>
      <c r="F717" s="832" t="s">
        <v>6490</v>
      </c>
      <c r="G717" s="832" t="s">
        <v>6488</v>
      </c>
      <c r="H717" s="849">
        <v>154.60000000000002</v>
      </c>
      <c r="I717" s="849">
        <v>18621.09</v>
      </c>
      <c r="J717" s="832">
        <v>1.0732375468217141</v>
      </c>
      <c r="K717" s="832">
        <v>120.44689521345406</v>
      </c>
      <c r="L717" s="849">
        <v>177.46999999999997</v>
      </c>
      <c r="M717" s="849">
        <v>17350.39</v>
      </c>
      <c r="N717" s="832">
        <v>1</v>
      </c>
      <c r="O717" s="832">
        <v>97.765199752070785</v>
      </c>
      <c r="P717" s="849">
        <v>54.710000000000008</v>
      </c>
      <c r="Q717" s="849">
        <v>4333.0600000000004</v>
      </c>
      <c r="R717" s="837">
        <v>0.24973847850105965</v>
      </c>
      <c r="S717" s="850">
        <v>79.200511789435197</v>
      </c>
    </row>
    <row r="718" spans="1:19" ht="14.45" customHeight="1" x14ac:dyDescent="0.2">
      <c r="A718" s="831" t="s">
        <v>6366</v>
      </c>
      <c r="B718" s="832" t="s">
        <v>6367</v>
      </c>
      <c r="C718" s="832" t="s">
        <v>616</v>
      </c>
      <c r="D718" s="832" t="s">
        <v>3273</v>
      </c>
      <c r="E718" s="832" t="s">
        <v>6368</v>
      </c>
      <c r="F718" s="832" t="s">
        <v>6491</v>
      </c>
      <c r="G718" s="832" t="s">
        <v>6488</v>
      </c>
      <c r="H718" s="849">
        <v>42.43</v>
      </c>
      <c r="I718" s="849">
        <v>61331.189999999995</v>
      </c>
      <c r="J718" s="832">
        <v>0.65587391980206744</v>
      </c>
      <c r="K718" s="832">
        <v>1445.4675936837143</v>
      </c>
      <c r="L718" s="849">
        <v>82.5</v>
      </c>
      <c r="M718" s="849">
        <v>93510.64</v>
      </c>
      <c r="N718" s="832">
        <v>1</v>
      </c>
      <c r="O718" s="832">
        <v>1133.462303030303</v>
      </c>
      <c r="P718" s="849">
        <v>34.799999999999997</v>
      </c>
      <c r="Q718" s="849">
        <v>25571.059999999998</v>
      </c>
      <c r="R718" s="837">
        <v>0.27345615429431341</v>
      </c>
      <c r="S718" s="850">
        <v>734.80057471264365</v>
      </c>
    </row>
    <row r="719" spans="1:19" ht="14.45" customHeight="1" x14ac:dyDescent="0.2">
      <c r="A719" s="831" t="s">
        <v>6366</v>
      </c>
      <c r="B719" s="832" t="s">
        <v>6367</v>
      </c>
      <c r="C719" s="832" t="s">
        <v>616</v>
      </c>
      <c r="D719" s="832" t="s">
        <v>3273</v>
      </c>
      <c r="E719" s="832" t="s">
        <v>6368</v>
      </c>
      <c r="F719" s="832" t="s">
        <v>6492</v>
      </c>
      <c r="G719" s="832" t="s">
        <v>6493</v>
      </c>
      <c r="H719" s="849">
        <v>38.869999999999997</v>
      </c>
      <c r="I719" s="849">
        <v>27818.329999999998</v>
      </c>
      <c r="J719" s="832">
        <v>0.90569760971987112</v>
      </c>
      <c r="K719" s="832">
        <v>715.67609981991257</v>
      </c>
      <c r="L719" s="849">
        <v>78.050000000000011</v>
      </c>
      <c r="M719" s="849">
        <v>30714.810000000005</v>
      </c>
      <c r="N719" s="832">
        <v>1</v>
      </c>
      <c r="O719" s="832">
        <v>393.52735426008968</v>
      </c>
      <c r="P719" s="849">
        <v>94.320000000000007</v>
      </c>
      <c r="Q719" s="849">
        <v>9841.91</v>
      </c>
      <c r="R719" s="837">
        <v>0.32042880942450885</v>
      </c>
      <c r="S719" s="850">
        <v>104.34594995759117</v>
      </c>
    </row>
    <row r="720" spans="1:19" ht="14.45" customHeight="1" x14ac:dyDescent="0.2">
      <c r="A720" s="831" t="s">
        <v>6366</v>
      </c>
      <c r="B720" s="832" t="s">
        <v>6367</v>
      </c>
      <c r="C720" s="832" t="s">
        <v>616</v>
      </c>
      <c r="D720" s="832" t="s">
        <v>3273</v>
      </c>
      <c r="E720" s="832" t="s">
        <v>6368</v>
      </c>
      <c r="F720" s="832" t="s">
        <v>6494</v>
      </c>
      <c r="G720" s="832" t="s">
        <v>6493</v>
      </c>
      <c r="H720" s="849">
        <v>54.28</v>
      </c>
      <c r="I720" s="849">
        <v>77694.12999999999</v>
      </c>
      <c r="J720" s="832">
        <v>0.41998584156980401</v>
      </c>
      <c r="K720" s="832">
        <v>1431.3583271923358</v>
      </c>
      <c r="L720" s="849">
        <v>234.74</v>
      </c>
      <c r="M720" s="849">
        <v>184992.26</v>
      </c>
      <c r="N720" s="832">
        <v>1</v>
      </c>
      <c r="O720" s="832">
        <v>788.0730169549289</v>
      </c>
      <c r="P720" s="849">
        <v>290.64999999999998</v>
      </c>
      <c r="Q720" s="849">
        <v>52174.62</v>
      </c>
      <c r="R720" s="837">
        <v>0.28203677278173694</v>
      </c>
      <c r="S720" s="850">
        <v>179.51013246172374</v>
      </c>
    </row>
    <row r="721" spans="1:19" ht="14.45" customHeight="1" x14ac:dyDescent="0.2">
      <c r="A721" s="831" t="s">
        <v>6366</v>
      </c>
      <c r="B721" s="832" t="s">
        <v>6367</v>
      </c>
      <c r="C721" s="832" t="s">
        <v>616</v>
      </c>
      <c r="D721" s="832" t="s">
        <v>3273</v>
      </c>
      <c r="E721" s="832" t="s">
        <v>6368</v>
      </c>
      <c r="F721" s="832" t="s">
        <v>6495</v>
      </c>
      <c r="G721" s="832" t="s">
        <v>2307</v>
      </c>
      <c r="H721" s="849">
        <v>5</v>
      </c>
      <c r="I721" s="849">
        <v>45189.85</v>
      </c>
      <c r="J721" s="832">
        <v>0.79554832985349466</v>
      </c>
      <c r="K721" s="832">
        <v>9037.9699999999993</v>
      </c>
      <c r="L721" s="849">
        <v>6.23</v>
      </c>
      <c r="M721" s="849">
        <v>56803.4</v>
      </c>
      <c r="N721" s="832">
        <v>1</v>
      </c>
      <c r="O721" s="832">
        <v>9117.7207062600319</v>
      </c>
      <c r="P721" s="849">
        <v>42.13</v>
      </c>
      <c r="Q721" s="849">
        <v>373714.59</v>
      </c>
      <c r="R721" s="837">
        <v>6.5790883996380503</v>
      </c>
      <c r="S721" s="850">
        <v>8870.5100878234043</v>
      </c>
    </row>
    <row r="722" spans="1:19" ht="14.45" customHeight="1" x14ac:dyDescent="0.2">
      <c r="A722" s="831" t="s">
        <v>6366</v>
      </c>
      <c r="B722" s="832" t="s">
        <v>6367</v>
      </c>
      <c r="C722" s="832" t="s">
        <v>616</v>
      </c>
      <c r="D722" s="832" t="s">
        <v>3273</v>
      </c>
      <c r="E722" s="832" t="s">
        <v>6368</v>
      </c>
      <c r="F722" s="832" t="s">
        <v>6497</v>
      </c>
      <c r="G722" s="832" t="s">
        <v>2816</v>
      </c>
      <c r="H722" s="849">
        <v>59.4</v>
      </c>
      <c r="I722" s="849">
        <v>46587.149999999994</v>
      </c>
      <c r="J722" s="832">
        <v>0.37243601806924836</v>
      </c>
      <c r="K722" s="832">
        <v>784.2954545454545</v>
      </c>
      <c r="L722" s="849">
        <v>159.49</v>
      </c>
      <c r="M722" s="849">
        <v>125087.65999999999</v>
      </c>
      <c r="N722" s="832">
        <v>1</v>
      </c>
      <c r="O722" s="832">
        <v>784.29782431500394</v>
      </c>
      <c r="P722" s="849"/>
      <c r="Q722" s="849"/>
      <c r="R722" s="837"/>
      <c r="S722" s="850"/>
    </row>
    <row r="723" spans="1:19" ht="14.45" customHeight="1" x14ac:dyDescent="0.2">
      <c r="A723" s="831" t="s">
        <v>6366</v>
      </c>
      <c r="B723" s="832" t="s">
        <v>6367</v>
      </c>
      <c r="C723" s="832" t="s">
        <v>616</v>
      </c>
      <c r="D723" s="832" t="s">
        <v>3273</v>
      </c>
      <c r="E723" s="832" t="s">
        <v>6368</v>
      </c>
      <c r="F723" s="832" t="s">
        <v>6498</v>
      </c>
      <c r="G723" s="832" t="s">
        <v>6441</v>
      </c>
      <c r="H723" s="849">
        <v>0.61</v>
      </c>
      <c r="I723" s="849">
        <v>187.44</v>
      </c>
      <c r="J723" s="832"/>
      <c r="K723" s="832">
        <v>307.27868852459017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5" customHeight="1" x14ac:dyDescent="0.2">
      <c r="A724" s="831" t="s">
        <v>6366</v>
      </c>
      <c r="B724" s="832" t="s">
        <v>6367</v>
      </c>
      <c r="C724" s="832" t="s">
        <v>616</v>
      </c>
      <c r="D724" s="832" t="s">
        <v>3273</v>
      </c>
      <c r="E724" s="832" t="s">
        <v>6368</v>
      </c>
      <c r="F724" s="832" t="s">
        <v>6499</v>
      </c>
      <c r="G724" s="832" t="s">
        <v>6441</v>
      </c>
      <c r="H724" s="849">
        <v>5.0199999999999996</v>
      </c>
      <c r="I724" s="849">
        <v>3856.36</v>
      </c>
      <c r="J724" s="832">
        <v>0.42905938401903004</v>
      </c>
      <c r="K724" s="832">
        <v>768.1992031872511</v>
      </c>
      <c r="L724" s="849">
        <v>11.7</v>
      </c>
      <c r="M724" s="849">
        <v>8987.9399999999987</v>
      </c>
      <c r="N724" s="832">
        <v>1</v>
      </c>
      <c r="O724" s="832">
        <v>768.19999999999993</v>
      </c>
      <c r="P724" s="849"/>
      <c r="Q724" s="849"/>
      <c r="R724" s="837"/>
      <c r="S724" s="850"/>
    </row>
    <row r="725" spans="1:19" ht="14.45" customHeight="1" x14ac:dyDescent="0.2">
      <c r="A725" s="831" t="s">
        <v>6366</v>
      </c>
      <c r="B725" s="832" t="s">
        <v>6367</v>
      </c>
      <c r="C725" s="832" t="s">
        <v>616</v>
      </c>
      <c r="D725" s="832" t="s">
        <v>3273</v>
      </c>
      <c r="E725" s="832" t="s">
        <v>6368</v>
      </c>
      <c r="F725" s="832" t="s">
        <v>6500</v>
      </c>
      <c r="G725" s="832" t="s">
        <v>6501</v>
      </c>
      <c r="H725" s="849">
        <v>4</v>
      </c>
      <c r="I725" s="849">
        <v>319939.95999999996</v>
      </c>
      <c r="J725" s="832">
        <v>0.83101288311688304</v>
      </c>
      <c r="K725" s="832">
        <v>79984.989999999991</v>
      </c>
      <c r="L725" s="849">
        <v>5</v>
      </c>
      <c r="M725" s="849">
        <v>385000</v>
      </c>
      <c r="N725" s="832">
        <v>1</v>
      </c>
      <c r="O725" s="832">
        <v>77000</v>
      </c>
      <c r="P725" s="849">
        <v>1</v>
      </c>
      <c r="Q725" s="849">
        <v>75961.460000000006</v>
      </c>
      <c r="R725" s="837">
        <v>0.19730249350649351</v>
      </c>
      <c r="S725" s="850">
        <v>75961.460000000006</v>
      </c>
    </row>
    <row r="726" spans="1:19" ht="14.45" customHeight="1" x14ac:dyDescent="0.2">
      <c r="A726" s="831" t="s">
        <v>6366</v>
      </c>
      <c r="B726" s="832" t="s">
        <v>6367</v>
      </c>
      <c r="C726" s="832" t="s">
        <v>616</v>
      </c>
      <c r="D726" s="832" t="s">
        <v>3273</v>
      </c>
      <c r="E726" s="832" t="s">
        <v>6368</v>
      </c>
      <c r="F726" s="832" t="s">
        <v>6502</v>
      </c>
      <c r="G726" s="832" t="s">
        <v>6503</v>
      </c>
      <c r="H726" s="849">
        <v>101.41</v>
      </c>
      <c r="I726" s="849">
        <v>37095.26</v>
      </c>
      <c r="J726" s="832">
        <v>0.79255128793221741</v>
      </c>
      <c r="K726" s="832">
        <v>365.794892022483</v>
      </c>
      <c r="L726" s="849">
        <v>182.96</v>
      </c>
      <c r="M726" s="849">
        <v>46804.869999999995</v>
      </c>
      <c r="N726" s="832">
        <v>1</v>
      </c>
      <c r="O726" s="832">
        <v>255.82023393091382</v>
      </c>
      <c r="P726" s="849">
        <v>275.76</v>
      </c>
      <c r="Q726" s="849">
        <v>43076.9</v>
      </c>
      <c r="R726" s="837">
        <v>0.92035080964865423</v>
      </c>
      <c r="S726" s="850">
        <v>156.21156077748768</v>
      </c>
    </row>
    <row r="727" spans="1:19" ht="14.45" customHeight="1" x14ac:dyDescent="0.2">
      <c r="A727" s="831" t="s">
        <v>6366</v>
      </c>
      <c r="B727" s="832" t="s">
        <v>6367</v>
      </c>
      <c r="C727" s="832" t="s">
        <v>616</v>
      </c>
      <c r="D727" s="832" t="s">
        <v>3273</v>
      </c>
      <c r="E727" s="832" t="s">
        <v>6368</v>
      </c>
      <c r="F727" s="832" t="s">
        <v>6504</v>
      </c>
      <c r="G727" s="832" t="s">
        <v>3205</v>
      </c>
      <c r="H727" s="849">
        <v>17</v>
      </c>
      <c r="I727" s="849">
        <v>719116.49</v>
      </c>
      <c r="J727" s="832">
        <v>1.1132556275708905</v>
      </c>
      <c r="K727" s="832">
        <v>42300.97</v>
      </c>
      <c r="L727" s="849">
        <v>16</v>
      </c>
      <c r="M727" s="849">
        <v>645958.1</v>
      </c>
      <c r="N727" s="832">
        <v>1</v>
      </c>
      <c r="O727" s="832">
        <v>40372.381249999999</v>
      </c>
      <c r="P727" s="849">
        <v>11</v>
      </c>
      <c r="Q727" s="849">
        <v>432436.20999999996</v>
      </c>
      <c r="R727" s="837">
        <v>0.66944931877160452</v>
      </c>
      <c r="S727" s="850">
        <v>39312.382727272721</v>
      </c>
    </row>
    <row r="728" spans="1:19" ht="14.45" customHeight="1" x14ac:dyDescent="0.2">
      <c r="A728" s="831" t="s">
        <v>6366</v>
      </c>
      <c r="B728" s="832" t="s">
        <v>6367</v>
      </c>
      <c r="C728" s="832" t="s">
        <v>616</v>
      </c>
      <c r="D728" s="832" t="s">
        <v>3273</v>
      </c>
      <c r="E728" s="832" t="s">
        <v>6368</v>
      </c>
      <c r="F728" s="832" t="s">
        <v>6505</v>
      </c>
      <c r="G728" s="832" t="s">
        <v>2816</v>
      </c>
      <c r="H728" s="849">
        <v>29.85</v>
      </c>
      <c r="I728" s="849">
        <v>7023.2199999999993</v>
      </c>
      <c r="J728" s="832">
        <v>0.31618906640482725</v>
      </c>
      <c r="K728" s="832">
        <v>235.28375209380232</v>
      </c>
      <c r="L728" s="849">
        <v>117.81</v>
      </c>
      <c r="M728" s="849">
        <v>22212.09</v>
      </c>
      <c r="N728" s="832">
        <v>1</v>
      </c>
      <c r="O728" s="832">
        <v>188.54163483575249</v>
      </c>
      <c r="P728" s="849">
        <v>13.069999999999999</v>
      </c>
      <c r="Q728" s="849">
        <v>1184.8000000000002</v>
      </c>
      <c r="R728" s="837">
        <v>5.3340320519140713E-2</v>
      </c>
      <c r="S728" s="850">
        <v>90.650344299923518</v>
      </c>
    </row>
    <row r="729" spans="1:19" ht="14.45" customHeight="1" x14ac:dyDescent="0.2">
      <c r="A729" s="831" t="s">
        <v>6366</v>
      </c>
      <c r="B729" s="832" t="s">
        <v>6367</v>
      </c>
      <c r="C729" s="832" t="s">
        <v>616</v>
      </c>
      <c r="D729" s="832" t="s">
        <v>3273</v>
      </c>
      <c r="E729" s="832" t="s">
        <v>6368</v>
      </c>
      <c r="F729" s="832" t="s">
        <v>6506</v>
      </c>
      <c r="G729" s="832" t="s">
        <v>6507</v>
      </c>
      <c r="H729" s="849">
        <v>16.91</v>
      </c>
      <c r="I729" s="849">
        <v>136669.38999999998</v>
      </c>
      <c r="J729" s="832">
        <v>5.9412846134517849</v>
      </c>
      <c r="K729" s="832">
        <v>8082.1638083973967</v>
      </c>
      <c r="L729" s="849">
        <v>2.62</v>
      </c>
      <c r="M729" s="849">
        <v>23003.34</v>
      </c>
      <c r="N729" s="832">
        <v>1</v>
      </c>
      <c r="O729" s="832">
        <v>8779.9007633587789</v>
      </c>
      <c r="P729" s="849"/>
      <c r="Q729" s="849"/>
      <c r="R729" s="837"/>
      <c r="S729" s="850"/>
    </row>
    <row r="730" spans="1:19" ht="14.45" customHeight="1" x14ac:dyDescent="0.2">
      <c r="A730" s="831" t="s">
        <v>6366</v>
      </c>
      <c r="B730" s="832" t="s">
        <v>6367</v>
      </c>
      <c r="C730" s="832" t="s">
        <v>616</v>
      </c>
      <c r="D730" s="832" t="s">
        <v>3273</v>
      </c>
      <c r="E730" s="832" t="s">
        <v>6368</v>
      </c>
      <c r="F730" s="832" t="s">
        <v>6508</v>
      </c>
      <c r="G730" s="832" t="s">
        <v>1043</v>
      </c>
      <c r="H730" s="849"/>
      <c r="I730" s="849"/>
      <c r="J730" s="832"/>
      <c r="K730" s="832"/>
      <c r="L730" s="849"/>
      <c r="M730" s="849"/>
      <c r="N730" s="832"/>
      <c r="O730" s="832"/>
      <c r="P730" s="849">
        <v>14.84</v>
      </c>
      <c r="Q730" s="849">
        <v>1135.4099999999999</v>
      </c>
      <c r="R730" s="837"/>
      <c r="S730" s="850">
        <v>76.510107816711582</v>
      </c>
    </row>
    <row r="731" spans="1:19" ht="14.45" customHeight="1" x14ac:dyDescent="0.2">
      <c r="A731" s="831" t="s">
        <v>6366</v>
      </c>
      <c r="B731" s="832" t="s">
        <v>6367</v>
      </c>
      <c r="C731" s="832" t="s">
        <v>616</v>
      </c>
      <c r="D731" s="832" t="s">
        <v>3273</v>
      </c>
      <c r="E731" s="832" t="s">
        <v>6368</v>
      </c>
      <c r="F731" s="832" t="s">
        <v>6509</v>
      </c>
      <c r="G731" s="832" t="s">
        <v>6510</v>
      </c>
      <c r="H731" s="849"/>
      <c r="I731" s="849"/>
      <c r="J731" s="832"/>
      <c r="K731" s="832"/>
      <c r="L731" s="849"/>
      <c r="M731" s="849"/>
      <c r="N731" s="832"/>
      <c r="O731" s="832"/>
      <c r="P731" s="849">
        <v>0.2</v>
      </c>
      <c r="Q731" s="849">
        <v>8.18</v>
      </c>
      <c r="R731" s="837"/>
      <c r="S731" s="850">
        <v>40.9</v>
      </c>
    </row>
    <row r="732" spans="1:19" ht="14.45" customHeight="1" x14ac:dyDescent="0.2">
      <c r="A732" s="831" t="s">
        <v>6366</v>
      </c>
      <c r="B732" s="832" t="s">
        <v>6367</v>
      </c>
      <c r="C732" s="832" t="s">
        <v>616</v>
      </c>
      <c r="D732" s="832" t="s">
        <v>3273</v>
      </c>
      <c r="E732" s="832" t="s">
        <v>6368</v>
      </c>
      <c r="F732" s="832" t="s">
        <v>6512</v>
      </c>
      <c r="G732" s="832" t="s">
        <v>6513</v>
      </c>
      <c r="H732" s="849">
        <v>2</v>
      </c>
      <c r="I732" s="849">
        <v>732.02</v>
      </c>
      <c r="J732" s="832"/>
      <c r="K732" s="832">
        <v>366.01</v>
      </c>
      <c r="L732" s="849"/>
      <c r="M732" s="849"/>
      <c r="N732" s="832"/>
      <c r="O732" s="832"/>
      <c r="P732" s="849">
        <v>3</v>
      </c>
      <c r="Q732" s="849">
        <v>252.42</v>
      </c>
      <c r="R732" s="837"/>
      <c r="S732" s="850">
        <v>84.14</v>
      </c>
    </row>
    <row r="733" spans="1:19" ht="14.45" customHeight="1" x14ac:dyDescent="0.2">
      <c r="A733" s="831" t="s">
        <v>6366</v>
      </c>
      <c r="B733" s="832" t="s">
        <v>6367</v>
      </c>
      <c r="C733" s="832" t="s">
        <v>616</v>
      </c>
      <c r="D733" s="832" t="s">
        <v>3273</v>
      </c>
      <c r="E733" s="832" t="s">
        <v>6368</v>
      </c>
      <c r="F733" s="832" t="s">
        <v>6514</v>
      </c>
      <c r="G733" s="832" t="s">
        <v>6515</v>
      </c>
      <c r="H733" s="849">
        <v>22.2</v>
      </c>
      <c r="I733" s="849">
        <v>163230.6</v>
      </c>
      <c r="J733" s="832">
        <v>0.12897980102194959</v>
      </c>
      <c r="K733" s="832">
        <v>7352.72972972973</v>
      </c>
      <c r="L733" s="849">
        <v>172.12</v>
      </c>
      <c r="M733" s="849">
        <v>1265551.6500000001</v>
      </c>
      <c r="N733" s="832">
        <v>1</v>
      </c>
      <c r="O733" s="832">
        <v>7352.7286195677443</v>
      </c>
      <c r="P733" s="849">
        <v>112.06</v>
      </c>
      <c r="Q733" s="849">
        <v>822024.87</v>
      </c>
      <c r="R733" s="837">
        <v>0.64953877623248324</v>
      </c>
      <c r="S733" s="850">
        <v>7335.5779939318218</v>
      </c>
    </row>
    <row r="734" spans="1:19" ht="14.45" customHeight="1" x14ac:dyDescent="0.2">
      <c r="A734" s="831" t="s">
        <v>6366</v>
      </c>
      <c r="B734" s="832" t="s">
        <v>6367</v>
      </c>
      <c r="C734" s="832" t="s">
        <v>616</v>
      </c>
      <c r="D734" s="832" t="s">
        <v>3273</v>
      </c>
      <c r="E734" s="832" t="s">
        <v>6368</v>
      </c>
      <c r="F734" s="832" t="s">
        <v>6516</v>
      </c>
      <c r="G734" s="832" t="s">
        <v>6513</v>
      </c>
      <c r="H734" s="849">
        <v>1</v>
      </c>
      <c r="I734" s="849">
        <v>1464.02</v>
      </c>
      <c r="J734" s="832"/>
      <c r="K734" s="832">
        <v>1464.02</v>
      </c>
      <c r="L734" s="849"/>
      <c r="M734" s="849"/>
      <c r="N734" s="832"/>
      <c r="O734" s="832"/>
      <c r="P734" s="849">
        <v>1</v>
      </c>
      <c r="Q734" s="849">
        <v>314.13</v>
      </c>
      <c r="R734" s="837"/>
      <c r="S734" s="850">
        <v>314.13</v>
      </c>
    </row>
    <row r="735" spans="1:19" ht="14.45" customHeight="1" x14ac:dyDescent="0.2">
      <c r="A735" s="831" t="s">
        <v>6366</v>
      </c>
      <c r="B735" s="832" t="s">
        <v>6367</v>
      </c>
      <c r="C735" s="832" t="s">
        <v>616</v>
      </c>
      <c r="D735" s="832" t="s">
        <v>3273</v>
      </c>
      <c r="E735" s="832" t="s">
        <v>6368</v>
      </c>
      <c r="F735" s="832" t="s">
        <v>6517</v>
      </c>
      <c r="G735" s="832" t="s">
        <v>2363</v>
      </c>
      <c r="H735" s="849"/>
      <c r="I735" s="849"/>
      <c r="J735" s="832"/>
      <c r="K735" s="832"/>
      <c r="L735" s="849"/>
      <c r="M735" s="849"/>
      <c r="N735" s="832"/>
      <c r="O735" s="832"/>
      <c r="P735" s="849">
        <v>1</v>
      </c>
      <c r="Q735" s="849">
        <v>42782.86</v>
      </c>
      <c r="R735" s="837"/>
      <c r="S735" s="850">
        <v>42782.86</v>
      </c>
    </row>
    <row r="736" spans="1:19" ht="14.45" customHeight="1" x14ac:dyDescent="0.2">
      <c r="A736" s="831" t="s">
        <v>6366</v>
      </c>
      <c r="B736" s="832" t="s">
        <v>6367</v>
      </c>
      <c r="C736" s="832" t="s">
        <v>616</v>
      </c>
      <c r="D736" s="832" t="s">
        <v>3273</v>
      </c>
      <c r="E736" s="832" t="s">
        <v>6368</v>
      </c>
      <c r="F736" s="832" t="s">
        <v>6518</v>
      </c>
      <c r="G736" s="832" t="s">
        <v>6519</v>
      </c>
      <c r="H736" s="849"/>
      <c r="I736" s="849"/>
      <c r="J736" s="832"/>
      <c r="K736" s="832"/>
      <c r="L736" s="849">
        <v>0.4</v>
      </c>
      <c r="M736" s="849">
        <v>22.98</v>
      </c>
      <c r="N736" s="832">
        <v>1</v>
      </c>
      <c r="O736" s="832">
        <v>57.449999999999996</v>
      </c>
      <c r="P736" s="849"/>
      <c r="Q736" s="849"/>
      <c r="R736" s="837"/>
      <c r="S736" s="850"/>
    </row>
    <row r="737" spans="1:19" ht="14.45" customHeight="1" x14ac:dyDescent="0.2">
      <c r="A737" s="831" t="s">
        <v>6366</v>
      </c>
      <c r="B737" s="832" t="s">
        <v>6367</v>
      </c>
      <c r="C737" s="832" t="s">
        <v>616</v>
      </c>
      <c r="D737" s="832" t="s">
        <v>3273</v>
      </c>
      <c r="E737" s="832" t="s">
        <v>6368</v>
      </c>
      <c r="F737" s="832" t="s">
        <v>6521</v>
      </c>
      <c r="G737" s="832" t="s">
        <v>6522</v>
      </c>
      <c r="H737" s="849">
        <v>12.120000000000001</v>
      </c>
      <c r="I737" s="849">
        <v>6527.170000000001</v>
      </c>
      <c r="J737" s="832">
        <v>0.33570554961801441</v>
      </c>
      <c r="K737" s="832">
        <v>538.54537953795386</v>
      </c>
      <c r="L737" s="849">
        <v>39.199999999999996</v>
      </c>
      <c r="M737" s="849">
        <v>19443.14</v>
      </c>
      <c r="N737" s="832">
        <v>1</v>
      </c>
      <c r="O737" s="832">
        <v>495.99846938775516</v>
      </c>
      <c r="P737" s="849">
        <v>20.549999999999997</v>
      </c>
      <c r="Q737" s="849">
        <v>8489.8000000000011</v>
      </c>
      <c r="R737" s="837">
        <v>0.43664757852898251</v>
      </c>
      <c r="S737" s="850">
        <v>413.12895377128967</v>
      </c>
    </row>
    <row r="738" spans="1:19" ht="14.45" customHeight="1" x14ac:dyDescent="0.2">
      <c r="A738" s="831" t="s">
        <v>6366</v>
      </c>
      <c r="B738" s="832" t="s">
        <v>6367</v>
      </c>
      <c r="C738" s="832" t="s">
        <v>616</v>
      </c>
      <c r="D738" s="832" t="s">
        <v>3273</v>
      </c>
      <c r="E738" s="832" t="s">
        <v>6368</v>
      </c>
      <c r="F738" s="832" t="s">
        <v>6523</v>
      </c>
      <c r="G738" s="832" t="s">
        <v>3218</v>
      </c>
      <c r="H738" s="849">
        <v>17.72</v>
      </c>
      <c r="I738" s="849">
        <v>865358.77</v>
      </c>
      <c r="J738" s="832"/>
      <c r="K738" s="832">
        <v>48835.145033860048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5" customHeight="1" x14ac:dyDescent="0.2">
      <c r="A739" s="831" t="s">
        <v>6366</v>
      </c>
      <c r="B739" s="832" t="s">
        <v>6367</v>
      </c>
      <c r="C739" s="832" t="s">
        <v>616</v>
      </c>
      <c r="D739" s="832" t="s">
        <v>3273</v>
      </c>
      <c r="E739" s="832" t="s">
        <v>6368</v>
      </c>
      <c r="F739" s="832" t="s">
        <v>6525</v>
      </c>
      <c r="G739" s="832" t="s">
        <v>6507</v>
      </c>
      <c r="H739" s="849">
        <v>31.64</v>
      </c>
      <c r="I739" s="849">
        <v>531912.98</v>
      </c>
      <c r="J739" s="832">
        <v>2.2207857214519615</v>
      </c>
      <c r="K739" s="832">
        <v>16811.408975979772</v>
      </c>
      <c r="L739" s="849">
        <v>13.64</v>
      </c>
      <c r="M739" s="849">
        <v>239515.67</v>
      </c>
      <c r="N739" s="832">
        <v>1</v>
      </c>
      <c r="O739" s="832">
        <v>17559.799853372435</v>
      </c>
      <c r="P739" s="849">
        <v>2</v>
      </c>
      <c r="Q739" s="849">
        <v>32408.400000000001</v>
      </c>
      <c r="R739" s="837">
        <v>0.13530805729746201</v>
      </c>
      <c r="S739" s="850">
        <v>16204.2</v>
      </c>
    </row>
    <row r="740" spans="1:19" ht="14.45" customHeight="1" x14ac:dyDescent="0.2">
      <c r="A740" s="831" t="s">
        <v>6366</v>
      </c>
      <c r="B740" s="832" t="s">
        <v>6367</v>
      </c>
      <c r="C740" s="832" t="s">
        <v>616</v>
      </c>
      <c r="D740" s="832" t="s">
        <v>3273</v>
      </c>
      <c r="E740" s="832" t="s">
        <v>6368</v>
      </c>
      <c r="F740" s="832" t="s">
        <v>6526</v>
      </c>
      <c r="G740" s="832" t="s">
        <v>4484</v>
      </c>
      <c r="H740" s="849">
        <v>2.8</v>
      </c>
      <c r="I740" s="849">
        <v>197.96</v>
      </c>
      <c r="J740" s="832"/>
      <c r="K740" s="832">
        <v>70.7</v>
      </c>
      <c r="L740" s="849"/>
      <c r="M740" s="849"/>
      <c r="N740" s="832"/>
      <c r="O740" s="832"/>
      <c r="P740" s="849"/>
      <c r="Q740" s="849"/>
      <c r="R740" s="837"/>
      <c r="S740" s="850"/>
    </row>
    <row r="741" spans="1:19" ht="14.45" customHeight="1" x14ac:dyDescent="0.2">
      <c r="A741" s="831" t="s">
        <v>6366</v>
      </c>
      <c r="B741" s="832" t="s">
        <v>6367</v>
      </c>
      <c r="C741" s="832" t="s">
        <v>616</v>
      </c>
      <c r="D741" s="832" t="s">
        <v>3273</v>
      </c>
      <c r="E741" s="832" t="s">
        <v>6368</v>
      </c>
      <c r="F741" s="832" t="s">
        <v>6527</v>
      </c>
      <c r="G741" s="832" t="s">
        <v>3946</v>
      </c>
      <c r="H741" s="849">
        <v>27</v>
      </c>
      <c r="I741" s="849">
        <v>4008.42</v>
      </c>
      <c r="J741" s="832"/>
      <c r="K741" s="832">
        <v>148.46</v>
      </c>
      <c r="L741" s="849"/>
      <c r="M741" s="849"/>
      <c r="N741" s="832"/>
      <c r="O741" s="832"/>
      <c r="P741" s="849"/>
      <c r="Q741" s="849"/>
      <c r="R741" s="837"/>
      <c r="S741" s="850"/>
    </row>
    <row r="742" spans="1:19" ht="14.45" customHeight="1" x14ac:dyDescent="0.2">
      <c r="A742" s="831" t="s">
        <v>6366</v>
      </c>
      <c r="B742" s="832" t="s">
        <v>6367</v>
      </c>
      <c r="C742" s="832" t="s">
        <v>616</v>
      </c>
      <c r="D742" s="832" t="s">
        <v>3273</v>
      </c>
      <c r="E742" s="832" t="s">
        <v>6368</v>
      </c>
      <c r="F742" s="832" t="s">
        <v>6529</v>
      </c>
      <c r="G742" s="832" t="s">
        <v>6530</v>
      </c>
      <c r="H742" s="849">
        <v>1</v>
      </c>
      <c r="I742" s="849">
        <v>68731.179999999993</v>
      </c>
      <c r="J742" s="832">
        <v>0.13337931247278922</v>
      </c>
      <c r="K742" s="832">
        <v>68731.179999999993</v>
      </c>
      <c r="L742" s="849">
        <v>9</v>
      </c>
      <c r="M742" s="849">
        <v>515306.15</v>
      </c>
      <c r="N742" s="832">
        <v>1</v>
      </c>
      <c r="O742" s="832">
        <v>57256.238888888889</v>
      </c>
      <c r="P742" s="849">
        <v>2</v>
      </c>
      <c r="Q742" s="849">
        <v>106371.1</v>
      </c>
      <c r="R742" s="837">
        <v>0.20642311371599195</v>
      </c>
      <c r="S742" s="850">
        <v>53185.55</v>
      </c>
    </row>
    <row r="743" spans="1:19" ht="14.45" customHeight="1" x14ac:dyDescent="0.2">
      <c r="A743" s="831" t="s">
        <v>6366</v>
      </c>
      <c r="B743" s="832" t="s">
        <v>6367</v>
      </c>
      <c r="C743" s="832" t="s">
        <v>616</v>
      </c>
      <c r="D743" s="832" t="s">
        <v>3273</v>
      </c>
      <c r="E743" s="832" t="s">
        <v>6368</v>
      </c>
      <c r="F743" s="832" t="s">
        <v>6531</v>
      </c>
      <c r="G743" s="832" t="s">
        <v>6532</v>
      </c>
      <c r="H743" s="849">
        <v>0.4</v>
      </c>
      <c r="I743" s="849">
        <v>169.78</v>
      </c>
      <c r="J743" s="832"/>
      <c r="K743" s="832">
        <v>424.45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5" customHeight="1" x14ac:dyDescent="0.2">
      <c r="A744" s="831" t="s">
        <v>6366</v>
      </c>
      <c r="B744" s="832" t="s">
        <v>6367</v>
      </c>
      <c r="C744" s="832" t="s">
        <v>616</v>
      </c>
      <c r="D744" s="832" t="s">
        <v>3273</v>
      </c>
      <c r="E744" s="832" t="s">
        <v>6368</v>
      </c>
      <c r="F744" s="832" t="s">
        <v>6534</v>
      </c>
      <c r="G744" s="832" t="s">
        <v>2847</v>
      </c>
      <c r="H744" s="849">
        <v>13</v>
      </c>
      <c r="I744" s="849">
        <v>22738.039999999997</v>
      </c>
      <c r="J744" s="832">
        <v>4.333333333333333</v>
      </c>
      <c r="K744" s="832">
        <v>1749.0799999999997</v>
      </c>
      <c r="L744" s="849">
        <v>3</v>
      </c>
      <c r="M744" s="849">
        <v>5247.24</v>
      </c>
      <c r="N744" s="832">
        <v>1</v>
      </c>
      <c r="O744" s="832">
        <v>1749.08</v>
      </c>
      <c r="P744" s="849"/>
      <c r="Q744" s="849"/>
      <c r="R744" s="837"/>
      <c r="S744" s="850"/>
    </row>
    <row r="745" spans="1:19" ht="14.45" customHeight="1" x14ac:dyDescent="0.2">
      <c r="A745" s="831" t="s">
        <v>6366</v>
      </c>
      <c r="B745" s="832" t="s">
        <v>6367</v>
      </c>
      <c r="C745" s="832" t="s">
        <v>616</v>
      </c>
      <c r="D745" s="832" t="s">
        <v>3273</v>
      </c>
      <c r="E745" s="832" t="s">
        <v>6368</v>
      </c>
      <c r="F745" s="832" t="s">
        <v>6535</v>
      </c>
      <c r="G745" s="832" t="s">
        <v>3029</v>
      </c>
      <c r="H745" s="849">
        <v>27.65</v>
      </c>
      <c r="I745" s="849">
        <v>7819.8200000000006</v>
      </c>
      <c r="J745" s="832">
        <v>1.0697750137487039</v>
      </c>
      <c r="K745" s="832">
        <v>282.81446654611216</v>
      </c>
      <c r="L745" s="849">
        <v>26.250000000000004</v>
      </c>
      <c r="M745" s="849">
        <v>7309.78</v>
      </c>
      <c r="N745" s="832">
        <v>1</v>
      </c>
      <c r="O745" s="832">
        <v>278.46780952380948</v>
      </c>
      <c r="P745" s="849">
        <v>23.100000000000005</v>
      </c>
      <c r="Q745" s="849">
        <v>6371.4800000000005</v>
      </c>
      <c r="R745" s="837">
        <v>0.8716377237071431</v>
      </c>
      <c r="S745" s="850">
        <v>275.821645021645</v>
      </c>
    </row>
    <row r="746" spans="1:19" ht="14.45" customHeight="1" x14ac:dyDescent="0.2">
      <c r="A746" s="831" t="s">
        <v>6366</v>
      </c>
      <c r="B746" s="832" t="s">
        <v>6367</v>
      </c>
      <c r="C746" s="832" t="s">
        <v>616</v>
      </c>
      <c r="D746" s="832" t="s">
        <v>3273</v>
      </c>
      <c r="E746" s="832" t="s">
        <v>6368</v>
      </c>
      <c r="F746" s="832" t="s">
        <v>6536</v>
      </c>
      <c r="G746" s="832" t="s">
        <v>6443</v>
      </c>
      <c r="H746" s="849">
        <v>1</v>
      </c>
      <c r="I746" s="849">
        <v>639.37</v>
      </c>
      <c r="J746" s="832"/>
      <c r="K746" s="832">
        <v>639.37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5" customHeight="1" x14ac:dyDescent="0.2">
      <c r="A747" s="831" t="s">
        <v>6366</v>
      </c>
      <c r="B747" s="832" t="s">
        <v>6367</v>
      </c>
      <c r="C747" s="832" t="s">
        <v>616</v>
      </c>
      <c r="D747" s="832" t="s">
        <v>3273</v>
      </c>
      <c r="E747" s="832" t="s">
        <v>6368</v>
      </c>
      <c r="F747" s="832" t="s">
        <v>6537</v>
      </c>
      <c r="G747" s="832" t="s">
        <v>3181</v>
      </c>
      <c r="H747" s="849"/>
      <c r="I747" s="849"/>
      <c r="J747" s="832"/>
      <c r="K747" s="832"/>
      <c r="L747" s="849">
        <v>1</v>
      </c>
      <c r="M747" s="849">
        <v>168614.91</v>
      </c>
      <c r="N747" s="832">
        <v>1</v>
      </c>
      <c r="O747" s="832">
        <v>168614.91</v>
      </c>
      <c r="P747" s="849">
        <v>5</v>
      </c>
      <c r="Q747" s="849">
        <v>600000</v>
      </c>
      <c r="R747" s="837">
        <v>3.5584041767124863</v>
      </c>
      <c r="S747" s="850">
        <v>120000</v>
      </c>
    </row>
    <row r="748" spans="1:19" ht="14.45" customHeight="1" x14ac:dyDescent="0.2">
      <c r="A748" s="831" t="s">
        <v>6366</v>
      </c>
      <c r="B748" s="832" t="s">
        <v>6367</v>
      </c>
      <c r="C748" s="832" t="s">
        <v>616</v>
      </c>
      <c r="D748" s="832" t="s">
        <v>3273</v>
      </c>
      <c r="E748" s="832" t="s">
        <v>6368</v>
      </c>
      <c r="F748" s="832" t="s">
        <v>6540</v>
      </c>
      <c r="G748" s="832" t="s">
        <v>6541</v>
      </c>
      <c r="H748" s="849"/>
      <c r="I748" s="849"/>
      <c r="J748" s="832"/>
      <c r="K748" s="832"/>
      <c r="L748" s="849">
        <v>5.17</v>
      </c>
      <c r="M748" s="849">
        <v>190951.18</v>
      </c>
      <c r="N748" s="832">
        <v>1</v>
      </c>
      <c r="O748" s="832">
        <v>36934.464216634427</v>
      </c>
      <c r="P748" s="849">
        <v>5.79</v>
      </c>
      <c r="Q748" s="849">
        <v>110705.95</v>
      </c>
      <c r="R748" s="837">
        <v>0.57976049166074806</v>
      </c>
      <c r="S748" s="850">
        <v>19120.198618307426</v>
      </c>
    </row>
    <row r="749" spans="1:19" ht="14.45" customHeight="1" x14ac:dyDescent="0.2">
      <c r="A749" s="831" t="s">
        <v>6366</v>
      </c>
      <c r="B749" s="832" t="s">
        <v>6367</v>
      </c>
      <c r="C749" s="832" t="s">
        <v>616</v>
      </c>
      <c r="D749" s="832" t="s">
        <v>3273</v>
      </c>
      <c r="E749" s="832" t="s">
        <v>6368</v>
      </c>
      <c r="F749" s="832" t="s">
        <v>6542</v>
      </c>
      <c r="G749" s="832" t="s">
        <v>6543</v>
      </c>
      <c r="H749" s="849"/>
      <c r="I749" s="849"/>
      <c r="J749" s="832"/>
      <c r="K749" s="832"/>
      <c r="L749" s="849">
        <v>4.33</v>
      </c>
      <c r="M749" s="849">
        <v>156746.95000000001</v>
      </c>
      <c r="N749" s="832">
        <v>1</v>
      </c>
      <c r="O749" s="832">
        <v>36200.219399538109</v>
      </c>
      <c r="P749" s="849"/>
      <c r="Q749" s="849"/>
      <c r="R749" s="837"/>
      <c r="S749" s="850"/>
    </row>
    <row r="750" spans="1:19" ht="14.45" customHeight="1" x14ac:dyDescent="0.2">
      <c r="A750" s="831" t="s">
        <v>6366</v>
      </c>
      <c r="B750" s="832" t="s">
        <v>6367</v>
      </c>
      <c r="C750" s="832" t="s">
        <v>616</v>
      </c>
      <c r="D750" s="832" t="s">
        <v>3273</v>
      </c>
      <c r="E750" s="832" t="s">
        <v>6368</v>
      </c>
      <c r="F750" s="832" t="s">
        <v>6544</v>
      </c>
      <c r="G750" s="832" t="s">
        <v>6414</v>
      </c>
      <c r="H750" s="849"/>
      <c r="I750" s="849"/>
      <c r="J750" s="832"/>
      <c r="K750" s="832"/>
      <c r="L750" s="849"/>
      <c r="M750" s="849"/>
      <c r="N750" s="832"/>
      <c r="O750" s="832"/>
      <c r="P750" s="849">
        <v>0.3</v>
      </c>
      <c r="Q750" s="849">
        <v>94.34</v>
      </c>
      <c r="R750" s="837"/>
      <c r="S750" s="850">
        <v>314.4666666666667</v>
      </c>
    </row>
    <row r="751" spans="1:19" ht="14.45" customHeight="1" x14ac:dyDescent="0.2">
      <c r="A751" s="831" t="s">
        <v>6366</v>
      </c>
      <c r="B751" s="832" t="s">
        <v>6367</v>
      </c>
      <c r="C751" s="832" t="s">
        <v>616</v>
      </c>
      <c r="D751" s="832" t="s">
        <v>3273</v>
      </c>
      <c r="E751" s="832" t="s">
        <v>6368</v>
      </c>
      <c r="F751" s="832" t="s">
        <v>6546</v>
      </c>
      <c r="G751" s="832" t="s">
        <v>6380</v>
      </c>
      <c r="H751" s="849"/>
      <c r="I751" s="849"/>
      <c r="J751" s="832"/>
      <c r="K751" s="832"/>
      <c r="L751" s="849"/>
      <c r="M751" s="849"/>
      <c r="N751" s="832"/>
      <c r="O751" s="832"/>
      <c r="P751" s="849">
        <v>2</v>
      </c>
      <c r="Q751" s="849">
        <v>8171.93</v>
      </c>
      <c r="R751" s="837"/>
      <c r="S751" s="850">
        <v>4085.9650000000001</v>
      </c>
    </row>
    <row r="752" spans="1:19" ht="14.45" customHeight="1" x14ac:dyDescent="0.2">
      <c r="A752" s="831" t="s">
        <v>6366</v>
      </c>
      <c r="B752" s="832" t="s">
        <v>6367</v>
      </c>
      <c r="C752" s="832" t="s">
        <v>616</v>
      </c>
      <c r="D752" s="832" t="s">
        <v>3273</v>
      </c>
      <c r="E752" s="832" t="s">
        <v>6368</v>
      </c>
      <c r="F752" s="832" t="s">
        <v>6547</v>
      </c>
      <c r="G752" s="832" t="s">
        <v>2337</v>
      </c>
      <c r="H752" s="849">
        <v>6.41</v>
      </c>
      <c r="I752" s="849">
        <v>78482.990000000005</v>
      </c>
      <c r="J752" s="832">
        <v>0.16004314556407506</v>
      </c>
      <c r="K752" s="832">
        <v>12243.836193447738</v>
      </c>
      <c r="L752" s="849">
        <v>51.29</v>
      </c>
      <c r="M752" s="849">
        <v>490386.44999999995</v>
      </c>
      <c r="N752" s="832">
        <v>1</v>
      </c>
      <c r="O752" s="832">
        <v>9561.0538116591924</v>
      </c>
      <c r="P752" s="849">
        <v>144.97999999999999</v>
      </c>
      <c r="Q752" s="849">
        <v>1271702.22</v>
      </c>
      <c r="R752" s="837">
        <v>2.5932654134305713</v>
      </c>
      <c r="S752" s="850">
        <v>8771.5700096565051</v>
      </c>
    </row>
    <row r="753" spans="1:19" ht="14.45" customHeight="1" x14ac:dyDescent="0.2">
      <c r="A753" s="831" t="s">
        <v>6366</v>
      </c>
      <c r="B753" s="832" t="s">
        <v>6367</v>
      </c>
      <c r="C753" s="832" t="s">
        <v>616</v>
      </c>
      <c r="D753" s="832" t="s">
        <v>3273</v>
      </c>
      <c r="E753" s="832" t="s">
        <v>6368</v>
      </c>
      <c r="F753" s="832" t="s">
        <v>6552</v>
      </c>
      <c r="G753" s="832" t="s">
        <v>6553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159159</v>
      </c>
      <c r="R753" s="837"/>
      <c r="S753" s="850">
        <v>159159</v>
      </c>
    </row>
    <row r="754" spans="1:19" ht="14.45" customHeight="1" x14ac:dyDescent="0.2">
      <c r="A754" s="831" t="s">
        <v>6366</v>
      </c>
      <c r="B754" s="832" t="s">
        <v>6367</v>
      </c>
      <c r="C754" s="832" t="s">
        <v>616</v>
      </c>
      <c r="D754" s="832" t="s">
        <v>3273</v>
      </c>
      <c r="E754" s="832" t="s">
        <v>6368</v>
      </c>
      <c r="F754" s="832" t="s">
        <v>6555</v>
      </c>
      <c r="G754" s="832" t="s">
        <v>2321</v>
      </c>
      <c r="H754" s="849"/>
      <c r="I754" s="849"/>
      <c r="J754" s="832"/>
      <c r="K754" s="832"/>
      <c r="L754" s="849">
        <v>0</v>
      </c>
      <c r="M754" s="849">
        <v>0</v>
      </c>
      <c r="N754" s="832"/>
      <c r="O754" s="832"/>
      <c r="P754" s="849"/>
      <c r="Q754" s="849"/>
      <c r="R754" s="837"/>
      <c r="S754" s="850"/>
    </row>
    <row r="755" spans="1:19" ht="14.45" customHeight="1" x14ac:dyDescent="0.2">
      <c r="A755" s="831" t="s">
        <v>6366</v>
      </c>
      <c r="B755" s="832" t="s">
        <v>6367</v>
      </c>
      <c r="C755" s="832" t="s">
        <v>616</v>
      </c>
      <c r="D755" s="832" t="s">
        <v>3273</v>
      </c>
      <c r="E755" s="832" t="s">
        <v>6368</v>
      </c>
      <c r="F755" s="832" t="s">
        <v>6561</v>
      </c>
      <c r="G755" s="832" t="s">
        <v>6562</v>
      </c>
      <c r="H755" s="849">
        <v>81.94</v>
      </c>
      <c r="I755" s="849">
        <v>26392.02</v>
      </c>
      <c r="J755" s="832">
        <v>6.1702089855119899</v>
      </c>
      <c r="K755" s="832">
        <v>322.08957773980961</v>
      </c>
      <c r="L755" s="849">
        <v>13.92</v>
      </c>
      <c r="M755" s="849">
        <v>4277.33</v>
      </c>
      <c r="N755" s="832">
        <v>1</v>
      </c>
      <c r="O755" s="832">
        <v>307.27945402298849</v>
      </c>
      <c r="P755" s="849"/>
      <c r="Q755" s="849"/>
      <c r="R755" s="837"/>
      <c r="S755" s="850"/>
    </row>
    <row r="756" spans="1:19" ht="14.45" customHeight="1" x14ac:dyDescent="0.2">
      <c r="A756" s="831" t="s">
        <v>6366</v>
      </c>
      <c r="B756" s="832" t="s">
        <v>6367</v>
      </c>
      <c r="C756" s="832" t="s">
        <v>616</v>
      </c>
      <c r="D756" s="832" t="s">
        <v>3273</v>
      </c>
      <c r="E756" s="832" t="s">
        <v>6368</v>
      </c>
      <c r="F756" s="832" t="s">
        <v>6563</v>
      </c>
      <c r="G756" s="832" t="s">
        <v>6562</v>
      </c>
      <c r="H756" s="849">
        <v>200.14000000000001</v>
      </c>
      <c r="I756" s="849">
        <v>163092.60999999999</v>
      </c>
      <c r="J756" s="832">
        <v>10.321102072793961</v>
      </c>
      <c r="K756" s="832">
        <v>814.89262516238625</v>
      </c>
      <c r="L756" s="849">
        <v>20.57</v>
      </c>
      <c r="M756" s="849">
        <v>15801.86</v>
      </c>
      <c r="N756" s="832">
        <v>1</v>
      </c>
      <c r="O756" s="832">
        <v>768.19931939718037</v>
      </c>
      <c r="P756" s="849"/>
      <c r="Q756" s="849"/>
      <c r="R756" s="837"/>
      <c r="S756" s="850"/>
    </row>
    <row r="757" spans="1:19" ht="14.45" customHeight="1" x14ac:dyDescent="0.2">
      <c r="A757" s="831" t="s">
        <v>6366</v>
      </c>
      <c r="B757" s="832" t="s">
        <v>6367</v>
      </c>
      <c r="C757" s="832" t="s">
        <v>616</v>
      </c>
      <c r="D757" s="832" t="s">
        <v>3273</v>
      </c>
      <c r="E757" s="832" t="s">
        <v>6368</v>
      </c>
      <c r="F757" s="832" t="s">
        <v>6564</v>
      </c>
      <c r="G757" s="832" t="s">
        <v>2337</v>
      </c>
      <c r="H757" s="849">
        <v>24.58</v>
      </c>
      <c r="I757" s="849">
        <v>771378.1</v>
      </c>
      <c r="J757" s="832">
        <v>0.2234228239654423</v>
      </c>
      <c r="K757" s="832">
        <v>31382.347436940603</v>
      </c>
      <c r="L757" s="849">
        <v>144.01</v>
      </c>
      <c r="M757" s="849">
        <v>3452548.34</v>
      </c>
      <c r="N757" s="832">
        <v>1</v>
      </c>
      <c r="O757" s="832">
        <v>23974.365252413027</v>
      </c>
      <c r="P757" s="849">
        <v>279.29000000000002</v>
      </c>
      <c r="Q757" s="849">
        <v>6122092.6600000001</v>
      </c>
      <c r="R757" s="837">
        <v>1.7732098314371467</v>
      </c>
      <c r="S757" s="850">
        <v>21920.200007161013</v>
      </c>
    </row>
    <row r="758" spans="1:19" ht="14.45" customHeight="1" x14ac:dyDescent="0.2">
      <c r="A758" s="831" t="s">
        <v>6366</v>
      </c>
      <c r="B758" s="832" t="s">
        <v>6367</v>
      </c>
      <c r="C758" s="832" t="s">
        <v>616</v>
      </c>
      <c r="D758" s="832" t="s">
        <v>3273</v>
      </c>
      <c r="E758" s="832" t="s">
        <v>6368</v>
      </c>
      <c r="F758" s="832" t="s">
        <v>6566</v>
      </c>
      <c r="G758" s="832" t="s">
        <v>779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1242.68</v>
      </c>
      <c r="R758" s="837"/>
      <c r="S758" s="850">
        <v>1242.68</v>
      </c>
    </row>
    <row r="759" spans="1:19" ht="14.45" customHeight="1" x14ac:dyDescent="0.2">
      <c r="A759" s="831" t="s">
        <v>6366</v>
      </c>
      <c r="B759" s="832" t="s">
        <v>6367</v>
      </c>
      <c r="C759" s="832" t="s">
        <v>616</v>
      </c>
      <c r="D759" s="832" t="s">
        <v>3273</v>
      </c>
      <c r="E759" s="832" t="s">
        <v>6368</v>
      </c>
      <c r="F759" s="832" t="s">
        <v>6570</v>
      </c>
      <c r="G759" s="832" t="s">
        <v>3190</v>
      </c>
      <c r="H759" s="849">
        <v>23</v>
      </c>
      <c r="I759" s="849">
        <v>33130.58</v>
      </c>
      <c r="J759" s="832">
        <v>0.98233109938211782</v>
      </c>
      <c r="K759" s="832">
        <v>1440.46</v>
      </c>
      <c r="L759" s="849">
        <v>25</v>
      </c>
      <c r="M759" s="849">
        <v>33726.49</v>
      </c>
      <c r="N759" s="832">
        <v>1</v>
      </c>
      <c r="O759" s="832">
        <v>1349.0595999999998</v>
      </c>
      <c r="P759" s="849">
        <v>10</v>
      </c>
      <c r="Q759" s="849">
        <v>11865.699999999999</v>
      </c>
      <c r="R759" s="837">
        <v>0.35182137245826645</v>
      </c>
      <c r="S759" s="850">
        <v>1186.57</v>
      </c>
    </row>
    <row r="760" spans="1:19" ht="14.45" customHeight="1" x14ac:dyDescent="0.2">
      <c r="A760" s="831" t="s">
        <v>6366</v>
      </c>
      <c r="B760" s="832" t="s">
        <v>6367</v>
      </c>
      <c r="C760" s="832" t="s">
        <v>616</v>
      </c>
      <c r="D760" s="832" t="s">
        <v>3273</v>
      </c>
      <c r="E760" s="832" t="s">
        <v>6368</v>
      </c>
      <c r="F760" s="832" t="s">
        <v>6571</v>
      </c>
      <c r="G760" s="832" t="s">
        <v>6572</v>
      </c>
      <c r="H760" s="849">
        <v>3</v>
      </c>
      <c r="I760" s="849">
        <v>5247.24</v>
      </c>
      <c r="J760" s="832"/>
      <c r="K760" s="832">
        <v>1749.08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5" customHeight="1" x14ac:dyDescent="0.2">
      <c r="A761" s="831" t="s">
        <v>6366</v>
      </c>
      <c r="B761" s="832" t="s">
        <v>6367</v>
      </c>
      <c r="C761" s="832" t="s">
        <v>616</v>
      </c>
      <c r="D761" s="832" t="s">
        <v>3273</v>
      </c>
      <c r="E761" s="832" t="s">
        <v>6368</v>
      </c>
      <c r="F761" s="832" t="s">
        <v>6574</v>
      </c>
      <c r="G761" s="832" t="s">
        <v>3169</v>
      </c>
      <c r="H761" s="849">
        <v>6</v>
      </c>
      <c r="I761" s="849">
        <v>171744.59999999998</v>
      </c>
      <c r="J761" s="832">
        <v>0.2508937136987015</v>
      </c>
      <c r="K761" s="832">
        <v>28624.099999999995</v>
      </c>
      <c r="L761" s="849">
        <v>31</v>
      </c>
      <c r="M761" s="849">
        <v>684531.3</v>
      </c>
      <c r="N761" s="832">
        <v>1</v>
      </c>
      <c r="O761" s="832">
        <v>22081.654838709677</v>
      </c>
      <c r="P761" s="849">
        <v>10</v>
      </c>
      <c r="Q761" s="849">
        <v>202923.2</v>
      </c>
      <c r="R761" s="837">
        <v>0.29644108311774786</v>
      </c>
      <c r="S761" s="850">
        <v>20292.32</v>
      </c>
    </row>
    <row r="762" spans="1:19" ht="14.45" customHeight="1" x14ac:dyDescent="0.2">
      <c r="A762" s="831" t="s">
        <v>6366</v>
      </c>
      <c r="B762" s="832" t="s">
        <v>6367</v>
      </c>
      <c r="C762" s="832" t="s">
        <v>616</v>
      </c>
      <c r="D762" s="832" t="s">
        <v>3273</v>
      </c>
      <c r="E762" s="832" t="s">
        <v>6368</v>
      </c>
      <c r="F762" s="832" t="s">
        <v>6575</v>
      </c>
      <c r="G762" s="832" t="s">
        <v>6576</v>
      </c>
      <c r="H762" s="849">
        <v>101.76</v>
      </c>
      <c r="I762" s="849">
        <v>79810.090000000011</v>
      </c>
      <c r="J762" s="832">
        <v>24.000003007138954</v>
      </c>
      <c r="K762" s="832">
        <v>784.2972680817611</v>
      </c>
      <c r="L762" s="849">
        <v>4.24</v>
      </c>
      <c r="M762" s="849">
        <v>3325.4199999999996</v>
      </c>
      <c r="N762" s="832">
        <v>1</v>
      </c>
      <c r="O762" s="832">
        <v>784.2971698113206</v>
      </c>
      <c r="P762" s="849"/>
      <c r="Q762" s="849"/>
      <c r="R762" s="837"/>
      <c r="S762" s="850"/>
    </row>
    <row r="763" spans="1:19" ht="14.45" customHeight="1" x14ac:dyDescent="0.2">
      <c r="A763" s="831" t="s">
        <v>6366</v>
      </c>
      <c r="B763" s="832" t="s">
        <v>6367</v>
      </c>
      <c r="C763" s="832" t="s">
        <v>616</v>
      </c>
      <c r="D763" s="832" t="s">
        <v>3273</v>
      </c>
      <c r="E763" s="832" t="s">
        <v>6368</v>
      </c>
      <c r="F763" s="832" t="s">
        <v>6577</v>
      </c>
      <c r="G763" s="832" t="s">
        <v>6576</v>
      </c>
      <c r="H763" s="849">
        <v>61.12</v>
      </c>
      <c r="I763" s="849">
        <v>14380.730000000001</v>
      </c>
      <c r="J763" s="832">
        <v>12.813509636374979</v>
      </c>
      <c r="K763" s="832">
        <v>235.28681282722516</v>
      </c>
      <c r="L763" s="849">
        <v>4.7700000000000005</v>
      </c>
      <c r="M763" s="849">
        <v>1122.31</v>
      </c>
      <c r="N763" s="832">
        <v>1</v>
      </c>
      <c r="O763" s="832">
        <v>235.28511530398319</v>
      </c>
      <c r="P763" s="849"/>
      <c r="Q763" s="849"/>
      <c r="R763" s="837"/>
      <c r="S763" s="850"/>
    </row>
    <row r="764" spans="1:19" ht="14.45" customHeight="1" x14ac:dyDescent="0.2">
      <c r="A764" s="831" t="s">
        <v>6366</v>
      </c>
      <c r="B764" s="832" t="s">
        <v>6367</v>
      </c>
      <c r="C764" s="832" t="s">
        <v>616</v>
      </c>
      <c r="D764" s="832" t="s">
        <v>3273</v>
      </c>
      <c r="E764" s="832" t="s">
        <v>6368</v>
      </c>
      <c r="F764" s="832" t="s">
        <v>6578</v>
      </c>
      <c r="G764" s="832" t="s">
        <v>6576</v>
      </c>
      <c r="H764" s="849">
        <v>43.31</v>
      </c>
      <c r="I764" s="849">
        <v>101903.8</v>
      </c>
      <c r="J764" s="832">
        <v>12.165714974732312</v>
      </c>
      <c r="K764" s="832">
        <v>2352.8930962826134</v>
      </c>
      <c r="L764" s="849">
        <v>3.5599999999999996</v>
      </c>
      <c r="M764" s="849">
        <v>8376.31</v>
      </c>
      <c r="N764" s="832">
        <v>1</v>
      </c>
      <c r="O764" s="832">
        <v>2352.8960674157306</v>
      </c>
      <c r="P764" s="849"/>
      <c r="Q764" s="849"/>
      <c r="R764" s="837"/>
      <c r="S764" s="850"/>
    </row>
    <row r="765" spans="1:19" ht="14.45" customHeight="1" x14ac:dyDescent="0.2">
      <c r="A765" s="831" t="s">
        <v>6366</v>
      </c>
      <c r="B765" s="832" t="s">
        <v>6367</v>
      </c>
      <c r="C765" s="832" t="s">
        <v>616</v>
      </c>
      <c r="D765" s="832" t="s">
        <v>3273</v>
      </c>
      <c r="E765" s="832" t="s">
        <v>6368</v>
      </c>
      <c r="F765" s="832" t="s">
        <v>6579</v>
      </c>
      <c r="G765" s="832" t="s">
        <v>6480</v>
      </c>
      <c r="H765" s="849"/>
      <c r="I765" s="849"/>
      <c r="J765" s="832"/>
      <c r="K765" s="832"/>
      <c r="L765" s="849">
        <v>8</v>
      </c>
      <c r="M765" s="849">
        <v>372795.52</v>
      </c>
      <c r="N765" s="832">
        <v>1</v>
      </c>
      <c r="O765" s="832">
        <v>46599.44</v>
      </c>
      <c r="P765" s="849">
        <v>8</v>
      </c>
      <c r="Q765" s="849">
        <v>368178.16</v>
      </c>
      <c r="R765" s="837">
        <v>0.98761422884051808</v>
      </c>
      <c r="S765" s="850">
        <v>46022.27</v>
      </c>
    </row>
    <row r="766" spans="1:19" ht="14.45" customHeight="1" x14ac:dyDescent="0.2">
      <c r="A766" s="831" t="s">
        <v>6366</v>
      </c>
      <c r="B766" s="832" t="s">
        <v>6367</v>
      </c>
      <c r="C766" s="832" t="s">
        <v>616</v>
      </c>
      <c r="D766" s="832" t="s">
        <v>3273</v>
      </c>
      <c r="E766" s="832" t="s">
        <v>6368</v>
      </c>
      <c r="F766" s="832" t="s">
        <v>6580</v>
      </c>
      <c r="G766" s="832" t="s">
        <v>928</v>
      </c>
      <c r="H766" s="849">
        <v>5.83</v>
      </c>
      <c r="I766" s="849">
        <v>4009.05</v>
      </c>
      <c r="J766" s="832">
        <v>9.4029693216999721</v>
      </c>
      <c r="K766" s="832">
        <v>687.65866209262435</v>
      </c>
      <c r="L766" s="849">
        <v>2</v>
      </c>
      <c r="M766" s="849">
        <v>426.36</v>
      </c>
      <c r="N766" s="832">
        <v>1</v>
      </c>
      <c r="O766" s="832">
        <v>213.18</v>
      </c>
      <c r="P766" s="849">
        <v>16.009999999999998</v>
      </c>
      <c r="Q766" s="849">
        <v>3412.88</v>
      </c>
      <c r="R766" s="837">
        <v>8.0046908715639358</v>
      </c>
      <c r="S766" s="850">
        <v>213.17176764522176</v>
      </c>
    </row>
    <row r="767" spans="1:19" ht="14.45" customHeight="1" x14ac:dyDescent="0.2">
      <c r="A767" s="831" t="s">
        <v>6366</v>
      </c>
      <c r="B767" s="832" t="s">
        <v>6367</v>
      </c>
      <c r="C767" s="832" t="s">
        <v>616</v>
      </c>
      <c r="D767" s="832" t="s">
        <v>3273</v>
      </c>
      <c r="E767" s="832" t="s">
        <v>6368</v>
      </c>
      <c r="F767" s="832" t="s">
        <v>6581</v>
      </c>
      <c r="G767" s="832" t="s">
        <v>928</v>
      </c>
      <c r="H767" s="849">
        <v>1</v>
      </c>
      <c r="I767" s="849">
        <v>137.54</v>
      </c>
      <c r="J767" s="832">
        <v>0.10504448772291596</v>
      </c>
      <c r="K767" s="832">
        <v>137.54</v>
      </c>
      <c r="L767" s="849">
        <v>9.75</v>
      </c>
      <c r="M767" s="849">
        <v>1309.3499999999999</v>
      </c>
      <c r="N767" s="832">
        <v>1</v>
      </c>
      <c r="O767" s="832">
        <v>134.29230769230767</v>
      </c>
      <c r="P767" s="849">
        <v>32.68</v>
      </c>
      <c r="Q767" s="849">
        <v>2383.1800000000003</v>
      </c>
      <c r="R767" s="837">
        <v>1.8201244892503918</v>
      </c>
      <c r="S767" s="850">
        <v>72.924724602203199</v>
      </c>
    </row>
    <row r="768" spans="1:19" ht="14.45" customHeight="1" x14ac:dyDescent="0.2">
      <c r="A768" s="831" t="s">
        <v>6366</v>
      </c>
      <c r="B768" s="832" t="s">
        <v>6367</v>
      </c>
      <c r="C768" s="832" t="s">
        <v>616</v>
      </c>
      <c r="D768" s="832" t="s">
        <v>3273</v>
      </c>
      <c r="E768" s="832" t="s">
        <v>6368</v>
      </c>
      <c r="F768" s="832" t="s">
        <v>6582</v>
      </c>
      <c r="G768" s="832" t="s">
        <v>2217</v>
      </c>
      <c r="H768" s="849"/>
      <c r="I768" s="849"/>
      <c r="J768" s="832"/>
      <c r="K768" s="832"/>
      <c r="L768" s="849">
        <v>2.1</v>
      </c>
      <c r="M768" s="849">
        <v>6707.61</v>
      </c>
      <c r="N768" s="832">
        <v>1</v>
      </c>
      <c r="O768" s="832">
        <v>3194.1</v>
      </c>
      <c r="P768" s="849"/>
      <c r="Q768" s="849"/>
      <c r="R768" s="837"/>
      <c r="S768" s="850"/>
    </row>
    <row r="769" spans="1:19" ht="14.45" customHeight="1" x14ac:dyDescent="0.2">
      <c r="A769" s="831" t="s">
        <v>6366</v>
      </c>
      <c r="B769" s="832" t="s">
        <v>6367</v>
      </c>
      <c r="C769" s="832" t="s">
        <v>616</v>
      </c>
      <c r="D769" s="832" t="s">
        <v>3273</v>
      </c>
      <c r="E769" s="832" t="s">
        <v>6368</v>
      </c>
      <c r="F769" s="832" t="s">
        <v>6583</v>
      </c>
      <c r="G769" s="832" t="s">
        <v>1383</v>
      </c>
      <c r="H769" s="849"/>
      <c r="I769" s="849"/>
      <c r="J769" s="832"/>
      <c r="K769" s="832"/>
      <c r="L769" s="849">
        <v>8</v>
      </c>
      <c r="M769" s="849">
        <v>1187.6799999999998</v>
      </c>
      <c r="N769" s="832">
        <v>1</v>
      </c>
      <c r="O769" s="832">
        <v>148.45999999999998</v>
      </c>
      <c r="P769" s="849"/>
      <c r="Q769" s="849"/>
      <c r="R769" s="837"/>
      <c r="S769" s="850"/>
    </row>
    <row r="770" spans="1:19" ht="14.45" customHeight="1" x14ac:dyDescent="0.2">
      <c r="A770" s="831" t="s">
        <v>6366</v>
      </c>
      <c r="B770" s="832" t="s">
        <v>6367</v>
      </c>
      <c r="C770" s="832" t="s">
        <v>616</v>
      </c>
      <c r="D770" s="832" t="s">
        <v>3273</v>
      </c>
      <c r="E770" s="832" t="s">
        <v>6368</v>
      </c>
      <c r="F770" s="832" t="s">
        <v>6584</v>
      </c>
      <c r="G770" s="832" t="s">
        <v>2331</v>
      </c>
      <c r="H770" s="849">
        <v>1</v>
      </c>
      <c r="I770" s="849">
        <v>141076.4</v>
      </c>
      <c r="J770" s="832">
        <v>9.3407377055047008E-2</v>
      </c>
      <c r="K770" s="832">
        <v>141076.4</v>
      </c>
      <c r="L770" s="849">
        <v>12</v>
      </c>
      <c r="M770" s="849">
        <v>1510334.67</v>
      </c>
      <c r="N770" s="832">
        <v>1</v>
      </c>
      <c r="O770" s="832">
        <v>125861.22249999999</v>
      </c>
      <c r="P770" s="849">
        <v>36</v>
      </c>
      <c r="Q770" s="849">
        <v>4125528</v>
      </c>
      <c r="R770" s="837">
        <v>2.7315323430932033</v>
      </c>
      <c r="S770" s="850">
        <v>114598</v>
      </c>
    </row>
    <row r="771" spans="1:19" ht="14.45" customHeight="1" x14ac:dyDescent="0.2">
      <c r="A771" s="831" t="s">
        <v>6366</v>
      </c>
      <c r="B771" s="832" t="s">
        <v>6367</v>
      </c>
      <c r="C771" s="832" t="s">
        <v>616</v>
      </c>
      <c r="D771" s="832" t="s">
        <v>3273</v>
      </c>
      <c r="E771" s="832" t="s">
        <v>6368</v>
      </c>
      <c r="F771" s="832" t="s">
        <v>6587</v>
      </c>
      <c r="G771" s="832" t="s">
        <v>2231</v>
      </c>
      <c r="H771" s="849"/>
      <c r="I771" s="849"/>
      <c r="J771" s="832"/>
      <c r="K771" s="832"/>
      <c r="L771" s="849">
        <v>0.1</v>
      </c>
      <c r="M771" s="849">
        <v>42.37</v>
      </c>
      <c r="N771" s="832">
        <v>1</v>
      </c>
      <c r="O771" s="832">
        <v>423.69999999999993</v>
      </c>
      <c r="P771" s="849"/>
      <c r="Q771" s="849"/>
      <c r="R771" s="837"/>
      <c r="S771" s="850"/>
    </row>
    <row r="772" spans="1:19" ht="14.45" customHeight="1" x14ac:dyDescent="0.2">
      <c r="A772" s="831" t="s">
        <v>6366</v>
      </c>
      <c r="B772" s="832" t="s">
        <v>6367</v>
      </c>
      <c r="C772" s="832" t="s">
        <v>616</v>
      </c>
      <c r="D772" s="832" t="s">
        <v>3273</v>
      </c>
      <c r="E772" s="832" t="s">
        <v>6368</v>
      </c>
      <c r="F772" s="832" t="s">
        <v>6590</v>
      </c>
      <c r="G772" s="832" t="s">
        <v>793</v>
      </c>
      <c r="H772" s="849"/>
      <c r="I772" s="849"/>
      <c r="J772" s="832"/>
      <c r="K772" s="832"/>
      <c r="L772" s="849">
        <v>119.80000000000001</v>
      </c>
      <c r="M772" s="849">
        <v>18876.18</v>
      </c>
      <c r="N772" s="832">
        <v>1</v>
      </c>
      <c r="O772" s="832">
        <v>157.56410684474122</v>
      </c>
      <c r="P772" s="849">
        <v>161.43</v>
      </c>
      <c r="Q772" s="849">
        <v>17966.099999999999</v>
      </c>
      <c r="R772" s="837">
        <v>0.95178685517938477</v>
      </c>
      <c r="S772" s="850">
        <v>111.29343988106298</v>
      </c>
    </row>
    <row r="773" spans="1:19" ht="14.45" customHeight="1" x14ac:dyDescent="0.2">
      <c r="A773" s="831" t="s">
        <v>6366</v>
      </c>
      <c r="B773" s="832" t="s">
        <v>6367</v>
      </c>
      <c r="C773" s="832" t="s">
        <v>616</v>
      </c>
      <c r="D773" s="832" t="s">
        <v>3273</v>
      </c>
      <c r="E773" s="832" t="s">
        <v>6368</v>
      </c>
      <c r="F773" s="832" t="s">
        <v>6591</v>
      </c>
      <c r="G773" s="832" t="s">
        <v>793</v>
      </c>
      <c r="H773" s="849"/>
      <c r="I773" s="849"/>
      <c r="J773" s="832"/>
      <c r="K773" s="832"/>
      <c r="L773" s="849">
        <v>30.93</v>
      </c>
      <c r="M773" s="849">
        <v>14946.88</v>
      </c>
      <c r="N773" s="832">
        <v>1</v>
      </c>
      <c r="O773" s="832">
        <v>483.24862592951825</v>
      </c>
      <c r="P773" s="849">
        <v>59.47</v>
      </c>
      <c r="Q773" s="849">
        <v>17133.3</v>
      </c>
      <c r="R773" s="837">
        <v>1.1462793572973089</v>
      </c>
      <c r="S773" s="850">
        <v>288.0998822935934</v>
      </c>
    </row>
    <row r="774" spans="1:19" ht="14.45" customHeight="1" x14ac:dyDescent="0.2">
      <c r="A774" s="831" t="s">
        <v>6366</v>
      </c>
      <c r="B774" s="832" t="s">
        <v>6367</v>
      </c>
      <c r="C774" s="832" t="s">
        <v>616</v>
      </c>
      <c r="D774" s="832" t="s">
        <v>3273</v>
      </c>
      <c r="E774" s="832" t="s">
        <v>6368</v>
      </c>
      <c r="F774" s="832" t="s">
        <v>6592</v>
      </c>
      <c r="G774" s="832" t="s">
        <v>1146</v>
      </c>
      <c r="H774" s="849"/>
      <c r="I774" s="849"/>
      <c r="J774" s="832"/>
      <c r="K774" s="832"/>
      <c r="L774" s="849">
        <v>64.89</v>
      </c>
      <c r="M774" s="849">
        <v>23433.91</v>
      </c>
      <c r="N774" s="832">
        <v>1</v>
      </c>
      <c r="O774" s="832">
        <v>361.13284019109261</v>
      </c>
      <c r="P774" s="849">
        <v>161.03</v>
      </c>
      <c r="Q774" s="849">
        <v>29789.64</v>
      </c>
      <c r="R774" s="837">
        <v>1.2712193569062953</v>
      </c>
      <c r="S774" s="850">
        <v>184.99434887909084</v>
      </c>
    </row>
    <row r="775" spans="1:19" ht="14.45" customHeight="1" x14ac:dyDescent="0.2">
      <c r="A775" s="831" t="s">
        <v>6366</v>
      </c>
      <c r="B775" s="832" t="s">
        <v>6367</v>
      </c>
      <c r="C775" s="832" t="s">
        <v>616</v>
      </c>
      <c r="D775" s="832" t="s">
        <v>3273</v>
      </c>
      <c r="E775" s="832" t="s">
        <v>6368</v>
      </c>
      <c r="F775" s="832" t="s">
        <v>6593</v>
      </c>
      <c r="G775" s="832" t="s">
        <v>6594</v>
      </c>
      <c r="H775" s="849"/>
      <c r="I775" s="849"/>
      <c r="J775" s="832"/>
      <c r="K775" s="832"/>
      <c r="L775" s="849">
        <v>9</v>
      </c>
      <c r="M775" s="849">
        <v>112799.66</v>
      </c>
      <c r="N775" s="832">
        <v>1</v>
      </c>
      <c r="O775" s="832">
        <v>12533.295555555556</v>
      </c>
      <c r="P775" s="849">
        <v>22</v>
      </c>
      <c r="Q775" s="849">
        <v>273099.2</v>
      </c>
      <c r="R775" s="837">
        <v>2.4210994962218857</v>
      </c>
      <c r="S775" s="850">
        <v>12413.6</v>
      </c>
    </row>
    <row r="776" spans="1:19" ht="14.45" customHeight="1" x14ac:dyDescent="0.2">
      <c r="A776" s="831" t="s">
        <v>6366</v>
      </c>
      <c r="B776" s="832" t="s">
        <v>6367</v>
      </c>
      <c r="C776" s="832" t="s">
        <v>616</v>
      </c>
      <c r="D776" s="832" t="s">
        <v>3273</v>
      </c>
      <c r="E776" s="832" t="s">
        <v>6368</v>
      </c>
      <c r="F776" s="832" t="s">
        <v>6595</v>
      </c>
      <c r="G776" s="832" t="s">
        <v>1146</v>
      </c>
      <c r="H776" s="849"/>
      <c r="I776" s="849"/>
      <c r="J776" s="832"/>
      <c r="K776" s="832"/>
      <c r="L776" s="849">
        <v>41.989999999999995</v>
      </c>
      <c r="M776" s="849">
        <v>6675.76</v>
      </c>
      <c r="N776" s="832">
        <v>1</v>
      </c>
      <c r="O776" s="832">
        <v>158.98452012383905</v>
      </c>
      <c r="P776" s="849">
        <v>73.09</v>
      </c>
      <c r="Q776" s="849">
        <v>7129.93</v>
      </c>
      <c r="R776" s="837">
        <v>1.0680327033925725</v>
      </c>
      <c r="S776" s="850">
        <v>97.55000684088111</v>
      </c>
    </row>
    <row r="777" spans="1:19" ht="14.45" customHeight="1" x14ac:dyDescent="0.2">
      <c r="A777" s="831" t="s">
        <v>6366</v>
      </c>
      <c r="B777" s="832" t="s">
        <v>6367</v>
      </c>
      <c r="C777" s="832" t="s">
        <v>616</v>
      </c>
      <c r="D777" s="832" t="s">
        <v>3273</v>
      </c>
      <c r="E777" s="832" t="s">
        <v>6368</v>
      </c>
      <c r="F777" s="832" t="s">
        <v>6596</v>
      </c>
      <c r="G777" s="832" t="s">
        <v>1146</v>
      </c>
      <c r="H777" s="849"/>
      <c r="I777" s="849"/>
      <c r="J777" s="832"/>
      <c r="K777" s="832"/>
      <c r="L777" s="849">
        <v>24.329999999999995</v>
      </c>
      <c r="M777" s="849">
        <v>26991.39</v>
      </c>
      <c r="N777" s="832">
        <v>1</v>
      </c>
      <c r="O777" s="832">
        <v>1109.3871763255243</v>
      </c>
      <c r="P777" s="849">
        <v>62.66</v>
      </c>
      <c r="Q777" s="849">
        <v>26393.629999999997</v>
      </c>
      <c r="R777" s="837">
        <v>0.97785367852489247</v>
      </c>
      <c r="S777" s="850">
        <v>421.21975742100221</v>
      </c>
    </row>
    <row r="778" spans="1:19" ht="14.45" customHeight="1" x14ac:dyDescent="0.2">
      <c r="A778" s="831" t="s">
        <v>6366</v>
      </c>
      <c r="B778" s="832" t="s">
        <v>6367</v>
      </c>
      <c r="C778" s="832" t="s">
        <v>616</v>
      </c>
      <c r="D778" s="832" t="s">
        <v>3273</v>
      </c>
      <c r="E778" s="832" t="s">
        <v>6368</v>
      </c>
      <c r="F778" s="832" t="s">
        <v>6597</v>
      </c>
      <c r="G778" s="832" t="s">
        <v>6594</v>
      </c>
      <c r="H778" s="849"/>
      <c r="I778" s="849"/>
      <c r="J778" s="832"/>
      <c r="K778" s="832"/>
      <c r="L778" s="849">
        <v>17</v>
      </c>
      <c r="M778" s="849">
        <v>283466.42000000004</v>
      </c>
      <c r="N778" s="832">
        <v>1</v>
      </c>
      <c r="O778" s="832">
        <v>16674.495294117649</v>
      </c>
      <c r="P778" s="849">
        <v>27</v>
      </c>
      <c r="Q778" s="849">
        <v>448370.1</v>
      </c>
      <c r="R778" s="837">
        <v>1.5817397348158555</v>
      </c>
      <c r="S778" s="850">
        <v>16606.3</v>
      </c>
    </row>
    <row r="779" spans="1:19" ht="14.45" customHeight="1" x14ac:dyDescent="0.2">
      <c r="A779" s="831" t="s">
        <v>6366</v>
      </c>
      <c r="B779" s="832" t="s">
        <v>6367</v>
      </c>
      <c r="C779" s="832" t="s">
        <v>616</v>
      </c>
      <c r="D779" s="832" t="s">
        <v>3273</v>
      </c>
      <c r="E779" s="832" t="s">
        <v>6368</v>
      </c>
      <c r="F779" s="832" t="s">
        <v>6598</v>
      </c>
      <c r="G779" s="832" t="s">
        <v>2529</v>
      </c>
      <c r="H779" s="849"/>
      <c r="I779" s="849"/>
      <c r="J779" s="832"/>
      <c r="K779" s="832"/>
      <c r="L779" s="849">
        <v>2</v>
      </c>
      <c r="M779" s="849">
        <v>296.2</v>
      </c>
      <c r="N779" s="832">
        <v>1</v>
      </c>
      <c r="O779" s="832">
        <v>148.1</v>
      </c>
      <c r="P779" s="849">
        <v>3</v>
      </c>
      <c r="Q779" s="849">
        <v>445.38</v>
      </c>
      <c r="R779" s="837">
        <v>1.5036461850101284</v>
      </c>
      <c r="S779" s="850">
        <v>148.46</v>
      </c>
    </row>
    <row r="780" spans="1:19" ht="14.45" customHeight="1" x14ac:dyDescent="0.2">
      <c r="A780" s="831" t="s">
        <v>6366</v>
      </c>
      <c r="B780" s="832" t="s">
        <v>6367</v>
      </c>
      <c r="C780" s="832" t="s">
        <v>616</v>
      </c>
      <c r="D780" s="832" t="s">
        <v>3273</v>
      </c>
      <c r="E780" s="832" t="s">
        <v>6368</v>
      </c>
      <c r="F780" s="832" t="s">
        <v>6599</v>
      </c>
      <c r="G780" s="832" t="s">
        <v>2298</v>
      </c>
      <c r="H780" s="849"/>
      <c r="I780" s="849"/>
      <c r="J780" s="832"/>
      <c r="K780" s="832"/>
      <c r="L780" s="849"/>
      <c r="M780" s="849"/>
      <c r="N780" s="832"/>
      <c r="O780" s="832"/>
      <c r="P780" s="849">
        <v>5</v>
      </c>
      <c r="Q780" s="849">
        <v>108895.5</v>
      </c>
      <c r="R780" s="837"/>
      <c r="S780" s="850">
        <v>21779.1</v>
      </c>
    </row>
    <row r="781" spans="1:19" ht="14.45" customHeight="1" x14ac:dyDescent="0.2">
      <c r="A781" s="831" t="s">
        <v>6366</v>
      </c>
      <c r="B781" s="832" t="s">
        <v>6367</v>
      </c>
      <c r="C781" s="832" t="s">
        <v>616</v>
      </c>
      <c r="D781" s="832" t="s">
        <v>3273</v>
      </c>
      <c r="E781" s="832" t="s">
        <v>6368</v>
      </c>
      <c r="F781" s="832" t="s">
        <v>6600</v>
      </c>
      <c r="G781" s="832" t="s">
        <v>2816</v>
      </c>
      <c r="H781" s="849"/>
      <c r="I781" s="849"/>
      <c r="J781" s="832"/>
      <c r="K781" s="832"/>
      <c r="L781" s="849">
        <v>13.280000000000003</v>
      </c>
      <c r="M781" s="849">
        <v>6456.87</v>
      </c>
      <c r="N781" s="832">
        <v>1</v>
      </c>
      <c r="O781" s="832">
        <v>486.21009036144568</v>
      </c>
      <c r="P781" s="849">
        <v>50.56</v>
      </c>
      <c r="Q781" s="849">
        <v>23979.059999999998</v>
      </c>
      <c r="R781" s="837">
        <v>3.7137281686018144</v>
      </c>
      <c r="S781" s="850">
        <v>474.26938291139231</v>
      </c>
    </row>
    <row r="782" spans="1:19" ht="14.45" customHeight="1" x14ac:dyDescent="0.2">
      <c r="A782" s="831" t="s">
        <v>6366</v>
      </c>
      <c r="B782" s="832" t="s">
        <v>6367</v>
      </c>
      <c r="C782" s="832" t="s">
        <v>616</v>
      </c>
      <c r="D782" s="832" t="s">
        <v>3273</v>
      </c>
      <c r="E782" s="832" t="s">
        <v>6368</v>
      </c>
      <c r="F782" s="832" t="s">
        <v>6601</v>
      </c>
      <c r="G782" s="832" t="s">
        <v>2816</v>
      </c>
      <c r="H782" s="849"/>
      <c r="I782" s="849"/>
      <c r="J782" s="832"/>
      <c r="K782" s="832"/>
      <c r="L782" s="849">
        <v>8.14</v>
      </c>
      <c r="M782" s="849">
        <v>1664.79</v>
      </c>
      <c r="N782" s="832">
        <v>1</v>
      </c>
      <c r="O782" s="832">
        <v>204.519656019656</v>
      </c>
      <c r="P782" s="849">
        <v>54.769999999999996</v>
      </c>
      <c r="Q782" s="849">
        <v>11201.560000000001</v>
      </c>
      <c r="R782" s="837">
        <v>6.7285123048552675</v>
      </c>
      <c r="S782" s="850">
        <v>204.51999269673183</v>
      </c>
    </row>
    <row r="783" spans="1:19" ht="14.45" customHeight="1" x14ac:dyDescent="0.2">
      <c r="A783" s="831" t="s">
        <v>6366</v>
      </c>
      <c r="B783" s="832" t="s">
        <v>6367</v>
      </c>
      <c r="C783" s="832" t="s">
        <v>616</v>
      </c>
      <c r="D783" s="832" t="s">
        <v>3273</v>
      </c>
      <c r="E783" s="832" t="s">
        <v>6368</v>
      </c>
      <c r="F783" s="832" t="s">
        <v>6603</v>
      </c>
      <c r="G783" s="832" t="s">
        <v>3177</v>
      </c>
      <c r="H783" s="849"/>
      <c r="I783" s="849"/>
      <c r="J783" s="832"/>
      <c r="K783" s="832"/>
      <c r="L783" s="849"/>
      <c r="M783" s="849"/>
      <c r="N783" s="832"/>
      <c r="O783" s="832"/>
      <c r="P783" s="849">
        <v>27</v>
      </c>
      <c r="Q783" s="849">
        <v>452794.5</v>
      </c>
      <c r="R783" s="837"/>
      <c r="S783" s="850">
        <v>16770.166666666668</v>
      </c>
    </row>
    <row r="784" spans="1:19" ht="14.45" customHeight="1" x14ac:dyDescent="0.2">
      <c r="A784" s="831" t="s">
        <v>6366</v>
      </c>
      <c r="B784" s="832" t="s">
        <v>6367</v>
      </c>
      <c r="C784" s="832" t="s">
        <v>616</v>
      </c>
      <c r="D784" s="832" t="s">
        <v>3273</v>
      </c>
      <c r="E784" s="832" t="s">
        <v>6368</v>
      </c>
      <c r="F784" s="832" t="s">
        <v>6604</v>
      </c>
      <c r="G784" s="832" t="s">
        <v>6605</v>
      </c>
      <c r="H784" s="849"/>
      <c r="I784" s="849"/>
      <c r="J784" s="832"/>
      <c r="K784" s="832"/>
      <c r="L784" s="849"/>
      <c r="M784" s="849"/>
      <c r="N784" s="832"/>
      <c r="O784" s="832"/>
      <c r="P784" s="849">
        <v>4</v>
      </c>
      <c r="Q784" s="849">
        <v>13200.05</v>
      </c>
      <c r="R784" s="837"/>
      <c r="S784" s="850">
        <v>3300.0124999999998</v>
      </c>
    </row>
    <row r="785" spans="1:19" ht="14.45" customHeight="1" x14ac:dyDescent="0.2">
      <c r="A785" s="831" t="s">
        <v>6366</v>
      </c>
      <c r="B785" s="832" t="s">
        <v>6367</v>
      </c>
      <c r="C785" s="832" t="s">
        <v>616</v>
      </c>
      <c r="D785" s="832" t="s">
        <v>3273</v>
      </c>
      <c r="E785" s="832" t="s">
        <v>6368</v>
      </c>
      <c r="F785" s="832" t="s">
        <v>6609</v>
      </c>
      <c r="G785" s="832" t="s">
        <v>2272</v>
      </c>
      <c r="H785" s="849"/>
      <c r="I785" s="849"/>
      <c r="J785" s="832"/>
      <c r="K785" s="832"/>
      <c r="L785" s="849">
        <v>2</v>
      </c>
      <c r="M785" s="849">
        <v>100584</v>
      </c>
      <c r="N785" s="832">
        <v>1</v>
      </c>
      <c r="O785" s="832">
        <v>50292</v>
      </c>
      <c r="P785" s="849"/>
      <c r="Q785" s="849"/>
      <c r="R785" s="837"/>
      <c r="S785" s="850"/>
    </row>
    <row r="786" spans="1:19" ht="14.45" customHeight="1" x14ac:dyDescent="0.2">
      <c r="A786" s="831" t="s">
        <v>6366</v>
      </c>
      <c r="B786" s="832" t="s">
        <v>6367</v>
      </c>
      <c r="C786" s="832" t="s">
        <v>616</v>
      </c>
      <c r="D786" s="832" t="s">
        <v>3273</v>
      </c>
      <c r="E786" s="832" t="s">
        <v>6368</v>
      </c>
      <c r="F786" s="832" t="s">
        <v>6616</v>
      </c>
      <c r="G786" s="832" t="s">
        <v>2294</v>
      </c>
      <c r="H786" s="849"/>
      <c r="I786" s="849"/>
      <c r="J786" s="832"/>
      <c r="K786" s="832"/>
      <c r="L786" s="849"/>
      <c r="M786" s="849"/>
      <c r="N786" s="832"/>
      <c r="O786" s="832"/>
      <c r="P786" s="849">
        <v>12</v>
      </c>
      <c r="Q786" s="849">
        <v>469084</v>
      </c>
      <c r="R786" s="837"/>
      <c r="S786" s="850">
        <v>39090.333333333336</v>
      </c>
    </row>
    <row r="787" spans="1:19" ht="14.45" customHeight="1" x14ac:dyDescent="0.2">
      <c r="A787" s="831" t="s">
        <v>6366</v>
      </c>
      <c r="B787" s="832" t="s">
        <v>6367</v>
      </c>
      <c r="C787" s="832" t="s">
        <v>616</v>
      </c>
      <c r="D787" s="832" t="s">
        <v>3273</v>
      </c>
      <c r="E787" s="832" t="s">
        <v>6368</v>
      </c>
      <c r="F787" s="832" t="s">
        <v>6617</v>
      </c>
      <c r="G787" s="832" t="s">
        <v>2213</v>
      </c>
      <c r="H787" s="849"/>
      <c r="I787" s="849"/>
      <c r="J787" s="832"/>
      <c r="K787" s="832"/>
      <c r="L787" s="849"/>
      <c r="M787" s="849"/>
      <c r="N787" s="832"/>
      <c r="O787" s="832"/>
      <c r="P787" s="849">
        <v>17.420000000000002</v>
      </c>
      <c r="Q787" s="849">
        <v>7666.71</v>
      </c>
      <c r="R787" s="837"/>
      <c r="S787" s="850">
        <v>440.10964408725596</v>
      </c>
    </row>
    <row r="788" spans="1:19" ht="14.45" customHeight="1" x14ac:dyDescent="0.2">
      <c r="A788" s="831" t="s">
        <v>6366</v>
      </c>
      <c r="B788" s="832" t="s">
        <v>6367</v>
      </c>
      <c r="C788" s="832" t="s">
        <v>616</v>
      </c>
      <c r="D788" s="832" t="s">
        <v>3273</v>
      </c>
      <c r="E788" s="832" t="s">
        <v>6368</v>
      </c>
      <c r="F788" s="832" t="s">
        <v>6618</v>
      </c>
      <c r="G788" s="832" t="s">
        <v>2337</v>
      </c>
      <c r="H788" s="849"/>
      <c r="I788" s="849"/>
      <c r="J788" s="832"/>
      <c r="K788" s="832"/>
      <c r="L788" s="849"/>
      <c r="M788" s="849"/>
      <c r="N788" s="832"/>
      <c r="O788" s="832"/>
      <c r="P788" s="849">
        <v>30.630000000000003</v>
      </c>
      <c r="Q788" s="849">
        <v>1611392.23</v>
      </c>
      <c r="R788" s="837"/>
      <c r="S788" s="850">
        <v>52608.300032647727</v>
      </c>
    </row>
    <row r="789" spans="1:19" ht="14.45" customHeight="1" x14ac:dyDescent="0.2">
      <c r="A789" s="831" t="s">
        <v>6366</v>
      </c>
      <c r="B789" s="832" t="s">
        <v>6367</v>
      </c>
      <c r="C789" s="832" t="s">
        <v>616</v>
      </c>
      <c r="D789" s="832" t="s">
        <v>3273</v>
      </c>
      <c r="E789" s="832" t="s">
        <v>6368</v>
      </c>
      <c r="F789" s="832" t="s">
        <v>6619</v>
      </c>
      <c r="G789" s="832" t="s">
        <v>2321</v>
      </c>
      <c r="H789" s="849"/>
      <c r="I789" s="849"/>
      <c r="J789" s="832"/>
      <c r="K789" s="832"/>
      <c r="L789" s="849"/>
      <c r="M789" s="849"/>
      <c r="N789" s="832"/>
      <c r="O789" s="832"/>
      <c r="P789" s="849">
        <v>24</v>
      </c>
      <c r="Q789" s="849">
        <v>1035120</v>
      </c>
      <c r="R789" s="837"/>
      <c r="S789" s="850">
        <v>43130</v>
      </c>
    </row>
    <row r="790" spans="1:19" ht="14.45" customHeight="1" x14ac:dyDescent="0.2">
      <c r="A790" s="831" t="s">
        <v>6366</v>
      </c>
      <c r="B790" s="832" t="s">
        <v>6367</v>
      </c>
      <c r="C790" s="832" t="s">
        <v>616</v>
      </c>
      <c r="D790" s="832" t="s">
        <v>3273</v>
      </c>
      <c r="E790" s="832" t="s">
        <v>6368</v>
      </c>
      <c r="F790" s="832" t="s">
        <v>6624</v>
      </c>
      <c r="G790" s="832" t="s">
        <v>1043</v>
      </c>
      <c r="H790" s="849"/>
      <c r="I790" s="849"/>
      <c r="J790" s="832"/>
      <c r="K790" s="832"/>
      <c r="L790" s="849"/>
      <c r="M790" s="849"/>
      <c r="N790" s="832"/>
      <c r="O790" s="832"/>
      <c r="P790" s="849">
        <v>11.82</v>
      </c>
      <c r="Q790" s="849">
        <v>2883.37</v>
      </c>
      <c r="R790" s="837"/>
      <c r="S790" s="850">
        <v>243.93993231810489</v>
      </c>
    </row>
    <row r="791" spans="1:19" ht="14.45" customHeight="1" x14ac:dyDescent="0.2">
      <c r="A791" s="831" t="s">
        <v>6366</v>
      </c>
      <c r="B791" s="832" t="s">
        <v>6367</v>
      </c>
      <c r="C791" s="832" t="s">
        <v>616</v>
      </c>
      <c r="D791" s="832" t="s">
        <v>3273</v>
      </c>
      <c r="E791" s="832" t="s">
        <v>6368</v>
      </c>
      <c r="F791" s="832" t="s">
        <v>6625</v>
      </c>
      <c r="G791" s="832" t="s">
        <v>1043</v>
      </c>
      <c r="H791" s="849"/>
      <c r="I791" s="849"/>
      <c r="J791" s="832"/>
      <c r="K791" s="832"/>
      <c r="L791" s="849"/>
      <c r="M791" s="849"/>
      <c r="N791" s="832"/>
      <c r="O791" s="832"/>
      <c r="P791" s="849">
        <v>18.11</v>
      </c>
      <c r="Q791" s="849">
        <v>7831.32</v>
      </c>
      <c r="R791" s="837"/>
      <c r="S791" s="850">
        <v>432.43070127001658</v>
      </c>
    </row>
    <row r="792" spans="1:19" ht="14.45" customHeight="1" x14ac:dyDescent="0.2">
      <c r="A792" s="831" t="s">
        <v>6366</v>
      </c>
      <c r="B792" s="832" t="s">
        <v>6367</v>
      </c>
      <c r="C792" s="832" t="s">
        <v>616</v>
      </c>
      <c r="D792" s="832" t="s">
        <v>3273</v>
      </c>
      <c r="E792" s="832" t="s">
        <v>6368</v>
      </c>
      <c r="F792" s="832" t="s">
        <v>6628</v>
      </c>
      <c r="G792" s="832" t="s">
        <v>2529</v>
      </c>
      <c r="H792" s="849">
        <v>0.8</v>
      </c>
      <c r="I792" s="849">
        <v>593.79999999999995</v>
      </c>
      <c r="J792" s="832"/>
      <c r="K792" s="832">
        <v>742.24999999999989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5" customHeight="1" x14ac:dyDescent="0.2">
      <c r="A793" s="831" t="s">
        <v>6366</v>
      </c>
      <c r="B793" s="832" t="s">
        <v>6367</v>
      </c>
      <c r="C793" s="832" t="s">
        <v>616</v>
      </c>
      <c r="D793" s="832" t="s">
        <v>3273</v>
      </c>
      <c r="E793" s="832" t="s">
        <v>6368</v>
      </c>
      <c r="F793" s="832" t="s">
        <v>6631</v>
      </c>
      <c r="G793" s="832"/>
      <c r="H793" s="849"/>
      <c r="I793" s="849"/>
      <c r="J793" s="832"/>
      <c r="K793" s="832"/>
      <c r="L793" s="849"/>
      <c r="M793" s="849"/>
      <c r="N793" s="832"/>
      <c r="O793" s="832"/>
      <c r="P793" s="849">
        <v>8</v>
      </c>
      <c r="Q793" s="849">
        <v>1951.52</v>
      </c>
      <c r="R793" s="837"/>
      <c r="S793" s="850">
        <v>243.94</v>
      </c>
    </row>
    <row r="794" spans="1:19" ht="14.45" customHeight="1" x14ac:dyDescent="0.2">
      <c r="A794" s="831" t="s">
        <v>6366</v>
      </c>
      <c r="B794" s="832" t="s">
        <v>6367</v>
      </c>
      <c r="C794" s="832" t="s">
        <v>616</v>
      </c>
      <c r="D794" s="832" t="s">
        <v>3273</v>
      </c>
      <c r="E794" s="832" t="s">
        <v>6368</v>
      </c>
      <c r="F794" s="832" t="s">
        <v>6633</v>
      </c>
      <c r="G794" s="832"/>
      <c r="H794" s="849"/>
      <c r="I794" s="849"/>
      <c r="J794" s="832"/>
      <c r="K794" s="832"/>
      <c r="L794" s="849"/>
      <c r="M794" s="849"/>
      <c r="N794" s="832"/>
      <c r="O794" s="832"/>
      <c r="P794" s="849">
        <v>16.52</v>
      </c>
      <c r="Q794" s="849">
        <v>1263.9499999999998</v>
      </c>
      <c r="R794" s="837"/>
      <c r="S794" s="850">
        <v>76.510290556900713</v>
      </c>
    </row>
    <row r="795" spans="1:19" ht="14.45" customHeight="1" x14ac:dyDescent="0.2">
      <c r="A795" s="831" t="s">
        <v>6366</v>
      </c>
      <c r="B795" s="832" t="s">
        <v>6367</v>
      </c>
      <c r="C795" s="832" t="s">
        <v>616</v>
      </c>
      <c r="D795" s="832" t="s">
        <v>3273</v>
      </c>
      <c r="E795" s="832" t="s">
        <v>6368</v>
      </c>
      <c r="F795" s="832" t="s">
        <v>6634</v>
      </c>
      <c r="G795" s="832"/>
      <c r="H795" s="849"/>
      <c r="I795" s="849"/>
      <c r="J795" s="832"/>
      <c r="K795" s="832"/>
      <c r="L795" s="849"/>
      <c r="M795" s="849"/>
      <c r="N795" s="832"/>
      <c r="O795" s="832"/>
      <c r="P795" s="849">
        <v>10.3</v>
      </c>
      <c r="Q795" s="849">
        <v>4338.57</v>
      </c>
      <c r="R795" s="837"/>
      <c r="S795" s="850">
        <v>421.22038834951451</v>
      </c>
    </row>
    <row r="796" spans="1:19" ht="14.45" customHeight="1" x14ac:dyDescent="0.2">
      <c r="A796" s="831" t="s">
        <v>6366</v>
      </c>
      <c r="B796" s="832" t="s">
        <v>6367</v>
      </c>
      <c r="C796" s="832" t="s">
        <v>616</v>
      </c>
      <c r="D796" s="832" t="s">
        <v>3273</v>
      </c>
      <c r="E796" s="832" t="s">
        <v>6635</v>
      </c>
      <c r="F796" s="832" t="s">
        <v>6636</v>
      </c>
      <c r="G796" s="832" t="s">
        <v>6637</v>
      </c>
      <c r="H796" s="849">
        <v>13</v>
      </c>
      <c r="I796" s="849">
        <v>27776.559999999998</v>
      </c>
      <c r="J796" s="832">
        <v>0.65392677749798944</v>
      </c>
      <c r="K796" s="832">
        <v>2136.6584615384613</v>
      </c>
      <c r="L796" s="849">
        <v>20</v>
      </c>
      <c r="M796" s="849">
        <v>42476.56</v>
      </c>
      <c r="N796" s="832">
        <v>1</v>
      </c>
      <c r="O796" s="832">
        <v>2123.828</v>
      </c>
      <c r="P796" s="849">
        <v>16</v>
      </c>
      <c r="Q796" s="849">
        <v>34904.92</v>
      </c>
      <c r="R796" s="837">
        <v>0.82174545207992367</v>
      </c>
      <c r="S796" s="850">
        <v>2181.5574999999999</v>
      </c>
    </row>
    <row r="797" spans="1:19" ht="14.45" customHeight="1" x14ac:dyDescent="0.2">
      <c r="A797" s="831" t="s">
        <v>6366</v>
      </c>
      <c r="B797" s="832" t="s">
        <v>6367</v>
      </c>
      <c r="C797" s="832" t="s">
        <v>616</v>
      </c>
      <c r="D797" s="832" t="s">
        <v>3273</v>
      </c>
      <c r="E797" s="832" t="s">
        <v>6635</v>
      </c>
      <c r="F797" s="832" t="s">
        <v>6638</v>
      </c>
      <c r="G797" s="832" t="s">
        <v>6639</v>
      </c>
      <c r="H797" s="849"/>
      <c r="I797" s="849"/>
      <c r="J797" s="832"/>
      <c r="K797" s="832"/>
      <c r="L797" s="849">
        <v>26</v>
      </c>
      <c r="M797" s="849">
        <v>67058</v>
      </c>
      <c r="N797" s="832">
        <v>1</v>
      </c>
      <c r="O797" s="832">
        <v>2579.1538461538462</v>
      </c>
      <c r="P797" s="849">
        <v>25</v>
      </c>
      <c r="Q797" s="849">
        <v>65680.959999999992</v>
      </c>
      <c r="R797" s="837">
        <v>0.97946494079751845</v>
      </c>
      <c r="S797" s="850">
        <v>2627.2383999999997</v>
      </c>
    </row>
    <row r="798" spans="1:19" ht="14.45" customHeight="1" x14ac:dyDescent="0.2">
      <c r="A798" s="831" t="s">
        <v>6366</v>
      </c>
      <c r="B798" s="832" t="s">
        <v>6367</v>
      </c>
      <c r="C798" s="832" t="s">
        <v>616</v>
      </c>
      <c r="D798" s="832" t="s">
        <v>3273</v>
      </c>
      <c r="E798" s="832" t="s">
        <v>6644</v>
      </c>
      <c r="F798" s="832" t="s">
        <v>6645</v>
      </c>
      <c r="G798" s="832" t="s">
        <v>6646</v>
      </c>
      <c r="H798" s="849">
        <v>6</v>
      </c>
      <c r="I798" s="849">
        <v>5202</v>
      </c>
      <c r="J798" s="832"/>
      <c r="K798" s="832">
        <v>867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5" customHeight="1" x14ac:dyDescent="0.2">
      <c r="A799" s="831" t="s">
        <v>6366</v>
      </c>
      <c r="B799" s="832" t="s">
        <v>6367</v>
      </c>
      <c r="C799" s="832" t="s">
        <v>616</v>
      </c>
      <c r="D799" s="832" t="s">
        <v>3273</v>
      </c>
      <c r="E799" s="832" t="s">
        <v>6644</v>
      </c>
      <c r="F799" s="832" t="s">
        <v>6647</v>
      </c>
      <c r="G799" s="832" t="s">
        <v>6648</v>
      </c>
      <c r="H799" s="849">
        <v>149</v>
      </c>
      <c r="I799" s="849">
        <v>129183</v>
      </c>
      <c r="J799" s="832">
        <v>0.85636696839013304</v>
      </c>
      <c r="K799" s="832">
        <v>867</v>
      </c>
      <c r="L799" s="849">
        <v>194</v>
      </c>
      <c r="M799" s="849">
        <v>150850.05000000002</v>
      </c>
      <c r="N799" s="832">
        <v>1</v>
      </c>
      <c r="O799" s="832">
        <v>777.5775773195877</v>
      </c>
      <c r="P799" s="849">
        <v>262</v>
      </c>
      <c r="Q799" s="849">
        <v>153501.29999999999</v>
      </c>
      <c r="R799" s="837">
        <v>1.0175754002070265</v>
      </c>
      <c r="S799" s="850">
        <v>585.88282442748084</v>
      </c>
    </row>
    <row r="800" spans="1:19" ht="14.45" customHeight="1" x14ac:dyDescent="0.2">
      <c r="A800" s="831" t="s">
        <v>6366</v>
      </c>
      <c r="B800" s="832" t="s">
        <v>6367</v>
      </c>
      <c r="C800" s="832" t="s">
        <v>616</v>
      </c>
      <c r="D800" s="832" t="s">
        <v>3273</v>
      </c>
      <c r="E800" s="832" t="s">
        <v>6644</v>
      </c>
      <c r="F800" s="832" t="s">
        <v>6649</v>
      </c>
      <c r="G800" s="832" t="s">
        <v>6650</v>
      </c>
      <c r="H800" s="849"/>
      <c r="I800" s="849"/>
      <c r="J800" s="832"/>
      <c r="K800" s="832"/>
      <c r="L800" s="849"/>
      <c r="M800" s="849"/>
      <c r="N800" s="832"/>
      <c r="O800" s="832"/>
      <c r="P800" s="849">
        <v>4</v>
      </c>
      <c r="Q800" s="849">
        <v>3856</v>
      </c>
      <c r="R800" s="837"/>
      <c r="S800" s="850">
        <v>964</v>
      </c>
    </row>
    <row r="801" spans="1:19" ht="14.45" customHeight="1" x14ac:dyDescent="0.2">
      <c r="A801" s="831" t="s">
        <v>6366</v>
      </c>
      <c r="B801" s="832" t="s">
        <v>6367</v>
      </c>
      <c r="C801" s="832" t="s">
        <v>616</v>
      </c>
      <c r="D801" s="832" t="s">
        <v>3273</v>
      </c>
      <c r="E801" s="832" t="s">
        <v>6657</v>
      </c>
      <c r="F801" s="832" t="s">
        <v>6658</v>
      </c>
      <c r="G801" s="832" t="s">
        <v>6659</v>
      </c>
      <c r="H801" s="849">
        <v>28</v>
      </c>
      <c r="I801" s="849">
        <v>8400</v>
      </c>
      <c r="J801" s="832">
        <v>1.75</v>
      </c>
      <c r="K801" s="832">
        <v>300</v>
      </c>
      <c r="L801" s="849">
        <v>16</v>
      </c>
      <c r="M801" s="849">
        <v>4800</v>
      </c>
      <c r="N801" s="832">
        <v>1</v>
      </c>
      <c r="O801" s="832">
        <v>300</v>
      </c>
      <c r="P801" s="849">
        <v>32</v>
      </c>
      <c r="Q801" s="849">
        <v>9664</v>
      </c>
      <c r="R801" s="837">
        <v>2.0133333333333332</v>
      </c>
      <c r="S801" s="850">
        <v>302</v>
      </c>
    </row>
    <row r="802" spans="1:19" ht="14.45" customHeight="1" x14ac:dyDescent="0.2">
      <c r="A802" s="831" t="s">
        <v>6366</v>
      </c>
      <c r="B802" s="832" t="s">
        <v>6367</v>
      </c>
      <c r="C802" s="832" t="s">
        <v>616</v>
      </c>
      <c r="D802" s="832" t="s">
        <v>3273</v>
      </c>
      <c r="E802" s="832" t="s">
        <v>6657</v>
      </c>
      <c r="F802" s="832" t="s">
        <v>6660</v>
      </c>
      <c r="G802" s="832" t="s">
        <v>6661</v>
      </c>
      <c r="H802" s="849">
        <v>23</v>
      </c>
      <c r="I802" s="849">
        <v>2806</v>
      </c>
      <c r="J802" s="832">
        <v>1.9166666666666667</v>
      </c>
      <c r="K802" s="832">
        <v>122</v>
      </c>
      <c r="L802" s="849">
        <v>12</v>
      </c>
      <c r="M802" s="849">
        <v>1464</v>
      </c>
      <c r="N802" s="832">
        <v>1</v>
      </c>
      <c r="O802" s="832">
        <v>122</v>
      </c>
      <c r="P802" s="849">
        <v>3</v>
      </c>
      <c r="Q802" s="849">
        <v>366</v>
      </c>
      <c r="R802" s="837">
        <v>0.25</v>
      </c>
      <c r="S802" s="850">
        <v>122</v>
      </c>
    </row>
    <row r="803" spans="1:19" ht="14.45" customHeight="1" x14ac:dyDescent="0.2">
      <c r="A803" s="831" t="s">
        <v>6366</v>
      </c>
      <c r="B803" s="832" t="s">
        <v>6367</v>
      </c>
      <c r="C803" s="832" t="s">
        <v>616</v>
      </c>
      <c r="D803" s="832" t="s">
        <v>3273</v>
      </c>
      <c r="E803" s="832" t="s">
        <v>6657</v>
      </c>
      <c r="F803" s="832" t="s">
        <v>6662</v>
      </c>
      <c r="G803" s="832" t="s">
        <v>6663</v>
      </c>
      <c r="H803" s="849">
        <v>29</v>
      </c>
      <c r="I803" s="849">
        <v>4263</v>
      </c>
      <c r="J803" s="832">
        <v>7.1222120123632104E-2</v>
      </c>
      <c r="K803" s="832">
        <v>147</v>
      </c>
      <c r="L803" s="849">
        <v>407</v>
      </c>
      <c r="M803" s="849">
        <v>59855</v>
      </c>
      <c r="N803" s="832">
        <v>1</v>
      </c>
      <c r="O803" s="832">
        <v>147.06388206388206</v>
      </c>
      <c r="P803" s="849">
        <v>308</v>
      </c>
      <c r="Q803" s="849">
        <v>46508</v>
      </c>
      <c r="R803" s="837">
        <v>0.77701111018294211</v>
      </c>
      <c r="S803" s="850">
        <v>151</v>
      </c>
    </row>
    <row r="804" spans="1:19" ht="14.45" customHeight="1" x14ac:dyDescent="0.2">
      <c r="A804" s="831" t="s">
        <v>6366</v>
      </c>
      <c r="B804" s="832" t="s">
        <v>6367</v>
      </c>
      <c r="C804" s="832" t="s">
        <v>616</v>
      </c>
      <c r="D804" s="832" t="s">
        <v>3273</v>
      </c>
      <c r="E804" s="832" t="s">
        <v>6657</v>
      </c>
      <c r="F804" s="832" t="s">
        <v>6664</v>
      </c>
      <c r="G804" s="832" t="s">
        <v>6665</v>
      </c>
      <c r="H804" s="849">
        <v>8</v>
      </c>
      <c r="I804" s="849">
        <v>1568</v>
      </c>
      <c r="J804" s="832">
        <v>0.20512820512820512</v>
      </c>
      <c r="K804" s="832">
        <v>196</v>
      </c>
      <c r="L804" s="849">
        <v>39</v>
      </c>
      <c r="M804" s="849">
        <v>7644</v>
      </c>
      <c r="N804" s="832">
        <v>1</v>
      </c>
      <c r="O804" s="832">
        <v>196</v>
      </c>
      <c r="P804" s="849">
        <v>39</v>
      </c>
      <c r="Q804" s="849">
        <v>7761</v>
      </c>
      <c r="R804" s="837">
        <v>1.0153061224489797</v>
      </c>
      <c r="S804" s="850">
        <v>199</v>
      </c>
    </row>
    <row r="805" spans="1:19" ht="14.45" customHeight="1" x14ac:dyDescent="0.2">
      <c r="A805" s="831" t="s">
        <v>6366</v>
      </c>
      <c r="B805" s="832" t="s">
        <v>6367</v>
      </c>
      <c r="C805" s="832" t="s">
        <v>616</v>
      </c>
      <c r="D805" s="832" t="s">
        <v>3273</v>
      </c>
      <c r="E805" s="832" t="s">
        <v>6657</v>
      </c>
      <c r="F805" s="832" t="s">
        <v>6666</v>
      </c>
      <c r="G805" s="832" t="s">
        <v>6667</v>
      </c>
      <c r="H805" s="849">
        <v>456</v>
      </c>
      <c r="I805" s="849">
        <v>16872</v>
      </c>
      <c r="J805" s="832">
        <v>0.89940828402366868</v>
      </c>
      <c r="K805" s="832">
        <v>37</v>
      </c>
      <c r="L805" s="849">
        <v>507</v>
      </c>
      <c r="M805" s="849">
        <v>18759</v>
      </c>
      <c r="N805" s="832">
        <v>1</v>
      </c>
      <c r="O805" s="832">
        <v>37</v>
      </c>
      <c r="P805" s="849">
        <v>573</v>
      </c>
      <c r="Q805" s="849">
        <v>21774</v>
      </c>
      <c r="R805" s="837">
        <v>1.1607228530305453</v>
      </c>
      <c r="S805" s="850">
        <v>38</v>
      </c>
    </row>
    <row r="806" spans="1:19" ht="14.45" customHeight="1" x14ac:dyDescent="0.2">
      <c r="A806" s="831" t="s">
        <v>6366</v>
      </c>
      <c r="B806" s="832" t="s">
        <v>6367</v>
      </c>
      <c r="C806" s="832" t="s">
        <v>616</v>
      </c>
      <c r="D806" s="832" t="s">
        <v>3273</v>
      </c>
      <c r="E806" s="832" t="s">
        <v>6657</v>
      </c>
      <c r="F806" s="832" t="s">
        <v>6672</v>
      </c>
      <c r="G806" s="832" t="s">
        <v>6673</v>
      </c>
      <c r="H806" s="849">
        <v>72</v>
      </c>
      <c r="I806" s="849">
        <v>12744</v>
      </c>
      <c r="J806" s="832">
        <v>0.40679264555669048</v>
      </c>
      <c r="K806" s="832">
        <v>177</v>
      </c>
      <c r="L806" s="849">
        <v>176</v>
      </c>
      <c r="M806" s="849">
        <v>31328</v>
      </c>
      <c r="N806" s="832">
        <v>1</v>
      </c>
      <c r="O806" s="832">
        <v>178</v>
      </c>
      <c r="P806" s="849">
        <v>947</v>
      </c>
      <c r="Q806" s="849">
        <v>169513</v>
      </c>
      <c r="R806" s="837">
        <v>5.410910367722165</v>
      </c>
      <c r="S806" s="850">
        <v>179</v>
      </c>
    </row>
    <row r="807" spans="1:19" ht="14.45" customHeight="1" x14ac:dyDescent="0.2">
      <c r="A807" s="831" t="s">
        <v>6366</v>
      </c>
      <c r="B807" s="832" t="s">
        <v>6367</v>
      </c>
      <c r="C807" s="832" t="s">
        <v>616</v>
      </c>
      <c r="D807" s="832" t="s">
        <v>3273</v>
      </c>
      <c r="E807" s="832" t="s">
        <v>6657</v>
      </c>
      <c r="F807" s="832" t="s">
        <v>6676</v>
      </c>
      <c r="G807" s="832" t="s">
        <v>6677</v>
      </c>
      <c r="H807" s="849">
        <v>156</v>
      </c>
      <c r="I807" s="849">
        <v>0</v>
      </c>
      <c r="J807" s="832"/>
      <c r="K807" s="832">
        <v>0</v>
      </c>
      <c r="L807" s="849">
        <v>262</v>
      </c>
      <c r="M807" s="849">
        <v>0</v>
      </c>
      <c r="N807" s="832"/>
      <c r="O807" s="832">
        <v>0</v>
      </c>
      <c r="P807" s="849">
        <v>461</v>
      </c>
      <c r="Q807" s="849">
        <v>0</v>
      </c>
      <c r="R807" s="837"/>
      <c r="S807" s="850">
        <v>0</v>
      </c>
    </row>
    <row r="808" spans="1:19" ht="14.45" customHeight="1" x14ac:dyDescent="0.2">
      <c r="A808" s="831" t="s">
        <v>6366</v>
      </c>
      <c r="B808" s="832" t="s">
        <v>6367</v>
      </c>
      <c r="C808" s="832" t="s">
        <v>616</v>
      </c>
      <c r="D808" s="832" t="s">
        <v>3273</v>
      </c>
      <c r="E808" s="832" t="s">
        <v>6657</v>
      </c>
      <c r="F808" s="832" t="s">
        <v>6678</v>
      </c>
      <c r="G808" s="832" t="s">
        <v>6679</v>
      </c>
      <c r="H808" s="849">
        <v>11</v>
      </c>
      <c r="I808" s="849">
        <v>0</v>
      </c>
      <c r="J808" s="832"/>
      <c r="K808" s="832">
        <v>0</v>
      </c>
      <c r="L808" s="849">
        <v>12</v>
      </c>
      <c r="M808" s="849">
        <v>0</v>
      </c>
      <c r="N808" s="832"/>
      <c r="O808" s="832">
        <v>0</v>
      </c>
      <c r="P808" s="849">
        <v>17</v>
      </c>
      <c r="Q808" s="849">
        <v>0</v>
      </c>
      <c r="R808" s="837"/>
      <c r="S808" s="850">
        <v>0</v>
      </c>
    </row>
    <row r="809" spans="1:19" ht="14.45" customHeight="1" x14ac:dyDescent="0.2">
      <c r="A809" s="831" t="s">
        <v>6366</v>
      </c>
      <c r="B809" s="832" t="s">
        <v>6367</v>
      </c>
      <c r="C809" s="832" t="s">
        <v>616</v>
      </c>
      <c r="D809" s="832" t="s">
        <v>3273</v>
      </c>
      <c r="E809" s="832" t="s">
        <v>6657</v>
      </c>
      <c r="F809" s="832" t="s">
        <v>6680</v>
      </c>
      <c r="G809" s="832" t="s">
        <v>6681</v>
      </c>
      <c r="H809" s="849">
        <v>1516</v>
      </c>
      <c r="I809" s="849">
        <v>368388</v>
      </c>
      <c r="J809" s="832">
        <v>0.85880937727298157</v>
      </c>
      <c r="K809" s="832">
        <v>243</v>
      </c>
      <c r="L809" s="849">
        <v>1758</v>
      </c>
      <c r="M809" s="849">
        <v>428952</v>
      </c>
      <c r="N809" s="832">
        <v>1</v>
      </c>
      <c r="O809" s="832">
        <v>244</v>
      </c>
      <c r="P809" s="849">
        <v>1774</v>
      </c>
      <c r="Q809" s="849">
        <v>434630</v>
      </c>
      <c r="R809" s="837">
        <v>1.0132369122885545</v>
      </c>
      <c r="S809" s="850">
        <v>245</v>
      </c>
    </row>
    <row r="810" spans="1:19" ht="14.45" customHeight="1" x14ac:dyDescent="0.2">
      <c r="A810" s="831" t="s">
        <v>6366</v>
      </c>
      <c r="B810" s="832" t="s">
        <v>6367</v>
      </c>
      <c r="C810" s="832" t="s">
        <v>616</v>
      </c>
      <c r="D810" s="832" t="s">
        <v>3273</v>
      </c>
      <c r="E810" s="832" t="s">
        <v>6657</v>
      </c>
      <c r="F810" s="832" t="s">
        <v>6682</v>
      </c>
      <c r="G810" s="832" t="s">
        <v>6683</v>
      </c>
      <c r="H810" s="849">
        <v>2768</v>
      </c>
      <c r="I810" s="849">
        <v>92266.540000000037</v>
      </c>
      <c r="J810" s="832">
        <v>1.5360698610859311</v>
      </c>
      <c r="K810" s="832">
        <v>33.333287572254349</v>
      </c>
      <c r="L810" s="849">
        <v>1802</v>
      </c>
      <c r="M810" s="849">
        <v>60066.630000000012</v>
      </c>
      <c r="N810" s="832">
        <v>1</v>
      </c>
      <c r="O810" s="832">
        <v>33.333312985571595</v>
      </c>
      <c r="P810" s="849">
        <v>2341</v>
      </c>
      <c r="Q810" s="849">
        <v>78033.260000000024</v>
      </c>
      <c r="R810" s="837">
        <v>1.299111669823994</v>
      </c>
      <c r="S810" s="850">
        <v>33.333302007689035</v>
      </c>
    </row>
    <row r="811" spans="1:19" ht="14.45" customHeight="1" x14ac:dyDescent="0.2">
      <c r="A811" s="831" t="s">
        <v>6366</v>
      </c>
      <c r="B811" s="832" t="s">
        <v>6367</v>
      </c>
      <c r="C811" s="832" t="s">
        <v>616</v>
      </c>
      <c r="D811" s="832" t="s">
        <v>3273</v>
      </c>
      <c r="E811" s="832" t="s">
        <v>6657</v>
      </c>
      <c r="F811" s="832" t="s">
        <v>6684</v>
      </c>
      <c r="G811" s="832" t="s">
        <v>6685</v>
      </c>
      <c r="H811" s="849">
        <v>233</v>
      </c>
      <c r="I811" s="849">
        <v>8621</v>
      </c>
      <c r="J811" s="832">
        <v>1.0401785714285714</v>
      </c>
      <c r="K811" s="832">
        <v>37</v>
      </c>
      <c r="L811" s="849">
        <v>224</v>
      </c>
      <c r="M811" s="849">
        <v>8288</v>
      </c>
      <c r="N811" s="832">
        <v>1</v>
      </c>
      <c r="O811" s="832">
        <v>37</v>
      </c>
      <c r="P811" s="849">
        <v>1033</v>
      </c>
      <c r="Q811" s="849">
        <v>39254</v>
      </c>
      <c r="R811" s="837">
        <v>4.7362451737451741</v>
      </c>
      <c r="S811" s="850">
        <v>38</v>
      </c>
    </row>
    <row r="812" spans="1:19" ht="14.45" customHeight="1" x14ac:dyDescent="0.2">
      <c r="A812" s="831" t="s">
        <v>6366</v>
      </c>
      <c r="B812" s="832" t="s">
        <v>6367</v>
      </c>
      <c r="C812" s="832" t="s">
        <v>616</v>
      </c>
      <c r="D812" s="832" t="s">
        <v>3273</v>
      </c>
      <c r="E812" s="832" t="s">
        <v>6657</v>
      </c>
      <c r="F812" s="832" t="s">
        <v>6686</v>
      </c>
      <c r="G812" s="832" t="s">
        <v>6687</v>
      </c>
      <c r="H812" s="849">
        <v>5</v>
      </c>
      <c r="I812" s="849">
        <v>430</v>
      </c>
      <c r="J812" s="832">
        <v>0.83333333333333337</v>
      </c>
      <c r="K812" s="832">
        <v>86</v>
      </c>
      <c r="L812" s="849">
        <v>6</v>
      </c>
      <c r="M812" s="849">
        <v>516</v>
      </c>
      <c r="N812" s="832">
        <v>1</v>
      </c>
      <c r="O812" s="832">
        <v>86</v>
      </c>
      <c r="P812" s="849">
        <v>22</v>
      </c>
      <c r="Q812" s="849">
        <v>1914</v>
      </c>
      <c r="R812" s="837">
        <v>3.7093023255813953</v>
      </c>
      <c r="S812" s="850">
        <v>87</v>
      </c>
    </row>
    <row r="813" spans="1:19" ht="14.45" customHeight="1" x14ac:dyDescent="0.2">
      <c r="A813" s="831" t="s">
        <v>6366</v>
      </c>
      <c r="B813" s="832" t="s">
        <v>6367</v>
      </c>
      <c r="C813" s="832" t="s">
        <v>616</v>
      </c>
      <c r="D813" s="832" t="s">
        <v>3273</v>
      </c>
      <c r="E813" s="832" t="s">
        <v>6657</v>
      </c>
      <c r="F813" s="832" t="s">
        <v>6688</v>
      </c>
      <c r="G813" s="832" t="s">
        <v>6689</v>
      </c>
      <c r="H813" s="849">
        <v>164</v>
      </c>
      <c r="I813" s="849">
        <v>5248</v>
      </c>
      <c r="J813" s="832">
        <v>1.251908396946565</v>
      </c>
      <c r="K813" s="832">
        <v>32</v>
      </c>
      <c r="L813" s="849">
        <v>131</v>
      </c>
      <c r="M813" s="849">
        <v>4192</v>
      </c>
      <c r="N813" s="832">
        <v>1</v>
      </c>
      <c r="O813" s="832">
        <v>32</v>
      </c>
      <c r="P813" s="849">
        <v>143</v>
      </c>
      <c r="Q813" s="849">
        <v>4719</v>
      </c>
      <c r="R813" s="837">
        <v>1.1257156488549618</v>
      </c>
      <c r="S813" s="850">
        <v>33</v>
      </c>
    </row>
    <row r="814" spans="1:19" ht="14.45" customHeight="1" x14ac:dyDescent="0.2">
      <c r="A814" s="831" t="s">
        <v>6366</v>
      </c>
      <c r="B814" s="832" t="s">
        <v>6367</v>
      </c>
      <c r="C814" s="832" t="s">
        <v>616</v>
      </c>
      <c r="D814" s="832" t="s">
        <v>3273</v>
      </c>
      <c r="E814" s="832" t="s">
        <v>6657</v>
      </c>
      <c r="F814" s="832" t="s">
        <v>6692</v>
      </c>
      <c r="G814" s="832" t="s">
        <v>6693</v>
      </c>
      <c r="H814" s="849">
        <v>1</v>
      </c>
      <c r="I814" s="849">
        <v>0</v>
      </c>
      <c r="J814" s="832"/>
      <c r="K814" s="832">
        <v>0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5" customHeight="1" x14ac:dyDescent="0.2">
      <c r="A815" s="831" t="s">
        <v>6366</v>
      </c>
      <c r="B815" s="832" t="s">
        <v>6367</v>
      </c>
      <c r="C815" s="832" t="s">
        <v>616</v>
      </c>
      <c r="D815" s="832" t="s">
        <v>3273</v>
      </c>
      <c r="E815" s="832" t="s">
        <v>6657</v>
      </c>
      <c r="F815" s="832" t="s">
        <v>6694</v>
      </c>
      <c r="G815" s="832" t="s">
        <v>6695</v>
      </c>
      <c r="H815" s="849">
        <v>868</v>
      </c>
      <c r="I815" s="849">
        <v>114576</v>
      </c>
      <c r="J815" s="832">
        <v>1.7019607843137254</v>
      </c>
      <c r="K815" s="832">
        <v>132</v>
      </c>
      <c r="L815" s="849">
        <v>510</v>
      </c>
      <c r="M815" s="849">
        <v>67320</v>
      </c>
      <c r="N815" s="832">
        <v>1</v>
      </c>
      <c r="O815" s="832">
        <v>132</v>
      </c>
      <c r="P815" s="849">
        <v>639</v>
      </c>
      <c r="Q815" s="849">
        <v>86265</v>
      </c>
      <c r="R815" s="837">
        <v>1.2814171122994653</v>
      </c>
      <c r="S815" s="850">
        <v>135</v>
      </c>
    </row>
    <row r="816" spans="1:19" ht="14.45" customHeight="1" x14ac:dyDescent="0.2">
      <c r="A816" s="831" t="s">
        <v>6366</v>
      </c>
      <c r="B816" s="832" t="s">
        <v>6367</v>
      </c>
      <c r="C816" s="832" t="s">
        <v>616</v>
      </c>
      <c r="D816" s="832" t="s">
        <v>3273</v>
      </c>
      <c r="E816" s="832" t="s">
        <v>6657</v>
      </c>
      <c r="F816" s="832" t="s">
        <v>6698</v>
      </c>
      <c r="G816" s="832" t="s">
        <v>6699</v>
      </c>
      <c r="H816" s="849">
        <v>2593</v>
      </c>
      <c r="I816" s="849">
        <v>920515</v>
      </c>
      <c r="J816" s="832">
        <v>1.0950168918918919</v>
      </c>
      <c r="K816" s="832">
        <v>355</v>
      </c>
      <c r="L816" s="849">
        <v>2368</v>
      </c>
      <c r="M816" s="849">
        <v>840640</v>
      </c>
      <c r="N816" s="832">
        <v>1</v>
      </c>
      <c r="O816" s="832">
        <v>355</v>
      </c>
      <c r="P816" s="849">
        <v>1578</v>
      </c>
      <c r="Q816" s="849">
        <v>564924</v>
      </c>
      <c r="R816" s="837">
        <v>0.67201655881233346</v>
      </c>
      <c r="S816" s="850">
        <v>358</v>
      </c>
    </row>
    <row r="817" spans="1:19" ht="14.45" customHeight="1" x14ac:dyDescent="0.2">
      <c r="A817" s="831" t="s">
        <v>6366</v>
      </c>
      <c r="B817" s="832" t="s">
        <v>6367</v>
      </c>
      <c r="C817" s="832" t="s">
        <v>616</v>
      </c>
      <c r="D817" s="832" t="s">
        <v>3273</v>
      </c>
      <c r="E817" s="832" t="s">
        <v>6657</v>
      </c>
      <c r="F817" s="832" t="s">
        <v>6700</v>
      </c>
      <c r="G817" s="832" t="s">
        <v>6701</v>
      </c>
      <c r="H817" s="849">
        <v>222</v>
      </c>
      <c r="I817" s="849">
        <v>13098</v>
      </c>
      <c r="J817" s="832">
        <v>0.44074298405007067</v>
      </c>
      <c r="K817" s="832">
        <v>59</v>
      </c>
      <c r="L817" s="849">
        <v>501</v>
      </c>
      <c r="M817" s="849">
        <v>29718</v>
      </c>
      <c r="N817" s="832">
        <v>1</v>
      </c>
      <c r="O817" s="832">
        <v>59.317365269461078</v>
      </c>
      <c r="P817" s="849">
        <v>710</v>
      </c>
      <c r="Q817" s="849">
        <v>43310</v>
      </c>
      <c r="R817" s="837">
        <v>1.4573659061848039</v>
      </c>
      <c r="S817" s="850">
        <v>61</v>
      </c>
    </row>
    <row r="818" spans="1:19" ht="14.45" customHeight="1" x14ac:dyDescent="0.2">
      <c r="A818" s="831" t="s">
        <v>6366</v>
      </c>
      <c r="B818" s="832" t="s">
        <v>6367</v>
      </c>
      <c r="C818" s="832" t="s">
        <v>616</v>
      </c>
      <c r="D818" s="832" t="s">
        <v>3273</v>
      </c>
      <c r="E818" s="832" t="s">
        <v>6657</v>
      </c>
      <c r="F818" s="832" t="s">
        <v>6702</v>
      </c>
      <c r="G818" s="832" t="s">
        <v>6703</v>
      </c>
      <c r="H818" s="849">
        <v>119</v>
      </c>
      <c r="I818" s="849">
        <v>83419</v>
      </c>
      <c r="J818" s="832">
        <v>1.5234677478267222</v>
      </c>
      <c r="K818" s="832">
        <v>701</v>
      </c>
      <c r="L818" s="849">
        <v>78</v>
      </c>
      <c r="M818" s="849">
        <v>54756</v>
      </c>
      <c r="N818" s="832">
        <v>1</v>
      </c>
      <c r="O818" s="832">
        <v>702</v>
      </c>
      <c r="P818" s="849">
        <v>80</v>
      </c>
      <c r="Q818" s="849">
        <v>56560</v>
      </c>
      <c r="R818" s="837">
        <v>1.0329461611512893</v>
      </c>
      <c r="S818" s="850">
        <v>707</v>
      </c>
    </row>
    <row r="819" spans="1:19" ht="14.45" customHeight="1" x14ac:dyDescent="0.2">
      <c r="A819" s="831" t="s">
        <v>6366</v>
      </c>
      <c r="B819" s="832" t="s">
        <v>6367</v>
      </c>
      <c r="C819" s="832" t="s">
        <v>616</v>
      </c>
      <c r="D819" s="832" t="s">
        <v>3273</v>
      </c>
      <c r="E819" s="832" t="s">
        <v>6657</v>
      </c>
      <c r="F819" s="832" t="s">
        <v>6706</v>
      </c>
      <c r="G819" s="832" t="s">
        <v>6707</v>
      </c>
      <c r="H819" s="849"/>
      <c r="I819" s="849"/>
      <c r="J819" s="832"/>
      <c r="K819" s="832"/>
      <c r="L819" s="849"/>
      <c r="M819" s="849"/>
      <c r="N819" s="832"/>
      <c r="O819" s="832"/>
      <c r="P819" s="849">
        <v>45</v>
      </c>
      <c r="Q819" s="849">
        <v>5220</v>
      </c>
      <c r="R819" s="837"/>
      <c r="S819" s="850">
        <v>116</v>
      </c>
    </row>
    <row r="820" spans="1:19" ht="14.45" customHeight="1" x14ac:dyDescent="0.2">
      <c r="A820" s="831" t="s">
        <v>6366</v>
      </c>
      <c r="B820" s="832" t="s">
        <v>6367</v>
      </c>
      <c r="C820" s="832" t="s">
        <v>616</v>
      </c>
      <c r="D820" s="832" t="s">
        <v>3273</v>
      </c>
      <c r="E820" s="832" t="s">
        <v>6657</v>
      </c>
      <c r="F820" s="832" t="s">
        <v>6708</v>
      </c>
      <c r="G820" s="832" t="s">
        <v>6709</v>
      </c>
      <c r="H820" s="849"/>
      <c r="I820" s="849"/>
      <c r="J820" s="832"/>
      <c r="K820" s="832"/>
      <c r="L820" s="849">
        <v>6</v>
      </c>
      <c r="M820" s="849">
        <v>0</v>
      </c>
      <c r="N820" s="832"/>
      <c r="O820" s="832">
        <v>0</v>
      </c>
      <c r="P820" s="849">
        <v>15</v>
      </c>
      <c r="Q820" s="849">
        <v>0</v>
      </c>
      <c r="R820" s="837"/>
      <c r="S820" s="850">
        <v>0</v>
      </c>
    </row>
    <row r="821" spans="1:19" ht="14.45" customHeight="1" x14ac:dyDescent="0.2">
      <c r="A821" s="831" t="s">
        <v>6366</v>
      </c>
      <c r="B821" s="832" t="s">
        <v>6367</v>
      </c>
      <c r="C821" s="832" t="s">
        <v>616</v>
      </c>
      <c r="D821" s="832" t="s">
        <v>3273</v>
      </c>
      <c r="E821" s="832" t="s">
        <v>6657</v>
      </c>
      <c r="F821" s="832" t="s">
        <v>6712</v>
      </c>
      <c r="G821" s="832"/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0</v>
      </c>
      <c r="R821" s="837"/>
      <c r="S821" s="850">
        <v>0</v>
      </c>
    </row>
    <row r="822" spans="1:19" ht="14.45" customHeight="1" x14ac:dyDescent="0.2">
      <c r="A822" s="831" t="s">
        <v>6366</v>
      </c>
      <c r="B822" s="832" t="s">
        <v>6367</v>
      </c>
      <c r="C822" s="832" t="s">
        <v>616</v>
      </c>
      <c r="D822" s="832" t="s">
        <v>3274</v>
      </c>
      <c r="E822" s="832" t="s">
        <v>6657</v>
      </c>
      <c r="F822" s="832" t="s">
        <v>6682</v>
      </c>
      <c r="G822" s="832" t="s">
        <v>6683</v>
      </c>
      <c r="H822" s="849">
        <v>1</v>
      </c>
      <c r="I822" s="849">
        <v>33.33</v>
      </c>
      <c r="J822" s="832"/>
      <c r="K822" s="832">
        <v>33.33</v>
      </c>
      <c r="L822" s="849"/>
      <c r="M822" s="849"/>
      <c r="N822" s="832"/>
      <c r="O822" s="832"/>
      <c r="P822" s="849"/>
      <c r="Q822" s="849"/>
      <c r="R822" s="837"/>
      <c r="S822" s="850"/>
    </row>
    <row r="823" spans="1:19" ht="14.45" customHeight="1" x14ac:dyDescent="0.2">
      <c r="A823" s="831" t="s">
        <v>6366</v>
      </c>
      <c r="B823" s="832" t="s">
        <v>6367</v>
      </c>
      <c r="C823" s="832" t="s">
        <v>616</v>
      </c>
      <c r="D823" s="832" t="s">
        <v>3274</v>
      </c>
      <c r="E823" s="832" t="s">
        <v>6657</v>
      </c>
      <c r="F823" s="832" t="s">
        <v>6698</v>
      </c>
      <c r="G823" s="832" t="s">
        <v>6699</v>
      </c>
      <c r="H823" s="849">
        <v>1</v>
      </c>
      <c r="I823" s="849">
        <v>355</v>
      </c>
      <c r="J823" s="832"/>
      <c r="K823" s="832">
        <v>355</v>
      </c>
      <c r="L823" s="849"/>
      <c r="M823" s="849"/>
      <c r="N823" s="832"/>
      <c r="O823" s="832"/>
      <c r="P823" s="849"/>
      <c r="Q823" s="849"/>
      <c r="R823" s="837"/>
      <c r="S823" s="850"/>
    </row>
    <row r="824" spans="1:19" ht="14.45" customHeight="1" x14ac:dyDescent="0.2">
      <c r="A824" s="831" t="s">
        <v>6366</v>
      </c>
      <c r="B824" s="832" t="s">
        <v>6367</v>
      </c>
      <c r="C824" s="832" t="s">
        <v>616</v>
      </c>
      <c r="D824" s="832" t="s">
        <v>3275</v>
      </c>
      <c r="E824" s="832" t="s">
        <v>6368</v>
      </c>
      <c r="F824" s="832" t="s">
        <v>6371</v>
      </c>
      <c r="G824" s="832" t="s">
        <v>6370</v>
      </c>
      <c r="H824" s="849"/>
      <c r="I824" s="849"/>
      <c r="J824" s="832"/>
      <c r="K824" s="832"/>
      <c r="L824" s="849"/>
      <c r="M824" s="849"/>
      <c r="N824" s="832"/>
      <c r="O824" s="832"/>
      <c r="P824" s="849">
        <v>0.2</v>
      </c>
      <c r="Q824" s="849">
        <v>21.65</v>
      </c>
      <c r="R824" s="837"/>
      <c r="S824" s="850">
        <v>108.24999999999999</v>
      </c>
    </row>
    <row r="825" spans="1:19" ht="14.45" customHeight="1" x14ac:dyDescent="0.2">
      <c r="A825" s="831" t="s">
        <v>6366</v>
      </c>
      <c r="B825" s="832" t="s">
        <v>6367</v>
      </c>
      <c r="C825" s="832" t="s">
        <v>616</v>
      </c>
      <c r="D825" s="832" t="s">
        <v>3275</v>
      </c>
      <c r="E825" s="832" t="s">
        <v>6368</v>
      </c>
      <c r="F825" s="832" t="s">
        <v>6407</v>
      </c>
      <c r="G825" s="832" t="s">
        <v>4461</v>
      </c>
      <c r="H825" s="849"/>
      <c r="I825" s="849"/>
      <c r="J825" s="832"/>
      <c r="K825" s="832"/>
      <c r="L825" s="849">
        <v>1</v>
      </c>
      <c r="M825" s="849">
        <v>87154.05</v>
      </c>
      <c r="N825" s="832">
        <v>1</v>
      </c>
      <c r="O825" s="832">
        <v>87154.05</v>
      </c>
      <c r="P825" s="849"/>
      <c r="Q825" s="849"/>
      <c r="R825" s="837"/>
      <c r="S825" s="850"/>
    </row>
    <row r="826" spans="1:19" ht="14.45" customHeight="1" x14ac:dyDescent="0.2">
      <c r="A826" s="831" t="s">
        <v>6366</v>
      </c>
      <c r="B826" s="832" t="s">
        <v>6367</v>
      </c>
      <c r="C826" s="832" t="s">
        <v>616</v>
      </c>
      <c r="D826" s="832" t="s">
        <v>3275</v>
      </c>
      <c r="E826" s="832" t="s">
        <v>6368</v>
      </c>
      <c r="F826" s="832" t="s">
        <v>6412</v>
      </c>
      <c r="G826" s="832" t="s">
        <v>3215</v>
      </c>
      <c r="H826" s="849"/>
      <c r="I826" s="849"/>
      <c r="J826" s="832"/>
      <c r="K826" s="832"/>
      <c r="L826" s="849">
        <v>30.02</v>
      </c>
      <c r="M826" s="849">
        <v>280863.83</v>
      </c>
      <c r="N826" s="832">
        <v>1</v>
      </c>
      <c r="O826" s="832">
        <v>9355.8904063957361</v>
      </c>
      <c r="P826" s="849"/>
      <c r="Q826" s="849"/>
      <c r="R826" s="837"/>
      <c r="S826" s="850"/>
    </row>
    <row r="827" spans="1:19" ht="14.45" customHeight="1" x14ac:dyDescent="0.2">
      <c r="A827" s="831" t="s">
        <v>6366</v>
      </c>
      <c r="B827" s="832" t="s">
        <v>6367</v>
      </c>
      <c r="C827" s="832" t="s">
        <v>616</v>
      </c>
      <c r="D827" s="832" t="s">
        <v>3275</v>
      </c>
      <c r="E827" s="832" t="s">
        <v>6368</v>
      </c>
      <c r="F827" s="832" t="s">
        <v>6432</v>
      </c>
      <c r="G827" s="832" t="s">
        <v>6433</v>
      </c>
      <c r="H827" s="849">
        <v>0.1</v>
      </c>
      <c r="I827" s="849">
        <v>11.73</v>
      </c>
      <c r="J827" s="832"/>
      <c r="K827" s="832">
        <v>117.3</v>
      </c>
      <c r="L827" s="849"/>
      <c r="M827" s="849"/>
      <c r="N827" s="832"/>
      <c r="O827" s="832"/>
      <c r="P827" s="849"/>
      <c r="Q827" s="849"/>
      <c r="R827" s="837"/>
      <c r="S827" s="850"/>
    </row>
    <row r="828" spans="1:19" ht="14.45" customHeight="1" x14ac:dyDescent="0.2">
      <c r="A828" s="831" t="s">
        <v>6366</v>
      </c>
      <c r="B828" s="832" t="s">
        <v>6367</v>
      </c>
      <c r="C828" s="832" t="s">
        <v>616</v>
      </c>
      <c r="D828" s="832" t="s">
        <v>3275</v>
      </c>
      <c r="E828" s="832" t="s">
        <v>6368</v>
      </c>
      <c r="F828" s="832" t="s">
        <v>6454</v>
      </c>
      <c r="G828" s="832" t="s">
        <v>6453</v>
      </c>
      <c r="H828" s="849"/>
      <c r="I828" s="849"/>
      <c r="J828" s="832"/>
      <c r="K828" s="832"/>
      <c r="L828" s="849">
        <v>1</v>
      </c>
      <c r="M828" s="849">
        <v>81669.86</v>
      </c>
      <c r="N828" s="832">
        <v>1</v>
      </c>
      <c r="O828" s="832">
        <v>81669.86</v>
      </c>
      <c r="P828" s="849"/>
      <c r="Q828" s="849"/>
      <c r="R828" s="837"/>
      <c r="S828" s="850"/>
    </row>
    <row r="829" spans="1:19" ht="14.45" customHeight="1" x14ac:dyDescent="0.2">
      <c r="A829" s="831" t="s">
        <v>6366</v>
      </c>
      <c r="B829" s="832" t="s">
        <v>6367</v>
      </c>
      <c r="C829" s="832" t="s">
        <v>616</v>
      </c>
      <c r="D829" s="832" t="s">
        <v>3275</v>
      </c>
      <c r="E829" s="832" t="s">
        <v>6368</v>
      </c>
      <c r="F829" s="832" t="s">
        <v>6466</v>
      </c>
      <c r="G829" s="832" t="s">
        <v>6467</v>
      </c>
      <c r="H829" s="849"/>
      <c r="I829" s="849"/>
      <c r="J829" s="832"/>
      <c r="K829" s="832"/>
      <c r="L829" s="849">
        <v>1</v>
      </c>
      <c r="M829" s="849">
        <v>6711.62</v>
      </c>
      <c r="N829" s="832">
        <v>1</v>
      </c>
      <c r="O829" s="832">
        <v>6711.62</v>
      </c>
      <c r="P829" s="849"/>
      <c r="Q829" s="849"/>
      <c r="R829" s="837"/>
      <c r="S829" s="850"/>
    </row>
    <row r="830" spans="1:19" ht="14.45" customHeight="1" x14ac:dyDescent="0.2">
      <c r="A830" s="831" t="s">
        <v>6366</v>
      </c>
      <c r="B830" s="832" t="s">
        <v>6367</v>
      </c>
      <c r="C830" s="832" t="s">
        <v>616</v>
      </c>
      <c r="D830" s="832" t="s">
        <v>3275</v>
      </c>
      <c r="E830" s="832" t="s">
        <v>6368</v>
      </c>
      <c r="F830" s="832" t="s">
        <v>6471</v>
      </c>
      <c r="G830" s="832" t="s">
        <v>2831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576.72</v>
      </c>
      <c r="R830" s="837"/>
      <c r="S830" s="850">
        <v>576.72</v>
      </c>
    </row>
    <row r="831" spans="1:19" ht="14.45" customHeight="1" x14ac:dyDescent="0.2">
      <c r="A831" s="831" t="s">
        <v>6366</v>
      </c>
      <c r="B831" s="832" t="s">
        <v>6367</v>
      </c>
      <c r="C831" s="832" t="s">
        <v>616</v>
      </c>
      <c r="D831" s="832" t="s">
        <v>3275</v>
      </c>
      <c r="E831" s="832" t="s">
        <v>6368</v>
      </c>
      <c r="F831" s="832" t="s">
        <v>6472</v>
      </c>
      <c r="G831" s="832" t="s">
        <v>2831</v>
      </c>
      <c r="H831" s="849"/>
      <c r="I831" s="849"/>
      <c r="J831" s="832"/>
      <c r="K831" s="832"/>
      <c r="L831" s="849"/>
      <c r="M831" s="849"/>
      <c r="N831" s="832"/>
      <c r="O831" s="832"/>
      <c r="P831" s="849">
        <v>0.6</v>
      </c>
      <c r="Q831" s="849">
        <v>320.14999999999998</v>
      </c>
      <c r="R831" s="837"/>
      <c r="S831" s="850">
        <v>533.58333333333337</v>
      </c>
    </row>
    <row r="832" spans="1:19" ht="14.45" customHeight="1" x14ac:dyDescent="0.2">
      <c r="A832" s="831" t="s">
        <v>6366</v>
      </c>
      <c r="B832" s="832" t="s">
        <v>6367</v>
      </c>
      <c r="C832" s="832" t="s">
        <v>616</v>
      </c>
      <c r="D832" s="832" t="s">
        <v>3275</v>
      </c>
      <c r="E832" s="832" t="s">
        <v>6368</v>
      </c>
      <c r="F832" s="832" t="s">
        <v>6495</v>
      </c>
      <c r="G832" s="832" t="s">
        <v>2307</v>
      </c>
      <c r="H832" s="849"/>
      <c r="I832" s="849"/>
      <c r="J832" s="832"/>
      <c r="K832" s="832"/>
      <c r="L832" s="849">
        <v>8.2799999999999994</v>
      </c>
      <c r="M832" s="849">
        <v>73472.52</v>
      </c>
      <c r="N832" s="832">
        <v>1</v>
      </c>
      <c r="O832" s="832">
        <v>8873.4927536231899</v>
      </c>
      <c r="P832" s="849"/>
      <c r="Q832" s="849"/>
      <c r="R832" s="837"/>
      <c r="S832" s="850"/>
    </row>
    <row r="833" spans="1:19" ht="14.45" customHeight="1" x14ac:dyDescent="0.2">
      <c r="A833" s="831" t="s">
        <v>6366</v>
      </c>
      <c r="B833" s="832" t="s">
        <v>6367</v>
      </c>
      <c r="C833" s="832" t="s">
        <v>616</v>
      </c>
      <c r="D833" s="832" t="s">
        <v>3275</v>
      </c>
      <c r="E833" s="832" t="s">
        <v>6368</v>
      </c>
      <c r="F833" s="832" t="s">
        <v>6502</v>
      </c>
      <c r="G833" s="832" t="s">
        <v>6503</v>
      </c>
      <c r="H833" s="849"/>
      <c r="I833" s="849"/>
      <c r="J833" s="832"/>
      <c r="K833" s="832"/>
      <c r="L833" s="849"/>
      <c r="M833" s="849"/>
      <c r="N833" s="832"/>
      <c r="O833" s="832"/>
      <c r="P833" s="849">
        <v>0.94</v>
      </c>
      <c r="Q833" s="849">
        <v>149.76</v>
      </c>
      <c r="R833" s="837"/>
      <c r="S833" s="850">
        <v>159.31914893617022</v>
      </c>
    </row>
    <row r="834" spans="1:19" ht="14.45" customHeight="1" x14ac:dyDescent="0.2">
      <c r="A834" s="831" t="s">
        <v>6366</v>
      </c>
      <c r="B834" s="832" t="s">
        <v>6367</v>
      </c>
      <c r="C834" s="832" t="s">
        <v>616</v>
      </c>
      <c r="D834" s="832" t="s">
        <v>3275</v>
      </c>
      <c r="E834" s="832" t="s">
        <v>6368</v>
      </c>
      <c r="F834" s="832" t="s">
        <v>6547</v>
      </c>
      <c r="G834" s="832" t="s">
        <v>2337</v>
      </c>
      <c r="H834" s="849"/>
      <c r="I834" s="849"/>
      <c r="J834" s="832"/>
      <c r="K834" s="832"/>
      <c r="L834" s="849"/>
      <c r="M834" s="849"/>
      <c r="N834" s="832"/>
      <c r="O834" s="832"/>
      <c r="P834" s="849">
        <v>4.78</v>
      </c>
      <c r="Q834" s="849">
        <v>41928.1</v>
      </c>
      <c r="R834" s="837"/>
      <c r="S834" s="850">
        <v>8771.5690376569037</v>
      </c>
    </row>
    <row r="835" spans="1:19" ht="14.45" customHeight="1" x14ac:dyDescent="0.2">
      <c r="A835" s="831" t="s">
        <v>6366</v>
      </c>
      <c r="B835" s="832" t="s">
        <v>6367</v>
      </c>
      <c r="C835" s="832" t="s">
        <v>616</v>
      </c>
      <c r="D835" s="832" t="s">
        <v>3275</v>
      </c>
      <c r="E835" s="832" t="s">
        <v>6368</v>
      </c>
      <c r="F835" s="832" t="s">
        <v>6564</v>
      </c>
      <c r="G835" s="832" t="s">
        <v>2337</v>
      </c>
      <c r="H835" s="849"/>
      <c r="I835" s="849"/>
      <c r="J835" s="832"/>
      <c r="K835" s="832"/>
      <c r="L835" s="849"/>
      <c r="M835" s="849"/>
      <c r="N835" s="832"/>
      <c r="O835" s="832"/>
      <c r="P835" s="849">
        <v>14</v>
      </c>
      <c r="Q835" s="849">
        <v>306882.8</v>
      </c>
      <c r="R835" s="837"/>
      <c r="S835" s="850">
        <v>21920.2</v>
      </c>
    </row>
    <row r="836" spans="1:19" ht="14.45" customHeight="1" x14ac:dyDescent="0.2">
      <c r="A836" s="831" t="s">
        <v>6366</v>
      </c>
      <c r="B836" s="832" t="s">
        <v>6367</v>
      </c>
      <c r="C836" s="832" t="s">
        <v>616</v>
      </c>
      <c r="D836" s="832" t="s">
        <v>3275</v>
      </c>
      <c r="E836" s="832" t="s">
        <v>6368</v>
      </c>
      <c r="F836" s="832" t="s">
        <v>6570</v>
      </c>
      <c r="G836" s="832" t="s">
        <v>3190</v>
      </c>
      <c r="H836" s="849">
        <v>1</v>
      </c>
      <c r="I836" s="849">
        <v>1440.46</v>
      </c>
      <c r="J836" s="832"/>
      <c r="K836" s="832">
        <v>1440.46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5" customHeight="1" x14ac:dyDescent="0.2">
      <c r="A837" s="831" t="s">
        <v>6366</v>
      </c>
      <c r="B837" s="832" t="s">
        <v>6367</v>
      </c>
      <c r="C837" s="832" t="s">
        <v>616</v>
      </c>
      <c r="D837" s="832" t="s">
        <v>3275</v>
      </c>
      <c r="E837" s="832" t="s">
        <v>6368</v>
      </c>
      <c r="F837" s="832" t="s">
        <v>6590</v>
      </c>
      <c r="G837" s="832" t="s">
        <v>793</v>
      </c>
      <c r="H837" s="849"/>
      <c r="I837" s="849"/>
      <c r="J837" s="832"/>
      <c r="K837" s="832"/>
      <c r="L837" s="849"/>
      <c r="M837" s="849"/>
      <c r="N837" s="832"/>
      <c r="O837" s="832"/>
      <c r="P837" s="849">
        <v>0.5</v>
      </c>
      <c r="Q837" s="849">
        <v>56.37</v>
      </c>
      <c r="R837" s="837"/>
      <c r="S837" s="850">
        <v>112.74</v>
      </c>
    </row>
    <row r="838" spans="1:19" ht="14.45" customHeight="1" x14ac:dyDescent="0.2">
      <c r="A838" s="831" t="s">
        <v>6366</v>
      </c>
      <c r="B838" s="832" t="s">
        <v>6367</v>
      </c>
      <c r="C838" s="832" t="s">
        <v>616</v>
      </c>
      <c r="D838" s="832" t="s">
        <v>3275</v>
      </c>
      <c r="E838" s="832" t="s">
        <v>6368</v>
      </c>
      <c r="F838" s="832" t="s">
        <v>6595</v>
      </c>
      <c r="G838" s="832" t="s">
        <v>1146</v>
      </c>
      <c r="H838" s="849"/>
      <c r="I838" s="849"/>
      <c r="J838" s="832"/>
      <c r="K838" s="832"/>
      <c r="L838" s="849"/>
      <c r="M838" s="849"/>
      <c r="N838" s="832"/>
      <c r="O838" s="832"/>
      <c r="P838" s="849">
        <v>0.75</v>
      </c>
      <c r="Q838" s="849">
        <v>73.16</v>
      </c>
      <c r="R838" s="837"/>
      <c r="S838" s="850">
        <v>97.546666666666667</v>
      </c>
    </row>
    <row r="839" spans="1:19" ht="14.45" customHeight="1" x14ac:dyDescent="0.2">
      <c r="A839" s="831" t="s">
        <v>6366</v>
      </c>
      <c r="B839" s="832" t="s">
        <v>6367</v>
      </c>
      <c r="C839" s="832" t="s">
        <v>616</v>
      </c>
      <c r="D839" s="832" t="s">
        <v>3275</v>
      </c>
      <c r="E839" s="832" t="s">
        <v>6368</v>
      </c>
      <c r="F839" s="832" t="s">
        <v>6596</v>
      </c>
      <c r="G839" s="832" t="s">
        <v>1146</v>
      </c>
      <c r="H839" s="849"/>
      <c r="I839" s="849"/>
      <c r="J839" s="832"/>
      <c r="K839" s="832"/>
      <c r="L839" s="849"/>
      <c r="M839" s="849"/>
      <c r="N839" s="832"/>
      <c r="O839" s="832"/>
      <c r="P839" s="849">
        <v>0.91</v>
      </c>
      <c r="Q839" s="849">
        <v>383.31</v>
      </c>
      <c r="R839" s="837"/>
      <c r="S839" s="850">
        <v>421.2197802197802</v>
      </c>
    </row>
    <row r="840" spans="1:19" ht="14.45" customHeight="1" x14ac:dyDescent="0.2">
      <c r="A840" s="831" t="s">
        <v>6366</v>
      </c>
      <c r="B840" s="832" t="s">
        <v>6367</v>
      </c>
      <c r="C840" s="832" t="s">
        <v>616</v>
      </c>
      <c r="D840" s="832" t="s">
        <v>3275</v>
      </c>
      <c r="E840" s="832" t="s">
        <v>6635</v>
      </c>
      <c r="F840" s="832" t="s">
        <v>6636</v>
      </c>
      <c r="G840" s="832" t="s">
        <v>6637</v>
      </c>
      <c r="H840" s="849"/>
      <c r="I840" s="849"/>
      <c r="J840" s="832"/>
      <c r="K840" s="832"/>
      <c r="L840" s="849">
        <v>2</v>
      </c>
      <c r="M840" s="849">
        <v>4319.1400000000003</v>
      </c>
      <c r="N840" s="832">
        <v>1</v>
      </c>
      <c r="O840" s="832">
        <v>2159.5700000000002</v>
      </c>
      <c r="P840" s="849"/>
      <c r="Q840" s="849"/>
      <c r="R840" s="837"/>
      <c r="S840" s="850"/>
    </row>
    <row r="841" spans="1:19" ht="14.45" customHeight="1" x14ac:dyDescent="0.2">
      <c r="A841" s="831" t="s">
        <v>6366</v>
      </c>
      <c r="B841" s="832" t="s">
        <v>6367</v>
      </c>
      <c r="C841" s="832" t="s">
        <v>616</v>
      </c>
      <c r="D841" s="832" t="s">
        <v>3275</v>
      </c>
      <c r="E841" s="832" t="s">
        <v>6644</v>
      </c>
      <c r="F841" s="832" t="s">
        <v>6647</v>
      </c>
      <c r="G841" s="832" t="s">
        <v>6648</v>
      </c>
      <c r="H841" s="849"/>
      <c r="I841" s="849"/>
      <c r="J841" s="832"/>
      <c r="K841" s="832"/>
      <c r="L841" s="849"/>
      <c r="M841" s="849"/>
      <c r="N841" s="832"/>
      <c r="O841" s="832"/>
      <c r="P841" s="849">
        <v>1</v>
      </c>
      <c r="Q841" s="849">
        <v>562.65</v>
      </c>
      <c r="R841" s="837"/>
      <c r="S841" s="850">
        <v>562.65</v>
      </c>
    </row>
    <row r="842" spans="1:19" ht="14.45" customHeight="1" x14ac:dyDescent="0.2">
      <c r="A842" s="831" t="s">
        <v>6366</v>
      </c>
      <c r="B842" s="832" t="s">
        <v>6367</v>
      </c>
      <c r="C842" s="832" t="s">
        <v>616</v>
      </c>
      <c r="D842" s="832" t="s">
        <v>3275</v>
      </c>
      <c r="E842" s="832" t="s">
        <v>6657</v>
      </c>
      <c r="F842" s="832" t="s">
        <v>6662</v>
      </c>
      <c r="G842" s="832" t="s">
        <v>6663</v>
      </c>
      <c r="H842" s="849"/>
      <c r="I842" s="849"/>
      <c r="J842" s="832"/>
      <c r="K842" s="832"/>
      <c r="L842" s="849"/>
      <c r="M842" s="849"/>
      <c r="N842" s="832"/>
      <c r="O842" s="832"/>
      <c r="P842" s="849">
        <v>1</v>
      </c>
      <c r="Q842" s="849">
        <v>151</v>
      </c>
      <c r="R842" s="837"/>
      <c r="S842" s="850">
        <v>151</v>
      </c>
    </row>
    <row r="843" spans="1:19" ht="14.45" customHeight="1" x14ac:dyDescent="0.2">
      <c r="A843" s="831" t="s">
        <v>6366</v>
      </c>
      <c r="B843" s="832" t="s">
        <v>6367</v>
      </c>
      <c r="C843" s="832" t="s">
        <v>616</v>
      </c>
      <c r="D843" s="832" t="s">
        <v>3275</v>
      </c>
      <c r="E843" s="832" t="s">
        <v>6657</v>
      </c>
      <c r="F843" s="832" t="s">
        <v>6664</v>
      </c>
      <c r="G843" s="832" t="s">
        <v>6665</v>
      </c>
      <c r="H843" s="849"/>
      <c r="I843" s="849"/>
      <c r="J843" s="832"/>
      <c r="K843" s="832"/>
      <c r="L843" s="849">
        <v>1</v>
      </c>
      <c r="M843" s="849">
        <v>196</v>
      </c>
      <c r="N843" s="832">
        <v>1</v>
      </c>
      <c r="O843" s="832">
        <v>196</v>
      </c>
      <c r="P843" s="849"/>
      <c r="Q843" s="849"/>
      <c r="R843" s="837"/>
      <c r="S843" s="850"/>
    </row>
    <row r="844" spans="1:19" ht="14.45" customHeight="1" x14ac:dyDescent="0.2">
      <c r="A844" s="831" t="s">
        <v>6366</v>
      </c>
      <c r="B844" s="832" t="s">
        <v>6367</v>
      </c>
      <c r="C844" s="832" t="s">
        <v>616</v>
      </c>
      <c r="D844" s="832" t="s">
        <v>3275</v>
      </c>
      <c r="E844" s="832" t="s">
        <v>6657</v>
      </c>
      <c r="F844" s="832" t="s">
        <v>6666</v>
      </c>
      <c r="G844" s="832" t="s">
        <v>6667</v>
      </c>
      <c r="H844" s="849">
        <v>4</v>
      </c>
      <c r="I844" s="849">
        <v>148</v>
      </c>
      <c r="J844" s="832">
        <v>4</v>
      </c>
      <c r="K844" s="832">
        <v>37</v>
      </c>
      <c r="L844" s="849">
        <v>1</v>
      </c>
      <c r="M844" s="849">
        <v>37</v>
      </c>
      <c r="N844" s="832">
        <v>1</v>
      </c>
      <c r="O844" s="832">
        <v>37</v>
      </c>
      <c r="P844" s="849"/>
      <c r="Q844" s="849"/>
      <c r="R844" s="837"/>
      <c r="S844" s="850"/>
    </row>
    <row r="845" spans="1:19" ht="14.45" customHeight="1" x14ac:dyDescent="0.2">
      <c r="A845" s="831" t="s">
        <v>6366</v>
      </c>
      <c r="B845" s="832" t="s">
        <v>6367</v>
      </c>
      <c r="C845" s="832" t="s">
        <v>616</v>
      </c>
      <c r="D845" s="832" t="s">
        <v>3275</v>
      </c>
      <c r="E845" s="832" t="s">
        <v>6657</v>
      </c>
      <c r="F845" s="832" t="s">
        <v>6672</v>
      </c>
      <c r="G845" s="832" t="s">
        <v>6673</v>
      </c>
      <c r="H845" s="849">
        <v>16</v>
      </c>
      <c r="I845" s="849">
        <v>2832</v>
      </c>
      <c r="J845" s="832"/>
      <c r="K845" s="832">
        <v>177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5" customHeight="1" x14ac:dyDescent="0.2">
      <c r="A846" s="831" t="s">
        <v>6366</v>
      </c>
      <c r="B846" s="832" t="s">
        <v>6367</v>
      </c>
      <c r="C846" s="832" t="s">
        <v>616</v>
      </c>
      <c r="D846" s="832" t="s">
        <v>3275</v>
      </c>
      <c r="E846" s="832" t="s">
        <v>6657</v>
      </c>
      <c r="F846" s="832" t="s">
        <v>6676</v>
      </c>
      <c r="G846" s="832" t="s">
        <v>6677</v>
      </c>
      <c r="H846" s="849"/>
      <c r="I846" s="849"/>
      <c r="J846" s="832"/>
      <c r="K846" s="832"/>
      <c r="L846" s="849">
        <v>11</v>
      </c>
      <c r="M846" s="849">
        <v>0</v>
      </c>
      <c r="N846" s="832"/>
      <c r="O846" s="832">
        <v>0</v>
      </c>
      <c r="P846" s="849">
        <v>7</v>
      </c>
      <c r="Q846" s="849">
        <v>0</v>
      </c>
      <c r="R846" s="837"/>
      <c r="S846" s="850">
        <v>0</v>
      </c>
    </row>
    <row r="847" spans="1:19" ht="14.45" customHeight="1" x14ac:dyDescent="0.2">
      <c r="A847" s="831" t="s">
        <v>6366</v>
      </c>
      <c r="B847" s="832" t="s">
        <v>6367</v>
      </c>
      <c r="C847" s="832" t="s">
        <v>616</v>
      </c>
      <c r="D847" s="832" t="s">
        <v>3275</v>
      </c>
      <c r="E847" s="832" t="s">
        <v>6657</v>
      </c>
      <c r="F847" s="832" t="s">
        <v>6678</v>
      </c>
      <c r="G847" s="832" t="s">
        <v>6679</v>
      </c>
      <c r="H847" s="849"/>
      <c r="I847" s="849"/>
      <c r="J847" s="832"/>
      <c r="K847" s="832"/>
      <c r="L847" s="849"/>
      <c r="M847" s="849"/>
      <c r="N847" s="832"/>
      <c r="O847" s="832"/>
      <c r="P847" s="849">
        <v>2</v>
      </c>
      <c r="Q847" s="849">
        <v>0</v>
      </c>
      <c r="R847" s="837"/>
      <c r="S847" s="850">
        <v>0</v>
      </c>
    </row>
    <row r="848" spans="1:19" ht="14.45" customHeight="1" x14ac:dyDescent="0.2">
      <c r="A848" s="831" t="s">
        <v>6366</v>
      </c>
      <c r="B848" s="832" t="s">
        <v>6367</v>
      </c>
      <c r="C848" s="832" t="s">
        <v>616</v>
      </c>
      <c r="D848" s="832" t="s">
        <v>3275</v>
      </c>
      <c r="E848" s="832" t="s">
        <v>6657</v>
      </c>
      <c r="F848" s="832" t="s">
        <v>6680</v>
      </c>
      <c r="G848" s="832" t="s">
        <v>6681</v>
      </c>
      <c r="H848" s="849"/>
      <c r="I848" s="849"/>
      <c r="J848" s="832"/>
      <c r="K848" s="832"/>
      <c r="L848" s="849"/>
      <c r="M848" s="849"/>
      <c r="N848" s="832"/>
      <c r="O848" s="832"/>
      <c r="P848" s="849">
        <v>3</v>
      </c>
      <c r="Q848" s="849">
        <v>735</v>
      </c>
      <c r="R848" s="837"/>
      <c r="S848" s="850">
        <v>245</v>
      </c>
    </row>
    <row r="849" spans="1:19" ht="14.45" customHeight="1" x14ac:dyDescent="0.2">
      <c r="A849" s="831" t="s">
        <v>6366</v>
      </c>
      <c r="B849" s="832" t="s">
        <v>6367</v>
      </c>
      <c r="C849" s="832" t="s">
        <v>616</v>
      </c>
      <c r="D849" s="832" t="s">
        <v>3275</v>
      </c>
      <c r="E849" s="832" t="s">
        <v>6657</v>
      </c>
      <c r="F849" s="832" t="s">
        <v>6682</v>
      </c>
      <c r="G849" s="832" t="s">
        <v>6683</v>
      </c>
      <c r="H849" s="849">
        <v>18</v>
      </c>
      <c r="I849" s="849">
        <v>599.99</v>
      </c>
      <c r="J849" s="832"/>
      <c r="K849" s="832">
        <v>33.332777777777778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5" customHeight="1" x14ac:dyDescent="0.2">
      <c r="A850" s="831" t="s">
        <v>6366</v>
      </c>
      <c r="B850" s="832" t="s">
        <v>6367</v>
      </c>
      <c r="C850" s="832" t="s">
        <v>616</v>
      </c>
      <c r="D850" s="832" t="s">
        <v>3275</v>
      </c>
      <c r="E850" s="832" t="s">
        <v>6657</v>
      </c>
      <c r="F850" s="832" t="s">
        <v>6684</v>
      </c>
      <c r="G850" s="832" t="s">
        <v>6685</v>
      </c>
      <c r="H850" s="849">
        <v>7</v>
      </c>
      <c r="I850" s="849">
        <v>259</v>
      </c>
      <c r="J850" s="832"/>
      <c r="K850" s="832">
        <v>37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5" customHeight="1" x14ac:dyDescent="0.2">
      <c r="A851" s="831" t="s">
        <v>6366</v>
      </c>
      <c r="B851" s="832" t="s">
        <v>6367</v>
      </c>
      <c r="C851" s="832" t="s">
        <v>616</v>
      </c>
      <c r="D851" s="832" t="s">
        <v>3275</v>
      </c>
      <c r="E851" s="832" t="s">
        <v>6657</v>
      </c>
      <c r="F851" s="832" t="s">
        <v>6688</v>
      </c>
      <c r="G851" s="832" t="s">
        <v>6689</v>
      </c>
      <c r="H851" s="849">
        <v>1</v>
      </c>
      <c r="I851" s="849">
        <v>32</v>
      </c>
      <c r="J851" s="832">
        <v>1</v>
      </c>
      <c r="K851" s="832">
        <v>32</v>
      </c>
      <c r="L851" s="849">
        <v>1</v>
      </c>
      <c r="M851" s="849">
        <v>32</v>
      </c>
      <c r="N851" s="832">
        <v>1</v>
      </c>
      <c r="O851" s="832">
        <v>32</v>
      </c>
      <c r="P851" s="849"/>
      <c r="Q851" s="849"/>
      <c r="R851" s="837"/>
      <c r="S851" s="850"/>
    </row>
    <row r="852" spans="1:19" ht="14.45" customHeight="1" x14ac:dyDescent="0.2">
      <c r="A852" s="831" t="s">
        <v>6366</v>
      </c>
      <c r="B852" s="832" t="s">
        <v>6367</v>
      </c>
      <c r="C852" s="832" t="s">
        <v>616</v>
      </c>
      <c r="D852" s="832" t="s">
        <v>3275</v>
      </c>
      <c r="E852" s="832" t="s">
        <v>6657</v>
      </c>
      <c r="F852" s="832" t="s">
        <v>6698</v>
      </c>
      <c r="G852" s="832" t="s">
        <v>6699</v>
      </c>
      <c r="H852" s="849">
        <v>2</v>
      </c>
      <c r="I852" s="849">
        <v>710</v>
      </c>
      <c r="J852" s="832"/>
      <c r="K852" s="832">
        <v>355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5" customHeight="1" x14ac:dyDescent="0.2">
      <c r="A853" s="831" t="s">
        <v>6366</v>
      </c>
      <c r="B853" s="832" t="s">
        <v>6367</v>
      </c>
      <c r="C853" s="832" t="s">
        <v>616</v>
      </c>
      <c r="D853" s="832" t="s">
        <v>3275</v>
      </c>
      <c r="E853" s="832" t="s">
        <v>6657</v>
      </c>
      <c r="F853" s="832" t="s">
        <v>6700</v>
      </c>
      <c r="G853" s="832" t="s">
        <v>6701</v>
      </c>
      <c r="H853" s="849">
        <v>1</v>
      </c>
      <c r="I853" s="849">
        <v>59</v>
      </c>
      <c r="J853" s="832"/>
      <c r="K853" s="832">
        <v>59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5" customHeight="1" x14ac:dyDescent="0.2">
      <c r="A854" s="831" t="s">
        <v>6366</v>
      </c>
      <c r="B854" s="832" t="s">
        <v>6367</v>
      </c>
      <c r="C854" s="832" t="s">
        <v>616</v>
      </c>
      <c r="D854" s="832" t="s">
        <v>3275</v>
      </c>
      <c r="E854" s="832" t="s">
        <v>6657</v>
      </c>
      <c r="F854" s="832" t="s">
        <v>6706</v>
      </c>
      <c r="G854" s="832" t="s">
        <v>6707</v>
      </c>
      <c r="H854" s="849">
        <v>1</v>
      </c>
      <c r="I854" s="849">
        <v>116</v>
      </c>
      <c r="J854" s="832"/>
      <c r="K854" s="832">
        <v>116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5" customHeight="1" x14ac:dyDescent="0.2">
      <c r="A855" s="831" t="s">
        <v>6366</v>
      </c>
      <c r="B855" s="832" t="s">
        <v>6367</v>
      </c>
      <c r="C855" s="832" t="s">
        <v>616</v>
      </c>
      <c r="D855" s="832" t="s">
        <v>3275</v>
      </c>
      <c r="E855" s="832" t="s">
        <v>6657</v>
      </c>
      <c r="F855" s="832" t="s">
        <v>6710</v>
      </c>
      <c r="G855" s="832" t="s">
        <v>6711</v>
      </c>
      <c r="H855" s="849"/>
      <c r="I855" s="849"/>
      <c r="J855" s="832"/>
      <c r="K855" s="832"/>
      <c r="L855" s="849"/>
      <c r="M855" s="849"/>
      <c r="N855" s="832"/>
      <c r="O855" s="832"/>
      <c r="P855" s="849">
        <v>5</v>
      </c>
      <c r="Q855" s="849">
        <v>0</v>
      </c>
      <c r="R855" s="837"/>
      <c r="S855" s="850">
        <v>0</v>
      </c>
    </row>
    <row r="856" spans="1:19" ht="14.45" customHeight="1" x14ac:dyDescent="0.2">
      <c r="A856" s="831" t="s">
        <v>6366</v>
      </c>
      <c r="B856" s="832" t="s">
        <v>6367</v>
      </c>
      <c r="C856" s="832" t="s">
        <v>616</v>
      </c>
      <c r="D856" s="832" t="s">
        <v>3276</v>
      </c>
      <c r="E856" s="832" t="s">
        <v>6368</v>
      </c>
      <c r="F856" s="832" t="s">
        <v>6369</v>
      </c>
      <c r="G856" s="832" t="s">
        <v>6370</v>
      </c>
      <c r="H856" s="849">
        <v>11.700000000000001</v>
      </c>
      <c r="I856" s="849">
        <v>633.20999999999992</v>
      </c>
      <c r="J856" s="832">
        <v>2.0179419356894734</v>
      </c>
      <c r="K856" s="832">
        <v>54.120512820512808</v>
      </c>
      <c r="L856" s="849">
        <v>5.8</v>
      </c>
      <c r="M856" s="849">
        <v>313.79000000000002</v>
      </c>
      <c r="N856" s="832">
        <v>1</v>
      </c>
      <c r="O856" s="832">
        <v>54.101724137931036</v>
      </c>
      <c r="P856" s="849">
        <v>13.8</v>
      </c>
      <c r="Q856" s="849">
        <v>749.7399999999999</v>
      </c>
      <c r="R856" s="837">
        <v>2.3893049491698264</v>
      </c>
      <c r="S856" s="850">
        <v>54.328985507246365</v>
      </c>
    </row>
    <row r="857" spans="1:19" ht="14.45" customHeight="1" x14ac:dyDescent="0.2">
      <c r="A857" s="831" t="s">
        <v>6366</v>
      </c>
      <c r="B857" s="832" t="s">
        <v>6367</v>
      </c>
      <c r="C857" s="832" t="s">
        <v>616</v>
      </c>
      <c r="D857" s="832" t="s">
        <v>3276</v>
      </c>
      <c r="E857" s="832" t="s">
        <v>6368</v>
      </c>
      <c r="F857" s="832" t="s">
        <v>6371</v>
      </c>
      <c r="G857" s="832" t="s">
        <v>6370</v>
      </c>
      <c r="H857" s="849">
        <v>21.4</v>
      </c>
      <c r="I857" s="849">
        <v>2317.08</v>
      </c>
      <c r="J857" s="832">
        <v>3.0571564281190624</v>
      </c>
      <c r="K857" s="832">
        <v>108.27476635514019</v>
      </c>
      <c r="L857" s="849">
        <v>7</v>
      </c>
      <c r="M857" s="849">
        <v>757.92000000000007</v>
      </c>
      <c r="N857" s="832">
        <v>1</v>
      </c>
      <c r="O857" s="832">
        <v>108.27428571428572</v>
      </c>
      <c r="P857" s="849">
        <v>14.8</v>
      </c>
      <c r="Q857" s="849">
        <v>1608.16</v>
      </c>
      <c r="R857" s="837">
        <v>2.121807050876082</v>
      </c>
      <c r="S857" s="850">
        <v>108.65945945945946</v>
      </c>
    </row>
    <row r="858" spans="1:19" ht="14.45" customHeight="1" x14ac:dyDescent="0.2">
      <c r="A858" s="831" t="s">
        <v>6366</v>
      </c>
      <c r="B858" s="832" t="s">
        <v>6367</v>
      </c>
      <c r="C858" s="832" t="s">
        <v>616</v>
      </c>
      <c r="D858" s="832" t="s">
        <v>3276</v>
      </c>
      <c r="E858" s="832" t="s">
        <v>6368</v>
      </c>
      <c r="F858" s="832" t="s">
        <v>6372</v>
      </c>
      <c r="G858" s="832" t="s">
        <v>6373</v>
      </c>
      <c r="H858" s="849">
        <v>0.5</v>
      </c>
      <c r="I858" s="849">
        <v>75.5</v>
      </c>
      <c r="J858" s="832"/>
      <c r="K858" s="832">
        <v>151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5" customHeight="1" x14ac:dyDescent="0.2">
      <c r="A859" s="831" t="s">
        <v>6366</v>
      </c>
      <c r="B859" s="832" t="s">
        <v>6367</v>
      </c>
      <c r="C859" s="832" t="s">
        <v>616</v>
      </c>
      <c r="D859" s="832" t="s">
        <v>3276</v>
      </c>
      <c r="E859" s="832" t="s">
        <v>6368</v>
      </c>
      <c r="F859" s="832" t="s">
        <v>6375</v>
      </c>
      <c r="G859" s="832" t="s">
        <v>6376</v>
      </c>
      <c r="H859" s="849">
        <v>20.6</v>
      </c>
      <c r="I859" s="849">
        <v>265.02999999999997</v>
      </c>
      <c r="J859" s="832">
        <v>2.1923235999669117</v>
      </c>
      <c r="K859" s="832">
        <v>12.865533980582523</v>
      </c>
      <c r="L859" s="849">
        <v>9.3999999999999986</v>
      </c>
      <c r="M859" s="849">
        <v>120.89</v>
      </c>
      <c r="N859" s="832">
        <v>1</v>
      </c>
      <c r="O859" s="832">
        <v>12.860638297872342</v>
      </c>
      <c r="P859" s="849">
        <v>16.8</v>
      </c>
      <c r="Q859" s="849">
        <v>216.07</v>
      </c>
      <c r="R859" s="837">
        <v>1.7873273223591695</v>
      </c>
      <c r="S859" s="850">
        <v>12.861309523809522</v>
      </c>
    </row>
    <row r="860" spans="1:19" ht="14.45" customHeight="1" x14ac:dyDescent="0.2">
      <c r="A860" s="831" t="s">
        <v>6366</v>
      </c>
      <c r="B860" s="832" t="s">
        <v>6367</v>
      </c>
      <c r="C860" s="832" t="s">
        <v>616</v>
      </c>
      <c r="D860" s="832" t="s">
        <v>3276</v>
      </c>
      <c r="E860" s="832" t="s">
        <v>6368</v>
      </c>
      <c r="F860" s="832" t="s">
        <v>6377</v>
      </c>
      <c r="G860" s="832" t="s">
        <v>6378</v>
      </c>
      <c r="H860" s="849">
        <v>41.300000000000004</v>
      </c>
      <c r="I860" s="849">
        <v>8483.14</v>
      </c>
      <c r="J860" s="832">
        <v>1.4644914588566347</v>
      </c>
      <c r="K860" s="832">
        <v>205.40290556900723</v>
      </c>
      <c r="L860" s="849">
        <v>31.9</v>
      </c>
      <c r="M860" s="849">
        <v>5792.55</v>
      </c>
      <c r="N860" s="832">
        <v>1</v>
      </c>
      <c r="O860" s="832">
        <v>181.58463949843261</v>
      </c>
      <c r="P860" s="849">
        <v>18.700000000000003</v>
      </c>
      <c r="Q860" s="849">
        <v>3446.42</v>
      </c>
      <c r="R860" s="837">
        <v>0.59497457941666454</v>
      </c>
      <c r="S860" s="850">
        <v>184.30053475935827</v>
      </c>
    </row>
    <row r="861" spans="1:19" ht="14.45" customHeight="1" x14ac:dyDescent="0.2">
      <c r="A861" s="831" t="s">
        <v>6366</v>
      </c>
      <c r="B861" s="832" t="s">
        <v>6367</v>
      </c>
      <c r="C861" s="832" t="s">
        <v>616</v>
      </c>
      <c r="D861" s="832" t="s">
        <v>3276</v>
      </c>
      <c r="E861" s="832" t="s">
        <v>6368</v>
      </c>
      <c r="F861" s="832" t="s">
        <v>6382</v>
      </c>
      <c r="G861" s="832" t="s">
        <v>1496</v>
      </c>
      <c r="H861" s="849"/>
      <c r="I861" s="849"/>
      <c r="J861" s="832"/>
      <c r="K861" s="832"/>
      <c r="L861" s="849">
        <v>564</v>
      </c>
      <c r="M861" s="849">
        <v>7659.0800000000008</v>
      </c>
      <c r="N861" s="832">
        <v>1</v>
      </c>
      <c r="O861" s="832">
        <v>13.579929078014185</v>
      </c>
      <c r="P861" s="849">
        <v>61</v>
      </c>
      <c r="Q861" s="849">
        <v>815.57</v>
      </c>
      <c r="R861" s="837">
        <v>0.10648406858264961</v>
      </c>
      <c r="S861" s="850">
        <v>13.370000000000001</v>
      </c>
    </row>
    <row r="862" spans="1:19" ht="14.45" customHeight="1" x14ac:dyDescent="0.2">
      <c r="A862" s="831" t="s">
        <v>6366</v>
      </c>
      <c r="B862" s="832" t="s">
        <v>6367</v>
      </c>
      <c r="C862" s="832" t="s">
        <v>616</v>
      </c>
      <c r="D862" s="832" t="s">
        <v>3276</v>
      </c>
      <c r="E862" s="832" t="s">
        <v>6368</v>
      </c>
      <c r="F862" s="832" t="s">
        <v>6383</v>
      </c>
      <c r="G862" s="832" t="s">
        <v>2258</v>
      </c>
      <c r="H862" s="849">
        <v>4</v>
      </c>
      <c r="I862" s="849">
        <v>26484.6</v>
      </c>
      <c r="J862" s="832"/>
      <c r="K862" s="832">
        <v>6621.15</v>
      </c>
      <c r="L862" s="849"/>
      <c r="M862" s="849"/>
      <c r="N862" s="832"/>
      <c r="O862" s="832"/>
      <c r="P862" s="849">
        <v>2</v>
      </c>
      <c r="Q862" s="849">
        <v>8127.04</v>
      </c>
      <c r="R862" s="837"/>
      <c r="S862" s="850">
        <v>4063.52</v>
      </c>
    </row>
    <row r="863" spans="1:19" ht="14.45" customHeight="1" x14ac:dyDescent="0.2">
      <c r="A863" s="831" t="s">
        <v>6366</v>
      </c>
      <c r="B863" s="832" t="s">
        <v>6367</v>
      </c>
      <c r="C863" s="832" t="s">
        <v>616</v>
      </c>
      <c r="D863" s="832" t="s">
        <v>3276</v>
      </c>
      <c r="E863" s="832" t="s">
        <v>6368</v>
      </c>
      <c r="F863" s="832" t="s">
        <v>6384</v>
      </c>
      <c r="G863" s="832" t="s">
        <v>2208</v>
      </c>
      <c r="H863" s="849">
        <v>16.05</v>
      </c>
      <c r="I863" s="849">
        <v>5871.0300000000007</v>
      </c>
      <c r="J863" s="832"/>
      <c r="K863" s="832">
        <v>365.79626168224303</v>
      </c>
      <c r="L863" s="849"/>
      <c r="M863" s="849"/>
      <c r="N863" s="832"/>
      <c r="O863" s="832"/>
      <c r="P863" s="849"/>
      <c r="Q863" s="849"/>
      <c r="R863" s="837"/>
      <c r="S863" s="850"/>
    </row>
    <row r="864" spans="1:19" ht="14.45" customHeight="1" x14ac:dyDescent="0.2">
      <c r="A864" s="831" t="s">
        <v>6366</v>
      </c>
      <c r="B864" s="832" t="s">
        <v>6367</v>
      </c>
      <c r="C864" s="832" t="s">
        <v>616</v>
      </c>
      <c r="D864" s="832" t="s">
        <v>3276</v>
      </c>
      <c r="E864" s="832" t="s">
        <v>6368</v>
      </c>
      <c r="F864" s="832" t="s">
        <v>6393</v>
      </c>
      <c r="G864" s="832" t="s">
        <v>3205</v>
      </c>
      <c r="H864" s="849">
        <v>256.33999999999997</v>
      </c>
      <c r="I864" s="849">
        <v>3629385.3899999997</v>
      </c>
      <c r="J864" s="832">
        <v>0.87721966363442883</v>
      </c>
      <c r="K864" s="832">
        <v>14158.482445189982</v>
      </c>
      <c r="L864" s="849">
        <v>302.57000000000005</v>
      </c>
      <c r="M864" s="849">
        <v>4137373.5</v>
      </c>
      <c r="N864" s="832">
        <v>1</v>
      </c>
      <c r="O864" s="832">
        <v>13674.103513236603</v>
      </c>
      <c r="P864" s="849">
        <v>336.66</v>
      </c>
      <c r="Q864" s="849">
        <v>4414990.6399999997</v>
      </c>
      <c r="R864" s="837">
        <v>1.067099849699332</v>
      </c>
      <c r="S864" s="850">
        <v>13114.093269173645</v>
      </c>
    </row>
    <row r="865" spans="1:19" ht="14.45" customHeight="1" x14ac:dyDescent="0.2">
      <c r="A865" s="831" t="s">
        <v>6366</v>
      </c>
      <c r="B865" s="832" t="s">
        <v>6367</v>
      </c>
      <c r="C865" s="832" t="s">
        <v>616</v>
      </c>
      <c r="D865" s="832" t="s">
        <v>3276</v>
      </c>
      <c r="E865" s="832" t="s">
        <v>6368</v>
      </c>
      <c r="F865" s="832" t="s">
        <v>6394</v>
      </c>
      <c r="G865" s="832" t="s">
        <v>6395</v>
      </c>
      <c r="H865" s="849"/>
      <c r="I865" s="849"/>
      <c r="J865" s="832"/>
      <c r="K865" s="832"/>
      <c r="L865" s="849">
        <v>2</v>
      </c>
      <c r="M865" s="849">
        <v>57089.97</v>
      </c>
      <c r="N865" s="832">
        <v>1</v>
      </c>
      <c r="O865" s="832">
        <v>28544.985000000001</v>
      </c>
      <c r="P865" s="849"/>
      <c r="Q865" s="849"/>
      <c r="R865" s="837"/>
      <c r="S865" s="850"/>
    </row>
    <row r="866" spans="1:19" ht="14.45" customHeight="1" x14ac:dyDescent="0.2">
      <c r="A866" s="831" t="s">
        <v>6366</v>
      </c>
      <c r="B866" s="832" t="s">
        <v>6367</v>
      </c>
      <c r="C866" s="832" t="s">
        <v>616</v>
      </c>
      <c r="D866" s="832" t="s">
        <v>3276</v>
      </c>
      <c r="E866" s="832" t="s">
        <v>6368</v>
      </c>
      <c r="F866" s="832" t="s">
        <v>6396</v>
      </c>
      <c r="G866" s="832" t="s">
        <v>6395</v>
      </c>
      <c r="H866" s="849"/>
      <c r="I866" s="849"/>
      <c r="J866" s="832"/>
      <c r="K866" s="832"/>
      <c r="L866" s="849">
        <v>2</v>
      </c>
      <c r="M866" s="849">
        <v>115695.2</v>
      </c>
      <c r="N866" s="832">
        <v>1</v>
      </c>
      <c r="O866" s="832">
        <v>57847.6</v>
      </c>
      <c r="P866" s="849"/>
      <c r="Q866" s="849"/>
      <c r="R866" s="837"/>
      <c r="S866" s="850"/>
    </row>
    <row r="867" spans="1:19" ht="14.45" customHeight="1" x14ac:dyDescent="0.2">
      <c r="A867" s="831" t="s">
        <v>6366</v>
      </c>
      <c r="B867" s="832" t="s">
        <v>6367</v>
      </c>
      <c r="C867" s="832" t="s">
        <v>616</v>
      </c>
      <c r="D867" s="832" t="s">
        <v>3276</v>
      </c>
      <c r="E867" s="832" t="s">
        <v>6368</v>
      </c>
      <c r="F867" s="832" t="s">
        <v>6397</v>
      </c>
      <c r="G867" s="832" t="s">
        <v>6395</v>
      </c>
      <c r="H867" s="849">
        <v>42</v>
      </c>
      <c r="I867" s="849">
        <v>4680755.67</v>
      </c>
      <c r="J867" s="832">
        <v>0.69999888242582664</v>
      </c>
      <c r="K867" s="832">
        <v>111446.56357142857</v>
      </c>
      <c r="L867" s="849">
        <v>60</v>
      </c>
      <c r="M867" s="849">
        <v>6686804.4900000002</v>
      </c>
      <c r="N867" s="832">
        <v>1</v>
      </c>
      <c r="O867" s="832">
        <v>111446.7415</v>
      </c>
      <c r="P867" s="849">
        <v>38</v>
      </c>
      <c r="Q867" s="849">
        <v>4234986</v>
      </c>
      <c r="R867" s="837">
        <v>0.63333480234592587</v>
      </c>
      <c r="S867" s="850">
        <v>111447</v>
      </c>
    </row>
    <row r="868" spans="1:19" ht="14.45" customHeight="1" x14ac:dyDescent="0.2">
      <c r="A868" s="831" t="s">
        <v>6366</v>
      </c>
      <c r="B868" s="832" t="s">
        <v>6367</v>
      </c>
      <c r="C868" s="832" t="s">
        <v>616</v>
      </c>
      <c r="D868" s="832" t="s">
        <v>3276</v>
      </c>
      <c r="E868" s="832" t="s">
        <v>6368</v>
      </c>
      <c r="F868" s="832" t="s">
        <v>6400</v>
      </c>
      <c r="G868" s="832" t="s">
        <v>4461</v>
      </c>
      <c r="H868" s="849">
        <v>66</v>
      </c>
      <c r="I868" s="849">
        <v>3406822.26</v>
      </c>
      <c r="J868" s="832">
        <v>2.0553642169919519</v>
      </c>
      <c r="K868" s="832">
        <v>51618.519090909089</v>
      </c>
      <c r="L868" s="849">
        <v>54.03</v>
      </c>
      <c r="M868" s="849">
        <v>1657527.2799999998</v>
      </c>
      <c r="N868" s="832">
        <v>1</v>
      </c>
      <c r="O868" s="832">
        <v>30677.906348324999</v>
      </c>
      <c r="P868" s="849">
        <v>60</v>
      </c>
      <c r="Q868" s="849">
        <v>1441331.9999999998</v>
      </c>
      <c r="R868" s="837">
        <v>0.86956758865531303</v>
      </c>
      <c r="S868" s="850">
        <v>24022.199999999997</v>
      </c>
    </row>
    <row r="869" spans="1:19" ht="14.45" customHeight="1" x14ac:dyDescent="0.2">
      <c r="A869" s="831" t="s">
        <v>6366</v>
      </c>
      <c r="B869" s="832" t="s">
        <v>6367</v>
      </c>
      <c r="C869" s="832" t="s">
        <v>616</v>
      </c>
      <c r="D869" s="832" t="s">
        <v>3276</v>
      </c>
      <c r="E869" s="832" t="s">
        <v>6368</v>
      </c>
      <c r="F869" s="832" t="s">
        <v>6401</v>
      </c>
      <c r="G869" s="832" t="s">
        <v>6402</v>
      </c>
      <c r="H869" s="849">
        <v>34</v>
      </c>
      <c r="I869" s="849">
        <v>282015.38</v>
      </c>
      <c r="J869" s="832">
        <v>2.8333333333333335</v>
      </c>
      <c r="K869" s="832">
        <v>8294.57</v>
      </c>
      <c r="L869" s="849">
        <v>12</v>
      </c>
      <c r="M869" s="849">
        <v>99534.84</v>
      </c>
      <c r="N869" s="832">
        <v>1</v>
      </c>
      <c r="O869" s="832">
        <v>8294.57</v>
      </c>
      <c r="P869" s="849"/>
      <c r="Q869" s="849"/>
      <c r="R869" s="837"/>
      <c r="S869" s="850"/>
    </row>
    <row r="870" spans="1:19" ht="14.45" customHeight="1" x14ac:dyDescent="0.2">
      <c r="A870" s="831" t="s">
        <v>6366</v>
      </c>
      <c r="B870" s="832" t="s">
        <v>6367</v>
      </c>
      <c r="C870" s="832" t="s">
        <v>616</v>
      </c>
      <c r="D870" s="832" t="s">
        <v>3276</v>
      </c>
      <c r="E870" s="832" t="s">
        <v>6368</v>
      </c>
      <c r="F870" s="832" t="s">
        <v>6403</v>
      </c>
      <c r="G870" s="832" t="s">
        <v>6404</v>
      </c>
      <c r="H870" s="849">
        <v>1</v>
      </c>
      <c r="I870" s="849">
        <v>22668.98</v>
      </c>
      <c r="J870" s="832"/>
      <c r="K870" s="832">
        <v>22668.98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5" customHeight="1" x14ac:dyDescent="0.2">
      <c r="A871" s="831" t="s">
        <v>6366</v>
      </c>
      <c r="B871" s="832" t="s">
        <v>6367</v>
      </c>
      <c r="C871" s="832" t="s">
        <v>616</v>
      </c>
      <c r="D871" s="832" t="s">
        <v>3276</v>
      </c>
      <c r="E871" s="832" t="s">
        <v>6368</v>
      </c>
      <c r="F871" s="832" t="s">
        <v>6407</v>
      </c>
      <c r="G871" s="832" t="s">
        <v>4461</v>
      </c>
      <c r="H871" s="849">
        <v>2</v>
      </c>
      <c r="I871" s="849">
        <v>277092.92</v>
      </c>
      <c r="J871" s="832">
        <v>0.98831599456073471</v>
      </c>
      <c r="K871" s="832">
        <v>138546.46</v>
      </c>
      <c r="L871" s="849">
        <v>3</v>
      </c>
      <c r="M871" s="849">
        <v>280368.75</v>
      </c>
      <c r="N871" s="832">
        <v>1</v>
      </c>
      <c r="O871" s="832">
        <v>93456.25</v>
      </c>
      <c r="P871" s="849">
        <v>2</v>
      </c>
      <c r="Q871" s="849">
        <v>144133.20000000001</v>
      </c>
      <c r="R871" s="837">
        <v>0.51408439777970982</v>
      </c>
      <c r="S871" s="850">
        <v>72066.600000000006</v>
      </c>
    </row>
    <row r="872" spans="1:19" ht="14.45" customHeight="1" x14ac:dyDescent="0.2">
      <c r="A872" s="831" t="s">
        <v>6366</v>
      </c>
      <c r="B872" s="832" t="s">
        <v>6367</v>
      </c>
      <c r="C872" s="832" t="s">
        <v>616</v>
      </c>
      <c r="D872" s="832" t="s">
        <v>3276</v>
      </c>
      <c r="E872" s="832" t="s">
        <v>6368</v>
      </c>
      <c r="F872" s="832" t="s">
        <v>6408</v>
      </c>
      <c r="G872" s="832" t="s">
        <v>2288</v>
      </c>
      <c r="H872" s="849"/>
      <c r="I872" s="849"/>
      <c r="J872" s="832"/>
      <c r="K872" s="832"/>
      <c r="L872" s="849">
        <v>15.86</v>
      </c>
      <c r="M872" s="849">
        <v>104110.39999999999</v>
      </c>
      <c r="N872" s="832">
        <v>1</v>
      </c>
      <c r="O872" s="832">
        <v>6564.3379571248424</v>
      </c>
      <c r="P872" s="849">
        <v>67.050000000000011</v>
      </c>
      <c r="Q872" s="849">
        <v>433243.08999999997</v>
      </c>
      <c r="R872" s="837">
        <v>4.1613814758179775</v>
      </c>
      <c r="S872" s="850">
        <v>6461.4927665920941</v>
      </c>
    </row>
    <row r="873" spans="1:19" ht="14.45" customHeight="1" x14ac:dyDescent="0.2">
      <c r="A873" s="831" t="s">
        <v>6366</v>
      </c>
      <c r="B873" s="832" t="s">
        <v>6367</v>
      </c>
      <c r="C873" s="832" t="s">
        <v>616</v>
      </c>
      <c r="D873" s="832" t="s">
        <v>3276</v>
      </c>
      <c r="E873" s="832" t="s">
        <v>6368</v>
      </c>
      <c r="F873" s="832" t="s">
        <v>6409</v>
      </c>
      <c r="G873" s="832" t="s">
        <v>2288</v>
      </c>
      <c r="H873" s="849"/>
      <c r="I873" s="849"/>
      <c r="J873" s="832"/>
      <c r="K873" s="832"/>
      <c r="L873" s="849">
        <v>7.31</v>
      </c>
      <c r="M873" s="849">
        <v>191954.58</v>
      </c>
      <c r="N873" s="832">
        <v>1</v>
      </c>
      <c r="O873" s="832">
        <v>26259.176470588234</v>
      </c>
      <c r="P873" s="849">
        <v>59.29</v>
      </c>
      <c r="Q873" s="849">
        <v>1532339.4</v>
      </c>
      <c r="R873" s="837">
        <v>7.9828228115213502</v>
      </c>
      <c r="S873" s="850">
        <v>25844.820374430761</v>
      </c>
    </row>
    <row r="874" spans="1:19" ht="14.45" customHeight="1" x14ac:dyDescent="0.2">
      <c r="A874" s="831" t="s">
        <v>6366</v>
      </c>
      <c r="B874" s="832" t="s">
        <v>6367</v>
      </c>
      <c r="C874" s="832" t="s">
        <v>616</v>
      </c>
      <c r="D874" s="832" t="s">
        <v>3276</v>
      </c>
      <c r="E874" s="832" t="s">
        <v>6368</v>
      </c>
      <c r="F874" s="832" t="s">
        <v>6410</v>
      </c>
      <c r="G874" s="832" t="s">
        <v>2298</v>
      </c>
      <c r="H874" s="849">
        <v>271.42</v>
      </c>
      <c r="I874" s="849">
        <v>1352485.8599999999</v>
      </c>
      <c r="J874" s="832">
        <v>55.309721730915896</v>
      </c>
      <c r="K874" s="832">
        <v>4982.9999999999991</v>
      </c>
      <c r="L874" s="849">
        <v>5</v>
      </c>
      <c r="M874" s="849">
        <v>24452.95</v>
      </c>
      <c r="N874" s="832">
        <v>1</v>
      </c>
      <c r="O874" s="832">
        <v>4890.59</v>
      </c>
      <c r="P874" s="849">
        <v>48.34</v>
      </c>
      <c r="Q874" s="849">
        <v>236411.13</v>
      </c>
      <c r="R874" s="837">
        <v>9.6680003844116964</v>
      </c>
      <c r="S874" s="850">
        <v>4890.5901944559373</v>
      </c>
    </row>
    <row r="875" spans="1:19" ht="14.45" customHeight="1" x14ac:dyDescent="0.2">
      <c r="A875" s="831" t="s">
        <v>6366</v>
      </c>
      <c r="B875" s="832" t="s">
        <v>6367</v>
      </c>
      <c r="C875" s="832" t="s">
        <v>616</v>
      </c>
      <c r="D875" s="832" t="s">
        <v>3276</v>
      </c>
      <c r="E875" s="832" t="s">
        <v>6368</v>
      </c>
      <c r="F875" s="832" t="s">
        <v>6412</v>
      </c>
      <c r="G875" s="832" t="s">
        <v>3215</v>
      </c>
      <c r="H875" s="849">
        <v>7.67</v>
      </c>
      <c r="I875" s="849">
        <v>80822.55</v>
      </c>
      <c r="J875" s="832">
        <v>0.3264150891579411</v>
      </c>
      <c r="K875" s="832">
        <v>10537.490221642765</v>
      </c>
      <c r="L875" s="849">
        <v>25.88</v>
      </c>
      <c r="M875" s="849">
        <v>247606.66</v>
      </c>
      <c r="N875" s="832">
        <v>1</v>
      </c>
      <c r="O875" s="832">
        <v>9567.4907264296762</v>
      </c>
      <c r="P875" s="849"/>
      <c r="Q875" s="849"/>
      <c r="R875" s="837"/>
      <c r="S875" s="850"/>
    </row>
    <row r="876" spans="1:19" ht="14.45" customHeight="1" x14ac:dyDescent="0.2">
      <c r="A876" s="831" t="s">
        <v>6366</v>
      </c>
      <c r="B876" s="832" t="s">
        <v>6367</v>
      </c>
      <c r="C876" s="832" t="s">
        <v>616</v>
      </c>
      <c r="D876" s="832" t="s">
        <v>3276</v>
      </c>
      <c r="E876" s="832" t="s">
        <v>6368</v>
      </c>
      <c r="F876" s="832" t="s">
        <v>6413</v>
      </c>
      <c r="G876" s="832" t="s">
        <v>6414</v>
      </c>
      <c r="H876" s="849">
        <v>9</v>
      </c>
      <c r="I876" s="849">
        <v>438.66</v>
      </c>
      <c r="J876" s="832"/>
      <c r="K876" s="832">
        <v>48.74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5" customHeight="1" x14ac:dyDescent="0.2">
      <c r="A877" s="831" t="s">
        <v>6366</v>
      </c>
      <c r="B877" s="832" t="s">
        <v>6367</v>
      </c>
      <c r="C877" s="832" t="s">
        <v>616</v>
      </c>
      <c r="D877" s="832" t="s">
        <v>3276</v>
      </c>
      <c r="E877" s="832" t="s">
        <v>6368</v>
      </c>
      <c r="F877" s="832" t="s">
        <v>6415</v>
      </c>
      <c r="G877" s="832" t="s">
        <v>6416</v>
      </c>
      <c r="H877" s="849">
        <v>59.11</v>
      </c>
      <c r="I877" s="849">
        <v>8129.84</v>
      </c>
      <c r="J877" s="832"/>
      <c r="K877" s="832">
        <v>137.53747250888176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5" customHeight="1" x14ac:dyDescent="0.2">
      <c r="A878" s="831" t="s">
        <v>6366</v>
      </c>
      <c r="B878" s="832" t="s">
        <v>6367</v>
      </c>
      <c r="C878" s="832" t="s">
        <v>616</v>
      </c>
      <c r="D878" s="832" t="s">
        <v>3276</v>
      </c>
      <c r="E878" s="832" t="s">
        <v>6368</v>
      </c>
      <c r="F878" s="832" t="s">
        <v>6417</v>
      </c>
      <c r="G878" s="832" t="s">
        <v>6416</v>
      </c>
      <c r="H878" s="849">
        <v>128.97</v>
      </c>
      <c r="I878" s="849">
        <v>88687.319999999992</v>
      </c>
      <c r="J878" s="832"/>
      <c r="K878" s="832">
        <v>687.6585252384275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5" customHeight="1" x14ac:dyDescent="0.2">
      <c r="A879" s="831" t="s">
        <v>6366</v>
      </c>
      <c r="B879" s="832" t="s">
        <v>6367</v>
      </c>
      <c r="C879" s="832" t="s">
        <v>616</v>
      </c>
      <c r="D879" s="832" t="s">
        <v>3276</v>
      </c>
      <c r="E879" s="832" t="s">
        <v>6368</v>
      </c>
      <c r="F879" s="832" t="s">
        <v>6421</v>
      </c>
      <c r="G879" s="832" t="s">
        <v>2258</v>
      </c>
      <c r="H879" s="849">
        <v>31</v>
      </c>
      <c r="I879" s="849">
        <v>64336.160000000003</v>
      </c>
      <c r="J879" s="832"/>
      <c r="K879" s="832">
        <v>2075.36</v>
      </c>
      <c r="L879" s="849"/>
      <c r="M879" s="849"/>
      <c r="N879" s="832"/>
      <c r="O879" s="832"/>
      <c r="P879" s="849">
        <v>90</v>
      </c>
      <c r="Q879" s="849">
        <v>116177.40000000001</v>
      </c>
      <c r="R879" s="837"/>
      <c r="S879" s="850">
        <v>1290.8600000000001</v>
      </c>
    </row>
    <row r="880" spans="1:19" ht="14.45" customHeight="1" x14ac:dyDescent="0.2">
      <c r="A880" s="831" t="s">
        <v>6366</v>
      </c>
      <c r="B880" s="832" t="s">
        <v>6367</v>
      </c>
      <c r="C880" s="832" t="s">
        <v>616</v>
      </c>
      <c r="D880" s="832" t="s">
        <v>3276</v>
      </c>
      <c r="E880" s="832" t="s">
        <v>6368</v>
      </c>
      <c r="F880" s="832" t="s">
        <v>6423</v>
      </c>
      <c r="G880" s="832" t="s">
        <v>1445</v>
      </c>
      <c r="H880" s="849">
        <v>66.600000000000009</v>
      </c>
      <c r="I880" s="849">
        <v>12131.189999999999</v>
      </c>
      <c r="J880" s="832">
        <v>1.2658994100005634</v>
      </c>
      <c r="K880" s="832">
        <v>182.14999999999995</v>
      </c>
      <c r="L880" s="849">
        <v>53.599999999999994</v>
      </c>
      <c r="M880" s="849">
        <v>9583.06</v>
      </c>
      <c r="N880" s="832">
        <v>1</v>
      </c>
      <c r="O880" s="832">
        <v>178.78843283582091</v>
      </c>
      <c r="P880" s="849">
        <v>39.199999999999996</v>
      </c>
      <c r="Q880" s="849">
        <v>6871.26</v>
      </c>
      <c r="R880" s="837">
        <v>0.71702149417826877</v>
      </c>
      <c r="S880" s="850">
        <v>175.2872448979592</v>
      </c>
    </row>
    <row r="881" spans="1:19" ht="14.45" customHeight="1" x14ac:dyDescent="0.2">
      <c r="A881" s="831" t="s">
        <v>6366</v>
      </c>
      <c r="B881" s="832" t="s">
        <v>6367</v>
      </c>
      <c r="C881" s="832" t="s">
        <v>616</v>
      </c>
      <c r="D881" s="832" t="s">
        <v>3276</v>
      </c>
      <c r="E881" s="832" t="s">
        <v>6368</v>
      </c>
      <c r="F881" s="832" t="s">
        <v>6424</v>
      </c>
      <c r="G881" s="832" t="s">
        <v>881</v>
      </c>
      <c r="H881" s="849">
        <v>115.8</v>
      </c>
      <c r="I881" s="849">
        <v>8639.25</v>
      </c>
      <c r="J881" s="832">
        <v>2.8941144547437117</v>
      </c>
      <c r="K881" s="832">
        <v>74.604922279792746</v>
      </c>
      <c r="L881" s="849">
        <v>43.4</v>
      </c>
      <c r="M881" s="849">
        <v>2985.1099999999997</v>
      </c>
      <c r="N881" s="832">
        <v>1</v>
      </c>
      <c r="O881" s="832">
        <v>68.781336405529942</v>
      </c>
      <c r="P881" s="849">
        <v>21.3</v>
      </c>
      <c r="Q881" s="849">
        <v>1279.42</v>
      </c>
      <c r="R881" s="837">
        <v>0.42860062108264024</v>
      </c>
      <c r="S881" s="850">
        <v>60.06666666666667</v>
      </c>
    </row>
    <row r="882" spans="1:19" ht="14.45" customHeight="1" x14ac:dyDescent="0.2">
      <c r="A882" s="831" t="s">
        <v>6366</v>
      </c>
      <c r="B882" s="832" t="s">
        <v>6367</v>
      </c>
      <c r="C882" s="832" t="s">
        <v>616</v>
      </c>
      <c r="D882" s="832" t="s">
        <v>3276</v>
      </c>
      <c r="E882" s="832" t="s">
        <v>6368</v>
      </c>
      <c r="F882" s="832" t="s">
        <v>6425</v>
      </c>
      <c r="G882" s="832" t="s">
        <v>3373</v>
      </c>
      <c r="H882" s="849">
        <v>9.3899999999999988</v>
      </c>
      <c r="I882" s="849">
        <v>4901.25</v>
      </c>
      <c r="J882" s="832">
        <v>0.58358010094551582</v>
      </c>
      <c r="K882" s="832">
        <v>521.96485623003207</v>
      </c>
      <c r="L882" s="849">
        <v>12.24</v>
      </c>
      <c r="M882" s="849">
        <v>8398.59</v>
      </c>
      <c r="N882" s="832">
        <v>1</v>
      </c>
      <c r="O882" s="832">
        <v>686.15931372549016</v>
      </c>
      <c r="P882" s="849">
        <v>7.62</v>
      </c>
      <c r="Q882" s="849">
        <v>5228.58</v>
      </c>
      <c r="R882" s="837">
        <v>0.62255450021967973</v>
      </c>
      <c r="S882" s="850">
        <v>686.16535433070862</v>
      </c>
    </row>
    <row r="883" spans="1:19" ht="14.45" customHeight="1" x14ac:dyDescent="0.2">
      <c r="A883" s="831" t="s">
        <v>6366</v>
      </c>
      <c r="B883" s="832" t="s">
        <v>6367</v>
      </c>
      <c r="C883" s="832" t="s">
        <v>616</v>
      </c>
      <c r="D883" s="832" t="s">
        <v>3276</v>
      </c>
      <c r="E883" s="832" t="s">
        <v>6368</v>
      </c>
      <c r="F883" s="832" t="s">
        <v>6426</v>
      </c>
      <c r="G883" s="832" t="s">
        <v>3373</v>
      </c>
      <c r="H883" s="849">
        <v>16.25</v>
      </c>
      <c r="I883" s="849">
        <v>2056.5499999999997</v>
      </c>
      <c r="J883" s="832">
        <v>0.40215140392696719</v>
      </c>
      <c r="K883" s="832">
        <v>126.55692307692306</v>
      </c>
      <c r="L883" s="849">
        <v>29.81</v>
      </c>
      <c r="M883" s="849">
        <v>5113.87</v>
      </c>
      <c r="N883" s="832">
        <v>1</v>
      </c>
      <c r="O883" s="832">
        <v>171.54880912445489</v>
      </c>
      <c r="P883" s="849">
        <v>9.68</v>
      </c>
      <c r="Q883" s="849">
        <v>1660.6</v>
      </c>
      <c r="R883" s="837">
        <v>0.32472471924393853</v>
      </c>
      <c r="S883" s="850">
        <v>171.54958677685951</v>
      </c>
    </row>
    <row r="884" spans="1:19" ht="14.45" customHeight="1" x14ac:dyDescent="0.2">
      <c r="A884" s="831" t="s">
        <v>6366</v>
      </c>
      <c r="B884" s="832" t="s">
        <v>6367</v>
      </c>
      <c r="C884" s="832" t="s">
        <v>616</v>
      </c>
      <c r="D884" s="832" t="s">
        <v>3276</v>
      </c>
      <c r="E884" s="832" t="s">
        <v>6368</v>
      </c>
      <c r="F884" s="832" t="s">
        <v>6427</v>
      </c>
      <c r="G884" s="832" t="s">
        <v>3373</v>
      </c>
      <c r="H884" s="849">
        <v>64.789999999999992</v>
      </c>
      <c r="I884" s="849">
        <v>17863.21</v>
      </c>
      <c r="J884" s="832">
        <v>1.137062005847242</v>
      </c>
      <c r="K884" s="832">
        <v>275.70936872974227</v>
      </c>
      <c r="L884" s="849">
        <v>45.79</v>
      </c>
      <c r="M884" s="849">
        <v>15709.970000000001</v>
      </c>
      <c r="N884" s="832">
        <v>1</v>
      </c>
      <c r="O884" s="832">
        <v>343.087355317755</v>
      </c>
      <c r="P884" s="849">
        <v>27.05</v>
      </c>
      <c r="Q884" s="849">
        <v>9280.5299999999988</v>
      </c>
      <c r="R884" s="837">
        <v>0.59074142089386539</v>
      </c>
      <c r="S884" s="850">
        <v>343.08798521256927</v>
      </c>
    </row>
    <row r="885" spans="1:19" ht="14.45" customHeight="1" x14ac:dyDescent="0.2">
      <c r="A885" s="831" t="s">
        <v>6366</v>
      </c>
      <c r="B885" s="832" t="s">
        <v>6367</v>
      </c>
      <c r="C885" s="832" t="s">
        <v>616</v>
      </c>
      <c r="D885" s="832" t="s">
        <v>3276</v>
      </c>
      <c r="E885" s="832" t="s">
        <v>6368</v>
      </c>
      <c r="F885" s="832" t="s">
        <v>6428</v>
      </c>
      <c r="G885" s="832" t="s">
        <v>1559</v>
      </c>
      <c r="H885" s="849"/>
      <c r="I885" s="849"/>
      <c r="J885" s="832"/>
      <c r="K885" s="832"/>
      <c r="L885" s="849"/>
      <c r="M885" s="849"/>
      <c r="N885" s="832"/>
      <c r="O885" s="832"/>
      <c r="P885" s="849">
        <v>0.2</v>
      </c>
      <c r="Q885" s="849">
        <v>8.91</v>
      </c>
      <c r="R885" s="837"/>
      <c r="S885" s="850">
        <v>44.55</v>
      </c>
    </row>
    <row r="886" spans="1:19" ht="14.45" customHeight="1" x14ac:dyDescent="0.2">
      <c r="A886" s="831" t="s">
        <v>6366</v>
      </c>
      <c r="B886" s="832" t="s">
        <v>6367</v>
      </c>
      <c r="C886" s="832" t="s">
        <v>616</v>
      </c>
      <c r="D886" s="832" t="s">
        <v>3276</v>
      </c>
      <c r="E886" s="832" t="s">
        <v>6368</v>
      </c>
      <c r="F886" s="832" t="s">
        <v>6430</v>
      </c>
      <c r="G886" s="832" t="s">
        <v>6431</v>
      </c>
      <c r="H886" s="849">
        <v>0.38</v>
      </c>
      <c r="I886" s="849">
        <v>99.740000000000009</v>
      </c>
      <c r="J886" s="832">
        <v>0.54619133672854714</v>
      </c>
      <c r="K886" s="832">
        <v>262.47368421052636</v>
      </c>
      <c r="L886" s="849">
        <v>0.7</v>
      </c>
      <c r="M886" s="849">
        <v>182.61</v>
      </c>
      <c r="N886" s="832">
        <v>1</v>
      </c>
      <c r="O886" s="832">
        <v>260.87142857142862</v>
      </c>
      <c r="P886" s="849"/>
      <c r="Q886" s="849"/>
      <c r="R886" s="837"/>
      <c r="S886" s="850"/>
    </row>
    <row r="887" spans="1:19" ht="14.45" customHeight="1" x14ac:dyDescent="0.2">
      <c r="A887" s="831" t="s">
        <v>6366</v>
      </c>
      <c r="B887" s="832" t="s">
        <v>6367</v>
      </c>
      <c r="C887" s="832" t="s">
        <v>616</v>
      </c>
      <c r="D887" s="832" t="s">
        <v>3276</v>
      </c>
      <c r="E887" s="832" t="s">
        <v>6368</v>
      </c>
      <c r="F887" s="832" t="s">
        <v>6432</v>
      </c>
      <c r="G887" s="832" t="s">
        <v>6433</v>
      </c>
      <c r="H887" s="849">
        <v>5.6000000000000005</v>
      </c>
      <c r="I887" s="849">
        <v>656.87999999999988</v>
      </c>
      <c r="J887" s="832">
        <v>0.86153846153846148</v>
      </c>
      <c r="K887" s="832">
        <v>117.29999999999997</v>
      </c>
      <c r="L887" s="849">
        <v>6.5</v>
      </c>
      <c r="M887" s="849">
        <v>762.44999999999993</v>
      </c>
      <c r="N887" s="832">
        <v>1</v>
      </c>
      <c r="O887" s="832">
        <v>117.29999999999998</v>
      </c>
      <c r="P887" s="849">
        <v>6.6</v>
      </c>
      <c r="Q887" s="849">
        <v>774.18</v>
      </c>
      <c r="R887" s="837">
        <v>1.0153846153846153</v>
      </c>
      <c r="S887" s="850">
        <v>117.3</v>
      </c>
    </row>
    <row r="888" spans="1:19" ht="14.45" customHeight="1" x14ac:dyDescent="0.2">
      <c r="A888" s="831" t="s">
        <v>6366</v>
      </c>
      <c r="B888" s="832" t="s">
        <v>6367</v>
      </c>
      <c r="C888" s="832" t="s">
        <v>616</v>
      </c>
      <c r="D888" s="832" t="s">
        <v>3276</v>
      </c>
      <c r="E888" s="832" t="s">
        <v>6368</v>
      </c>
      <c r="F888" s="832" t="s">
        <v>6434</v>
      </c>
      <c r="G888" s="832" t="s">
        <v>1451</v>
      </c>
      <c r="H888" s="849">
        <v>9.2000000000000011</v>
      </c>
      <c r="I888" s="849">
        <v>823.39999999999986</v>
      </c>
      <c r="J888" s="832">
        <v>1.6924974306269267</v>
      </c>
      <c r="K888" s="832">
        <v>89.499999999999972</v>
      </c>
      <c r="L888" s="849">
        <v>5.8</v>
      </c>
      <c r="M888" s="849">
        <v>486.5</v>
      </c>
      <c r="N888" s="832">
        <v>1</v>
      </c>
      <c r="O888" s="832">
        <v>83.879310344827587</v>
      </c>
      <c r="P888" s="849">
        <v>2</v>
      </c>
      <c r="Q888" s="849">
        <v>133.07999999999998</v>
      </c>
      <c r="R888" s="837">
        <v>0.27354573484069883</v>
      </c>
      <c r="S888" s="850">
        <v>66.539999999999992</v>
      </c>
    </row>
    <row r="889" spans="1:19" ht="14.45" customHeight="1" x14ac:dyDescent="0.2">
      <c r="A889" s="831" t="s">
        <v>6366</v>
      </c>
      <c r="B889" s="832" t="s">
        <v>6367</v>
      </c>
      <c r="C889" s="832" t="s">
        <v>616</v>
      </c>
      <c r="D889" s="832" t="s">
        <v>3276</v>
      </c>
      <c r="E889" s="832" t="s">
        <v>6368</v>
      </c>
      <c r="F889" s="832" t="s">
        <v>6438</v>
      </c>
      <c r="G889" s="832" t="s">
        <v>1936</v>
      </c>
      <c r="H889" s="849">
        <v>1.5</v>
      </c>
      <c r="I889" s="849">
        <v>293.39</v>
      </c>
      <c r="J889" s="832">
        <v>0.78433941078971281</v>
      </c>
      <c r="K889" s="832">
        <v>195.59333333333333</v>
      </c>
      <c r="L889" s="849">
        <v>1.9</v>
      </c>
      <c r="M889" s="849">
        <v>374.06</v>
      </c>
      <c r="N889" s="832">
        <v>1</v>
      </c>
      <c r="O889" s="832">
        <v>196.87368421052633</v>
      </c>
      <c r="P889" s="849">
        <v>2.0499999999999998</v>
      </c>
      <c r="Q889" s="849">
        <v>387.32999999999993</v>
      </c>
      <c r="R889" s="837">
        <v>1.0354755921509917</v>
      </c>
      <c r="S889" s="850">
        <v>188.94146341463411</v>
      </c>
    </row>
    <row r="890" spans="1:19" ht="14.45" customHeight="1" x14ac:dyDescent="0.2">
      <c r="A890" s="831" t="s">
        <v>6366</v>
      </c>
      <c r="B890" s="832" t="s">
        <v>6367</v>
      </c>
      <c r="C890" s="832" t="s">
        <v>616</v>
      </c>
      <c r="D890" s="832" t="s">
        <v>3276</v>
      </c>
      <c r="E890" s="832" t="s">
        <v>6368</v>
      </c>
      <c r="F890" s="832" t="s">
        <v>6439</v>
      </c>
      <c r="G890" s="832" t="s">
        <v>2816</v>
      </c>
      <c r="H890" s="849">
        <v>81.37</v>
      </c>
      <c r="I890" s="849">
        <v>191454.74</v>
      </c>
      <c r="J890" s="832">
        <v>0.97297592603594218</v>
      </c>
      <c r="K890" s="832">
        <v>2352.8909917660067</v>
      </c>
      <c r="L890" s="849">
        <v>83.63</v>
      </c>
      <c r="M890" s="849">
        <v>196772.33</v>
      </c>
      <c r="N890" s="832">
        <v>1</v>
      </c>
      <c r="O890" s="832">
        <v>2352.891665670214</v>
      </c>
      <c r="P890" s="849"/>
      <c r="Q890" s="849"/>
      <c r="R890" s="837"/>
      <c r="S890" s="850"/>
    </row>
    <row r="891" spans="1:19" ht="14.45" customHeight="1" x14ac:dyDescent="0.2">
      <c r="A891" s="831" t="s">
        <v>6366</v>
      </c>
      <c r="B891" s="832" t="s">
        <v>6367</v>
      </c>
      <c r="C891" s="832" t="s">
        <v>616</v>
      </c>
      <c r="D891" s="832" t="s">
        <v>3276</v>
      </c>
      <c r="E891" s="832" t="s">
        <v>6368</v>
      </c>
      <c r="F891" s="832" t="s">
        <v>6442</v>
      </c>
      <c r="G891" s="832" t="s">
        <v>6443</v>
      </c>
      <c r="H891" s="849">
        <v>1.31</v>
      </c>
      <c r="I891" s="849">
        <v>652.06999999999994</v>
      </c>
      <c r="J891" s="832"/>
      <c r="K891" s="832">
        <v>497.7633587786259</v>
      </c>
      <c r="L891" s="849">
        <v>0</v>
      </c>
      <c r="M891" s="849">
        <v>0</v>
      </c>
      <c r="N891" s="832"/>
      <c r="O891" s="832"/>
      <c r="P891" s="849"/>
      <c r="Q891" s="849"/>
      <c r="R891" s="837"/>
      <c r="S891" s="850"/>
    </row>
    <row r="892" spans="1:19" ht="14.45" customHeight="1" x14ac:dyDescent="0.2">
      <c r="A892" s="831" t="s">
        <v>6366</v>
      </c>
      <c r="B892" s="832" t="s">
        <v>6367</v>
      </c>
      <c r="C892" s="832" t="s">
        <v>616</v>
      </c>
      <c r="D892" s="832" t="s">
        <v>3276</v>
      </c>
      <c r="E892" s="832" t="s">
        <v>6368</v>
      </c>
      <c r="F892" s="832" t="s">
        <v>6444</v>
      </c>
      <c r="G892" s="832" t="s">
        <v>6443</v>
      </c>
      <c r="H892" s="849">
        <v>10.199999999999999</v>
      </c>
      <c r="I892" s="849">
        <v>1692.38</v>
      </c>
      <c r="J892" s="832"/>
      <c r="K892" s="832">
        <v>165.91960784313727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5" customHeight="1" x14ac:dyDescent="0.2">
      <c r="A893" s="831" t="s">
        <v>6366</v>
      </c>
      <c r="B893" s="832" t="s">
        <v>6367</v>
      </c>
      <c r="C893" s="832" t="s">
        <v>616</v>
      </c>
      <c r="D893" s="832" t="s">
        <v>3276</v>
      </c>
      <c r="E893" s="832" t="s">
        <v>6368</v>
      </c>
      <c r="F893" s="832" t="s">
        <v>6447</v>
      </c>
      <c r="G893" s="832" t="s">
        <v>6448</v>
      </c>
      <c r="H893" s="849">
        <v>5.12</v>
      </c>
      <c r="I893" s="849">
        <v>3664.23</v>
      </c>
      <c r="J893" s="832"/>
      <c r="K893" s="832">
        <v>715.669921875</v>
      </c>
      <c r="L893" s="849"/>
      <c r="M893" s="849"/>
      <c r="N893" s="832"/>
      <c r="O893" s="832"/>
      <c r="P893" s="849"/>
      <c r="Q893" s="849"/>
      <c r="R893" s="837"/>
      <c r="S893" s="850"/>
    </row>
    <row r="894" spans="1:19" ht="14.45" customHeight="1" x14ac:dyDescent="0.2">
      <c r="A894" s="831" t="s">
        <v>6366</v>
      </c>
      <c r="B894" s="832" t="s">
        <v>6367</v>
      </c>
      <c r="C894" s="832" t="s">
        <v>616</v>
      </c>
      <c r="D894" s="832" t="s">
        <v>3276</v>
      </c>
      <c r="E894" s="832" t="s">
        <v>6368</v>
      </c>
      <c r="F894" s="832" t="s">
        <v>6449</v>
      </c>
      <c r="G894" s="832" t="s">
        <v>6448</v>
      </c>
      <c r="H894" s="849">
        <v>21.63</v>
      </c>
      <c r="I894" s="849">
        <v>30960.26</v>
      </c>
      <c r="J894" s="832"/>
      <c r="K894" s="832">
        <v>1431.3573740175682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5" customHeight="1" x14ac:dyDescent="0.2">
      <c r="A895" s="831" t="s">
        <v>6366</v>
      </c>
      <c r="B895" s="832" t="s">
        <v>6367</v>
      </c>
      <c r="C895" s="832" t="s">
        <v>616</v>
      </c>
      <c r="D895" s="832" t="s">
        <v>3276</v>
      </c>
      <c r="E895" s="832" t="s">
        <v>6368</v>
      </c>
      <c r="F895" s="832" t="s">
        <v>6454</v>
      </c>
      <c r="G895" s="832" t="s">
        <v>6453</v>
      </c>
      <c r="H895" s="849">
        <v>3</v>
      </c>
      <c r="I895" s="849">
        <v>262386.09000000003</v>
      </c>
      <c r="J895" s="832"/>
      <c r="K895" s="832">
        <v>87462.030000000013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5" customHeight="1" x14ac:dyDescent="0.2">
      <c r="A896" s="831" t="s">
        <v>6366</v>
      </c>
      <c r="B896" s="832" t="s">
        <v>6367</v>
      </c>
      <c r="C896" s="832" t="s">
        <v>616</v>
      </c>
      <c r="D896" s="832" t="s">
        <v>3276</v>
      </c>
      <c r="E896" s="832" t="s">
        <v>6368</v>
      </c>
      <c r="F896" s="832" t="s">
        <v>6458</v>
      </c>
      <c r="G896" s="832" t="s">
        <v>2797</v>
      </c>
      <c r="H896" s="849">
        <v>138.15</v>
      </c>
      <c r="I896" s="849">
        <v>36441.019999999997</v>
      </c>
      <c r="J896" s="832">
        <v>0.94305519073430211</v>
      </c>
      <c r="K896" s="832">
        <v>263.77864639884183</v>
      </c>
      <c r="L896" s="849">
        <v>212.71</v>
      </c>
      <c r="M896" s="849">
        <v>38641.449999999997</v>
      </c>
      <c r="N896" s="832">
        <v>1</v>
      </c>
      <c r="O896" s="832">
        <v>181.66259226176481</v>
      </c>
      <c r="P896" s="849">
        <v>130.07999999999998</v>
      </c>
      <c r="Q896" s="849">
        <v>10245.120000000001</v>
      </c>
      <c r="R896" s="837">
        <v>0.26513290779719711</v>
      </c>
      <c r="S896" s="850">
        <v>78.760147601476035</v>
      </c>
    </row>
    <row r="897" spans="1:19" ht="14.45" customHeight="1" x14ac:dyDescent="0.2">
      <c r="A897" s="831" t="s">
        <v>6366</v>
      </c>
      <c r="B897" s="832" t="s">
        <v>6367</v>
      </c>
      <c r="C897" s="832" t="s">
        <v>616</v>
      </c>
      <c r="D897" s="832" t="s">
        <v>3276</v>
      </c>
      <c r="E897" s="832" t="s">
        <v>6368</v>
      </c>
      <c r="F897" s="832" t="s">
        <v>6466</v>
      </c>
      <c r="G897" s="832" t="s">
        <v>6467</v>
      </c>
      <c r="H897" s="849">
        <v>37</v>
      </c>
      <c r="I897" s="849">
        <v>248329.94</v>
      </c>
      <c r="J897" s="832">
        <v>0.80434782608695643</v>
      </c>
      <c r="K897" s="832">
        <v>6711.62</v>
      </c>
      <c r="L897" s="849">
        <v>46</v>
      </c>
      <c r="M897" s="849">
        <v>308734.52</v>
      </c>
      <c r="N897" s="832">
        <v>1</v>
      </c>
      <c r="O897" s="832">
        <v>6711.6200000000008</v>
      </c>
      <c r="P897" s="849">
        <v>42</v>
      </c>
      <c r="Q897" s="849">
        <v>281677.2</v>
      </c>
      <c r="R897" s="837">
        <v>0.91236056142993016</v>
      </c>
      <c r="S897" s="850">
        <v>6706.6</v>
      </c>
    </row>
    <row r="898" spans="1:19" ht="14.45" customHeight="1" x14ac:dyDescent="0.2">
      <c r="A898" s="831" t="s">
        <v>6366</v>
      </c>
      <c r="B898" s="832" t="s">
        <v>6367</v>
      </c>
      <c r="C898" s="832" t="s">
        <v>616</v>
      </c>
      <c r="D898" s="832" t="s">
        <v>3276</v>
      </c>
      <c r="E898" s="832" t="s">
        <v>6368</v>
      </c>
      <c r="F898" s="832" t="s">
        <v>6468</v>
      </c>
      <c r="G898" s="832" t="s">
        <v>2797</v>
      </c>
      <c r="H898" s="849">
        <v>50.43</v>
      </c>
      <c r="I898" s="849">
        <v>133026.13</v>
      </c>
      <c r="J898" s="832">
        <v>1.4950944124011367</v>
      </c>
      <c r="K898" s="832">
        <v>2637.8372000793179</v>
      </c>
      <c r="L898" s="849">
        <v>37.950000000000003</v>
      </c>
      <c r="M898" s="849">
        <v>88975.069999999992</v>
      </c>
      <c r="N898" s="832">
        <v>1</v>
      </c>
      <c r="O898" s="832">
        <v>2344.5341238471669</v>
      </c>
      <c r="P898" s="849">
        <v>12.66</v>
      </c>
      <c r="Q898" s="849">
        <v>6032.8600000000006</v>
      </c>
      <c r="R898" s="837">
        <v>6.7803936540876006E-2</v>
      </c>
      <c r="S898" s="850">
        <v>476.52922590837289</v>
      </c>
    </row>
    <row r="899" spans="1:19" ht="14.45" customHeight="1" x14ac:dyDescent="0.2">
      <c r="A899" s="831" t="s">
        <v>6366</v>
      </c>
      <c r="B899" s="832" t="s">
        <v>6367</v>
      </c>
      <c r="C899" s="832" t="s">
        <v>616</v>
      </c>
      <c r="D899" s="832" t="s">
        <v>3276</v>
      </c>
      <c r="E899" s="832" t="s">
        <v>6368</v>
      </c>
      <c r="F899" s="832" t="s">
        <v>6469</v>
      </c>
      <c r="G899" s="832" t="s">
        <v>2797</v>
      </c>
      <c r="H899" s="849">
        <v>48.61</v>
      </c>
      <c r="I899" s="849">
        <v>64112.200000000004</v>
      </c>
      <c r="J899" s="832">
        <v>0.93668881711409535</v>
      </c>
      <c r="K899" s="832">
        <v>1318.9096893643284</v>
      </c>
      <c r="L899" s="849">
        <v>83.009999999999991</v>
      </c>
      <c r="M899" s="849">
        <v>68445.569999999992</v>
      </c>
      <c r="N899" s="832">
        <v>1</v>
      </c>
      <c r="O899" s="832">
        <v>824.54607878568845</v>
      </c>
      <c r="P899" s="849">
        <v>47.490000000000009</v>
      </c>
      <c r="Q899" s="849">
        <v>10668.63</v>
      </c>
      <c r="R899" s="837">
        <v>0.15587027765273925</v>
      </c>
      <c r="S899" s="850">
        <v>224.65003158559691</v>
      </c>
    </row>
    <row r="900" spans="1:19" ht="14.45" customHeight="1" x14ac:dyDescent="0.2">
      <c r="A900" s="831" t="s">
        <v>6366</v>
      </c>
      <c r="B900" s="832" t="s">
        <v>6367</v>
      </c>
      <c r="C900" s="832" t="s">
        <v>616</v>
      </c>
      <c r="D900" s="832" t="s">
        <v>3276</v>
      </c>
      <c r="E900" s="832" t="s">
        <v>6368</v>
      </c>
      <c r="F900" s="832" t="s">
        <v>6472</v>
      </c>
      <c r="G900" s="832" t="s">
        <v>2831</v>
      </c>
      <c r="H900" s="849">
        <v>28.8</v>
      </c>
      <c r="I900" s="849">
        <v>193865.75999999998</v>
      </c>
      <c r="J900" s="832">
        <v>1.2933180287019208</v>
      </c>
      <c r="K900" s="832">
        <v>6731.4499999999989</v>
      </c>
      <c r="L900" s="849">
        <v>44.2</v>
      </c>
      <c r="M900" s="849">
        <v>149897.98000000001</v>
      </c>
      <c r="N900" s="832">
        <v>1</v>
      </c>
      <c r="O900" s="832">
        <v>3391.3570135746609</v>
      </c>
      <c r="P900" s="849">
        <v>31.199999999999996</v>
      </c>
      <c r="Q900" s="849">
        <v>16647.84</v>
      </c>
      <c r="R900" s="837">
        <v>0.11106113638089052</v>
      </c>
      <c r="S900" s="850">
        <v>533.58461538461552</v>
      </c>
    </row>
    <row r="901" spans="1:19" ht="14.45" customHeight="1" x14ac:dyDescent="0.2">
      <c r="A901" s="831" t="s">
        <v>6366</v>
      </c>
      <c r="B901" s="832" t="s">
        <v>6367</v>
      </c>
      <c r="C901" s="832" t="s">
        <v>616</v>
      </c>
      <c r="D901" s="832" t="s">
        <v>3276</v>
      </c>
      <c r="E901" s="832" t="s">
        <v>6368</v>
      </c>
      <c r="F901" s="832" t="s">
        <v>6473</v>
      </c>
      <c r="G901" s="832" t="s">
        <v>6474</v>
      </c>
      <c r="H901" s="849">
        <v>6</v>
      </c>
      <c r="I901" s="849">
        <v>462253.92</v>
      </c>
      <c r="J901" s="832"/>
      <c r="K901" s="832">
        <v>77042.319999999992</v>
      </c>
      <c r="L901" s="849"/>
      <c r="M901" s="849"/>
      <c r="N901" s="832"/>
      <c r="O901" s="832"/>
      <c r="P901" s="849">
        <v>3</v>
      </c>
      <c r="Q901" s="849">
        <v>268695.90000000002</v>
      </c>
      <c r="R901" s="837"/>
      <c r="S901" s="850">
        <v>89565.3</v>
      </c>
    </row>
    <row r="902" spans="1:19" ht="14.45" customHeight="1" x14ac:dyDescent="0.2">
      <c r="A902" s="831" t="s">
        <v>6366</v>
      </c>
      <c r="B902" s="832" t="s">
        <v>6367</v>
      </c>
      <c r="C902" s="832" t="s">
        <v>616</v>
      </c>
      <c r="D902" s="832" t="s">
        <v>3276</v>
      </c>
      <c r="E902" s="832" t="s">
        <v>6368</v>
      </c>
      <c r="F902" s="832" t="s">
        <v>6475</v>
      </c>
      <c r="G902" s="832" t="s">
        <v>3224</v>
      </c>
      <c r="H902" s="849"/>
      <c r="I902" s="849"/>
      <c r="J902" s="832"/>
      <c r="K902" s="832"/>
      <c r="L902" s="849">
        <v>2</v>
      </c>
      <c r="M902" s="849">
        <v>51746.8</v>
      </c>
      <c r="N902" s="832">
        <v>1</v>
      </c>
      <c r="O902" s="832">
        <v>25873.4</v>
      </c>
      <c r="P902" s="849">
        <v>28</v>
      </c>
      <c r="Q902" s="849">
        <v>703984.39999999991</v>
      </c>
      <c r="R902" s="837">
        <v>13.604404523564739</v>
      </c>
      <c r="S902" s="850">
        <v>25142.299999999996</v>
      </c>
    </row>
    <row r="903" spans="1:19" ht="14.45" customHeight="1" x14ac:dyDescent="0.2">
      <c r="A903" s="831" t="s">
        <v>6366</v>
      </c>
      <c r="B903" s="832" t="s">
        <v>6367</v>
      </c>
      <c r="C903" s="832" t="s">
        <v>616</v>
      </c>
      <c r="D903" s="832" t="s">
        <v>3276</v>
      </c>
      <c r="E903" s="832" t="s">
        <v>6368</v>
      </c>
      <c r="F903" s="832" t="s">
        <v>6476</v>
      </c>
      <c r="G903" s="832" t="s">
        <v>6477</v>
      </c>
      <c r="H903" s="849">
        <v>17</v>
      </c>
      <c r="I903" s="849">
        <v>64597.96</v>
      </c>
      <c r="J903" s="832">
        <v>0.95274234010052483</v>
      </c>
      <c r="K903" s="832">
        <v>3799.88</v>
      </c>
      <c r="L903" s="849">
        <v>19</v>
      </c>
      <c r="M903" s="849">
        <v>67802.13</v>
      </c>
      <c r="N903" s="832">
        <v>1</v>
      </c>
      <c r="O903" s="832">
        <v>3568.5331578947371</v>
      </c>
      <c r="P903" s="849">
        <v>23</v>
      </c>
      <c r="Q903" s="849">
        <v>74076.569999999992</v>
      </c>
      <c r="R903" s="837">
        <v>1.0925404555874569</v>
      </c>
      <c r="S903" s="850">
        <v>3220.7204347826082</v>
      </c>
    </row>
    <row r="904" spans="1:19" ht="14.45" customHeight="1" x14ac:dyDescent="0.2">
      <c r="A904" s="831" t="s">
        <v>6366</v>
      </c>
      <c r="B904" s="832" t="s">
        <v>6367</v>
      </c>
      <c r="C904" s="832" t="s">
        <v>616</v>
      </c>
      <c r="D904" s="832" t="s">
        <v>3276</v>
      </c>
      <c r="E904" s="832" t="s">
        <v>6368</v>
      </c>
      <c r="F904" s="832" t="s">
        <v>6478</v>
      </c>
      <c r="G904" s="832" t="s">
        <v>6477</v>
      </c>
      <c r="H904" s="849">
        <v>1</v>
      </c>
      <c r="I904" s="849">
        <v>7280.72</v>
      </c>
      <c r="J904" s="832">
        <v>1</v>
      </c>
      <c r="K904" s="832">
        <v>7280.72</v>
      </c>
      <c r="L904" s="849">
        <v>1</v>
      </c>
      <c r="M904" s="849">
        <v>7280.72</v>
      </c>
      <c r="N904" s="832">
        <v>1</v>
      </c>
      <c r="O904" s="832">
        <v>7280.72</v>
      </c>
      <c r="P904" s="849">
        <v>1</v>
      </c>
      <c r="Q904" s="849">
        <v>3948.58</v>
      </c>
      <c r="R904" s="837">
        <v>0.54233372523596568</v>
      </c>
      <c r="S904" s="850">
        <v>3948.58</v>
      </c>
    </row>
    <row r="905" spans="1:19" ht="14.45" customHeight="1" x14ac:dyDescent="0.2">
      <c r="A905" s="831" t="s">
        <v>6366</v>
      </c>
      <c r="B905" s="832" t="s">
        <v>6367</v>
      </c>
      <c r="C905" s="832" t="s">
        <v>616</v>
      </c>
      <c r="D905" s="832" t="s">
        <v>3276</v>
      </c>
      <c r="E905" s="832" t="s">
        <v>6368</v>
      </c>
      <c r="F905" s="832" t="s">
        <v>6481</v>
      </c>
      <c r="G905" s="832" t="s">
        <v>6482</v>
      </c>
      <c r="H905" s="849"/>
      <c r="I905" s="849"/>
      <c r="J905" s="832"/>
      <c r="K905" s="832"/>
      <c r="L905" s="849">
        <v>1</v>
      </c>
      <c r="M905" s="849">
        <v>291845.28000000003</v>
      </c>
      <c r="N905" s="832">
        <v>1</v>
      </c>
      <c r="O905" s="832">
        <v>291845.28000000003</v>
      </c>
      <c r="P905" s="849"/>
      <c r="Q905" s="849"/>
      <c r="R905" s="837"/>
      <c r="S905" s="850"/>
    </row>
    <row r="906" spans="1:19" ht="14.45" customHeight="1" x14ac:dyDescent="0.2">
      <c r="A906" s="831" t="s">
        <v>6366</v>
      </c>
      <c r="B906" s="832" t="s">
        <v>6367</v>
      </c>
      <c r="C906" s="832" t="s">
        <v>616</v>
      </c>
      <c r="D906" s="832" t="s">
        <v>3276</v>
      </c>
      <c r="E906" s="832" t="s">
        <v>6368</v>
      </c>
      <c r="F906" s="832" t="s">
        <v>6483</v>
      </c>
      <c r="G906" s="832" t="s">
        <v>6482</v>
      </c>
      <c r="H906" s="849"/>
      <c r="I906" s="849"/>
      <c r="J906" s="832"/>
      <c r="K906" s="832"/>
      <c r="L906" s="849">
        <v>28.91</v>
      </c>
      <c r="M906" s="849">
        <v>2109311.9</v>
      </c>
      <c r="N906" s="832">
        <v>1</v>
      </c>
      <c r="O906" s="832">
        <v>72961.324801106879</v>
      </c>
      <c r="P906" s="849">
        <v>4</v>
      </c>
      <c r="Q906" s="849">
        <v>291845.2</v>
      </c>
      <c r="R906" s="837">
        <v>0.13836038188567562</v>
      </c>
      <c r="S906" s="850">
        <v>72961.3</v>
      </c>
    </row>
    <row r="907" spans="1:19" ht="14.45" customHeight="1" x14ac:dyDescent="0.2">
      <c r="A907" s="831" t="s">
        <v>6366</v>
      </c>
      <c r="B907" s="832" t="s">
        <v>6367</v>
      </c>
      <c r="C907" s="832" t="s">
        <v>616</v>
      </c>
      <c r="D907" s="832" t="s">
        <v>3276</v>
      </c>
      <c r="E907" s="832" t="s">
        <v>6368</v>
      </c>
      <c r="F907" s="832" t="s">
        <v>6484</v>
      </c>
      <c r="G907" s="832" t="s">
        <v>3238</v>
      </c>
      <c r="H907" s="849">
        <v>10</v>
      </c>
      <c r="I907" s="849">
        <v>766193.3</v>
      </c>
      <c r="J907" s="832">
        <v>1.2500001835372623</v>
      </c>
      <c r="K907" s="832">
        <v>76619.33</v>
      </c>
      <c r="L907" s="849">
        <v>8</v>
      </c>
      <c r="M907" s="849">
        <v>612954.55000000005</v>
      </c>
      <c r="N907" s="832">
        <v>1</v>
      </c>
      <c r="O907" s="832">
        <v>76619.318750000006</v>
      </c>
      <c r="P907" s="849"/>
      <c r="Q907" s="849"/>
      <c r="R907" s="837"/>
      <c r="S907" s="850"/>
    </row>
    <row r="908" spans="1:19" ht="14.45" customHeight="1" x14ac:dyDescent="0.2">
      <c r="A908" s="831" t="s">
        <v>6366</v>
      </c>
      <c r="B908" s="832" t="s">
        <v>6367</v>
      </c>
      <c r="C908" s="832" t="s">
        <v>616</v>
      </c>
      <c r="D908" s="832" t="s">
        <v>3276</v>
      </c>
      <c r="E908" s="832" t="s">
        <v>6368</v>
      </c>
      <c r="F908" s="832" t="s">
        <v>6485</v>
      </c>
      <c r="G908" s="832" t="s">
        <v>6486</v>
      </c>
      <c r="H908" s="849"/>
      <c r="I908" s="849"/>
      <c r="J908" s="832"/>
      <c r="K908" s="832"/>
      <c r="L908" s="849">
        <v>2</v>
      </c>
      <c r="M908" s="849">
        <v>179005.6</v>
      </c>
      <c r="N908" s="832">
        <v>1</v>
      </c>
      <c r="O908" s="832">
        <v>89502.8</v>
      </c>
      <c r="P908" s="849"/>
      <c r="Q908" s="849"/>
      <c r="R908" s="837"/>
      <c r="S908" s="850"/>
    </row>
    <row r="909" spans="1:19" ht="14.45" customHeight="1" x14ac:dyDescent="0.2">
      <c r="A909" s="831" t="s">
        <v>6366</v>
      </c>
      <c r="B909" s="832" t="s">
        <v>6367</v>
      </c>
      <c r="C909" s="832" t="s">
        <v>616</v>
      </c>
      <c r="D909" s="832" t="s">
        <v>3276</v>
      </c>
      <c r="E909" s="832" t="s">
        <v>6368</v>
      </c>
      <c r="F909" s="832" t="s">
        <v>6487</v>
      </c>
      <c r="G909" s="832" t="s">
        <v>6488</v>
      </c>
      <c r="H909" s="849">
        <v>46.37</v>
      </c>
      <c r="I909" s="849">
        <v>50269.21</v>
      </c>
      <c r="J909" s="832">
        <v>1.8720857828733672</v>
      </c>
      <c r="K909" s="832">
        <v>1084.0890662065992</v>
      </c>
      <c r="L909" s="849">
        <v>32.96</v>
      </c>
      <c r="M909" s="849">
        <v>26851.98</v>
      </c>
      <c r="N909" s="832">
        <v>1</v>
      </c>
      <c r="O909" s="832">
        <v>814.68385922330094</v>
      </c>
      <c r="P909" s="849">
        <v>24.84</v>
      </c>
      <c r="Q909" s="849">
        <v>13060.88</v>
      </c>
      <c r="R909" s="837">
        <v>0.48640286489115514</v>
      </c>
      <c r="S909" s="850">
        <v>525.80032206119165</v>
      </c>
    </row>
    <row r="910" spans="1:19" ht="14.45" customHeight="1" x14ac:dyDescent="0.2">
      <c r="A910" s="831" t="s">
        <v>6366</v>
      </c>
      <c r="B910" s="832" t="s">
        <v>6367</v>
      </c>
      <c r="C910" s="832" t="s">
        <v>616</v>
      </c>
      <c r="D910" s="832" t="s">
        <v>3276</v>
      </c>
      <c r="E910" s="832" t="s">
        <v>6368</v>
      </c>
      <c r="F910" s="832" t="s">
        <v>6489</v>
      </c>
      <c r="G910" s="832" t="s">
        <v>6488</v>
      </c>
      <c r="H910" s="849">
        <v>132.59</v>
      </c>
      <c r="I910" s="849">
        <v>47913.55</v>
      </c>
      <c r="J910" s="832">
        <v>1.5101088798917317</v>
      </c>
      <c r="K910" s="832">
        <v>361.36624179802402</v>
      </c>
      <c r="L910" s="849">
        <v>106.16</v>
      </c>
      <c r="M910" s="849">
        <v>31728.539999999997</v>
      </c>
      <c r="N910" s="832">
        <v>1</v>
      </c>
      <c r="O910" s="832">
        <v>298.87471740768649</v>
      </c>
      <c r="P910" s="849">
        <v>68.7</v>
      </c>
      <c r="Q910" s="849">
        <v>15038.46</v>
      </c>
      <c r="R910" s="837">
        <v>0.47397264418722074</v>
      </c>
      <c r="S910" s="850">
        <v>218.90043668122269</v>
      </c>
    </row>
    <row r="911" spans="1:19" ht="14.45" customHeight="1" x14ac:dyDescent="0.2">
      <c r="A911" s="831" t="s">
        <v>6366</v>
      </c>
      <c r="B911" s="832" t="s">
        <v>6367</v>
      </c>
      <c r="C911" s="832" t="s">
        <v>616</v>
      </c>
      <c r="D911" s="832" t="s">
        <v>3276</v>
      </c>
      <c r="E911" s="832" t="s">
        <v>6368</v>
      </c>
      <c r="F911" s="832" t="s">
        <v>6490</v>
      </c>
      <c r="G911" s="832" t="s">
        <v>6488</v>
      </c>
      <c r="H911" s="849">
        <v>62.63</v>
      </c>
      <c r="I911" s="849">
        <v>7543.5099999999993</v>
      </c>
      <c r="J911" s="832">
        <v>1.3057900594948564</v>
      </c>
      <c r="K911" s="832">
        <v>120.44563308318696</v>
      </c>
      <c r="L911" s="849">
        <v>57.82</v>
      </c>
      <c r="M911" s="849">
        <v>5776.9699999999993</v>
      </c>
      <c r="N911" s="832">
        <v>1</v>
      </c>
      <c r="O911" s="832">
        <v>99.913005880318224</v>
      </c>
      <c r="P911" s="849">
        <v>48.06</v>
      </c>
      <c r="Q911" s="849">
        <v>3806.37</v>
      </c>
      <c r="R911" s="837">
        <v>0.65888692515280511</v>
      </c>
      <c r="S911" s="850">
        <v>79.200374531835195</v>
      </c>
    </row>
    <row r="912" spans="1:19" ht="14.45" customHeight="1" x14ac:dyDescent="0.2">
      <c r="A912" s="831" t="s">
        <v>6366</v>
      </c>
      <c r="B912" s="832" t="s">
        <v>6367</v>
      </c>
      <c r="C912" s="832" t="s">
        <v>616</v>
      </c>
      <c r="D912" s="832" t="s">
        <v>3276</v>
      </c>
      <c r="E912" s="832" t="s">
        <v>6368</v>
      </c>
      <c r="F912" s="832" t="s">
        <v>6491</v>
      </c>
      <c r="G912" s="832" t="s">
        <v>6488</v>
      </c>
      <c r="H912" s="849">
        <v>26.44</v>
      </c>
      <c r="I912" s="849">
        <v>38218.11</v>
      </c>
      <c r="J912" s="832">
        <v>2.2322136863310158</v>
      </c>
      <c r="K912" s="832">
        <v>1445.465582450832</v>
      </c>
      <c r="L912" s="849">
        <v>15.33</v>
      </c>
      <c r="M912" s="849">
        <v>17121.170000000002</v>
      </c>
      <c r="N912" s="832">
        <v>1</v>
      </c>
      <c r="O912" s="832">
        <v>1116.8408349641227</v>
      </c>
      <c r="P912" s="849">
        <v>8.9200000000000017</v>
      </c>
      <c r="Q912" s="849">
        <v>6554.41</v>
      </c>
      <c r="R912" s="837">
        <v>0.38282488871963766</v>
      </c>
      <c r="S912" s="850">
        <v>734.79932735425996</v>
      </c>
    </row>
    <row r="913" spans="1:19" ht="14.45" customHeight="1" x14ac:dyDescent="0.2">
      <c r="A913" s="831" t="s">
        <v>6366</v>
      </c>
      <c r="B913" s="832" t="s">
        <v>6367</v>
      </c>
      <c r="C913" s="832" t="s">
        <v>616</v>
      </c>
      <c r="D913" s="832" t="s">
        <v>3276</v>
      </c>
      <c r="E913" s="832" t="s">
        <v>6368</v>
      </c>
      <c r="F913" s="832" t="s">
        <v>6492</v>
      </c>
      <c r="G913" s="832" t="s">
        <v>6493</v>
      </c>
      <c r="H913" s="849">
        <v>3.94</v>
      </c>
      <c r="I913" s="849">
        <v>2819.76</v>
      </c>
      <c r="J913" s="832">
        <v>1.1766748178502575</v>
      </c>
      <c r="K913" s="832">
        <v>715.67512690355341</v>
      </c>
      <c r="L913" s="849">
        <v>8.26</v>
      </c>
      <c r="M913" s="849">
        <v>2396.38</v>
      </c>
      <c r="N913" s="832">
        <v>1</v>
      </c>
      <c r="O913" s="832">
        <v>290.11864406779665</v>
      </c>
      <c r="P913" s="849">
        <v>16</v>
      </c>
      <c r="Q913" s="849">
        <v>1669.54</v>
      </c>
      <c r="R913" s="837">
        <v>0.6966925112043999</v>
      </c>
      <c r="S913" s="850">
        <v>104.34625</v>
      </c>
    </row>
    <row r="914" spans="1:19" ht="14.45" customHeight="1" x14ac:dyDescent="0.2">
      <c r="A914" s="831" t="s">
        <v>6366</v>
      </c>
      <c r="B914" s="832" t="s">
        <v>6367</v>
      </c>
      <c r="C914" s="832" t="s">
        <v>616</v>
      </c>
      <c r="D914" s="832" t="s">
        <v>3276</v>
      </c>
      <c r="E914" s="832" t="s">
        <v>6368</v>
      </c>
      <c r="F914" s="832" t="s">
        <v>6494</v>
      </c>
      <c r="G914" s="832" t="s">
        <v>6493</v>
      </c>
      <c r="H914" s="849">
        <v>1.73</v>
      </c>
      <c r="I914" s="849">
        <v>2476.25</v>
      </c>
      <c r="J914" s="832">
        <v>0.24932113165867398</v>
      </c>
      <c r="K914" s="832">
        <v>1431.3583815028901</v>
      </c>
      <c r="L914" s="849">
        <v>24.64</v>
      </c>
      <c r="M914" s="849">
        <v>9931.9699999999993</v>
      </c>
      <c r="N914" s="832">
        <v>1</v>
      </c>
      <c r="O914" s="832">
        <v>403.08319805194799</v>
      </c>
      <c r="P914" s="849">
        <v>101.62</v>
      </c>
      <c r="Q914" s="849">
        <v>18241.93</v>
      </c>
      <c r="R914" s="837">
        <v>1.8366879883849832</v>
      </c>
      <c r="S914" s="850">
        <v>179.51121826412123</v>
      </c>
    </row>
    <row r="915" spans="1:19" ht="14.45" customHeight="1" x14ac:dyDescent="0.2">
      <c r="A915" s="831" t="s">
        <v>6366</v>
      </c>
      <c r="B915" s="832" t="s">
        <v>6367</v>
      </c>
      <c r="C915" s="832" t="s">
        <v>616</v>
      </c>
      <c r="D915" s="832" t="s">
        <v>3276</v>
      </c>
      <c r="E915" s="832" t="s">
        <v>6368</v>
      </c>
      <c r="F915" s="832" t="s">
        <v>6495</v>
      </c>
      <c r="G915" s="832" t="s">
        <v>2307</v>
      </c>
      <c r="H915" s="849">
        <v>10.59</v>
      </c>
      <c r="I915" s="849">
        <v>95712.1</v>
      </c>
      <c r="J915" s="832">
        <v>0.68275403710217053</v>
      </c>
      <c r="K915" s="832">
        <v>9037.9697828139761</v>
      </c>
      <c r="L915" s="849">
        <v>15.74</v>
      </c>
      <c r="M915" s="849">
        <v>140185.32999999999</v>
      </c>
      <c r="N915" s="832">
        <v>1</v>
      </c>
      <c r="O915" s="832">
        <v>8906.310673443455</v>
      </c>
      <c r="P915" s="849"/>
      <c r="Q915" s="849"/>
      <c r="R915" s="837"/>
      <c r="S915" s="850"/>
    </row>
    <row r="916" spans="1:19" ht="14.45" customHeight="1" x14ac:dyDescent="0.2">
      <c r="A916" s="831" t="s">
        <v>6366</v>
      </c>
      <c r="B916" s="832" t="s">
        <v>6367</v>
      </c>
      <c r="C916" s="832" t="s">
        <v>616</v>
      </c>
      <c r="D916" s="832" t="s">
        <v>3276</v>
      </c>
      <c r="E916" s="832" t="s">
        <v>6368</v>
      </c>
      <c r="F916" s="832" t="s">
        <v>6497</v>
      </c>
      <c r="G916" s="832" t="s">
        <v>2816</v>
      </c>
      <c r="H916" s="849">
        <v>31.93</v>
      </c>
      <c r="I916" s="849">
        <v>25042.52</v>
      </c>
      <c r="J916" s="832">
        <v>0.23489934019062825</v>
      </c>
      <c r="K916" s="832">
        <v>784.29439398684622</v>
      </c>
      <c r="L916" s="849">
        <v>135.93</v>
      </c>
      <c r="M916" s="849">
        <v>106609.58000000002</v>
      </c>
      <c r="N916" s="832">
        <v>1</v>
      </c>
      <c r="O916" s="832">
        <v>784.29765320385502</v>
      </c>
      <c r="P916" s="849"/>
      <c r="Q916" s="849"/>
      <c r="R916" s="837"/>
      <c r="S916" s="850"/>
    </row>
    <row r="917" spans="1:19" ht="14.45" customHeight="1" x14ac:dyDescent="0.2">
      <c r="A917" s="831" t="s">
        <v>6366</v>
      </c>
      <c r="B917" s="832" t="s">
        <v>6367</v>
      </c>
      <c r="C917" s="832" t="s">
        <v>616</v>
      </c>
      <c r="D917" s="832" t="s">
        <v>3276</v>
      </c>
      <c r="E917" s="832" t="s">
        <v>6368</v>
      </c>
      <c r="F917" s="832" t="s">
        <v>6498</v>
      </c>
      <c r="G917" s="832" t="s">
        <v>6441</v>
      </c>
      <c r="H917" s="849">
        <v>0.36</v>
      </c>
      <c r="I917" s="849">
        <v>110.62</v>
      </c>
      <c r="J917" s="832"/>
      <c r="K917" s="832">
        <v>307.27777777777783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5" customHeight="1" x14ac:dyDescent="0.2">
      <c r="A918" s="831" t="s">
        <v>6366</v>
      </c>
      <c r="B918" s="832" t="s">
        <v>6367</v>
      </c>
      <c r="C918" s="832" t="s">
        <v>616</v>
      </c>
      <c r="D918" s="832" t="s">
        <v>3276</v>
      </c>
      <c r="E918" s="832" t="s">
        <v>6368</v>
      </c>
      <c r="F918" s="832" t="s">
        <v>6499</v>
      </c>
      <c r="G918" s="832" t="s">
        <v>6441</v>
      </c>
      <c r="H918" s="849">
        <v>2.2800000000000002</v>
      </c>
      <c r="I918" s="849">
        <v>1751.49</v>
      </c>
      <c r="J918" s="832"/>
      <c r="K918" s="832">
        <v>768.1973684210526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5" customHeight="1" x14ac:dyDescent="0.2">
      <c r="A919" s="831" t="s">
        <v>6366</v>
      </c>
      <c r="B919" s="832" t="s">
        <v>6367</v>
      </c>
      <c r="C919" s="832" t="s">
        <v>616</v>
      </c>
      <c r="D919" s="832" t="s">
        <v>3276</v>
      </c>
      <c r="E919" s="832" t="s">
        <v>6368</v>
      </c>
      <c r="F919" s="832" t="s">
        <v>6500</v>
      </c>
      <c r="G919" s="832" t="s">
        <v>6501</v>
      </c>
      <c r="H919" s="849">
        <v>6</v>
      </c>
      <c r="I919" s="849">
        <v>479910</v>
      </c>
      <c r="J919" s="832">
        <v>0.10745857590685177</v>
      </c>
      <c r="K919" s="832">
        <v>79985</v>
      </c>
      <c r="L919" s="849">
        <v>58</v>
      </c>
      <c r="M919" s="849">
        <v>4466000</v>
      </c>
      <c r="N919" s="832">
        <v>1</v>
      </c>
      <c r="O919" s="832">
        <v>77000</v>
      </c>
      <c r="P919" s="849">
        <v>98.98</v>
      </c>
      <c r="Q919" s="849">
        <v>7518661.3499999996</v>
      </c>
      <c r="R919" s="837">
        <v>1.6835336654724584</v>
      </c>
      <c r="S919" s="850">
        <v>75961.419983835105</v>
      </c>
    </row>
    <row r="920" spans="1:19" ht="14.45" customHeight="1" x14ac:dyDescent="0.2">
      <c r="A920" s="831" t="s">
        <v>6366</v>
      </c>
      <c r="B920" s="832" t="s">
        <v>6367</v>
      </c>
      <c r="C920" s="832" t="s">
        <v>616</v>
      </c>
      <c r="D920" s="832" t="s">
        <v>3276</v>
      </c>
      <c r="E920" s="832" t="s">
        <v>6368</v>
      </c>
      <c r="F920" s="832" t="s">
        <v>6502</v>
      </c>
      <c r="G920" s="832" t="s">
        <v>6503</v>
      </c>
      <c r="H920" s="849">
        <v>15.700000000000001</v>
      </c>
      <c r="I920" s="849">
        <v>5743</v>
      </c>
      <c r="J920" s="832">
        <v>0.74891861264228876</v>
      </c>
      <c r="K920" s="832">
        <v>365.79617834394901</v>
      </c>
      <c r="L920" s="849">
        <v>28.9</v>
      </c>
      <c r="M920" s="849">
        <v>7668.3899999999994</v>
      </c>
      <c r="N920" s="832">
        <v>1</v>
      </c>
      <c r="O920" s="832">
        <v>265.34221453287199</v>
      </c>
      <c r="P920" s="849">
        <v>64.34</v>
      </c>
      <c r="Q920" s="849">
        <v>10004.83</v>
      </c>
      <c r="R920" s="837">
        <v>1.3046845556890039</v>
      </c>
      <c r="S920" s="850">
        <v>155.49937830276653</v>
      </c>
    </row>
    <row r="921" spans="1:19" ht="14.45" customHeight="1" x14ac:dyDescent="0.2">
      <c r="A921" s="831" t="s">
        <v>6366</v>
      </c>
      <c r="B921" s="832" t="s">
        <v>6367</v>
      </c>
      <c r="C921" s="832" t="s">
        <v>616</v>
      </c>
      <c r="D921" s="832" t="s">
        <v>3276</v>
      </c>
      <c r="E921" s="832" t="s">
        <v>6368</v>
      </c>
      <c r="F921" s="832" t="s">
        <v>6504</v>
      </c>
      <c r="G921" s="832" t="s">
        <v>3205</v>
      </c>
      <c r="H921" s="849">
        <v>47</v>
      </c>
      <c r="I921" s="849">
        <v>1988408.25</v>
      </c>
      <c r="J921" s="832">
        <v>0.47405981173809758</v>
      </c>
      <c r="K921" s="832">
        <v>42306.558510638301</v>
      </c>
      <c r="L921" s="849">
        <v>103</v>
      </c>
      <c r="M921" s="849">
        <v>4194424.84</v>
      </c>
      <c r="N921" s="832">
        <v>1</v>
      </c>
      <c r="O921" s="832">
        <v>40722.57126213592</v>
      </c>
      <c r="P921" s="849">
        <v>83</v>
      </c>
      <c r="Q921" s="849">
        <v>3265813.1900000004</v>
      </c>
      <c r="R921" s="837">
        <v>0.77860810828118221</v>
      </c>
      <c r="S921" s="850">
        <v>39347.146867469884</v>
      </c>
    </row>
    <row r="922" spans="1:19" ht="14.45" customHeight="1" x14ac:dyDescent="0.2">
      <c r="A922" s="831" t="s">
        <v>6366</v>
      </c>
      <c r="B922" s="832" t="s">
        <v>6367</v>
      </c>
      <c r="C922" s="832" t="s">
        <v>616</v>
      </c>
      <c r="D922" s="832" t="s">
        <v>3276</v>
      </c>
      <c r="E922" s="832" t="s">
        <v>6368</v>
      </c>
      <c r="F922" s="832" t="s">
        <v>6505</v>
      </c>
      <c r="G922" s="832" t="s">
        <v>2816</v>
      </c>
      <c r="H922" s="849">
        <v>14.95</v>
      </c>
      <c r="I922" s="849">
        <v>3517.5</v>
      </c>
      <c r="J922" s="832">
        <v>0.206503858848228</v>
      </c>
      <c r="K922" s="832">
        <v>235.28428093645485</v>
      </c>
      <c r="L922" s="849">
        <v>99.740000000000009</v>
      </c>
      <c r="M922" s="849">
        <v>17033.580000000002</v>
      </c>
      <c r="N922" s="832">
        <v>1</v>
      </c>
      <c r="O922" s="832">
        <v>170.77982755163424</v>
      </c>
      <c r="P922" s="849">
        <v>26.340000000000003</v>
      </c>
      <c r="Q922" s="849">
        <v>2387.7199999999998</v>
      </c>
      <c r="R922" s="837">
        <v>0.14017722639633004</v>
      </c>
      <c r="S922" s="850">
        <v>90.649962034927853</v>
      </c>
    </row>
    <row r="923" spans="1:19" ht="14.45" customHeight="1" x14ac:dyDescent="0.2">
      <c r="A923" s="831" t="s">
        <v>6366</v>
      </c>
      <c r="B923" s="832" t="s">
        <v>6367</v>
      </c>
      <c r="C923" s="832" t="s">
        <v>616</v>
      </c>
      <c r="D923" s="832" t="s">
        <v>3276</v>
      </c>
      <c r="E923" s="832" t="s">
        <v>6368</v>
      </c>
      <c r="F923" s="832" t="s">
        <v>6508</v>
      </c>
      <c r="G923" s="832" t="s">
        <v>1043</v>
      </c>
      <c r="H923" s="849"/>
      <c r="I923" s="849"/>
      <c r="J923" s="832"/>
      <c r="K923" s="832"/>
      <c r="L923" s="849"/>
      <c r="M923" s="849"/>
      <c r="N923" s="832"/>
      <c r="O923" s="832"/>
      <c r="P923" s="849">
        <v>5.38</v>
      </c>
      <c r="Q923" s="849">
        <v>411.62</v>
      </c>
      <c r="R923" s="837"/>
      <c r="S923" s="850">
        <v>76.509293680297404</v>
      </c>
    </row>
    <row r="924" spans="1:19" ht="14.45" customHeight="1" x14ac:dyDescent="0.2">
      <c r="A924" s="831" t="s">
        <v>6366</v>
      </c>
      <c r="B924" s="832" t="s">
        <v>6367</v>
      </c>
      <c r="C924" s="832" t="s">
        <v>616</v>
      </c>
      <c r="D924" s="832" t="s">
        <v>3276</v>
      </c>
      <c r="E924" s="832" t="s">
        <v>6368</v>
      </c>
      <c r="F924" s="832" t="s">
        <v>6511</v>
      </c>
      <c r="G924" s="832" t="s">
        <v>3238</v>
      </c>
      <c r="H924" s="849"/>
      <c r="I924" s="849"/>
      <c r="J924" s="832"/>
      <c r="K924" s="832"/>
      <c r="L924" s="849"/>
      <c r="M924" s="849"/>
      <c r="N924" s="832"/>
      <c r="O924" s="832"/>
      <c r="P924" s="849">
        <v>19</v>
      </c>
      <c r="Q924" s="849">
        <v>373405.1</v>
      </c>
      <c r="R924" s="837"/>
      <c r="S924" s="850">
        <v>19652.899999999998</v>
      </c>
    </row>
    <row r="925" spans="1:19" ht="14.45" customHeight="1" x14ac:dyDescent="0.2">
      <c r="A925" s="831" t="s">
        <v>6366</v>
      </c>
      <c r="B925" s="832" t="s">
        <v>6367</v>
      </c>
      <c r="C925" s="832" t="s">
        <v>616</v>
      </c>
      <c r="D925" s="832" t="s">
        <v>3276</v>
      </c>
      <c r="E925" s="832" t="s">
        <v>6368</v>
      </c>
      <c r="F925" s="832" t="s">
        <v>6512</v>
      </c>
      <c r="G925" s="832" t="s">
        <v>6513</v>
      </c>
      <c r="H925" s="849">
        <v>8</v>
      </c>
      <c r="I925" s="849">
        <v>2928.08</v>
      </c>
      <c r="J925" s="832">
        <v>0.5759537990668544</v>
      </c>
      <c r="K925" s="832">
        <v>366.01</v>
      </c>
      <c r="L925" s="849">
        <v>23.57</v>
      </c>
      <c r="M925" s="849">
        <v>5083.88</v>
      </c>
      <c r="N925" s="832">
        <v>1</v>
      </c>
      <c r="O925" s="832">
        <v>215.69282986847688</v>
      </c>
      <c r="P925" s="849">
        <v>12</v>
      </c>
      <c r="Q925" s="849">
        <v>1009.71</v>
      </c>
      <c r="R925" s="837">
        <v>0.19861011668253381</v>
      </c>
      <c r="S925" s="850">
        <v>84.142499999999998</v>
      </c>
    </row>
    <row r="926" spans="1:19" ht="14.45" customHeight="1" x14ac:dyDescent="0.2">
      <c r="A926" s="831" t="s">
        <v>6366</v>
      </c>
      <c r="B926" s="832" t="s">
        <v>6367</v>
      </c>
      <c r="C926" s="832" t="s">
        <v>616</v>
      </c>
      <c r="D926" s="832" t="s">
        <v>3276</v>
      </c>
      <c r="E926" s="832" t="s">
        <v>6368</v>
      </c>
      <c r="F926" s="832" t="s">
        <v>6514</v>
      </c>
      <c r="G926" s="832" t="s">
        <v>6515</v>
      </c>
      <c r="H926" s="849">
        <v>88.41</v>
      </c>
      <c r="I926" s="849">
        <v>650054.83000000007</v>
      </c>
      <c r="J926" s="832">
        <v>0.52801011738006987</v>
      </c>
      <c r="K926" s="832">
        <v>7352.7296685895271</v>
      </c>
      <c r="L926" s="849">
        <v>167.44</v>
      </c>
      <c r="M926" s="849">
        <v>1231140.8599999999</v>
      </c>
      <c r="N926" s="832">
        <v>1</v>
      </c>
      <c r="O926" s="832">
        <v>7352.7284997611077</v>
      </c>
      <c r="P926" s="849">
        <v>117.06</v>
      </c>
      <c r="Q926" s="849">
        <v>858702.83000000007</v>
      </c>
      <c r="R926" s="837">
        <v>0.6974854445168851</v>
      </c>
      <c r="S926" s="850">
        <v>7335.5785921749539</v>
      </c>
    </row>
    <row r="927" spans="1:19" ht="14.45" customHeight="1" x14ac:dyDescent="0.2">
      <c r="A927" s="831" t="s">
        <v>6366</v>
      </c>
      <c r="B927" s="832" t="s">
        <v>6367</v>
      </c>
      <c r="C927" s="832" t="s">
        <v>616</v>
      </c>
      <c r="D927" s="832" t="s">
        <v>3276</v>
      </c>
      <c r="E927" s="832" t="s">
        <v>6368</v>
      </c>
      <c r="F927" s="832" t="s">
        <v>6516</v>
      </c>
      <c r="G927" s="832" t="s">
        <v>6513</v>
      </c>
      <c r="H927" s="849">
        <v>5.47</v>
      </c>
      <c r="I927" s="849">
        <v>8008.18</v>
      </c>
      <c r="J927" s="832">
        <v>1.0345095749408348</v>
      </c>
      <c r="K927" s="832">
        <v>1464.0182815356491</v>
      </c>
      <c r="L927" s="849">
        <v>10</v>
      </c>
      <c r="M927" s="849">
        <v>7741.04</v>
      </c>
      <c r="N927" s="832">
        <v>1</v>
      </c>
      <c r="O927" s="832">
        <v>774.10400000000004</v>
      </c>
      <c r="P927" s="849">
        <v>15.55</v>
      </c>
      <c r="Q927" s="849">
        <v>4885.01</v>
      </c>
      <c r="R927" s="837">
        <v>0.63105345018240444</v>
      </c>
      <c r="S927" s="850">
        <v>314.14855305466239</v>
      </c>
    </row>
    <row r="928" spans="1:19" ht="14.45" customHeight="1" x14ac:dyDescent="0.2">
      <c r="A928" s="831" t="s">
        <v>6366</v>
      </c>
      <c r="B928" s="832" t="s">
        <v>6367</v>
      </c>
      <c r="C928" s="832" t="s">
        <v>616</v>
      </c>
      <c r="D928" s="832" t="s">
        <v>3276</v>
      </c>
      <c r="E928" s="832" t="s">
        <v>6368</v>
      </c>
      <c r="F928" s="832" t="s">
        <v>6517</v>
      </c>
      <c r="G928" s="832" t="s">
        <v>2363</v>
      </c>
      <c r="H928" s="849">
        <v>8</v>
      </c>
      <c r="I928" s="849">
        <v>347945.92</v>
      </c>
      <c r="J928" s="832">
        <v>0.72727272727272718</v>
      </c>
      <c r="K928" s="832">
        <v>43493.24</v>
      </c>
      <c r="L928" s="849">
        <v>11</v>
      </c>
      <c r="M928" s="849">
        <v>478425.64</v>
      </c>
      <c r="N928" s="832">
        <v>1</v>
      </c>
      <c r="O928" s="832">
        <v>43493.24</v>
      </c>
      <c r="P928" s="849">
        <v>2</v>
      </c>
      <c r="Q928" s="849">
        <v>86276.1</v>
      </c>
      <c r="R928" s="837">
        <v>0.18033335337127834</v>
      </c>
      <c r="S928" s="850">
        <v>43138.05</v>
      </c>
    </row>
    <row r="929" spans="1:19" ht="14.45" customHeight="1" x14ac:dyDescent="0.2">
      <c r="A929" s="831" t="s">
        <v>6366</v>
      </c>
      <c r="B929" s="832" t="s">
        <v>6367</v>
      </c>
      <c r="C929" s="832" t="s">
        <v>616</v>
      </c>
      <c r="D929" s="832" t="s">
        <v>3276</v>
      </c>
      <c r="E929" s="832" t="s">
        <v>6368</v>
      </c>
      <c r="F929" s="832" t="s">
        <v>6518</v>
      </c>
      <c r="G929" s="832" t="s">
        <v>6519</v>
      </c>
      <c r="H929" s="849"/>
      <c r="I929" s="849"/>
      <c r="J929" s="832"/>
      <c r="K929" s="832"/>
      <c r="L929" s="849">
        <v>0.8</v>
      </c>
      <c r="M929" s="849">
        <v>45.96</v>
      </c>
      <c r="N929" s="832">
        <v>1</v>
      </c>
      <c r="O929" s="832">
        <v>57.449999999999996</v>
      </c>
      <c r="P929" s="849"/>
      <c r="Q929" s="849"/>
      <c r="R929" s="837"/>
      <c r="S929" s="850"/>
    </row>
    <row r="930" spans="1:19" ht="14.45" customHeight="1" x14ac:dyDescent="0.2">
      <c r="A930" s="831" t="s">
        <v>6366</v>
      </c>
      <c r="B930" s="832" t="s">
        <v>6367</v>
      </c>
      <c r="C930" s="832" t="s">
        <v>616</v>
      </c>
      <c r="D930" s="832" t="s">
        <v>3276</v>
      </c>
      <c r="E930" s="832" t="s">
        <v>6368</v>
      </c>
      <c r="F930" s="832" t="s">
        <v>6520</v>
      </c>
      <c r="G930" s="832" t="s">
        <v>3218</v>
      </c>
      <c r="H930" s="849">
        <v>2.5</v>
      </c>
      <c r="I930" s="849">
        <v>198765</v>
      </c>
      <c r="J930" s="832">
        <v>7.6996890621780667E-2</v>
      </c>
      <c r="K930" s="832">
        <v>79506</v>
      </c>
      <c r="L930" s="849">
        <v>34.800000000000004</v>
      </c>
      <c r="M930" s="849">
        <v>2581467.88</v>
      </c>
      <c r="N930" s="832">
        <v>1</v>
      </c>
      <c r="O930" s="832">
        <v>74180.111494252866</v>
      </c>
      <c r="P930" s="849">
        <v>1</v>
      </c>
      <c r="Q930" s="849">
        <v>67918.399999999994</v>
      </c>
      <c r="R930" s="837">
        <v>2.6309992282375405E-2</v>
      </c>
      <c r="S930" s="850">
        <v>67918.399999999994</v>
      </c>
    </row>
    <row r="931" spans="1:19" ht="14.45" customHeight="1" x14ac:dyDescent="0.2">
      <c r="A931" s="831" t="s">
        <v>6366</v>
      </c>
      <c r="B931" s="832" t="s">
        <v>6367</v>
      </c>
      <c r="C931" s="832" t="s">
        <v>616</v>
      </c>
      <c r="D931" s="832" t="s">
        <v>3276</v>
      </c>
      <c r="E931" s="832" t="s">
        <v>6368</v>
      </c>
      <c r="F931" s="832" t="s">
        <v>6521</v>
      </c>
      <c r="G931" s="832" t="s">
        <v>6522</v>
      </c>
      <c r="H931" s="849">
        <v>27.29</v>
      </c>
      <c r="I931" s="849">
        <v>14696.79</v>
      </c>
      <c r="J931" s="832">
        <v>1.1051705455095087</v>
      </c>
      <c r="K931" s="832">
        <v>538.54122389153542</v>
      </c>
      <c r="L931" s="849">
        <v>25.82</v>
      </c>
      <c r="M931" s="849">
        <v>13298.21</v>
      </c>
      <c r="N931" s="832">
        <v>1</v>
      </c>
      <c r="O931" s="832">
        <v>515.03524399690161</v>
      </c>
      <c r="P931" s="849">
        <v>39.53</v>
      </c>
      <c r="Q931" s="849">
        <v>16330.920000000002</v>
      </c>
      <c r="R931" s="837">
        <v>1.2280540012528005</v>
      </c>
      <c r="S931" s="850">
        <v>413.12724513028081</v>
      </c>
    </row>
    <row r="932" spans="1:19" ht="14.45" customHeight="1" x14ac:dyDescent="0.2">
      <c r="A932" s="831" t="s">
        <v>6366</v>
      </c>
      <c r="B932" s="832" t="s">
        <v>6367</v>
      </c>
      <c r="C932" s="832" t="s">
        <v>616</v>
      </c>
      <c r="D932" s="832" t="s">
        <v>3276</v>
      </c>
      <c r="E932" s="832" t="s">
        <v>6368</v>
      </c>
      <c r="F932" s="832" t="s">
        <v>6523</v>
      </c>
      <c r="G932" s="832" t="s">
        <v>3218</v>
      </c>
      <c r="H932" s="849">
        <v>33.15</v>
      </c>
      <c r="I932" s="849">
        <v>1614616.01</v>
      </c>
      <c r="J932" s="832">
        <v>1.6706156825117533</v>
      </c>
      <c r="K932" s="832">
        <v>48706.365309200606</v>
      </c>
      <c r="L932" s="849">
        <v>21.21</v>
      </c>
      <c r="M932" s="849">
        <v>966479.62</v>
      </c>
      <c r="N932" s="832">
        <v>1</v>
      </c>
      <c r="O932" s="832">
        <v>45567.167373880242</v>
      </c>
      <c r="P932" s="849">
        <v>1</v>
      </c>
      <c r="Q932" s="849">
        <v>42449</v>
      </c>
      <c r="R932" s="837">
        <v>4.3921257232511536E-2</v>
      </c>
      <c r="S932" s="850">
        <v>42449</v>
      </c>
    </row>
    <row r="933" spans="1:19" ht="14.45" customHeight="1" x14ac:dyDescent="0.2">
      <c r="A933" s="831" t="s">
        <v>6366</v>
      </c>
      <c r="B933" s="832" t="s">
        <v>6367</v>
      </c>
      <c r="C933" s="832" t="s">
        <v>616</v>
      </c>
      <c r="D933" s="832" t="s">
        <v>3276</v>
      </c>
      <c r="E933" s="832" t="s">
        <v>6368</v>
      </c>
      <c r="F933" s="832" t="s">
        <v>6527</v>
      </c>
      <c r="G933" s="832" t="s">
        <v>3946</v>
      </c>
      <c r="H933" s="849">
        <v>26</v>
      </c>
      <c r="I933" s="849">
        <v>3859.96</v>
      </c>
      <c r="J933" s="832"/>
      <c r="K933" s="832">
        <v>148.46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5" customHeight="1" x14ac:dyDescent="0.2">
      <c r="A934" s="831" t="s">
        <v>6366</v>
      </c>
      <c r="B934" s="832" t="s">
        <v>6367</v>
      </c>
      <c r="C934" s="832" t="s">
        <v>616</v>
      </c>
      <c r="D934" s="832" t="s">
        <v>3276</v>
      </c>
      <c r="E934" s="832" t="s">
        <v>6368</v>
      </c>
      <c r="F934" s="832" t="s">
        <v>6529</v>
      </c>
      <c r="G934" s="832" t="s">
        <v>6530</v>
      </c>
      <c r="H934" s="849"/>
      <c r="I934" s="849"/>
      <c r="J934" s="832"/>
      <c r="K934" s="832"/>
      <c r="L934" s="849"/>
      <c r="M934" s="849"/>
      <c r="N934" s="832"/>
      <c r="O934" s="832"/>
      <c r="P934" s="849">
        <v>7</v>
      </c>
      <c r="Q934" s="849">
        <v>372298.6</v>
      </c>
      <c r="R934" s="837"/>
      <c r="S934" s="850">
        <v>53185.514285714286</v>
      </c>
    </row>
    <row r="935" spans="1:19" ht="14.45" customHeight="1" x14ac:dyDescent="0.2">
      <c r="A935" s="831" t="s">
        <v>6366</v>
      </c>
      <c r="B935" s="832" t="s">
        <v>6367</v>
      </c>
      <c r="C935" s="832" t="s">
        <v>616</v>
      </c>
      <c r="D935" s="832" t="s">
        <v>3276</v>
      </c>
      <c r="E935" s="832" t="s">
        <v>6368</v>
      </c>
      <c r="F935" s="832" t="s">
        <v>6531</v>
      </c>
      <c r="G935" s="832" t="s">
        <v>6532</v>
      </c>
      <c r="H935" s="849">
        <v>0.2</v>
      </c>
      <c r="I935" s="849">
        <v>84.89</v>
      </c>
      <c r="J935" s="832"/>
      <c r="K935" s="832">
        <v>424.45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5" customHeight="1" x14ac:dyDescent="0.2">
      <c r="A936" s="831" t="s">
        <v>6366</v>
      </c>
      <c r="B936" s="832" t="s">
        <v>6367</v>
      </c>
      <c r="C936" s="832" t="s">
        <v>616</v>
      </c>
      <c r="D936" s="832" t="s">
        <v>3276</v>
      </c>
      <c r="E936" s="832" t="s">
        <v>6368</v>
      </c>
      <c r="F936" s="832" t="s">
        <v>6534</v>
      </c>
      <c r="G936" s="832" t="s">
        <v>2847</v>
      </c>
      <c r="H936" s="849">
        <v>15</v>
      </c>
      <c r="I936" s="849">
        <v>26236.200000000004</v>
      </c>
      <c r="J936" s="832">
        <v>3.428887332190206</v>
      </c>
      <c r="K936" s="832">
        <v>1749.0800000000004</v>
      </c>
      <c r="L936" s="849">
        <v>12</v>
      </c>
      <c r="M936" s="849">
        <v>7651.5199999999995</v>
      </c>
      <c r="N936" s="832">
        <v>1</v>
      </c>
      <c r="O936" s="832">
        <v>637.62666666666667</v>
      </c>
      <c r="P936" s="849">
        <v>8</v>
      </c>
      <c r="Q936" s="849">
        <v>764.3599999999999</v>
      </c>
      <c r="R936" s="837">
        <v>9.9896491154698661E-2</v>
      </c>
      <c r="S936" s="850">
        <v>95.544999999999987</v>
      </c>
    </row>
    <row r="937" spans="1:19" ht="14.45" customHeight="1" x14ac:dyDescent="0.2">
      <c r="A937" s="831" t="s">
        <v>6366</v>
      </c>
      <c r="B937" s="832" t="s">
        <v>6367</v>
      </c>
      <c r="C937" s="832" t="s">
        <v>616</v>
      </c>
      <c r="D937" s="832" t="s">
        <v>3276</v>
      </c>
      <c r="E937" s="832" t="s">
        <v>6368</v>
      </c>
      <c r="F937" s="832" t="s">
        <v>6535</v>
      </c>
      <c r="G937" s="832" t="s">
        <v>3029</v>
      </c>
      <c r="H937" s="849">
        <v>28.700000000000003</v>
      </c>
      <c r="I937" s="849">
        <v>8116.5399999999991</v>
      </c>
      <c r="J937" s="832">
        <v>1.1010778069443596</v>
      </c>
      <c r="K937" s="832">
        <v>282.80627177700342</v>
      </c>
      <c r="L937" s="849">
        <v>26.45</v>
      </c>
      <c r="M937" s="849">
        <v>7371.45</v>
      </c>
      <c r="N937" s="832">
        <v>1</v>
      </c>
      <c r="O937" s="832">
        <v>278.69376181474479</v>
      </c>
      <c r="P937" s="849">
        <v>18.149999999999999</v>
      </c>
      <c r="Q937" s="849">
        <v>5023.4400000000005</v>
      </c>
      <c r="R937" s="837">
        <v>0.68147243758012344</v>
      </c>
      <c r="S937" s="850">
        <v>276.77355371900831</v>
      </c>
    </row>
    <row r="938" spans="1:19" ht="14.45" customHeight="1" x14ac:dyDescent="0.2">
      <c r="A938" s="831" t="s">
        <v>6366</v>
      </c>
      <c r="B938" s="832" t="s">
        <v>6367</v>
      </c>
      <c r="C938" s="832" t="s">
        <v>616</v>
      </c>
      <c r="D938" s="832" t="s">
        <v>3276</v>
      </c>
      <c r="E938" s="832" t="s">
        <v>6368</v>
      </c>
      <c r="F938" s="832" t="s">
        <v>6536</v>
      </c>
      <c r="G938" s="832" t="s">
        <v>6443</v>
      </c>
      <c r="H938" s="849">
        <v>0.1</v>
      </c>
      <c r="I938" s="849">
        <v>63.92</v>
      </c>
      <c r="J938" s="832"/>
      <c r="K938" s="832">
        <v>639.19999999999993</v>
      </c>
      <c r="L938" s="849"/>
      <c r="M938" s="849"/>
      <c r="N938" s="832"/>
      <c r="O938" s="832"/>
      <c r="P938" s="849"/>
      <c r="Q938" s="849"/>
      <c r="R938" s="837"/>
      <c r="S938" s="850"/>
    </row>
    <row r="939" spans="1:19" ht="14.45" customHeight="1" x14ac:dyDescent="0.2">
      <c r="A939" s="831" t="s">
        <v>6366</v>
      </c>
      <c r="B939" s="832" t="s">
        <v>6367</v>
      </c>
      <c r="C939" s="832" t="s">
        <v>616</v>
      </c>
      <c r="D939" s="832" t="s">
        <v>3276</v>
      </c>
      <c r="E939" s="832" t="s">
        <v>6368</v>
      </c>
      <c r="F939" s="832" t="s">
        <v>6537</v>
      </c>
      <c r="G939" s="832" t="s">
        <v>3181</v>
      </c>
      <c r="H939" s="849"/>
      <c r="I939" s="849"/>
      <c r="J939" s="832"/>
      <c r="K939" s="832"/>
      <c r="L939" s="849">
        <v>8</v>
      </c>
      <c r="M939" s="849">
        <v>1203063.3700000001</v>
      </c>
      <c r="N939" s="832">
        <v>1</v>
      </c>
      <c r="O939" s="832">
        <v>150382.92125000001</v>
      </c>
      <c r="P939" s="849"/>
      <c r="Q939" s="849"/>
      <c r="R939" s="837"/>
      <c r="S939" s="850"/>
    </row>
    <row r="940" spans="1:19" ht="14.45" customHeight="1" x14ac:dyDescent="0.2">
      <c r="A940" s="831" t="s">
        <v>6366</v>
      </c>
      <c r="B940" s="832" t="s">
        <v>6367</v>
      </c>
      <c r="C940" s="832" t="s">
        <v>616</v>
      </c>
      <c r="D940" s="832" t="s">
        <v>3276</v>
      </c>
      <c r="E940" s="832" t="s">
        <v>6368</v>
      </c>
      <c r="F940" s="832" t="s">
        <v>6538</v>
      </c>
      <c r="G940" s="832" t="s">
        <v>6539</v>
      </c>
      <c r="H940" s="849">
        <v>19</v>
      </c>
      <c r="I940" s="849">
        <v>2504618.62</v>
      </c>
      <c r="J940" s="832">
        <v>1.8043535920334701</v>
      </c>
      <c r="K940" s="832">
        <v>131822.03263157894</v>
      </c>
      <c r="L940" s="849">
        <v>11</v>
      </c>
      <c r="M940" s="849">
        <v>1388097.45</v>
      </c>
      <c r="N940" s="832">
        <v>1</v>
      </c>
      <c r="O940" s="832">
        <v>126190.67727272726</v>
      </c>
      <c r="P940" s="849"/>
      <c r="Q940" s="849"/>
      <c r="R940" s="837"/>
      <c r="S940" s="850"/>
    </row>
    <row r="941" spans="1:19" ht="14.45" customHeight="1" x14ac:dyDescent="0.2">
      <c r="A941" s="831" t="s">
        <v>6366</v>
      </c>
      <c r="B941" s="832" t="s">
        <v>6367</v>
      </c>
      <c r="C941" s="832" t="s">
        <v>616</v>
      </c>
      <c r="D941" s="832" t="s">
        <v>3276</v>
      </c>
      <c r="E941" s="832" t="s">
        <v>6368</v>
      </c>
      <c r="F941" s="832" t="s">
        <v>6544</v>
      </c>
      <c r="G941" s="832" t="s">
        <v>6414</v>
      </c>
      <c r="H941" s="849"/>
      <c r="I941" s="849"/>
      <c r="J941" s="832"/>
      <c r="K941" s="832"/>
      <c r="L941" s="849"/>
      <c r="M941" s="849"/>
      <c r="N941" s="832"/>
      <c r="O941" s="832"/>
      <c r="P941" s="849">
        <v>0.2</v>
      </c>
      <c r="Q941" s="849">
        <v>62.88</v>
      </c>
      <c r="R941" s="837"/>
      <c r="S941" s="850">
        <v>314.39999999999998</v>
      </c>
    </row>
    <row r="942" spans="1:19" ht="14.45" customHeight="1" x14ac:dyDescent="0.2">
      <c r="A942" s="831" t="s">
        <v>6366</v>
      </c>
      <c r="B942" s="832" t="s">
        <v>6367</v>
      </c>
      <c r="C942" s="832" t="s">
        <v>616</v>
      </c>
      <c r="D942" s="832" t="s">
        <v>3276</v>
      </c>
      <c r="E942" s="832" t="s">
        <v>6368</v>
      </c>
      <c r="F942" s="832" t="s">
        <v>6547</v>
      </c>
      <c r="G942" s="832" t="s">
        <v>2337</v>
      </c>
      <c r="H942" s="849">
        <v>15.85</v>
      </c>
      <c r="I942" s="849">
        <v>186324.66</v>
      </c>
      <c r="J942" s="832">
        <v>0.15692960058313826</v>
      </c>
      <c r="K942" s="832">
        <v>11755.49905362776</v>
      </c>
      <c r="L942" s="849">
        <v>119.84</v>
      </c>
      <c r="M942" s="849">
        <v>1187313.67</v>
      </c>
      <c r="N942" s="832">
        <v>1</v>
      </c>
      <c r="O942" s="832">
        <v>9907.4905707610142</v>
      </c>
      <c r="P942" s="849">
        <v>86.31</v>
      </c>
      <c r="Q942" s="849">
        <v>757074.19</v>
      </c>
      <c r="R942" s="837">
        <v>0.63763621116229541</v>
      </c>
      <c r="S942" s="850">
        <v>8771.569806511412</v>
      </c>
    </row>
    <row r="943" spans="1:19" ht="14.45" customHeight="1" x14ac:dyDescent="0.2">
      <c r="A943" s="831" t="s">
        <v>6366</v>
      </c>
      <c r="B943" s="832" t="s">
        <v>6367</v>
      </c>
      <c r="C943" s="832" t="s">
        <v>616</v>
      </c>
      <c r="D943" s="832" t="s">
        <v>3276</v>
      </c>
      <c r="E943" s="832" t="s">
        <v>6368</v>
      </c>
      <c r="F943" s="832" t="s">
        <v>6555</v>
      </c>
      <c r="G943" s="832" t="s">
        <v>2321</v>
      </c>
      <c r="H943" s="849">
        <v>9</v>
      </c>
      <c r="I943" s="849">
        <v>429456.87</v>
      </c>
      <c r="J943" s="832">
        <v>0.73628729918297331</v>
      </c>
      <c r="K943" s="832">
        <v>47717.43</v>
      </c>
      <c r="L943" s="849">
        <v>21</v>
      </c>
      <c r="M943" s="849">
        <v>583273.5</v>
      </c>
      <c r="N943" s="832">
        <v>1</v>
      </c>
      <c r="O943" s="832">
        <v>27774.928571428572</v>
      </c>
      <c r="P943" s="849">
        <v>18.399999999999999</v>
      </c>
      <c r="Q943" s="849">
        <v>396796</v>
      </c>
      <c r="R943" s="837">
        <v>0.68029149275597123</v>
      </c>
      <c r="S943" s="850">
        <v>21565</v>
      </c>
    </row>
    <row r="944" spans="1:19" ht="14.45" customHeight="1" x14ac:dyDescent="0.2">
      <c r="A944" s="831" t="s">
        <v>6366</v>
      </c>
      <c r="B944" s="832" t="s">
        <v>6367</v>
      </c>
      <c r="C944" s="832" t="s">
        <v>616</v>
      </c>
      <c r="D944" s="832" t="s">
        <v>3276</v>
      </c>
      <c r="E944" s="832" t="s">
        <v>6368</v>
      </c>
      <c r="F944" s="832" t="s">
        <v>6556</v>
      </c>
      <c r="G944" s="832" t="s">
        <v>6557</v>
      </c>
      <c r="H944" s="849">
        <v>0.12</v>
      </c>
      <c r="I944" s="849">
        <v>458.28</v>
      </c>
      <c r="J944" s="832"/>
      <c r="K944" s="832">
        <v>3819</v>
      </c>
      <c r="L944" s="849"/>
      <c r="M944" s="849"/>
      <c r="N944" s="832"/>
      <c r="O944" s="832"/>
      <c r="P944" s="849"/>
      <c r="Q944" s="849"/>
      <c r="R944" s="837"/>
      <c r="S944" s="850"/>
    </row>
    <row r="945" spans="1:19" ht="14.45" customHeight="1" x14ac:dyDescent="0.2">
      <c r="A945" s="831" t="s">
        <v>6366</v>
      </c>
      <c r="B945" s="832" t="s">
        <v>6367</v>
      </c>
      <c r="C945" s="832" t="s">
        <v>616</v>
      </c>
      <c r="D945" s="832" t="s">
        <v>3276</v>
      </c>
      <c r="E945" s="832" t="s">
        <v>6368</v>
      </c>
      <c r="F945" s="832" t="s">
        <v>6558</v>
      </c>
      <c r="G945" s="832" t="s">
        <v>6557</v>
      </c>
      <c r="H945" s="849">
        <v>1.98</v>
      </c>
      <c r="I945" s="849">
        <v>71134.92</v>
      </c>
      <c r="J945" s="832"/>
      <c r="K945" s="832">
        <v>35926.727272727272</v>
      </c>
      <c r="L945" s="849"/>
      <c r="M945" s="849"/>
      <c r="N945" s="832"/>
      <c r="O945" s="832"/>
      <c r="P945" s="849"/>
      <c r="Q945" s="849"/>
      <c r="R945" s="837"/>
      <c r="S945" s="850"/>
    </row>
    <row r="946" spans="1:19" ht="14.45" customHeight="1" x14ac:dyDescent="0.2">
      <c r="A946" s="831" t="s">
        <v>6366</v>
      </c>
      <c r="B946" s="832" t="s">
        <v>6367</v>
      </c>
      <c r="C946" s="832" t="s">
        <v>616</v>
      </c>
      <c r="D946" s="832" t="s">
        <v>3276</v>
      </c>
      <c r="E946" s="832" t="s">
        <v>6368</v>
      </c>
      <c r="F946" s="832" t="s">
        <v>6561</v>
      </c>
      <c r="G946" s="832" t="s">
        <v>6562</v>
      </c>
      <c r="H946" s="849">
        <v>14.309999999999999</v>
      </c>
      <c r="I946" s="849">
        <v>5331.65</v>
      </c>
      <c r="J946" s="832">
        <v>3.8904090597317684</v>
      </c>
      <c r="K946" s="832">
        <v>372.58211041229907</v>
      </c>
      <c r="L946" s="849">
        <v>4.46</v>
      </c>
      <c r="M946" s="849">
        <v>1370.46</v>
      </c>
      <c r="N946" s="832">
        <v>1</v>
      </c>
      <c r="O946" s="832">
        <v>307.27802690582962</v>
      </c>
      <c r="P946" s="849"/>
      <c r="Q946" s="849"/>
      <c r="R946" s="837"/>
      <c r="S946" s="850"/>
    </row>
    <row r="947" spans="1:19" ht="14.45" customHeight="1" x14ac:dyDescent="0.2">
      <c r="A947" s="831" t="s">
        <v>6366</v>
      </c>
      <c r="B947" s="832" t="s">
        <v>6367</v>
      </c>
      <c r="C947" s="832" t="s">
        <v>616</v>
      </c>
      <c r="D947" s="832" t="s">
        <v>3276</v>
      </c>
      <c r="E947" s="832" t="s">
        <v>6368</v>
      </c>
      <c r="F947" s="832" t="s">
        <v>6563</v>
      </c>
      <c r="G947" s="832" t="s">
        <v>6562</v>
      </c>
      <c r="H947" s="849">
        <v>87.81</v>
      </c>
      <c r="I947" s="849">
        <v>87177.53</v>
      </c>
      <c r="J947" s="832">
        <v>6.1911022576361221</v>
      </c>
      <c r="K947" s="832">
        <v>992.7972896025509</v>
      </c>
      <c r="L947" s="849">
        <v>18.329999999999998</v>
      </c>
      <c r="M947" s="849">
        <v>14081.1</v>
      </c>
      <c r="N947" s="832">
        <v>1</v>
      </c>
      <c r="O947" s="832">
        <v>768.19967266775791</v>
      </c>
      <c r="P947" s="849"/>
      <c r="Q947" s="849"/>
      <c r="R947" s="837"/>
      <c r="S947" s="850"/>
    </row>
    <row r="948" spans="1:19" ht="14.45" customHeight="1" x14ac:dyDescent="0.2">
      <c r="A948" s="831" t="s">
        <v>6366</v>
      </c>
      <c r="B948" s="832" t="s">
        <v>6367</v>
      </c>
      <c r="C948" s="832" t="s">
        <v>616</v>
      </c>
      <c r="D948" s="832" t="s">
        <v>3276</v>
      </c>
      <c r="E948" s="832" t="s">
        <v>6368</v>
      </c>
      <c r="F948" s="832" t="s">
        <v>6564</v>
      </c>
      <c r="G948" s="832" t="s">
        <v>2337</v>
      </c>
      <c r="H948" s="849">
        <v>14</v>
      </c>
      <c r="I948" s="849">
        <v>480545.39</v>
      </c>
      <c r="J948" s="832">
        <v>0.19182144929343045</v>
      </c>
      <c r="K948" s="832">
        <v>34324.670714285712</v>
      </c>
      <c r="L948" s="849">
        <v>104.62</v>
      </c>
      <c r="M948" s="849">
        <v>2505170.2600000002</v>
      </c>
      <c r="N948" s="832">
        <v>1</v>
      </c>
      <c r="O948" s="832">
        <v>23945.42401070541</v>
      </c>
      <c r="P948" s="849">
        <v>172.18</v>
      </c>
      <c r="Q948" s="849">
        <v>3774220.04</v>
      </c>
      <c r="R948" s="837">
        <v>1.5065722678665361</v>
      </c>
      <c r="S948" s="850">
        <v>21920.2000232315</v>
      </c>
    </row>
    <row r="949" spans="1:19" ht="14.45" customHeight="1" x14ac:dyDescent="0.2">
      <c r="A949" s="831" t="s">
        <v>6366</v>
      </c>
      <c r="B949" s="832" t="s">
        <v>6367</v>
      </c>
      <c r="C949" s="832" t="s">
        <v>616</v>
      </c>
      <c r="D949" s="832" t="s">
        <v>3276</v>
      </c>
      <c r="E949" s="832" t="s">
        <v>6368</v>
      </c>
      <c r="F949" s="832" t="s">
        <v>6570</v>
      </c>
      <c r="G949" s="832" t="s">
        <v>3190</v>
      </c>
      <c r="H949" s="849">
        <v>42</v>
      </c>
      <c r="I949" s="849">
        <v>60499.320000000007</v>
      </c>
      <c r="J949" s="832">
        <v>0.5969317560212839</v>
      </c>
      <c r="K949" s="832">
        <v>1440.4600000000003</v>
      </c>
      <c r="L949" s="849">
        <v>76</v>
      </c>
      <c r="M949" s="849">
        <v>101350.48</v>
      </c>
      <c r="N949" s="832">
        <v>1</v>
      </c>
      <c r="O949" s="832">
        <v>1333.5589473684211</v>
      </c>
      <c r="P949" s="849">
        <v>14</v>
      </c>
      <c r="Q949" s="849">
        <v>16611.98</v>
      </c>
      <c r="R949" s="837">
        <v>0.16390627849024494</v>
      </c>
      <c r="S949" s="850">
        <v>1186.57</v>
      </c>
    </row>
    <row r="950" spans="1:19" ht="14.45" customHeight="1" x14ac:dyDescent="0.2">
      <c r="A950" s="831" t="s">
        <v>6366</v>
      </c>
      <c r="B950" s="832" t="s">
        <v>6367</v>
      </c>
      <c r="C950" s="832" t="s">
        <v>616</v>
      </c>
      <c r="D950" s="832" t="s">
        <v>3276</v>
      </c>
      <c r="E950" s="832" t="s">
        <v>6368</v>
      </c>
      <c r="F950" s="832" t="s">
        <v>6571</v>
      </c>
      <c r="G950" s="832" t="s">
        <v>6572</v>
      </c>
      <c r="H950" s="849">
        <v>3</v>
      </c>
      <c r="I950" s="849">
        <v>5247.24</v>
      </c>
      <c r="J950" s="832"/>
      <c r="K950" s="832">
        <v>1749.08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5" customHeight="1" x14ac:dyDescent="0.2">
      <c r="A951" s="831" t="s">
        <v>6366</v>
      </c>
      <c r="B951" s="832" t="s">
        <v>6367</v>
      </c>
      <c r="C951" s="832" t="s">
        <v>616</v>
      </c>
      <c r="D951" s="832" t="s">
        <v>3276</v>
      </c>
      <c r="E951" s="832" t="s">
        <v>6368</v>
      </c>
      <c r="F951" s="832" t="s">
        <v>6573</v>
      </c>
      <c r="G951" s="832" t="s">
        <v>3190</v>
      </c>
      <c r="H951" s="849">
        <v>3</v>
      </c>
      <c r="I951" s="849">
        <v>13701.300000000001</v>
      </c>
      <c r="J951" s="832">
        <v>0.26764062985296788</v>
      </c>
      <c r="K951" s="832">
        <v>4567.1000000000004</v>
      </c>
      <c r="L951" s="849">
        <v>12</v>
      </c>
      <c r="M951" s="849">
        <v>51192.9</v>
      </c>
      <c r="N951" s="832">
        <v>1</v>
      </c>
      <c r="O951" s="832">
        <v>4266.0749999999998</v>
      </c>
      <c r="P951" s="849">
        <v>3</v>
      </c>
      <c r="Q951" s="849">
        <v>11895.15</v>
      </c>
      <c r="R951" s="837">
        <v>0.23235937014703209</v>
      </c>
      <c r="S951" s="850">
        <v>3965.0499999999997</v>
      </c>
    </row>
    <row r="952" spans="1:19" ht="14.45" customHeight="1" x14ac:dyDescent="0.2">
      <c r="A952" s="831" t="s">
        <v>6366</v>
      </c>
      <c r="B952" s="832" t="s">
        <v>6367</v>
      </c>
      <c r="C952" s="832" t="s">
        <v>616</v>
      </c>
      <c r="D952" s="832" t="s">
        <v>3276</v>
      </c>
      <c r="E952" s="832" t="s">
        <v>6368</v>
      </c>
      <c r="F952" s="832" t="s">
        <v>6575</v>
      </c>
      <c r="G952" s="832" t="s">
        <v>6576</v>
      </c>
      <c r="H952" s="849">
        <v>139.04999999999998</v>
      </c>
      <c r="I952" s="849">
        <v>109056.6</v>
      </c>
      <c r="J952" s="832">
        <v>15.330761726163198</v>
      </c>
      <c r="K952" s="832">
        <v>784.2977346278318</v>
      </c>
      <c r="L952" s="849">
        <v>9.07</v>
      </c>
      <c r="M952" s="849">
        <v>7113.58</v>
      </c>
      <c r="N952" s="832">
        <v>1</v>
      </c>
      <c r="O952" s="832">
        <v>784.29768467475185</v>
      </c>
      <c r="P952" s="849"/>
      <c r="Q952" s="849"/>
      <c r="R952" s="837"/>
      <c r="S952" s="850"/>
    </row>
    <row r="953" spans="1:19" ht="14.45" customHeight="1" x14ac:dyDescent="0.2">
      <c r="A953" s="831" t="s">
        <v>6366</v>
      </c>
      <c r="B953" s="832" t="s">
        <v>6367</v>
      </c>
      <c r="C953" s="832" t="s">
        <v>616</v>
      </c>
      <c r="D953" s="832" t="s">
        <v>3276</v>
      </c>
      <c r="E953" s="832" t="s">
        <v>6368</v>
      </c>
      <c r="F953" s="832" t="s">
        <v>6577</v>
      </c>
      <c r="G953" s="832" t="s">
        <v>6576</v>
      </c>
      <c r="H953" s="849">
        <v>117.83</v>
      </c>
      <c r="I953" s="849">
        <v>27723.800000000003</v>
      </c>
      <c r="J953" s="832">
        <v>10.483093979475314</v>
      </c>
      <c r="K953" s="832">
        <v>235.28642960196896</v>
      </c>
      <c r="L953" s="849">
        <v>11.24</v>
      </c>
      <c r="M953" s="849">
        <v>2644.62</v>
      </c>
      <c r="N953" s="832">
        <v>1</v>
      </c>
      <c r="O953" s="832">
        <v>235.28647686832738</v>
      </c>
      <c r="P953" s="849"/>
      <c r="Q953" s="849"/>
      <c r="R953" s="837"/>
      <c r="S953" s="850"/>
    </row>
    <row r="954" spans="1:19" ht="14.45" customHeight="1" x14ac:dyDescent="0.2">
      <c r="A954" s="831" t="s">
        <v>6366</v>
      </c>
      <c r="B954" s="832" t="s">
        <v>6367</v>
      </c>
      <c r="C954" s="832" t="s">
        <v>616</v>
      </c>
      <c r="D954" s="832" t="s">
        <v>3276</v>
      </c>
      <c r="E954" s="832" t="s">
        <v>6368</v>
      </c>
      <c r="F954" s="832" t="s">
        <v>6578</v>
      </c>
      <c r="G954" s="832" t="s">
        <v>6576</v>
      </c>
      <c r="H954" s="849">
        <v>42.46</v>
      </c>
      <c r="I954" s="849">
        <v>99903.78</v>
      </c>
      <c r="J954" s="832">
        <v>7.7340650612315054</v>
      </c>
      <c r="K954" s="832">
        <v>2352.8916627414037</v>
      </c>
      <c r="L954" s="849">
        <v>5.49</v>
      </c>
      <c r="M954" s="849">
        <v>12917.369999999999</v>
      </c>
      <c r="N954" s="832">
        <v>1</v>
      </c>
      <c r="O954" s="832">
        <v>2352.8907103825136</v>
      </c>
      <c r="P954" s="849"/>
      <c r="Q954" s="849"/>
      <c r="R954" s="837"/>
      <c r="S954" s="850"/>
    </row>
    <row r="955" spans="1:19" ht="14.45" customHeight="1" x14ac:dyDescent="0.2">
      <c r="A955" s="831" t="s">
        <v>6366</v>
      </c>
      <c r="B955" s="832" t="s">
        <v>6367</v>
      </c>
      <c r="C955" s="832" t="s">
        <v>616</v>
      </c>
      <c r="D955" s="832" t="s">
        <v>3276</v>
      </c>
      <c r="E955" s="832" t="s">
        <v>6368</v>
      </c>
      <c r="F955" s="832" t="s">
        <v>6580</v>
      </c>
      <c r="G955" s="832" t="s">
        <v>928</v>
      </c>
      <c r="H955" s="849">
        <v>39.870000000000005</v>
      </c>
      <c r="I955" s="849">
        <v>27416.950000000004</v>
      </c>
      <c r="J955" s="832">
        <v>0.40483460548524802</v>
      </c>
      <c r="K955" s="832">
        <v>687.65864058189118</v>
      </c>
      <c r="L955" s="849">
        <v>141.44999999999999</v>
      </c>
      <c r="M955" s="849">
        <v>67723.83</v>
      </c>
      <c r="N955" s="832">
        <v>1</v>
      </c>
      <c r="O955" s="832">
        <v>478.78282078472967</v>
      </c>
      <c r="P955" s="849">
        <v>68.3</v>
      </c>
      <c r="Q955" s="849">
        <v>14559.619999999999</v>
      </c>
      <c r="R955" s="837">
        <v>0.2149851832065611</v>
      </c>
      <c r="S955" s="850">
        <v>213.17159590043923</v>
      </c>
    </row>
    <row r="956" spans="1:19" ht="14.45" customHeight="1" x14ac:dyDescent="0.2">
      <c r="A956" s="831" t="s">
        <v>6366</v>
      </c>
      <c r="B956" s="832" t="s">
        <v>6367</v>
      </c>
      <c r="C956" s="832" t="s">
        <v>616</v>
      </c>
      <c r="D956" s="832" t="s">
        <v>3276</v>
      </c>
      <c r="E956" s="832" t="s">
        <v>6368</v>
      </c>
      <c r="F956" s="832" t="s">
        <v>6581</v>
      </c>
      <c r="G956" s="832" t="s">
        <v>928</v>
      </c>
      <c r="H956" s="849">
        <v>18.18</v>
      </c>
      <c r="I956" s="849">
        <v>2500.44</v>
      </c>
      <c r="J956" s="832">
        <v>0.44535161447173666</v>
      </c>
      <c r="K956" s="832">
        <v>137.53795379537954</v>
      </c>
      <c r="L956" s="849">
        <v>58.55</v>
      </c>
      <c r="M956" s="849">
        <v>5614.5300000000007</v>
      </c>
      <c r="N956" s="832">
        <v>1</v>
      </c>
      <c r="O956" s="832">
        <v>95.892912040990623</v>
      </c>
      <c r="P956" s="849">
        <v>59.25</v>
      </c>
      <c r="Q956" s="849">
        <v>4320.9000000000005</v>
      </c>
      <c r="R956" s="837">
        <v>0.76959246811398285</v>
      </c>
      <c r="S956" s="850">
        <v>72.926582278481021</v>
      </c>
    </row>
    <row r="957" spans="1:19" ht="14.45" customHeight="1" x14ac:dyDescent="0.2">
      <c r="A957" s="831" t="s">
        <v>6366</v>
      </c>
      <c r="B957" s="832" t="s">
        <v>6367</v>
      </c>
      <c r="C957" s="832" t="s">
        <v>616</v>
      </c>
      <c r="D957" s="832" t="s">
        <v>3276</v>
      </c>
      <c r="E957" s="832" t="s">
        <v>6368</v>
      </c>
      <c r="F957" s="832" t="s">
        <v>6583</v>
      </c>
      <c r="G957" s="832" t="s">
        <v>1383</v>
      </c>
      <c r="H957" s="849"/>
      <c r="I957" s="849"/>
      <c r="J957" s="832"/>
      <c r="K957" s="832"/>
      <c r="L957" s="849">
        <v>17</v>
      </c>
      <c r="M957" s="849">
        <v>2523.8199999999997</v>
      </c>
      <c r="N957" s="832">
        <v>1</v>
      </c>
      <c r="O957" s="832">
        <v>148.45999999999998</v>
      </c>
      <c r="P957" s="849">
        <v>1</v>
      </c>
      <c r="Q957" s="849">
        <v>148.46</v>
      </c>
      <c r="R957" s="837">
        <v>5.8823529411764719E-2</v>
      </c>
      <c r="S957" s="850">
        <v>148.46</v>
      </c>
    </row>
    <row r="958" spans="1:19" ht="14.45" customHeight="1" x14ac:dyDescent="0.2">
      <c r="A958" s="831" t="s">
        <v>6366</v>
      </c>
      <c r="B958" s="832" t="s">
        <v>6367</v>
      </c>
      <c r="C958" s="832" t="s">
        <v>616</v>
      </c>
      <c r="D958" s="832" t="s">
        <v>3276</v>
      </c>
      <c r="E958" s="832" t="s">
        <v>6368</v>
      </c>
      <c r="F958" s="832" t="s">
        <v>6584</v>
      </c>
      <c r="G958" s="832" t="s">
        <v>2331</v>
      </c>
      <c r="H958" s="849">
        <v>2</v>
      </c>
      <c r="I958" s="849">
        <v>282152.71999999997</v>
      </c>
      <c r="J958" s="832">
        <v>0.25403482234178665</v>
      </c>
      <c r="K958" s="832">
        <v>141076.35999999999</v>
      </c>
      <c r="L958" s="849">
        <v>9</v>
      </c>
      <c r="M958" s="849">
        <v>1110685.21</v>
      </c>
      <c r="N958" s="832">
        <v>1</v>
      </c>
      <c r="O958" s="832">
        <v>123409.46777777777</v>
      </c>
      <c r="P958" s="849">
        <v>19</v>
      </c>
      <c r="Q958" s="849">
        <v>2177362</v>
      </c>
      <c r="R958" s="837">
        <v>1.9603772341580024</v>
      </c>
      <c r="S958" s="850">
        <v>114598</v>
      </c>
    </row>
    <row r="959" spans="1:19" ht="14.45" customHeight="1" x14ac:dyDescent="0.2">
      <c r="A959" s="831" t="s">
        <v>6366</v>
      </c>
      <c r="B959" s="832" t="s">
        <v>6367</v>
      </c>
      <c r="C959" s="832" t="s">
        <v>616</v>
      </c>
      <c r="D959" s="832" t="s">
        <v>3276</v>
      </c>
      <c r="E959" s="832" t="s">
        <v>6368</v>
      </c>
      <c r="F959" s="832" t="s">
        <v>6586</v>
      </c>
      <c r="G959" s="832" t="s">
        <v>2235</v>
      </c>
      <c r="H959" s="849"/>
      <c r="I959" s="849"/>
      <c r="J959" s="832"/>
      <c r="K959" s="832"/>
      <c r="L959" s="849">
        <v>1</v>
      </c>
      <c r="M959" s="849">
        <v>21594.16</v>
      </c>
      <c r="N959" s="832">
        <v>1</v>
      </c>
      <c r="O959" s="832">
        <v>21594.16</v>
      </c>
      <c r="P959" s="849"/>
      <c r="Q959" s="849"/>
      <c r="R959" s="837"/>
      <c r="S959" s="850"/>
    </row>
    <row r="960" spans="1:19" ht="14.45" customHeight="1" x14ac:dyDescent="0.2">
      <c r="A960" s="831" t="s">
        <v>6366</v>
      </c>
      <c r="B960" s="832" t="s">
        <v>6367</v>
      </c>
      <c r="C960" s="832" t="s">
        <v>616</v>
      </c>
      <c r="D960" s="832" t="s">
        <v>3276</v>
      </c>
      <c r="E960" s="832" t="s">
        <v>6368</v>
      </c>
      <c r="F960" s="832" t="s">
        <v>6589</v>
      </c>
      <c r="G960" s="832" t="s">
        <v>2235</v>
      </c>
      <c r="H960" s="849"/>
      <c r="I960" s="849"/>
      <c r="J960" s="832"/>
      <c r="K960" s="832"/>
      <c r="L960" s="849">
        <v>6</v>
      </c>
      <c r="M960" s="849">
        <v>97213.66</v>
      </c>
      <c r="N960" s="832">
        <v>1</v>
      </c>
      <c r="O960" s="832">
        <v>16202.276666666667</v>
      </c>
      <c r="P960" s="849">
        <v>2</v>
      </c>
      <c r="Q960" s="849">
        <v>30247.8</v>
      </c>
      <c r="R960" s="837">
        <v>0.31114763089878517</v>
      </c>
      <c r="S960" s="850">
        <v>15123.9</v>
      </c>
    </row>
    <row r="961" spans="1:19" ht="14.45" customHeight="1" x14ac:dyDescent="0.2">
      <c r="A961" s="831" t="s">
        <v>6366</v>
      </c>
      <c r="B961" s="832" t="s">
        <v>6367</v>
      </c>
      <c r="C961" s="832" t="s">
        <v>616</v>
      </c>
      <c r="D961" s="832" t="s">
        <v>3276</v>
      </c>
      <c r="E961" s="832" t="s">
        <v>6368</v>
      </c>
      <c r="F961" s="832" t="s">
        <v>6590</v>
      </c>
      <c r="G961" s="832" t="s">
        <v>793</v>
      </c>
      <c r="H961" s="849"/>
      <c r="I961" s="849"/>
      <c r="J961" s="832"/>
      <c r="K961" s="832"/>
      <c r="L961" s="849">
        <v>13.11</v>
      </c>
      <c r="M961" s="849">
        <v>2137.37</v>
      </c>
      <c r="N961" s="832">
        <v>1</v>
      </c>
      <c r="O961" s="832">
        <v>163.03356216628526</v>
      </c>
      <c r="P961" s="849">
        <v>36.120000000000005</v>
      </c>
      <c r="Q961" s="849">
        <v>4019.93</v>
      </c>
      <c r="R961" s="837">
        <v>1.8807833926741744</v>
      </c>
      <c r="S961" s="850">
        <v>111.29374307862678</v>
      </c>
    </row>
    <row r="962" spans="1:19" ht="14.45" customHeight="1" x14ac:dyDescent="0.2">
      <c r="A962" s="831" t="s">
        <v>6366</v>
      </c>
      <c r="B962" s="832" t="s">
        <v>6367</v>
      </c>
      <c r="C962" s="832" t="s">
        <v>616</v>
      </c>
      <c r="D962" s="832" t="s">
        <v>3276</v>
      </c>
      <c r="E962" s="832" t="s">
        <v>6368</v>
      </c>
      <c r="F962" s="832" t="s">
        <v>6591</v>
      </c>
      <c r="G962" s="832" t="s">
        <v>793</v>
      </c>
      <c r="H962" s="849"/>
      <c r="I962" s="849"/>
      <c r="J962" s="832"/>
      <c r="K962" s="832"/>
      <c r="L962" s="849">
        <v>0.14000000000000001</v>
      </c>
      <c r="M962" s="849">
        <v>40.33</v>
      </c>
      <c r="N962" s="832">
        <v>1</v>
      </c>
      <c r="O962" s="832">
        <v>288.07142857142856</v>
      </c>
      <c r="P962" s="849">
        <v>36.46</v>
      </c>
      <c r="Q962" s="849">
        <v>10504.12</v>
      </c>
      <c r="R962" s="837">
        <v>260.45425241755521</v>
      </c>
      <c r="S962" s="850">
        <v>288.09983543609434</v>
      </c>
    </row>
    <row r="963" spans="1:19" ht="14.45" customHeight="1" x14ac:dyDescent="0.2">
      <c r="A963" s="831" t="s">
        <v>6366</v>
      </c>
      <c r="B963" s="832" t="s">
        <v>6367</v>
      </c>
      <c r="C963" s="832" t="s">
        <v>616</v>
      </c>
      <c r="D963" s="832" t="s">
        <v>3276</v>
      </c>
      <c r="E963" s="832" t="s">
        <v>6368</v>
      </c>
      <c r="F963" s="832" t="s">
        <v>6592</v>
      </c>
      <c r="G963" s="832" t="s">
        <v>1146</v>
      </c>
      <c r="H963" s="849"/>
      <c r="I963" s="849"/>
      <c r="J963" s="832"/>
      <c r="K963" s="832"/>
      <c r="L963" s="849">
        <v>16.16</v>
      </c>
      <c r="M963" s="849">
        <v>9774.4</v>
      </c>
      <c r="N963" s="832">
        <v>1</v>
      </c>
      <c r="O963" s="832">
        <v>604.85148514851483</v>
      </c>
      <c r="P963" s="849">
        <v>8.7799999999999994</v>
      </c>
      <c r="Q963" s="849">
        <v>1631.53</v>
      </c>
      <c r="R963" s="837">
        <v>0.16691868554591588</v>
      </c>
      <c r="S963" s="850">
        <v>185.82346241457859</v>
      </c>
    </row>
    <row r="964" spans="1:19" ht="14.45" customHeight="1" x14ac:dyDescent="0.2">
      <c r="A964" s="831" t="s">
        <v>6366</v>
      </c>
      <c r="B964" s="832" t="s">
        <v>6367</v>
      </c>
      <c r="C964" s="832" t="s">
        <v>616</v>
      </c>
      <c r="D964" s="832" t="s">
        <v>3276</v>
      </c>
      <c r="E964" s="832" t="s">
        <v>6368</v>
      </c>
      <c r="F964" s="832" t="s">
        <v>6595</v>
      </c>
      <c r="G964" s="832" t="s">
        <v>1146</v>
      </c>
      <c r="H964" s="849"/>
      <c r="I964" s="849"/>
      <c r="J964" s="832"/>
      <c r="K964" s="832"/>
      <c r="L964" s="849">
        <v>3.24</v>
      </c>
      <c r="M964" s="849">
        <v>454.48</v>
      </c>
      <c r="N964" s="832">
        <v>1</v>
      </c>
      <c r="O964" s="832">
        <v>140.27160493827159</v>
      </c>
      <c r="P964" s="849">
        <v>4.8600000000000003</v>
      </c>
      <c r="Q964" s="849">
        <v>474.09</v>
      </c>
      <c r="R964" s="837">
        <v>1.0431482133427212</v>
      </c>
      <c r="S964" s="850">
        <v>97.549382716049365</v>
      </c>
    </row>
    <row r="965" spans="1:19" ht="14.45" customHeight="1" x14ac:dyDescent="0.2">
      <c r="A965" s="831" t="s">
        <v>6366</v>
      </c>
      <c r="B965" s="832" t="s">
        <v>6367</v>
      </c>
      <c r="C965" s="832" t="s">
        <v>616</v>
      </c>
      <c r="D965" s="832" t="s">
        <v>3276</v>
      </c>
      <c r="E965" s="832" t="s">
        <v>6368</v>
      </c>
      <c r="F965" s="832" t="s">
        <v>6596</v>
      </c>
      <c r="G965" s="832" t="s">
        <v>1146</v>
      </c>
      <c r="H965" s="849"/>
      <c r="I965" s="849"/>
      <c r="J965" s="832"/>
      <c r="K965" s="832"/>
      <c r="L965" s="849">
        <v>5.85</v>
      </c>
      <c r="M965" s="849">
        <v>11730.31</v>
      </c>
      <c r="N965" s="832">
        <v>1</v>
      </c>
      <c r="O965" s="832">
        <v>2005.1811965811967</v>
      </c>
      <c r="P965" s="849">
        <v>13.83</v>
      </c>
      <c r="Q965" s="849">
        <v>5825.48</v>
      </c>
      <c r="R965" s="837">
        <v>0.49661773644515789</v>
      </c>
      <c r="S965" s="850">
        <v>421.22053506869122</v>
      </c>
    </row>
    <row r="966" spans="1:19" ht="14.45" customHeight="1" x14ac:dyDescent="0.2">
      <c r="A966" s="831" t="s">
        <v>6366</v>
      </c>
      <c r="B966" s="832" t="s">
        <v>6367</v>
      </c>
      <c r="C966" s="832" t="s">
        <v>616</v>
      </c>
      <c r="D966" s="832" t="s">
        <v>3276</v>
      </c>
      <c r="E966" s="832" t="s">
        <v>6368</v>
      </c>
      <c r="F966" s="832" t="s">
        <v>6598</v>
      </c>
      <c r="G966" s="832" t="s">
        <v>2529</v>
      </c>
      <c r="H966" s="849"/>
      <c r="I966" s="849"/>
      <c r="J966" s="832"/>
      <c r="K966" s="832"/>
      <c r="L966" s="849">
        <v>6</v>
      </c>
      <c r="M966" s="849">
        <v>889.68000000000006</v>
      </c>
      <c r="N966" s="832">
        <v>1</v>
      </c>
      <c r="O966" s="832">
        <v>148.28</v>
      </c>
      <c r="P966" s="849">
        <v>20</v>
      </c>
      <c r="Q966" s="849">
        <v>2966.68</v>
      </c>
      <c r="R966" s="837">
        <v>3.3345472529448785</v>
      </c>
      <c r="S966" s="850">
        <v>148.334</v>
      </c>
    </row>
    <row r="967" spans="1:19" ht="14.45" customHeight="1" x14ac:dyDescent="0.2">
      <c r="A967" s="831" t="s">
        <v>6366</v>
      </c>
      <c r="B967" s="832" t="s">
        <v>6367</v>
      </c>
      <c r="C967" s="832" t="s">
        <v>616</v>
      </c>
      <c r="D967" s="832" t="s">
        <v>3276</v>
      </c>
      <c r="E967" s="832" t="s">
        <v>6368</v>
      </c>
      <c r="F967" s="832" t="s">
        <v>6600</v>
      </c>
      <c r="G967" s="832" t="s">
        <v>2816</v>
      </c>
      <c r="H967" s="849"/>
      <c r="I967" s="849"/>
      <c r="J967" s="832"/>
      <c r="K967" s="832"/>
      <c r="L967" s="849">
        <v>14.479999999999999</v>
      </c>
      <c r="M967" s="849">
        <v>7040.33</v>
      </c>
      <c r="N967" s="832">
        <v>1</v>
      </c>
      <c r="O967" s="832">
        <v>486.21063535911605</v>
      </c>
      <c r="P967" s="849">
        <v>84.06</v>
      </c>
      <c r="Q967" s="849">
        <v>39867.240000000005</v>
      </c>
      <c r="R967" s="837">
        <v>5.6626947884545196</v>
      </c>
      <c r="S967" s="850">
        <v>474.27123483226273</v>
      </c>
    </row>
    <row r="968" spans="1:19" ht="14.45" customHeight="1" x14ac:dyDescent="0.2">
      <c r="A968" s="831" t="s">
        <v>6366</v>
      </c>
      <c r="B968" s="832" t="s">
        <v>6367</v>
      </c>
      <c r="C968" s="832" t="s">
        <v>616</v>
      </c>
      <c r="D968" s="832" t="s">
        <v>3276</v>
      </c>
      <c r="E968" s="832" t="s">
        <v>6368</v>
      </c>
      <c r="F968" s="832" t="s">
        <v>6601</v>
      </c>
      <c r="G968" s="832" t="s">
        <v>2816</v>
      </c>
      <c r="H968" s="849"/>
      <c r="I968" s="849"/>
      <c r="J968" s="832"/>
      <c r="K968" s="832"/>
      <c r="L968" s="849">
        <v>11</v>
      </c>
      <c r="M968" s="849">
        <v>2249.7199999999998</v>
      </c>
      <c r="N968" s="832">
        <v>1</v>
      </c>
      <c r="O968" s="832">
        <v>204.51999999999998</v>
      </c>
      <c r="P968" s="849">
        <v>50.31</v>
      </c>
      <c r="Q968" s="849">
        <v>10289.390000000001</v>
      </c>
      <c r="R968" s="837">
        <v>4.5736313852390529</v>
      </c>
      <c r="S968" s="850">
        <v>204.51977738024252</v>
      </c>
    </row>
    <row r="969" spans="1:19" ht="14.45" customHeight="1" x14ac:dyDescent="0.2">
      <c r="A969" s="831" t="s">
        <v>6366</v>
      </c>
      <c r="B969" s="832" t="s">
        <v>6367</v>
      </c>
      <c r="C969" s="832" t="s">
        <v>616</v>
      </c>
      <c r="D969" s="832" t="s">
        <v>3276</v>
      </c>
      <c r="E969" s="832" t="s">
        <v>6368</v>
      </c>
      <c r="F969" s="832" t="s">
        <v>6604</v>
      </c>
      <c r="G969" s="832" t="s">
        <v>6605</v>
      </c>
      <c r="H969" s="849"/>
      <c r="I969" s="849"/>
      <c r="J969" s="832"/>
      <c r="K969" s="832"/>
      <c r="L969" s="849">
        <v>3</v>
      </c>
      <c r="M969" s="849">
        <v>125315.16</v>
      </c>
      <c r="N969" s="832">
        <v>1</v>
      </c>
      <c r="O969" s="832">
        <v>41771.72</v>
      </c>
      <c r="P969" s="849"/>
      <c r="Q969" s="849"/>
      <c r="R969" s="837"/>
      <c r="S969" s="850"/>
    </row>
    <row r="970" spans="1:19" ht="14.45" customHeight="1" x14ac:dyDescent="0.2">
      <c r="A970" s="831" t="s">
        <v>6366</v>
      </c>
      <c r="B970" s="832" t="s">
        <v>6367</v>
      </c>
      <c r="C970" s="832" t="s">
        <v>616</v>
      </c>
      <c r="D970" s="832" t="s">
        <v>3276</v>
      </c>
      <c r="E970" s="832" t="s">
        <v>6368</v>
      </c>
      <c r="F970" s="832" t="s">
        <v>6606</v>
      </c>
      <c r="G970" s="832" t="s">
        <v>2291</v>
      </c>
      <c r="H970" s="849"/>
      <c r="I970" s="849"/>
      <c r="J970" s="832"/>
      <c r="K970" s="832"/>
      <c r="L970" s="849"/>
      <c r="M970" s="849"/>
      <c r="N970" s="832"/>
      <c r="O970" s="832"/>
      <c r="P970" s="849">
        <v>2</v>
      </c>
      <c r="Q970" s="849">
        <v>213979</v>
      </c>
      <c r="R970" s="837"/>
      <c r="S970" s="850">
        <v>106989.5</v>
      </c>
    </row>
    <row r="971" spans="1:19" ht="14.45" customHeight="1" x14ac:dyDescent="0.2">
      <c r="A971" s="831" t="s">
        <v>6366</v>
      </c>
      <c r="B971" s="832" t="s">
        <v>6367</v>
      </c>
      <c r="C971" s="832" t="s">
        <v>616</v>
      </c>
      <c r="D971" s="832" t="s">
        <v>3276</v>
      </c>
      <c r="E971" s="832" t="s">
        <v>6368</v>
      </c>
      <c r="F971" s="832" t="s">
        <v>6614</v>
      </c>
      <c r="G971" s="832" t="s">
        <v>2241</v>
      </c>
      <c r="H971" s="849"/>
      <c r="I971" s="849"/>
      <c r="J971" s="832"/>
      <c r="K971" s="832"/>
      <c r="L971" s="849"/>
      <c r="M971" s="849"/>
      <c r="N971" s="832"/>
      <c r="O971" s="832"/>
      <c r="P971" s="849">
        <v>3</v>
      </c>
      <c r="Q971" s="849">
        <v>33258</v>
      </c>
      <c r="R971" s="837"/>
      <c r="S971" s="850">
        <v>11086</v>
      </c>
    </row>
    <row r="972" spans="1:19" ht="14.45" customHeight="1" x14ac:dyDescent="0.2">
      <c r="A972" s="831" t="s">
        <v>6366</v>
      </c>
      <c r="B972" s="832" t="s">
        <v>6367</v>
      </c>
      <c r="C972" s="832" t="s">
        <v>616</v>
      </c>
      <c r="D972" s="832" t="s">
        <v>3276</v>
      </c>
      <c r="E972" s="832" t="s">
        <v>6368</v>
      </c>
      <c r="F972" s="832" t="s">
        <v>6615</v>
      </c>
      <c r="G972" s="832" t="s">
        <v>6605</v>
      </c>
      <c r="H972" s="849"/>
      <c r="I972" s="849"/>
      <c r="J972" s="832"/>
      <c r="K972" s="832"/>
      <c r="L972" s="849"/>
      <c r="M972" s="849"/>
      <c r="N972" s="832"/>
      <c r="O972" s="832"/>
      <c r="P972" s="849">
        <v>0</v>
      </c>
      <c r="Q972" s="849">
        <v>0</v>
      </c>
      <c r="R972" s="837"/>
      <c r="S972" s="850"/>
    </row>
    <row r="973" spans="1:19" ht="14.45" customHeight="1" x14ac:dyDescent="0.2">
      <c r="A973" s="831" t="s">
        <v>6366</v>
      </c>
      <c r="B973" s="832" t="s">
        <v>6367</v>
      </c>
      <c r="C973" s="832" t="s">
        <v>616</v>
      </c>
      <c r="D973" s="832" t="s">
        <v>3276</v>
      </c>
      <c r="E973" s="832" t="s">
        <v>6368</v>
      </c>
      <c r="F973" s="832" t="s">
        <v>6618</v>
      </c>
      <c r="G973" s="832" t="s">
        <v>2337</v>
      </c>
      <c r="H973" s="849"/>
      <c r="I973" s="849"/>
      <c r="J973" s="832"/>
      <c r="K973" s="832"/>
      <c r="L973" s="849"/>
      <c r="M973" s="849"/>
      <c r="N973" s="832"/>
      <c r="O973" s="832"/>
      <c r="P973" s="849">
        <v>8</v>
      </c>
      <c r="Q973" s="849">
        <v>420866.4</v>
      </c>
      <c r="R973" s="837"/>
      <c r="S973" s="850">
        <v>52608.3</v>
      </c>
    </row>
    <row r="974" spans="1:19" ht="14.45" customHeight="1" x14ac:dyDescent="0.2">
      <c r="A974" s="831" t="s">
        <v>6366</v>
      </c>
      <c r="B974" s="832" t="s">
        <v>6367</v>
      </c>
      <c r="C974" s="832" t="s">
        <v>616</v>
      </c>
      <c r="D974" s="832" t="s">
        <v>3276</v>
      </c>
      <c r="E974" s="832" t="s">
        <v>6368</v>
      </c>
      <c r="F974" s="832" t="s">
        <v>6624</v>
      </c>
      <c r="G974" s="832" t="s">
        <v>1043</v>
      </c>
      <c r="H974" s="849"/>
      <c r="I974" s="849"/>
      <c r="J974" s="832"/>
      <c r="K974" s="832"/>
      <c r="L974" s="849"/>
      <c r="M974" s="849"/>
      <c r="N974" s="832"/>
      <c r="O974" s="832"/>
      <c r="P974" s="849">
        <v>7.64</v>
      </c>
      <c r="Q974" s="849">
        <v>1863.69</v>
      </c>
      <c r="R974" s="837"/>
      <c r="S974" s="850">
        <v>243.93848167539269</v>
      </c>
    </row>
    <row r="975" spans="1:19" ht="14.45" customHeight="1" x14ac:dyDescent="0.2">
      <c r="A975" s="831" t="s">
        <v>6366</v>
      </c>
      <c r="B975" s="832" t="s">
        <v>6367</v>
      </c>
      <c r="C975" s="832" t="s">
        <v>616</v>
      </c>
      <c r="D975" s="832" t="s">
        <v>3276</v>
      </c>
      <c r="E975" s="832" t="s">
        <v>6368</v>
      </c>
      <c r="F975" s="832" t="s">
        <v>6625</v>
      </c>
      <c r="G975" s="832" t="s">
        <v>1043</v>
      </c>
      <c r="H975" s="849"/>
      <c r="I975" s="849"/>
      <c r="J975" s="832"/>
      <c r="K975" s="832"/>
      <c r="L975" s="849"/>
      <c r="M975" s="849"/>
      <c r="N975" s="832"/>
      <c r="O975" s="832"/>
      <c r="P975" s="849">
        <v>6.68</v>
      </c>
      <c r="Q975" s="849">
        <v>2888.62</v>
      </c>
      <c r="R975" s="837"/>
      <c r="S975" s="850">
        <v>432.42814371257487</v>
      </c>
    </row>
    <row r="976" spans="1:19" ht="14.45" customHeight="1" x14ac:dyDescent="0.2">
      <c r="A976" s="831" t="s">
        <v>6366</v>
      </c>
      <c r="B976" s="832" t="s">
        <v>6367</v>
      </c>
      <c r="C976" s="832" t="s">
        <v>616</v>
      </c>
      <c r="D976" s="832" t="s">
        <v>3276</v>
      </c>
      <c r="E976" s="832" t="s">
        <v>6368</v>
      </c>
      <c r="F976" s="832" t="s">
        <v>6627</v>
      </c>
      <c r="G976" s="832"/>
      <c r="H976" s="849"/>
      <c r="I976" s="849"/>
      <c r="J976" s="832"/>
      <c r="K976" s="832"/>
      <c r="L976" s="849"/>
      <c r="M976" s="849"/>
      <c r="N976" s="832"/>
      <c r="O976" s="832"/>
      <c r="P976" s="849">
        <v>1</v>
      </c>
      <c r="Q976" s="849">
        <v>38013.800000000003</v>
      </c>
      <c r="R976" s="837"/>
      <c r="S976" s="850">
        <v>38013.800000000003</v>
      </c>
    </row>
    <row r="977" spans="1:19" ht="14.45" customHeight="1" x14ac:dyDescent="0.2">
      <c r="A977" s="831" t="s">
        <v>6366</v>
      </c>
      <c r="B977" s="832" t="s">
        <v>6367</v>
      </c>
      <c r="C977" s="832" t="s">
        <v>616</v>
      </c>
      <c r="D977" s="832" t="s">
        <v>3276</v>
      </c>
      <c r="E977" s="832" t="s">
        <v>6368</v>
      </c>
      <c r="F977" s="832" t="s">
        <v>6628</v>
      </c>
      <c r="G977" s="832" t="s">
        <v>2529</v>
      </c>
      <c r="H977" s="849">
        <v>0.6</v>
      </c>
      <c r="I977" s="849">
        <v>445.35</v>
      </c>
      <c r="J977" s="832"/>
      <c r="K977" s="832">
        <v>742.25000000000011</v>
      </c>
      <c r="L977" s="849"/>
      <c r="M977" s="849"/>
      <c r="N977" s="832"/>
      <c r="O977" s="832"/>
      <c r="P977" s="849"/>
      <c r="Q977" s="849"/>
      <c r="R977" s="837"/>
      <c r="S977" s="850"/>
    </row>
    <row r="978" spans="1:19" ht="14.45" customHeight="1" x14ac:dyDescent="0.2">
      <c r="A978" s="831" t="s">
        <v>6366</v>
      </c>
      <c r="B978" s="832" t="s">
        <v>6367</v>
      </c>
      <c r="C978" s="832" t="s">
        <v>616</v>
      </c>
      <c r="D978" s="832" t="s">
        <v>3276</v>
      </c>
      <c r="E978" s="832" t="s">
        <v>6368</v>
      </c>
      <c r="F978" s="832" t="s">
        <v>6631</v>
      </c>
      <c r="G978" s="832"/>
      <c r="H978" s="849"/>
      <c r="I978" s="849"/>
      <c r="J978" s="832"/>
      <c r="K978" s="832"/>
      <c r="L978" s="849"/>
      <c r="M978" s="849"/>
      <c r="N978" s="832"/>
      <c r="O978" s="832"/>
      <c r="P978" s="849">
        <v>10</v>
      </c>
      <c r="Q978" s="849">
        <v>2439.4</v>
      </c>
      <c r="R978" s="837"/>
      <c r="S978" s="850">
        <v>243.94</v>
      </c>
    </row>
    <row r="979" spans="1:19" ht="14.45" customHeight="1" x14ac:dyDescent="0.2">
      <c r="A979" s="831" t="s">
        <v>6366</v>
      </c>
      <c r="B979" s="832" t="s">
        <v>6367</v>
      </c>
      <c r="C979" s="832" t="s">
        <v>616</v>
      </c>
      <c r="D979" s="832" t="s">
        <v>3276</v>
      </c>
      <c r="E979" s="832" t="s">
        <v>6368</v>
      </c>
      <c r="F979" s="832" t="s">
        <v>6633</v>
      </c>
      <c r="G979" s="832"/>
      <c r="H979" s="849"/>
      <c r="I979" s="849"/>
      <c r="J979" s="832"/>
      <c r="K979" s="832"/>
      <c r="L979" s="849"/>
      <c r="M979" s="849"/>
      <c r="N979" s="832"/>
      <c r="O979" s="832"/>
      <c r="P979" s="849">
        <v>24.48</v>
      </c>
      <c r="Q979" s="849">
        <v>1872.9599999999998</v>
      </c>
      <c r="R979" s="837"/>
      <c r="S979" s="850">
        <v>76.509803921568619</v>
      </c>
    </row>
    <row r="980" spans="1:19" ht="14.45" customHeight="1" x14ac:dyDescent="0.2">
      <c r="A980" s="831" t="s">
        <v>6366</v>
      </c>
      <c r="B980" s="832" t="s">
        <v>6367</v>
      </c>
      <c r="C980" s="832" t="s">
        <v>616</v>
      </c>
      <c r="D980" s="832" t="s">
        <v>3276</v>
      </c>
      <c r="E980" s="832" t="s">
        <v>6368</v>
      </c>
      <c r="F980" s="832" t="s">
        <v>6634</v>
      </c>
      <c r="G980" s="832"/>
      <c r="H980" s="849"/>
      <c r="I980" s="849"/>
      <c r="J980" s="832"/>
      <c r="K980" s="832"/>
      <c r="L980" s="849"/>
      <c r="M980" s="849"/>
      <c r="N980" s="832"/>
      <c r="O980" s="832"/>
      <c r="P980" s="849">
        <v>0.71</v>
      </c>
      <c r="Q980" s="849">
        <v>299.07</v>
      </c>
      <c r="R980" s="837"/>
      <c r="S980" s="850">
        <v>421.22535211267609</v>
      </c>
    </row>
    <row r="981" spans="1:19" ht="14.45" customHeight="1" x14ac:dyDescent="0.2">
      <c r="A981" s="831" t="s">
        <v>6366</v>
      </c>
      <c r="B981" s="832" t="s">
        <v>6367</v>
      </c>
      <c r="C981" s="832" t="s">
        <v>616</v>
      </c>
      <c r="D981" s="832" t="s">
        <v>3276</v>
      </c>
      <c r="E981" s="832" t="s">
        <v>6635</v>
      </c>
      <c r="F981" s="832" t="s">
        <v>6636</v>
      </c>
      <c r="G981" s="832" t="s">
        <v>6637</v>
      </c>
      <c r="H981" s="849">
        <v>4</v>
      </c>
      <c r="I981" s="849">
        <v>8638.2800000000007</v>
      </c>
      <c r="J981" s="832"/>
      <c r="K981" s="832">
        <v>2159.5700000000002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5" customHeight="1" x14ac:dyDescent="0.2">
      <c r="A982" s="831" t="s">
        <v>6366</v>
      </c>
      <c r="B982" s="832" t="s">
        <v>6367</v>
      </c>
      <c r="C982" s="832" t="s">
        <v>616</v>
      </c>
      <c r="D982" s="832" t="s">
        <v>3276</v>
      </c>
      <c r="E982" s="832" t="s">
        <v>6635</v>
      </c>
      <c r="F982" s="832" t="s">
        <v>6638</v>
      </c>
      <c r="G982" s="832" t="s">
        <v>6639</v>
      </c>
      <c r="H982" s="849">
        <v>5</v>
      </c>
      <c r="I982" s="849">
        <v>13205.75</v>
      </c>
      <c r="J982" s="832">
        <v>0.84196717757772055</v>
      </c>
      <c r="K982" s="832">
        <v>2641.15</v>
      </c>
      <c r="L982" s="849">
        <v>6</v>
      </c>
      <c r="M982" s="849">
        <v>15684.4</v>
      </c>
      <c r="N982" s="832">
        <v>1</v>
      </c>
      <c r="O982" s="832">
        <v>2614.0666666666666</v>
      </c>
      <c r="P982" s="849">
        <v>2</v>
      </c>
      <c r="Q982" s="849">
        <v>5340.68</v>
      </c>
      <c r="R982" s="837">
        <v>0.34050904083037925</v>
      </c>
      <c r="S982" s="850">
        <v>2670.34</v>
      </c>
    </row>
    <row r="983" spans="1:19" ht="14.45" customHeight="1" x14ac:dyDescent="0.2">
      <c r="A983" s="831" t="s">
        <v>6366</v>
      </c>
      <c r="B983" s="832" t="s">
        <v>6367</v>
      </c>
      <c r="C983" s="832" t="s">
        <v>616</v>
      </c>
      <c r="D983" s="832" t="s">
        <v>3276</v>
      </c>
      <c r="E983" s="832" t="s">
        <v>6644</v>
      </c>
      <c r="F983" s="832" t="s">
        <v>6645</v>
      </c>
      <c r="G983" s="832" t="s">
        <v>6646</v>
      </c>
      <c r="H983" s="849">
        <v>9</v>
      </c>
      <c r="I983" s="849">
        <v>7803</v>
      </c>
      <c r="J983" s="832">
        <v>4.5</v>
      </c>
      <c r="K983" s="832">
        <v>867</v>
      </c>
      <c r="L983" s="849">
        <v>2</v>
      </c>
      <c r="M983" s="849">
        <v>1734</v>
      </c>
      <c r="N983" s="832">
        <v>1</v>
      </c>
      <c r="O983" s="832">
        <v>867</v>
      </c>
      <c r="P983" s="849">
        <v>2</v>
      </c>
      <c r="Q983" s="849">
        <v>1734</v>
      </c>
      <c r="R983" s="837">
        <v>1</v>
      </c>
      <c r="S983" s="850">
        <v>867</v>
      </c>
    </row>
    <row r="984" spans="1:19" ht="14.45" customHeight="1" x14ac:dyDescent="0.2">
      <c r="A984" s="831" t="s">
        <v>6366</v>
      </c>
      <c r="B984" s="832" t="s">
        <v>6367</v>
      </c>
      <c r="C984" s="832" t="s">
        <v>616</v>
      </c>
      <c r="D984" s="832" t="s">
        <v>3276</v>
      </c>
      <c r="E984" s="832" t="s">
        <v>6644</v>
      </c>
      <c r="F984" s="832" t="s">
        <v>6647</v>
      </c>
      <c r="G984" s="832" t="s">
        <v>6648</v>
      </c>
      <c r="H984" s="849">
        <v>33</v>
      </c>
      <c r="I984" s="849">
        <v>28611</v>
      </c>
      <c r="J984" s="832">
        <v>1.2432781243278124</v>
      </c>
      <c r="K984" s="832">
        <v>867</v>
      </c>
      <c r="L984" s="849">
        <v>29</v>
      </c>
      <c r="M984" s="849">
        <v>23012.550000000003</v>
      </c>
      <c r="N984" s="832">
        <v>1</v>
      </c>
      <c r="O984" s="832">
        <v>793.53620689655179</v>
      </c>
      <c r="P984" s="849">
        <v>63</v>
      </c>
      <c r="Q984" s="849">
        <v>38490.449999999997</v>
      </c>
      <c r="R984" s="837">
        <v>1.6725851763494264</v>
      </c>
      <c r="S984" s="850">
        <v>610.95952380952372</v>
      </c>
    </row>
    <row r="985" spans="1:19" ht="14.45" customHeight="1" x14ac:dyDescent="0.2">
      <c r="A985" s="831" t="s">
        <v>6366</v>
      </c>
      <c r="B985" s="832" t="s">
        <v>6367</v>
      </c>
      <c r="C985" s="832" t="s">
        <v>616</v>
      </c>
      <c r="D985" s="832" t="s">
        <v>3276</v>
      </c>
      <c r="E985" s="832" t="s">
        <v>6644</v>
      </c>
      <c r="F985" s="832" t="s">
        <v>6649</v>
      </c>
      <c r="G985" s="832" t="s">
        <v>6650</v>
      </c>
      <c r="H985" s="849"/>
      <c r="I985" s="849"/>
      <c r="J985" s="832"/>
      <c r="K985" s="832"/>
      <c r="L985" s="849">
        <v>2</v>
      </c>
      <c r="M985" s="849">
        <v>1928</v>
      </c>
      <c r="N985" s="832">
        <v>1</v>
      </c>
      <c r="O985" s="832">
        <v>964</v>
      </c>
      <c r="P985" s="849">
        <v>10</v>
      </c>
      <c r="Q985" s="849">
        <v>9640</v>
      </c>
      <c r="R985" s="837">
        <v>5</v>
      </c>
      <c r="S985" s="850">
        <v>964</v>
      </c>
    </row>
    <row r="986" spans="1:19" ht="14.45" customHeight="1" x14ac:dyDescent="0.2">
      <c r="A986" s="831" t="s">
        <v>6366</v>
      </c>
      <c r="B986" s="832" t="s">
        <v>6367</v>
      </c>
      <c r="C986" s="832" t="s">
        <v>616</v>
      </c>
      <c r="D986" s="832" t="s">
        <v>3276</v>
      </c>
      <c r="E986" s="832" t="s">
        <v>6644</v>
      </c>
      <c r="F986" s="832" t="s">
        <v>6653</v>
      </c>
      <c r="G986" s="832" t="s">
        <v>6654</v>
      </c>
      <c r="H986" s="849"/>
      <c r="I986" s="849"/>
      <c r="J986" s="832"/>
      <c r="K986" s="832"/>
      <c r="L986" s="849"/>
      <c r="M986" s="849"/>
      <c r="N986" s="832"/>
      <c r="O986" s="832"/>
      <c r="P986" s="849">
        <v>1</v>
      </c>
      <c r="Q986" s="849">
        <v>5420</v>
      </c>
      <c r="R986" s="837"/>
      <c r="S986" s="850">
        <v>5420</v>
      </c>
    </row>
    <row r="987" spans="1:19" ht="14.45" customHeight="1" x14ac:dyDescent="0.2">
      <c r="A987" s="831" t="s">
        <v>6366</v>
      </c>
      <c r="B987" s="832" t="s">
        <v>6367</v>
      </c>
      <c r="C987" s="832" t="s">
        <v>616</v>
      </c>
      <c r="D987" s="832" t="s">
        <v>3276</v>
      </c>
      <c r="E987" s="832" t="s">
        <v>6657</v>
      </c>
      <c r="F987" s="832" t="s">
        <v>6658</v>
      </c>
      <c r="G987" s="832" t="s">
        <v>6659</v>
      </c>
      <c r="H987" s="849">
        <v>23</v>
      </c>
      <c r="I987" s="849">
        <v>6900</v>
      </c>
      <c r="J987" s="832">
        <v>0.7931034482758621</v>
      </c>
      <c r="K987" s="832">
        <v>300</v>
      </c>
      <c r="L987" s="849">
        <v>29</v>
      </c>
      <c r="M987" s="849">
        <v>8700</v>
      </c>
      <c r="N987" s="832">
        <v>1</v>
      </c>
      <c r="O987" s="832">
        <v>300</v>
      </c>
      <c r="P987" s="849">
        <v>25</v>
      </c>
      <c r="Q987" s="849">
        <v>7550</v>
      </c>
      <c r="R987" s="837">
        <v>0.86781609195402298</v>
      </c>
      <c r="S987" s="850">
        <v>302</v>
      </c>
    </row>
    <row r="988" spans="1:19" ht="14.45" customHeight="1" x14ac:dyDescent="0.2">
      <c r="A988" s="831" t="s">
        <v>6366</v>
      </c>
      <c r="B988" s="832" t="s">
        <v>6367</v>
      </c>
      <c r="C988" s="832" t="s">
        <v>616</v>
      </c>
      <c r="D988" s="832" t="s">
        <v>3276</v>
      </c>
      <c r="E988" s="832" t="s">
        <v>6657</v>
      </c>
      <c r="F988" s="832" t="s">
        <v>6660</v>
      </c>
      <c r="G988" s="832" t="s">
        <v>6661</v>
      </c>
      <c r="H988" s="849">
        <v>7</v>
      </c>
      <c r="I988" s="849">
        <v>854</v>
      </c>
      <c r="J988" s="832">
        <v>0.22586617297011372</v>
      </c>
      <c r="K988" s="832">
        <v>122</v>
      </c>
      <c r="L988" s="849">
        <v>31</v>
      </c>
      <c r="M988" s="849">
        <v>3781</v>
      </c>
      <c r="N988" s="832">
        <v>1</v>
      </c>
      <c r="O988" s="832">
        <v>121.96774193548387</v>
      </c>
      <c r="P988" s="849">
        <v>6</v>
      </c>
      <c r="Q988" s="849">
        <v>732</v>
      </c>
      <c r="R988" s="837">
        <v>0.19359957683152604</v>
      </c>
      <c r="S988" s="850">
        <v>122</v>
      </c>
    </row>
    <row r="989" spans="1:19" ht="14.45" customHeight="1" x14ac:dyDescent="0.2">
      <c r="A989" s="831" t="s">
        <v>6366</v>
      </c>
      <c r="B989" s="832" t="s">
        <v>6367</v>
      </c>
      <c r="C989" s="832" t="s">
        <v>616</v>
      </c>
      <c r="D989" s="832" t="s">
        <v>3276</v>
      </c>
      <c r="E989" s="832" t="s">
        <v>6657</v>
      </c>
      <c r="F989" s="832" t="s">
        <v>6662</v>
      </c>
      <c r="G989" s="832" t="s">
        <v>6663</v>
      </c>
      <c r="H989" s="849">
        <v>9</v>
      </c>
      <c r="I989" s="849">
        <v>1323</v>
      </c>
      <c r="J989" s="832">
        <v>6.7644953471725125E-2</v>
      </c>
      <c r="K989" s="832">
        <v>147</v>
      </c>
      <c r="L989" s="849">
        <v>133</v>
      </c>
      <c r="M989" s="849">
        <v>19558</v>
      </c>
      <c r="N989" s="832">
        <v>1</v>
      </c>
      <c r="O989" s="832">
        <v>147.05263157894737</v>
      </c>
      <c r="P989" s="849">
        <v>1</v>
      </c>
      <c r="Q989" s="849">
        <v>151</v>
      </c>
      <c r="R989" s="837">
        <v>7.7206258308620511E-3</v>
      </c>
      <c r="S989" s="850">
        <v>151</v>
      </c>
    </row>
    <row r="990" spans="1:19" ht="14.45" customHeight="1" x14ac:dyDescent="0.2">
      <c r="A990" s="831" t="s">
        <v>6366</v>
      </c>
      <c r="B990" s="832" t="s">
        <v>6367</v>
      </c>
      <c r="C990" s="832" t="s">
        <v>616</v>
      </c>
      <c r="D990" s="832" t="s">
        <v>3276</v>
      </c>
      <c r="E990" s="832" t="s">
        <v>6657</v>
      </c>
      <c r="F990" s="832" t="s">
        <v>6664</v>
      </c>
      <c r="G990" s="832" t="s">
        <v>6665</v>
      </c>
      <c r="H990" s="849">
        <v>4</v>
      </c>
      <c r="I990" s="849">
        <v>784</v>
      </c>
      <c r="J990" s="832">
        <v>1</v>
      </c>
      <c r="K990" s="832">
        <v>196</v>
      </c>
      <c r="L990" s="849">
        <v>4</v>
      </c>
      <c r="M990" s="849">
        <v>784</v>
      </c>
      <c r="N990" s="832">
        <v>1</v>
      </c>
      <c r="O990" s="832">
        <v>196</v>
      </c>
      <c r="P990" s="849">
        <v>2</v>
      </c>
      <c r="Q990" s="849">
        <v>398</v>
      </c>
      <c r="R990" s="837">
        <v>0.50765306122448983</v>
      </c>
      <c r="S990" s="850">
        <v>199</v>
      </c>
    </row>
    <row r="991" spans="1:19" ht="14.45" customHeight="1" x14ac:dyDescent="0.2">
      <c r="A991" s="831" t="s">
        <v>6366</v>
      </c>
      <c r="B991" s="832" t="s">
        <v>6367</v>
      </c>
      <c r="C991" s="832" t="s">
        <v>616</v>
      </c>
      <c r="D991" s="832" t="s">
        <v>3276</v>
      </c>
      <c r="E991" s="832" t="s">
        <v>6657</v>
      </c>
      <c r="F991" s="832" t="s">
        <v>6666</v>
      </c>
      <c r="G991" s="832" t="s">
        <v>6667</v>
      </c>
      <c r="H991" s="849">
        <v>40</v>
      </c>
      <c r="I991" s="849">
        <v>1480</v>
      </c>
      <c r="J991" s="832">
        <v>0.42553191489361702</v>
      </c>
      <c r="K991" s="832">
        <v>37</v>
      </c>
      <c r="L991" s="849">
        <v>94</v>
      </c>
      <c r="M991" s="849">
        <v>3478</v>
      </c>
      <c r="N991" s="832">
        <v>1</v>
      </c>
      <c r="O991" s="832">
        <v>37</v>
      </c>
      <c r="P991" s="849">
        <v>86</v>
      </c>
      <c r="Q991" s="849">
        <v>3268</v>
      </c>
      <c r="R991" s="837">
        <v>0.9396204715353651</v>
      </c>
      <c r="S991" s="850">
        <v>38</v>
      </c>
    </row>
    <row r="992" spans="1:19" ht="14.45" customHeight="1" x14ac:dyDescent="0.2">
      <c r="A992" s="831" t="s">
        <v>6366</v>
      </c>
      <c r="B992" s="832" t="s">
        <v>6367</v>
      </c>
      <c r="C992" s="832" t="s">
        <v>616</v>
      </c>
      <c r="D992" s="832" t="s">
        <v>3276</v>
      </c>
      <c r="E992" s="832" t="s">
        <v>6657</v>
      </c>
      <c r="F992" s="832" t="s">
        <v>6668</v>
      </c>
      <c r="G992" s="832" t="s">
        <v>6669</v>
      </c>
      <c r="H992" s="849">
        <v>2</v>
      </c>
      <c r="I992" s="849">
        <v>10</v>
      </c>
      <c r="J992" s="832">
        <v>2</v>
      </c>
      <c r="K992" s="832">
        <v>5</v>
      </c>
      <c r="L992" s="849">
        <v>1</v>
      </c>
      <c r="M992" s="849">
        <v>5</v>
      </c>
      <c r="N992" s="832">
        <v>1</v>
      </c>
      <c r="O992" s="832">
        <v>5</v>
      </c>
      <c r="P992" s="849"/>
      <c r="Q992" s="849"/>
      <c r="R992" s="837"/>
      <c r="S992" s="850"/>
    </row>
    <row r="993" spans="1:19" ht="14.45" customHeight="1" x14ac:dyDescent="0.2">
      <c r="A993" s="831" t="s">
        <v>6366</v>
      </c>
      <c r="B993" s="832" t="s">
        <v>6367</v>
      </c>
      <c r="C993" s="832" t="s">
        <v>616</v>
      </c>
      <c r="D993" s="832" t="s">
        <v>3276</v>
      </c>
      <c r="E993" s="832" t="s">
        <v>6657</v>
      </c>
      <c r="F993" s="832" t="s">
        <v>6672</v>
      </c>
      <c r="G993" s="832" t="s">
        <v>6673</v>
      </c>
      <c r="H993" s="849">
        <v>2023</v>
      </c>
      <c r="I993" s="849">
        <v>358071</v>
      </c>
      <c r="J993" s="832">
        <v>0.92830402928503652</v>
      </c>
      <c r="K993" s="832">
        <v>177</v>
      </c>
      <c r="L993" s="849">
        <v>2167</v>
      </c>
      <c r="M993" s="849">
        <v>385726</v>
      </c>
      <c r="N993" s="832">
        <v>1</v>
      </c>
      <c r="O993" s="832">
        <v>178</v>
      </c>
      <c r="P993" s="849">
        <v>2157</v>
      </c>
      <c r="Q993" s="849">
        <v>386103</v>
      </c>
      <c r="R993" s="837">
        <v>1.000977377724084</v>
      </c>
      <c r="S993" s="850">
        <v>179</v>
      </c>
    </row>
    <row r="994" spans="1:19" ht="14.45" customHeight="1" x14ac:dyDescent="0.2">
      <c r="A994" s="831" t="s">
        <v>6366</v>
      </c>
      <c r="B994" s="832" t="s">
        <v>6367</v>
      </c>
      <c r="C994" s="832" t="s">
        <v>616</v>
      </c>
      <c r="D994" s="832" t="s">
        <v>3276</v>
      </c>
      <c r="E994" s="832" t="s">
        <v>6657</v>
      </c>
      <c r="F994" s="832" t="s">
        <v>6676</v>
      </c>
      <c r="G994" s="832" t="s">
        <v>6677</v>
      </c>
      <c r="H994" s="849">
        <v>377</v>
      </c>
      <c r="I994" s="849">
        <v>0</v>
      </c>
      <c r="J994" s="832"/>
      <c r="K994" s="832">
        <v>0</v>
      </c>
      <c r="L994" s="849">
        <v>548</v>
      </c>
      <c r="M994" s="849">
        <v>0</v>
      </c>
      <c r="N994" s="832"/>
      <c r="O994" s="832">
        <v>0</v>
      </c>
      <c r="P994" s="849">
        <v>517</v>
      </c>
      <c r="Q994" s="849">
        <v>0</v>
      </c>
      <c r="R994" s="837"/>
      <c r="S994" s="850">
        <v>0</v>
      </c>
    </row>
    <row r="995" spans="1:19" ht="14.45" customHeight="1" x14ac:dyDescent="0.2">
      <c r="A995" s="831" t="s">
        <v>6366</v>
      </c>
      <c r="B995" s="832" t="s">
        <v>6367</v>
      </c>
      <c r="C995" s="832" t="s">
        <v>616</v>
      </c>
      <c r="D995" s="832" t="s">
        <v>3276</v>
      </c>
      <c r="E995" s="832" t="s">
        <v>6657</v>
      </c>
      <c r="F995" s="832" t="s">
        <v>6678</v>
      </c>
      <c r="G995" s="832" t="s">
        <v>6679</v>
      </c>
      <c r="H995" s="849">
        <v>40</v>
      </c>
      <c r="I995" s="849">
        <v>0</v>
      </c>
      <c r="J995" s="832"/>
      <c r="K995" s="832">
        <v>0</v>
      </c>
      <c r="L995" s="849">
        <v>77</v>
      </c>
      <c r="M995" s="849">
        <v>0</v>
      </c>
      <c r="N995" s="832"/>
      <c r="O995" s="832">
        <v>0</v>
      </c>
      <c r="P995" s="849">
        <v>50</v>
      </c>
      <c r="Q995" s="849">
        <v>0</v>
      </c>
      <c r="R995" s="837"/>
      <c r="S995" s="850">
        <v>0</v>
      </c>
    </row>
    <row r="996" spans="1:19" ht="14.45" customHeight="1" x14ac:dyDescent="0.2">
      <c r="A996" s="831" t="s">
        <v>6366</v>
      </c>
      <c r="B996" s="832" t="s">
        <v>6367</v>
      </c>
      <c r="C996" s="832" t="s">
        <v>616</v>
      </c>
      <c r="D996" s="832" t="s">
        <v>3276</v>
      </c>
      <c r="E996" s="832" t="s">
        <v>6657</v>
      </c>
      <c r="F996" s="832" t="s">
        <v>6680</v>
      </c>
      <c r="G996" s="832" t="s">
        <v>6681</v>
      </c>
      <c r="H996" s="849">
        <v>1335</v>
      </c>
      <c r="I996" s="849">
        <v>324405</v>
      </c>
      <c r="J996" s="832">
        <v>0.95375085260013637</v>
      </c>
      <c r="K996" s="832">
        <v>243</v>
      </c>
      <c r="L996" s="849">
        <v>1394</v>
      </c>
      <c r="M996" s="849">
        <v>340136</v>
      </c>
      <c r="N996" s="832">
        <v>1</v>
      </c>
      <c r="O996" s="832">
        <v>244</v>
      </c>
      <c r="P996" s="849">
        <v>1369</v>
      </c>
      <c r="Q996" s="849">
        <v>335405</v>
      </c>
      <c r="R996" s="837">
        <v>0.9860908577745372</v>
      </c>
      <c r="S996" s="850">
        <v>245</v>
      </c>
    </row>
    <row r="997" spans="1:19" ht="14.45" customHeight="1" x14ac:dyDescent="0.2">
      <c r="A997" s="831" t="s">
        <v>6366</v>
      </c>
      <c r="B997" s="832" t="s">
        <v>6367</v>
      </c>
      <c r="C997" s="832" t="s">
        <v>616</v>
      </c>
      <c r="D997" s="832" t="s">
        <v>3276</v>
      </c>
      <c r="E997" s="832" t="s">
        <v>6657</v>
      </c>
      <c r="F997" s="832" t="s">
        <v>6682</v>
      </c>
      <c r="G997" s="832" t="s">
        <v>6683</v>
      </c>
      <c r="H997" s="849">
        <v>2320</v>
      </c>
      <c r="I997" s="849">
        <v>77333.33</v>
      </c>
      <c r="J997" s="832">
        <v>1.2831861402616538</v>
      </c>
      <c r="K997" s="832">
        <v>33.333331896551726</v>
      </c>
      <c r="L997" s="849">
        <v>1808</v>
      </c>
      <c r="M997" s="849">
        <v>60266.650000000009</v>
      </c>
      <c r="N997" s="832">
        <v>1</v>
      </c>
      <c r="O997" s="832">
        <v>33.333324115044256</v>
      </c>
      <c r="P997" s="849">
        <v>2086</v>
      </c>
      <c r="Q997" s="849">
        <v>69533.33</v>
      </c>
      <c r="R997" s="837">
        <v>1.153761325708331</v>
      </c>
      <c r="S997" s="850">
        <v>33.333331735378714</v>
      </c>
    </row>
    <row r="998" spans="1:19" ht="14.45" customHeight="1" x14ac:dyDescent="0.2">
      <c r="A998" s="831" t="s">
        <v>6366</v>
      </c>
      <c r="B998" s="832" t="s">
        <v>6367</v>
      </c>
      <c r="C998" s="832" t="s">
        <v>616</v>
      </c>
      <c r="D998" s="832" t="s">
        <v>3276</v>
      </c>
      <c r="E998" s="832" t="s">
        <v>6657</v>
      </c>
      <c r="F998" s="832" t="s">
        <v>6684</v>
      </c>
      <c r="G998" s="832" t="s">
        <v>6685</v>
      </c>
      <c r="H998" s="849">
        <v>1965</v>
      </c>
      <c r="I998" s="849">
        <v>72705</v>
      </c>
      <c r="J998" s="832">
        <v>0.92427093132643456</v>
      </c>
      <c r="K998" s="832">
        <v>37</v>
      </c>
      <c r="L998" s="849">
        <v>2126</v>
      </c>
      <c r="M998" s="849">
        <v>78662</v>
      </c>
      <c r="N998" s="832">
        <v>1</v>
      </c>
      <c r="O998" s="832">
        <v>37</v>
      </c>
      <c r="P998" s="849">
        <v>2065</v>
      </c>
      <c r="Q998" s="849">
        <v>78470</v>
      </c>
      <c r="R998" s="837">
        <v>0.99755917723932774</v>
      </c>
      <c r="S998" s="850">
        <v>38</v>
      </c>
    </row>
    <row r="999" spans="1:19" ht="14.45" customHeight="1" x14ac:dyDescent="0.2">
      <c r="A999" s="831" t="s">
        <v>6366</v>
      </c>
      <c r="B999" s="832" t="s">
        <v>6367</v>
      </c>
      <c r="C999" s="832" t="s">
        <v>616</v>
      </c>
      <c r="D999" s="832" t="s">
        <v>3276</v>
      </c>
      <c r="E999" s="832" t="s">
        <v>6657</v>
      </c>
      <c r="F999" s="832" t="s">
        <v>6686</v>
      </c>
      <c r="G999" s="832" t="s">
        <v>6687</v>
      </c>
      <c r="H999" s="849">
        <v>22</v>
      </c>
      <c r="I999" s="849">
        <v>1892</v>
      </c>
      <c r="J999" s="832">
        <v>0.7857142857142857</v>
      </c>
      <c r="K999" s="832">
        <v>86</v>
      </c>
      <c r="L999" s="849">
        <v>28</v>
      </c>
      <c r="M999" s="849">
        <v>2408</v>
      </c>
      <c r="N999" s="832">
        <v>1</v>
      </c>
      <c r="O999" s="832">
        <v>86</v>
      </c>
      <c r="P999" s="849">
        <v>25</v>
      </c>
      <c r="Q999" s="849">
        <v>2175</v>
      </c>
      <c r="R999" s="837">
        <v>0.90323920265780733</v>
      </c>
      <c r="S999" s="850">
        <v>87</v>
      </c>
    </row>
    <row r="1000" spans="1:19" ht="14.45" customHeight="1" x14ac:dyDescent="0.2">
      <c r="A1000" s="831" t="s">
        <v>6366</v>
      </c>
      <c r="B1000" s="832" t="s">
        <v>6367</v>
      </c>
      <c r="C1000" s="832" t="s">
        <v>616</v>
      </c>
      <c r="D1000" s="832" t="s">
        <v>3276</v>
      </c>
      <c r="E1000" s="832" t="s">
        <v>6657</v>
      </c>
      <c r="F1000" s="832" t="s">
        <v>6688</v>
      </c>
      <c r="G1000" s="832" t="s">
        <v>6689</v>
      </c>
      <c r="H1000" s="849">
        <v>261</v>
      </c>
      <c r="I1000" s="849">
        <v>8352</v>
      </c>
      <c r="J1000" s="832">
        <v>0.82857142857142863</v>
      </c>
      <c r="K1000" s="832">
        <v>32</v>
      </c>
      <c r="L1000" s="849">
        <v>315</v>
      </c>
      <c r="M1000" s="849">
        <v>10080</v>
      </c>
      <c r="N1000" s="832">
        <v>1</v>
      </c>
      <c r="O1000" s="832">
        <v>32</v>
      </c>
      <c r="P1000" s="849">
        <v>319</v>
      </c>
      <c r="Q1000" s="849">
        <v>10527</v>
      </c>
      <c r="R1000" s="837">
        <v>1.044345238095238</v>
      </c>
      <c r="S1000" s="850">
        <v>33</v>
      </c>
    </row>
    <row r="1001" spans="1:19" ht="14.45" customHeight="1" x14ac:dyDescent="0.2">
      <c r="A1001" s="831" t="s">
        <v>6366</v>
      </c>
      <c r="B1001" s="832" t="s">
        <v>6367</v>
      </c>
      <c r="C1001" s="832" t="s">
        <v>616</v>
      </c>
      <c r="D1001" s="832" t="s">
        <v>3276</v>
      </c>
      <c r="E1001" s="832" t="s">
        <v>6657</v>
      </c>
      <c r="F1001" s="832" t="s">
        <v>6694</v>
      </c>
      <c r="G1001" s="832" t="s">
        <v>6695</v>
      </c>
      <c r="H1001" s="849">
        <v>923</v>
      </c>
      <c r="I1001" s="849">
        <v>121836</v>
      </c>
      <c r="J1001" s="832">
        <v>1.1879021879021878</v>
      </c>
      <c r="K1001" s="832">
        <v>132</v>
      </c>
      <c r="L1001" s="849">
        <v>777</v>
      </c>
      <c r="M1001" s="849">
        <v>102564</v>
      </c>
      <c r="N1001" s="832">
        <v>1</v>
      </c>
      <c r="O1001" s="832">
        <v>132</v>
      </c>
      <c r="P1001" s="849">
        <v>893</v>
      </c>
      <c r="Q1001" s="849">
        <v>120555</v>
      </c>
      <c r="R1001" s="837">
        <v>1.1754124254124254</v>
      </c>
      <c r="S1001" s="850">
        <v>135</v>
      </c>
    </row>
    <row r="1002" spans="1:19" ht="14.45" customHeight="1" x14ac:dyDescent="0.2">
      <c r="A1002" s="831" t="s">
        <v>6366</v>
      </c>
      <c r="B1002" s="832" t="s">
        <v>6367</v>
      </c>
      <c r="C1002" s="832" t="s">
        <v>616</v>
      </c>
      <c r="D1002" s="832" t="s">
        <v>3276</v>
      </c>
      <c r="E1002" s="832" t="s">
        <v>6657</v>
      </c>
      <c r="F1002" s="832" t="s">
        <v>6696</v>
      </c>
      <c r="G1002" s="832" t="s">
        <v>6697</v>
      </c>
      <c r="H1002" s="849">
        <v>1</v>
      </c>
      <c r="I1002" s="849">
        <v>0</v>
      </c>
      <c r="J1002" s="832"/>
      <c r="K1002" s="832">
        <v>0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5" customHeight="1" x14ac:dyDescent="0.2">
      <c r="A1003" s="831" t="s">
        <v>6366</v>
      </c>
      <c r="B1003" s="832" t="s">
        <v>6367</v>
      </c>
      <c r="C1003" s="832" t="s">
        <v>616</v>
      </c>
      <c r="D1003" s="832" t="s">
        <v>3276</v>
      </c>
      <c r="E1003" s="832" t="s">
        <v>6657</v>
      </c>
      <c r="F1003" s="832" t="s">
        <v>6698</v>
      </c>
      <c r="G1003" s="832" t="s">
        <v>6699</v>
      </c>
      <c r="H1003" s="849">
        <v>227</v>
      </c>
      <c r="I1003" s="849">
        <v>80585</v>
      </c>
      <c r="J1003" s="832">
        <v>0.94979079497907948</v>
      </c>
      <c r="K1003" s="832">
        <v>355</v>
      </c>
      <c r="L1003" s="849">
        <v>239</v>
      </c>
      <c r="M1003" s="849">
        <v>84845</v>
      </c>
      <c r="N1003" s="832">
        <v>1</v>
      </c>
      <c r="O1003" s="832">
        <v>355</v>
      </c>
      <c r="P1003" s="849">
        <v>115</v>
      </c>
      <c r="Q1003" s="849">
        <v>41170</v>
      </c>
      <c r="R1003" s="837">
        <v>0.48523778655194766</v>
      </c>
      <c r="S1003" s="850">
        <v>358</v>
      </c>
    </row>
    <row r="1004" spans="1:19" ht="14.45" customHeight="1" x14ac:dyDescent="0.2">
      <c r="A1004" s="831" t="s">
        <v>6366</v>
      </c>
      <c r="B1004" s="832" t="s">
        <v>6367</v>
      </c>
      <c r="C1004" s="832" t="s">
        <v>616</v>
      </c>
      <c r="D1004" s="832" t="s">
        <v>3276</v>
      </c>
      <c r="E1004" s="832" t="s">
        <v>6657</v>
      </c>
      <c r="F1004" s="832" t="s">
        <v>6700</v>
      </c>
      <c r="G1004" s="832" t="s">
        <v>6701</v>
      </c>
      <c r="H1004" s="849">
        <v>843</v>
      </c>
      <c r="I1004" s="849">
        <v>49737</v>
      </c>
      <c r="J1004" s="832">
        <v>1.1167317796039338</v>
      </c>
      <c r="K1004" s="832">
        <v>59</v>
      </c>
      <c r="L1004" s="849">
        <v>752</v>
      </c>
      <c r="M1004" s="849">
        <v>44538</v>
      </c>
      <c r="N1004" s="832">
        <v>1</v>
      </c>
      <c r="O1004" s="832">
        <v>59.226063829787236</v>
      </c>
      <c r="P1004" s="849">
        <v>679</v>
      </c>
      <c r="Q1004" s="849">
        <v>41419</v>
      </c>
      <c r="R1004" s="837">
        <v>0.92996991333243517</v>
      </c>
      <c r="S1004" s="850">
        <v>61</v>
      </c>
    </row>
    <row r="1005" spans="1:19" ht="14.45" customHeight="1" x14ac:dyDescent="0.2">
      <c r="A1005" s="831" t="s">
        <v>6366</v>
      </c>
      <c r="B1005" s="832" t="s">
        <v>6367</v>
      </c>
      <c r="C1005" s="832" t="s">
        <v>616</v>
      </c>
      <c r="D1005" s="832" t="s">
        <v>3276</v>
      </c>
      <c r="E1005" s="832" t="s">
        <v>6657</v>
      </c>
      <c r="F1005" s="832" t="s">
        <v>6702</v>
      </c>
      <c r="G1005" s="832" t="s">
        <v>6703</v>
      </c>
      <c r="H1005" s="849">
        <v>73</v>
      </c>
      <c r="I1005" s="849">
        <v>51173</v>
      </c>
      <c r="J1005" s="832">
        <v>0.86780965947632616</v>
      </c>
      <c r="K1005" s="832">
        <v>701</v>
      </c>
      <c r="L1005" s="849">
        <v>84</v>
      </c>
      <c r="M1005" s="849">
        <v>58968</v>
      </c>
      <c r="N1005" s="832">
        <v>1</v>
      </c>
      <c r="O1005" s="832">
        <v>702</v>
      </c>
      <c r="P1005" s="849">
        <v>79</v>
      </c>
      <c r="Q1005" s="849">
        <v>55853</v>
      </c>
      <c r="R1005" s="837">
        <v>0.94717473884140546</v>
      </c>
      <c r="S1005" s="850">
        <v>707</v>
      </c>
    </row>
    <row r="1006" spans="1:19" ht="14.45" customHeight="1" x14ac:dyDescent="0.2">
      <c r="A1006" s="831" t="s">
        <v>6366</v>
      </c>
      <c r="B1006" s="832" t="s">
        <v>6367</v>
      </c>
      <c r="C1006" s="832" t="s">
        <v>616</v>
      </c>
      <c r="D1006" s="832" t="s">
        <v>3276</v>
      </c>
      <c r="E1006" s="832" t="s">
        <v>6657</v>
      </c>
      <c r="F1006" s="832" t="s">
        <v>6704</v>
      </c>
      <c r="G1006" s="832" t="s">
        <v>6705</v>
      </c>
      <c r="H1006" s="849">
        <v>2</v>
      </c>
      <c r="I1006" s="849">
        <v>118</v>
      </c>
      <c r="J1006" s="832"/>
      <c r="K1006" s="832">
        <v>59</v>
      </c>
      <c r="L1006" s="849"/>
      <c r="M1006" s="849"/>
      <c r="N1006" s="832"/>
      <c r="O1006" s="832"/>
      <c r="P1006" s="849"/>
      <c r="Q1006" s="849"/>
      <c r="R1006" s="837"/>
      <c r="S1006" s="850"/>
    </row>
    <row r="1007" spans="1:19" ht="14.45" customHeight="1" x14ac:dyDescent="0.2">
      <c r="A1007" s="831" t="s">
        <v>6366</v>
      </c>
      <c r="B1007" s="832" t="s">
        <v>6367</v>
      </c>
      <c r="C1007" s="832" t="s">
        <v>616</v>
      </c>
      <c r="D1007" s="832" t="s">
        <v>3276</v>
      </c>
      <c r="E1007" s="832" t="s">
        <v>6657</v>
      </c>
      <c r="F1007" s="832" t="s">
        <v>6706</v>
      </c>
      <c r="G1007" s="832" t="s">
        <v>6707</v>
      </c>
      <c r="H1007" s="849">
        <v>6</v>
      </c>
      <c r="I1007" s="849">
        <v>696</v>
      </c>
      <c r="J1007" s="832">
        <v>1.2</v>
      </c>
      <c r="K1007" s="832">
        <v>116</v>
      </c>
      <c r="L1007" s="849">
        <v>5</v>
      </c>
      <c r="M1007" s="849">
        <v>580</v>
      </c>
      <c r="N1007" s="832">
        <v>1</v>
      </c>
      <c r="O1007" s="832">
        <v>116</v>
      </c>
      <c r="P1007" s="849">
        <v>6</v>
      </c>
      <c r="Q1007" s="849">
        <v>696</v>
      </c>
      <c r="R1007" s="837">
        <v>1.2</v>
      </c>
      <c r="S1007" s="850">
        <v>116</v>
      </c>
    </row>
    <row r="1008" spans="1:19" ht="14.45" customHeight="1" x14ac:dyDescent="0.2">
      <c r="A1008" s="831" t="s">
        <v>6366</v>
      </c>
      <c r="B1008" s="832" t="s">
        <v>6367</v>
      </c>
      <c r="C1008" s="832" t="s">
        <v>616</v>
      </c>
      <c r="D1008" s="832" t="s">
        <v>3276</v>
      </c>
      <c r="E1008" s="832" t="s">
        <v>6657</v>
      </c>
      <c r="F1008" s="832" t="s">
        <v>6708</v>
      </c>
      <c r="G1008" s="832" t="s">
        <v>6709</v>
      </c>
      <c r="H1008" s="849"/>
      <c r="I1008" s="849"/>
      <c r="J1008" s="832"/>
      <c r="K1008" s="832"/>
      <c r="L1008" s="849">
        <v>39</v>
      </c>
      <c r="M1008" s="849">
        <v>0</v>
      </c>
      <c r="N1008" s="832"/>
      <c r="O1008" s="832">
        <v>0</v>
      </c>
      <c r="P1008" s="849">
        <v>46</v>
      </c>
      <c r="Q1008" s="849">
        <v>0</v>
      </c>
      <c r="R1008" s="837"/>
      <c r="S1008" s="850">
        <v>0</v>
      </c>
    </row>
    <row r="1009" spans="1:19" ht="14.45" customHeight="1" x14ac:dyDescent="0.2">
      <c r="A1009" s="831" t="s">
        <v>6366</v>
      </c>
      <c r="B1009" s="832" t="s">
        <v>6367</v>
      </c>
      <c r="C1009" s="832" t="s">
        <v>616</v>
      </c>
      <c r="D1009" s="832" t="s">
        <v>3277</v>
      </c>
      <c r="E1009" s="832" t="s">
        <v>6368</v>
      </c>
      <c r="F1009" s="832" t="s">
        <v>6466</v>
      </c>
      <c r="G1009" s="832" t="s">
        <v>6467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1</v>
      </c>
      <c r="Q1009" s="849">
        <v>6706.6</v>
      </c>
      <c r="R1009" s="837"/>
      <c r="S1009" s="850">
        <v>6706.6</v>
      </c>
    </row>
    <row r="1010" spans="1:19" ht="14.45" customHeight="1" x14ac:dyDescent="0.2">
      <c r="A1010" s="831" t="s">
        <v>6366</v>
      </c>
      <c r="B1010" s="832" t="s">
        <v>6367</v>
      </c>
      <c r="C1010" s="832" t="s">
        <v>616</v>
      </c>
      <c r="D1010" s="832" t="s">
        <v>3277</v>
      </c>
      <c r="E1010" s="832" t="s">
        <v>6368</v>
      </c>
      <c r="F1010" s="832" t="s">
        <v>6542</v>
      </c>
      <c r="G1010" s="832" t="s">
        <v>6543</v>
      </c>
      <c r="H1010" s="849"/>
      <c r="I1010" s="849"/>
      <c r="J1010" s="832"/>
      <c r="K1010" s="832"/>
      <c r="L1010" s="849">
        <v>2.5</v>
      </c>
      <c r="M1010" s="849">
        <v>90500.55</v>
      </c>
      <c r="N1010" s="832">
        <v>1</v>
      </c>
      <c r="O1010" s="832">
        <v>36200.22</v>
      </c>
      <c r="P1010" s="849"/>
      <c r="Q1010" s="849"/>
      <c r="R1010" s="837"/>
      <c r="S1010" s="850"/>
    </row>
    <row r="1011" spans="1:19" ht="14.45" customHeight="1" x14ac:dyDescent="0.2">
      <c r="A1011" s="831" t="s">
        <v>6366</v>
      </c>
      <c r="B1011" s="832" t="s">
        <v>6367</v>
      </c>
      <c r="C1011" s="832" t="s">
        <v>616</v>
      </c>
      <c r="D1011" s="832" t="s">
        <v>3277</v>
      </c>
      <c r="E1011" s="832" t="s">
        <v>6368</v>
      </c>
      <c r="F1011" s="832" t="s">
        <v>6589</v>
      </c>
      <c r="G1011" s="832" t="s">
        <v>2235</v>
      </c>
      <c r="H1011" s="849"/>
      <c r="I1011" s="849"/>
      <c r="J1011" s="832"/>
      <c r="K1011" s="832"/>
      <c r="L1011" s="849">
        <v>1</v>
      </c>
      <c r="M1011" s="849">
        <v>15123.9</v>
      </c>
      <c r="N1011" s="832">
        <v>1</v>
      </c>
      <c r="O1011" s="832">
        <v>15123.9</v>
      </c>
      <c r="P1011" s="849"/>
      <c r="Q1011" s="849"/>
      <c r="R1011" s="837"/>
      <c r="S1011" s="850"/>
    </row>
    <row r="1012" spans="1:19" ht="14.45" customHeight="1" x14ac:dyDescent="0.2">
      <c r="A1012" s="831" t="s">
        <v>6366</v>
      </c>
      <c r="B1012" s="832" t="s">
        <v>6367</v>
      </c>
      <c r="C1012" s="832" t="s">
        <v>616</v>
      </c>
      <c r="D1012" s="832" t="s">
        <v>3277</v>
      </c>
      <c r="E1012" s="832" t="s">
        <v>6657</v>
      </c>
      <c r="F1012" s="832" t="s">
        <v>6666</v>
      </c>
      <c r="G1012" s="832" t="s">
        <v>6667</v>
      </c>
      <c r="H1012" s="849">
        <v>148</v>
      </c>
      <c r="I1012" s="849">
        <v>5476</v>
      </c>
      <c r="J1012" s="832">
        <v>1.088235294117647</v>
      </c>
      <c r="K1012" s="832">
        <v>37</v>
      </c>
      <c r="L1012" s="849">
        <v>136</v>
      </c>
      <c r="M1012" s="849">
        <v>5032</v>
      </c>
      <c r="N1012" s="832">
        <v>1</v>
      </c>
      <c r="O1012" s="832">
        <v>37</v>
      </c>
      <c r="P1012" s="849">
        <v>120</v>
      </c>
      <c r="Q1012" s="849">
        <v>4560</v>
      </c>
      <c r="R1012" s="837">
        <v>0.90620031796502387</v>
      </c>
      <c r="S1012" s="850">
        <v>38</v>
      </c>
    </row>
    <row r="1013" spans="1:19" ht="14.45" customHeight="1" x14ac:dyDescent="0.2">
      <c r="A1013" s="831" t="s">
        <v>6366</v>
      </c>
      <c r="B1013" s="832" t="s">
        <v>6367</v>
      </c>
      <c r="C1013" s="832" t="s">
        <v>616</v>
      </c>
      <c r="D1013" s="832" t="s">
        <v>3277</v>
      </c>
      <c r="E1013" s="832" t="s">
        <v>6657</v>
      </c>
      <c r="F1013" s="832" t="s">
        <v>6672</v>
      </c>
      <c r="G1013" s="832" t="s">
        <v>6673</v>
      </c>
      <c r="H1013" s="849">
        <v>1</v>
      </c>
      <c r="I1013" s="849">
        <v>177</v>
      </c>
      <c r="J1013" s="832"/>
      <c r="K1013" s="832">
        <v>177</v>
      </c>
      <c r="L1013" s="849"/>
      <c r="M1013" s="849"/>
      <c r="N1013" s="832"/>
      <c r="O1013" s="832"/>
      <c r="P1013" s="849">
        <v>1</v>
      </c>
      <c r="Q1013" s="849">
        <v>179</v>
      </c>
      <c r="R1013" s="837"/>
      <c r="S1013" s="850">
        <v>179</v>
      </c>
    </row>
    <row r="1014" spans="1:19" ht="14.45" customHeight="1" x14ac:dyDescent="0.2">
      <c r="A1014" s="831" t="s">
        <v>6366</v>
      </c>
      <c r="B1014" s="832" t="s">
        <v>6367</v>
      </c>
      <c r="C1014" s="832" t="s">
        <v>616</v>
      </c>
      <c r="D1014" s="832" t="s">
        <v>3277</v>
      </c>
      <c r="E1014" s="832" t="s">
        <v>6657</v>
      </c>
      <c r="F1014" s="832" t="s">
        <v>6676</v>
      </c>
      <c r="G1014" s="832" t="s">
        <v>6677</v>
      </c>
      <c r="H1014" s="849"/>
      <c r="I1014" s="849"/>
      <c r="J1014" s="832"/>
      <c r="K1014" s="832"/>
      <c r="L1014" s="849">
        <v>1</v>
      </c>
      <c r="M1014" s="849">
        <v>0</v>
      </c>
      <c r="N1014" s="832"/>
      <c r="O1014" s="832">
        <v>0</v>
      </c>
      <c r="P1014" s="849"/>
      <c r="Q1014" s="849"/>
      <c r="R1014" s="837"/>
      <c r="S1014" s="850"/>
    </row>
    <row r="1015" spans="1:19" ht="14.45" customHeight="1" x14ac:dyDescent="0.2">
      <c r="A1015" s="831" t="s">
        <v>6366</v>
      </c>
      <c r="B1015" s="832" t="s">
        <v>6367</v>
      </c>
      <c r="C1015" s="832" t="s">
        <v>616</v>
      </c>
      <c r="D1015" s="832" t="s">
        <v>3277</v>
      </c>
      <c r="E1015" s="832" t="s">
        <v>6657</v>
      </c>
      <c r="F1015" s="832" t="s">
        <v>6678</v>
      </c>
      <c r="G1015" s="832" t="s">
        <v>6679</v>
      </c>
      <c r="H1015" s="849">
        <v>1</v>
      </c>
      <c r="I1015" s="849">
        <v>0</v>
      </c>
      <c r="J1015" s="832"/>
      <c r="K1015" s="832">
        <v>0</v>
      </c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5" customHeight="1" x14ac:dyDescent="0.2">
      <c r="A1016" s="831" t="s">
        <v>6366</v>
      </c>
      <c r="B1016" s="832" t="s">
        <v>6367</v>
      </c>
      <c r="C1016" s="832" t="s">
        <v>616</v>
      </c>
      <c r="D1016" s="832" t="s">
        <v>3277</v>
      </c>
      <c r="E1016" s="832" t="s">
        <v>6657</v>
      </c>
      <c r="F1016" s="832" t="s">
        <v>6682</v>
      </c>
      <c r="G1016" s="832" t="s">
        <v>6683</v>
      </c>
      <c r="H1016" s="849">
        <v>153</v>
      </c>
      <c r="I1016" s="849">
        <v>5100</v>
      </c>
      <c r="J1016" s="832">
        <v>1.3783746530414782</v>
      </c>
      <c r="K1016" s="832">
        <v>33.333333333333336</v>
      </c>
      <c r="L1016" s="849">
        <v>111</v>
      </c>
      <c r="M1016" s="849">
        <v>3700.01</v>
      </c>
      <c r="N1016" s="832">
        <v>1</v>
      </c>
      <c r="O1016" s="832">
        <v>33.333423423423426</v>
      </c>
      <c r="P1016" s="849">
        <v>102</v>
      </c>
      <c r="Q1016" s="849">
        <v>3400</v>
      </c>
      <c r="R1016" s="837">
        <v>0.91891643536098544</v>
      </c>
      <c r="S1016" s="850">
        <v>33.333333333333336</v>
      </c>
    </row>
    <row r="1017" spans="1:19" ht="14.45" customHeight="1" x14ac:dyDescent="0.2">
      <c r="A1017" s="831" t="s">
        <v>6366</v>
      </c>
      <c r="B1017" s="832" t="s">
        <v>6367</v>
      </c>
      <c r="C1017" s="832" t="s">
        <v>616</v>
      </c>
      <c r="D1017" s="832" t="s">
        <v>3277</v>
      </c>
      <c r="E1017" s="832" t="s">
        <v>6657</v>
      </c>
      <c r="F1017" s="832" t="s">
        <v>6688</v>
      </c>
      <c r="G1017" s="832" t="s">
        <v>6689</v>
      </c>
      <c r="H1017" s="849"/>
      <c r="I1017" s="849"/>
      <c r="J1017" s="832"/>
      <c r="K1017" s="832"/>
      <c r="L1017" s="849">
        <v>1</v>
      </c>
      <c r="M1017" s="849">
        <v>32</v>
      </c>
      <c r="N1017" s="832">
        <v>1</v>
      </c>
      <c r="O1017" s="832">
        <v>32</v>
      </c>
      <c r="P1017" s="849">
        <v>1</v>
      </c>
      <c r="Q1017" s="849">
        <v>33</v>
      </c>
      <c r="R1017" s="837">
        <v>1.03125</v>
      </c>
      <c r="S1017" s="850">
        <v>33</v>
      </c>
    </row>
    <row r="1018" spans="1:19" ht="14.45" customHeight="1" x14ac:dyDescent="0.2">
      <c r="A1018" s="831" t="s">
        <v>6366</v>
      </c>
      <c r="B1018" s="832" t="s">
        <v>6367</v>
      </c>
      <c r="C1018" s="832" t="s">
        <v>616</v>
      </c>
      <c r="D1018" s="832" t="s">
        <v>3277</v>
      </c>
      <c r="E1018" s="832" t="s">
        <v>6657</v>
      </c>
      <c r="F1018" s="832" t="s">
        <v>6698</v>
      </c>
      <c r="G1018" s="832" t="s">
        <v>6699</v>
      </c>
      <c r="H1018" s="849">
        <v>151</v>
      </c>
      <c r="I1018" s="849">
        <v>53605</v>
      </c>
      <c r="J1018" s="832">
        <v>1.3482142857142858</v>
      </c>
      <c r="K1018" s="832">
        <v>355</v>
      </c>
      <c r="L1018" s="849">
        <v>112</v>
      </c>
      <c r="M1018" s="849">
        <v>39760</v>
      </c>
      <c r="N1018" s="832">
        <v>1</v>
      </c>
      <c r="O1018" s="832">
        <v>355</v>
      </c>
      <c r="P1018" s="849">
        <v>102</v>
      </c>
      <c r="Q1018" s="849">
        <v>36516</v>
      </c>
      <c r="R1018" s="837">
        <v>0.91841046277665994</v>
      </c>
      <c r="S1018" s="850">
        <v>358</v>
      </c>
    </row>
    <row r="1019" spans="1:19" ht="14.45" customHeight="1" x14ac:dyDescent="0.2">
      <c r="A1019" s="831" t="s">
        <v>6366</v>
      </c>
      <c r="B1019" s="832" t="s">
        <v>6367</v>
      </c>
      <c r="C1019" s="832" t="s">
        <v>616</v>
      </c>
      <c r="D1019" s="832" t="s">
        <v>3278</v>
      </c>
      <c r="E1019" s="832" t="s">
        <v>6368</v>
      </c>
      <c r="F1019" s="832" t="s">
        <v>6472</v>
      </c>
      <c r="G1019" s="832" t="s">
        <v>2831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0.6</v>
      </c>
      <c r="Q1019" s="849">
        <v>320.16000000000003</v>
      </c>
      <c r="R1019" s="837"/>
      <c r="S1019" s="850">
        <v>533.6</v>
      </c>
    </row>
    <row r="1020" spans="1:19" ht="14.45" customHeight="1" x14ac:dyDescent="0.2">
      <c r="A1020" s="831" t="s">
        <v>6366</v>
      </c>
      <c r="B1020" s="832" t="s">
        <v>6367</v>
      </c>
      <c r="C1020" s="832" t="s">
        <v>616</v>
      </c>
      <c r="D1020" s="832" t="s">
        <v>3278</v>
      </c>
      <c r="E1020" s="832" t="s">
        <v>6657</v>
      </c>
      <c r="F1020" s="832" t="s">
        <v>6666</v>
      </c>
      <c r="G1020" s="832" t="s">
        <v>6667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3</v>
      </c>
      <c r="Q1020" s="849">
        <v>114</v>
      </c>
      <c r="R1020" s="837"/>
      <c r="S1020" s="850">
        <v>38</v>
      </c>
    </row>
    <row r="1021" spans="1:19" ht="14.45" customHeight="1" x14ac:dyDescent="0.2">
      <c r="A1021" s="831" t="s">
        <v>6366</v>
      </c>
      <c r="B1021" s="832" t="s">
        <v>6367</v>
      </c>
      <c r="C1021" s="832" t="s">
        <v>616</v>
      </c>
      <c r="D1021" s="832" t="s">
        <v>3278</v>
      </c>
      <c r="E1021" s="832" t="s">
        <v>6657</v>
      </c>
      <c r="F1021" s="832" t="s">
        <v>6688</v>
      </c>
      <c r="G1021" s="832" t="s">
        <v>6689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3</v>
      </c>
      <c r="Q1021" s="849">
        <v>99</v>
      </c>
      <c r="R1021" s="837"/>
      <c r="S1021" s="850">
        <v>33</v>
      </c>
    </row>
    <row r="1022" spans="1:19" ht="14.45" customHeight="1" x14ac:dyDescent="0.2">
      <c r="A1022" s="831" t="s">
        <v>6366</v>
      </c>
      <c r="B1022" s="832" t="s">
        <v>6367</v>
      </c>
      <c r="C1022" s="832" t="s">
        <v>616</v>
      </c>
      <c r="D1022" s="832" t="s">
        <v>3278</v>
      </c>
      <c r="E1022" s="832" t="s">
        <v>6657</v>
      </c>
      <c r="F1022" s="832" t="s">
        <v>6706</v>
      </c>
      <c r="G1022" s="832" t="s">
        <v>6707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1</v>
      </c>
      <c r="Q1022" s="849">
        <v>116</v>
      </c>
      <c r="R1022" s="837"/>
      <c r="S1022" s="850">
        <v>116</v>
      </c>
    </row>
    <row r="1023" spans="1:19" ht="14.45" customHeight="1" x14ac:dyDescent="0.2">
      <c r="A1023" s="831" t="s">
        <v>6366</v>
      </c>
      <c r="B1023" s="832" t="s">
        <v>6367</v>
      </c>
      <c r="C1023" s="832" t="s">
        <v>616</v>
      </c>
      <c r="D1023" s="832" t="s">
        <v>3281</v>
      </c>
      <c r="E1023" s="832" t="s">
        <v>6368</v>
      </c>
      <c r="F1023" s="832" t="s">
        <v>6369</v>
      </c>
      <c r="G1023" s="832" t="s">
        <v>6370</v>
      </c>
      <c r="H1023" s="849"/>
      <c r="I1023" s="849"/>
      <c r="J1023" s="832"/>
      <c r="K1023" s="832"/>
      <c r="L1023" s="849">
        <v>0.60000000000000009</v>
      </c>
      <c r="M1023" s="849">
        <v>32.46</v>
      </c>
      <c r="N1023" s="832">
        <v>1</v>
      </c>
      <c r="O1023" s="832">
        <v>54.099999999999994</v>
      </c>
      <c r="P1023" s="849"/>
      <c r="Q1023" s="849"/>
      <c r="R1023" s="837"/>
      <c r="S1023" s="850"/>
    </row>
    <row r="1024" spans="1:19" ht="14.45" customHeight="1" x14ac:dyDescent="0.2">
      <c r="A1024" s="831" t="s">
        <v>6366</v>
      </c>
      <c r="B1024" s="832" t="s">
        <v>6367</v>
      </c>
      <c r="C1024" s="832" t="s">
        <v>616</v>
      </c>
      <c r="D1024" s="832" t="s">
        <v>3281</v>
      </c>
      <c r="E1024" s="832" t="s">
        <v>6368</v>
      </c>
      <c r="F1024" s="832" t="s">
        <v>6377</v>
      </c>
      <c r="G1024" s="832" t="s">
        <v>6378</v>
      </c>
      <c r="H1024" s="849"/>
      <c r="I1024" s="849"/>
      <c r="J1024" s="832"/>
      <c r="K1024" s="832"/>
      <c r="L1024" s="849">
        <v>0.2</v>
      </c>
      <c r="M1024" s="849">
        <v>30.6</v>
      </c>
      <c r="N1024" s="832">
        <v>1</v>
      </c>
      <c r="O1024" s="832">
        <v>153</v>
      </c>
      <c r="P1024" s="849"/>
      <c r="Q1024" s="849"/>
      <c r="R1024" s="837"/>
      <c r="S1024" s="850"/>
    </row>
    <row r="1025" spans="1:19" ht="14.45" customHeight="1" x14ac:dyDescent="0.2">
      <c r="A1025" s="831" t="s">
        <v>6366</v>
      </c>
      <c r="B1025" s="832" t="s">
        <v>6367</v>
      </c>
      <c r="C1025" s="832" t="s">
        <v>616</v>
      </c>
      <c r="D1025" s="832" t="s">
        <v>3281</v>
      </c>
      <c r="E1025" s="832" t="s">
        <v>6368</v>
      </c>
      <c r="F1025" s="832" t="s">
        <v>6382</v>
      </c>
      <c r="G1025" s="832" t="s">
        <v>1496</v>
      </c>
      <c r="H1025" s="849"/>
      <c r="I1025" s="849"/>
      <c r="J1025" s="832"/>
      <c r="K1025" s="832"/>
      <c r="L1025" s="849">
        <v>2</v>
      </c>
      <c r="M1025" s="849">
        <v>26.74</v>
      </c>
      <c r="N1025" s="832">
        <v>1</v>
      </c>
      <c r="O1025" s="832">
        <v>13.37</v>
      </c>
      <c r="P1025" s="849"/>
      <c r="Q1025" s="849"/>
      <c r="R1025" s="837"/>
      <c r="S1025" s="850"/>
    </row>
    <row r="1026" spans="1:19" ht="14.45" customHeight="1" x14ac:dyDescent="0.2">
      <c r="A1026" s="831" t="s">
        <v>6366</v>
      </c>
      <c r="B1026" s="832" t="s">
        <v>6367</v>
      </c>
      <c r="C1026" s="832" t="s">
        <v>616</v>
      </c>
      <c r="D1026" s="832" t="s">
        <v>3281</v>
      </c>
      <c r="E1026" s="832" t="s">
        <v>6368</v>
      </c>
      <c r="F1026" s="832" t="s">
        <v>6393</v>
      </c>
      <c r="G1026" s="832" t="s">
        <v>3205</v>
      </c>
      <c r="H1026" s="849"/>
      <c r="I1026" s="849"/>
      <c r="J1026" s="832"/>
      <c r="K1026" s="832"/>
      <c r="L1026" s="849">
        <v>2.31</v>
      </c>
      <c r="M1026" s="849">
        <v>30694.19</v>
      </c>
      <c r="N1026" s="832">
        <v>1</v>
      </c>
      <c r="O1026" s="832">
        <v>13287.528138528138</v>
      </c>
      <c r="P1026" s="849"/>
      <c r="Q1026" s="849"/>
      <c r="R1026" s="837"/>
      <c r="S1026" s="850"/>
    </row>
    <row r="1027" spans="1:19" ht="14.45" customHeight="1" x14ac:dyDescent="0.2">
      <c r="A1027" s="831" t="s">
        <v>6366</v>
      </c>
      <c r="B1027" s="832" t="s">
        <v>6367</v>
      </c>
      <c r="C1027" s="832" t="s">
        <v>616</v>
      </c>
      <c r="D1027" s="832" t="s">
        <v>3281</v>
      </c>
      <c r="E1027" s="832" t="s">
        <v>6368</v>
      </c>
      <c r="F1027" s="832" t="s">
        <v>6397</v>
      </c>
      <c r="G1027" s="832" t="s">
        <v>6395</v>
      </c>
      <c r="H1027" s="849"/>
      <c r="I1027" s="849"/>
      <c r="J1027" s="832"/>
      <c r="K1027" s="832"/>
      <c r="L1027" s="849">
        <v>1</v>
      </c>
      <c r="M1027" s="849">
        <v>111447</v>
      </c>
      <c r="N1027" s="832">
        <v>1</v>
      </c>
      <c r="O1027" s="832">
        <v>111447</v>
      </c>
      <c r="P1027" s="849"/>
      <c r="Q1027" s="849"/>
      <c r="R1027" s="837"/>
      <c r="S1027" s="850"/>
    </row>
    <row r="1028" spans="1:19" ht="14.45" customHeight="1" x14ac:dyDescent="0.2">
      <c r="A1028" s="831" t="s">
        <v>6366</v>
      </c>
      <c r="B1028" s="832" t="s">
        <v>6367</v>
      </c>
      <c r="C1028" s="832" t="s">
        <v>616</v>
      </c>
      <c r="D1028" s="832" t="s">
        <v>3281</v>
      </c>
      <c r="E1028" s="832" t="s">
        <v>6368</v>
      </c>
      <c r="F1028" s="832" t="s">
        <v>6403</v>
      </c>
      <c r="G1028" s="832" t="s">
        <v>6404</v>
      </c>
      <c r="H1028" s="849">
        <v>12</v>
      </c>
      <c r="I1028" s="849">
        <v>262060.61000000002</v>
      </c>
      <c r="J1028" s="832"/>
      <c r="K1028" s="832">
        <v>21838.384166666667</v>
      </c>
      <c r="L1028" s="849"/>
      <c r="M1028" s="849"/>
      <c r="N1028" s="832"/>
      <c r="O1028" s="832"/>
      <c r="P1028" s="849"/>
      <c r="Q1028" s="849"/>
      <c r="R1028" s="837"/>
      <c r="S1028" s="850"/>
    </row>
    <row r="1029" spans="1:19" ht="14.45" customHeight="1" x14ac:dyDescent="0.2">
      <c r="A1029" s="831" t="s">
        <v>6366</v>
      </c>
      <c r="B1029" s="832" t="s">
        <v>6367</v>
      </c>
      <c r="C1029" s="832" t="s">
        <v>616</v>
      </c>
      <c r="D1029" s="832" t="s">
        <v>3281</v>
      </c>
      <c r="E1029" s="832" t="s">
        <v>6368</v>
      </c>
      <c r="F1029" s="832" t="s">
        <v>6410</v>
      </c>
      <c r="G1029" s="832" t="s">
        <v>2298</v>
      </c>
      <c r="H1029" s="849"/>
      <c r="I1029" s="849"/>
      <c r="J1029" s="832"/>
      <c r="K1029" s="832"/>
      <c r="L1029" s="849">
        <v>19.259999999999998</v>
      </c>
      <c r="M1029" s="849">
        <v>94192.77</v>
      </c>
      <c r="N1029" s="832">
        <v>1</v>
      </c>
      <c r="O1029" s="832">
        <v>4890.5903426791283</v>
      </c>
      <c r="P1029" s="849"/>
      <c r="Q1029" s="849"/>
      <c r="R1029" s="837"/>
      <c r="S1029" s="850"/>
    </row>
    <row r="1030" spans="1:19" ht="14.45" customHeight="1" x14ac:dyDescent="0.2">
      <c r="A1030" s="831" t="s">
        <v>6366</v>
      </c>
      <c r="B1030" s="832" t="s">
        <v>6367</v>
      </c>
      <c r="C1030" s="832" t="s">
        <v>616</v>
      </c>
      <c r="D1030" s="832" t="s">
        <v>3281</v>
      </c>
      <c r="E1030" s="832" t="s">
        <v>6368</v>
      </c>
      <c r="F1030" s="832" t="s">
        <v>6423</v>
      </c>
      <c r="G1030" s="832" t="s">
        <v>1445</v>
      </c>
      <c r="H1030" s="849"/>
      <c r="I1030" s="849"/>
      <c r="J1030" s="832"/>
      <c r="K1030" s="832"/>
      <c r="L1030" s="849">
        <v>1.4</v>
      </c>
      <c r="M1030" s="849">
        <v>245.63000000000002</v>
      </c>
      <c r="N1030" s="832">
        <v>1</v>
      </c>
      <c r="O1030" s="832">
        <v>175.45000000000002</v>
      </c>
      <c r="P1030" s="849"/>
      <c r="Q1030" s="849"/>
      <c r="R1030" s="837"/>
      <c r="S1030" s="850"/>
    </row>
    <row r="1031" spans="1:19" ht="14.45" customHeight="1" x14ac:dyDescent="0.2">
      <c r="A1031" s="831" t="s">
        <v>6366</v>
      </c>
      <c r="B1031" s="832" t="s">
        <v>6367</v>
      </c>
      <c r="C1031" s="832" t="s">
        <v>616</v>
      </c>
      <c r="D1031" s="832" t="s">
        <v>3281</v>
      </c>
      <c r="E1031" s="832" t="s">
        <v>6368</v>
      </c>
      <c r="F1031" s="832" t="s">
        <v>6424</v>
      </c>
      <c r="G1031" s="832" t="s">
        <v>881</v>
      </c>
      <c r="H1031" s="849"/>
      <c r="I1031" s="849"/>
      <c r="J1031" s="832"/>
      <c r="K1031" s="832"/>
      <c r="L1031" s="849">
        <v>1.2</v>
      </c>
      <c r="M1031" s="849">
        <v>79.14</v>
      </c>
      <c r="N1031" s="832">
        <v>1</v>
      </c>
      <c r="O1031" s="832">
        <v>65.95</v>
      </c>
      <c r="P1031" s="849"/>
      <c r="Q1031" s="849"/>
      <c r="R1031" s="837"/>
      <c r="S1031" s="850"/>
    </row>
    <row r="1032" spans="1:19" ht="14.45" customHeight="1" x14ac:dyDescent="0.2">
      <c r="A1032" s="831" t="s">
        <v>6366</v>
      </c>
      <c r="B1032" s="832" t="s">
        <v>6367</v>
      </c>
      <c r="C1032" s="832" t="s">
        <v>616</v>
      </c>
      <c r="D1032" s="832" t="s">
        <v>3281</v>
      </c>
      <c r="E1032" s="832" t="s">
        <v>6368</v>
      </c>
      <c r="F1032" s="832" t="s">
        <v>6432</v>
      </c>
      <c r="G1032" s="832" t="s">
        <v>6433</v>
      </c>
      <c r="H1032" s="849">
        <v>0.1</v>
      </c>
      <c r="I1032" s="849">
        <v>11.73</v>
      </c>
      <c r="J1032" s="832">
        <v>0.33333333333333337</v>
      </c>
      <c r="K1032" s="832">
        <v>117.3</v>
      </c>
      <c r="L1032" s="849">
        <v>0.3</v>
      </c>
      <c r="M1032" s="849">
        <v>35.19</v>
      </c>
      <c r="N1032" s="832">
        <v>1</v>
      </c>
      <c r="O1032" s="832">
        <v>117.3</v>
      </c>
      <c r="P1032" s="849">
        <v>3.9000000000000004</v>
      </c>
      <c r="Q1032" s="849">
        <v>457.48</v>
      </c>
      <c r="R1032" s="837">
        <v>13.000284171639672</v>
      </c>
      <c r="S1032" s="850">
        <v>117.30256410256409</v>
      </c>
    </row>
    <row r="1033" spans="1:19" ht="14.45" customHeight="1" x14ac:dyDescent="0.2">
      <c r="A1033" s="831" t="s">
        <v>6366</v>
      </c>
      <c r="B1033" s="832" t="s">
        <v>6367</v>
      </c>
      <c r="C1033" s="832" t="s">
        <v>616</v>
      </c>
      <c r="D1033" s="832" t="s">
        <v>3281</v>
      </c>
      <c r="E1033" s="832" t="s">
        <v>6368</v>
      </c>
      <c r="F1033" s="832" t="s">
        <v>6466</v>
      </c>
      <c r="G1033" s="832" t="s">
        <v>6467</v>
      </c>
      <c r="H1033" s="849"/>
      <c r="I1033" s="849"/>
      <c r="J1033" s="832"/>
      <c r="K1033" s="832"/>
      <c r="L1033" s="849">
        <v>1</v>
      </c>
      <c r="M1033" s="849">
        <v>6711.62</v>
      </c>
      <c r="N1033" s="832">
        <v>1</v>
      </c>
      <c r="O1033" s="832">
        <v>6711.62</v>
      </c>
      <c r="P1033" s="849"/>
      <c r="Q1033" s="849"/>
      <c r="R1033" s="837"/>
      <c r="S1033" s="850"/>
    </row>
    <row r="1034" spans="1:19" ht="14.45" customHeight="1" x14ac:dyDescent="0.2">
      <c r="A1034" s="831" t="s">
        <v>6366</v>
      </c>
      <c r="B1034" s="832" t="s">
        <v>6367</v>
      </c>
      <c r="C1034" s="832" t="s">
        <v>616</v>
      </c>
      <c r="D1034" s="832" t="s">
        <v>3281</v>
      </c>
      <c r="E1034" s="832" t="s">
        <v>6368</v>
      </c>
      <c r="F1034" s="832" t="s">
        <v>6471</v>
      </c>
      <c r="G1034" s="832" t="s">
        <v>2831</v>
      </c>
      <c r="H1034" s="849"/>
      <c r="I1034" s="849"/>
      <c r="J1034" s="832"/>
      <c r="K1034" s="832"/>
      <c r="L1034" s="849">
        <v>0.2</v>
      </c>
      <c r="M1034" s="849">
        <v>115.34</v>
      </c>
      <c r="N1034" s="832">
        <v>1</v>
      </c>
      <c r="O1034" s="832">
        <v>576.69999999999993</v>
      </c>
      <c r="P1034" s="849">
        <v>0.4</v>
      </c>
      <c r="Q1034" s="849">
        <v>230.68</v>
      </c>
      <c r="R1034" s="837">
        <v>2</v>
      </c>
      <c r="S1034" s="850">
        <v>576.69999999999993</v>
      </c>
    </row>
    <row r="1035" spans="1:19" ht="14.45" customHeight="1" x14ac:dyDescent="0.2">
      <c r="A1035" s="831" t="s">
        <v>6366</v>
      </c>
      <c r="B1035" s="832" t="s">
        <v>6367</v>
      </c>
      <c r="C1035" s="832" t="s">
        <v>616</v>
      </c>
      <c r="D1035" s="832" t="s">
        <v>3281</v>
      </c>
      <c r="E1035" s="832" t="s">
        <v>6368</v>
      </c>
      <c r="F1035" s="832" t="s">
        <v>6472</v>
      </c>
      <c r="G1035" s="832" t="s">
        <v>2831</v>
      </c>
      <c r="H1035" s="849">
        <v>13.2</v>
      </c>
      <c r="I1035" s="849">
        <v>88855.14</v>
      </c>
      <c r="J1035" s="832">
        <v>21.062658079319966</v>
      </c>
      <c r="K1035" s="832">
        <v>6731.4500000000007</v>
      </c>
      <c r="L1035" s="849">
        <v>1.8000000000000003</v>
      </c>
      <c r="M1035" s="849">
        <v>4218.6099999999997</v>
      </c>
      <c r="N1035" s="832">
        <v>1</v>
      </c>
      <c r="O1035" s="832">
        <v>2343.6722222222215</v>
      </c>
      <c r="P1035" s="849">
        <v>1.4</v>
      </c>
      <c r="Q1035" s="849">
        <v>747.02</v>
      </c>
      <c r="R1035" s="837">
        <v>0.17707728374986076</v>
      </c>
      <c r="S1035" s="850">
        <v>533.58571428571429</v>
      </c>
    </row>
    <row r="1036" spans="1:19" ht="14.45" customHeight="1" x14ac:dyDescent="0.2">
      <c r="A1036" s="831" t="s">
        <v>6366</v>
      </c>
      <c r="B1036" s="832" t="s">
        <v>6367</v>
      </c>
      <c r="C1036" s="832" t="s">
        <v>616</v>
      </c>
      <c r="D1036" s="832" t="s">
        <v>3281</v>
      </c>
      <c r="E1036" s="832" t="s">
        <v>6368</v>
      </c>
      <c r="F1036" s="832" t="s">
        <v>6476</v>
      </c>
      <c r="G1036" s="832" t="s">
        <v>6477</v>
      </c>
      <c r="H1036" s="849"/>
      <c r="I1036" s="849"/>
      <c r="J1036" s="832"/>
      <c r="K1036" s="832"/>
      <c r="L1036" s="849">
        <v>1</v>
      </c>
      <c r="M1036" s="849">
        <v>3251.82</v>
      </c>
      <c r="N1036" s="832">
        <v>1</v>
      </c>
      <c r="O1036" s="832">
        <v>3251.82</v>
      </c>
      <c r="P1036" s="849"/>
      <c r="Q1036" s="849"/>
      <c r="R1036" s="837"/>
      <c r="S1036" s="850"/>
    </row>
    <row r="1037" spans="1:19" ht="14.45" customHeight="1" x14ac:dyDescent="0.2">
      <c r="A1037" s="831" t="s">
        <v>6366</v>
      </c>
      <c r="B1037" s="832" t="s">
        <v>6367</v>
      </c>
      <c r="C1037" s="832" t="s">
        <v>616</v>
      </c>
      <c r="D1037" s="832" t="s">
        <v>3281</v>
      </c>
      <c r="E1037" s="832" t="s">
        <v>6368</v>
      </c>
      <c r="F1037" s="832" t="s">
        <v>6492</v>
      </c>
      <c r="G1037" s="832" t="s">
        <v>6493</v>
      </c>
      <c r="H1037" s="849"/>
      <c r="I1037" s="849"/>
      <c r="J1037" s="832"/>
      <c r="K1037" s="832"/>
      <c r="L1037" s="849">
        <v>0.5</v>
      </c>
      <c r="M1037" s="849">
        <v>52.18</v>
      </c>
      <c r="N1037" s="832">
        <v>1</v>
      </c>
      <c r="O1037" s="832">
        <v>104.36</v>
      </c>
      <c r="P1037" s="849"/>
      <c r="Q1037" s="849"/>
      <c r="R1037" s="837"/>
      <c r="S1037" s="850"/>
    </row>
    <row r="1038" spans="1:19" ht="14.45" customHeight="1" x14ac:dyDescent="0.2">
      <c r="A1038" s="831" t="s">
        <v>6366</v>
      </c>
      <c r="B1038" s="832" t="s">
        <v>6367</v>
      </c>
      <c r="C1038" s="832" t="s">
        <v>616</v>
      </c>
      <c r="D1038" s="832" t="s">
        <v>3281</v>
      </c>
      <c r="E1038" s="832" t="s">
        <v>6368</v>
      </c>
      <c r="F1038" s="832" t="s">
        <v>6494</v>
      </c>
      <c r="G1038" s="832" t="s">
        <v>6493</v>
      </c>
      <c r="H1038" s="849"/>
      <c r="I1038" s="849"/>
      <c r="J1038" s="832"/>
      <c r="K1038" s="832"/>
      <c r="L1038" s="849">
        <v>5.2799999999999994</v>
      </c>
      <c r="M1038" s="849">
        <v>947.87</v>
      </c>
      <c r="N1038" s="832">
        <v>1</v>
      </c>
      <c r="O1038" s="832">
        <v>179.52083333333334</v>
      </c>
      <c r="P1038" s="849"/>
      <c r="Q1038" s="849"/>
      <c r="R1038" s="837"/>
      <c r="S1038" s="850"/>
    </row>
    <row r="1039" spans="1:19" ht="14.45" customHeight="1" x14ac:dyDescent="0.2">
      <c r="A1039" s="831" t="s">
        <v>6366</v>
      </c>
      <c r="B1039" s="832" t="s">
        <v>6367</v>
      </c>
      <c r="C1039" s="832" t="s">
        <v>616</v>
      </c>
      <c r="D1039" s="832" t="s">
        <v>3281</v>
      </c>
      <c r="E1039" s="832" t="s">
        <v>6368</v>
      </c>
      <c r="F1039" s="832" t="s">
        <v>6500</v>
      </c>
      <c r="G1039" s="832" t="s">
        <v>6501</v>
      </c>
      <c r="H1039" s="849"/>
      <c r="I1039" s="849"/>
      <c r="J1039" s="832"/>
      <c r="K1039" s="832"/>
      <c r="L1039" s="849">
        <v>1</v>
      </c>
      <c r="M1039" s="849">
        <v>77000</v>
      </c>
      <c r="N1039" s="832">
        <v>1</v>
      </c>
      <c r="O1039" s="832">
        <v>77000</v>
      </c>
      <c r="P1039" s="849"/>
      <c r="Q1039" s="849"/>
      <c r="R1039" s="837"/>
      <c r="S1039" s="850"/>
    </row>
    <row r="1040" spans="1:19" ht="14.45" customHeight="1" x14ac:dyDescent="0.2">
      <c r="A1040" s="831" t="s">
        <v>6366</v>
      </c>
      <c r="B1040" s="832" t="s">
        <v>6367</v>
      </c>
      <c r="C1040" s="832" t="s">
        <v>616</v>
      </c>
      <c r="D1040" s="832" t="s">
        <v>3281</v>
      </c>
      <c r="E1040" s="832" t="s">
        <v>6368</v>
      </c>
      <c r="F1040" s="832" t="s">
        <v>6502</v>
      </c>
      <c r="G1040" s="832" t="s">
        <v>6503</v>
      </c>
      <c r="H1040" s="849"/>
      <c r="I1040" s="849"/>
      <c r="J1040" s="832"/>
      <c r="K1040" s="832"/>
      <c r="L1040" s="849">
        <v>5.2</v>
      </c>
      <c r="M1040" s="849">
        <v>828.46</v>
      </c>
      <c r="N1040" s="832">
        <v>1</v>
      </c>
      <c r="O1040" s="832">
        <v>159.31923076923078</v>
      </c>
      <c r="P1040" s="849"/>
      <c r="Q1040" s="849"/>
      <c r="R1040" s="837"/>
      <c r="S1040" s="850"/>
    </row>
    <row r="1041" spans="1:19" ht="14.45" customHeight="1" x14ac:dyDescent="0.2">
      <c r="A1041" s="831" t="s">
        <v>6366</v>
      </c>
      <c r="B1041" s="832" t="s">
        <v>6367</v>
      </c>
      <c r="C1041" s="832" t="s">
        <v>616</v>
      </c>
      <c r="D1041" s="832" t="s">
        <v>3281</v>
      </c>
      <c r="E1041" s="832" t="s">
        <v>6368</v>
      </c>
      <c r="F1041" s="832" t="s">
        <v>6504</v>
      </c>
      <c r="G1041" s="832" t="s">
        <v>3205</v>
      </c>
      <c r="H1041" s="849"/>
      <c r="I1041" s="849"/>
      <c r="J1041" s="832"/>
      <c r="K1041" s="832"/>
      <c r="L1041" s="849">
        <v>2</v>
      </c>
      <c r="M1041" s="849">
        <v>79572.600000000006</v>
      </c>
      <c r="N1041" s="832">
        <v>1</v>
      </c>
      <c r="O1041" s="832">
        <v>39786.300000000003</v>
      </c>
      <c r="P1041" s="849"/>
      <c r="Q1041" s="849"/>
      <c r="R1041" s="837"/>
      <c r="S1041" s="850"/>
    </row>
    <row r="1042" spans="1:19" ht="14.45" customHeight="1" x14ac:dyDescent="0.2">
      <c r="A1042" s="831" t="s">
        <v>6366</v>
      </c>
      <c r="B1042" s="832" t="s">
        <v>6367</v>
      </c>
      <c r="C1042" s="832" t="s">
        <v>616</v>
      </c>
      <c r="D1042" s="832" t="s">
        <v>3281</v>
      </c>
      <c r="E1042" s="832" t="s">
        <v>6368</v>
      </c>
      <c r="F1042" s="832" t="s">
        <v>6521</v>
      </c>
      <c r="G1042" s="832" t="s">
        <v>6522</v>
      </c>
      <c r="H1042" s="849"/>
      <c r="I1042" s="849"/>
      <c r="J1042" s="832"/>
      <c r="K1042" s="832"/>
      <c r="L1042" s="849">
        <v>0.71</v>
      </c>
      <c r="M1042" s="849">
        <v>293.33</v>
      </c>
      <c r="N1042" s="832">
        <v>1</v>
      </c>
      <c r="O1042" s="832">
        <v>413.14084507042253</v>
      </c>
      <c r="P1042" s="849"/>
      <c r="Q1042" s="849"/>
      <c r="R1042" s="837"/>
      <c r="S1042" s="850"/>
    </row>
    <row r="1043" spans="1:19" ht="14.45" customHeight="1" x14ac:dyDescent="0.2">
      <c r="A1043" s="831" t="s">
        <v>6366</v>
      </c>
      <c r="B1043" s="832" t="s">
        <v>6367</v>
      </c>
      <c r="C1043" s="832" t="s">
        <v>616</v>
      </c>
      <c r="D1043" s="832" t="s">
        <v>3281</v>
      </c>
      <c r="E1043" s="832" t="s">
        <v>6368</v>
      </c>
      <c r="F1043" s="832" t="s">
        <v>6535</v>
      </c>
      <c r="G1043" s="832" t="s">
        <v>3029</v>
      </c>
      <c r="H1043" s="849"/>
      <c r="I1043" s="849"/>
      <c r="J1043" s="832"/>
      <c r="K1043" s="832"/>
      <c r="L1043" s="849">
        <v>0.3</v>
      </c>
      <c r="M1043" s="849">
        <v>82.2</v>
      </c>
      <c r="N1043" s="832">
        <v>1</v>
      </c>
      <c r="O1043" s="832">
        <v>274</v>
      </c>
      <c r="P1043" s="849"/>
      <c r="Q1043" s="849"/>
      <c r="R1043" s="837"/>
      <c r="S1043" s="850"/>
    </row>
    <row r="1044" spans="1:19" ht="14.45" customHeight="1" x14ac:dyDescent="0.2">
      <c r="A1044" s="831" t="s">
        <v>6366</v>
      </c>
      <c r="B1044" s="832" t="s">
        <v>6367</v>
      </c>
      <c r="C1044" s="832" t="s">
        <v>616</v>
      </c>
      <c r="D1044" s="832" t="s">
        <v>3281</v>
      </c>
      <c r="E1044" s="832" t="s">
        <v>6368</v>
      </c>
      <c r="F1044" s="832" t="s">
        <v>6540</v>
      </c>
      <c r="G1044" s="832" t="s">
        <v>6541</v>
      </c>
      <c r="H1044" s="849"/>
      <c r="I1044" s="849"/>
      <c r="J1044" s="832"/>
      <c r="K1044" s="832"/>
      <c r="L1044" s="849">
        <v>3.5</v>
      </c>
      <c r="M1044" s="849">
        <v>67783.100000000006</v>
      </c>
      <c r="N1044" s="832">
        <v>1</v>
      </c>
      <c r="O1044" s="832">
        <v>19366.600000000002</v>
      </c>
      <c r="P1044" s="849"/>
      <c r="Q1044" s="849"/>
      <c r="R1044" s="837"/>
      <c r="S1044" s="850"/>
    </row>
    <row r="1045" spans="1:19" ht="14.45" customHeight="1" x14ac:dyDescent="0.2">
      <c r="A1045" s="831" t="s">
        <v>6366</v>
      </c>
      <c r="B1045" s="832" t="s">
        <v>6367</v>
      </c>
      <c r="C1045" s="832" t="s">
        <v>616</v>
      </c>
      <c r="D1045" s="832" t="s">
        <v>3281</v>
      </c>
      <c r="E1045" s="832" t="s">
        <v>6368</v>
      </c>
      <c r="F1045" s="832" t="s">
        <v>6546</v>
      </c>
      <c r="G1045" s="832" t="s">
        <v>6380</v>
      </c>
      <c r="H1045" s="849"/>
      <c r="I1045" s="849"/>
      <c r="J1045" s="832"/>
      <c r="K1045" s="832"/>
      <c r="L1045" s="849">
        <v>1</v>
      </c>
      <c r="M1045" s="849">
        <v>4087.32</v>
      </c>
      <c r="N1045" s="832">
        <v>1</v>
      </c>
      <c r="O1045" s="832">
        <v>4087.32</v>
      </c>
      <c r="P1045" s="849"/>
      <c r="Q1045" s="849"/>
      <c r="R1045" s="837"/>
      <c r="S1045" s="850"/>
    </row>
    <row r="1046" spans="1:19" ht="14.45" customHeight="1" x14ac:dyDescent="0.2">
      <c r="A1046" s="831" t="s">
        <v>6366</v>
      </c>
      <c r="B1046" s="832" t="s">
        <v>6367</v>
      </c>
      <c r="C1046" s="832" t="s">
        <v>616</v>
      </c>
      <c r="D1046" s="832" t="s">
        <v>3281</v>
      </c>
      <c r="E1046" s="832" t="s">
        <v>6368</v>
      </c>
      <c r="F1046" s="832" t="s">
        <v>6567</v>
      </c>
      <c r="G1046" s="832" t="s">
        <v>6568</v>
      </c>
      <c r="H1046" s="849">
        <v>0</v>
      </c>
      <c r="I1046" s="849">
        <v>0</v>
      </c>
      <c r="J1046" s="832"/>
      <c r="K1046" s="832"/>
      <c r="L1046" s="849"/>
      <c r="M1046" s="849"/>
      <c r="N1046" s="832"/>
      <c r="O1046" s="832"/>
      <c r="P1046" s="849"/>
      <c r="Q1046" s="849"/>
      <c r="R1046" s="837"/>
      <c r="S1046" s="850"/>
    </row>
    <row r="1047" spans="1:19" ht="14.45" customHeight="1" x14ac:dyDescent="0.2">
      <c r="A1047" s="831" t="s">
        <v>6366</v>
      </c>
      <c r="B1047" s="832" t="s">
        <v>6367</v>
      </c>
      <c r="C1047" s="832" t="s">
        <v>616</v>
      </c>
      <c r="D1047" s="832" t="s">
        <v>3281</v>
      </c>
      <c r="E1047" s="832" t="s">
        <v>6368</v>
      </c>
      <c r="F1047" s="832" t="s">
        <v>6570</v>
      </c>
      <c r="G1047" s="832" t="s">
        <v>3190</v>
      </c>
      <c r="H1047" s="849"/>
      <c r="I1047" s="849"/>
      <c r="J1047" s="832"/>
      <c r="K1047" s="832"/>
      <c r="L1047" s="849">
        <v>2</v>
      </c>
      <c r="M1047" s="849">
        <v>2373.14</v>
      </c>
      <c r="N1047" s="832">
        <v>1</v>
      </c>
      <c r="O1047" s="832">
        <v>1186.57</v>
      </c>
      <c r="P1047" s="849"/>
      <c r="Q1047" s="849"/>
      <c r="R1047" s="837"/>
      <c r="S1047" s="850"/>
    </row>
    <row r="1048" spans="1:19" ht="14.45" customHeight="1" x14ac:dyDescent="0.2">
      <c r="A1048" s="831" t="s">
        <v>6366</v>
      </c>
      <c r="B1048" s="832" t="s">
        <v>6367</v>
      </c>
      <c r="C1048" s="832" t="s">
        <v>616</v>
      </c>
      <c r="D1048" s="832" t="s">
        <v>3281</v>
      </c>
      <c r="E1048" s="832" t="s">
        <v>6368</v>
      </c>
      <c r="F1048" s="832" t="s">
        <v>6581</v>
      </c>
      <c r="G1048" s="832" t="s">
        <v>928</v>
      </c>
      <c r="H1048" s="849"/>
      <c r="I1048" s="849"/>
      <c r="J1048" s="832"/>
      <c r="K1048" s="832"/>
      <c r="L1048" s="849">
        <v>4.12</v>
      </c>
      <c r="M1048" s="849">
        <v>300.47000000000003</v>
      </c>
      <c r="N1048" s="832">
        <v>1</v>
      </c>
      <c r="O1048" s="832">
        <v>72.929611650485441</v>
      </c>
      <c r="P1048" s="849"/>
      <c r="Q1048" s="849"/>
      <c r="R1048" s="837"/>
      <c r="S1048" s="850"/>
    </row>
    <row r="1049" spans="1:19" ht="14.45" customHeight="1" x14ac:dyDescent="0.2">
      <c r="A1049" s="831" t="s">
        <v>6366</v>
      </c>
      <c r="B1049" s="832" t="s">
        <v>6367</v>
      </c>
      <c r="C1049" s="832" t="s">
        <v>616</v>
      </c>
      <c r="D1049" s="832" t="s">
        <v>3281</v>
      </c>
      <c r="E1049" s="832" t="s">
        <v>6368</v>
      </c>
      <c r="F1049" s="832" t="s">
        <v>6589</v>
      </c>
      <c r="G1049" s="832" t="s">
        <v>2235</v>
      </c>
      <c r="H1049" s="849"/>
      <c r="I1049" s="849"/>
      <c r="J1049" s="832"/>
      <c r="K1049" s="832"/>
      <c r="L1049" s="849">
        <v>5</v>
      </c>
      <c r="M1049" s="849">
        <v>103278.68000000001</v>
      </c>
      <c r="N1049" s="832">
        <v>1</v>
      </c>
      <c r="O1049" s="832">
        <v>20655.736000000001</v>
      </c>
      <c r="P1049" s="849"/>
      <c r="Q1049" s="849"/>
      <c r="R1049" s="837"/>
      <c r="S1049" s="850"/>
    </row>
    <row r="1050" spans="1:19" ht="14.45" customHeight="1" x14ac:dyDescent="0.2">
      <c r="A1050" s="831" t="s">
        <v>6366</v>
      </c>
      <c r="B1050" s="832" t="s">
        <v>6367</v>
      </c>
      <c r="C1050" s="832" t="s">
        <v>616</v>
      </c>
      <c r="D1050" s="832" t="s">
        <v>3281</v>
      </c>
      <c r="E1050" s="832" t="s">
        <v>6368</v>
      </c>
      <c r="F1050" s="832" t="s">
        <v>6590</v>
      </c>
      <c r="G1050" s="832" t="s">
        <v>793</v>
      </c>
      <c r="H1050" s="849"/>
      <c r="I1050" s="849"/>
      <c r="J1050" s="832"/>
      <c r="K1050" s="832"/>
      <c r="L1050" s="849">
        <v>3</v>
      </c>
      <c r="M1050" s="849">
        <v>336.1</v>
      </c>
      <c r="N1050" s="832">
        <v>1</v>
      </c>
      <c r="O1050" s="832">
        <v>112.03333333333335</v>
      </c>
      <c r="P1050" s="849"/>
      <c r="Q1050" s="849"/>
      <c r="R1050" s="837"/>
      <c r="S1050" s="850"/>
    </row>
    <row r="1051" spans="1:19" ht="14.45" customHeight="1" x14ac:dyDescent="0.2">
      <c r="A1051" s="831" t="s">
        <v>6366</v>
      </c>
      <c r="B1051" s="832" t="s">
        <v>6367</v>
      </c>
      <c r="C1051" s="832" t="s">
        <v>616</v>
      </c>
      <c r="D1051" s="832" t="s">
        <v>3281</v>
      </c>
      <c r="E1051" s="832" t="s">
        <v>6368</v>
      </c>
      <c r="F1051" s="832" t="s">
        <v>6592</v>
      </c>
      <c r="G1051" s="832" t="s">
        <v>1146</v>
      </c>
      <c r="H1051" s="849"/>
      <c r="I1051" s="849"/>
      <c r="J1051" s="832"/>
      <c r="K1051" s="832"/>
      <c r="L1051" s="849">
        <v>2.5</v>
      </c>
      <c r="M1051" s="849">
        <v>457.25</v>
      </c>
      <c r="N1051" s="832">
        <v>1</v>
      </c>
      <c r="O1051" s="832">
        <v>182.9</v>
      </c>
      <c r="P1051" s="849"/>
      <c r="Q1051" s="849"/>
      <c r="R1051" s="837"/>
      <c r="S1051" s="850"/>
    </row>
    <row r="1052" spans="1:19" ht="14.45" customHeight="1" x14ac:dyDescent="0.2">
      <c r="A1052" s="831" t="s">
        <v>6366</v>
      </c>
      <c r="B1052" s="832" t="s">
        <v>6367</v>
      </c>
      <c r="C1052" s="832" t="s">
        <v>616</v>
      </c>
      <c r="D1052" s="832" t="s">
        <v>3281</v>
      </c>
      <c r="E1052" s="832" t="s">
        <v>6368</v>
      </c>
      <c r="F1052" s="832" t="s">
        <v>6595</v>
      </c>
      <c r="G1052" s="832" t="s">
        <v>1146</v>
      </c>
      <c r="H1052" s="849"/>
      <c r="I1052" s="849"/>
      <c r="J1052" s="832"/>
      <c r="K1052" s="832"/>
      <c r="L1052" s="849">
        <v>2</v>
      </c>
      <c r="M1052" s="849">
        <v>195.1</v>
      </c>
      <c r="N1052" s="832">
        <v>1</v>
      </c>
      <c r="O1052" s="832">
        <v>97.55</v>
      </c>
      <c r="P1052" s="849"/>
      <c r="Q1052" s="849"/>
      <c r="R1052" s="837"/>
      <c r="S1052" s="850"/>
    </row>
    <row r="1053" spans="1:19" ht="14.45" customHeight="1" x14ac:dyDescent="0.2">
      <c r="A1053" s="831" t="s">
        <v>6366</v>
      </c>
      <c r="B1053" s="832" t="s">
        <v>6367</v>
      </c>
      <c r="C1053" s="832" t="s">
        <v>616</v>
      </c>
      <c r="D1053" s="832" t="s">
        <v>3281</v>
      </c>
      <c r="E1053" s="832" t="s">
        <v>6368</v>
      </c>
      <c r="F1053" s="832" t="s">
        <v>6596</v>
      </c>
      <c r="G1053" s="832" t="s">
        <v>1146</v>
      </c>
      <c r="H1053" s="849"/>
      <c r="I1053" s="849"/>
      <c r="J1053" s="832"/>
      <c r="K1053" s="832"/>
      <c r="L1053" s="849">
        <v>0.84</v>
      </c>
      <c r="M1053" s="849">
        <v>353.82</v>
      </c>
      <c r="N1053" s="832">
        <v>1</v>
      </c>
      <c r="O1053" s="832">
        <v>421.21428571428572</v>
      </c>
      <c r="P1053" s="849"/>
      <c r="Q1053" s="849"/>
      <c r="R1053" s="837"/>
      <c r="S1053" s="850"/>
    </row>
    <row r="1054" spans="1:19" ht="14.45" customHeight="1" x14ac:dyDescent="0.2">
      <c r="A1054" s="831" t="s">
        <v>6366</v>
      </c>
      <c r="B1054" s="832" t="s">
        <v>6367</v>
      </c>
      <c r="C1054" s="832" t="s">
        <v>616</v>
      </c>
      <c r="D1054" s="832" t="s">
        <v>3281</v>
      </c>
      <c r="E1054" s="832" t="s">
        <v>6368</v>
      </c>
      <c r="F1054" s="832" t="s">
        <v>6598</v>
      </c>
      <c r="G1054" s="832" t="s">
        <v>2529</v>
      </c>
      <c r="H1054" s="849"/>
      <c r="I1054" s="849"/>
      <c r="J1054" s="832"/>
      <c r="K1054" s="832"/>
      <c r="L1054" s="849">
        <v>2</v>
      </c>
      <c r="M1054" s="849">
        <v>296.2</v>
      </c>
      <c r="N1054" s="832">
        <v>1</v>
      </c>
      <c r="O1054" s="832">
        <v>148.1</v>
      </c>
      <c r="P1054" s="849"/>
      <c r="Q1054" s="849"/>
      <c r="R1054" s="837"/>
      <c r="S1054" s="850"/>
    </row>
    <row r="1055" spans="1:19" ht="14.45" customHeight="1" x14ac:dyDescent="0.2">
      <c r="A1055" s="831" t="s">
        <v>6366</v>
      </c>
      <c r="B1055" s="832" t="s">
        <v>6367</v>
      </c>
      <c r="C1055" s="832" t="s">
        <v>616</v>
      </c>
      <c r="D1055" s="832" t="s">
        <v>3281</v>
      </c>
      <c r="E1055" s="832" t="s">
        <v>6368</v>
      </c>
      <c r="F1055" s="832" t="s">
        <v>6614</v>
      </c>
      <c r="G1055" s="832" t="s">
        <v>2241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4</v>
      </c>
      <c r="Q1055" s="849">
        <v>44344</v>
      </c>
      <c r="R1055" s="837"/>
      <c r="S1055" s="850">
        <v>11086</v>
      </c>
    </row>
    <row r="1056" spans="1:19" ht="14.45" customHeight="1" x14ac:dyDescent="0.2">
      <c r="A1056" s="831" t="s">
        <v>6366</v>
      </c>
      <c r="B1056" s="832" t="s">
        <v>6367</v>
      </c>
      <c r="C1056" s="832" t="s">
        <v>616</v>
      </c>
      <c r="D1056" s="832" t="s">
        <v>3281</v>
      </c>
      <c r="E1056" s="832" t="s">
        <v>6644</v>
      </c>
      <c r="F1056" s="832" t="s">
        <v>6647</v>
      </c>
      <c r="G1056" s="832" t="s">
        <v>6648</v>
      </c>
      <c r="H1056" s="849"/>
      <c r="I1056" s="849"/>
      <c r="J1056" s="832"/>
      <c r="K1056" s="832"/>
      <c r="L1056" s="849">
        <v>5</v>
      </c>
      <c r="M1056" s="849">
        <v>2813.25</v>
      </c>
      <c r="N1056" s="832">
        <v>1</v>
      </c>
      <c r="O1056" s="832">
        <v>562.65</v>
      </c>
      <c r="P1056" s="849"/>
      <c r="Q1056" s="849"/>
      <c r="R1056" s="837"/>
      <c r="S1056" s="850"/>
    </row>
    <row r="1057" spans="1:19" ht="14.45" customHeight="1" x14ac:dyDescent="0.2">
      <c r="A1057" s="831" t="s">
        <v>6366</v>
      </c>
      <c r="B1057" s="832" t="s">
        <v>6367</v>
      </c>
      <c r="C1057" s="832" t="s">
        <v>616</v>
      </c>
      <c r="D1057" s="832" t="s">
        <v>3281</v>
      </c>
      <c r="E1057" s="832" t="s">
        <v>6657</v>
      </c>
      <c r="F1057" s="832" t="s">
        <v>6662</v>
      </c>
      <c r="G1057" s="832" t="s">
        <v>6663</v>
      </c>
      <c r="H1057" s="849"/>
      <c r="I1057" s="849"/>
      <c r="J1057" s="832"/>
      <c r="K1057" s="832"/>
      <c r="L1057" s="849">
        <v>1</v>
      </c>
      <c r="M1057" s="849">
        <v>147</v>
      </c>
      <c r="N1057" s="832">
        <v>1</v>
      </c>
      <c r="O1057" s="832">
        <v>147</v>
      </c>
      <c r="P1057" s="849">
        <v>1</v>
      </c>
      <c r="Q1057" s="849">
        <v>151</v>
      </c>
      <c r="R1057" s="837">
        <v>1.0272108843537415</v>
      </c>
      <c r="S1057" s="850">
        <v>151</v>
      </c>
    </row>
    <row r="1058" spans="1:19" ht="14.45" customHeight="1" x14ac:dyDescent="0.2">
      <c r="A1058" s="831" t="s">
        <v>6366</v>
      </c>
      <c r="B1058" s="832" t="s">
        <v>6367</v>
      </c>
      <c r="C1058" s="832" t="s">
        <v>616</v>
      </c>
      <c r="D1058" s="832" t="s">
        <v>3281</v>
      </c>
      <c r="E1058" s="832" t="s">
        <v>6657</v>
      </c>
      <c r="F1058" s="832" t="s">
        <v>6666</v>
      </c>
      <c r="G1058" s="832" t="s">
        <v>6667</v>
      </c>
      <c r="H1058" s="849">
        <v>126</v>
      </c>
      <c r="I1058" s="849">
        <v>4662</v>
      </c>
      <c r="J1058" s="832">
        <v>2.3773584905660377</v>
      </c>
      <c r="K1058" s="832">
        <v>37</v>
      </c>
      <c r="L1058" s="849">
        <v>53</v>
      </c>
      <c r="M1058" s="849">
        <v>1961</v>
      </c>
      <c r="N1058" s="832">
        <v>1</v>
      </c>
      <c r="O1058" s="832">
        <v>37</v>
      </c>
      <c r="P1058" s="849">
        <v>45</v>
      </c>
      <c r="Q1058" s="849">
        <v>1710</v>
      </c>
      <c r="R1058" s="837">
        <v>0.87200407955124937</v>
      </c>
      <c r="S1058" s="850">
        <v>38</v>
      </c>
    </row>
    <row r="1059" spans="1:19" ht="14.45" customHeight="1" x14ac:dyDescent="0.2">
      <c r="A1059" s="831" t="s">
        <v>6366</v>
      </c>
      <c r="B1059" s="832" t="s">
        <v>6367</v>
      </c>
      <c r="C1059" s="832" t="s">
        <v>616</v>
      </c>
      <c r="D1059" s="832" t="s">
        <v>3281</v>
      </c>
      <c r="E1059" s="832" t="s">
        <v>6657</v>
      </c>
      <c r="F1059" s="832" t="s">
        <v>6672</v>
      </c>
      <c r="G1059" s="832" t="s">
        <v>6673</v>
      </c>
      <c r="H1059" s="849">
        <v>10</v>
      </c>
      <c r="I1059" s="849">
        <v>1770</v>
      </c>
      <c r="J1059" s="832">
        <v>0.19497686715135493</v>
      </c>
      <c r="K1059" s="832">
        <v>177</v>
      </c>
      <c r="L1059" s="849">
        <v>51</v>
      </c>
      <c r="M1059" s="849">
        <v>9078</v>
      </c>
      <c r="N1059" s="832">
        <v>1</v>
      </c>
      <c r="O1059" s="832">
        <v>178</v>
      </c>
      <c r="P1059" s="849">
        <v>1</v>
      </c>
      <c r="Q1059" s="849">
        <v>179</v>
      </c>
      <c r="R1059" s="837">
        <v>1.9717999559374311E-2</v>
      </c>
      <c r="S1059" s="850">
        <v>179</v>
      </c>
    </row>
    <row r="1060" spans="1:19" ht="14.45" customHeight="1" x14ac:dyDescent="0.2">
      <c r="A1060" s="831" t="s">
        <v>6366</v>
      </c>
      <c r="B1060" s="832" t="s">
        <v>6367</v>
      </c>
      <c r="C1060" s="832" t="s">
        <v>616</v>
      </c>
      <c r="D1060" s="832" t="s">
        <v>3281</v>
      </c>
      <c r="E1060" s="832" t="s">
        <v>6657</v>
      </c>
      <c r="F1060" s="832" t="s">
        <v>6676</v>
      </c>
      <c r="G1060" s="832" t="s">
        <v>6677</v>
      </c>
      <c r="H1060" s="849"/>
      <c r="I1060" s="849"/>
      <c r="J1060" s="832"/>
      <c r="K1060" s="832"/>
      <c r="L1060" s="849">
        <v>8</v>
      </c>
      <c r="M1060" s="849">
        <v>0</v>
      </c>
      <c r="N1060" s="832"/>
      <c r="O1060" s="832">
        <v>0</v>
      </c>
      <c r="P1060" s="849"/>
      <c r="Q1060" s="849"/>
      <c r="R1060" s="837"/>
      <c r="S1060" s="850"/>
    </row>
    <row r="1061" spans="1:19" ht="14.45" customHeight="1" x14ac:dyDescent="0.2">
      <c r="A1061" s="831" t="s">
        <v>6366</v>
      </c>
      <c r="B1061" s="832" t="s">
        <v>6367</v>
      </c>
      <c r="C1061" s="832" t="s">
        <v>616</v>
      </c>
      <c r="D1061" s="832" t="s">
        <v>3281</v>
      </c>
      <c r="E1061" s="832" t="s">
        <v>6657</v>
      </c>
      <c r="F1061" s="832" t="s">
        <v>6678</v>
      </c>
      <c r="G1061" s="832" t="s">
        <v>6679</v>
      </c>
      <c r="H1061" s="849">
        <v>8</v>
      </c>
      <c r="I1061" s="849">
        <v>0</v>
      </c>
      <c r="J1061" s="832"/>
      <c r="K1061" s="832">
        <v>0</v>
      </c>
      <c r="L1061" s="849">
        <v>2</v>
      </c>
      <c r="M1061" s="849">
        <v>0</v>
      </c>
      <c r="N1061" s="832"/>
      <c r="O1061" s="832">
        <v>0</v>
      </c>
      <c r="P1061" s="849">
        <v>3</v>
      </c>
      <c r="Q1061" s="849">
        <v>0</v>
      </c>
      <c r="R1061" s="837"/>
      <c r="S1061" s="850">
        <v>0</v>
      </c>
    </row>
    <row r="1062" spans="1:19" ht="14.45" customHeight="1" x14ac:dyDescent="0.2">
      <c r="A1062" s="831" t="s">
        <v>6366</v>
      </c>
      <c r="B1062" s="832" t="s">
        <v>6367</v>
      </c>
      <c r="C1062" s="832" t="s">
        <v>616</v>
      </c>
      <c r="D1062" s="832" t="s">
        <v>3281</v>
      </c>
      <c r="E1062" s="832" t="s">
        <v>6657</v>
      </c>
      <c r="F1062" s="832" t="s">
        <v>6680</v>
      </c>
      <c r="G1062" s="832" t="s">
        <v>6681</v>
      </c>
      <c r="H1062" s="849"/>
      <c r="I1062" s="849"/>
      <c r="J1062" s="832"/>
      <c r="K1062" s="832"/>
      <c r="L1062" s="849">
        <v>26</v>
      </c>
      <c r="M1062" s="849">
        <v>6344</v>
      </c>
      <c r="N1062" s="832">
        <v>1</v>
      </c>
      <c r="O1062" s="832">
        <v>244</v>
      </c>
      <c r="P1062" s="849"/>
      <c r="Q1062" s="849"/>
      <c r="R1062" s="837"/>
      <c r="S1062" s="850"/>
    </row>
    <row r="1063" spans="1:19" ht="14.45" customHeight="1" x14ac:dyDescent="0.2">
      <c r="A1063" s="831" t="s">
        <v>6366</v>
      </c>
      <c r="B1063" s="832" t="s">
        <v>6367</v>
      </c>
      <c r="C1063" s="832" t="s">
        <v>616</v>
      </c>
      <c r="D1063" s="832" t="s">
        <v>3281</v>
      </c>
      <c r="E1063" s="832" t="s">
        <v>6657</v>
      </c>
      <c r="F1063" s="832" t="s">
        <v>6682</v>
      </c>
      <c r="G1063" s="832" t="s">
        <v>6683</v>
      </c>
      <c r="H1063" s="849">
        <v>13</v>
      </c>
      <c r="I1063" s="849">
        <v>433.33</v>
      </c>
      <c r="J1063" s="832">
        <v>0.5908991736438759</v>
      </c>
      <c r="K1063" s="832">
        <v>33.333076923076923</v>
      </c>
      <c r="L1063" s="849">
        <v>22</v>
      </c>
      <c r="M1063" s="849">
        <v>733.34</v>
      </c>
      <c r="N1063" s="832">
        <v>1</v>
      </c>
      <c r="O1063" s="832">
        <v>33.333636363636366</v>
      </c>
      <c r="P1063" s="849">
        <v>86</v>
      </c>
      <c r="Q1063" s="849">
        <v>2866.64</v>
      </c>
      <c r="R1063" s="837">
        <v>3.9090190089181003</v>
      </c>
      <c r="S1063" s="850">
        <v>33.333023255813949</v>
      </c>
    </row>
    <row r="1064" spans="1:19" ht="14.45" customHeight="1" x14ac:dyDescent="0.2">
      <c r="A1064" s="831" t="s">
        <v>6366</v>
      </c>
      <c r="B1064" s="832" t="s">
        <v>6367</v>
      </c>
      <c r="C1064" s="832" t="s">
        <v>616</v>
      </c>
      <c r="D1064" s="832" t="s">
        <v>3281</v>
      </c>
      <c r="E1064" s="832" t="s">
        <v>6657</v>
      </c>
      <c r="F1064" s="832" t="s">
        <v>6684</v>
      </c>
      <c r="G1064" s="832" t="s">
        <v>6685</v>
      </c>
      <c r="H1064" s="849">
        <v>19</v>
      </c>
      <c r="I1064" s="849">
        <v>703</v>
      </c>
      <c r="J1064" s="832">
        <v>0.19191919191919191</v>
      </c>
      <c r="K1064" s="832">
        <v>37</v>
      </c>
      <c r="L1064" s="849">
        <v>99</v>
      </c>
      <c r="M1064" s="849">
        <v>3663</v>
      </c>
      <c r="N1064" s="832">
        <v>1</v>
      </c>
      <c r="O1064" s="832">
        <v>37</v>
      </c>
      <c r="P1064" s="849">
        <v>107</v>
      </c>
      <c r="Q1064" s="849">
        <v>4066</v>
      </c>
      <c r="R1064" s="837">
        <v>1.1100191100191099</v>
      </c>
      <c r="S1064" s="850">
        <v>38</v>
      </c>
    </row>
    <row r="1065" spans="1:19" ht="14.45" customHeight="1" x14ac:dyDescent="0.2">
      <c r="A1065" s="831" t="s">
        <v>6366</v>
      </c>
      <c r="B1065" s="832" t="s">
        <v>6367</v>
      </c>
      <c r="C1065" s="832" t="s">
        <v>616</v>
      </c>
      <c r="D1065" s="832" t="s">
        <v>3281</v>
      </c>
      <c r="E1065" s="832" t="s">
        <v>6657</v>
      </c>
      <c r="F1065" s="832" t="s">
        <v>6688</v>
      </c>
      <c r="G1065" s="832" t="s">
        <v>6689</v>
      </c>
      <c r="H1065" s="849">
        <v>45</v>
      </c>
      <c r="I1065" s="849">
        <v>1440</v>
      </c>
      <c r="J1065" s="832">
        <v>2.3684210526315788</v>
      </c>
      <c r="K1065" s="832">
        <v>32</v>
      </c>
      <c r="L1065" s="849">
        <v>19</v>
      </c>
      <c r="M1065" s="849">
        <v>608</v>
      </c>
      <c r="N1065" s="832">
        <v>1</v>
      </c>
      <c r="O1065" s="832">
        <v>32</v>
      </c>
      <c r="P1065" s="849">
        <v>8</v>
      </c>
      <c r="Q1065" s="849">
        <v>264</v>
      </c>
      <c r="R1065" s="837">
        <v>0.43421052631578949</v>
      </c>
      <c r="S1065" s="850">
        <v>33</v>
      </c>
    </row>
    <row r="1066" spans="1:19" ht="14.45" customHeight="1" x14ac:dyDescent="0.2">
      <c r="A1066" s="831" t="s">
        <v>6366</v>
      </c>
      <c r="B1066" s="832" t="s">
        <v>6367</v>
      </c>
      <c r="C1066" s="832" t="s">
        <v>616</v>
      </c>
      <c r="D1066" s="832" t="s">
        <v>3281</v>
      </c>
      <c r="E1066" s="832" t="s">
        <v>6657</v>
      </c>
      <c r="F1066" s="832" t="s">
        <v>6694</v>
      </c>
      <c r="G1066" s="832" t="s">
        <v>6695</v>
      </c>
      <c r="H1066" s="849"/>
      <c r="I1066" s="849"/>
      <c r="J1066" s="832"/>
      <c r="K1066" s="832"/>
      <c r="L1066" s="849">
        <v>11</v>
      </c>
      <c r="M1066" s="849">
        <v>1452</v>
      </c>
      <c r="N1066" s="832">
        <v>1</v>
      </c>
      <c r="O1066" s="832">
        <v>132</v>
      </c>
      <c r="P1066" s="849">
        <v>2</v>
      </c>
      <c r="Q1066" s="849">
        <v>270</v>
      </c>
      <c r="R1066" s="837">
        <v>0.18595041322314049</v>
      </c>
      <c r="S1066" s="850">
        <v>135</v>
      </c>
    </row>
    <row r="1067" spans="1:19" ht="14.45" customHeight="1" x14ac:dyDescent="0.2">
      <c r="A1067" s="831" t="s">
        <v>6366</v>
      </c>
      <c r="B1067" s="832" t="s">
        <v>6367</v>
      </c>
      <c r="C1067" s="832" t="s">
        <v>616</v>
      </c>
      <c r="D1067" s="832" t="s">
        <v>3281</v>
      </c>
      <c r="E1067" s="832" t="s">
        <v>6657</v>
      </c>
      <c r="F1067" s="832" t="s">
        <v>6698</v>
      </c>
      <c r="G1067" s="832" t="s">
        <v>6699</v>
      </c>
      <c r="H1067" s="849">
        <v>1</v>
      </c>
      <c r="I1067" s="849">
        <v>355</v>
      </c>
      <c r="J1067" s="832">
        <v>1.9230769230769232E-2</v>
      </c>
      <c r="K1067" s="832">
        <v>355</v>
      </c>
      <c r="L1067" s="849">
        <v>52</v>
      </c>
      <c r="M1067" s="849">
        <v>18460</v>
      </c>
      <c r="N1067" s="832">
        <v>1</v>
      </c>
      <c r="O1067" s="832">
        <v>355</v>
      </c>
      <c r="P1067" s="849">
        <v>112</v>
      </c>
      <c r="Q1067" s="849">
        <v>40096</v>
      </c>
      <c r="R1067" s="837">
        <v>2.1720476706392198</v>
      </c>
      <c r="S1067" s="850">
        <v>358</v>
      </c>
    </row>
    <row r="1068" spans="1:19" ht="14.45" customHeight="1" x14ac:dyDescent="0.2">
      <c r="A1068" s="831" t="s">
        <v>6366</v>
      </c>
      <c r="B1068" s="832" t="s">
        <v>6367</v>
      </c>
      <c r="C1068" s="832" t="s">
        <v>616</v>
      </c>
      <c r="D1068" s="832" t="s">
        <v>3281</v>
      </c>
      <c r="E1068" s="832" t="s">
        <v>6657</v>
      </c>
      <c r="F1068" s="832" t="s">
        <v>6700</v>
      </c>
      <c r="G1068" s="832" t="s">
        <v>6701</v>
      </c>
      <c r="H1068" s="849">
        <v>1</v>
      </c>
      <c r="I1068" s="849">
        <v>59</v>
      </c>
      <c r="J1068" s="832">
        <v>5.8823529411764705E-2</v>
      </c>
      <c r="K1068" s="832">
        <v>59</v>
      </c>
      <c r="L1068" s="849">
        <v>17</v>
      </c>
      <c r="M1068" s="849">
        <v>1003</v>
      </c>
      <c r="N1068" s="832">
        <v>1</v>
      </c>
      <c r="O1068" s="832">
        <v>59</v>
      </c>
      <c r="P1068" s="849">
        <v>31</v>
      </c>
      <c r="Q1068" s="849">
        <v>1891</v>
      </c>
      <c r="R1068" s="837">
        <v>1.8853439680957129</v>
      </c>
      <c r="S1068" s="850">
        <v>61</v>
      </c>
    </row>
    <row r="1069" spans="1:19" ht="14.45" customHeight="1" x14ac:dyDescent="0.2">
      <c r="A1069" s="831" t="s">
        <v>6366</v>
      </c>
      <c r="B1069" s="832" t="s">
        <v>6367</v>
      </c>
      <c r="C1069" s="832" t="s">
        <v>616</v>
      </c>
      <c r="D1069" s="832" t="s">
        <v>3281</v>
      </c>
      <c r="E1069" s="832" t="s">
        <v>6657</v>
      </c>
      <c r="F1069" s="832" t="s">
        <v>6702</v>
      </c>
      <c r="G1069" s="832" t="s">
        <v>6703</v>
      </c>
      <c r="H1069" s="849">
        <v>2</v>
      </c>
      <c r="I1069" s="849">
        <v>1402</v>
      </c>
      <c r="J1069" s="832">
        <v>0.99857549857549854</v>
      </c>
      <c r="K1069" s="832">
        <v>701</v>
      </c>
      <c r="L1069" s="849">
        <v>2</v>
      </c>
      <c r="M1069" s="849">
        <v>1404</v>
      </c>
      <c r="N1069" s="832">
        <v>1</v>
      </c>
      <c r="O1069" s="832">
        <v>702</v>
      </c>
      <c r="P1069" s="849"/>
      <c r="Q1069" s="849"/>
      <c r="R1069" s="837"/>
      <c r="S1069" s="850"/>
    </row>
    <row r="1070" spans="1:19" ht="14.45" customHeight="1" x14ac:dyDescent="0.2">
      <c r="A1070" s="831" t="s">
        <v>6366</v>
      </c>
      <c r="B1070" s="832" t="s">
        <v>6367</v>
      </c>
      <c r="C1070" s="832" t="s">
        <v>616</v>
      </c>
      <c r="D1070" s="832" t="s">
        <v>3281</v>
      </c>
      <c r="E1070" s="832" t="s">
        <v>6657</v>
      </c>
      <c r="F1070" s="832" t="s">
        <v>6704</v>
      </c>
      <c r="G1070" s="832" t="s">
        <v>6705</v>
      </c>
      <c r="H1070" s="849"/>
      <c r="I1070" s="849"/>
      <c r="J1070" s="832"/>
      <c r="K1070" s="832"/>
      <c r="L1070" s="849"/>
      <c r="M1070" s="849"/>
      <c r="N1070" s="832"/>
      <c r="O1070" s="832"/>
      <c r="P1070" s="849">
        <v>1</v>
      </c>
      <c r="Q1070" s="849">
        <v>61</v>
      </c>
      <c r="R1070" s="837"/>
      <c r="S1070" s="850">
        <v>61</v>
      </c>
    </row>
    <row r="1071" spans="1:19" ht="14.45" customHeight="1" x14ac:dyDescent="0.2">
      <c r="A1071" s="831" t="s">
        <v>6366</v>
      </c>
      <c r="B1071" s="832" t="s">
        <v>6367</v>
      </c>
      <c r="C1071" s="832" t="s">
        <v>616</v>
      </c>
      <c r="D1071" s="832" t="s">
        <v>3281</v>
      </c>
      <c r="E1071" s="832" t="s">
        <v>6657</v>
      </c>
      <c r="F1071" s="832" t="s">
        <v>6708</v>
      </c>
      <c r="G1071" s="832" t="s">
        <v>6709</v>
      </c>
      <c r="H1071" s="849"/>
      <c r="I1071" s="849"/>
      <c r="J1071" s="832"/>
      <c r="K1071" s="832"/>
      <c r="L1071" s="849">
        <v>1</v>
      </c>
      <c r="M1071" s="849">
        <v>0</v>
      </c>
      <c r="N1071" s="832"/>
      <c r="O1071" s="832">
        <v>0</v>
      </c>
      <c r="P1071" s="849"/>
      <c r="Q1071" s="849"/>
      <c r="R1071" s="837"/>
      <c r="S1071" s="850"/>
    </row>
    <row r="1072" spans="1:19" ht="14.45" customHeight="1" x14ac:dyDescent="0.2">
      <c r="A1072" s="831" t="s">
        <v>6366</v>
      </c>
      <c r="B1072" s="832" t="s">
        <v>6367</v>
      </c>
      <c r="C1072" s="832" t="s">
        <v>616</v>
      </c>
      <c r="D1072" s="832" t="s">
        <v>3282</v>
      </c>
      <c r="E1072" s="832" t="s">
        <v>6368</v>
      </c>
      <c r="F1072" s="832" t="s">
        <v>6369</v>
      </c>
      <c r="G1072" s="832" t="s">
        <v>6370</v>
      </c>
      <c r="H1072" s="849"/>
      <c r="I1072" s="849"/>
      <c r="J1072" s="832"/>
      <c r="K1072" s="832"/>
      <c r="L1072" s="849"/>
      <c r="M1072" s="849"/>
      <c r="N1072" s="832"/>
      <c r="O1072" s="832"/>
      <c r="P1072" s="849">
        <v>0.2</v>
      </c>
      <c r="Q1072" s="849">
        <v>10.88</v>
      </c>
      <c r="R1072" s="837"/>
      <c r="S1072" s="850">
        <v>54.4</v>
      </c>
    </row>
    <row r="1073" spans="1:19" ht="14.45" customHeight="1" x14ac:dyDescent="0.2">
      <c r="A1073" s="831" t="s">
        <v>6366</v>
      </c>
      <c r="B1073" s="832" t="s">
        <v>6367</v>
      </c>
      <c r="C1073" s="832" t="s">
        <v>616</v>
      </c>
      <c r="D1073" s="832" t="s">
        <v>3282</v>
      </c>
      <c r="E1073" s="832" t="s">
        <v>6368</v>
      </c>
      <c r="F1073" s="832" t="s">
        <v>6371</v>
      </c>
      <c r="G1073" s="832" t="s">
        <v>6370</v>
      </c>
      <c r="H1073" s="849"/>
      <c r="I1073" s="849"/>
      <c r="J1073" s="832"/>
      <c r="K1073" s="832"/>
      <c r="L1073" s="849">
        <v>0.2</v>
      </c>
      <c r="M1073" s="849">
        <v>21.65</v>
      </c>
      <c r="N1073" s="832">
        <v>1</v>
      </c>
      <c r="O1073" s="832">
        <v>108.24999999999999</v>
      </c>
      <c r="P1073" s="849"/>
      <c r="Q1073" s="849"/>
      <c r="R1073" s="837"/>
      <c r="S1073" s="850"/>
    </row>
    <row r="1074" spans="1:19" ht="14.45" customHeight="1" x14ac:dyDescent="0.2">
      <c r="A1074" s="831" t="s">
        <v>6366</v>
      </c>
      <c r="B1074" s="832" t="s">
        <v>6367</v>
      </c>
      <c r="C1074" s="832" t="s">
        <v>616</v>
      </c>
      <c r="D1074" s="832" t="s">
        <v>3282</v>
      </c>
      <c r="E1074" s="832" t="s">
        <v>6368</v>
      </c>
      <c r="F1074" s="832" t="s">
        <v>6375</v>
      </c>
      <c r="G1074" s="832" t="s">
        <v>6376</v>
      </c>
      <c r="H1074" s="849"/>
      <c r="I1074" s="849"/>
      <c r="J1074" s="832"/>
      <c r="K1074" s="832"/>
      <c r="L1074" s="849"/>
      <c r="M1074" s="849"/>
      <c r="N1074" s="832"/>
      <c r="O1074" s="832"/>
      <c r="P1074" s="849">
        <v>0.4</v>
      </c>
      <c r="Q1074" s="849">
        <v>5.15</v>
      </c>
      <c r="R1074" s="837"/>
      <c r="S1074" s="850">
        <v>12.875</v>
      </c>
    </row>
    <row r="1075" spans="1:19" ht="14.45" customHeight="1" x14ac:dyDescent="0.2">
      <c r="A1075" s="831" t="s">
        <v>6366</v>
      </c>
      <c r="B1075" s="832" t="s">
        <v>6367</v>
      </c>
      <c r="C1075" s="832" t="s">
        <v>616</v>
      </c>
      <c r="D1075" s="832" t="s">
        <v>3282</v>
      </c>
      <c r="E1075" s="832" t="s">
        <v>6368</v>
      </c>
      <c r="F1075" s="832" t="s">
        <v>6377</v>
      </c>
      <c r="G1075" s="832" t="s">
        <v>6378</v>
      </c>
      <c r="H1075" s="849"/>
      <c r="I1075" s="849"/>
      <c r="J1075" s="832"/>
      <c r="K1075" s="832"/>
      <c r="L1075" s="849">
        <v>0.5</v>
      </c>
      <c r="M1075" s="849">
        <v>81.740000000000009</v>
      </c>
      <c r="N1075" s="832">
        <v>1</v>
      </c>
      <c r="O1075" s="832">
        <v>163.48000000000002</v>
      </c>
      <c r="P1075" s="849">
        <v>0.1</v>
      </c>
      <c r="Q1075" s="849">
        <v>17.36</v>
      </c>
      <c r="R1075" s="837">
        <v>0.2123807193540494</v>
      </c>
      <c r="S1075" s="850">
        <v>173.6</v>
      </c>
    </row>
    <row r="1076" spans="1:19" ht="14.45" customHeight="1" x14ac:dyDescent="0.2">
      <c r="A1076" s="831" t="s">
        <v>6366</v>
      </c>
      <c r="B1076" s="832" t="s">
        <v>6367</v>
      </c>
      <c r="C1076" s="832" t="s">
        <v>616</v>
      </c>
      <c r="D1076" s="832" t="s">
        <v>3282</v>
      </c>
      <c r="E1076" s="832" t="s">
        <v>6368</v>
      </c>
      <c r="F1076" s="832" t="s">
        <v>6382</v>
      </c>
      <c r="G1076" s="832" t="s">
        <v>1496</v>
      </c>
      <c r="H1076" s="849"/>
      <c r="I1076" s="849"/>
      <c r="J1076" s="832"/>
      <c r="K1076" s="832"/>
      <c r="L1076" s="849">
        <v>2</v>
      </c>
      <c r="M1076" s="849">
        <v>27.48</v>
      </c>
      <c r="N1076" s="832">
        <v>1</v>
      </c>
      <c r="O1076" s="832">
        <v>13.74</v>
      </c>
      <c r="P1076" s="849"/>
      <c r="Q1076" s="849"/>
      <c r="R1076" s="837"/>
      <c r="S1076" s="850"/>
    </row>
    <row r="1077" spans="1:19" ht="14.45" customHeight="1" x14ac:dyDescent="0.2">
      <c r="A1077" s="831" t="s">
        <v>6366</v>
      </c>
      <c r="B1077" s="832" t="s">
        <v>6367</v>
      </c>
      <c r="C1077" s="832" t="s">
        <v>616</v>
      </c>
      <c r="D1077" s="832" t="s">
        <v>3282</v>
      </c>
      <c r="E1077" s="832" t="s">
        <v>6368</v>
      </c>
      <c r="F1077" s="832" t="s">
        <v>6393</v>
      </c>
      <c r="G1077" s="832" t="s">
        <v>3205</v>
      </c>
      <c r="H1077" s="849"/>
      <c r="I1077" s="849"/>
      <c r="J1077" s="832"/>
      <c r="K1077" s="832"/>
      <c r="L1077" s="849">
        <v>68.61999999999999</v>
      </c>
      <c r="M1077" s="849">
        <v>923151.29</v>
      </c>
      <c r="N1077" s="832">
        <v>1</v>
      </c>
      <c r="O1077" s="832">
        <v>13453.093704459343</v>
      </c>
      <c r="P1077" s="849">
        <v>35.06</v>
      </c>
      <c r="Q1077" s="849">
        <v>459918.98</v>
      </c>
      <c r="R1077" s="837">
        <v>0.49820542416184022</v>
      </c>
      <c r="S1077" s="850">
        <v>13118.05419281232</v>
      </c>
    </row>
    <row r="1078" spans="1:19" ht="14.45" customHeight="1" x14ac:dyDescent="0.2">
      <c r="A1078" s="831" t="s">
        <v>6366</v>
      </c>
      <c r="B1078" s="832" t="s">
        <v>6367</v>
      </c>
      <c r="C1078" s="832" t="s">
        <v>616</v>
      </c>
      <c r="D1078" s="832" t="s">
        <v>3282</v>
      </c>
      <c r="E1078" s="832" t="s">
        <v>6368</v>
      </c>
      <c r="F1078" s="832" t="s">
        <v>6394</v>
      </c>
      <c r="G1078" s="832" t="s">
        <v>6395</v>
      </c>
      <c r="H1078" s="849"/>
      <c r="I1078" s="849"/>
      <c r="J1078" s="832"/>
      <c r="K1078" s="832"/>
      <c r="L1078" s="849">
        <v>5</v>
      </c>
      <c r="M1078" s="849">
        <v>142724.94</v>
      </c>
      <c r="N1078" s="832">
        <v>1</v>
      </c>
      <c r="O1078" s="832">
        <v>28544.988000000001</v>
      </c>
      <c r="P1078" s="849">
        <v>4</v>
      </c>
      <c r="Q1078" s="849">
        <v>114180</v>
      </c>
      <c r="R1078" s="837">
        <v>0.80000033631122913</v>
      </c>
      <c r="S1078" s="850">
        <v>28545</v>
      </c>
    </row>
    <row r="1079" spans="1:19" ht="14.45" customHeight="1" x14ac:dyDescent="0.2">
      <c r="A1079" s="831" t="s">
        <v>6366</v>
      </c>
      <c r="B1079" s="832" t="s">
        <v>6367</v>
      </c>
      <c r="C1079" s="832" t="s">
        <v>616</v>
      </c>
      <c r="D1079" s="832" t="s">
        <v>3282</v>
      </c>
      <c r="E1079" s="832" t="s">
        <v>6368</v>
      </c>
      <c r="F1079" s="832" t="s">
        <v>6396</v>
      </c>
      <c r="G1079" s="832" t="s">
        <v>6395</v>
      </c>
      <c r="H1079" s="849"/>
      <c r="I1079" s="849"/>
      <c r="J1079" s="832"/>
      <c r="K1079" s="832"/>
      <c r="L1079" s="849">
        <v>5</v>
      </c>
      <c r="M1079" s="849">
        <v>289238</v>
      </c>
      <c r="N1079" s="832">
        <v>1</v>
      </c>
      <c r="O1079" s="832">
        <v>57847.6</v>
      </c>
      <c r="P1079" s="849">
        <v>5</v>
      </c>
      <c r="Q1079" s="849">
        <v>289238</v>
      </c>
      <c r="R1079" s="837">
        <v>1</v>
      </c>
      <c r="S1079" s="850">
        <v>57847.6</v>
      </c>
    </row>
    <row r="1080" spans="1:19" ht="14.45" customHeight="1" x14ac:dyDescent="0.2">
      <c r="A1080" s="831" t="s">
        <v>6366</v>
      </c>
      <c r="B1080" s="832" t="s">
        <v>6367</v>
      </c>
      <c r="C1080" s="832" t="s">
        <v>616</v>
      </c>
      <c r="D1080" s="832" t="s">
        <v>3282</v>
      </c>
      <c r="E1080" s="832" t="s">
        <v>6368</v>
      </c>
      <c r="F1080" s="832" t="s">
        <v>6397</v>
      </c>
      <c r="G1080" s="832" t="s">
        <v>6395</v>
      </c>
      <c r="H1080" s="849"/>
      <c r="I1080" s="849"/>
      <c r="J1080" s="832"/>
      <c r="K1080" s="832"/>
      <c r="L1080" s="849">
        <v>6</v>
      </c>
      <c r="M1080" s="849">
        <v>668681.53</v>
      </c>
      <c r="N1080" s="832">
        <v>1</v>
      </c>
      <c r="O1080" s="832">
        <v>111446.92166666668</v>
      </c>
      <c r="P1080" s="849">
        <v>41</v>
      </c>
      <c r="Q1080" s="849">
        <v>4569327</v>
      </c>
      <c r="R1080" s="837">
        <v>6.8333381363172983</v>
      </c>
      <c r="S1080" s="850">
        <v>111447</v>
      </c>
    </row>
    <row r="1081" spans="1:19" ht="14.45" customHeight="1" x14ac:dyDescent="0.2">
      <c r="A1081" s="831" t="s">
        <v>6366</v>
      </c>
      <c r="B1081" s="832" t="s">
        <v>6367</v>
      </c>
      <c r="C1081" s="832" t="s">
        <v>616</v>
      </c>
      <c r="D1081" s="832" t="s">
        <v>3282</v>
      </c>
      <c r="E1081" s="832" t="s">
        <v>6368</v>
      </c>
      <c r="F1081" s="832" t="s">
        <v>6398</v>
      </c>
      <c r="G1081" s="832" t="s">
        <v>6399</v>
      </c>
      <c r="H1081" s="849"/>
      <c r="I1081" s="849"/>
      <c r="J1081" s="832"/>
      <c r="K1081" s="832"/>
      <c r="L1081" s="849">
        <v>8</v>
      </c>
      <c r="M1081" s="849">
        <v>630615.93999999994</v>
      </c>
      <c r="N1081" s="832">
        <v>1</v>
      </c>
      <c r="O1081" s="832">
        <v>78826.992499999993</v>
      </c>
      <c r="P1081" s="849">
        <v>9</v>
      </c>
      <c r="Q1081" s="849">
        <v>709443</v>
      </c>
      <c r="R1081" s="837">
        <v>1.1250001070382079</v>
      </c>
      <c r="S1081" s="850">
        <v>78827</v>
      </c>
    </row>
    <row r="1082" spans="1:19" ht="14.45" customHeight="1" x14ac:dyDescent="0.2">
      <c r="A1082" s="831" t="s">
        <v>6366</v>
      </c>
      <c r="B1082" s="832" t="s">
        <v>6367</v>
      </c>
      <c r="C1082" s="832" t="s">
        <v>616</v>
      </c>
      <c r="D1082" s="832" t="s">
        <v>3282</v>
      </c>
      <c r="E1082" s="832" t="s">
        <v>6368</v>
      </c>
      <c r="F1082" s="832" t="s">
        <v>6400</v>
      </c>
      <c r="G1082" s="832" t="s">
        <v>4461</v>
      </c>
      <c r="H1082" s="849"/>
      <c r="I1082" s="849"/>
      <c r="J1082" s="832"/>
      <c r="K1082" s="832"/>
      <c r="L1082" s="849">
        <v>6</v>
      </c>
      <c r="M1082" s="849">
        <v>169881.54</v>
      </c>
      <c r="N1082" s="832">
        <v>1</v>
      </c>
      <c r="O1082" s="832">
        <v>28313.59</v>
      </c>
      <c r="P1082" s="849">
        <v>3</v>
      </c>
      <c r="Q1082" s="849">
        <v>72066.600000000006</v>
      </c>
      <c r="R1082" s="837">
        <v>0.42421678070495478</v>
      </c>
      <c r="S1082" s="850">
        <v>24022.2</v>
      </c>
    </row>
    <row r="1083" spans="1:19" ht="14.45" customHeight="1" x14ac:dyDescent="0.2">
      <c r="A1083" s="831" t="s">
        <v>6366</v>
      </c>
      <c r="B1083" s="832" t="s">
        <v>6367</v>
      </c>
      <c r="C1083" s="832" t="s">
        <v>616</v>
      </c>
      <c r="D1083" s="832" t="s">
        <v>3282</v>
      </c>
      <c r="E1083" s="832" t="s">
        <v>6368</v>
      </c>
      <c r="F1083" s="832" t="s">
        <v>6407</v>
      </c>
      <c r="G1083" s="832" t="s">
        <v>4461</v>
      </c>
      <c r="H1083" s="849"/>
      <c r="I1083" s="849"/>
      <c r="J1083" s="832"/>
      <c r="K1083" s="832"/>
      <c r="L1083" s="849"/>
      <c r="M1083" s="849"/>
      <c r="N1083" s="832"/>
      <c r="O1083" s="832"/>
      <c r="P1083" s="849">
        <v>1</v>
      </c>
      <c r="Q1083" s="849">
        <v>72066.600000000006</v>
      </c>
      <c r="R1083" s="837"/>
      <c r="S1083" s="850">
        <v>72066.600000000006</v>
      </c>
    </row>
    <row r="1084" spans="1:19" ht="14.45" customHeight="1" x14ac:dyDescent="0.2">
      <c r="A1084" s="831" t="s">
        <v>6366</v>
      </c>
      <c r="B1084" s="832" t="s">
        <v>6367</v>
      </c>
      <c r="C1084" s="832" t="s">
        <v>616</v>
      </c>
      <c r="D1084" s="832" t="s">
        <v>3282</v>
      </c>
      <c r="E1084" s="832" t="s">
        <v>6368</v>
      </c>
      <c r="F1084" s="832" t="s">
        <v>6408</v>
      </c>
      <c r="G1084" s="832" t="s">
        <v>2288</v>
      </c>
      <c r="H1084" s="849"/>
      <c r="I1084" s="849"/>
      <c r="J1084" s="832"/>
      <c r="K1084" s="832"/>
      <c r="L1084" s="849">
        <v>34.4</v>
      </c>
      <c r="M1084" s="849">
        <v>225794.6</v>
      </c>
      <c r="N1084" s="832">
        <v>1</v>
      </c>
      <c r="O1084" s="832">
        <v>6563.7965116279074</v>
      </c>
      <c r="P1084" s="849">
        <v>46.65</v>
      </c>
      <c r="Q1084" s="849">
        <v>301380.73</v>
      </c>
      <c r="R1084" s="837">
        <v>1.3347561456297006</v>
      </c>
      <c r="S1084" s="850">
        <v>6460.4658092175778</v>
      </c>
    </row>
    <row r="1085" spans="1:19" ht="14.45" customHeight="1" x14ac:dyDescent="0.2">
      <c r="A1085" s="831" t="s">
        <v>6366</v>
      </c>
      <c r="B1085" s="832" t="s">
        <v>6367</v>
      </c>
      <c r="C1085" s="832" t="s">
        <v>616</v>
      </c>
      <c r="D1085" s="832" t="s">
        <v>3282</v>
      </c>
      <c r="E1085" s="832" t="s">
        <v>6368</v>
      </c>
      <c r="F1085" s="832" t="s">
        <v>6409</v>
      </c>
      <c r="G1085" s="832" t="s">
        <v>2288</v>
      </c>
      <c r="H1085" s="849"/>
      <c r="I1085" s="849"/>
      <c r="J1085" s="832"/>
      <c r="K1085" s="832"/>
      <c r="L1085" s="849">
        <v>13.709999999999999</v>
      </c>
      <c r="M1085" s="849">
        <v>360082</v>
      </c>
      <c r="N1085" s="832">
        <v>1</v>
      </c>
      <c r="O1085" s="832">
        <v>26264.186725018237</v>
      </c>
      <c r="P1085" s="849">
        <v>64.36</v>
      </c>
      <c r="Q1085" s="849">
        <v>1663070.96</v>
      </c>
      <c r="R1085" s="837">
        <v>4.6185895434928712</v>
      </c>
      <c r="S1085" s="850">
        <v>25840.133001864513</v>
      </c>
    </row>
    <row r="1086" spans="1:19" ht="14.45" customHeight="1" x14ac:dyDescent="0.2">
      <c r="A1086" s="831" t="s">
        <v>6366</v>
      </c>
      <c r="B1086" s="832" t="s">
        <v>6367</v>
      </c>
      <c r="C1086" s="832" t="s">
        <v>616</v>
      </c>
      <c r="D1086" s="832" t="s">
        <v>3282</v>
      </c>
      <c r="E1086" s="832" t="s">
        <v>6368</v>
      </c>
      <c r="F1086" s="832" t="s">
        <v>6410</v>
      </c>
      <c r="G1086" s="832" t="s">
        <v>2298</v>
      </c>
      <c r="H1086" s="849"/>
      <c r="I1086" s="849"/>
      <c r="J1086" s="832"/>
      <c r="K1086" s="832"/>
      <c r="L1086" s="849">
        <v>261.14</v>
      </c>
      <c r="M1086" s="849">
        <v>1277128.6600000001</v>
      </c>
      <c r="N1086" s="832">
        <v>1</v>
      </c>
      <c r="O1086" s="832">
        <v>4890.5899517500202</v>
      </c>
      <c r="P1086" s="849">
        <v>675.38000000000011</v>
      </c>
      <c r="Q1086" s="849">
        <v>3303006.69</v>
      </c>
      <c r="R1086" s="837">
        <v>2.5862755988891517</v>
      </c>
      <c r="S1086" s="850">
        <v>4890.5900233942366</v>
      </c>
    </row>
    <row r="1087" spans="1:19" ht="14.45" customHeight="1" x14ac:dyDescent="0.2">
      <c r="A1087" s="831" t="s">
        <v>6366</v>
      </c>
      <c r="B1087" s="832" t="s">
        <v>6367</v>
      </c>
      <c r="C1087" s="832" t="s">
        <v>616</v>
      </c>
      <c r="D1087" s="832" t="s">
        <v>3282</v>
      </c>
      <c r="E1087" s="832" t="s">
        <v>6368</v>
      </c>
      <c r="F1087" s="832" t="s">
        <v>6412</v>
      </c>
      <c r="G1087" s="832" t="s">
        <v>3215</v>
      </c>
      <c r="H1087" s="849"/>
      <c r="I1087" s="849"/>
      <c r="J1087" s="832"/>
      <c r="K1087" s="832"/>
      <c r="L1087" s="849">
        <v>59.73</v>
      </c>
      <c r="M1087" s="849">
        <v>582129.06000000006</v>
      </c>
      <c r="N1087" s="832">
        <v>1</v>
      </c>
      <c r="O1087" s="832">
        <v>9746.0080361627333</v>
      </c>
      <c r="P1087" s="849">
        <v>44.61</v>
      </c>
      <c r="Q1087" s="849">
        <v>408196.22000000003</v>
      </c>
      <c r="R1087" s="837">
        <v>0.70121257990453179</v>
      </c>
      <c r="S1087" s="850">
        <v>9150.3299708585528</v>
      </c>
    </row>
    <row r="1088" spans="1:19" ht="14.45" customHeight="1" x14ac:dyDescent="0.2">
      <c r="A1088" s="831" t="s">
        <v>6366</v>
      </c>
      <c r="B1088" s="832" t="s">
        <v>6367</v>
      </c>
      <c r="C1088" s="832" t="s">
        <v>616</v>
      </c>
      <c r="D1088" s="832" t="s">
        <v>3282</v>
      </c>
      <c r="E1088" s="832" t="s">
        <v>6368</v>
      </c>
      <c r="F1088" s="832" t="s">
        <v>6421</v>
      </c>
      <c r="G1088" s="832" t="s">
        <v>2258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1</v>
      </c>
      <c r="Q1088" s="849">
        <v>1290.8599999999999</v>
      </c>
      <c r="R1088" s="837"/>
      <c r="S1088" s="850">
        <v>1290.8599999999999</v>
      </c>
    </row>
    <row r="1089" spans="1:19" ht="14.45" customHeight="1" x14ac:dyDescent="0.2">
      <c r="A1089" s="831" t="s">
        <v>6366</v>
      </c>
      <c r="B1089" s="832" t="s">
        <v>6367</v>
      </c>
      <c r="C1089" s="832" t="s">
        <v>616</v>
      </c>
      <c r="D1089" s="832" t="s">
        <v>3282</v>
      </c>
      <c r="E1089" s="832" t="s">
        <v>6368</v>
      </c>
      <c r="F1089" s="832" t="s">
        <v>6422</v>
      </c>
      <c r="G1089" s="832" t="s">
        <v>673</v>
      </c>
      <c r="H1089" s="849">
        <v>0.1</v>
      </c>
      <c r="I1089" s="849">
        <v>7.8</v>
      </c>
      <c r="J1089" s="832"/>
      <c r="K1089" s="832">
        <v>78</v>
      </c>
      <c r="L1089" s="849"/>
      <c r="M1089" s="849"/>
      <c r="N1089" s="832"/>
      <c r="O1089" s="832"/>
      <c r="P1089" s="849">
        <v>0.1</v>
      </c>
      <c r="Q1089" s="849">
        <v>4.71</v>
      </c>
      <c r="R1089" s="837"/>
      <c r="S1089" s="850">
        <v>47.099999999999994</v>
      </c>
    </row>
    <row r="1090" spans="1:19" ht="14.45" customHeight="1" x14ac:dyDescent="0.2">
      <c r="A1090" s="831" t="s">
        <v>6366</v>
      </c>
      <c r="B1090" s="832" t="s">
        <v>6367</v>
      </c>
      <c r="C1090" s="832" t="s">
        <v>616</v>
      </c>
      <c r="D1090" s="832" t="s">
        <v>3282</v>
      </c>
      <c r="E1090" s="832" t="s">
        <v>6368</v>
      </c>
      <c r="F1090" s="832" t="s">
        <v>6423</v>
      </c>
      <c r="G1090" s="832" t="s">
        <v>1445</v>
      </c>
      <c r="H1090" s="849"/>
      <c r="I1090" s="849"/>
      <c r="J1090" s="832"/>
      <c r="K1090" s="832"/>
      <c r="L1090" s="849">
        <v>1.2</v>
      </c>
      <c r="M1090" s="849">
        <v>211.83999999999997</v>
      </c>
      <c r="N1090" s="832">
        <v>1</v>
      </c>
      <c r="O1090" s="832">
        <v>176.53333333333333</v>
      </c>
      <c r="P1090" s="849">
        <v>0.4</v>
      </c>
      <c r="Q1090" s="849">
        <v>70.08</v>
      </c>
      <c r="R1090" s="837">
        <v>0.33081570996978854</v>
      </c>
      <c r="S1090" s="850">
        <v>175.2</v>
      </c>
    </row>
    <row r="1091" spans="1:19" ht="14.45" customHeight="1" x14ac:dyDescent="0.2">
      <c r="A1091" s="831" t="s">
        <v>6366</v>
      </c>
      <c r="B1091" s="832" t="s">
        <v>6367</v>
      </c>
      <c r="C1091" s="832" t="s">
        <v>616</v>
      </c>
      <c r="D1091" s="832" t="s">
        <v>3282</v>
      </c>
      <c r="E1091" s="832" t="s">
        <v>6368</v>
      </c>
      <c r="F1091" s="832" t="s">
        <v>6424</v>
      </c>
      <c r="G1091" s="832" t="s">
        <v>881</v>
      </c>
      <c r="H1091" s="849"/>
      <c r="I1091" s="849"/>
      <c r="J1091" s="832"/>
      <c r="K1091" s="832"/>
      <c r="L1091" s="849">
        <v>1.2</v>
      </c>
      <c r="M1091" s="849">
        <v>75.539999999999992</v>
      </c>
      <c r="N1091" s="832">
        <v>1</v>
      </c>
      <c r="O1091" s="832">
        <v>62.949999999999996</v>
      </c>
      <c r="P1091" s="849">
        <v>0.2</v>
      </c>
      <c r="Q1091" s="849">
        <v>12</v>
      </c>
      <c r="R1091" s="837">
        <v>0.15885623510722799</v>
      </c>
      <c r="S1091" s="850">
        <v>60</v>
      </c>
    </row>
    <row r="1092" spans="1:19" ht="14.45" customHeight="1" x14ac:dyDescent="0.2">
      <c r="A1092" s="831" t="s">
        <v>6366</v>
      </c>
      <c r="B1092" s="832" t="s">
        <v>6367</v>
      </c>
      <c r="C1092" s="832" t="s">
        <v>616</v>
      </c>
      <c r="D1092" s="832" t="s">
        <v>3282</v>
      </c>
      <c r="E1092" s="832" t="s">
        <v>6368</v>
      </c>
      <c r="F1092" s="832" t="s">
        <v>6432</v>
      </c>
      <c r="G1092" s="832" t="s">
        <v>6433</v>
      </c>
      <c r="H1092" s="849">
        <v>0.2</v>
      </c>
      <c r="I1092" s="849">
        <v>23.46</v>
      </c>
      <c r="J1092" s="832">
        <v>0.28571428571428575</v>
      </c>
      <c r="K1092" s="832">
        <v>117.3</v>
      </c>
      <c r="L1092" s="849">
        <v>0.7</v>
      </c>
      <c r="M1092" s="849">
        <v>82.11</v>
      </c>
      <c r="N1092" s="832">
        <v>1</v>
      </c>
      <c r="O1092" s="832">
        <v>117.30000000000001</v>
      </c>
      <c r="P1092" s="849">
        <v>0.2</v>
      </c>
      <c r="Q1092" s="849">
        <v>23.46</v>
      </c>
      <c r="R1092" s="837">
        <v>0.28571428571428575</v>
      </c>
      <c r="S1092" s="850">
        <v>117.3</v>
      </c>
    </row>
    <row r="1093" spans="1:19" ht="14.45" customHeight="1" x14ac:dyDescent="0.2">
      <c r="A1093" s="831" t="s">
        <v>6366</v>
      </c>
      <c r="B1093" s="832" t="s">
        <v>6367</v>
      </c>
      <c r="C1093" s="832" t="s">
        <v>616</v>
      </c>
      <c r="D1093" s="832" t="s">
        <v>3282</v>
      </c>
      <c r="E1093" s="832" t="s">
        <v>6368</v>
      </c>
      <c r="F1093" s="832" t="s">
        <v>6438</v>
      </c>
      <c r="G1093" s="832" t="s">
        <v>1936</v>
      </c>
      <c r="H1093" s="849"/>
      <c r="I1093" s="849"/>
      <c r="J1093" s="832"/>
      <c r="K1093" s="832"/>
      <c r="L1093" s="849">
        <v>0.03</v>
      </c>
      <c r="M1093" s="849">
        <v>6.02</v>
      </c>
      <c r="N1093" s="832">
        <v>1</v>
      </c>
      <c r="O1093" s="832">
        <v>200.66666666666666</v>
      </c>
      <c r="P1093" s="849"/>
      <c r="Q1093" s="849"/>
      <c r="R1093" s="837"/>
      <c r="S1093" s="850"/>
    </row>
    <row r="1094" spans="1:19" ht="14.45" customHeight="1" x14ac:dyDescent="0.2">
      <c r="A1094" s="831" t="s">
        <v>6366</v>
      </c>
      <c r="B1094" s="832" t="s">
        <v>6367</v>
      </c>
      <c r="C1094" s="832" t="s">
        <v>616</v>
      </c>
      <c r="D1094" s="832" t="s">
        <v>3282</v>
      </c>
      <c r="E1094" s="832" t="s">
        <v>6368</v>
      </c>
      <c r="F1094" s="832" t="s">
        <v>6439</v>
      </c>
      <c r="G1094" s="832" t="s">
        <v>2816</v>
      </c>
      <c r="H1094" s="849"/>
      <c r="I1094" s="849"/>
      <c r="J1094" s="832"/>
      <c r="K1094" s="832"/>
      <c r="L1094" s="849">
        <v>1.63</v>
      </c>
      <c r="M1094" s="849">
        <v>3835.2200000000003</v>
      </c>
      <c r="N1094" s="832">
        <v>1</v>
      </c>
      <c r="O1094" s="832">
        <v>2352.8957055214728</v>
      </c>
      <c r="P1094" s="849"/>
      <c r="Q1094" s="849"/>
      <c r="R1094" s="837"/>
      <c r="S1094" s="850"/>
    </row>
    <row r="1095" spans="1:19" ht="14.45" customHeight="1" x14ac:dyDescent="0.2">
      <c r="A1095" s="831" t="s">
        <v>6366</v>
      </c>
      <c r="B1095" s="832" t="s">
        <v>6367</v>
      </c>
      <c r="C1095" s="832" t="s">
        <v>616</v>
      </c>
      <c r="D1095" s="832" t="s">
        <v>3282</v>
      </c>
      <c r="E1095" s="832" t="s">
        <v>6368</v>
      </c>
      <c r="F1095" s="832" t="s">
        <v>6454</v>
      </c>
      <c r="G1095" s="832" t="s">
        <v>6453</v>
      </c>
      <c r="H1095" s="849"/>
      <c r="I1095" s="849"/>
      <c r="J1095" s="832"/>
      <c r="K1095" s="832"/>
      <c r="L1095" s="849"/>
      <c r="M1095" s="849"/>
      <c r="N1095" s="832"/>
      <c r="O1095" s="832"/>
      <c r="P1095" s="849">
        <v>7</v>
      </c>
      <c r="Q1095" s="849">
        <v>544415.26</v>
      </c>
      <c r="R1095" s="837"/>
      <c r="S1095" s="850">
        <v>77773.608571428573</v>
      </c>
    </row>
    <row r="1096" spans="1:19" ht="14.45" customHeight="1" x14ac:dyDescent="0.2">
      <c r="A1096" s="831" t="s">
        <v>6366</v>
      </c>
      <c r="B1096" s="832" t="s">
        <v>6367</v>
      </c>
      <c r="C1096" s="832" t="s">
        <v>616</v>
      </c>
      <c r="D1096" s="832" t="s">
        <v>3282</v>
      </c>
      <c r="E1096" s="832" t="s">
        <v>6368</v>
      </c>
      <c r="F1096" s="832" t="s">
        <v>6464</v>
      </c>
      <c r="G1096" s="832" t="s">
        <v>3228</v>
      </c>
      <c r="H1096" s="849"/>
      <c r="I1096" s="849"/>
      <c r="J1096" s="832"/>
      <c r="K1096" s="832"/>
      <c r="L1096" s="849"/>
      <c r="M1096" s="849"/>
      <c r="N1096" s="832"/>
      <c r="O1096" s="832"/>
      <c r="P1096" s="849">
        <v>6</v>
      </c>
      <c r="Q1096" s="849">
        <v>104999.40000000001</v>
      </c>
      <c r="R1096" s="837"/>
      <c r="S1096" s="850">
        <v>17499.900000000001</v>
      </c>
    </row>
    <row r="1097" spans="1:19" ht="14.45" customHeight="1" x14ac:dyDescent="0.2">
      <c r="A1097" s="831" t="s">
        <v>6366</v>
      </c>
      <c r="B1097" s="832" t="s">
        <v>6367</v>
      </c>
      <c r="C1097" s="832" t="s">
        <v>616</v>
      </c>
      <c r="D1097" s="832" t="s">
        <v>3282</v>
      </c>
      <c r="E1097" s="832" t="s">
        <v>6368</v>
      </c>
      <c r="F1097" s="832" t="s">
        <v>6465</v>
      </c>
      <c r="G1097" s="832" t="s">
        <v>3228</v>
      </c>
      <c r="H1097" s="849"/>
      <c r="I1097" s="849"/>
      <c r="J1097" s="832"/>
      <c r="K1097" s="832"/>
      <c r="L1097" s="849">
        <v>1</v>
      </c>
      <c r="M1097" s="849">
        <v>70016.100000000006</v>
      </c>
      <c r="N1097" s="832">
        <v>1</v>
      </c>
      <c r="O1097" s="832">
        <v>70016.100000000006</v>
      </c>
      <c r="P1097" s="849">
        <v>17</v>
      </c>
      <c r="Q1097" s="849">
        <v>1148423.1000000001</v>
      </c>
      <c r="R1097" s="837">
        <v>16.402271763208748</v>
      </c>
      <c r="S1097" s="850">
        <v>67554.3</v>
      </c>
    </row>
    <row r="1098" spans="1:19" ht="14.45" customHeight="1" x14ac:dyDescent="0.2">
      <c r="A1098" s="831" t="s">
        <v>6366</v>
      </c>
      <c r="B1098" s="832" t="s">
        <v>6367</v>
      </c>
      <c r="C1098" s="832" t="s">
        <v>616</v>
      </c>
      <c r="D1098" s="832" t="s">
        <v>3282</v>
      </c>
      <c r="E1098" s="832" t="s">
        <v>6368</v>
      </c>
      <c r="F1098" s="832" t="s">
        <v>6466</v>
      </c>
      <c r="G1098" s="832" t="s">
        <v>6467</v>
      </c>
      <c r="H1098" s="849"/>
      <c r="I1098" s="849"/>
      <c r="J1098" s="832"/>
      <c r="K1098" s="832"/>
      <c r="L1098" s="849"/>
      <c r="M1098" s="849"/>
      <c r="N1098" s="832"/>
      <c r="O1098" s="832"/>
      <c r="P1098" s="849">
        <v>3</v>
      </c>
      <c r="Q1098" s="849">
        <v>20119.800000000003</v>
      </c>
      <c r="R1098" s="837"/>
      <c r="S1098" s="850">
        <v>6706.6000000000013</v>
      </c>
    </row>
    <row r="1099" spans="1:19" ht="14.45" customHeight="1" x14ac:dyDescent="0.2">
      <c r="A1099" s="831" t="s">
        <v>6366</v>
      </c>
      <c r="B1099" s="832" t="s">
        <v>6367</v>
      </c>
      <c r="C1099" s="832" t="s">
        <v>616</v>
      </c>
      <c r="D1099" s="832" t="s">
        <v>3282</v>
      </c>
      <c r="E1099" s="832" t="s">
        <v>6368</v>
      </c>
      <c r="F1099" s="832" t="s">
        <v>6468</v>
      </c>
      <c r="G1099" s="832" t="s">
        <v>2797</v>
      </c>
      <c r="H1099" s="849"/>
      <c r="I1099" s="849"/>
      <c r="J1099" s="832"/>
      <c r="K1099" s="832"/>
      <c r="L1099" s="849"/>
      <c r="M1099" s="849"/>
      <c r="N1099" s="832"/>
      <c r="O1099" s="832"/>
      <c r="P1099" s="849">
        <v>1.06</v>
      </c>
      <c r="Q1099" s="849">
        <v>505.12</v>
      </c>
      <c r="R1099" s="837"/>
      <c r="S1099" s="850">
        <v>476.52830188679241</v>
      </c>
    </row>
    <row r="1100" spans="1:19" ht="14.45" customHeight="1" x14ac:dyDescent="0.2">
      <c r="A1100" s="831" t="s">
        <v>6366</v>
      </c>
      <c r="B1100" s="832" t="s">
        <v>6367</v>
      </c>
      <c r="C1100" s="832" t="s">
        <v>616</v>
      </c>
      <c r="D1100" s="832" t="s">
        <v>3282</v>
      </c>
      <c r="E1100" s="832" t="s">
        <v>6368</v>
      </c>
      <c r="F1100" s="832" t="s">
        <v>6471</v>
      </c>
      <c r="G1100" s="832" t="s">
        <v>2831</v>
      </c>
      <c r="H1100" s="849"/>
      <c r="I1100" s="849"/>
      <c r="J1100" s="832"/>
      <c r="K1100" s="832"/>
      <c r="L1100" s="849">
        <v>1.2000000000000002</v>
      </c>
      <c r="M1100" s="849">
        <v>1568.5500000000002</v>
      </c>
      <c r="N1100" s="832">
        <v>1</v>
      </c>
      <c r="O1100" s="832">
        <v>1307.125</v>
      </c>
      <c r="P1100" s="849"/>
      <c r="Q1100" s="849"/>
      <c r="R1100" s="837"/>
      <c r="S1100" s="850"/>
    </row>
    <row r="1101" spans="1:19" ht="14.45" customHeight="1" x14ac:dyDescent="0.2">
      <c r="A1101" s="831" t="s">
        <v>6366</v>
      </c>
      <c r="B1101" s="832" t="s">
        <v>6367</v>
      </c>
      <c r="C1101" s="832" t="s">
        <v>616</v>
      </c>
      <c r="D1101" s="832" t="s">
        <v>3282</v>
      </c>
      <c r="E1101" s="832" t="s">
        <v>6368</v>
      </c>
      <c r="F1101" s="832" t="s">
        <v>6472</v>
      </c>
      <c r="G1101" s="832" t="s">
        <v>2831</v>
      </c>
      <c r="H1101" s="849">
        <v>0.6</v>
      </c>
      <c r="I1101" s="849">
        <v>4038.87</v>
      </c>
      <c r="J1101" s="832">
        <v>0.16994677158065263</v>
      </c>
      <c r="K1101" s="832">
        <v>6731.45</v>
      </c>
      <c r="L1101" s="849">
        <v>16.8</v>
      </c>
      <c r="M1101" s="849">
        <v>23765.5</v>
      </c>
      <c r="N1101" s="832">
        <v>1</v>
      </c>
      <c r="O1101" s="832">
        <v>1414.6130952380952</v>
      </c>
      <c r="P1101" s="849">
        <v>28.6</v>
      </c>
      <c r="Q1101" s="849">
        <v>15260.42</v>
      </c>
      <c r="R1101" s="837">
        <v>0.64212492899370932</v>
      </c>
      <c r="S1101" s="850">
        <v>533.58111888111887</v>
      </c>
    </row>
    <row r="1102" spans="1:19" ht="14.45" customHeight="1" x14ac:dyDescent="0.2">
      <c r="A1102" s="831" t="s">
        <v>6366</v>
      </c>
      <c r="B1102" s="832" t="s">
        <v>6367</v>
      </c>
      <c r="C1102" s="832" t="s">
        <v>616</v>
      </c>
      <c r="D1102" s="832" t="s">
        <v>3282</v>
      </c>
      <c r="E1102" s="832" t="s">
        <v>6368</v>
      </c>
      <c r="F1102" s="832" t="s">
        <v>6475</v>
      </c>
      <c r="G1102" s="832" t="s">
        <v>3224</v>
      </c>
      <c r="H1102" s="849"/>
      <c r="I1102" s="849"/>
      <c r="J1102" s="832"/>
      <c r="K1102" s="832"/>
      <c r="L1102" s="849">
        <v>1</v>
      </c>
      <c r="M1102" s="849">
        <v>25873.4</v>
      </c>
      <c r="N1102" s="832">
        <v>1</v>
      </c>
      <c r="O1102" s="832">
        <v>25873.4</v>
      </c>
      <c r="P1102" s="849"/>
      <c r="Q1102" s="849"/>
      <c r="R1102" s="837"/>
      <c r="S1102" s="850"/>
    </row>
    <row r="1103" spans="1:19" ht="14.45" customHeight="1" x14ac:dyDescent="0.2">
      <c r="A1103" s="831" t="s">
        <v>6366</v>
      </c>
      <c r="B1103" s="832" t="s">
        <v>6367</v>
      </c>
      <c r="C1103" s="832" t="s">
        <v>616</v>
      </c>
      <c r="D1103" s="832" t="s">
        <v>3282</v>
      </c>
      <c r="E1103" s="832" t="s">
        <v>6368</v>
      </c>
      <c r="F1103" s="832" t="s">
        <v>6476</v>
      </c>
      <c r="G1103" s="832" t="s">
        <v>6477</v>
      </c>
      <c r="H1103" s="849"/>
      <c r="I1103" s="849"/>
      <c r="J1103" s="832"/>
      <c r="K1103" s="832"/>
      <c r="L1103" s="849">
        <v>1</v>
      </c>
      <c r="M1103" s="849">
        <v>3251.82</v>
      </c>
      <c r="N1103" s="832">
        <v>1</v>
      </c>
      <c r="O1103" s="832">
        <v>3251.82</v>
      </c>
      <c r="P1103" s="849"/>
      <c r="Q1103" s="849"/>
      <c r="R1103" s="837"/>
      <c r="S1103" s="850"/>
    </row>
    <row r="1104" spans="1:19" ht="14.45" customHeight="1" x14ac:dyDescent="0.2">
      <c r="A1104" s="831" t="s">
        <v>6366</v>
      </c>
      <c r="B1104" s="832" t="s">
        <v>6367</v>
      </c>
      <c r="C1104" s="832" t="s">
        <v>616</v>
      </c>
      <c r="D1104" s="832" t="s">
        <v>3282</v>
      </c>
      <c r="E1104" s="832" t="s">
        <v>6368</v>
      </c>
      <c r="F1104" s="832" t="s">
        <v>6483</v>
      </c>
      <c r="G1104" s="832" t="s">
        <v>6482</v>
      </c>
      <c r="H1104" s="849"/>
      <c r="I1104" s="849"/>
      <c r="J1104" s="832"/>
      <c r="K1104" s="832"/>
      <c r="L1104" s="849">
        <v>4</v>
      </c>
      <c r="M1104" s="849">
        <v>291845.2</v>
      </c>
      <c r="N1104" s="832">
        <v>1</v>
      </c>
      <c r="O1104" s="832">
        <v>72961.3</v>
      </c>
      <c r="P1104" s="849">
        <v>36.42</v>
      </c>
      <c r="Q1104" s="849">
        <v>2657250.56</v>
      </c>
      <c r="R1104" s="837">
        <v>9.1050000479706359</v>
      </c>
      <c r="S1104" s="850">
        <v>72961.300384404167</v>
      </c>
    </row>
    <row r="1105" spans="1:19" ht="14.45" customHeight="1" x14ac:dyDescent="0.2">
      <c r="A1105" s="831" t="s">
        <v>6366</v>
      </c>
      <c r="B1105" s="832" t="s">
        <v>6367</v>
      </c>
      <c r="C1105" s="832" t="s">
        <v>616</v>
      </c>
      <c r="D1105" s="832" t="s">
        <v>3282</v>
      </c>
      <c r="E1105" s="832" t="s">
        <v>6368</v>
      </c>
      <c r="F1105" s="832" t="s">
        <v>6485</v>
      </c>
      <c r="G1105" s="832" t="s">
        <v>6486</v>
      </c>
      <c r="H1105" s="849"/>
      <c r="I1105" s="849"/>
      <c r="J1105" s="832"/>
      <c r="K1105" s="832"/>
      <c r="L1105" s="849">
        <v>1</v>
      </c>
      <c r="M1105" s="849">
        <v>89502.8</v>
      </c>
      <c r="N1105" s="832">
        <v>1</v>
      </c>
      <c r="O1105" s="832">
        <v>89502.8</v>
      </c>
      <c r="P1105" s="849">
        <v>1</v>
      </c>
      <c r="Q1105" s="849">
        <v>89502.6</v>
      </c>
      <c r="R1105" s="837">
        <v>0.99999776543303676</v>
      </c>
      <c r="S1105" s="850">
        <v>89502.6</v>
      </c>
    </row>
    <row r="1106" spans="1:19" ht="14.45" customHeight="1" x14ac:dyDescent="0.2">
      <c r="A1106" s="831" t="s">
        <v>6366</v>
      </c>
      <c r="B1106" s="832" t="s">
        <v>6367</v>
      </c>
      <c r="C1106" s="832" t="s">
        <v>616</v>
      </c>
      <c r="D1106" s="832" t="s">
        <v>3282</v>
      </c>
      <c r="E1106" s="832" t="s">
        <v>6368</v>
      </c>
      <c r="F1106" s="832" t="s">
        <v>6489</v>
      </c>
      <c r="G1106" s="832" t="s">
        <v>6488</v>
      </c>
      <c r="H1106" s="849"/>
      <c r="I1106" s="849"/>
      <c r="J1106" s="832"/>
      <c r="K1106" s="832"/>
      <c r="L1106" s="849">
        <v>1.05</v>
      </c>
      <c r="M1106" s="849">
        <v>370.55</v>
      </c>
      <c r="N1106" s="832">
        <v>1</v>
      </c>
      <c r="O1106" s="832">
        <v>352.90476190476193</v>
      </c>
      <c r="P1106" s="849">
        <v>1</v>
      </c>
      <c r="Q1106" s="849">
        <v>218.9</v>
      </c>
      <c r="R1106" s="837">
        <v>0.59074348940763732</v>
      </c>
      <c r="S1106" s="850">
        <v>218.9</v>
      </c>
    </row>
    <row r="1107" spans="1:19" ht="14.45" customHeight="1" x14ac:dyDescent="0.2">
      <c r="A1107" s="831" t="s">
        <v>6366</v>
      </c>
      <c r="B1107" s="832" t="s">
        <v>6367</v>
      </c>
      <c r="C1107" s="832" t="s">
        <v>616</v>
      </c>
      <c r="D1107" s="832" t="s">
        <v>3282</v>
      </c>
      <c r="E1107" s="832" t="s">
        <v>6368</v>
      </c>
      <c r="F1107" s="832" t="s">
        <v>6490</v>
      </c>
      <c r="G1107" s="832" t="s">
        <v>6488</v>
      </c>
      <c r="H1107" s="849"/>
      <c r="I1107" s="849"/>
      <c r="J1107" s="832"/>
      <c r="K1107" s="832"/>
      <c r="L1107" s="849"/>
      <c r="M1107" s="849"/>
      <c r="N1107" s="832"/>
      <c r="O1107" s="832"/>
      <c r="P1107" s="849">
        <v>1.53</v>
      </c>
      <c r="Q1107" s="849">
        <v>121.18</v>
      </c>
      <c r="R1107" s="837"/>
      <c r="S1107" s="850">
        <v>79.202614379084977</v>
      </c>
    </row>
    <row r="1108" spans="1:19" ht="14.45" customHeight="1" x14ac:dyDescent="0.2">
      <c r="A1108" s="831" t="s">
        <v>6366</v>
      </c>
      <c r="B1108" s="832" t="s">
        <v>6367</v>
      </c>
      <c r="C1108" s="832" t="s">
        <v>616</v>
      </c>
      <c r="D1108" s="832" t="s">
        <v>3282</v>
      </c>
      <c r="E1108" s="832" t="s">
        <v>6368</v>
      </c>
      <c r="F1108" s="832" t="s">
        <v>6492</v>
      </c>
      <c r="G1108" s="832" t="s">
        <v>6493</v>
      </c>
      <c r="H1108" s="849"/>
      <c r="I1108" s="849"/>
      <c r="J1108" s="832"/>
      <c r="K1108" s="832"/>
      <c r="L1108" s="849">
        <v>0.53</v>
      </c>
      <c r="M1108" s="849">
        <v>55.31</v>
      </c>
      <c r="N1108" s="832">
        <v>1</v>
      </c>
      <c r="O1108" s="832">
        <v>104.35849056603773</v>
      </c>
      <c r="P1108" s="849">
        <v>0.79</v>
      </c>
      <c r="Q1108" s="849">
        <v>82.43</v>
      </c>
      <c r="R1108" s="837">
        <v>1.4903272464292172</v>
      </c>
      <c r="S1108" s="850">
        <v>104.34177215189874</v>
      </c>
    </row>
    <row r="1109" spans="1:19" ht="14.45" customHeight="1" x14ac:dyDescent="0.2">
      <c r="A1109" s="831" t="s">
        <v>6366</v>
      </c>
      <c r="B1109" s="832" t="s">
        <v>6367</v>
      </c>
      <c r="C1109" s="832" t="s">
        <v>616</v>
      </c>
      <c r="D1109" s="832" t="s">
        <v>3282</v>
      </c>
      <c r="E1109" s="832" t="s">
        <v>6368</v>
      </c>
      <c r="F1109" s="832" t="s">
        <v>6494</v>
      </c>
      <c r="G1109" s="832" t="s">
        <v>6493</v>
      </c>
      <c r="H1109" s="849"/>
      <c r="I1109" s="849"/>
      <c r="J1109" s="832"/>
      <c r="K1109" s="832"/>
      <c r="L1109" s="849">
        <v>1.47</v>
      </c>
      <c r="M1109" s="849">
        <v>263.89</v>
      </c>
      <c r="N1109" s="832">
        <v>1</v>
      </c>
      <c r="O1109" s="832">
        <v>179.51700680272108</v>
      </c>
      <c r="P1109" s="849">
        <v>1.1599999999999999</v>
      </c>
      <c r="Q1109" s="849">
        <v>208.22</v>
      </c>
      <c r="R1109" s="837">
        <v>0.78904088824889163</v>
      </c>
      <c r="S1109" s="850">
        <v>179.5</v>
      </c>
    </row>
    <row r="1110" spans="1:19" ht="14.45" customHeight="1" x14ac:dyDescent="0.2">
      <c r="A1110" s="831" t="s">
        <v>6366</v>
      </c>
      <c r="B1110" s="832" t="s">
        <v>6367</v>
      </c>
      <c r="C1110" s="832" t="s">
        <v>616</v>
      </c>
      <c r="D1110" s="832" t="s">
        <v>3282</v>
      </c>
      <c r="E1110" s="832" t="s">
        <v>6368</v>
      </c>
      <c r="F1110" s="832" t="s">
        <v>6495</v>
      </c>
      <c r="G1110" s="832" t="s">
        <v>2307</v>
      </c>
      <c r="H1110" s="849"/>
      <c r="I1110" s="849"/>
      <c r="J1110" s="832"/>
      <c r="K1110" s="832"/>
      <c r="L1110" s="849">
        <v>54.26</v>
      </c>
      <c r="M1110" s="849">
        <v>482726.47000000003</v>
      </c>
      <c r="N1110" s="832">
        <v>1</v>
      </c>
      <c r="O1110" s="832">
        <v>8896.5438628824195</v>
      </c>
      <c r="P1110" s="849">
        <v>38.339999999999996</v>
      </c>
      <c r="Q1110" s="849">
        <v>340095.93</v>
      </c>
      <c r="R1110" s="837">
        <v>0.70453134670655204</v>
      </c>
      <c r="S1110" s="850">
        <v>8870.5250391236314</v>
      </c>
    </row>
    <row r="1111" spans="1:19" ht="14.45" customHeight="1" x14ac:dyDescent="0.2">
      <c r="A1111" s="831" t="s">
        <v>6366</v>
      </c>
      <c r="B1111" s="832" t="s">
        <v>6367</v>
      </c>
      <c r="C1111" s="832" t="s">
        <v>616</v>
      </c>
      <c r="D1111" s="832" t="s">
        <v>3282</v>
      </c>
      <c r="E1111" s="832" t="s">
        <v>6368</v>
      </c>
      <c r="F1111" s="832" t="s">
        <v>6497</v>
      </c>
      <c r="G1111" s="832" t="s">
        <v>2816</v>
      </c>
      <c r="H1111" s="849"/>
      <c r="I1111" s="849"/>
      <c r="J1111" s="832"/>
      <c r="K1111" s="832"/>
      <c r="L1111" s="849">
        <v>0.05</v>
      </c>
      <c r="M1111" s="849">
        <v>39.21</v>
      </c>
      <c r="N1111" s="832">
        <v>1</v>
      </c>
      <c r="O1111" s="832">
        <v>784.19999999999993</v>
      </c>
      <c r="P1111" s="849"/>
      <c r="Q1111" s="849"/>
      <c r="R1111" s="837"/>
      <c r="S1111" s="850"/>
    </row>
    <row r="1112" spans="1:19" ht="14.45" customHeight="1" x14ac:dyDescent="0.2">
      <c r="A1112" s="831" t="s">
        <v>6366</v>
      </c>
      <c r="B1112" s="832" t="s">
        <v>6367</v>
      </c>
      <c r="C1112" s="832" t="s">
        <v>616</v>
      </c>
      <c r="D1112" s="832" t="s">
        <v>3282</v>
      </c>
      <c r="E1112" s="832" t="s">
        <v>6368</v>
      </c>
      <c r="F1112" s="832" t="s">
        <v>6500</v>
      </c>
      <c r="G1112" s="832" t="s">
        <v>6501</v>
      </c>
      <c r="H1112" s="849"/>
      <c r="I1112" s="849"/>
      <c r="J1112" s="832"/>
      <c r="K1112" s="832"/>
      <c r="L1112" s="849">
        <v>14</v>
      </c>
      <c r="M1112" s="849">
        <v>1078000</v>
      </c>
      <c r="N1112" s="832">
        <v>1</v>
      </c>
      <c r="O1112" s="832">
        <v>77000</v>
      </c>
      <c r="P1112" s="849">
        <v>10</v>
      </c>
      <c r="Q1112" s="849">
        <v>759614.24</v>
      </c>
      <c r="R1112" s="837">
        <v>0.7046514285714286</v>
      </c>
      <c r="S1112" s="850">
        <v>75961.423999999999</v>
      </c>
    </row>
    <row r="1113" spans="1:19" ht="14.45" customHeight="1" x14ac:dyDescent="0.2">
      <c r="A1113" s="831" t="s">
        <v>6366</v>
      </c>
      <c r="B1113" s="832" t="s">
        <v>6367</v>
      </c>
      <c r="C1113" s="832" t="s">
        <v>616</v>
      </c>
      <c r="D1113" s="832" t="s">
        <v>3282</v>
      </c>
      <c r="E1113" s="832" t="s">
        <v>6368</v>
      </c>
      <c r="F1113" s="832" t="s">
        <v>6502</v>
      </c>
      <c r="G1113" s="832" t="s">
        <v>6503</v>
      </c>
      <c r="H1113" s="849"/>
      <c r="I1113" s="849"/>
      <c r="J1113" s="832"/>
      <c r="K1113" s="832"/>
      <c r="L1113" s="849">
        <v>1.5899999999999999</v>
      </c>
      <c r="M1113" s="849">
        <v>253.32</v>
      </c>
      <c r="N1113" s="832">
        <v>1</v>
      </c>
      <c r="O1113" s="832">
        <v>159.32075471698116</v>
      </c>
      <c r="P1113" s="849">
        <v>1.63</v>
      </c>
      <c r="Q1113" s="849">
        <v>259.56</v>
      </c>
      <c r="R1113" s="837">
        <v>1.0246328754144955</v>
      </c>
      <c r="S1113" s="850">
        <v>159.23926380368098</v>
      </c>
    </row>
    <row r="1114" spans="1:19" ht="14.45" customHeight="1" x14ac:dyDescent="0.2">
      <c r="A1114" s="831" t="s">
        <v>6366</v>
      </c>
      <c r="B1114" s="832" t="s">
        <v>6367</v>
      </c>
      <c r="C1114" s="832" t="s">
        <v>616</v>
      </c>
      <c r="D1114" s="832" t="s">
        <v>3282</v>
      </c>
      <c r="E1114" s="832" t="s">
        <v>6368</v>
      </c>
      <c r="F1114" s="832" t="s">
        <v>6504</v>
      </c>
      <c r="G1114" s="832" t="s">
        <v>3205</v>
      </c>
      <c r="H1114" s="849"/>
      <c r="I1114" s="849"/>
      <c r="J1114" s="832"/>
      <c r="K1114" s="832"/>
      <c r="L1114" s="849">
        <v>50</v>
      </c>
      <c r="M1114" s="849">
        <v>1994208.7</v>
      </c>
      <c r="N1114" s="832">
        <v>1</v>
      </c>
      <c r="O1114" s="832">
        <v>39884.173999999999</v>
      </c>
      <c r="P1114" s="849">
        <v>38.94</v>
      </c>
      <c r="Q1114" s="849">
        <v>1534146.71</v>
      </c>
      <c r="R1114" s="837">
        <v>0.76930098138675251</v>
      </c>
      <c r="S1114" s="850">
        <v>39397.706985105295</v>
      </c>
    </row>
    <row r="1115" spans="1:19" ht="14.45" customHeight="1" x14ac:dyDescent="0.2">
      <c r="A1115" s="831" t="s">
        <v>6366</v>
      </c>
      <c r="B1115" s="832" t="s">
        <v>6367</v>
      </c>
      <c r="C1115" s="832" t="s">
        <v>616</v>
      </c>
      <c r="D1115" s="832" t="s">
        <v>3282</v>
      </c>
      <c r="E1115" s="832" t="s">
        <v>6368</v>
      </c>
      <c r="F1115" s="832" t="s">
        <v>6505</v>
      </c>
      <c r="G1115" s="832" t="s">
        <v>2816</v>
      </c>
      <c r="H1115" s="849"/>
      <c r="I1115" s="849"/>
      <c r="J1115" s="832"/>
      <c r="K1115" s="832"/>
      <c r="L1115" s="849">
        <v>2</v>
      </c>
      <c r="M1115" s="849">
        <v>181.3</v>
      </c>
      <c r="N1115" s="832">
        <v>1</v>
      </c>
      <c r="O1115" s="832">
        <v>90.65</v>
      </c>
      <c r="P1115" s="849"/>
      <c r="Q1115" s="849"/>
      <c r="R1115" s="837"/>
      <c r="S1115" s="850"/>
    </row>
    <row r="1116" spans="1:19" ht="14.45" customHeight="1" x14ac:dyDescent="0.2">
      <c r="A1116" s="831" t="s">
        <v>6366</v>
      </c>
      <c r="B1116" s="832" t="s">
        <v>6367</v>
      </c>
      <c r="C1116" s="832" t="s">
        <v>616</v>
      </c>
      <c r="D1116" s="832" t="s">
        <v>3282</v>
      </c>
      <c r="E1116" s="832" t="s">
        <v>6368</v>
      </c>
      <c r="F1116" s="832" t="s">
        <v>6506</v>
      </c>
      <c r="G1116" s="832" t="s">
        <v>6507</v>
      </c>
      <c r="H1116" s="849"/>
      <c r="I1116" s="849"/>
      <c r="J1116" s="832"/>
      <c r="K1116" s="832"/>
      <c r="L1116" s="849">
        <v>3</v>
      </c>
      <c r="M1116" s="849">
        <v>26339.699999999997</v>
      </c>
      <c r="N1116" s="832">
        <v>1</v>
      </c>
      <c r="O1116" s="832">
        <v>8779.9</v>
      </c>
      <c r="P1116" s="849">
        <v>32.08</v>
      </c>
      <c r="Q1116" s="849">
        <v>267404.89</v>
      </c>
      <c r="R1116" s="837">
        <v>10.152161566001134</v>
      </c>
      <c r="S1116" s="850">
        <v>8335.5639027431425</v>
      </c>
    </row>
    <row r="1117" spans="1:19" ht="14.45" customHeight="1" x14ac:dyDescent="0.2">
      <c r="A1117" s="831" t="s">
        <v>6366</v>
      </c>
      <c r="B1117" s="832" t="s">
        <v>6367</v>
      </c>
      <c r="C1117" s="832" t="s">
        <v>616</v>
      </c>
      <c r="D1117" s="832" t="s">
        <v>3282</v>
      </c>
      <c r="E1117" s="832" t="s">
        <v>6368</v>
      </c>
      <c r="F1117" s="832" t="s">
        <v>6517</v>
      </c>
      <c r="G1117" s="832" t="s">
        <v>2363</v>
      </c>
      <c r="H1117" s="849"/>
      <c r="I1117" s="849"/>
      <c r="J1117" s="832"/>
      <c r="K1117" s="832"/>
      <c r="L1117" s="849"/>
      <c r="M1117" s="849"/>
      <c r="N1117" s="832"/>
      <c r="O1117" s="832"/>
      <c r="P1117" s="849">
        <v>5</v>
      </c>
      <c r="Q1117" s="849">
        <v>213914.3</v>
      </c>
      <c r="R1117" s="837"/>
      <c r="S1117" s="850">
        <v>42782.86</v>
      </c>
    </row>
    <row r="1118" spans="1:19" ht="14.45" customHeight="1" x14ac:dyDescent="0.2">
      <c r="A1118" s="831" t="s">
        <v>6366</v>
      </c>
      <c r="B1118" s="832" t="s">
        <v>6367</v>
      </c>
      <c r="C1118" s="832" t="s">
        <v>616</v>
      </c>
      <c r="D1118" s="832" t="s">
        <v>3282</v>
      </c>
      <c r="E1118" s="832" t="s">
        <v>6368</v>
      </c>
      <c r="F1118" s="832" t="s">
        <v>6520</v>
      </c>
      <c r="G1118" s="832" t="s">
        <v>3218</v>
      </c>
      <c r="H1118" s="849"/>
      <c r="I1118" s="849"/>
      <c r="J1118" s="832"/>
      <c r="K1118" s="832"/>
      <c r="L1118" s="849">
        <v>4.91</v>
      </c>
      <c r="M1118" s="849">
        <v>341028.94</v>
      </c>
      <c r="N1118" s="832">
        <v>1</v>
      </c>
      <c r="O1118" s="832">
        <v>69455.995926680247</v>
      </c>
      <c r="P1118" s="849">
        <v>2</v>
      </c>
      <c r="Q1118" s="849">
        <v>135836.79999999999</v>
      </c>
      <c r="R1118" s="837">
        <v>0.39831458292073391</v>
      </c>
      <c r="S1118" s="850">
        <v>67918.399999999994</v>
      </c>
    </row>
    <row r="1119" spans="1:19" ht="14.45" customHeight="1" x14ac:dyDescent="0.2">
      <c r="A1119" s="831" t="s">
        <v>6366</v>
      </c>
      <c r="B1119" s="832" t="s">
        <v>6367</v>
      </c>
      <c r="C1119" s="832" t="s">
        <v>616</v>
      </c>
      <c r="D1119" s="832" t="s">
        <v>3282</v>
      </c>
      <c r="E1119" s="832" t="s">
        <v>6368</v>
      </c>
      <c r="F1119" s="832" t="s">
        <v>6523</v>
      </c>
      <c r="G1119" s="832" t="s">
        <v>3218</v>
      </c>
      <c r="H1119" s="849"/>
      <c r="I1119" s="849"/>
      <c r="J1119" s="832"/>
      <c r="K1119" s="832"/>
      <c r="L1119" s="849">
        <v>20.25</v>
      </c>
      <c r="M1119" s="849">
        <v>893801.17999999993</v>
      </c>
      <c r="N1119" s="832">
        <v>1</v>
      </c>
      <c r="O1119" s="832">
        <v>44138.329876543205</v>
      </c>
      <c r="P1119" s="849">
        <v>7.52</v>
      </c>
      <c r="Q1119" s="849">
        <v>319216.48</v>
      </c>
      <c r="R1119" s="837">
        <v>0.35714484064565677</v>
      </c>
      <c r="S1119" s="850">
        <v>42449</v>
      </c>
    </row>
    <row r="1120" spans="1:19" ht="14.45" customHeight="1" x14ac:dyDescent="0.2">
      <c r="A1120" s="831" t="s">
        <v>6366</v>
      </c>
      <c r="B1120" s="832" t="s">
        <v>6367</v>
      </c>
      <c r="C1120" s="832" t="s">
        <v>616</v>
      </c>
      <c r="D1120" s="832" t="s">
        <v>3282</v>
      </c>
      <c r="E1120" s="832" t="s">
        <v>6368</v>
      </c>
      <c r="F1120" s="832" t="s">
        <v>6525</v>
      </c>
      <c r="G1120" s="832" t="s">
        <v>6507</v>
      </c>
      <c r="H1120" s="849"/>
      <c r="I1120" s="849"/>
      <c r="J1120" s="832"/>
      <c r="K1120" s="832"/>
      <c r="L1120" s="849">
        <v>5</v>
      </c>
      <c r="M1120" s="849">
        <v>87799</v>
      </c>
      <c r="N1120" s="832">
        <v>1</v>
      </c>
      <c r="O1120" s="832">
        <v>17559.8</v>
      </c>
      <c r="P1120" s="849">
        <v>65.7</v>
      </c>
      <c r="Q1120" s="849">
        <v>1084512.8399999999</v>
      </c>
      <c r="R1120" s="837">
        <v>12.352223146049498</v>
      </c>
      <c r="S1120" s="850">
        <v>16507.044748858443</v>
      </c>
    </row>
    <row r="1121" spans="1:19" ht="14.45" customHeight="1" x14ac:dyDescent="0.2">
      <c r="A1121" s="831" t="s">
        <v>6366</v>
      </c>
      <c r="B1121" s="832" t="s">
        <v>6367</v>
      </c>
      <c r="C1121" s="832" t="s">
        <v>616</v>
      </c>
      <c r="D1121" s="832" t="s">
        <v>3282</v>
      </c>
      <c r="E1121" s="832" t="s">
        <v>6368</v>
      </c>
      <c r="F1121" s="832" t="s">
        <v>6535</v>
      </c>
      <c r="G1121" s="832" t="s">
        <v>3029</v>
      </c>
      <c r="H1121" s="849"/>
      <c r="I1121" s="849"/>
      <c r="J1121" s="832"/>
      <c r="K1121" s="832"/>
      <c r="L1121" s="849">
        <v>0.35</v>
      </c>
      <c r="M1121" s="849">
        <v>96.34</v>
      </c>
      <c r="N1121" s="832">
        <v>1</v>
      </c>
      <c r="O1121" s="832">
        <v>275.25714285714287</v>
      </c>
      <c r="P1121" s="849">
        <v>0.15000000000000002</v>
      </c>
      <c r="Q1121" s="849">
        <v>41.4</v>
      </c>
      <c r="R1121" s="837">
        <v>0.42972804650197216</v>
      </c>
      <c r="S1121" s="850">
        <v>275.99999999999994</v>
      </c>
    </row>
    <row r="1122" spans="1:19" ht="14.45" customHeight="1" x14ac:dyDescent="0.2">
      <c r="A1122" s="831" t="s">
        <v>6366</v>
      </c>
      <c r="B1122" s="832" t="s">
        <v>6367</v>
      </c>
      <c r="C1122" s="832" t="s">
        <v>616</v>
      </c>
      <c r="D1122" s="832" t="s">
        <v>3282</v>
      </c>
      <c r="E1122" s="832" t="s">
        <v>6368</v>
      </c>
      <c r="F1122" s="832" t="s">
        <v>6537</v>
      </c>
      <c r="G1122" s="832" t="s">
        <v>3181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2</v>
      </c>
      <c r="Q1122" s="849">
        <v>240000</v>
      </c>
      <c r="R1122" s="837"/>
      <c r="S1122" s="850">
        <v>120000</v>
      </c>
    </row>
    <row r="1123" spans="1:19" ht="14.45" customHeight="1" x14ac:dyDescent="0.2">
      <c r="A1123" s="831" t="s">
        <v>6366</v>
      </c>
      <c r="B1123" s="832" t="s">
        <v>6367</v>
      </c>
      <c r="C1123" s="832" t="s">
        <v>616</v>
      </c>
      <c r="D1123" s="832" t="s">
        <v>3282</v>
      </c>
      <c r="E1123" s="832" t="s">
        <v>6368</v>
      </c>
      <c r="F1123" s="832" t="s">
        <v>6538</v>
      </c>
      <c r="G1123" s="832" t="s">
        <v>6539</v>
      </c>
      <c r="H1123" s="849"/>
      <c r="I1123" s="849"/>
      <c r="J1123" s="832"/>
      <c r="K1123" s="832"/>
      <c r="L1123" s="849">
        <v>1</v>
      </c>
      <c r="M1123" s="849">
        <v>124491.36</v>
      </c>
      <c r="N1123" s="832">
        <v>1</v>
      </c>
      <c r="O1123" s="832">
        <v>124491.36</v>
      </c>
      <c r="P1123" s="849"/>
      <c r="Q1123" s="849"/>
      <c r="R1123" s="837"/>
      <c r="S1123" s="850"/>
    </row>
    <row r="1124" spans="1:19" ht="14.45" customHeight="1" x14ac:dyDescent="0.2">
      <c r="A1124" s="831" t="s">
        <v>6366</v>
      </c>
      <c r="B1124" s="832" t="s">
        <v>6367</v>
      </c>
      <c r="C1124" s="832" t="s">
        <v>616</v>
      </c>
      <c r="D1124" s="832" t="s">
        <v>3282</v>
      </c>
      <c r="E1124" s="832" t="s">
        <v>6368</v>
      </c>
      <c r="F1124" s="832" t="s">
        <v>6540</v>
      </c>
      <c r="G1124" s="832" t="s">
        <v>6541</v>
      </c>
      <c r="H1124" s="849"/>
      <c r="I1124" s="849"/>
      <c r="J1124" s="832"/>
      <c r="K1124" s="832"/>
      <c r="L1124" s="849">
        <v>27.02</v>
      </c>
      <c r="M1124" s="849">
        <v>523285.52</v>
      </c>
      <c r="N1124" s="832">
        <v>1</v>
      </c>
      <c r="O1124" s="832">
        <v>19366.599555884532</v>
      </c>
      <c r="P1124" s="849"/>
      <c r="Q1124" s="849"/>
      <c r="R1124" s="837"/>
      <c r="S1124" s="850"/>
    </row>
    <row r="1125" spans="1:19" ht="14.45" customHeight="1" x14ac:dyDescent="0.2">
      <c r="A1125" s="831" t="s">
        <v>6366</v>
      </c>
      <c r="B1125" s="832" t="s">
        <v>6367</v>
      </c>
      <c r="C1125" s="832" t="s">
        <v>616</v>
      </c>
      <c r="D1125" s="832" t="s">
        <v>3282</v>
      </c>
      <c r="E1125" s="832" t="s">
        <v>6368</v>
      </c>
      <c r="F1125" s="832" t="s">
        <v>6545</v>
      </c>
      <c r="G1125" s="832" t="s">
        <v>3185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1</v>
      </c>
      <c r="Q1125" s="849">
        <v>1726.96</v>
      </c>
      <c r="R1125" s="837"/>
      <c r="S1125" s="850">
        <v>1726.96</v>
      </c>
    </row>
    <row r="1126" spans="1:19" ht="14.45" customHeight="1" x14ac:dyDescent="0.2">
      <c r="A1126" s="831" t="s">
        <v>6366</v>
      </c>
      <c r="B1126" s="832" t="s">
        <v>6367</v>
      </c>
      <c r="C1126" s="832" t="s">
        <v>616</v>
      </c>
      <c r="D1126" s="832" t="s">
        <v>3282</v>
      </c>
      <c r="E1126" s="832" t="s">
        <v>6368</v>
      </c>
      <c r="F1126" s="832" t="s">
        <v>6547</v>
      </c>
      <c r="G1126" s="832" t="s">
        <v>2337</v>
      </c>
      <c r="H1126" s="849"/>
      <c r="I1126" s="849"/>
      <c r="J1126" s="832"/>
      <c r="K1126" s="832"/>
      <c r="L1126" s="849">
        <v>50.08</v>
      </c>
      <c r="M1126" s="849">
        <v>455394.28</v>
      </c>
      <c r="N1126" s="832">
        <v>1</v>
      </c>
      <c r="O1126" s="832">
        <v>9093.3362619808322</v>
      </c>
      <c r="P1126" s="849">
        <v>166.47000000000003</v>
      </c>
      <c r="Q1126" s="849">
        <v>1460203.2100000002</v>
      </c>
      <c r="R1126" s="837">
        <v>3.2064592686583593</v>
      </c>
      <c r="S1126" s="850">
        <v>8771.569712260467</v>
      </c>
    </row>
    <row r="1127" spans="1:19" ht="14.45" customHeight="1" x14ac:dyDescent="0.2">
      <c r="A1127" s="831" t="s">
        <v>6366</v>
      </c>
      <c r="B1127" s="832" t="s">
        <v>6367</v>
      </c>
      <c r="C1127" s="832" t="s">
        <v>616</v>
      </c>
      <c r="D1127" s="832" t="s">
        <v>3282</v>
      </c>
      <c r="E1127" s="832" t="s">
        <v>6368</v>
      </c>
      <c r="F1127" s="832" t="s">
        <v>6555</v>
      </c>
      <c r="G1127" s="832" t="s">
        <v>2321</v>
      </c>
      <c r="H1127" s="849"/>
      <c r="I1127" s="849"/>
      <c r="J1127" s="832"/>
      <c r="K1127" s="832"/>
      <c r="L1127" s="849">
        <v>7</v>
      </c>
      <c r="M1127" s="849">
        <v>175895.8</v>
      </c>
      <c r="N1127" s="832">
        <v>1</v>
      </c>
      <c r="O1127" s="832">
        <v>25127.971428571425</v>
      </c>
      <c r="P1127" s="849">
        <v>20</v>
      </c>
      <c r="Q1127" s="849">
        <v>431300</v>
      </c>
      <c r="R1127" s="837">
        <v>2.4520198890479477</v>
      </c>
      <c r="S1127" s="850">
        <v>21565</v>
      </c>
    </row>
    <row r="1128" spans="1:19" ht="14.45" customHeight="1" x14ac:dyDescent="0.2">
      <c r="A1128" s="831" t="s">
        <v>6366</v>
      </c>
      <c r="B1128" s="832" t="s">
        <v>6367</v>
      </c>
      <c r="C1128" s="832" t="s">
        <v>616</v>
      </c>
      <c r="D1128" s="832" t="s">
        <v>3282</v>
      </c>
      <c r="E1128" s="832" t="s">
        <v>6368</v>
      </c>
      <c r="F1128" s="832" t="s">
        <v>6564</v>
      </c>
      <c r="G1128" s="832" t="s">
        <v>2337</v>
      </c>
      <c r="H1128" s="849"/>
      <c r="I1128" s="849"/>
      <c r="J1128" s="832"/>
      <c r="K1128" s="832"/>
      <c r="L1128" s="849">
        <v>57.8</v>
      </c>
      <c r="M1128" s="849">
        <v>1295306.7200000002</v>
      </c>
      <c r="N1128" s="832">
        <v>1</v>
      </c>
      <c r="O1128" s="832">
        <v>22410.150865051906</v>
      </c>
      <c r="P1128" s="849">
        <v>296.66000000000003</v>
      </c>
      <c r="Q1128" s="849">
        <v>6502846.5200000005</v>
      </c>
      <c r="R1128" s="837">
        <v>5.0203140457728805</v>
      </c>
      <c r="S1128" s="850">
        <v>21920.199959549653</v>
      </c>
    </row>
    <row r="1129" spans="1:19" ht="14.45" customHeight="1" x14ac:dyDescent="0.2">
      <c r="A1129" s="831" t="s">
        <v>6366</v>
      </c>
      <c r="B1129" s="832" t="s">
        <v>6367</v>
      </c>
      <c r="C1129" s="832" t="s">
        <v>616</v>
      </c>
      <c r="D1129" s="832" t="s">
        <v>3282</v>
      </c>
      <c r="E1129" s="832" t="s">
        <v>6368</v>
      </c>
      <c r="F1129" s="832" t="s">
        <v>6571</v>
      </c>
      <c r="G1129" s="832" t="s">
        <v>6572</v>
      </c>
      <c r="H1129" s="849">
        <v>1</v>
      </c>
      <c r="I1129" s="849">
        <v>1749.08</v>
      </c>
      <c r="J1129" s="832"/>
      <c r="K1129" s="832">
        <v>1749.08</v>
      </c>
      <c r="L1129" s="849"/>
      <c r="M1129" s="849"/>
      <c r="N1129" s="832"/>
      <c r="O1129" s="832"/>
      <c r="P1129" s="849"/>
      <c r="Q1129" s="849"/>
      <c r="R1129" s="837"/>
      <c r="S1129" s="850"/>
    </row>
    <row r="1130" spans="1:19" ht="14.45" customHeight="1" x14ac:dyDescent="0.2">
      <c r="A1130" s="831" t="s">
        <v>6366</v>
      </c>
      <c r="B1130" s="832" t="s">
        <v>6367</v>
      </c>
      <c r="C1130" s="832" t="s">
        <v>616</v>
      </c>
      <c r="D1130" s="832" t="s">
        <v>3282</v>
      </c>
      <c r="E1130" s="832" t="s">
        <v>6368</v>
      </c>
      <c r="F1130" s="832" t="s">
        <v>6579</v>
      </c>
      <c r="G1130" s="832" t="s">
        <v>6480</v>
      </c>
      <c r="H1130" s="849"/>
      <c r="I1130" s="849"/>
      <c r="J1130" s="832"/>
      <c r="K1130" s="832"/>
      <c r="L1130" s="849">
        <v>1</v>
      </c>
      <c r="M1130" s="849">
        <v>46599.44</v>
      </c>
      <c r="N1130" s="832">
        <v>1</v>
      </c>
      <c r="O1130" s="832">
        <v>46599.44</v>
      </c>
      <c r="P1130" s="849">
        <v>10</v>
      </c>
      <c r="Q1130" s="849">
        <v>458298.80000000005</v>
      </c>
      <c r="R1130" s="837">
        <v>9.8348563845402435</v>
      </c>
      <c r="S1130" s="850">
        <v>45829.880000000005</v>
      </c>
    </row>
    <row r="1131" spans="1:19" ht="14.45" customHeight="1" x14ac:dyDescent="0.2">
      <c r="A1131" s="831" t="s">
        <v>6366</v>
      </c>
      <c r="B1131" s="832" t="s">
        <v>6367</v>
      </c>
      <c r="C1131" s="832" t="s">
        <v>616</v>
      </c>
      <c r="D1131" s="832" t="s">
        <v>3282</v>
      </c>
      <c r="E1131" s="832" t="s">
        <v>6368</v>
      </c>
      <c r="F1131" s="832" t="s">
        <v>6584</v>
      </c>
      <c r="G1131" s="832" t="s">
        <v>2331</v>
      </c>
      <c r="H1131" s="849"/>
      <c r="I1131" s="849"/>
      <c r="J1131" s="832"/>
      <c r="K1131" s="832"/>
      <c r="L1131" s="849">
        <v>1</v>
      </c>
      <c r="M1131" s="849">
        <v>126242</v>
      </c>
      <c r="N1131" s="832">
        <v>1</v>
      </c>
      <c r="O1131" s="832">
        <v>126242</v>
      </c>
      <c r="P1131" s="849"/>
      <c r="Q1131" s="849"/>
      <c r="R1131" s="837"/>
      <c r="S1131" s="850"/>
    </row>
    <row r="1132" spans="1:19" ht="14.45" customHeight="1" x14ac:dyDescent="0.2">
      <c r="A1132" s="831" t="s">
        <v>6366</v>
      </c>
      <c r="B1132" s="832" t="s">
        <v>6367</v>
      </c>
      <c r="C1132" s="832" t="s">
        <v>616</v>
      </c>
      <c r="D1132" s="832" t="s">
        <v>3282</v>
      </c>
      <c r="E1132" s="832" t="s">
        <v>6368</v>
      </c>
      <c r="F1132" s="832" t="s">
        <v>6590</v>
      </c>
      <c r="G1132" s="832" t="s">
        <v>793</v>
      </c>
      <c r="H1132" s="849"/>
      <c r="I1132" s="849"/>
      <c r="J1132" s="832"/>
      <c r="K1132" s="832"/>
      <c r="L1132" s="849">
        <v>0.5</v>
      </c>
      <c r="M1132" s="849">
        <v>56.42</v>
      </c>
      <c r="N1132" s="832">
        <v>1</v>
      </c>
      <c r="O1132" s="832">
        <v>112.84</v>
      </c>
      <c r="P1132" s="849">
        <v>0.78</v>
      </c>
      <c r="Q1132" s="849">
        <v>86.58</v>
      </c>
      <c r="R1132" s="837">
        <v>1.5345622119815667</v>
      </c>
      <c r="S1132" s="850">
        <v>111</v>
      </c>
    </row>
    <row r="1133" spans="1:19" ht="14.45" customHeight="1" x14ac:dyDescent="0.2">
      <c r="A1133" s="831" t="s">
        <v>6366</v>
      </c>
      <c r="B1133" s="832" t="s">
        <v>6367</v>
      </c>
      <c r="C1133" s="832" t="s">
        <v>616</v>
      </c>
      <c r="D1133" s="832" t="s">
        <v>3282</v>
      </c>
      <c r="E1133" s="832" t="s">
        <v>6368</v>
      </c>
      <c r="F1133" s="832" t="s">
        <v>6591</v>
      </c>
      <c r="G1133" s="832" t="s">
        <v>793</v>
      </c>
      <c r="H1133" s="849"/>
      <c r="I1133" s="849"/>
      <c r="J1133" s="832"/>
      <c r="K1133" s="832"/>
      <c r="L1133" s="849">
        <v>0.14000000000000001</v>
      </c>
      <c r="M1133" s="849">
        <v>40.33</v>
      </c>
      <c r="N1133" s="832">
        <v>1</v>
      </c>
      <c r="O1133" s="832">
        <v>288.07142857142856</v>
      </c>
      <c r="P1133" s="849">
        <v>1</v>
      </c>
      <c r="Q1133" s="849">
        <v>288.10000000000002</v>
      </c>
      <c r="R1133" s="837">
        <v>7.1435655839325571</v>
      </c>
      <c r="S1133" s="850">
        <v>288.10000000000002</v>
      </c>
    </row>
    <row r="1134" spans="1:19" ht="14.45" customHeight="1" x14ac:dyDescent="0.2">
      <c r="A1134" s="831" t="s">
        <v>6366</v>
      </c>
      <c r="B1134" s="832" t="s">
        <v>6367</v>
      </c>
      <c r="C1134" s="832" t="s">
        <v>616</v>
      </c>
      <c r="D1134" s="832" t="s">
        <v>3282</v>
      </c>
      <c r="E1134" s="832" t="s">
        <v>6368</v>
      </c>
      <c r="F1134" s="832" t="s">
        <v>6592</v>
      </c>
      <c r="G1134" s="832" t="s">
        <v>1146</v>
      </c>
      <c r="H1134" s="849"/>
      <c r="I1134" s="849"/>
      <c r="J1134" s="832"/>
      <c r="K1134" s="832"/>
      <c r="L1134" s="849">
        <v>2.16</v>
      </c>
      <c r="M1134" s="849">
        <v>395.06</v>
      </c>
      <c r="N1134" s="832">
        <v>1</v>
      </c>
      <c r="O1134" s="832">
        <v>182.89814814814812</v>
      </c>
      <c r="P1134" s="849"/>
      <c r="Q1134" s="849"/>
      <c r="R1134" s="837"/>
      <c r="S1134" s="850"/>
    </row>
    <row r="1135" spans="1:19" ht="14.45" customHeight="1" x14ac:dyDescent="0.2">
      <c r="A1135" s="831" t="s">
        <v>6366</v>
      </c>
      <c r="B1135" s="832" t="s">
        <v>6367</v>
      </c>
      <c r="C1135" s="832" t="s">
        <v>616</v>
      </c>
      <c r="D1135" s="832" t="s">
        <v>3282</v>
      </c>
      <c r="E1135" s="832" t="s">
        <v>6368</v>
      </c>
      <c r="F1135" s="832" t="s">
        <v>6593</v>
      </c>
      <c r="G1135" s="832" t="s">
        <v>6594</v>
      </c>
      <c r="H1135" s="849"/>
      <c r="I1135" s="849"/>
      <c r="J1135" s="832"/>
      <c r="K1135" s="832"/>
      <c r="L1135" s="849"/>
      <c r="M1135" s="849"/>
      <c r="N1135" s="832"/>
      <c r="O1135" s="832"/>
      <c r="P1135" s="849">
        <v>12</v>
      </c>
      <c r="Q1135" s="849">
        <v>148963.20000000001</v>
      </c>
      <c r="R1135" s="837"/>
      <c r="S1135" s="850">
        <v>12413.6</v>
      </c>
    </row>
    <row r="1136" spans="1:19" ht="14.45" customHeight="1" x14ac:dyDescent="0.2">
      <c r="A1136" s="831" t="s">
        <v>6366</v>
      </c>
      <c r="B1136" s="832" t="s">
        <v>6367</v>
      </c>
      <c r="C1136" s="832" t="s">
        <v>616</v>
      </c>
      <c r="D1136" s="832" t="s">
        <v>3282</v>
      </c>
      <c r="E1136" s="832" t="s">
        <v>6368</v>
      </c>
      <c r="F1136" s="832" t="s">
        <v>6595</v>
      </c>
      <c r="G1136" s="832" t="s">
        <v>1146</v>
      </c>
      <c r="H1136" s="849"/>
      <c r="I1136" s="849"/>
      <c r="J1136" s="832"/>
      <c r="K1136" s="832"/>
      <c r="L1136" s="849">
        <v>0.43</v>
      </c>
      <c r="M1136" s="849">
        <v>41.95</v>
      </c>
      <c r="N1136" s="832">
        <v>1</v>
      </c>
      <c r="O1136" s="832">
        <v>97.558139534883736</v>
      </c>
      <c r="P1136" s="849"/>
      <c r="Q1136" s="849"/>
      <c r="R1136" s="837"/>
      <c r="S1136" s="850"/>
    </row>
    <row r="1137" spans="1:19" ht="14.45" customHeight="1" x14ac:dyDescent="0.2">
      <c r="A1137" s="831" t="s">
        <v>6366</v>
      </c>
      <c r="B1137" s="832" t="s">
        <v>6367</v>
      </c>
      <c r="C1137" s="832" t="s">
        <v>616</v>
      </c>
      <c r="D1137" s="832" t="s">
        <v>3282</v>
      </c>
      <c r="E1137" s="832" t="s">
        <v>6368</v>
      </c>
      <c r="F1137" s="832" t="s">
        <v>6597</v>
      </c>
      <c r="G1137" s="832" t="s">
        <v>6594</v>
      </c>
      <c r="H1137" s="849"/>
      <c r="I1137" s="849"/>
      <c r="J1137" s="832"/>
      <c r="K1137" s="832"/>
      <c r="L1137" s="849"/>
      <c r="M1137" s="849"/>
      <c r="N1137" s="832"/>
      <c r="O1137" s="832"/>
      <c r="P1137" s="849">
        <v>24</v>
      </c>
      <c r="Q1137" s="849">
        <v>398551.2</v>
      </c>
      <c r="R1137" s="837"/>
      <c r="S1137" s="850">
        <v>16606.3</v>
      </c>
    </row>
    <row r="1138" spans="1:19" ht="14.45" customHeight="1" x14ac:dyDescent="0.2">
      <c r="A1138" s="831" t="s">
        <v>6366</v>
      </c>
      <c r="B1138" s="832" t="s">
        <v>6367</v>
      </c>
      <c r="C1138" s="832" t="s">
        <v>616</v>
      </c>
      <c r="D1138" s="832" t="s">
        <v>3282</v>
      </c>
      <c r="E1138" s="832" t="s">
        <v>6368</v>
      </c>
      <c r="F1138" s="832" t="s">
        <v>6600</v>
      </c>
      <c r="G1138" s="832" t="s">
        <v>2816</v>
      </c>
      <c r="H1138" s="849"/>
      <c r="I1138" s="849"/>
      <c r="J1138" s="832"/>
      <c r="K1138" s="832"/>
      <c r="L1138" s="849">
        <v>0.52</v>
      </c>
      <c r="M1138" s="849">
        <v>252.83</v>
      </c>
      <c r="N1138" s="832">
        <v>1</v>
      </c>
      <c r="O1138" s="832">
        <v>486.21153846153845</v>
      </c>
      <c r="P1138" s="849">
        <v>0.48</v>
      </c>
      <c r="Q1138" s="849">
        <v>227.65</v>
      </c>
      <c r="R1138" s="837">
        <v>0.90040738836372258</v>
      </c>
      <c r="S1138" s="850">
        <v>474.27083333333337</v>
      </c>
    </row>
    <row r="1139" spans="1:19" ht="14.45" customHeight="1" x14ac:dyDescent="0.2">
      <c r="A1139" s="831" t="s">
        <v>6366</v>
      </c>
      <c r="B1139" s="832" t="s">
        <v>6367</v>
      </c>
      <c r="C1139" s="832" t="s">
        <v>616</v>
      </c>
      <c r="D1139" s="832" t="s">
        <v>3282</v>
      </c>
      <c r="E1139" s="832" t="s">
        <v>6368</v>
      </c>
      <c r="F1139" s="832" t="s">
        <v>6601</v>
      </c>
      <c r="G1139" s="832" t="s">
        <v>2816</v>
      </c>
      <c r="H1139" s="849"/>
      <c r="I1139" s="849"/>
      <c r="J1139" s="832"/>
      <c r="K1139" s="832"/>
      <c r="L1139" s="849">
        <v>1.05</v>
      </c>
      <c r="M1139" s="849">
        <v>214.75</v>
      </c>
      <c r="N1139" s="832">
        <v>1</v>
      </c>
      <c r="O1139" s="832">
        <v>204.52380952380952</v>
      </c>
      <c r="P1139" s="849"/>
      <c r="Q1139" s="849"/>
      <c r="R1139" s="837"/>
      <c r="S1139" s="850"/>
    </row>
    <row r="1140" spans="1:19" ht="14.45" customHeight="1" x14ac:dyDescent="0.2">
      <c r="A1140" s="831" t="s">
        <v>6366</v>
      </c>
      <c r="B1140" s="832" t="s">
        <v>6367</v>
      </c>
      <c r="C1140" s="832" t="s">
        <v>616</v>
      </c>
      <c r="D1140" s="832" t="s">
        <v>3282</v>
      </c>
      <c r="E1140" s="832" t="s">
        <v>6368</v>
      </c>
      <c r="F1140" s="832" t="s">
        <v>6604</v>
      </c>
      <c r="G1140" s="832" t="s">
        <v>6605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2</v>
      </c>
      <c r="Q1140" s="849">
        <v>6600.05</v>
      </c>
      <c r="R1140" s="837"/>
      <c r="S1140" s="850">
        <v>3300.0250000000001</v>
      </c>
    </row>
    <row r="1141" spans="1:19" ht="14.45" customHeight="1" x14ac:dyDescent="0.2">
      <c r="A1141" s="831" t="s">
        <v>6366</v>
      </c>
      <c r="B1141" s="832" t="s">
        <v>6367</v>
      </c>
      <c r="C1141" s="832" t="s">
        <v>616</v>
      </c>
      <c r="D1141" s="832" t="s">
        <v>3282</v>
      </c>
      <c r="E1141" s="832" t="s">
        <v>6368</v>
      </c>
      <c r="F1141" s="832" t="s">
        <v>6606</v>
      </c>
      <c r="G1141" s="832" t="s">
        <v>2291</v>
      </c>
      <c r="H1141" s="849"/>
      <c r="I1141" s="849"/>
      <c r="J1141" s="832"/>
      <c r="K1141" s="832"/>
      <c r="L1141" s="849"/>
      <c r="M1141" s="849"/>
      <c r="N1141" s="832"/>
      <c r="O1141" s="832"/>
      <c r="P1141" s="849">
        <v>4</v>
      </c>
      <c r="Q1141" s="849">
        <v>429876</v>
      </c>
      <c r="R1141" s="837"/>
      <c r="S1141" s="850">
        <v>107469</v>
      </c>
    </row>
    <row r="1142" spans="1:19" ht="14.45" customHeight="1" x14ac:dyDescent="0.2">
      <c r="A1142" s="831" t="s">
        <v>6366</v>
      </c>
      <c r="B1142" s="832" t="s">
        <v>6367</v>
      </c>
      <c r="C1142" s="832" t="s">
        <v>616</v>
      </c>
      <c r="D1142" s="832" t="s">
        <v>3282</v>
      </c>
      <c r="E1142" s="832" t="s">
        <v>6368</v>
      </c>
      <c r="F1142" s="832" t="s">
        <v>6609</v>
      </c>
      <c r="G1142" s="832" t="s">
        <v>2272</v>
      </c>
      <c r="H1142" s="849"/>
      <c r="I1142" s="849"/>
      <c r="J1142" s="832"/>
      <c r="K1142" s="832"/>
      <c r="L1142" s="849"/>
      <c r="M1142" s="849"/>
      <c r="N1142" s="832"/>
      <c r="O1142" s="832"/>
      <c r="P1142" s="849">
        <v>1</v>
      </c>
      <c r="Q1142" s="849">
        <v>50292</v>
      </c>
      <c r="R1142" s="837"/>
      <c r="S1142" s="850">
        <v>50292</v>
      </c>
    </row>
    <row r="1143" spans="1:19" ht="14.45" customHeight="1" x14ac:dyDescent="0.2">
      <c r="A1143" s="831" t="s">
        <v>6366</v>
      </c>
      <c r="B1143" s="832" t="s">
        <v>6367</v>
      </c>
      <c r="C1143" s="832" t="s">
        <v>616</v>
      </c>
      <c r="D1143" s="832" t="s">
        <v>3282</v>
      </c>
      <c r="E1143" s="832" t="s">
        <v>6368</v>
      </c>
      <c r="F1143" s="832" t="s">
        <v>6610</v>
      </c>
      <c r="G1143" s="832" t="s">
        <v>2291</v>
      </c>
      <c r="H1143" s="849"/>
      <c r="I1143" s="849"/>
      <c r="J1143" s="832"/>
      <c r="K1143" s="832"/>
      <c r="L1143" s="849"/>
      <c r="M1143" s="849"/>
      <c r="N1143" s="832"/>
      <c r="O1143" s="832"/>
      <c r="P1143" s="849">
        <v>5</v>
      </c>
      <c r="Q1143" s="849">
        <v>534970</v>
      </c>
      <c r="R1143" s="837"/>
      <c r="S1143" s="850">
        <v>106994</v>
      </c>
    </row>
    <row r="1144" spans="1:19" ht="14.45" customHeight="1" x14ac:dyDescent="0.2">
      <c r="A1144" s="831" t="s">
        <v>6366</v>
      </c>
      <c r="B1144" s="832" t="s">
        <v>6367</v>
      </c>
      <c r="C1144" s="832" t="s">
        <v>616</v>
      </c>
      <c r="D1144" s="832" t="s">
        <v>3282</v>
      </c>
      <c r="E1144" s="832" t="s">
        <v>6368</v>
      </c>
      <c r="F1144" s="832" t="s">
        <v>6618</v>
      </c>
      <c r="G1144" s="832" t="s">
        <v>2337</v>
      </c>
      <c r="H1144" s="849"/>
      <c r="I1144" s="849"/>
      <c r="J1144" s="832"/>
      <c r="K1144" s="832"/>
      <c r="L1144" s="849"/>
      <c r="M1144" s="849"/>
      <c r="N1144" s="832"/>
      <c r="O1144" s="832"/>
      <c r="P1144" s="849">
        <v>27.869999999999997</v>
      </c>
      <c r="Q1144" s="849">
        <v>1466193.32</v>
      </c>
      <c r="R1144" s="837"/>
      <c r="S1144" s="850">
        <v>52608.299964119135</v>
      </c>
    </row>
    <row r="1145" spans="1:19" ht="14.45" customHeight="1" x14ac:dyDescent="0.2">
      <c r="A1145" s="831" t="s">
        <v>6366</v>
      </c>
      <c r="B1145" s="832" t="s">
        <v>6367</v>
      </c>
      <c r="C1145" s="832" t="s">
        <v>616</v>
      </c>
      <c r="D1145" s="832" t="s">
        <v>3282</v>
      </c>
      <c r="E1145" s="832" t="s">
        <v>6368</v>
      </c>
      <c r="F1145" s="832" t="s">
        <v>6619</v>
      </c>
      <c r="G1145" s="832" t="s">
        <v>2321</v>
      </c>
      <c r="H1145" s="849"/>
      <c r="I1145" s="849"/>
      <c r="J1145" s="832"/>
      <c r="K1145" s="832"/>
      <c r="L1145" s="849"/>
      <c r="M1145" s="849"/>
      <c r="N1145" s="832"/>
      <c r="O1145" s="832"/>
      <c r="P1145" s="849">
        <v>2</v>
      </c>
      <c r="Q1145" s="849">
        <v>86260</v>
      </c>
      <c r="R1145" s="837"/>
      <c r="S1145" s="850">
        <v>43130</v>
      </c>
    </row>
    <row r="1146" spans="1:19" ht="14.45" customHeight="1" x14ac:dyDescent="0.2">
      <c r="A1146" s="831" t="s">
        <v>6366</v>
      </c>
      <c r="B1146" s="832" t="s">
        <v>6367</v>
      </c>
      <c r="C1146" s="832" t="s">
        <v>616</v>
      </c>
      <c r="D1146" s="832" t="s">
        <v>3282</v>
      </c>
      <c r="E1146" s="832" t="s">
        <v>6368</v>
      </c>
      <c r="F1146" s="832" t="s">
        <v>6630</v>
      </c>
      <c r="G1146" s="832" t="s">
        <v>2291</v>
      </c>
      <c r="H1146" s="849"/>
      <c r="I1146" s="849"/>
      <c r="J1146" s="832"/>
      <c r="K1146" s="832"/>
      <c r="L1146" s="849"/>
      <c r="M1146" s="849"/>
      <c r="N1146" s="832"/>
      <c r="O1146" s="832"/>
      <c r="P1146" s="849">
        <v>1</v>
      </c>
      <c r="Q1146" s="849">
        <v>106641</v>
      </c>
      <c r="R1146" s="837"/>
      <c r="S1146" s="850">
        <v>106641</v>
      </c>
    </row>
    <row r="1147" spans="1:19" ht="14.45" customHeight="1" x14ac:dyDescent="0.2">
      <c r="A1147" s="831" t="s">
        <v>6366</v>
      </c>
      <c r="B1147" s="832" t="s">
        <v>6367</v>
      </c>
      <c r="C1147" s="832" t="s">
        <v>616</v>
      </c>
      <c r="D1147" s="832" t="s">
        <v>3282</v>
      </c>
      <c r="E1147" s="832" t="s">
        <v>6635</v>
      </c>
      <c r="F1147" s="832" t="s">
        <v>6636</v>
      </c>
      <c r="G1147" s="832" t="s">
        <v>6637</v>
      </c>
      <c r="H1147" s="849"/>
      <c r="I1147" s="849"/>
      <c r="J1147" s="832"/>
      <c r="K1147" s="832"/>
      <c r="L1147" s="849">
        <v>11</v>
      </c>
      <c r="M1147" s="849">
        <v>23864.65</v>
      </c>
      <c r="N1147" s="832">
        <v>1</v>
      </c>
      <c r="O1147" s="832">
        <v>2169.5136363636366</v>
      </c>
      <c r="P1147" s="849">
        <v>2</v>
      </c>
      <c r="Q1147" s="849">
        <v>4355.6000000000004</v>
      </c>
      <c r="R1147" s="837">
        <v>0.182512628511208</v>
      </c>
      <c r="S1147" s="850">
        <v>2177.8000000000002</v>
      </c>
    </row>
    <row r="1148" spans="1:19" ht="14.45" customHeight="1" x14ac:dyDescent="0.2">
      <c r="A1148" s="831" t="s">
        <v>6366</v>
      </c>
      <c r="B1148" s="832" t="s">
        <v>6367</v>
      </c>
      <c r="C1148" s="832" t="s">
        <v>616</v>
      </c>
      <c r="D1148" s="832" t="s">
        <v>3282</v>
      </c>
      <c r="E1148" s="832" t="s">
        <v>6635</v>
      </c>
      <c r="F1148" s="832" t="s">
        <v>6638</v>
      </c>
      <c r="G1148" s="832" t="s">
        <v>6639</v>
      </c>
      <c r="H1148" s="849"/>
      <c r="I1148" s="849"/>
      <c r="J1148" s="832"/>
      <c r="K1148" s="832"/>
      <c r="L1148" s="849">
        <v>11</v>
      </c>
      <c r="M1148" s="849">
        <v>28685.55</v>
      </c>
      <c r="N1148" s="832">
        <v>1</v>
      </c>
      <c r="O1148" s="832">
        <v>2607.7772727272727</v>
      </c>
      <c r="P1148" s="849">
        <v>9</v>
      </c>
      <c r="Q1148" s="849">
        <v>24000.5</v>
      </c>
      <c r="R1148" s="837">
        <v>0.8366756084509448</v>
      </c>
      <c r="S1148" s="850">
        <v>2666.7222222222222</v>
      </c>
    </row>
    <row r="1149" spans="1:19" ht="14.45" customHeight="1" x14ac:dyDescent="0.2">
      <c r="A1149" s="831" t="s">
        <v>6366</v>
      </c>
      <c r="B1149" s="832" t="s">
        <v>6367</v>
      </c>
      <c r="C1149" s="832" t="s">
        <v>616</v>
      </c>
      <c r="D1149" s="832" t="s">
        <v>3282</v>
      </c>
      <c r="E1149" s="832" t="s">
        <v>6644</v>
      </c>
      <c r="F1149" s="832" t="s">
        <v>6647</v>
      </c>
      <c r="G1149" s="832" t="s">
        <v>6648</v>
      </c>
      <c r="H1149" s="849"/>
      <c r="I1149" s="849"/>
      <c r="J1149" s="832"/>
      <c r="K1149" s="832"/>
      <c r="L1149" s="849">
        <v>2</v>
      </c>
      <c r="M1149" s="849">
        <v>1125.3</v>
      </c>
      <c r="N1149" s="832">
        <v>1</v>
      </c>
      <c r="O1149" s="832">
        <v>562.65</v>
      </c>
      <c r="P1149" s="849">
        <v>2</v>
      </c>
      <c r="Q1149" s="849">
        <v>1429.65</v>
      </c>
      <c r="R1149" s="837">
        <v>1.2704612103439084</v>
      </c>
      <c r="S1149" s="850">
        <v>714.82500000000005</v>
      </c>
    </row>
    <row r="1150" spans="1:19" ht="14.45" customHeight="1" x14ac:dyDescent="0.2">
      <c r="A1150" s="831" t="s">
        <v>6366</v>
      </c>
      <c r="B1150" s="832" t="s">
        <v>6367</v>
      </c>
      <c r="C1150" s="832" t="s">
        <v>616</v>
      </c>
      <c r="D1150" s="832" t="s">
        <v>3282</v>
      </c>
      <c r="E1150" s="832" t="s">
        <v>6657</v>
      </c>
      <c r="F1150" s="832" t="s">
        <v>6660</v>
      </c>
      <c r="G1150" s="832" t="s">
        <v>6661</v>
      </c>
      <c r="H1150" s="849"/>
      <c r="I1150" s="849"/>
      <c r="J1150" s="832"/>
      <c r="K1150" s="832"/>
      <c r="L1150" s="849">
        <v>3</v>
      </c>
      <c r="M1150" s="849">
        <v>365</v>
      </c>
      <c r="N1150" s="832">
        <v>1</v>
      </c>
      <c r="O1150" s="832">
        <v>121.66666666666667</v>
      </c>
      <c r="P1150" s="849">
        <v>1</v>
      </c>
      <c r="Q1150" s="849">
        <v>122</v>
      </c>
      <c r="R1150" s="837">
        <v>0.33424657534246577</v>
      </c>
      <c r="S1150" s="850">
        <v>122</v>
      </c>
    </row>
    <row r="1151" spans="1:19" ht="14.45" customHeight="1" x14ac:dyDescent="0.2">
      <c r="A1151" s="831" t="s">
        <v>6366</v>
      </c>
      <c r="B1151" s="832" t="s">
        <v>6367</v>
      </c>
      <c r="C1151" s="832" t="s">
        <v>616</v>
      </c>
      <c r="D1151" s="832" t="s">
        <v>3282</v>
      </c>
      <c r="E1151" s="832" t="s">
        <v>6657</v>
      </c>
      <c r="F1151" s="832" t="s">
        <v>6662</v>
      </c>
      <c r="G1151" s="832" t="s">
        <v>6663</v>
      </c>
      <c r="H1151" s="849"/>
      <c r="I1151" s="849"/>
      <c r="J1151" s="832"/>
      <c r="K1151" s="832"/>
      <c r="L1151" s="849">
        <v>7</v>
      </c>
      <c r="M1151" s="849">
        <v>1033</v>
      </c>
      <c r="N1151" s="832">
        <v>1</v>
      </c>
      <c r="O1151" s="832">
        <v>147.57142857142858</v>
      </c>
      <c r="P1151" s="849">
        <v>8</v>
      </c>
      <c r="Q1151" s="849">
        <v>1208</v>
      </c>
      <c r="R1151" s="837">
        <v>1.1694094869312681</v>
      </c>
      <c r="S1151" s="850">
        <v>151</v>
      </c>
    </row>
    <row r="1152" spans="1:19" ht="14.45" customHeight="1" x14ac:dyDescent="0.2">
      <c r="A1152" s="831" t="s">
        <v>6366</v>
      </c>
      <c r="B1152" s="832" t="s">
        <v>6367</v>
      </c>
      <c r="C1152" s="832" t="s">
        <v>616</v>
      </c>
      <c r="D1152" s="832" t="s">
        <v>3282</v>
      </c>
      <c r="E1152" s="832" t="s">
        <v>6657</v>
      </c>
      <c r="F1152" s="832" t="s">
        <v>6664</v>
      </c>
      <c r="G1152" s="832" t="s">
        <v>6665</v>
      </c>
      <c r="H1152" s="849"/>
      <c r="I1152" s="849"/>
      <c r="J1152" s="832"/>
      <c r="K1152" s="832"/>
      <c r="L1152" s="849">
        <v>17</v>
      </c>
      <c r="M1152" s="849">
        <v>3332</v>
      </c>
      <c r="N1152" s="832">
        <v>1</v>
      </c>
      <c r="O1152" s="832">
        <v>196</v>
      </c>
      <c r="P1152" s="849">
        <v>13</v>
      </c>
      <c r="Q1152" s="849">
        <v>2587</v>
      </c>
      <c r="R1152" s="837">
        <v>0.77641056422569033</v>
      </c>
      <c r="S1152" s="850">
        <v>199</v>
      </c>
    </row>
    <row r="1153" spans="1:19" ht="14.45" customHeight="1" x14ac:dyDescent="0.2">
      <c r="A1153" s="831" t="s">
        <v>6366</v>
      </c>
      <c r="B1153" s="832" t="s">
        <v>6367</v>
      </c>
      <c r="C1153" s="832" t="s">
        <v>616</v>
      </c>
      <c r="D1153" s="832" t="s">
        <v>3282</v>
      </c>
      <c r="E1153" s="832" t="s">
        <v>6657</v>
      </c>
      <c r="F1153" s="832" t="s">
        <v>6666</v>
      </c>
      <c r="G1153" s="832" t="s">
        <v>6667</v>
      </c>
      <c r="H1153" s="849">
        <v>3</v>
      </c>
      <c r="I1153" s="849">
        <v>111</v>
      </c>
      <c r="J1153" s="832">
        <v>7.4999999999999997E-2</v>
      </c>
      <c r="K1153" s="832">
        <v>37</v>
      </c>
      <c r="L1153" s="849">
        <v>40</v>
      </c>
      <c r="M1153" s="849">
        <v>1480</v>
      </c>
      <c r="N1153" s="832">
        <v>1</v>
      </c>
      <c r="O1153" s="832">
        <v>37</v>
      </c>
      <c r="P1153" s="849">
        <v>17</v>
      </c>
      <c r="Q1153" s="849">
        <v>646</v>
      </c>
      <c r="R1153" s="837">
        <v>0.43648648648648647</v>
      </c>
      <c r="S1153" s="850">
        <v>38</v>
      </c>
    </row>
    <row r="1154" spans="1:19" ht="14.45" customHeight="1" x14ac:dyDescent="0.2">
      <c r="A1154" s="831" t="s">
        <v>6366</v>
      </c>
      <c r="B1154" s="832" t="s">
        <v>6367</v>
      </c>
      <c r="C1154" s="832" t="s">
        <v>616</v>
      </c>
      <c r="D1154" s="832" t="s">
        <v>3282</v>
      </c>
      <c r="E1154" s="832" t="s">
        <v>6657</v>
      </c>
      <c r="F1154" s="832" t="s">
        <v>6672</v>
      </c>
      <c r="G1154" s="832" t="s">
        <v>6673</v>
      </c>
      <c r="H1154" s="849">
        <v>44</v>
      </c>
      <c r="I1154" s="849">
        <v>7788</v>
      </c>
      <c r="J1154" s="832">
        <v>2.7345505617977528</v>
      </c>
      <c r="K1154" s="832">
        <v>177</v>
      </c>
      <c r="L1154" s="849">
        <v>16</v>
      </c>
      <c r="M1154" s="849">
        <v>2848</v>
      </c>
      <c r="N1154" s="832">
        <v>1</v>
      </c>
      <c r="O1154" s="832">
        <v>178</v>
      </c>
      <c r="P1154" s="849">
        <v>21</v>
      </c>
      <c r="Q1154" s="849">
        <v>3759</v>
      </c>
      <c r="R1154" s="837">
        <v>1.319873595505618</v>
      </c>
      <c r="S1154" s="850">
        <v>179</v>
      </c>
    </row>
    <row r="1155" spans="1:19" ht="14.45" customHeight="1" x14ac:dyDescent="0.2">
      <c r="A1155" s="831" t="s">
        <v>6366</v>
      </c>
      <c r="B1155" s="832" t="s">
        <v>6367</v>
      </c>
      <c r="C1155" s="832" t="s">
        <v>616</v>
      </c>
      <c r="D1155" s="832" t="s">
        <v>3282</v>
      </c>
      <c r="E1155" s="832" t="s">
        <v>6657</v>
      </c>
      <c r="F1155" s="832" t="s">
        <v>6674</v>
      </c>
      <c r="G1155" s="832" t="s">
        <v>6675</v>
      </c>
      <c r="H1155" s="849"/>
      <c r="I1155" s="849"/>
      <c r="J1155" s="832"/>
      <c r="K1155" s="832"/>
      <c r="L1155" s="849">
        <v>1</v>
      </c>
      <c r="M1155" s="849">
        <v>178</v>
      </c>
      <c r="N1155" s="832">
        <v>1</v>
      </c>
      <c r="O1155" s="832">
        <v>178</v>
      </c>
      <c r="P1155" s="849"/>
      <c r="Q1155" s="849"/>
      <c r="R1155" s="837"/>
      <c r="S1155" s="850"/>
    </row>
    <row r="1156" spans="1:19" ht="14.45" customHeight="1" x14ac:dyDescent="0.2">
      <c r="A1156" s="831" t="s">
        <v>6366</v>
      </c>
      <c r="B1156" s="832" t="s">
        <v>6367</v>
      </c>
      <c r="C1156" s="832" t="s">
        <v>616</v>
      </c>
      <c r="D1156" s="832" t="s">
        <v>3282</v>
      </c>
      <c r="E1156" s="832" t="s">
        <v>6657</v>
      </c>
      <c r="F1156" s="832" t="s">
        <v>6676</v>
      </c>
      <c r="G1156" s="832" t="s">
        <v>6677</v>
      </c>
      <c r="H1156" s="849"/>
      <c r="I1156" s="849"/>
      <c r="J1156" s="832"/>
      <c r="K1156" s="832"/>
      <c r="L1156" s="849">
        <v>282</v>
      </c>
      <c r="M1156" s="849">
        <v>0</v>
      </c>
      <c r="N1156" s="832"/>
      <c r="O1156" s="832">
        <v>0</v>
      </c>
      <c r="P1156" s="849">
        <v>583</v>
      </c>
      <c r="Q1156" s="849">
        <v>0</v>
      </c>
      <c r="R1156" s="837"/>
      <c r="S1156" s="850">
        <v>0</v>
      </c>
    </row>
    <row r="1157" spans="1:19" ht="14.45" customHeight="1" x14ac:dyDescent="0.2">
      <c r="A1157" s="831" t="s">
        <v>6366</v>
      </c>
      <c r="B1157" s="832" t="s">
        <v>6367</v>
      </c>
      <c r="C1157" s="832" t="s">
        <v>616</v>
      </c>
      <c r="D1157" s="832" t="s">
        <v>3282</v>
      </c>
      <c r="E1157" s="832" t="s">
        <v>6657</v>
      </c>
      <c r="F1157" s="832" t="s">
        <v>6678</v>
      </c>
      <c r="G1157" s="832" t="s">
        <v>6679</v>
      </c>
      <c r="H1157" s="849">
        <v>1</v>
      </c>
      <c r="I1157" s="849">
        <v>0</v>
      </c>
      <c r="J1157" s="832"/>
      <c r="K1157" s="832">
        <v>0</v>
      </c>
      <c r="L1157" s="849">
        <v>29</v>
      </c>
      <c r="M1157" s="849">
        <v>0</v>
      </c>
      <c r="N1157" s="832"/>
      <c r="O1157" s="832">
        <v>0</v>
      </c>
      <c r="P1157" s="849">
        <v>37</v>
      </c>
      <c r="Q1157" s="849">
        <v>0</v>
      </c>
      <c r="R1157" s="837"/>
      <c r="S1157" s="850">
        <v>0</v>
      </c>
    </row>
    <row r="1158" spans="1:19" ht="14.45" customHeight="1" x14ac:dyDescent="0.2">
      <c r="A1158" s="831" t="s">
        <v>6366</v>
      </c>
      <c r="B1158" s="832" t="s">
        <v>6367</v>
      </c>
      <c r="C1158" s="832" t="s">
        <v>616</v>
      </c>
      <c r="D1158" s="832" t="s">
        <v>3282</v>
      </c>
      <c r="E1158" s="832" t="s">
        <v>6657</v>
      </c>
      <c r="F1158" s="832" t="s">
        <v>6680</v>
      </c>
      <c r="G1158" s="832" t="s">
        <v>6681</v>
      </c>
      <c r="H1158" s="849">
        <v>9</v>
      </c>
      <c r="I1158" s="849">
        <v>2187</v>
      </c>
      <c r="J1158" s="832">
        <v>0.4268149882903981</v>
      </c>
      <c r="K1158" s="832">
        <v>243</v>
      </c>
      <c r="L1158" s="849">
        <v>21</v>
      </c>
      <c r="M1158" s="849">
        <v>5124</v>
      </c>
      <c r="N1158" s="832">
        <v>1</v>
      </c>
      <c r="O1158" s="832">
        <v>244</v>
      </c>
      <c r="P1158" s="849">
        <v>17</v>
      </c>
      <c r="Q1158" s="849">
        <v>4165</v>
      </c>
      <c r="R1158" s="837">
        <v>0.81284153005464477</v>
      </c>
      <c r="S1158" s="850">
        <v>245</v>
      </c>
    </row>
    <row r="1159" spans="1:19" ht="14.45" customHeight="1" x14ac:dyDescent="0.2">
      <c r="A1159" s="831" t="s">
        <v>6366</v>
      </c>
      <c r="B1159" s="832" t="s">
        <v>6367</v>
      </c>
      <c r="C1159" s="832" t="s">
        <v>616</v>
      </c>
      <c r="D1159" s="832" t="s">
        <v>3282</v>
      </c>
      <c r="E1159" s="832" t="s">
        <v>6657</v>
      </c>
      <c r="F1159" s="832" t="s">
        <v>6682</v>
      </c>
      <c r="G1159" s="832" t="s">
        <v>6683</v>
      </c>
      <c r="H1159" s="849">
        <v>53</v>
      </c>
      <c r="I1159" s="849">
        <v>1766.66</v>
      </c>
      <c r="J1159" s="832">
        <v>17.666600000000003</v>
      </c>
      <c r="K1159" s="832">
        <v>33.333207547169813</v>
      </c>
      <c r="L1159" s="849">
        <v>3</v>
      </c>
      <c r="M1159" s="849">
        <v>100</v>
      </c>
      <c r="N1159" s="832">
        <v>1</v>
      </c>
      <c r="O1159" s="832">
        <v>33.333333333333336</v>
      </c>
      <c r="P1159" s="849">
        <v>20</v>
      </c>
      <c r="Q1159" s="849">
        <v>666.67000000000007</v>
      </c>
      <c r="R1159" s="837">
        <v>6.6667000000000005</v>
      </c>
      <c r="S1159" s="850">
        <v>33.333500000000001</v>
      </c>
    </row>
    <row r="1160" spans="1:19" ht="14.45" customHeight="1" x14ac:dyDescent="0.2">
      <c r="A1160" s="831" t="s">
        <v>6366</v>
      </c>
      <c r="B1160" s="832" t="s">
        <v>6367</v>
      </c>
      <c r="C1160" s="832" t="s">
        <v>616</v>
      </c>
      <c r="D1160" s="832" t="s">
        <v>3282</v>
      </c>
      <c r="E1160" s="832" t="s">
        <v>6657</v>
      </c>
      <c r="F1160" s="832" t="s">
        <v>6684</v>
      </c>
      <c r="G1160" s="832" t="s">
        <v>6685</v>
      </c>
      <c r="H1160" s="849">
        <v>53</v>
      </c>
      <c r="I1160" s="849">
        <v>1961</v>
      </c>
      <c r="J1160" s="832">
        <v>1.7666666666666666</v>
      </c>
      <c r="K1160" s="832">
        <v>37</v>
      </c>
      <c r="L1160" s="849">
        <v>30</v>
      </c>
      <c r="M1160" s="849">
        <v>1110</v>
      </c>
      <c r="N1160" s="832">
        <v>1</v>
      </c>
      <c r="O1160" s="832">
        <v>37</v>
      </c>
      <c r="P1160" s="849">
        <v>21</v>
      </c>
      <c r="Q1160" s="849">
        <v>798</v>
      </c>
      <c r="R1160" s="837">
        <v>0.7189189189189189</v>
      </c>
      <c r="S1160" s="850">
        <v>38</v>
      </c>
    </row>
    <row r="1161" spans="1:19" ht="14.45" customHeight="1" x14ac:dyDescent="0.2">
      <c r="A1161" s="831" t="s">
        <v>6366</v>
      </c>
      <c r="B1161" s="832" t="s">
        <v>6367</v>
      </c>
      <c r="C1161" s="832" t="s">
        <v>616</v>
      </c>
      <c r="D1161" s="832" t="s">
        <v>3282</v>
      </c>
      <c r="E1161" s="832" t="s">
        <v>6657</v>
      </c>
      <c r="F1161" s="832" t="s">
        <v>6688</v>
      </c>
      <c r="G1161" s="832" t="s">
        <v>6689</v>
      </c>
      <c r="H1161" s="849">
        <v>1</v>
      </c>
      <c r="I1161" s="849">
        <v>32</v>
      </c>
      <c r="J1161" s="832">
        <v>0.25</v>
      </c>
      <c r="K1161" s="832">
        <v>32</v>
      </c>
      <c r="L1161" s="849">
        <v>4</v>
      </c>
      <c r="M1161" s="849">
        <v>128</v>
      </c>
      <c r="N1161" s="832">
        <v>1</v>
      </c>
      <c r="O1161" s="832">
        <v>32</v>
      </c>
      <c r="P1161" s="849">
        <v>6</v>
      </c>
      <c r="Q1161" s="849">
        <v>198</v>
      </c>
      <c r="R1161" s="837">
        <v>1.546875</v>
      </c>
      <c r="S1161" s="850">
        <v>33</v>
      </c>
    </row>
    <row r="1162" spans="1:19" ht="14.45" customHeight="1" x14ac:dyDescent="0.2">
      <c r="A1162" s="831" t="s">
        <v>6366</v>
      </c>
      <c r="B1162" s="832" t="s">
        <v>6367</v>
      </c>
      <c r="C1162" s="832" t="s">
        <v>616</v>
      </c>
      <c r="D1162" s="832" t="s">
        <v>3282</v>
      </c>
      <c r="E1162" s="832" t="s">
        <v>6657</v>
      </c>
      <c r="F1162" s="832" t="s">
        <v>6694</v>
      </c>
      <c r="G1162" s="832" t="s">
        <v>6695</v>
      </c>
      <c r="H1162" s="849">
        <v>43</v>
      </c>
      <c r="I1162" s="849">
        <v>5676</v>
      </c>
      <c r="J1162" s="832">
        <v>43</v>
      </c>
      <c r="K1162" s="832">
        <v>132</v>
      </c>
      <c r="L1162" s="849">
        <v>1</v>
      </c>
      <c r="M1162" s="849">
        <v>132</v>
      </c>
      <c r="N1162" s="832">
        <v>1</v>
      </c>
      <c r="O1162" s="832">
        <v>132</v>
      </c>
      <c r="P1162" s="849">
        <v>2</v>
      </c>
      <c r="Q1162" s="849">
        <v>270</v>
      </c>
      <c r="R1162" s="837">
        <v>2.0454545454545454</v>
      </c>
      <c r="S1162" s="850">
        <v>135</v>
      </c>
    </row>
    <row r="1163" spans="1:19" ht="14.45" customHeight="1" x14ac:dyDescent="0.2">
      <c r="A1163" s="831" t="s">
        <v>6366</v>
      </c>
      <c r="B1163" s="832" t="s">
        <v>6367</v>
      </c>
      <c r="C1163" s="832" t="s">
        <v>616</v>
      </c>
      <c r="D1163" s="832" t="s">
        <v>3282</v>
      </c>
      <c r="E1163" s="832" t="s">
        <v>6657</v>
      </c>
      <c r="F1163" s="832" t="s">
        <v>6698</v>
      </c>
      <c r="G1163" s="832" t="s">
        <v>6699</v>
      </c>
      <c r="H1163" s="849">
        <v>10</v>
      </c>
      <c r="I1163" s="849">
        <v>3550</v>
      </c>
      <c r="J1163" s="832"/>
      <c r="K1163" s="832">
        <v>355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5" customHeight="1" x14ac:dyDescent="0.2">
      <c r="A1164" s="831" t="s">
        <v>6366</v>
      </c>
      <c r="B1164" s="832" t="s">
        <v>6367</v>
      </c>
      <c r="C1164" s="832" t="s">
        <v>616</v>
      </c>
      <c r="D1164" s="832" t="s">
        <v>3282</v>
      </c>
      <c r="E1164" s="832" t="s">
        <v>6657</v>
      </c>
      <c r="F1164" s="832" t="s">
        <v>6700</v>
      </c>
      <c r="G1164" s="832" t="s">
        <v>6701</v>
      </c>
      <c r="H1164" s="849">
        <v>2</v>
      </c>
      <c r="I1164" s="849">
        <v>118</v>
      </c>
      <c r="J1164" s="832">
        <v>0.33333333333333331</v>
      </c>
      <c r="K1164" s="832">
        <v>59</v>
      </c>
      <c r="L1164" s="849">
        <v>6</v>
      </c>
      <c r="M1164" s="849">
        <v>354</v>
      </c>
      <c r="N1164" s="832">
        <v>1</v>
      </c>
      <c r="O1164" s="832">
        <v>59</v>
      </c>
      <c r="P1164" s="849">
        <v>3</v>
      </c>
      <c r="Q1164" s="849">
        <v>183</v>
      </c>
      <c r="R1164" s="837">
        <v>0.51694915254237284</v>
      </c>
      <c r="S1164" s="850">
        <v>61</v>
      </c>
    </row>
    <row r="1165" spans="1:19" ht="14.45" customHeight="1" x14ac:dyDescent="0.2">
      <c r="A1165" s="831" t="s">
        <v>6366</v>
      </c>
      <c r="B1165" s="832" t="s">
        <v>6367</v>
      </c>
      <c r="C1165" s="832" t="s">
        <v>616</v>
      </c>
      <c r="D1165" s="832" t="s">
        <v>3282</v>
      </c>
      <c r="E1165" s="832" t="s">
        <v>6657</v>
      </c>
      <c r="F1165" s="832" t="s">
        <v>6708</v>
      </c>
      <c r="G1165" s="832" t="s">
        <v>6709</v>
      </c>
      <c r="H1165" s="849"/>
      <c r="I1165" s="849"/>
      <c r="J1165" s="832"/>
      <c r="K1165" s="832"/>
      <c r="L1165" s="849">
        <v>2</v>
      </c>
      <c r="M1165" s="849">
        <v>0</v>
      </c>
      <c r="N1165" s="832"/>
      <c r="O1165" s="832">
        <v>0</v>
      </c>
      <c r="P1165" s="849">
        <v>2</v>
      </c>
      <c r="Q1165" s="849">
        <v>0</v>
      </c>
      <c r="R1165" s="837"/>
      <c r="S1165" s="850">
        <v>0</v>
      </c>
    </row>
    <row r="1166" spans="1:19" ht="14.45" customHeight="1" x14ac:dyDescent="0.2">
      <c r="A1166" s="831" t="s">
        <v>6366</v>
      </c>
      <c r="B1166" s="832" t="s">
        <v>6367</v>
      </c>
      <c r="C1166" s="832" t="s">
        <v>616</v>
      </c>
      <c r="D1166" s="832" t="s">
        <v>3282</v>
      </c>
      <c r="E1166" s="832" t="s">
        <v>6657</v>
      </c>
      <c r="F1166" s="832" t="s">
        <v>6712</v>
      </c>
      <c r="G1166" s="832"/>
      <c r="H1166" s="849"/>
      <c r="I1166" s="849"/>
      <c r="J1166" s="832"/>
      <c r="K1166" s="832"/>
      <c r="L1166" s="849"/>
      <c r="M1166" s="849"/>
      <c r="N1166" s="832"/>
      <c r="O1166" s="832"/>
      <c r="P1166" s="849">
        <v>2</v>
      </c>
      <c r="Q1166" s="849">
        <v>0</v>
      </c>
      <c r="R1166" s="837"/>
      <c r="S1166" s="850">
        <v>0</v>
      </c>
    </row>
    <row r="1167" spans="1:19" ht="14.45" customHeight="1" x14ac:dyDescent="0.2">
      <c r="A1167" s="831" t="s">
        <v>6366</v>
      </c>
      <c r="B1167" s="832" t="s">
        <v>6367</v>
      </c>
      <c r="C1167" s="832" t="s">
        <v>616</v>
      </c>
      <c r="D1167" s="832" t="s">
        <v>6360</v>
      </c>
      <c r="E1167" s="832" t="s">
        <v>6368</v>
      </c>
      <c r="F1167" s="832" t="s">
        <v>6393</v>
      </c>
      <c r="G1167" s="832" t="s">
        <v>3205</v>
      </c>
      <c r="H1167" s="849">
        <v>19.79</v>
      </c>
      <c r="I1167" s="849">
        <v>281376.78000000003</v>
      </c>
      <c r="J1167" s="832">
        <v>0.50526151910415174</v>
      </c>
      <c r="K1167" s="832">
        <v>14218.129358261751</v>
      </c>
      <c r="L1167" s="849">
        <v>41.5</v>
      </c>
      <c r="M1167" s="849">
        <v>556893.35</v>
      </c>
      <c r="N1167" s="832">
        <v>1</v>
      </c>
      <c r="O1167" s="832">
        <v>13419.116867469878</v>
      </c>
      <c r="P1167" s="849"/>
      <c r="Q1167" s="849"/>
      <c r="R1167" s="837"/>
      <c r="S1167" s="850"/>
    </row>
    <row r="1168" spans="1:19" ht="14.45" customHeight="1" x14ac:dyDescent="0.2">
      <c r="A1168" s="831" t="s">
        <v>6366</v>
      </c>
      <c r="B1168" s="832" t="s">
        <v>6367</v>
      </c>
      <c r="C1168" s="832" t="s">
        <v>616</v>
      </c>
      <c r="D1168" s="832" t="s">
        <v>6360</v>
      </c>
      <c r="E1168" s="832" t="s">
        <v>6368</v>
      </c>
      <c r="F1168" s="832" t="s">
        <v>6397</v>
      </c>
      <c r="G1168" s="832" t="s">
        <v>6395</v>
      </c>
      <c r="H1168" s="849">
        <v>1</v>
      </c>
      <c r="I1168" s="849">
        <v>111446.53</v>
      </c>
      <c r="J1168" s="832">
        <v>8.3333216187135933E-2</v>
      </c>
      <c r="K1168" s="832">
        <v>111446.53</v>
      </c>
      <c r="L1168" s="849">
        <v>12</v>
      </c>
      <c r="M1168" s="849">
        <v>1337360.24</v>
      </c>
      <c r="N1168" s="832">
        <v>1</v>
      </c>
      <c r="O1168" s="832">
        <v>111446.68666666666</v>
      </c>
      <c r="P1168" s="849"/>
      <c r="Q1168" s="849"/>
      <c r="R1168" s="837"/>
      <c r="S1168" s="850"/>
    </row>
    <row r="1169" spans="1:19" ht="14.45" customHeight="1" x14ac:dyDescent="0.2">
      <c r="A1169" s="831" t="s">
        <v>6366</v>
      </c>
      <c r="B1169" s="832" t="s">
        <v>6367</v>
      </c>
      <c r="C1169" s="832" t="s">
        <v>616</v>
      </c>
      <c r="D1169" s="832" t="s">
        <v>6360</v>
      </c>
      <c r="E1169" s="832" t="s">
        <v>6368</v>
      </c>
      <c r="F1169" s="832" t="s">
        <v>6398</v>
      </c>
      <c r="G1169" s="832" t="s">
        <v>6399</v>
      </c>
      <c r="H1169" s="849"/>
      <c r="I1169" s="849"/>
      <c r="J1169" s="832"/>
      <c r="K1169" s="832"/>
      <c r="L1169" s="849">
        <v>1</v>
      </c>
      <c r="M1169" s="849">
        <v>78826.98</v>
      </c>
      <c r="N1169" s="832">
        <v>1</v>
      </c>
      <c r="O1169" s="832">
        <v>78826.98</v>
      </c>
      <c r="P1169" s="849"/>
      <c r="Q1169" s="849"/>
      <c r="R1169" s="837"/>
      <c r="S1169" s="850"/>
    </row>
    <row r="1170" spans="1:19" ht="14.45" customHeight="1" x14ac:dyDescent="0.2">
      <c r="A1170" s="831" t="s">
        <v>6366</v>
      </c>
      <c r="B1170" s="832" t="s">
        <v>6367</v>
      </c>
      <c r="C1170" s="832" t="s">
        <v>616</v>
      </c>
      <c r="D1170" s="832" t="s">
        <v>6360</v>
      </c>
      <c r="E1170" s="832" t="s">
        <v>6368</v>
      </c>
      <c r="F1170" s="832" t="s">
        <v>6400</v>
      </c>
      <c r="G1170" s="832" t="s">
        <v>4461</v>
      </c>
      <c r="H1170" s="849">
        <v>1</v>
      </c>
      <c r="I1170" s="849">
        <v>55624.31</v>
      </c>
      <c r="J1170" s="832">
        <v>0.65485996889361853</v>
      </c>
      <c r="K1170" s="832">
        <v>55624.31</v>
      </c>
      <c r="L1170" s="849">
        <v>3</v>
      </c>
      <c r="M1170" s="849">
        <v>84940.76999999999</v>
      </c>
      <c r="N1170" s="832">
        <v>1</v>
      </c>
      <c r="O1170" s="832">
        <v>28313.589999999997</v>
      </c>
      <c r="P1170" s="849"/>
      <c r="Q1170" s="849"/>
      <c r="R1170" s="837"/>
      <c r="S1170" s="850"/>
    </row>
    <row r="1171" spans="1:19" ht="14.45" customHeight="1" x14ac:dyDescent="0.2">
      <c r="A1171" s="831" t="s">
        <v>6366</v>
      </c>
      <c r="B1171" s="832" t="s">
        <v>6367</v>
      </c>
      <c r="C1171" s="832" t="s">
        <v>616</v>
      </c>
      <c r="D1171" s="832" t="s">
        <v>6360</v>
      </c>
      <c r="E1171" s="832" t="s">
        <v>6368</v>
      </c>
      <c r="F1171" s="832" t="s">
        <v>6408</v>
      </c>
      <c r="G1171" s="832" t="s">
        <v>2288</v>
      </c>
      <c r="H1171" s="849"/>
      <c r="I1171" s="849"/>
      <c r="J1171" s="832"/>
      <c r="K1171" s="832"/>
      <c r="L1171" s="849">
        <v>26.75</v>
      </c>
      <c r="M1171" s="849">
        <v>181218.6</v>
      </c>
      <c r="N1171" s="832">
        <v>1</v>
      </c>
      <c r="O1171" s="832">
        <v>6774.5271028037387</v>
      </c>
      <c r="P1171" s="849"/>
      <c r="Q1171" s="849"/>
      <c r="R1171" s="837"/>
      <c r="S1171" s="850"/>
    </row>
    <row r="1172" spans="1:19" ht="14.45" customHeight="1" x14ac:dyDescent="0.2">
      <c r="A1172" s="831" t="s">
        <v>6366</v>
      </c>
      <c r="B1172" s="832" t="s">
        <v>6367</v>
      </c>
      <c r="C1172" s="832" t="s">
        <v>616</v>
      </c>
      <c r="D1172" s="832" t="s">
        <v>6360</v>
      </c>
      <c r="E1172" s="832" t="s">
        <v>6368</v>
      </c>
      <c r="F1172" s="832" t="s">
        <v>6409</v>
      </c>
      <c r="G1172" s="832" t="s">
        <v>2288</v>
      </c>
      <c r="H1172" s="849"/>
      <c r="I1172" s="849"/>
      <c r="J1172" s="832"/>
      <c r="K1172" s="832"/>
      <c r="L1172" s="849">
        <v>26.630000000000003</v>
      </c>
      <c r="M1172" s="849">
        <v>720839.09000000008</v>
      </c>
      <c r="N1172" s="832">
        <v>1</v>
      </c>
      <c r="O1172" s="832">
        <v>27068.685317311305</v>
      </c>
      <c r="P1172" s="849"/>
      <c r="Q1172" s="849"/>
      <c r="R1172" s="837"/>
      <c r="S1172" s="850"/>
    </row>
    <row r="1173" spans="1:19" ht="14.45" customHeight="1" x14ac:dyDescent="0.2">
      <c r="A1173" s="831" t="s">
        <v>6366</v>
      </c>
      <c r="B1173" s="832" t="s">
        <v>6367</v>
      </c>
      <c r="C1173" s="832" t="s">
        <v>616</v>
      </c>
      <c r="D1173" s="832" t="s">
        <v>6360</v>
      </c>
      <c r="E1173" s="832" t="s">
        <v>6368</v>
      </c>
      <c r="F1173" s="832" t="s">
        <v>6410</v>
      </c>
      <c r="G1173" s="832" t="s">
        <v>2298</v>
      </c>
      <c r="H1173" s="849">
        <v>46</v>
      </c>
      <c r="I1173" s="849">
        <v>229218</v>
      </c>
      <c r="J1173" s="832">
        <v>9.1577162712827509E-2</v>
      </c>
      <c r="K1173" s="832">
        <v>4983</v>
      </c>
      <c r="L1173" s="849">
        <v>511.80000000000007</v>
      </c>
      <c r="M1173" s="849">
        <v>2503003.9500000002</v>
      </c>
      <c r="N1173" s="832">
        <v>1</v>
      </c>
      <c r="O1173" s="832">
        <v>4890.5899765533404</v>
      </c>
      <c r="P1173" s="849"/>
      <c r="Q1173" s="849"/>
      <c r="R1173" s="837"/>
      <c r="S1173" s="850"/>
    </row>
    <row r="1174" spans="1:19" ht="14.45" customHeight="1" x14ac:dyDescent="0.2">
      <c r="A1174" s="831" t="s">
        <v>6366</v>
      </c>
      <c r="B1174" s="832" t="s">
        <v>6367</v>
      </c>
      <c r="C1174" s="832" t="s">
        <v>616</v>
      </c>
      <c r="D1174" s="832" t="s">
        <v>6360</v>
      </c>
      <c r="E1174" s="832" t="s">
        <v>6368</v>
      </c>
      <c r="F1174" s="832" t="s">
        <v>6412</v>
      </c>
      <c r="G1174" s="832" t="s">
        <v>3215</v>
      </c>
      <c r="H1174" s="849">
        <v>5.21</v>
      </c>
      <c r="I1174" s="849">
        <v>54900.32</v>
      </c>
      <c r="J1174" s="832">
        <v>0.10301700523130064</v>
      </c>
      <c r="K1174" s="832">
        <v>10537.489443378119</v>
      </c>
      <c r="L1174" s="849">
        <v>53.56</v>
      </c>
      <c r="M1174" s="849">
        <v>532924.82999999996</v>
      </c>
      <c r="N1174" s="832">
        <v>1</v>
      </c>
      <c r="O1174" s="832">
        <v>9950.0528379387597</v>
      </c>
      <c r="P1174" s="849"/>
      <c r="Q1174" s="849"/>
      <c r="R1174" s="837"/>
      <c r="S1174" s="850"/>
    </row>
    <row r="1175" spans="1:19" ht="14.45" customHeight="1" x14ac:dyDescent="0.2">
      <c r="A1175" s="831" t="s">
        <v>6366</v>
      </c>
      <c r="B1175" s="832" t="s">
        <v>6367</v>
      </c>
      <c r="C1175" s="832" t="s">
        <v>616</v>
      </c>
      <c r="D1175" s="832" t="s">
        <v>6360</v>
      </c>
      <c r="E1175" s="832" t="s">
        <v>6368</v>
      </c>
      <c r="F1175" s="832" t="s">
        <v>6432</v>
      </c>
      <c r="G1175" s="832" t="s">
        <v>6433</v>
      </c>
      <c r="H1175" s="849">
        <v>0.1</v>
      </c>
      <c r="I1175" s="849">
        <v>11.73</v>
      </c>
      <c r="J1175" s="832">
        <v>1</v>
      </c>
      <c r="K1175" s="832">
        <v>117.3</v>
      </c>
      <c r="L1175" s="849">
        <v>0.1</v>
      </c>
      <c r="M1175" s="849">
        <v>11.73</v>
      </c>
      <c r="N1175" s="832">
        <v>1</v>
      </c>
      <c r="O1175" s="832">
        <v>117.3</v>
      </c>
      <c r="P1175" s="849"/>
      <c r="Q1175" s="849"/>
      <c r="R1175" s="837"/>
      <c r="S1175" s="850"/>
    </row>
    <row r="1176" spans="1:19" ht="14.45" customHeight="1" x14ac:dyDescent="0.2">
      <c r="A1176" s="831" t="s">
        <v>6366</v>
      </c>
      <c r="B1176" s="832" t="s">
        <v>6367</v>
      </c>
      <c r="C1176" s="832" t="s">
        <v>616</v>
      </c>
      <c r="D1176" s="832" t="s">
        <v>6360</v>
      </c>
      <c r="E1176" s="832" t="s">
        <v>6368</v>
      </c>
      <c r="F1176" s="832" t="s">
        <v>6454</v>
      </c>
      <c r="G1176" s="832" t="s">
        <v>6453</v>
      </c>
      <c r="H1176" s="849"/>
      <c r="I1176" s="849"/>
      <c r="J1176" s="832"/>
      <c r="K1176" s="832"/>
      <c r="L1176" s="849">
        <v>3</v>
      </c>
      <c r="M1176" s="849">
        <v>250801.75</v>
      </c>
      <c r="N1176" s="832">
        <v>1</v>
      </c>
      <c r="O1176" s="832">
        <v>83600.583333333328</v>
      </c>
      <c r="P1176" s="849"/>
      <c r="Q1176" s="849"/>
      <c r="R1176" s="837"/>
      <c r="S1176" s="850"/>
    </row>
    <row r="1177" spans="1:19" ht="14.45" customHeight="1" x14ac:dyDescent="0.2">
      <c r="A1177" s="831" t="s">
        <v>6366</v>
      </c>
      <c r="B1177" s="832" t="s">
        <v>6367</v>
      </c>
      <c r="C1177" s="832" t="s">
        <v>616</v>
      </c>
      <c r="D1177" s="832" t="s">
        <v>6360</v>
      </c>
      <c r="E1177" s="832" t="s">
        <v>6368</v>
      </c>
      <c r="F1177" s="832" t="s">
        <v>6471</v>
      </c>
      <c r="G1177" s="832" t="s">
        <v>2831</v>
      </c>
      <c r="H1177" s="849"/>
      <c r="I1177" s="849"/>
      <c r="J1177" s="832"/>
      <c r="K1177" s="832"/>
      <c r="L1177" s="849">
        <v>0.8</v>
      </c>
      <c r="M1177" s="849">
        <v>1337.86</v>
      </c>
      <c r="N1177" s="832">
        <v>1</v>
      </c>
      <c r="O1177" s="832">
        <v>1672.3249999999998</v>
      </c>
      <c r="P1177" s="849"/>
      <c r="Q1177" s="849"/>
      <c r="R1177" s="837"/>
      <c r="S1177" s="850"/>
    </row>
    <row r="1178" spans="1:19" ht="14.45" customHeight="1" x14ac:dyDescent="0.2">
      <c r="A1178" s="831" t="s">
        <v>6366</v>
      </c>
      <c r="B1178" s="832" t="s">
        <v>6367</v>
      </c>
      <c r="C1178" s="832" t="s">
        <v>616</v>
      </c>
      <c r="D1178" s="832" t="s">
        <v>6360</v>
      </c>
      <c r="E1178" s="832" t="s">
        <v>6368</v>
      </c>
      <c r="F1178" s="832" t="s">
        <v>6495</v>
      </c>
      <c r="G1178" s="832" t="s">
        <v>2307</v>
      </c>
      <c r="H1178" s="849"/>
      <c r="I1178" s="849"/>
      <c r="J1178" s="832"/>
      <c r="K1178" s="832"/>
      <c r="L1178" s="849">
        <v>5.54</v>
      </c>
      <c r="M1178" s="849">
        <v>49167.03</v>
      </c>
      <c r="N1178" s="832">
        <v>1</v>
      </c>
      <c r="O1178" s="832">
        <v>8874.915162454874</v>
      </c>
      <c r="P1178" s="849"/>
      <c r="Q1178" s="849"/>
      <c r="R1178" s="837"/>
      <c r="S1178" s="850"/>
    </row>
    <row r="1179" spans="1:19" ht="14.45" customHeight="1" x14ac:dyDescent="0.2">
      <c r="A1179" s="831" t="s">
        <v>6366</v>
      </c>
      <c r="B1179" s="832" t="s">
        <v>6367</v>
      </c>
      <c r="C1179" s="832" t="s">
        <v>616</v>
      </c>
      <c r="D1179" s="832" t="s">
        <v>6360</v>
      </c>
      <c r="E1179" s="832" t="s">
        <v>6368</v>
      </c>
      <c r="F1179" s="832" t="s">
        <v>6500</v>
      </c>
      <c r="G1179" s="832" t="s">
        <v>6501</v>
      </c>
      <c r="H1179" s="849"/>
      <c r="I1179" s="849"/>
      <c r="J1179" s="832"/>
      <c r="K1179" s="832"/>
      <c r="L1179" s="849">
        <v>5</v>
      </c>
      <c r="M1179" s="849">
        <v>385000</v>
      </c>
      <c r="N1179" s="832">
        <v>1</v>
      </c>
      <c r="O1179" s="832">
        <v>77000</v>
      </c>
      <c r="P1179" s="849"/>
      <c r="Q1179" s="849"/>
      <c r="R1179" s="837"/>
      <c r="S1179" s="850"/>
    </row>
    <row r="1180" spans="1:19" ht="14.45" customHeight="1" x14ac:dyDescent="0.2">
      <c r="A1180" s="831" t="s">
        <v>6366</v>
      </c>
      <c r="B1180" s="832" t="s">
        <v>6367</v>
      </c>
      <c r="C1180" s="832" t="s">
        <v>616</v>
      </c>
      <c r="D1180" s="832" t="s">
        <v>6360</v>
      </c>
      <c r="E1180" s="832" t="s">
        <v>6368</v>
      </c>
      <c r="F1180" s="832" t="s">
        <v>6502</v>
      </c>
      <c r="G1180" s="832" t="s">
        <v>6503</v>
      </c>
      <c r="H1180" s="849"/>
      <c r="I1180" s="849"/>
      <c r="J1180" s="832"/>
      <c r="K1180" s="832"/>
      <c r="L1180" s="849">
        <v>0.12</v>
      </c>
      <c r="M1180" s="849">
        <v>19.12</v>
      </c>
      <c r="N1180" s="832">
        <v>1</v>
      </c>
      <c r="O1180" s="832">
        <v>159.33333333333334</v>
      </c>
      <c r="P1180" s="849"/>
      <c r="Q1180" s="849"/>
      <c r="R1180" s="837"/>
      <c r="S1180" s="850"/>
    </row>
    <row r="1181" spans="1:19" ht="14.45" customHeight="1" x14ac:dyDescent="0.2">
      <c r="A1181" s="831" t="s">
        <v>6366</v>
      </c>
      <c r="B1181" s="832" t="s">
        <v>6367</v>
      </c>
      <c r="C1181" s="832" t="s">
        <v>616</v>
      </c>
      <c r="D1181" s="832" t="s">
        <v>6360</v>
      </c>
      <c r="E1181" s="832" t="s">
        <v>6368</v>
      </c>
      <c r="F1181" s="832" t="s">
        <v>6504</v>
      </c>
      <c r="G1181" s="832" t="s">
        <v>3205</v>
      </c>
      <c r="H1181" s="849">
        <v>8</v>
      </c>
      <c r="I1181" s="849">
        <v>337895.28</v>
      </c>
      <c r="J1181" s="832">
        <v>0.19519586063920777</v>
      </c>
      <c r="K1181" s="832">
        <v>42236.91</v>
      </c>
      <c r="L1181" s="849">
        <v>42</v>
      </c>
      <c r="M1181" s="849">
        <v>1731057.6099999999</v>
      </c>
      <c r="N1181" s="832">
        <v>1</v>
      </c>
      <c r="O1181" s="832">
        <v>41215.657380952376</v>
      </c>
      <c r="P1181" s="849"/>
      <c r="Q1181" s="849"/>
      <c r="R1181" s="837"/>
      <c r="S1181" s="850"/>
    </row>
    <row r="1182" spans="1:19" ht="14.45" customHeight="1" x14ac:dyDescent="0.2">
      <c r="A1182" s="831" t="s">
        <v>6366</v>
      </c>
      <c r="B1182" s="832" t="s">
        <v>6367</v>
      </c>
      <c r="C1182" s="832" t="s">
        <v>616</v>
      </c>
      <c r="D1182" s="832" t="s">
        <v>6360</v>
      </c>
      <c r="E1182" s="832" t="s">
        <v>6368</v>
      </c>
      <c r="F1182" s="832" t="s">
        <v>6506</v>
      </c>
      <c r="G1182" s="832" t="s">
        <v>6507</v>
      </c>
      <c r="H1182" s="849">
        <v>1</v>
      </c>
      <c r="I1182" s="849">
        <v>7888.78</v>
      </c>
      <c r="J1182" s="832">
        <v>0.10187127342384707</v>
      </c>
      <c r="K1182" s="832">
        <v>7888.78</v>
      </c>
      <c r="L1182" s="849">
        <v>8.82</v>
      </c>
      <c r="M1182" s="849">
        <v>77438.709999999992</v>
      </c>
      <c r="N1182" s="832">
        <v>1</v>
      </c>
      <c r="O1182" s="832">
        <v>8779.8990929705196</v>
      </c>
      <c r="P1182" s="849"/>
      <c r="Q1182" s="849"/>
      <c r="R1182" s="837"/>
      <c r="S1182" s="850"/>
    </row>
    <row r="1183" spans="1:19" ht="14.45" customHeight="1" x14ac:dyDescent="0.2">
      <c r="A1183" s="831" t="s">
        <v>6366</v>
      </c>
      <c r="B1183" s="832" t="s">
        <v>6367</v>
      </c>
      <c r="C1183" s="832" t="s">
        <v>616</v>
      </c>
      <c r="D1183" s="832" t="s">
        <v>6360</v>
      </c>
      <c r="E1183" s="832" t="s">
        <v>6368</v>
      </c>
      <c r="F1183" s="832" t="s">
        <v>6517</v>
      </c>
      <c r="G1183" s="832" t="s">
        <v>2363</v>
      </c>
      <c r="H1183" s="849"/>
      <c r="I1183" s="849"/>
      <c r="J1183" s="832"/>
      <c r="K1183" s="832"/>
      <c r="L1183" s="849">
        <v>1</v>
      </c>
      <c r="M1183" s="849">
        <v>43493.24</v>
      </c>
      <c r="N1183" s="832">
        <v>1</v>
      </c>
      <c r="O1183" s="832">
        <v>43493.24</v>
      </c>
      <c r="P1183" s="849"/>
      <c r="Q1183" s="849"/>
      <c r="R1183" s="837"/>
      <c r="S1183" s="850"/>
    </row>
    <row r="1184" spans="1:19" ht="14.45" customHeight="1" x14ac:dyDescent="0.2">
      <c r="A1184" s="831" t="s">
        <v>6366</v>
      </c>
      <c r="B1184" s="832" t="s">
        <v>6367</v>
      </c>
      <c r="C1184" s="832" t="s">
        <v>616</v>
      </c>
      <c r="D1184" s="832" t="s">
        <v>6360</v>
      </c>
      <c r="E1184" s="832" t="s">
        <v>6368</v>
      </c>
      <c r="F1184" s="832" t="s">
        <v>6523</v>
      </c>
      <c r="G1184" s="832" t="s">
        <v>3218</v>
      </c>
      <c r="H1184" s="849">
        <v>3</v>
      </c>
      <c r="I1184" s="849">
        <v>144451.17000000001</v>
      </c>
      <c r="J1184" s="832"/>
      <c r="K1184" s="832">
        <v>48150.390000000007</v>
      </c>
      <c r="L1184" s="849"/>
      <c r="M1184" s="849"/>
      <c r="N1184" s="832"/>
      <c r="O1184" s="832"/>
      <c r="P1184" s="849"/>
      <c r="Q1184" s="849"/>
      <c r="R1184" s="837"/>
      <c r="S1184" s="850"/>
    </row>
    <row r="1185" spans="1:19" ht="14.45" customHeight="1" x14ac:dyDescent="0.2">
      <c r="A1185" s="831" t="s">
        <v>6366</v>
      </c>
      <c r="B1185" s="832" t="s">
        <v>6367</v>
      </c>
      <c r="C1185" s="832" t="s">
        <v>616</v>
      </c>
      <c r="D1185" s="832" t="s">
        <v>6360</v>
      </c>
      <c r="E1185" s="832" t="s">
        <v>6368</v>
      </c>
      <c r="F1185" s="832" t="s">
        <v>6525</v>
      </c>
      <c r="G1185" s="832" t="s">
        <v>6507</v>
      </c>
      <c r="H1185" s="849">
        <v>1</v>
      </c>
      <c r="I1185" s="849">
        <v>16468.580000000002</v>
      </c>
      <c r="J1185" s="832">
        <v>7.1921543818343106E-2</v>
      </c>
      <c r="K1185" s="832">
        <v>16468.580000000002</v>
      </c>
      <c r="L1185" s="849">
        <v>13.04</v>
      </c>
      <c r="M1185" s="849">
        <v>228979.79</v>
      </c>
      <c r="N1185" s="832">
        <v>1</v>
      </c>
      <c r="O1185" s="832">
        <v>17559.79984662577</v>
      </c>
      <c r="P1185" s="849"/>
      <c r="Q1185" s="849"/>
      <c r="R1185" s="837"/>
      <c r="S1185" s="850"/>
    </row>
    <row r="1186" spans="1:19" ht="14.45" customHeight="1" x14ac:dyDescent="0.2">
      <c r="A1186" s="831" t="s">
        <v>6366</v>
      </c>
      <c r="B1186" s="832" t="s">
        <v>6367</v>
      </c>
      <c r="C1186" s="832" t="s">
        <v>616</v>
      </c>
      <c r="D1186" s="832" t="s">
        <v>6360</v>
      </c>
      <c r="E1186" s="832" t="s">
        <v>6368</v>
      </c>
      <c r="F1186" s="832" t="s">
        <v>6529</v>
      </c>
      <c r="G1186" s="832" t="s">
        <v>6530</v>
      </c>
      <c r="H1186" s="849">
        <v>1</v>
      </c>
      <c r="I1186" s="849">
        <v>62225.07</v>
      </c>
      <c r="J1186" s="832"/>
      <c r="K1186" s="832">
        <v>62225.07</v>
      </c>
      <c r="L1186" s="849"/>
      <c r="M1186" s="849"/>
      <c r="N1186" s="832"/>
      <c r="O1186" s="832"/>
      <c r="P1186" s="849"/>
      <c r="Q1186" s="849"/>
      <c r="R1186" s="837"/>
      <c r="S1186" s="850"/>
    </row>
    <row r="1187" spans="1:19" ht="14.45" customHeight="1" x14ac:dyDescent="0.2">
      <c r="A1187" s="831" t="s">
        <v>6366</v>
      </c>
      <c r="B1187" s="832" t="s">
        <v>6367</v>
      </c>
      <c r="C1187" s="832" t="s">
        <v>616</v>
      </c>
      <c r="D1187" s="832" t="s">
        <v>6360</v>
      </c>
      <c r="E1187" s="832" t="s">
        <v>6368</v>
      </c>
      <c r="F1187" s="832" t="s">
        <v>6537</v>
      </c>
      <c r="G1187" s="832" t="s">
        <v>3181</v>
      </c>
      <c r="H1187" s="849"/>
      <c r="I1187" s="849"/>
      <c r="J1187" s="832"/>
      <c r="K1187" s="832"/>
      <c r="L1187" s="849">
        <v>1</v>
      </c>
      <c r="M1187" s="849">
        <v>168614.91</v>
      </c>
      <c r="N1187" s="832">
        <v>1</v>
      </c>
      <c r="O1187" s="832">
        <v>168614.91</v>
      </c>
      <c r="P1187" s="849"/>
      <c r="Q1187" s="849"/>
      <c r="R1187" s="837"/>
      <c r="S1187" s="850"/>
    </row>
    <row r="1188" spans="1:19" ht="14.45" customHeight="1" x14ac:dyDescent="0.2">
      <c r="A1188" s="831" t="s">
        <v>6366</v>
      </c>
      <c r="B1188" s="832" t="s">
        <v>6367</v>
      </c>
      <c r="C1188" s="832" t="s">
        <v>616</v>
      </c>
      <c r="D1188" s="832" t="s">
        <v>6360</v>
      </c>
      <c r="E1188" s="832" t="s">
        <v>6368</v>
      </c>
      <c r="F1188" s="832" t="s">
        <v>6540</v>
      </c>
      <c r="G1188" s="832" t="s">
        <v>6541</v>
      </c>
      <c r="H1188" s="849"/>
      <c r="I1188" s="849"/>
      <c r="J1188" s="832"/>
      <c r="K1188" s="832"/>
      <c r="L1188" s="849">
        <v>41</v>
      </c>
      <c r="M1188" s="849">
        <v>834106.76</v>
      </c>
      <c r="N1188" s="832">
        <v>1</v>
      </c>
      <c r="O1188" s="832">
        <v>20344.067317073172</v>
      </c>
      <c r="P1188" s="849"/>
      <c r="Q1188" s="849"/>
      <c r="R1188" s="837"/>
      <c r="S1188" s="850"/>
    </row>
    <row r="1189" spans="1:19" ht="14.45" customHeight="1" x14ac:dyDescent="0.2">
      <c r="A1189" s="831" t="s">
        <v>6366</v>
      </c>
      <c r="B1189" s="832" t="s">
        <v>6367</v>
      </c>
      <c r="C1189" s="832" t="s">
        <v>616</v>
      </c>
      <c r="D1189" s="832" t="s">
        <v>6360</v>
      </c>
      <c r="E1189" s="832" t="s">
        <v>6368</v>
      </c>
      <c r="F1189" s="832" t="s">
        <v>6542</v>
      </c>
      <c r="G1189" s="832" t="s">
        <v>6543</v>
      </c>
      <c r="H1189" s="849"/>
      <c r="I1189" s="849"/>
      <c r="J1189" s="832"/>
      <c r="K1189" s="832"/>
      <c r="L1189" s="849">
        <v>1</v>
      </c>
      <c r="M1189" s="849">
        <v>36200.22</v>
      </c>
      <c r="N1189" s="832">
        <v>1</v>
      </c>
      <c r="O1189" s="832">
        <v>36200.22</v>
      </c>
      <c r="P1189" s="849"/>
      <c r="Q1189" s="849"/>
      <c r="R1189" s="837"/>
      <c r="S1189" s="850"/>
    </row>
    <row r="1190" spans="1:19" ht="14.45" customHeight="1" x14ac:dyDescent="0.2">
      <c r="A1190" s="831" t="s">
        <v>6366</v>
      </c>
      <c r="B1190" s="832" t="s">
        <v>6367</v>
      </c>
      <c r="C1190" s="832" t="s">
        <v>616</v>
      </c>
      <c r="D1190" s="832" t="s">
        <v>6360</v>
      </c>
      <c r="E1190" s="832" t="s">
        <v>6368</v>
      </c>
      <c r="F1190" s="832" t="s">
        <v>6547</v>
      </c>
      <c r="G1190" s="832" t="s">
        <v>2337</v>
      </c>
      <c r="H1190" s="849">
        <v>1</v>
      </c>
      <c r="I1190" s="849">
        <v>12734.77</v>
      </c>
      <c r="J1190" s="832">
        <v>9.2261199469417896E-2</v>
      </c>
      <c r="K1190" s="832">
        <v>12734.77</v>
      </c>
      <c r="L1190" s="849">
        <v>12.61</v>
      </c>
      <c r="M1190" s="849">
        <v>138029.53</v>
      </c>
      <c r="N1190" s="832">
        <v>1</v>
      </c>
      <c r="O1190" s="832">
        <v>10946.037272006344</v>
      </c>
      <c r="P1190" s="849"/>
      <c r="Q1190" s="849"/>
      <c r="R1190" s="837"/>
      <c r="S1190" s="850"/>
    </row>
    <row r="1191" spans="1:19" ht="14.45" customHeight="1" x14ac:dyDescent="0.2">
      <c r="A1191" s="831" t="s">
        <v>6366</v>
      </c>
      <c r="B1191" s="832" t="s">
        <v>6367</v>
      </c>
      <c r="C1191" s="832" t="s">
        <v>616</v>
      </c>
      <c r="D1191" s="832" t="s">
        <v>6360</v>
      </c>
      <c r="E1191" s="832" t="s">
        <v>6368</v>
      </c>
      <c r="F1191" s="832" t="s">
        <v>6564</v>
      </c>
      <c r="G1191" s="832" t="s">
        <v>2337</v>
      </c>
      <c r="H1191" s="849">
        <v>3</v>
      </c>
      <c r="I1191" s="849">
        <v>95472.57</v>
      </c>
      <c r="J1191" s="832">
        <v>0.12826171047131074</v>
      </c>
      <c r="K1191" s="832">
        <v>31824.190000000002</v>
      </c>
      <c r="L1191" s="849">
        <v>27.99</v>
      </c>
      <c r="M1191" s="849">
        <v>744357.53</v>
      </c>
      <c r="N1191" s="832">
        <v>1</v>
      </c>
      <c r="O1191" s="832">
        <v>26593.695248302967</v>
      </c>
      <c r="P1191" s="849"/>
      <c r="Q1191" s="849"/>
      <c r="R1191" s="837"/>
      <c r="S1191" s="850"/>
    </row>
    <row r="1192" spans="1:19" ht="14.45" customHeight="1" x14ac:dyDescent="0.2">
      <c r="A1192" s="831" t="s">
        <v>6366</v>
      </c>
      <c r="B1192" s="832" t="s">
        <v>6367</v>
      </c>
      <c r="C1192" s="832" t="s">
        <v>616</v>
      </c>
      <c r="D1192" s="832" t="s">
        <v>6360</v>
      </c>
      <c r="E1192" s="832" t="s">
        <v>6368</v>
      </c>
      <c r="F1192" s="832" t="s">
        <v>6570</v>
      </c>
      <c r="G1192" s="832" t="s">
        <v>3190</v>
      </c>
      <c r="H1192" s="849">
        <v>1</v>
      </c>
      <c r="I1192" s="849">
        <v>1440.46</v>
      </c>
      <c r="J1192" s="832"/>
      <c r="K1192" s="832">
        <v>1440.46</v>
      </c>
      <c r="L1192" s="849"/>
      <c r="M1192" s="849"/>
      <c r="N1192" s="832"/>
      <c r="O1192" s="832"/>
      <c r="P1192" s="849"/>
      <c r="Q1192" s="849"/>
      <c r="R1192" s="837"/>
      <c r="S1192" s="850"/>
    </row>
    <row r="1193" spans="1:19" ht="14.45" customHeight="1" x14ac:dyDescent="0.2">
      <c r="A1193" s="831" t="s">
        <v>6366</v>
      </c>
      <c r="B1193" s="832" t="s">
        <v>6367</v>
      </c>
      <c r="C1193" s="832" t="s">
        <v>616</v>
      </c>
      <c r="D1193" s="832" t="s">
        <v>6360</v>
      </c>
      <c r="E1193" s="832" t="s">
        <v>6368</v>
      </c>
      <c r="F1193" s="832" t="s">
        <v>6579</v>
      </c>
      <c r="G1193" s="832" t="s">
        <v>6480</v>
      </c>
      <c r="H1193" s="849"/>
      <c r="I1193" s="849"/>
      <c r="J1193" s="832"/>
      <c r="K1193" s="832"/>
      <c r="L1193" s="849">
        <v>5</v>
      </c>
      <c r="M1193" s="849">
        <v>232997.2</v>
      </c>
      <c r="N1193" s="832">
        <v>1</v>
      </c>
      <c r="O1193" s="832">
        <v>46599.44</v>
      </c>
      <c r="P1193" s="849"/>
      <c r="Q1193" s="849"/>
      <c r="R1193" s="837"/>
      <c r="S1193" s="850"/>
    </row>
    <row r="1194" spans="1:19" ht="14.45" customHeight="1" x14ac:dyDescent="0.2">
      <c r="A1194" s="831" t="s">
        <v>6366</v>
      </c>
      <c r="B1194" s="832" t="s">
        <v>6367</v>
      </c>
      <c r="C1194" s="832" t="s">
        <v>616</v>
      </c>
      <c r="D1194" s="832" t="s">
        <v>6360</v>
      </c>
      <c r="E1194" s="832" t="s">
        <v>6368</v>
      </c>
      <c r="F1194" s="832" t="s">
        <v>6590</v>
      </c>
      <c r="G1194" s="832" t="s">
        <v>793</v>
      </c>
      <c r="H1194" s="849"/>
      <c r="I1194" s="849"/>
      <c r="J1194" s="832"/>
      <c r="K1194" s="832"/>
      <c r="L1194" s="849">
        <v>1</v>
      </c>
      <c r="M1194" s="849">
        <v>159.69</v>
      </c>
      <c r="N1194" s="832">
        <v>1</v>
      </c>
      <c r="O1194" s="832">
        <v>159.69</v>
      </c>
      <c r="P1194" s="849"/>
      <c r="Q1194" s="849"/>
      <c r="R1194" s="837"/>
      <c r="S1194" s="850"/>
    </row>
    <row r="1195" spans="1:19" ht="14.45" customHeight="1" x14ac:dyDescent="0.2">
      <c r="A1195" s="831" t="s">
        <v>6366</v>
      </c>
      <c r="B1195" s="832" t="s">
        <v>6367</v>
      </c>
      <c r="C1195" s="832" t="s">
        <v>616</v>
      </c>
      <c r="D1195" s="832" t="s">
        <v>6360</v>
      </c>
      <c r="E1195" s="832" t="s">
        <v>6368</v>
      </c>
      <c r="F1195" s="832" t="s">
        <v>6599</v>
      </c>
      <c r="G1195" s="832" t="s">
        <v>2298</v>
      </c>
      <c r="H1195" s="849"/>
      <c r="I1195" s="849"/>
      <c r="J1195" s="832"/>
      <c r="K1195" s="832"/>
      <c r="L1195" s="849">
        <v>3</v>
      </c>
      <c r="M1195" s="849">
        <v>65337.3</v>
      </c>
      <c r="N1195" s="832">
        <v>1</v>
      </c>
      <c r="O1195" s="832">
        <v>21779.100000000002</v>
      </c>
      <c r="P1195" s="849"/>
      <c r="Q1195" s="849"/>
      <c r="R1195" s="837"/>
      <c r="S1195" s="850"/>
    </row>
    <row r="1196" spans="1:19" ht="14.45" customHeight="1" x14ac:dyDescent="0.2">
      <c r="A1196" s="831" t="s">
        <v>6366</v>
      </c>
      <c r="B1196" s="832" t="s">
        <v>6367</v>
      </c>
      <c r="C1196" s="832" t="s">
        <v>616</v>
      </c>
      <c r="D1196" s="832" t="s">
        <v>6360</v>
      </c>
      <c r="E1196" s="832" t="s">
        <v>6635</v>
      </c>
      <c r="F1196" s="832" t="s">
        <v>6636</v>
      </c>
      <c r="G1196" s="832" t="s">
        <v>6637</v>
      </c>
      <c r="H1196" s="849"/>
      <c r="I1196" s="849"/>
      <c r="J1196" s="832"/>
      <c r="K1196" s="832"/>
      <c r="L1196" s="849">
        <v>14</v>
      </c>
      <c r="M1196" s="849">
        <v>29876.559999999998</v>
      </c>
      <c r="N1196" s="832">
        <v>1</v>
      </c>
      <c r="O1196" s="832">
        <v>2134.04</v>
      </c>
      <c r="P1196" s="849"/>
      <c r="Q1196" s="849"/>
      <c r="R1196" s="837"/>
      <c r="S1196" s="850"/>
    </row>
    <row r="1197" spans="1:19" ht="14.45" customHeight="1" x14ac:dyDescent="0.2">
      <c r="A1197" s="831" t="s">
        <v>6366</v>
      </c>
      <c r="B1197" s="832" t="s">
        <v>6367</v>
      </c>
      <c r="C1197" s="832" t="s">
        <v>616</v>
      </c>
      <c r="D1197" s="832" t="s">
        <v>6360</v>
      </c>
      <c r="E1197" s="832" t="s">
        <v>6635</v>
      </c>
      <c r="F1197" s="832" t="s">
        <v>6638</v>
      </c>
      <c r="G1197" s="832" t="s">
        <v>6639</v>
      </c>
      <c r="H1197" s="849"/>
      <c r="I1197" s="849"/>
      <c r="J1197" s="832"/>
      <c r="K1197" s="832"/>
      <c r="L1197" s="849">
        <v>8</v>
      </c>
      <c r="M1197" s="849">
        <v>21129.200000000001</v>
      </c>
      <c r="N1197" s="832">
        <v>1</v>
      </c>
      <c r="O1197" s="832">
        <v>2641.15</v>
      </c>
      <c r="P1197" s="849"/>
      <c r="Q1197" s="849"/>
      <c r="R1197" s="837"/>
      <c r="S1197" s="850"/>
    </row>
    <row r="1198" spans="1:19" ht="14.45" customHeight="1" x14ac:dyDescent="0.2">
      <c r="A1198" s="831" t="s">
        <v>6366</v>
      </c>
      <c r="B1198" s="832" t="s">
        <v>6367</v>
      </c>
      <c r="C1198" s="832" t="s">
        <v>616</v>
      </c>
      <c r="D1198" s="832" t="s">
        <v>6360</v>
      </c>
      <c r="E1198" s="832" t="s">
        <v>6657</v>
      </c>
      <c r="F1198" s="832" t="s">
        <v>6660</v>
      </c>
      <c r="G1198" s="832" t="s">
        <v>6661</v>
      </c>
      <c r="H1198" s="849"/>
      <c r="I1198" s="849"/>
      <c r="J1198" s="832"/>
      <c r="K1198" s="832"/>
      <c r="L1198" s="849">
        <v>1</v>
      </c>
      <c r="M1198" s="849">
        <v>122</v>
      </c>
      <c r="N1198" s="832">
        <v>1</v>
      </c>
      <c r="O1198" s="832">
        <v>122</v>
      </c>
      <c r="P1198" s="849"/>
      <c r="Q1198" s="849"/>
      <c r="R1198" s="837"/>
      <c r="S1198" s="850"/>
    </row>
    <row r="1199" spans="1:19" ht="14.45" customHeight="1" x14ac:dyDescent="0.2">
      <c r="A1199" s="831" t="s">
        <v>6366</v>
      </c>
      <c r="B1199" s="832" t="s">
        <v>6367</v>
      </c>
      <c r="C1199" s="832" t="s">
        <v>616</v>
      </c>
      <c r="D1199" s="832" t="s">
        <v>6360</v>
      </c>
      <c r="E1199" s="832" t="s">
        <v>6657</v>
      </c>
      <c r="F1199" s="832" t="s">
        <v>6664</v>
      </c>
      <c r="G1199" s="832" t="s">
        <v>6665</v>
      </c>
      <c r="H1199" s="849"/>
      <c r="I1199" s="849"/>
      <c r="J1199" s="832"/>
      <c r="K1199" s="832"/>
      <c r="L1199" s="849">
        <v>18</v>
      </c>
      <c r="M1199" s="849">
        <v>3528</v>
      </c>
      <c r="N1199" s="832">
        <v>1</v>
      </c>
      <c r="O1199" s="832">
        <v>196</v>
      </c>
      <c r="P1199" s="849"/>
      <c r="Q1199" s="849"/>
      <c r="R1199" s="837"/>
      <c r="S1199" s="850"/>
    </row>
    <row r="1200" spans="1:19" ht="14.45" customHeight="1" x14ac:dyDescent="0.2">
      <c r="A1200" s="831" t="s">
        <v>6366</v>
      </c>
      <c r="B1200" s="832" t="s">
        <v>6367</v>
      </c>
      <c r="C1200" s="832" t="s">
        <v>616</v>
      </c>
      <c r="D1200" s="832" t="s">
        <v>6360</v>
      </c>
      <c r="E1200" s="832" t="s">
        <v>6657</v>
      </c>
      <c r="F1200" s="832" t="s">
        <v>6666</v>
      </c>
      <c r="G1200" s="832" t="s">
        <v>6667</v>
      </c>
      <c r="H1200" s="849">
        <v>1</v>
      </c>
      <c r="I1200" s="849">
        <v>37</v>
      </c>
      <c r="J1200" s="832">
        <v>1</v>
      </c>
      <c r="K1200" s="832">
        <v>37</v>
      </c>
      <c r="L1200" s="849">
        <v>1</v>
      </c>
      <c r="M1200" s="849">
        <v>37</v>
      </c>
      <c r="N1200" s="832">
        <v>1</v>
      </c>
      <c r="O1200" s="832">
        <v>37</v>
      </c>
      <c r="P1200" s="849"/>
      <c r="Q1200" s="849"/>
      <c r="R1200" s="837"/>
      <c r="S1200" s="850"/>
    </row>
    <row r="1201" spans="1:19" ht="14.45" customHeight="1" x14ac:dyDescent="0.2">
      <c r="A1201" s="831" t="s">
        <v>6366</v>
      </c>
      <c r="B1201" s="832" t="s">
        <v>6367</v>
      </c>
      <c r="C1201" s="832" t="s">
        <v>616</v>
      </c>
      <c r="D1201" s="832" t="s">
        <v>6360</v>
      </c>
      <c r="E1201" s="832" t="s">
        <v>6657</v>
      </c>
      <c r="F1201" s="832" t="s">
        <v>6676</v>
      </c>
      <c r="G1201" s="832" t="s">
        <v>6677</v>
      </c>
      <c r="H1201" s="849">
        <v>35</v>
      </c>
      <c r="I1201" s="849">
        <v>0</v>
      </c>
      <c r="J1201" s="832"/>
      <c r="K1201" s="832">
        <v>0</v>
      </c>
      <c r="L1201" s="849">
        <v>267</v>
      </c>
      <c r="M1201" s="849">
        <v>0</v>
      </c>
      <c r="N1201" s="832"/>
      <c r="O1201" s="832">
        <v>0</v>
      </c>
      <c r="P1201" s="849"/>
      <c r="Q1201" s="849"/>
      <c r="R1201" s="837"/>
      <c r="S1201" s="850"/>
    </row>
    <row r="1202" spans="1:19" ht="14.45" customHeight="1" x14ac:dyDescent="0.2">
      <c r="A1202" s="831" t="s">
        <v>6366</v>
      </c>
      <c r="B1202" s="832" t="s">
        <v>6367</v>
      </c>
      <c r="C1202" s="832" t="s">
        <v>616</v>
      </c>
      <c r="D1202" s="832" t="s">
        <v>6360</v>
      </c>
      <c r="E1202" s="832" t="s">
        <v>6657</v>
      </c>
      <c r="F1202" s="832" t="s">
        <v>6678</v>
      </c>
      <c r="G1202" s="832" t="s">
        <v>6679</v>
      </c>
      <c r="H1202" s="849"/>
      <c r="I1202" s="849"/>
      <c r="J1202" s="832"/>
      <c r="K1202" s="832"/>
      <c r="L1202" s="849">
        <v>2</v>
      </c>
      <c r="M1202" s="849">
        <v>0</v>
      </c>
      <c r="N1202" s="832"/>
      <c r="O1202" s="832">
        <v>0</v>
      </c>
      <c r="P1202" s="849"/>
      <c r="Q1202" s="849"/>
      <c r="R1202" s="837"/>
      <c r="S1202" s="850"/>
    </row>
    <row r="1203" spans="1:19" ht="14.45" customHeight="1" x14ac:dyDescent="0.2">
      <c r="A1203" s="831" t="s">
        <v>6366</v>
      </c>
      <c r="B1203" s="832" t="s">
        <v>6367</v>
      </c>
      <c r="C1203" s="832" t="s">
        <v>616</v>
      </c>
      <c r="D1203" s="832" t="s">
        <v>6360</v>
      </c>
      <c r="E1203" s="832" t="s">
        <v>6657</v>
      </c>
      <c r="F1203" s="832" t="s">
        <v>6700</v>
      </c>
      <c r="G1203" s="832" t="s">
        <v>6701</v>
      </c>
      <c r="H1203" s="849">
        <v>1</v>
      </c>
      <c r="I1203" s="849">
        <v>59</v>
      </c>
      <c r="J1203" s="832">
        <v>1</v>
      </c>
      <c r="K1203" s="832">
        <v>59</v>
      </c>
      <c r="L1203" s="849">
        <v>1</v>
      </c>
      <c r="M1203" s="849">
        <v>59</v>
      </c>
      <c r="N1203" s="832">
        <v>1</v>
      </c>
      <c r="O1203" s="832">
        <v>59</v>
      </c>
      <c r="P1203" s="849"/>
      <c r="Q1203" s="849"/>
      <c r="R1203" s="837"/>
      <c r="S1203" s="850"/>
    </row>
    <row r="1204" spans="1:19" ht="14.45" customHeight="1" x14ac:dyDescent="0.2">
      <c r="A1204" s="831" t="s">
        <v>6366</v>
      </c>
      <c r="B1204" s="832" t="s">
        <v>6367</v>
      </c>
      <c r="C1204" s="832" t="s">
        <v>616</v>
      </c>
      <c r="D1204" s="832" t="s">
        <v>6360</v>
      </c>
      <c r="E1204" s="832" t="s">
        <v>6657</v>
      </c>
      <c r="F1204" s="832" t="s">
        <v>6708</v>
      </c>
      <c r="G1204" s="832" t="s">
        <v>6709</v>
      </c>
      <c r="H1204" s="849"/>
      <c r="I1204" s="849"/>
      <c r="J1204" s="832"/>
      <c r="K1204" s="832"/>
      <c r="L1204" s="849">
        <v>6</v>
      </c>
      <c r="M1204" s="849">
        <v>0</v>
      </c>
      <c r="N1204" s="832"/>
      <c r="O1204" s="832">
        <v>0</v>
      </c>
      <c r="P1204" s="849"/>
      <c r="Q1204" s="849"/>
      <c r="R1204" s="837"/>
      <c r="S1204" s="850"/>
    </row>
    <row r="1205" spans="1:19" ht="14.45" customHeight="1" x14ac:dyDescent="0.2">
      <c r="A1205" s="831" t="s">
        <v>6366</v>
      </c>
      <c r="B1205" s="832" t="s">
        <v>6367</v>
      </c>
      <c r="C1205" s="832" t="s">
        <v>616</v>
      </c>
      <c r="D1205" s="832" t="s">
        <v>6361</v>
      </c>
      <c r="E1205" s="832" t="s">
        <v>6657</v>
      </c>
      <c r="F1205" s="832" t="s">
        <v>6666</v>
      </c>
      <c r="G1205" s="832" t="s">
        <v>6667</v>
      </c>
      <c r="H1205" s="849">
        <v>1</v>
      </c>
      <c r="I1205" s="849">
        <v>37</v>
      </c>
      <c r="J1205" s="832"/>
      <c r="K1205" s="832">
        <v>37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5" customHeight="1" x14ac:dyDescent="0.2">
      <c r="A1206" s="831" t="s">
        <v>6366</v>
      </c>
      <c r="B1206" s="832" t="s">
        <v>6367</v>
      </c>
      <c r="C1206" s="832" t="s">
        <v>616</v>
      </c>
      <c r="D1206" s="832" t="s">
        <v>6362</v>
      </c>
      <c r="E1206" s="832" t="s">
        <v>6657</v>
      </c>
      <c r="F1206" s="832" t="s">
        <v>6666</v>
      </c>
      <c r="G1206" s="832" t="s">
        <v>6667</v>
      </c>
      <c r="H1206" s="849">
        <v>1</v>
      </c>
      <c r="I1206" s="849">
        <v>37</v>
      </c>
      <c r="J1206" s="832"/>
      <c r="K1206" s="832">
        <v>37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5" customHeight="1" x14ac:dyDescent="0.2">
      <c r="A1207" s="831" t="s">
        <v>6366</v>
      </c>
      <c r="B1207" s="832" t="s">
        <v>6367</v>
      </c>
      <c r="C1207" s="832" t="s">
        <v>616</v>
      </c>
      <c r="D1207" s="832" t="s">
        <v>3283</v>
      </c>
      <c r="E1207" s="832" t="s">
        <v>6368</v>
      </c>
      <c r="F1207" s="832" t="s">
        <v>6393</v>
      </c>
      <c r="G1207" s="832" t="s">
        <v>3205</v>
      </c>
      <c r="H1207" s="849"/>
      <c r="I1207" s="849"/>
      <c r="J1207" s="832"/>
      <c r="K1207" s="832"/>
      <c r="L1207" s="849">
        <v>2.86</v>
      </c>
      <c r="M1207" s="849">
        <v>38002.33</v>
      </c>
      <c r="N1207" s="832">
        <v>1</v>
      </c>
      <c r="O1207" s="832">
        <v>13287.527972027974</v>
      </c>
      <c r="P1207" s="849"/>
      <c r="Q1207" s="849"/>
      <c r="R1207" s="837"/>
      <c r="S1207" s="850"/>
    </row>
    <row r="1208" spans="1:19" ht="14.45" customHeight="1" x14ac:dyDescent="0.2">
      <c r="A1208" s="831" t="s">
        <v>6366</v>
      </c>
      <c r="B1208" s="832" t="s">
        <v>6367</v>
      </c>
      <c r="C1208" s="832" t="s">
        <v>616</v>
      </c>
      <c r="D1208" s="832" t="s">
        <v>3283</v>
      </c>
      <c r="E1208" s="832" t="s">
        <v>6368</v>
      </c>
      <c r="F1208" s="832" t="s">
        <v>6394</v>
      </c>
      <c r="G1208" s="832" t="s">
        <v>6395</v>
      </c>
      <c r="H1208" s="849"/>
      <c r="I1208" s="849"/>
      <c r="J1208" s="832"/>
      <c r="K1208" s="832"/>
      <c r="L1208" s="849">
        <v>1</v>
      </c>
      <c r="M1208" s="849">
        <v>28544.97</v>
      </c>
      <c r="N1208" s="832">
        <v>1</v>
      </c>
      <c r="O1208" s="832">
        <v>28544.97</v>
      </c>
      <c r="P1208" s="849"/>
      <c r="Q1208" s="849"/>
      <c r="R1208" s="837"/>
      <c r="S1208" s="850"/>
    </row>
    <row r="1209" spans="1:19" ht="14.45" customHeight="1" x14ac:dyDescent="0.2">
      <c r="A1209" s="831" t="s">
        <v>6366</v>
      </c>
      <c r="B1209" s="832" t="s">
        <v>6367</v>
      </c>
      <c r="C1209" s="832" t="s">
        <v>616</v>
      </c>
      <c r="D1209" s="832" t="s">
        <v>3283</v>
      </c>
      <c r="E1209" s="832" t="s">
        <v>6368</v>
      </c>
      <c r="F1209" s="832" t="s">
        <v>6396</v>
      </c>
      <c r="G1209" s="832" t="s">
        <v>6395</v>
      </c>
      <c r="H1209" s="849"/>
      <c r="I1209" s="849"/>
      <c r="J1209" s="832"/>
      <c r="K1209" s="832"/>
      <c r="L1209" s="849">
        <v>1</v>
      </c>
      <c r="M1209" s="849">
        <v>57847.6</v>
      </c>
      <c r="N1209" s="832">
        <v>1</v>
      </c>
      <c r="O1209" s="832">
        <v>57847.6</v>
      </c>
      <c r="P1209" s="849"/>
      <c r="Q1209" s="849"/>
      <c r="R1209" s="837"/>
      <c r="S1209" s="850"/>
    </row>
    <row r="1210" spans="1:19" ht="14.45" customHeight="1" x14ac:dyDescent="0.2">
      <c r="A1210" s="831" t="s">
        <v>6366</v>
      </c>
      <c r="B1210" s="832" t="s">
        <v>6367</v>
      </c>
      <c r="C1210" s="832" t="s">
        <v>616</v>
      </c>
      <c r="D1210" s="832" t="s">
        <v>3283</v>
      </c>
      <c r="E1210" s="832" t="s">
        <v>6368</v>
      </c>
      <c r="F1210" s="832" t="s">
        <v>6400</v>
      </c>
      <c r="G1210" s="832" t="s">
        <v>4461</v>
      </c>
      <c r="H1210" s="849">
        <v>2</v>
      </c>
      <c r="I1210" s="849">
        <v>92364.31</v>
      </c>
      <c r="J1210" s="832"/>
      <c r="K1210" s="832">
        <v>46182.154999999999</v>
      </c>
      <c r="L1210" s="849"/>
      <c r="M1210" s="849"/>
      <c r="N1210" s="832"/>
      <c r="O1210" s="832"/>
      <c r="P1210" s="849"/>
      <c r="Q1210" s="849"/>
      <c r="R1210" s="837"/>
      <c r="S1210" s="850"/>
    </row>
    <row r="1211" spans="1:19" ht="14.45" customHeight="1" x14ac:dyDescent="0.2">
      <c r="A1211" s="831" t="s">
        <v>6366</v>
      </c>
      <c r="B1211" s="832" t="s">
        <v>6367</v>
      </c>
      <c r="C1211" s="832" t="s">
        <v>616</v>
      </c>
      <c r="D1211" s="832" t="s">
        <v>3283</v>
      </c>
      <c r="E1211" s="832" t="s">
        <v>6368</v>
      </c>
      <c r="F1211" s="832" t="s">
        <v>6409</v>
      </c>
      <c r="G1211" s="832" t="s">
        <v>2288</v>
      </c>
      <c r="H1211" s="849"/>
      <c r="I1211" s="849"/>
      <c r="J1211" s="832"/>
      <c r="K1211" s="832"/>
      <c r="L1211" s="849">
        <v>1</v>
      </c>
      <c r="M1211" s="849">
        <v>26283.599999999999</v>
      </c>
      <c r="N1211" s="832">
        <v>1</v>
      </c>
      <c r="O1211" s="832">
        <v>26283.599999999999</v>
      </c>
      <c r="P1211" s="849"/>
      <c r="Q1211" s="849"/>
      <c r="R1211" s="837"/>
      <c r="S1211" s="850"/>
    </row>
    <row r="1212" spans="1:19" ht="14.45" customHeight="1" x14ac:dyDescent="0.2">
      <c r="A1212" s="831" t="s">
        <v>6366</v>
      </c>
      <c r="B1212" s="832" t="s">
        <v>6367</v>
      </c>
      <c r="C1212" s="832" t="s">
        <v>616</v>
      </c>
      <c r="D1212" s="832" t="s">
        <v>3283</v>
      </c>
      <c r="E1212" s="832" t="s">
        <v>6368</v>
      </c>
      <c r="F1212" s="832" t="s">
        <v>6410</v>
      </c>
      <c r="G1212" s="832" t="s">
        <v>2298</v>
      </c>
      <c r="H1212" s="849"/>
      <c r="I1212" s="849"/>
      <c r="J1212" s="832"/>
      <c r="K1212" s="832"/>
      <c r="L1212" s="849">
        <v>4.91</v>
      </c>
      <c r="M1212" s="849">
        <v>24012.799999999999</v>
      </c>
      <c r="N1212" s="832">
        <v>1</v>
      </c>
      <c r="O1212" s="832">
        <v>4890.5906313645619</v>
      </c>
      <c r="P1212" s="849"/>
      <c r="Q1212" s="849"/>
      <c r="R1212" s="837"/>
      <c r="S1212" s="850"/>
    </row>
    <row r="1213" spans="1:19" ht="14.45" customHeight="1" x14ac:dyDescent="0.2">
      <c r="A1213" s="831" t="s">
        <v>6366</v>
      </c>
      <c r="B1213" s="832" t="s">
        <v>6367</v>
      </c>
      <c r="C1213" s="832" t="s">
        <v>616</v>
      </c>
      <c r="D1213" s="832" t="s">
        <v>3283</v>
      </c>
      <c r="E1213" s="832" t="s">
        <v>6368</v>
      </c>
      <c r="F1213" s="832" t="s">
        <v>6412</v>
      </c>
      <c r="G1213" s="832" t="s">
        <v>3215</v>
      </c>
      <c r="H1213" s="849"/>
      <c r="I1213" s="849"/>
      <c r="J1213" s="832"/>
      <c r="K1213" s="832"/>
      <c r="L1213" s="849">
        <v>5.43</v>
      </c>
      <c r="M1213" s="849">
        <v>49686.29</v>
      </c>
      <c r="N1213" s="832">
        <v>1</v>
      </c>
      <c r="O1213" s="832">
        <v>9150.3296500920824</v>
      </c>
      <c r="P1213" s="849"/>
      <c r="Q1213" s="849"/>
      <c r="R1213" s="837"/>
      <c r="S1213" s="850"/>
    </row>
    <row r="1214" spans="1:19" ht="14.45" customHeight="1" x14ac:dyDescent="0.2">
      <c r="A1214" s="831" t="s">
        <v>6366</v>
      </c>
      <c r="B1214" s="832" t="s">
        <v>6367</v>
      </c>
      <c r="C1214" s="832" t="s">
        <v>616</v>
      </c>
      <c r="D1214" s="832" t="s">
        <v>3283</v>
      </c>
      <c r="E1214" s="832" t="s">
        <v>6368</v>
      </c>
      <c r="F1214" s="832" t="s">
        <v>6472</v>
      </c>
      <c r="G1214" s="832" t="s">
        <v>2831</v>
      </c>
      <c r="H1214" s="849"/>
      <c r="I1214" s="849"/>
      <c r="J1214" s="832"/>
      <c r="K1214" s="832"/>
      <c r="L1214" s="849">
        <v>0.6</v>
      </c>
      <c r="M1214" s="849">
        <v>320.14999999999998</v>
      </c>
      <c r="N1214" s="832">
        <v>1</v>
      </c>
      <c r="O1214" s="832">
        <v>533.58333333333337</v>
      </c>
      <c r="P1214" s="849"/>
      <c r="Q1214" s="849"/>
      <c r="R1214" s="837"/>
      <c r="S1214" s="850"/>
    </row>
    <row r="1215" spans="1:19" ht="14.45" customHeight="1" x14ac:dyDescent="0.2">
      <c r="A1215" s="831" t="s">
        <v>6366</v>
      </c>
      <c r="B1215" s="832" t="s">
        <v>6367</v>
      </c>
      <c r="C1215" s="832" t="s">
        <v>616</v>
      </c>
      <c r="D1215" s="832" t="s">
        <v>3283</v>
      </c>
      <c r="E1215" s="832" t="s">
        <v>6368</v>
      </c>
      <c r="F1215" s="832" t="s">
        <v>6500</v>
      </c>
      <c r="G1215" s="832" t="s">
        <v>6501</v>
      </c>
      <c r="H1215" s="849"/>
      <c r="I1215" s="849"/>
      <c r="J1215" s="832"/>
      <c r="K1215" s="832"/>
      <c r="L1215" s="849">
        <v>1</v>
      </c>
      <c r="M1215" s="849">
        <v>77000</v>
      </c>
      <c r="N1215" s="832">
        <v>1</v>
      </c>
      <c r="O1215" s="832">
        <v>77000</v>
      </c>
      <c r="P1215" s="849"/>
      <c r="Q1215" s="849"/>
      <c r="R1215" s="837"/>
      <c r="S1215" s="850"/>
    </row>
    <row r="1216" spans="1:19" ht="14.45" customHeight="1" x14ac:dyDescent="0.2">
      <c r="A1216" s="831" t="s">
        <v>6366</v>
      </c>
      <c r="B1216" s="832" t="s">
        <v>6367</v>
      </c>
      <c r="C1216" s="832" t="s">
        <v>616</v>
      </c>
      <c r="D1216" s="832" t="s">
        <v>3283</v>
      </c>
      <c r="E1216" s="832" t="s">
        <v>6368</v>
      </c>
      <c r="F1216" s="832" t="s">
        <v>6504</v>
      </c>
      <c r="G1216" s="832" t="s">
        <v>3205</v>
      </c>
      <c r="H1216" s="849"/>
      <c r="I1216" s="849"/>
      <c r="J1216" s="832"/>
      <c r="K1216" s="832"/>
      <c r="L1216" s="849">
        <v>3</v>
      </c>
      <c r="M1216" s="849">
        <v>119358.90000000001</v>
      </c>
      <c r="N1216" s="832">
        <v>1</v>
      </c>
      <c r="O1216" s="832">
        <v>39786.300000000003</v>
      </c>
      <c r="P1216" s="849"/>
      <c r="Q1216" s="849"/>
      <c r="R1216" s="837"/>
      <c r="S1216" s="850"/>
    </row>
    <row r="1217" spans="1:19" ht="14.45" customHeight="1" x14ac:dyDescent="0.2">
      <c r="A1217" s="831" t="s">
        <v>6366</v>
      </c>
      <c r="B1217" s="832" t="s">
        <v>6367</v>
      </c>
      <c r="C1217" s="832" t="s">
        <v>616</v>
      </c>
      <c r="D1217" s="832" t="s">
        <v>3283</v>
      </c>
      <c r="E1217" s="832" t="s">
        <v>6368</v>
      </c>
      <c r="F1217" s="832" t="s">
        <v>6555</v>
      </c>
      <c r="G1217" s="832" t="s">
        <v>2321</v>
      </c>
      <c r="H1217" s="849"/>
      <c r="I1217" s="849"/>
      <c r="J1217" s="832"/>
      <c r="K1217" s="832"/>
      <c r="L1217" s="849">
        <v>4</v>
      </c>
      <c r="M1217" s="849">
        <v>102887.2</v>
      </c>
      <c r="N1217" s="832">
        <v>1</v>
      </c>
      <c r="O1217" s="832">
        <v>25721.8</v>
      </c>
      <c r="P1217" s="849"/>
      <c r="Q1217" s="849"/>
      <c r="R1217" s="837"/>
      <c r="S1217" s="850"/>
    </row>
    <row r="1218" spans="1:19" ht="14.45" customHeight="1" x14ac:dyDescent="0.2">
      <c r="A1218" s="831" t="s">
        <v>6366</v>
      </c>
      <c r="B1218" s="832" t="s">
        <v>6367</v>
      </c>
      <c r="C1218" s="832" t="s">
        <v>616</v>
      </c>
      <c r="D1218" s="832" t="s">
        <v>3283</v>
      </c>
      <c r="E1218" s="832" t="s">
        <v>6368</v>
      </c>
      <c r="F1218" s="832" t="s">
        <v>6579</v>
      </c>
      <c r="G1218" s="832" t="s">
        <v>6480</v>
      </c>
      <c r="H1218" s="849"/>
      <c r="I1218" s="849"/>
      <c r="J1218" s="832"/>
      <c r="K1218" s="832"/>
      <c r="L1218" s="849">
        <v>1</v>
      </c>
      <c r="M1218" s="849">
        <v>46599.44</v>
      </c>
      <c r="N1218" s="832">
        <v>1</v>
      </c>
      <c r="O1218" s="832">
        <v>46599.44</v>
      </c>
      <c r="P1218" s="849"/>
      <c r="Q1218" s="849"/>
      <c r="R1218" s="837"/>
      <c r="S1218" s="850"/>
    </row>
    <row r="1219" spans="1:19" ht="14.45" customHeight="1" x14ac:dyDescent="0.2">
      <c r="A1219" s="831" t="s">
        <v>6366</v>
      </c>
      <c r="B1219" s="832" t="s">
        <v>6367</v>
      </c>
      <c r="C1219" s="832" t="s">
        <v>616</v>
      </c>
      <c r="D1219" s="832" t="s">
        <v>3283</v>
      </c>
      <c r="E1219" s="832" t="s">
        <v>6657</v>
      </c>
      <c r="F1219" s="832" t="s">
        <v>6660</v>
      </c>
      <c r="G1219" s="832" t="s">
        <v>6661</v>
      </c>
      <c r="H1219" s="849"/>
      <c r="I1219" s="849"/>
      <c r="J1219" s="832"/>
      <c r="K1219" s="832"/>
      <c r="L1219" s="849">
        <v>1</v>
      </c>
      <c r="M1219" s="849">
        <v>122</v>
      </c>
      <c r="N1219" s="832">
        <v>1</v>
      </c>
      <c r="O1219" s="832">
        <v>122</v>
      </c>
      <c r="P1219" s="849"/>
      <c r="Q1219" s="849"/>
      <c r="R1219" s="837"/>
      <c r="S1219" s="850"/>
    </row>
    <row r="1220" spans="1:19" ht="14.45" customHeight="1" x14ac:dyDescent="0.2">
      <c r="A1220" s="831" t="s">
        <v>6366</v>
      </c>
      <c r="B1220" s="832" t="s">
        <v>6367</v>
      </c>
      <c r="C1220" s="832" t="s">
        <v>616</v>
      </c>
      <c r="D1220" s="832" t="s">
        <v>3283</v>
      </c>
      <c r="E1220" s="832" t="s">
        <v>6657</v>
      </c>
      <c r="F1220" s="832" t="s">
        <v>6676</v>
      </c>
      <c r="G1220" s="832" t="s">
        <v>6677</v>
      </c>
      <c r="H1220" s="849">
        <v>2</v>
      </c>
      <c r="I1220" s="849">
        <v>0</v>
      </c>
      <c r="J1220" s="832"/>
      <c r="K1220" s="832">
        <v>0</v>
      </c>
      <c r="L1220" s="849">
        <v>10</v>
      </c>
      <c r="M1220" s="849">
        <v>0</v>
      </c>
      <c r="N1220" s="832"/>
      <c r="O1220" s="832">
        <v>0</v>
      </c>
      <c r="P1220" s="849"/>
      <c r="Q1220" s="849"/>
      <c r="R1220" s="837"/>
      <c r="S1220" s="850"/>
    </row>
    <row r="1221" spans="1:19" ht="14.45" customHeight="1" x14ac:dyDescent="0.2">
      <c r="A1221" s="831" t="s">
        <v>6366</v>
      </c>
      <c r="B1221" s="832" t="s">
        <v>6367</v>
      </c>
      <c r="C1221" s="832" t="s">
        <v>616</v>
      </c>
      <c r="D1221" s="832" t="s">
        <v>3283</v>
      </c>
      <c r="E1221" s="832" t="s">
        <v>6657</v>
      </c>
      <c r="F1221" s="832" t="s">
        <v>6678</v>
      </c>
      <c r="G1221" s="832" t="s">
        <v>6679</v>
      </c>
      <c r="H1221" s="849"/>
      <c r="I1221" s="849"/>
      <c r="J1221" s="832"/>
      <c r="K1221" s="832"/>
      <c r="L1221" s="849">
        <v>1</v>
      </c>
      <c r="M1221" s="849">
        <v>0</v>
      </c>
      <c r="N1221" s="832"/>
      <c r="O1221" s="832">
        <v>0</v>
      </c>
      <c r="P1221" s="849"/>
      <c r="Q1221" s="849"/>
      <c r="R1221" s="837"/>
      <c r="S1221" s="850"/>
    </row>
    <row r="1222" spans="1:19" ht="14.45" customHeight="1" x14ac:dyDescent="0.2">
      <c r="A1222" s="831" t="s">
        <v>6366</v>
      </c>
      <c r="B1222" s="832" t="s">
        <v>6367</v>
      </c>
      <c r="C1222" s="832" t="s">
        <v>616</v>
      </c>
      <c r="D1222" s="832" t="s">
        <v>3284</v>
      </c>
      <c r="E1222" s="832" t="s">
        <v>6368</v>
      </c>
      <c r="F1222" s="832" t="s">
        <v>6369</v>
      </c>
      <c r="G1222" s="832" t="s">
        <v>6370</v>
      </c>
      <c r="H1222" s="849"/>
      <c r="I1222" s="849"/>
      <c r="J1222" s="832"/>
      <c r="K1222" s="832"/>
      <c r="L1222" s="849"/>
      <c r="M1222" s="849"/>
      <c r="N1222" s="832"/>
      <c r="O1222" s="832"/>
      <c r="P1222" s="849">
        <v>1</v>
      </c>
      <c r="Q1222" s="849">
        <v>54.34</v>
      </c>
      <c r="R1222" s="837"/>
      <c r="S1222" s="850">
        <v>54.34</v>
      </c>
    </row>
    <row r="1223" spans="1:19" ht="14.45" customHeight="1" x14ac:dyDescent="0.2">
      <c r="A1223" s="831" t="s">
        <v>6366</v>
      </c>
      <c r="B1223" s="832" t="s">
        <v>6367</v>
      </c>
      <c r="C1223" s="832" t="s">
        <v>616</v>
      </c>
      <c r="D1223" s="832" t="s">
        <v>3284</v>
      </c>
      <c r="E1223" s="832" t="s">
        <v>6368</v>
      </c>
      <c r="F1223" s="832" t="s">
        <v>6371</v>
      </c>
      <c r="G1223" s="832" t="s">
        <v>6370</v>
      </c>
      <c r="H1223" s="849">
        <v>3</v>
      </c>
      <c r="I1223" s="849">
        <v>324.81</v>
      </c>
      <c r="J1223" s="832">
        <v>0.78946600879858053</v>
      </c>
      <c r="K1223" s="832">
        <v>108.27</v>
      </c>
      <c r="L1223" s="849">
        <v>3.8</v>
      </c>
      <c r="M1223" s="849">
        <v>411.43</v>
      </c>
      <c r="N1223" s="832">
        <v>1</v>
      </c>
      <c r="O1223" s="832">
        <v>108.27105263157895</v>
      </c>
      <c r="P1223" s="849">
        <v>6</v>
      </c>
      <c r="Q1223" s="849">
        <v>652.78</v>
      </c>
      <c r="R1223" s="837">
        <v>1.5866125464842136</v>
      </c>
      <c r="S1223" s="850">
        <v>108.79666666666667</v>
      </c>
    </row>
    <row r="1224" spans="1:19" ht="14.45" customHeight="1" x14ac:dyDescent="0.2">
      <c r="A1224" s="831" t="s">
        <v>6366</v>
      </c>
      <c r="B1224" s="832" t="s">
        <v>6367</v>
      </c>
      <c r="C1224" s="832" t="s">
        <v>616</v>
      </c>
      <c r="D1224" s="832" t="s">
        <v>3284</v>
      </c>
      <c r="E1224" s="832" t="s">
        <v>6368</v>
      </c>
      <c r="F1224" s="832" t="s">
        <v>6374</v>
      </c>
      <c r="G1224" s="832" t="s">
        <v>1295</v>
      </c>
      <c r="H1224" s="849">
        <v>0.1</v>
      </c>
      <c r="I1224" s="849">
        <v>5.31</v>
      </c>
      <c r="J1224" s="832">
        <v>0.44176372712146422</v>
      </c>
      <c r="K1224" s="832">
        <v>53.099999999999994</v>
      </c>
      <c r="L1224" s="849">
        <v>0.2</v>
      </c>
      <c r="M1224" s="849">
        <v>12.02</v>
      </c>
      <c r="N1224" s="832">
        <v>1</v>
      </c>
      <c r="O1224" s="832">
        <v>60.099999999999994</v>
      </c>
      <c r="P1224" s="849"/>
      <c r="Q1224" s="849"/>
      <c r="R1224" s="837"/>
      <c r="S1224" s="850"/>
    </row>
    <row r="1225" spans="1:19" ht="14.45" customHeight="1" x14ac:dyDescent="0.2">
      <c r="A1225" s="831" t="s">
        <v>6366</v>
      </c>
      <c r="B1225" s="832" t="s">
        <v>6367</v>
      </c>
      <c r="C1225" s="832" t="s">
        <v>616</v>
      </c>
      <c r="D1225" s="832" t="s">
        <v>3284</v>
      </c>
      <c r="E1225" s="832" t="s">
        <v>6368</v>
      </c>
      <c r="F1225" s="832" t="s">
        <v>6375</v>
      </c>
      <c r="G1225" s="832" t="s">
        <v>6376</v>
      </c>
      <c r="H1225" s="849">
        <v>2.4</v>
      </c>
      <c r="I1225" s="849">
        <v>30.88</v>
      </c>
      <c r="J1225" s="832">
        <v>1.3339092872570193</v>
      </c>
      <c r="K1225" s="832">
        <v>12.866666666666667</v>
      </c>
      <c r="L1225" s="849">
        <v>1.7999999999999998</v>
      </c>
      <c r="M1225" s="849">
        <v>23.150000000000002</v>
      </c>
      <c r="N1225" s="832">
        <v>1</v>
      </c>
      <c r="O1225" s="832">
        <v>12.861111111111114</v>
      </c>
      <c r="P1225" s="849">
        <v>1.2</v>
      </c>
      <c r="Q1225" s="849">
        <v>15.43</v>
      </c>
      <c r="R1225" s="837">
        <v>0.66652267818574507</v>
      </c>
      <c r="S1225" s="850">
        <v>12.858333333333334</v>
      </c>
    </row>
    <row r="1226" spans="1:19" ht="14.45" customHeight="1" x14ac:dyDescent="0.2">
      <c r="A1226" s="831" t="s">
        <v>6366</v>
      </c>
      <c r="B1226" s="832" t="s">
        <v>6367</v>
      </c>
      <c r="C1226" s="832" t="s">
        <v>616</v>
      </c>
      <c r="D1226" s="832" t="s">
        <v>3284</v>
      </c>
      <c r="E1226" s="832" t="s">
        <v>6368</v>
      </c>
      <c r="F1226" s="832" t="s">
        <v>6377</v>
      </c>
      <c r="G1226" s="832" t="s">
        <v>6378</v>
      </c>
      <c r="H1226" s="849">
        <v>1.7999999999999998</v>
      </c>
      <c r="I1226" s="849">
        <v>369.71999999999997</v>
      </c>
      <c r="J1226" s="832">
        <v>1.0068627450980392</v>
      </c>
      <c r="K1226" s="832">
        <v>205.4</v>
      </c>
      <c r="L1226" s="849">
        <v>2.4</v>
      </c>
      <c r="M1226" s="849">
        <v>367.2</v>
      </c>
      <c r="N1226" s="832">
        <v>1</v>
      </c>
      <c r="O1226" s="832">
        <v>153</v>
      </c>
      <c r="P1226" s="849">
        <v>5.7</v>
      </c>
      <c r="Q1226" s="849">
        <v>1102.06</v>
      </c>
      <c r="R1226" s="837">
        <v>3.0012527233115467</v>
      </c>
      <c r="S1226" s="850">
        <v>193.34385964912281</v>
      </c>
    </row>
    <row r="1227" spans="1:19" ht="14.45" customHeight="1" x14ac:dyDescent="0.2">
      <c r="A1227" s="831" t="s">
        <v>6366</v>
      </c>
      <c r="B1227" s="832" t="s">
        <v>6367</v>
      </c>
      <c r="C1227" s="832" t="s">
        <v>616</v>
      </c>
      <c r="D1227" s="832" t="s">
        <v>3284</v>
      </c>
      <c r="E1227" s="832" t="s">
        <v>6368</v>
      </c>
      <c r="F1227" s="832" t="s">
        <v>6379</v>
      </c>
      <c r="G1227" s="832" t="s">
        <v>6380</v>
      </c>
      <c r="H1227" s="849">
        <v>4</v>
      </c>
      <c r="I1227" s="849">
        <v>25490.16</v>
      </c>
      <c r="J1227" s="832">
        <v>1.3437373481781378</v>
      </c>
      <c r="K1227" s="832">
        <v>6372.54</v>
      </c>
      <c r="L1227" s="849">
        <v>4</v>
      </c>
      <c r="M1227" s="849">
        <v>18969.599999999999</v>
      </c>
      <c r="N1227" s="832">
        <v>1</v>
      </c>
      <c r="O1227" s="832">
        <v>4742.3999999999996</v>
      </c>
      <c r="P1227" s="849"/>
      <c r="Q1227" s="849"/>
      <c r="R1227" s="837"/>
      <c r="S1227" s="850"/>
    </row>
    <row r="1228" spans="1:19" ht="14.45" customHeight="1" x14ac:dyDescent="0.2">
      <c r="A1228" s="831" t="s">
        <v>6366</v>
      </c>
      <c r="B1228" s="832" t="s">
        <v>6367</v>
      </c>
      <c r="C1228" s="832" t="s">
        <v>616</v>
      </c>
      <c r="D1228" s="832" t="s">
        <v>3284</v>
      </c>
      <c r="E1228" s="832" t="s">
        <v>6368</v>
      </c>
      <c r="F1228" s="832" t="s">
        <v>6381</v>
      </c>
      <c r="G1228" s="832" t="s">
        <v>1345</v>
      </c>
      <c r="H1228" s="849">
        <v>0.1</v>
      </c>
      <c r="I1228" s="849">
        <v>6.14</v>
      </c>
      <c r="J1228" s="832"/>
      <c r="K1228" s="832">
        <v>61.399999999999991</v>
      </c>
      <c r="L1228" s="849"/>
      <c r="M1228" s="849"/>
      <c r="N1228" s="832"/>
      <c r="O1228" s="832"/>
      <c r="P1228" s="849">
        <v>0.4</v>
      </c>
      <c r="Q1228" s="849">
        <v>20.239999999999998</v>
      </c>
      <c r="R1228" s="837"/>
      <c r="S1228" s="850">
        <v>50.599999999999994</v>
      </c>
    </row>
    <row r="1229" spans="1:19" ht="14.45" customHeight="1" x14ac:dyDescent="0.2">
      <c r="A1229" s="831" t="s">
        <v>6366</v>
      </c>
      <c r="B1229" s="832" t="s">
        <v>6367</v>
      </c>
      <c r="C1229" s="832" t="s">
        <v>616</v>
      </c>
      <c r="D1229" s="832" t="s">
        <v>3284</v>
      </c>
      <c r="E1229" s="832" t="s">
        <v>6368</v>
      </c>
      <c r="F1229" s="832" t="s">
        <v>6382</v>
      </c>
      <c r="G1229" s="832" t="s">
        <v>1496</v>
      </c>
      <c r="H1229" s="849"/>
      <c r="I1229" s="849"/>
      <c r="J1229" s="832"/>
      <c r="K1229" s="832"/>
      <c r="L1229" s="849">
        <v>34</v>
      </c>
      <c r="M1229" s="849">
        <v>461.98</v>
      </c>
      <c r="N1229" s="832">
        <v>1</v>
      </c>
      <c r="O1229" s="832">
        <v>13.58764705882353</v>
      </c>
      <c r="P1229" s="849">
        <v>4</v>
      </c>
      <c r="Q1229" s="849">
        <v>53.48</v>
      </c>
      <c r="R1229" s="837">
        <v>0.11576258712498376</v>
      </c>
      <c r="S1229" s="850">
        <v>13.37</v>
      </c>
    </row>
    <row r="1230" spans="1:19" ht="14.45" customHeight="1" x14ac:dyDescent="0.2">
      <c r="A1230" s="831" t="s">
        <v>6366</v>
      </c>
      <c r="B1230" s="832" t="s">
        <v>6367</v>
      </c>
      <c r="C1230" s="832" t="s">
        <v>616</v>
      </c>
      <c r="D1230" s="832" t="s">
        <v>3284</v>
      </c>
      <c r="E1230" s="832" t="s">
        <v>6368</v>
      </c>
      <c r="F1230" s="832" t="s">
        <v>6383</v>
      </c>
      <c r="G1230" s="832" t="s">
        <v>2258</v>
      </c>
      <c r="H1230" s="849">
        <v>3</v>
      </c>
      <c r="I1230" s="849">
        <v>19863.449999999997</v>
      </c>
      <c r="J1230" s="832"/>
      <c r="K1230" s="832">
        <v>6621.1499999999987</v>
      </c>
      <c r="L1230" s="849"/>
      <c r="M1230" s="849"/>
      <c r="N1230" s="832"/>
      <c r="O1230" s="832"/>
      <c r="P1230" s="849">
        <v>3</v>
      </c>
      <c r="Q1230" s="849">
        <v>12190.56</v>
      </c>
      <c r="R1230" s="837"/>
      <c r="S1230" s="850">
        <v>4063.52</v>
      </c>
    </row>
    <row r="1231" spans="1:19" ht="14.45" customHeight="1" x14ac:dyDescent="0.2">
      <c r="A1231" s="831" t="s">
        <v>6366</v>
      </c>
      <c r="B1231" s="832" t="s">
        <v>6367</v>
      </c>
      <c r="C1231" s="832" t="s">
        <v>616</v>
      </c>
      <c r="D1231" s="832" t="s">
        <v>3284</v>
      </c>
      <c r="E1231" s="832" t="s">
        <v>6368</v>
      </c>
      <c r="F1231" s="832" t="s">
        <v>6384</v>
      </c>
      <c r="G1231" s="832" t="s">
        <v>2208</v>
      </c>
      <c r="H1231" s="849">
        <v>9.9</v>
      </c>
      <c r="I1231" s="849">
        <v>3621.37</v>
      </c>
      <c r="J1231" s="832"/>
      <c r="K1231" s="832">
        <v>365.79494949494949</v>
      </c>
      <c r="L1231" s="849"/>
      <c r="M1231" s="849"/>
      <c r="N1231" s="832"/>
      <c r="O1231" s="832"/>
      <c r="P1231" s="849"/>
      <c r="Q1231" s="849"/>
      <c r="R1231" s="837"/>
      <c r="S1231" s="850"/>
    </row>
    <row r="1232" spans="1:19" ht="14.45" customHeight="1" x14ac:dyDescent="0.2">
      <c r="A1232" s="831" t="s">
        <v>6366</v>
      </c>
      <c r="B1232" s="832" t="s">
        <v>6367</v>
      </c>
      <c r="C1232" s="832" t="s">
        <v>616</v>
      </c>
      <c r="D1232" s="832" t="s">
        <v>3284</v>
      </c>
      <c r="E1232" s="832" t="s">
        <v>6368</v>
      </c>
      <c r="F1232" s="832" t="s">
        <v>6385</v>
      </c>
      <c r="G1232" s="832" t="s">
        <v>976</v>
      </c>
      <c r="H1232" s="849"/>
      <c r="I1232" s="849"/>
      <c r="J1232" s="832"/>
      <c r="K1232" s="832"/>
      <c r="L1232" s="849">
        <v>0</v>
      </c>
      <c r="M1232" s="849">
        <v>0</v>
      </c>
      <c r="N1232" s="832"/>
      <c r="O1232" s="832"/>
      <c r="P1232" s="849"/>
      <c r="Q1232" s="849"/>
      <c r="R1232" s="837"/>
      <c r="S1232" s="850"/>
    </row>
    <row r="1233" spans="1:19" ht="14.45" customHeight="1" x14ac:dyDescent="0.2">
      <c r="A1233" s="831" t="s">
        <v>6366</v>
      </c>
      <c r="B1233" s="832" t="s">
        <v>6367</v>
      </c>
      <c r="C1233" s="832" t="s">
        <v>616</v>
      </c>
      <c r="D1233" s="832" t="s">
        <v>3284</v>
      </c>
      <c r="E1233" s="832" t="s">
        <v>6368</v>
      </c>
      <c r="F1233" s="832" t="s">
        <v>6386</v>
      </c>
      <c r="G1233" s="832" t="s">
        <v>976</v>
      </c>
      <c r="H1233" s="849"/>
      <c r="I1233" s="849"/>
      <c r="J1233" s="832"/>
      <c r="K1233" s="832"/>
      <c r="L1233" s="849">
        <v>2.4900000000000002</v>
      </c>
      <c r="M1233" s="849">
        <v>1003.98</v>
      </c>
      <c r="N1233" s="832">
        <v>1</v>
      </c>
      <c r="O1233" s="832">
        <v>403.20481927710841</v>
      </c>
      <c r="P1233" s="849"/>
      <c r="Q1233" s="849"/>
      <c r="R1233" s="837"/>
      <c r="S1233" s="850"/>
    </row>
    <row r="1234" spans="1:19" ht="14.45" customHeight="1" x14ac:dyDescent="0.2">
      <c r="A1234" s="831" t="s">
        <v>6366</v>
      </c>
      <c r="B1234" s="832" t="s">
        <v>6367</v>
      </c>
      <c r="C1234" s="832" t="s">
        <v>616</v>
      </c>
      <c r="D1234" s="832" t="s">
        <v>3284</v>
      </c>
      <c r="E1234" s="832" t="s">
        <v>6368</v>
      </c>
      <c r="F1234" s="832" t="s">
        <v>6387</v>
      </c>
      <c r="G1234" s="832" t="s">
        <v>976</v>
      </c>
      <c r="H1234" s="849"/>
      <c r="I1234" s="849"/>
      <c r="J1234" s="832"/>
      <c r="K1234" s="832"/>
      <c r="L1234" s="849">
        <v>0.59</v>
      </c>
      <c r="M1234" s="849">
        <v>475.78</v>
      </c>
      <c r="N1234" s="832">
        <v>1</v>
      </c>
      <c r="O1234" s="832">
        <v>806.40677966101691</v>
      </c>
      <c r="P1234" s="849"/>
      <c r="Q1234" s="849"/>
      <c r="R1234" s="837"/>
      <c r="S1234" s="850"/>
    </row>
    <row r="1235" spans="1:19" ht="14.45" customHeight="1" x14ac:dyDescent="0.2">
      <c r="A1235" s="831" t="s">
        <v>6366</v>
      </c>
      <c r="B1235" s="832" t="s">
        <v>6367</v>
      </c>
      <c r="C1235" s="832" t="s">
        <v>616</v>
      </c>
      <c r="D1235" s="832" t="s">
        <v>3284</v>
      </c>
      <c r="E1235" s="832" t="s">
        <v>6368</v>
      </c>
      <c r="F1235" s="832" t="s">
        <v>6388</v>
      </c>
      <c r="G1235" s="832" t="s">
        <v>6389</v>
      </c>
      <c r="H1235" s="849"/>
      <c r="I1235" s="849"/>
      <c r="J1235" s="832"/>
      <c r="K1235" s="832"/>
      <c r="L1235" s="849">
        <v>3</v>
      </c>
      <c r="M1235" s="849">
        <v>62289.120000000003</v>
      </c>
      <c r="N1235" s="832">
        <v>1</v>
      </c>
      <c r="O1235" s="832">
        <v>20763.04</v>
      </c>
      <c r="P1235" s="849">
        <v>4</v>
      </c>
      <c r="Q1235" s="849">
        <v>81603.8</v>
      </c>
      <c r="R1235" s="837">
        <v>1.3100811185003096</v>
      </c>
      <c r="S1235" s="850">
        <v>20400.95</v>
      </c>
    </row>
    <row r="1236" spans="1:19" ht="14.45" customHeight="1" x14ac:dyDescent="0.2">
      <c r="A1236" s="831" t="s">
        <v>6366</v>
      </c>
      <c r="B1236" s="832" t="s">
        <v>6367</v>
      </c>
      <c r="C1236" s="832" t="s">
        <v>616</v>
      </c>
      <c r="D1236" s="832" t="s">
        <v>3284</v>
      </c>
      <c r="E1236" s="832" t="s">
        <v>6368</v>
      </c>
      <c r="F1236" s="832" t="s">
        <v>6393</v>
      </c>
      <c r="G1236" s="832" t="s">
        <v>3205</v>
      </c>
      <c r="H1236" s="849">
        <v>2.79</v>
      </c>
      <c r="I1236" s="849">
        <v>39274.379999999997</v>
      </c>
      <c r="J1236" s="832">
        <v>0.34781971823102692</v>
      </c>
      <c r="K1236" s="832">
        <v>14076.838709677419</v>
      </c>
      <c r="L1236" s="849">
        <v>8.52</v>
      </c>
      <c r="M1236" s="849">
        <v>112915.91</v>
      </c>
      <c r="N1236" s="832">
        <v>1</v>
      </c>
      <c r="O1236" s="832">
        <v>13253.041079812208</v>
      </c>
      <c r="P1236" s="849">
        <v>4.7799999999999994</v>
      </c>
      <c r="Q1236" s="849">
        <v>62841.58</v>
      </c>
      <c r="R1236" s="837">
        <v>0.55653432718205964</v>
      </c>
      <c r="S1236" s="850">
        <v>13146.774058577408</v>
      </c>
    </row>
    <row r="1237" spans="1:19" ht="14.45" customHeight="1" x14ac:dyDescent="0.2">
      <c r="A1237" s="831" t="s">
        <v>6366</v>
      </c>
      <c r="B1237" s="832" t="s">
        <v>6367</v>
      </c>
      <c r="C1237" s="832" t="s">
        <v>616</v>
      </c>
      <c r="D1237" s="832" t="s">
        <v>3284</v>
      </c>
      <c r="E1237" s="832" t="s">
        <v>6368</v>
      </c>
      <c r="F1237" s="832" t="s">
        <v>6394</v>
      </c>
      <c r="G1237" s="832" t="s">
        <v>6395</v>
      </c>
      <c r="H1237" s="849">
        <v>5</v>
      </c>
      <c r="I1237" s="849">
        <v>142724.88</v>
      </c>
      <c r="J1237" s="832">
        <v>0.71428554269832156</v>
      </c>
      <c r="K1237" s="832">
        <v>28544.976000000002</v>
      </c>
      <c r="L1237" s="849">
        <v>7</v>
      </c>
      <c r="M1237" s="849">
        <v>199814.88</v>
      </c>
      <c r="N1237" s="832">
        <v>1</v>
      </c>
      <c r="O1237" s="832">
        <v>28544.982857142859</v>
      </c>
      <c r="P1237" s="849">
        <v>10</v>
      </c>
      <c r="Q1237" s="849">
        <v>285450</v>
      </c>
      <c r="R1237" s="837">
        <v>1.4285722865083921</v>
      </c>
      <c r="S1237" s="850">
        <v>28545</v>
      </c>
    </row>
    <row r="1238" spans="1:19" ht="14.45" customHeight="1" x14ac:dyDescent="0.2">
      <c r="A1238" s="831" t="s">
        <v>6366</v>
      </c>
      <c r="B1238" s="832" t="s">
        <v>6367</v>
      </c>
      <c r="C1238" s="832" t="s">
        <v>616</v>
      </c>
      <c r="D1238" s="832" t="s">
        <v>3284</v>
      </c>
      <c r="E1238" s="832" t="s">
        <v>6368</v>
      </c>
      <c r="F1238" s="832" t="s">
        <v>6396</v>
      </c>
      <c r="G1238" s="832" t="s">
        <v>6395</v>
      </c>
      <c r="H1238" s="849">
        <v>4.03</v>
      </c>
      <c r="I1238" s="849">
        <v>233299.77</v>
      </c>
      <c r="J1238" s="832">
        <v>0.67216781681521798</v>
      </c>
      <c r="K1238" s="832">
        <v>57890.761786600488</v>
      </c>
      <c r="L1238" s="849">
        <v>6</v>
      </c>
      <c r="M1238" s="849">
        <v>347085.6</v>
      </c>
      <c r="N1238" s="832">
        <v>1</v>
      </c>
      <c r="O1238" s="832">
        <v>57847.6</v>
      </c>
      <c r="P1238" s="849">
        <v>10</v>
      </c>
      <c r="Q1238" s="849">
        <v>578476</v>
      </c>
      <c r="R1238" s="837">
        <v>1.6666666666666667</v>
      </c>
      <c r="S1238" s="850">
        <v>57847.6</v>
      </c>
    </row>
    <row r="1239" spans="1:19" ht="14.45" customHeight="1" x14ac:dyDescent="0.2">
      <c r="A1239" s="831" t="s">
        <v>6366</v>
      </c>
      <c r="B1239" s="832" t="s">
        <v>6367</v>
      </c>
      <c r="C1239" s="832" t="s">
        <v>616</v>
      </c>
      <c r="D1239" s="832" t="s">
        <v>3284</v>
      </c>
      <c r="E1239" s="832" t="s">
        <v>6368</v>
      </c>
      <c r="F1239" s="832" t="s">
        <v>6397</v>
      </c>
      <c r="G1239" s="832" t="s">
        <v>6395</v>
      </c>
      <c r="H1239" s="849">
        <v>13</v>
      </c>
      <c r="I1239" s="849">
        <v>1448806.77</v>
      </c>
      <c r="J1239" s="832">
        <v>0.43333267731555014</v>
      </c>
      <c r="K1239" s="832">
        <v>111446.67461538462</v>
      </c>
      <c r="L1239" s="849">
        <v>30</v>
      </c>
      <c r="M1239" s="849">
        <v>3343405.3</v>
      </c>
      <c r="N1239" s="832">
        <v>1</v>
      </c>
      <c r="O1239" s="832">
        <v>111446.84333333332</v>
      </c>
      <c r="P1239" s="849">
        <v>39</v>
      </c>
      <c r="Q1239" s="849">
        <v>4346433</v>
      </c>
      <c r="R1239" s="837">
        <v>1.3000018274781104</v>
      </c>
      <c r="S1239" s="850">
        <v>111447</v>
      </c>
    </row>
    <row r="1240" spans="1:19" ht="14.45" customHeight="1" x14ac:dyDescent="0.2">
      <c r="A1240" s="831" t="s">
        <v>6366</v>
      </c>
      <c r="B1240" s="832" t="s">
        <v>6367</v>
      </c>
      <c r="C1240" s="832" t="s">
        <v>616</v>
      </c>
      <c r="D1240" s="832" t="s">
        <v>3284</v>
      </c>
      <c r="E1240" s="832" t="s">
        <v>6368</v>
      </c>
      <c r="F1240" s="832" t="s">
        <v>6400</v>
      </c>
      <c r="G1240" s="832" t="s">
        <v>4461</v>
      </c>
      <c r="H1240" s="849"/>
      <c r="I1240" s="849"/>
      <c r="J1240" s="832"/>
      <c r="K1240" s="832"/>
      <c r="L1240" s="849"/>
      <c r="M1240" s="849"/>
      <c r="N1240" s="832"/>
      <c r="O1240" s="832"/>
      <c r="P1240" s="849">
        <v>27</v>
      </c>
      <c r="Q1240" s="849">
        <v>648599.39999999991</v>
      </c>
      <c r="R1240" s="837"/>
      <c r="S1240" s="850">
        <v>24022.199999999997</v>
      </c>
    </row>
    <row r="1241" spans="1:19" ht="14.45" customHeight="1" x14ac:dyDescent="0.2">
      <c r="A1241" s="831" t="s">
        <v>6366</v>
      </c>
      <c r="B1241" s="832" t="s">
        <v>6367</v>
      </c>
      <c r="C1241" s="832" t="s">
        <v>616</v>
      </c>
      <c r="D1241" s="832" t="s">
        <v>3284</v>
      </c>
      <c r="E1241" s="832" t="s">
        <v>6368</v>
      </c>
      <c r="F1241" s="832" t="s">
        <v>6401</v>
      </c>
      <c r="G1241" s="832" t="s">
        <v>6402</v>
      </c>
      <c r="H1241" s="849"/>
      <c r="I1241" s="849"/>
      <c r="J1241" s="832"/>
      <c r="K1241" s="832"/>
      <c r="L1241" s="849">
        <v>2</v>
      </c>
      <c r="M1241" s="849">
        <v>16589.14</v>
      </c>
      <c r="N1241" s="832">
        <v>1</v>
      </c>
      <c r="O1241" s="832">
        <v>8294.57</v>
      </c>
      <c r="P1241" s="849">
        <v>24</v>
      </c>
      <c r="Q1241" s="849">
        <v>198231.6</v>
      </c>
      <c r="R1241" s="837">
        <v>11.949480202108127</v>
      </c>
      <c r="S1241" s="850">
        <v>8259.65</v>
      </c>
    </row>
    <row r="1242" spans="1:19" ht="14.45" customHeight="1" x14ac:dyDescent="0.2">
      <c r="A1242" s="831" t="s">
        <v>6366</v>
      </c>
      <c r="B1242" s="832" t="s">
        <v>6367</v>
      </c>
      <c r="C1242" s="832" t="s">
        <v>616</v>
      </c>
      <c r="D1242" s="832" t="s">
        <v>3284</v>
      </c>
      <c r="E1242" s="832" t="s">
        <v>6368</v>
      </c>
      <c r="F1242" s="832" t="s">
        <v>6403</v>
      </c>
      <c r="G1242" s="832" t="s">
        <v>6404</v>
      </c>
      <c r="H1242" s="849">
        <v>1</v>
      </c>
      <c r="I1242" s="849">
        <v>22668.98</v>
      </c>
      <c r="J1242" s="832"/>
      <c r="K1242" s="832">
        <v>22668.98</v>
      </c>
      <c r="L1242" s="849"/>
      <c r="M1242" s="849"/>
      <c r="N1242" s="832"/>
      <c r="O1242" s="832"/>
      <c r="P1242" s="849"/>
      <c r="Q1242" s="849"/>
      <c r="R1242" s="837"/>
      <c r="S1242" s="850"/>
    </row>
    <row r="1243" spans="1:19" ht="14.45" customHeight="1" x14ac:dyDescent="0.2">
      <c r="A1243" s="831" t="s">
        <v>6366</v>
      </c>
      <c r="B1243" s="832" t="s">
        <v>6367</v>
      </c>
      <c r="C1243" s="832" t="s">
        <v>616</v>
      </c>
      <c r="D1243" s="832" t="s">
        <v>3284</v>
      </c>
      <c r="E1243" s="832" t="s">
        <v>6368</v>
      </c>
      <c r="F1243" s="832" t="s">
        <v>6407</v>
      </c>
      <c r="G1243" s="832" t="s">
        <v>4461</v>
      </c>
      <c r="H1243" s="849"/>
      <c r="I1243" s="849"/>
      <c r="J1243" s="832"/>
      <c r="K1243" s="832"/>
      <c r="L1243" s="849"/>
      <c r="M1243" s="849"/>
      <c r="N1243" s="832"/>
      <c r="O1243" s="832"/>
      <c r="P1243" s="849">
        <v>4</v>
      </c>
      <c r="Q1243" s="849">
        <v>288266.40000000002</v>
      </c>
      <c r="R1243" s="837"/>
      <c r="S1243" s="850">
        <v>72066.600000000006</v>
      </c>
    </row>
    <row r="1244" spans="1:19" ht="14.45" customHeight="1" x14ac:dyDescent="0.2">
      <c r="A1244" s="831" t="s">
        <v>6366</v>
      </c>
      <c r="B1244" s="832" t="s">
        <v>6367</v>
      </c>
      <c r="C1244" s="832" t="s">
        <v>616</v>
      </c>
      <c r="D1244" s="832" t="s">
        <v>3284</v>
      </c>
      <c r="E1244" s="832" t="s">
        <v>6368</v>
      </c>
      <c r="F1244" s="832" t="s">
        <v>6408</v>
      </c>
      <c r="G1244" s="832" t="s">
        <v>2288</v>
      </c>
      <c r="H1244" s="849"/>
      <c r="I1244" s="849"/>
      <c r="J1244" s="832"/>
      <c r="K1244" s="832"/>
      <c r="L1244" s="849"/>
      <c r="M1244" s="849"/>
      <c r="N1244" s="832"/>
      <c r="O1244" s="832"/>
      <c r="P1244" s="849">
        <v>22.79</v>
      </c>
      <c r="Q1244" s="849">
        <v>146984.44</v>
      </c>
      <c r="R1244" s="837"/>
      <c r="S1244" s="850">
        <v>6449.5146994295746</v>
      </c>
    </row>
    <row r="1245" spans="1:19" ht="14.45" customHeight="1" x14ac:dyDescent="0.2">
      <c r="A1245" s="831" t="s">
        <v>6366</v>
      </c>
      <c r="B1245" s="832" t="s">
        <v>6367</v>
      </c>
      <c r="C1245" s="832" t="s">
        <v>616</v>
      </c>
      <c r="D1245" s="832" t="s">
        <v>3284</v>
      </c>
      <c r="E1245" s="832" t="s">
        <v>6368</v>
      </c>
      <c r="F1245" s="832" t="s">
        <v>6409</v>
      </c>
      <c r="G1245" s="832" t="s">
        <v>2288</v>
      </c>
      <c r="H1245" s="849">
        <v>17.46</v>
      </c>
      <c r="I1245" s="849">
        <v>500869.85</v>
      </c>
      <c r="J1245" s="832">
        <v>0.87784834813400425</v>
      </c>
      <c r="K1245" s="832">
        <v>28686.703894616265</v>
      </c>
      <c r="L1245" s="849">
        <v>20.79</v>
      </c>
      <c r="M1245" s="849">
        <v>570565.35</v>
      </c>
      <c r="N1245" s="832">
        <v>1</v>
      </c>
      <c r="O1245" s="832">
        <v>27444.220779220781</v>
      </c>
      <c r="P1245" s="849">
        <v>37.270000000000003</v>
      </c>
      <c r="Q1245" s="849">
        <v>962712.7</v>
      </c>
      <c r="R1245" s="837">
        <v>1.6872961177891366</v>
      </c>
      <c r="S1245" s="850">
        <v>25830.767373222428</v>
      </c>
    </row>
    <row r="1246" spans="1:19" ht="14.45" customHeight="1" x14ac:dyDescent="0.2">
      <c r="A1246" s="831" t="s">
        <v>6366</v>
      </c>
      <c r="B1246" s="832" t="s">
        <v>6367</v>
      </c>
      <c r="C1246" s="832" t="s">
        <v>616</v>
      </c>
      <c r="D1246" s="832" t="s">
        <v>3284</v>
      </c>
      <c r="E1246" s="832" t="s">
        <v>6368</v>
      </c>
      <c r="F1246" s="832" t="s">
        <v>6411</v>
      </c>
      <c r="G1246" s="832" t="s">
        <v>2352</v>
      </c>
      <c r="H1246" s="849"/>
      <c r="I1246" s="849"/>
      <c r="J1246" s="832"/>
      <c r="K1246" s="832"/>
      <c r="L1246" s="849"/>
      <c r="M1246" s="849"/>
      <c r="N1246" s="832"/>
      <c r="O1246" s="832"/>
      <c r="P1246" s="849">
        <v>4</v>
      </c>
      <c r="Q1246" s="849">
        <v>83828.800000000003</v>
      </c>
      <c r="R1246" s="837"/>
      <c r="S1246" s="850">
        <v>20957.2</v>
      </c>
    </row>
    <row r="1247" spans="1:19" ht="14.45" customHeight="1" x14ac:dyDescent="0.2">
      <c r="A1247" s="831" t="s">
        <v>6366</v>
      </c>
      <c r="B1247" s="832" t="s">
        <v>6367</v>
      </c>
      <c r="C1247" s="832" t="s">
        <v>616</v>
      </c>
      <c r="D1247" s="832" t="s">
        <v>3284</v>
      </c>
      <c r="E1247" s="832" t="s">
        <v>6368</v>
      </c>
      <c r="F1247" s="832" t="s">
        <v>6412</v>
      </c>
      <c r="G1247" s="832" t="s">
        <v>3215</v>
      </c>
      <c r="H1247" s="849"/>
      <c r="I1247" s="849"/>
      <c r="J1247" s="832"/>
      <c r="K1247" s="832"/>
      <c r="L1247" s="849"/>
      <c r="M1247" s="849"/>
      <c r="N1247" s="832"/>
      <c r="O1247" s="832"/>
      <c r="P1247" s="849">
        <v>14.45</v>
      </c>
      <c r="Q1247" s="849">
        <v>132222.26999999999</v>
      </c>
      <c r="R1247" s="837"/>
      <c r="S1247" s="850">
        <v>9150.3301038062273</v>
      </c>
    </row>
    <row r="1248" spans="1:19" ht="14.45" customHeight="1" x14ac:dyDescent="0.2">
      <c r="A1248" s="831" t="s">
        <v>6366</v>
      </c>
      <c r="B1248" s="832" t="s">
        <v>6367</v>
      </c>
      <c r="C1248" s="832" t="s">
        <v>616</v>
      </c>
      <c r="D1248" s="832" t="s">
        <v>3284</v>
      </c>
      <c r="E1248" s="832" t="s">
        <v>6368</v>
      </c>
      <c r="F1248" s="832" t="s">
        <v>6413</v>
      </c>
      <c r="G1248" s="832" t="s">
        <v>6414</v>
      </c>
      <c r="H1248" s="849">
        <v>11</v>
      </c>
      <c r="I1248" s="849">
        <v>536.14</v>
      </c>
      <c r="J1248" s="832"/>
      <c r="K1248" s="832">
        <v>48.74</v>
      </c>
      <c r="L1248" s="849"/>
      <c r="M1248" s="849"/>
      <c r="N1248" s="832"/>
      <c r="O1248" s="832"/>
      <c r="P1248" s="849"/>
      <c r="Q1248" s="849"/>
      <c r="R1248" s="837"/>
      <c r="S1248" s="850"/>
    </row>
    <row r="1249" spans="1:19" ht="14.45" customHeight="1" x14ac:dyDescent="0.2">
      <c r="A1249" s="831" t="s">
        <v>6366</v>
      </c>
      <c r="B1249" s="832" t="s">
        <v>6367</v>
      </c>
      <c r="C1249" s="832" t="s">
        <v>616</v>
      </c>
      <c r="D1249" s="832" t="s">
        <v>3284</v>
      </c>
      <c r="E1249" s="832" t="s">
        <v>6368</v>
      </c>
      <c r="F1249" s="832" t="s">
        <v>6419</v>
      </c>
      <c r="G1249" s="832" t="s">
        <v>6420</v>
      </c>
      <c r="H1249" s="849"/>
      <c r="I1249" s="849"/>
      <c r="J1249" s="832"/>
      <c r="K1249" s="832"/>
      <c r="L1249" s="849"/>
      <c r="M1249" s="849"/>
      <c r="N1249" s="832"/>
      <c r="O1249" s="832"/>
      <c r="P1249" s="849">
        <v>0.2</v>
      </c>
      <c r="Q1249" s="849">
        <v>35.4</v>
      </c>
      <c r="R1249" s="837"/>
      <c r="S1249" s="850">
        <v>176.99999999999997</v>
      </c>
    </row>
    <row r="1250" spans="1:19" ht="14.45" customHeight="1" x14ac:dyDescent="0.2">
      <c r="A1250" s="831" t="s">
        <v>6366</v>
      </c>
      <c r="B1250" s="832" t="s">
        <v>6367</v>
      </c>
      <c r="C1250" s="832" t="s">
        <v>616</v>
      </c>
      <c r="D1250" s="832" t="s">
        <v>3284</v>
      </c>
      <c r="E1250" s="832" t="s">
        <v>6368</v>
      </c>
      <c r="F1250" s="832" t="s">
        <v>6421</v>
      </c>
      <c r="G1250" s="832" t="s">
        <v>2258</v>
      </c>
      <c r="H1250" s="849">
        <v>4</v>
      </c>
      <c r="I1250" s="849">
        <v>8301.44</v>
      </c>
      <c r="J1250" s="832"/>
      <c r="K1250" s="832">
        <v>2075.36</v>
      </c>
      <c r="L1250" s="849"/>
      <c r="M1250" s="849"/>
      <c r="N1250" s="832"/>
      <c r="O1250" s="832"/>
      <c r="P1250" s="849">
        <v>10</v>
      </c>
      <c r="Q1250" s="849">
        <v>12908.6</v>
      </c>
      <c r="R1250" s="837"/>
      <c r="S1250" s="850">
        <v>1290.8600000000001</v>
      </c>
    </row>
    <row r="1251" spans="1:19" ht="14.45" customHeight="1" x14ac:dyDescent="0.2">
      <c r="A1251" s="831" t="s">
        <v>6366</v>
      </c>
      <c r="B1251" s="832" t="s">
        <v>6367</v>
      </c>
      <c r="C1251" s="832" t="s">
        <v>616</v>
      </c>
      <c r="D1251" s="832" t="s">
        <v>3284</v>
      </c>
      <c r="E1251" s="832" t="s">
        <v>6368</v>
      </c>
      <c r="F1251" s="832" t="s">
        <v>6422</v>
      </c>
      <c r="G1251" s="832" t="s">
        <v>673</v>
      </c>
      <c r="H1251" s="849">
        <v>0.2</v>
      </c>
      <c r="I1251" s="849">
        <v>15.6</v>
      </c>
      <c r="J1251" s="832"/>
      <c r="K1251" s="832">
        <v>78</v>
      </c>
      <c r="L1251" s="849"/>
      <c r="M1251" s="849"/>
      <c r="N1251" s="832"/>
      <c r="O1251" s="832"/>
      <c r="P1251" s="849">
        <v>0.4</v>
      </c>
      <c r="Q1251" s="849">
        <v>18.91</v>
      </c>
      <c r="R1251" s="837"/>
      <c r="S1251" s="850">
        <v>47.274999999999999</v>
      </c>
    </row>
    <row r="1252" spans="1:19" ht="14.45" customHeight="1" x14ac:dyDescent="0.2">
      <c r="A1252" s="831" t="s">
        <v>6366</v>
      </c>
      <c r="B1252" s="832" t="s">
        <v>6367</v>
      </c>
      <c r="C1252" s="832" t="s">
        <v>616</v>
      </c>
      <c r="D1252" s="832" t="s">
        <v>3284</v>
      </c>
      <c r="E1252" s="832" t="s">
        <v>6368</v>
      </c>
      <c r="F1252" s="832" t="s">
        <v>6423</v>
      </c>
      <c r="G1252" s="832" t="s">
        <v>1445</v>
      </c>
      <c r="H1252" s="849">
        <v>3.2</v>
      </c>
      <c r="I1252" s="849">
        <v>582.88</v>
      </c>
      <c r="J1252" s="832">
        <v>0.75515306981745633</v>
      </c>
      <c r="K1252" s="832">
        <v>182.14999999999998</v>
      </c>
      <c r="L1252" s="849">
        <v>4.4000000000000004</v>
      </c>
      <c r="M1252" s="849">
        <v>771.87</v>
      </c>
      <c r="N1252" s="832">
        <v>1</v>
      </c>
      <c r="O1252" s="832">
        <v>175.42499999999998</v>
      </c>
      <c r="P1252" s="849">
        <v>12.2</v>
      </c>
      <c r="Q1252" s="849">
        <v>2137.67</v>
      </c>
      <c r="R1252" s="837">
        <v>2.7694689520256004</v>
      </c>
      <c r="S1252" s="850">
        <v>175.2188524590164</v>
      </c>
    </row>
    <row r="1253" spans="1:19" ht="14.45" customHeight="1" x14ac:dyDescent="0.2">
      <c r="A1253" s="831" t="s">
        <v>6366</v>
      </c>
      <c r="B1253" s="832" t="s">
        <v>6367</v>
      </c>
      <c r="C1253" s="832" t="s">
        <v>616</v>
      </c>
      <c r="D1253" s="832" t="s">
        <v>3284</v>
      </c>
      <c r="E1253" s="832" t="s">
        <v>6368</v>
      </c>
      <c r="F1253" s="832" t="s">
        <v>6424</v>
      </c>
      <c r="G1253" s="832" t="s">
        <v>881</v>
      </c>
      <c r="H1253" s="849">
        <v>13.01</v>
      </c>
      <c r="I1253" s="849">
        <v>920.44999999999993</v>
      </c>
      <c r="J1253" s="832">
        <v>1.4507384115876241</v>
      </c>
      <c r="K1253" s="832">
        <v>70.74942352036895</v>
      </c>
      <c r="L1253" s="849">
        <v>9.8000000000000007</v>
      </c>
      <c r="M1253" s="849">
        <v>634.47</v>
      </c>
      <c r="N1253" s="832">
        <v>1</v>
      </c>
      <c r="O1253" s="832">
        <v>64.741836734693877</v>
      </c>
      <c r="P1253" s="849">
        <v>5.2</v>
      </c>
      <c r="Q1253" s="849">
        <v>312.39999999999998</v>
      </c>
      <c r="R1253" s="837">
        <v>0.49237946632622498</v>
      </c>
      <c r="S1253" s="850">
        <v>60.076923076923073</v>
      </c>
    </row>
    <row r="1254" spans="1:19" ht="14.45" customHeight="1" x14ac:dyDescent="0.2">
      <c r="A1254" s="831" t="s">
        <v>6366</v>
      </c>
      <c r="B1254" s="832" t="s">
        <v>6367</v>
      </c>
      <c r="C1254" s="832" t="s">
        <v>616</v>
      </c>
      <c r="D1254" s="832" t="s">
        <v>3284</v>
      </c>
      <c r="E1254" s="832" t="s">
        <v>6368</v>
      </c>
      <c r="F1254" s="832" t="s">
        <v>6425</v>
      </c>
      <c r="G1254" s="832" t="s">
        <v>3373</v>
      </c>
      <c r="H1254" s="849"/>
      <c r="I1254" s="849"/>
      <c r="J1254" s="832"/>
      <c r="K1254" s="832"/>
      <c r="L1254" s="849"/>
      <c r="M1254" s="849"/>
      <c r="N1254" s="832"/>
      <c r="O1254" s="832"/>
      <c r="P1254" s="849">
        <v>0.1</v>
      </c>
      <c r="Q1254" s="849">
        <v>68.61</v>
      </c>
      <c r="R1254" s="837"/>
      <c r="S1254" s="850">
        <v>686.09999999999991</v>
      </c>
    </row>
    <row r="1255" spans="1:19" ht="14.45" customHeight="1" x14ac:dyDescent="0.2">
      <c r="A1255" s="831" t="s">
        <v>6366</v>
      </c>
      <c r="B1255" s="832" t="s">
        <v>6367</v>
      </c>
      <c r="C1255" s="832" t="s">
        <v>616</v>
      </c>
      <c r="D1255" s="832" t="s">
        <v>3284</v>
      </c>
      <c r="E1255" s="832" t="s">
        <v>6368</v>
      </c>
      <c r="F1255" s="832" t="s">
        <v>6427</v>
      </c>
      <c r="G1255" s="832" t="s">
        <v>3373</v>
      </c>
      <c r="H1255" s="849"/>
      <c r="I1255" s="849"/>
      <c r="J1255" s="832"/>
      <c r="K1255" s="832"/>
      <c r="L1255" s="849"/>
      <c r="M1255" s="849"/>
      <c r="N1255" s="832"/>
      <c r="O1255" s="832"/>
      <c r="P1255" s="849">
        <v>1</v>
      </c>
      <c r="Q1255" s="849">
        <v>343.09</v>
      </c>
      <c r="R1255" s="837"/>
      <c r="S1255" s="850">
        <v>343.09</v>
      </c>
    </row>
    <row r="1256" spans="1:19" ht="14.45" customHeight="1" x14ac:dyDescent="0.2">
      <c r="A1256" s="831" t="s">
        <v>6366</v>
      </c>
      <c r="B1256" s="832" t="s">
        <v>6367</v>
      </c>
      <c r="C1256" s="832" t="s">
        <v>616</v>
      </c>
      <c r="D1256" s="832" t="s">
        <v>3284</v>
      </c>
      <c r="E1256" s="832" t="s">
        <v>6368</v>
      </c>
      <c r="F1256" s="832" t="s">
        <v>6429</v>
      </c>
      <c r="G1256" s="832" t="s">
        <v>2004</v>
      </c>
      <c r="H1256" s="849"/>
      <c r="I1256" s="849"/>
      <c r="J1256" s="832"/>
      <c r="K1256" s="832"/>
      <c r="L1256" s="849"/>
      <c r="M1256" s="849"/>
      <c r="N1256" s="832"/>
      <c r="O1256" s="832"/>
      <c r="P1256" s="849">
        <v>0.01</v>
      </c>
      <c r="Q1256" s="849">
        <v>19.66</v>
      </c>
      <c r="R1256" s="837"/>
      <c r="S1256" s="850">
        <v>1966</v>
      </c>
    </row>
    <row r="1257" spans="1:19" ht="14.45" customHeight="1" x14ac:dyDescent="0.2">
      <c r="A1257" s="831" t="s">
        <v>6366</v>
      </c>
      <c r="B1257" s="832" t="s">
        <v>6367</v>
      </c>
      <c r="C1257" s="832" t="s">
        <v>616</v>
      </c>
      <c r="D1257" s="832" t="s">
        <v>3284</v>
      </c>
      <c r="E1257" s="832" t="s">
        <v>6368</v>
      </c>
      <c r="F1257" s="832" t="s">
        <v>6430</v>
      </c>
      <c r="G1257" s="832" t="s">
        <v>6431</v>
      </c>
      <c r="H1257" s="849"/>
      <c r="I1257" s="849"/>
      <c r="J1257" s="832"/>
      <c r="K1257" s="832"/>
      <c r="L1257" s="849"/>
      <c r="M1257" s="849"/>
      <c r="N1257" s="832"/>
      <c r="O1257" s="832"/>
      <c r="P1257" s="849">
        <v>0.1</v>
      </c>
      <c r="Q1257" s="849">
        <v>20.86</v>
      </c>
      <c r="R1257" s="837"/>
      <c r="S1257" s="850">
        <v>208.6</v>
      </c>
    </row>
    <row r="1258" spans="1:19" ht="14.45" customHeight="1" x14ac:dyDescent="0.2">
      <c r="A1258" s="831" t="s">
        <v>6366</v>
      </c>
      <c r="B1258" s="832" t="s">
        <v>6367</v>
      </c>
      <c r="C1258" s="832" t="s">
        <v>616</v>
      </c>
      <c r="D1258" s="832" t="s">
        <v>3284</v>
      </c>
      <c r="E1258" s="832" t="s">
        <v>6368</v>
      </c>
      <c r="F1258" s="832" t="s">
        <v>6432</v>
      </c>
      <c r="G1258" s="832" t="s">
        <v>6433</v>
      </c>
      <c r="H1258" s="849"/>
      <c r="I1258" s="849"/>
      <c r="J1258" s="832"/>
      <c r="K1258" s="832"/>
      <c r="L1258" s="849">
        <v>0.1</v>
      </c>
      <c r="M1258" s="849">
        <v>11.73</v>
      </c>
      <c r="N1258" s="832">
        <v>1</v>
      </c>
      <c r="O1258" s="832">
        <v>117.3</v>
      </c>
      <c r="P1258" s="849">
        <v>0.5</v>
      </c>
      <c r="Q1258" s="849">
        <v>58.650000000000006</v>
      </c>
      <c r="R1258" s="837">
        <v>5</v>
      </c>
      <c r="S1258" s="850">
        <v>117.30000000000001</v>
      </c>
    </row>
    <row r="1259" spans="1:19" ht="14.45" customHeight="1" x14ac:dyDescent="0.2">
      <c r="A1259" s="831" t="s">
        <v>6366</v>
      </c>
      <c r="B1259" s="832" t="s">
        <v>6367</v>
      </c>
      <c r="C1259" s="832" t="s">
        <v>616</v>
      </c>
      <c r="D1259" s="832" t="s">
        <v>3284</v>
      </c>
      <c r="E1259" s="832" t="s">
        <v>6368</v>
      </c>
      <c r="F1259" s="832" t="s">
        <v>6434</v>
      </c>
      <c r="G1259" s="832" t="s">
        <v>1451</v>
      </c>
      <c r="H1259" s="849">
        <v>1.4</v>
      </c>
      <c r="I1259" s="849">
        <v>125.3</v>
      </c>
      <c r="J1259" s="832">
        <v>9.4852384557153666</v>
      </c>
      <c r="K1259" s="832">
        <v>89.5</v>
      </c>
      <c r="L1259" s="849">
        <v>0.2</v>
      </c>
      <c r="M1259" s="849">
        <v>13.21</v>
      </c>
      <c r="N1259" s="832">
        <v>1</v>
      </c>
      <c r="O1259" s="832">
        <v>66.05</v>
      </c>
      <c r="P1259" s="849">
        <v>0.2</v>
      </c>
      <c r="Q1259" s="849">
        <v>13.31</v>
      </c>
      <c r="R1259" s="837">
        <v>1.0075700227100681</v>
      </c>
      <c r="S1259" s="850">
        <v>66.55</v>
      </c>
    </row>
    <row r="1260" spans="1:19" ht="14.45" customHeight="1" x14ac:dyDescent="0.2">
      <c r="A1260" s="831" t="s">
        <v>6366</v>
      </c>
      <c r="B1260" s="832" t="s">
        <v>6367</v>
      </c>
      <c r="C1260" s="832" t="s">
        <v>616</v>
      </c>
      <c r="D1260" s="832" t="s">
        <v>3284</v>
      </c>
      <c r="E1260" s="832" t="s">
        <v>6368</v>
      </c>
      <c r="F1260" s="832" t="s">
        <v>6438</v>
      </c>
      <c r="G1260" s="832" t="s">
        <v>1936</v>
      </c>
      <c r="H1260" s="849">
        <v>0.12</v>
      </c>
      <c r="I1260" s="849">
        <v>23.529999999999998</v>
      </c>
      <c r="J1260" s="832">
        <v>0.22991987492671487</v>
      </c>
      <c r="K1260" s="832">
        <v>196.08333333333331</v>
      </c>
      <c r="L1260" s="849">
        <v>0.51</v>
      </c>
      <c r="M1260" s="849">
        <v>102.33999999999999</v>
      </c>
      <c r="N1260" s="832">
        <v>1</v>
      </c>
      <c r="O1260" s="832">
        <v>200.66666666666663</v>
      </c>
      <c r="P1260" s="849">
        <v>0.31</v>
      </c>
      <c r="Q1260" s="849">
        <v>60.199999999999996</v>
      </c>
      <c r="R1260" s="837">
        <v>0.58823529411764708</v>
      </c>
      <c r="S1260" s="850">
        <v>194.19354838709677</v>
      </c>
    </row>
    <row r="1261" spans="1:19" ht="14.45" customHeight="1" x14ac:dyDescent="0.2">
      <c r="A1261" s="831" t="s">
        <v>6366</v>
      </c>
      <c r="B1261" s="832" t="s">
        <v>6367</v>
      </c>
      <c r="C1261" s="832" t="s">
        <v>616</v>
      </c>
      <c r="D1261" s="832" t="s">
        <v>3284</v>
      </c>
      <c r="E1261" s="832" t="s">
        <v>6368</v>
      </c>
      <c r="F1261" s="832" t="s">
        <v>6439</v>
      </c>
      <c r="G1261" s="832" t="s">
        <v>2816</v>
      </c>
      <c r="H1261" s="849">
        <v>10.43</v>
      </c>
      <c r="I1261" s="849">
        <v>24540.66</v>
      </c>
      <c r="J1261" s="832">
        <v>2.1285694212424473</v>
      </c>
      <c r="K1261" s="832">
        <v>2352.8916586768937</v>
      </c>
      <c r="L1261" s="849">
        <v>4.9000000000000004</v>
      </c>
      <c r="M1261" s="849">
        <v>11529.18</v>
      </c>
      <c r="N1261" s="832">
        <v>1</v>
      </c>
      <c r="O1261" s="832">
        <v>2352.8938775510205</v>
      </c>
      <c r="P1261" s="849"/>
      <c r="Q1261" s="849"/>
      <c r="R1261" s="837"/>
      <c r="S1261" s="850"/>
    </row>
    <row r="1262" spans="1:19" ht="14.45" customHeight="1" x14ac:dyDescent="0.2">
      <c r="A1262" s="831" t="s">
        <v>6366</v>
      </c>
      <c r="B1262" s="832" t="s">
        <v>6367</v>
      </c>
      <c r="C1262" s="832" t="s">
        <v>616</v>
      </c>
      <c r="D1262" s="832" t="s">
        <v>3284</v>
      </c>
      <c r="E1262" s="832" t="s">
        <v>6368</v>
      </c>
      <c r="F1262" s="832" t="s">
        <v>6442</v>
      </c>
      <c r="G1262" s="832" t="s">
        <v>6443</v>
      </c>
      <c r="H1262" s="849">
        <v>1.02</v>
      </c>
      <c r="I1262" s="849">
        <v>507.72</v>
      </c>
      <c r="J1262" s="832">
        <v>6.8004286096972955</v>
      </c>
      <c r="K1262" s="832">
        <v>497.76470588235298</v>
      </c>
      <c r="L1262" s="849">
        <v>0.15</v>
      </c>
      <c r="M1262" s="849">
        <v>74.66</v>
      </c>
      <c r="N1262" s="832">
        <v>1</v>
      </c>
      <c r="O1262" s="832">
        <v>497.73333333333335</v>
      </c>
      <c r="P1262" s="849"/>
      <c r="Q1262" s="849"/>
      <c r="R1262" s="837"/>
      <c r="S1262" s="850"/>
    </row>
    <row r="1263" spans="1:19" ht="14.45" customHeight="1" x14ac:dyDescent="0.2">
      <c r="A1263" s="831" t="s">
        <v>6366</v>
      </c>
      <c r="B1263" s="832" t="s">
        <v>6367</v>
      </c>
      <c r="C1263" s="832" t="s">
        <v>616</v>
      </c>
      <c r="D1263" s="832" t="s">
        <v>3284</v>
      </c>
      <c r="E1263" s="832" t="s">
        <v>6368</v>
      </c>
      <c r="F1263" s="832" t="s">
        <v>6444</v>
      </c>
      <c r="G1263" s="832" t="s">
        <v>6443</v>
      </c>
      <c r="H1263" s="849">
        <v>5.32</v>
      </c>
      <c r="I1263" s="849">
        <v>882.68000000000006</v>
      </c>
      <c r="J1263" s="832"/>
      <c r="K1263" s="832">
        <v>165.91729323308272</v>
      </c>
      <c r="L1263" s="849"/>
      <c r="M1263" s="849"/>
      <c r="N1263" s="832"/>
      <c r="O1263" s="832"/>
      <c r="P1263" s="849"/>
      <c r="Q1263" s="849"/>
      <c r="R1263" s="837"/>
      <c r="S1263" s="850"/>
    </row>
    <row r="1264" spans="1:19" ht="14.45" customHeight="1" x14ac:dyDescent="0.2">
      <c r="A1264" s="831" t="s">
        <v>6366</v>
      </c>
      <c r="B1264" s="832" t="s">
        <v>6367</v>
      </c>
      <c r="C1264" s="832" t="s">
        <v>616</v>
      </c>
      <c r="D1264" s="832" t="s">
        <v>3284</v>
      </c>
      <c r="E1264" s="832" t="s">
        <v>6368</v>
      </c>
      <c r="F1264" s="832" t="s">
        <v>6445</v>
      </c>
      <c r="G1264" s="832" t="s">
        <v>6446</v>
      </c>
      <c r="H1264" s="849">
        <v>1</v>
      </c>
      <c r="I1264" s="849">
        <v>6187.91</v>
      </c>
      <c r="J1264" s="832">
        <v>0.65240279183535765</v>
      </c>
      <c r="K1264" s="832">
        <v>6187.91</v>
      </c>
      <c r="L1264" s="849">
        <v>2</v>
      </c>
      <c r="M1264" s="849">
        <v>9484.7999999999993</v>
      </c>
      <c r="N1264" s="832">
        <v>1</v>
      </c>
      <c r="O1264" s="832">
        <v>4742.3999999999996</v>
      </c>
      <c r="P1264" s="849"/>
      <c r="Q1264" s="849"/>
      <c r="R1264" s="837"/>
      <c r="S1264" s="850"/>
    </row>
    <row r="1265" spans="1:19" ht="14.45" customHeight="1" x14ac:dyDescent="0.2">
      <c r="A1265" s="831" t="s">
        <v>6366</v>
      </c>
      <c r="B1265" s="832" t="s">
        <v>6367</v>
      </c>
      <c r="C1265" s="832" t="s">
        <v>616</v>
      </c>
      <c r="D1265" s="832" t="s">
        <v>3284</v>
      </c>
      <c r="E1265" s="832" t="s">
        <v>6368</v>
      </c>
      <c r="F1265" s="832" t="s">
        <v>6447</v>
      </c>
      <c r="G1265" s="832" t="s">
        <v>6448</v>
      </c>
      <c r="H1265" s="849">
        <v>5.8100000000000005</v>
      </c>
      <c r="I1265" s="849">
        <v>4158.0599999999995</v>
      </c>
      <c r="J1265" s="832"/>
      <c r="K1265" s="832">
        <v>715.67297762478472</v>
      </c>
      <c r="L1265" s="849"/>
      <c r="M1265" s="849"/>
      <c r="N1265" s="832"/>
      <c r="O1265" s="832"/>
      <c r="P1265" s="849"/>
      <c r="Q1265" s="849"/>
      <c r="R1265" s="837"/>
      <c r="S1265" s="850"/>
    </row>
    <row r="1266" spans="1:19" ht="14.45" customHeight="1" x14ac:dyDescent="0.2">
      <c r="A1266" s="831" t="s">
        <v>6366</v>
      </c>
      <c r="B1266" s="832" t="s">
        <v>6367</v>
      </c>
      <c r="C1266" s="832" t="s">
        <v>616</v>
      </c>
      <c r="D1266" s="832" t="s">
        <v>3284</v>
      </c>
      <c r="E1266" s="832" t="s">
        <v>6368</v>
      </c>
      <c r="F1266" s="832" t="s">
        <v>6449</v>
      </c>
      <c r="G1266" s="832" t="s">
        <v>6448</v>
      </c>
      <c r="H1266" s="849">
        <v>30.78</v>
      </c>
      <c r="I1266" s="849">
        <v>44057.08</v>
      </c>
      <c r="J1266" s="832"/>
      <c r="K1266" s="832">
        <v>1431.3541260558804</v>
      </c>
      <c r="L1266" s="849"/>
      <c r="M1266" s="849"/>
      <c r="N1266" s="832"/>
      <c r="O1266" s="832"/>
      <c r="P1266" s="849"/>
      <c r="Q1266" s="849"/>
      <c r="R1266" s="837"/>
      <c r="S1266" s="850"/>
    </row>
    <row r="1267" spans="1:19" ht="14.45" customHeight="1" x14ac:dyDescent="0.2">
      <c r="A1267" s="831" t="s">
        <v>6366</v>
      </c>
      <c r="B1267" s="832" t="s">
        <v>6367</v>
      </c>
      <c r="C1267" s="832" t="s">
        <v>616</v>
      </c>
      <c r="D1267" s="832" t="s">
        <v>3284</v>
      </c>
      <c r="E1267" s="832" t="s">
        <v>6368</v>
      </c>
      <c r="F1267" s="832" t="s">
        <v>6450</v>
      </c>
      <c r="G1267" s="832" t="s">
        <v>6451</v>
      </c>
      <c r="H1267" s="849"/>
      <c r="I1267" s="849"/>
      <c r="J1267" s="832"/>
      <c r="K1267" s="832"/>
      <c r="L1267" s="849"/>
      <c r="M1267" s="849"/>
      <c r="N1267" s="832"/>
      <c r="O1267" s="832"/>
      <c r="P1267" s="849">
        <v>4</v>
      </c>
      <c r="Q1267" s="849">
        <v>941.84</v>
      </c>
      <c r="R1267" s="837"/>
      <c r="S1267" s="850">
        <v>235.46</v>
      </c>
    </row>
    <row r="1268" spans="1:19" ht="14.45" customHeight="1" x14ac:dyDescent="0.2">
      <c r="A1268" s="831" t="s">
        <v>6366</v>
      </c>
      <c r="B1268" s="832" t="s">
        <v>6367</v>
      </c>
      <c r="C1268" s="832" t="s">
        <v>616</v>
      </c>
      <c r="D1268" s="832" t="s">
        <v>3284</v>
      </c>
      <c r="E1268" s="832" t="s">
        <v>6368</v>
      </c>
      <c r="F1268" s="832" t="s">
        <v>6454</v>
      </c>
      <c r="G1268" s="832" t="s">
        <v>6453</v>
      </c>
      <c r="H1268" s="849"/>
      <c r="I1268" s="849"/>
      <c r="J1268" s="832"/>
      <c r="K1268" s="832"/>
      <c r="L1268" s="849">
        <v>2</v>
      </c>
      <c r="M1268" s="849">
        <v>174924.06</v>
      </c>
      <c r="N1268" s="832">
        <v>1</v>
      </c>
      <c r="O1268" s="832">
        <v>87462.03</v>
      </c>
      <c r="P1268" s="849">
        <v>4</v>
      </c>
      <c r="Q1268" s="849">
        <v>315243.2</v>
      </c>
      <c r="R1268" s="837">
        <v>1.8021717538456403</v>
      </c>
      <c r="S1268" s="850">
        <v>78810.8</v>
      </c>
    </row>
    <row r="1269" spans="1:19" ht="14.45" customHeight="1" x14ac:dyDescent="0.2">
      <c r="A1269" s="831" t="s">
        <v>6366</v>
      </c>
      <c r="B1269" s="832" t="s">
        <v>6367</v>
      </c>
      <c r="C1269" s="832" t="s">
        <v>616</v>
      </c>
      <c r="D1269" s="832" t="s">
        <v>3284</v>
      </c>
      <c r="E1269" s="832" t="s">
        <v>6368</v>
      </c>
      <c r="F1269" s="832" t="s">
        <v>6455</v>
      </c>
      <c r="G1269" s="832" t="s">
        <v>6456</v>
      </c>
      <c r="H1269" s="849"/>
      <c r="I1269" s="849"/>
      <c r="J1269" s="832"/>
      <c r="K1269" s="832"/>
      <c r="L1269" s="849">
        <v>3.68</v>
      </c>
      <c r="M1269" s="849">
        <v>14267.36</v>
      </c>
      <c r="N1269" s="832">
        <v>1</v>
      </c>
      <c r="O1269" s="832">
        <v>3877</v>
      </c>
      <c r="P1269" s="849"/>
      <c r="Q1269" s="849"/>
      <c r="R1269" s="837"/>
      <c r="S1269" s="850"/>
    </row>
    <row r="1270" spans="1:19" ht="14.45" customHeight="1" x14ac:dyDescent="0.2">
      <c r="A1270" s="831" t="s">
        <v>6366</v>
      </c>
      <c r="B1270" s="832" t="s">
        <v>6367</v>
      </c>
      <c r="C1270" s="832" t="s">
        <v>616</v>
      </c>
      <c r="D1270" s="832" t="s">
        <v>3284</v>
      </c>
      <c r="E1270" s="832" t="s">
        <v>6368</v>
      </c>
      <c r="F1270" s="832" t="s">
        <v>6457</v>
      </c>
      <c r="G1270" s="832" t="s">
        <v>6456</v>
      </c>
      <c r="H1270" s="849"/>
      <c r="I1270" s="849"/>
      <c r="J1270" s="832"/>
      <c r="K1270" s="832"/>
      <c r="L1270" s="849">
        <v>6</v>
      </c>
      <c r="M1270" s="849">
        <v>106284</v>
      </c>
      <c r="N1270" s="832">
        <v>1</v>
      </c>
      <c r="O1270" s="832">
        <v>17714</v>
      </c>
      <c r="P1270" s="849"/>
      <c r="Q1270" s="849"/>
      <c r="R1270" s="837"/>
      <c r="S1270" s="850"/>
    </row>
    <row r="1271" spans="1:19" ht="14.45" customHeight="1" x14ac:dyDescent="0.2">
      <c r="A1271" s="831" t="s">
        <v>6366</v>
      </c>
      <c r="B1271" s="832" t="s">
        <v>6367</v>
      </c>
      <c r="C1271" s="832" t="s">
        <v>616</v>
      </c>
      <c r="D1271" s="832" t="s">
        <v>3284</v>
      </c>
      <c r="E1271" s="832" t="s">
        <v>6368</v>
      </c>
      <c r="F1271" s="832" t="s">
        <v>6458</v>
      </c>
      <c r="G1271" s="832" t="s">
        <v>2797</v>
      </c>
      <c r="H1271" s="849">
        <v>12.59</v>
      </c>
      <c r="I1271" s="849">
        <v>3320.96</v>
      </c>
      <c r="J1271" s="832">
        <v>2.2311981833084746</v>
      </c>
      <c r="K1271" s="832">
        <v>263.77760127084991</v>
      </c>
      <c r="L1271" s="849">
        <v>18.899999999999999</v>
      </c>
      <c r="M1271" s="849">
        <v>1488.42</v>
      </c>
      <c r="N1271" s="832">
        <v>1</v>
      </c>
      <c r="O1271" s="832">
        <v>78.75238095238096</v>
      </c>
      <c r="P1271" s="849">
        <v>12.979999999999999</v>
      </c>
      <c r="Q1271" s="849">
        <v>1022.3</v>
      </c>
      <c r="R1271" s="837">
        <v>0.68683570497574598</v>
      </c>
      <c r="S1271" s="850">
        <v>78.759630200308166</v>
      </c>
    </row>
    <row r="1272" spans="1:19" ht="14.45" customHeight="1" x14ac:dyDescent="0.2">
      <c r="A1272" s="831" t="s">
        <v>6366</v>
      </c>
      <c r="B1272" s="832" t="s">
        <v>6367</v>
      </c>
      <c r="C1272" s="832" t="s">
        <v>616</v>
      </c>
      <c r="D1272" s="832" t="s">
        <v>3284</v>
      </c>
      <c r="E1272" s="832" t="s">
        <v>6368</v>
      </c>
      <c r="F1272" s="832" t="s">
        <v>6465</v>
      </c>
      <c r="G1272" s="832" t="s">
        <v>3228</v>
      </c>
      <c r="H1272" s="849">
        <v>2</v>
      </c>
      <c r="I1272" s="849">
        <v>140043.20000000001</v>
      </c>
      <c r="J1272" s="832">
        <v>0.28625525806229407</v>
      </c>
      <c r="K1272" s="832">
        <v>70021.600000000006</v>
      </c>
      <c r="L1272" s="849">
        <v>7</v>
      </c>
      <c r="M1272" s="849">
        <v>489224.9</v>
      </c>
      <c r="N1272" s="832">
        <v>1</v>
      </c>
      <c r="O1272" s="832">
        <v>69889.271428571432</v>
      </c>
      <c r="P1272" s="849">
        <v>5</v>
      </c>
      <c r="Q1272" s="849">
        <v>337771.5</v>
      </c>
      <c r="R1272" s="837">
        <v>0.69042172628580434</v>
      </c>
      <c r="S1272" s="850">
        <v>67554.3</v>
      </c>
    </row>
    <row r="1273" spans="1:19" ht="14.45" customHeight="1" x14ac:dyDescent="0.2">
      <c r="A1273" s="831" t="s">
        <v>6366</v>
      </c>
      <c r="B1273" s="832" t="s">
        <v>6367</v>
      </c>
      <c r="C1273" s="832" t="s">
        <v>616</v>
      </c>
      <c r="D1273" s="832" t="s">
        <v>3284</v>
      </c>
      <c r="E1273" s="832" t="s">
        <v>6368</v>
      </c>
      <c r="F1273" s="832" t="s">
        <v>6466</v>
      </c>
      <c r="G1273" s="832" t="s">
        <v>6467</v>
      </c>
      <c r="H1273" s="849">
        <v>5</v>
      </c>
      <c r="I1273" s="849">
        <v>33558.1</v>
      </c>
      <c r="J1273" s="832">
        <v>0.22727272727272724</v>
      </c>
      <c r="K1273" s="832">
        <v>6711.62</v>
      </c>
      <c r="L1273" s="849">
        <v>22</v>
      </c>
      <c r="M1273" s="849">
        <v>147655.64000000001</v>
      </c>
      <c r="N1273" s="832">
        <v>1</v>
      </c>
      <c r="O1273" s="832">
        <v>6711.6200000000008</v>
      </c>
      <c r="P1273" s="849">
        <v>28</v>
      </c>
      <c r="Q1273" s="849">
        <v>187784.80000000002</v>
      </c>
      <c r="R1273" s="837">
        <v>1.271775328053842</v>
      </c>
      <c r="S1273" s="850">
        <v>6706.6</v>
      </c>
    </row>
    <row r="1274" spans="1:19" ht="14.45" customHeight="1" x14ac:dyDescent="0.2">
      <c r="A1274" s="831" t="s">
        <v>6366</v>
      </c>
      <c r="B1274" s="832" t="s">
        <v>6367</v>
      </c>
      <c r="C1274" s="832" t="s">
        <v>616</v>
      </c>
      <c r="D1274" s="832" t="s">
        <v>3284</v>
      </c>
      <c r="E1274" s="832" t="s">
        <v>6368</v>
      </c>
      <c r="F1274" s="832" t="s">
        <v>6468</v>
      </c>
      <c r="G1274" s="832" t="s">
        <v>2797</v>
      </c>
      <c r="H1274" s="849">
        <v>19.95</v>
      </c>
      <c r="I1274" s="849">
        <v>52624.86</v>
      </c>
      <c r="J1274" s="832">
        <v>5.8276258438313935</v>
      </c>
      <c r="K1274" s="832">
        <v>2637.8375939849625</v>
      </c>
      <c r="L1274" s="849">
        <v>18.95</v>
      </c>
      <c r="M1274" s="849">
        <v>9030.24</v>
      </c>
      <c r="N1274" s="832">
        <v>1</v>
      </c>
      <c r="O1274" s="832">
        <v>476.5298153034301</v>
      </c>
      <c r="P1274" s="849">
        <v>7.3100000000000005</v>
      </c>
      <c r="Q1274" s="849">
        <v>3483.4300000000003</v>
      </c>
      <c r="R1274" s="837">
        <v>0.38575165222629748</v>
      </c>
      <c r="S1274" s="850">
        <v>476.52941176470591</v>
      </c>
    </row>
    <row r="1275" spans="1:19" ht="14.45" customHeight="1" x14ac:dyDescent="0.2">
      <c r="A1275" s="831" t="s">
        <v>6366</v>
      </c>
      <c r="B1275" s="832" t="s">
        <v>6367</v>
      </c>
      <c r="C1275" s="832" t="s">
        <v>616</v>
      </c>
      <c r="D1275" s="832" t="s">
        <v>3284</v>
      </c>
      <c r="E1275" s="832" t="s">
        <v>6368</v>
      </c>
      <c r="F1275" s="832" t="s">
        <v>6469</v>
      </c>
      <c r="G1275" s="832" t="s">
        <v>2797</v>
      </c>
      <c r="H1275" s="849">
        <v>5.31</v>
      </c>
      <c r="I1275" s="849">
        <v>7003.4</v>
      </c>
      <c r="J1275" s="832">
        <v>15.587358112619629</v>
      </c>
      <c r="K1275" s="832">
        <v>1318.9077212806026</v>
      </c>
      <c r="L1275" s="849">
        <v>2</v>
      </c>
      <c r="M1275" s="849">
        <v>449.3</v>
      </c>
      <c r="N1275" s="832">
        <v>1</v>
      </c>
      <c r="O1275" s="832">
        <v>224.65</v>
      </c>
      <c r="P1275" s="849">
        <v>6.58</v>
      </c>
      <c r="Q1275" s="849">
        <v>1478.2</v>
      </c>
      <c r="R1275" s="837">
        <v>3.2900066770531939</v>
      </c>
      <c r="S1275" s="850">
        <v>224.65045592705167</v>
      </c>
    </row>
    <row r="1276" spans="1:19" ht="14.45" customHeight="1" x14ac:dyDescent="0.2">
      <c r="A1276" s="831" t="s">
        <v>6366</v>
      </c>
      <c r="B1276" s="832" t="s">
        <v>6367</v>
      </c>
      <c r="C1276" s="832" t="s">
        <v>616</v>
      </c>
      <c r="D1276" s="832" t="s">
        <v>3284</v>
      </c>
      <c r="E1276" s="832" t="s">
        <v>6368</v>
      </c>
      <c r="F1276" s="832" t="s">
        <v>6470</v>
      </c>
      <c r="G1276" s="832" t="s">
        <v>779</v>
      </c>
      <c r="H1276" s="849">
        <v>8</v>
      </c>
      <c r="I1276" s="849">
        <v>6314.32</v>
      </c>
      <c r="J1276" s="832"/>
      <c r="K1276" s="832">
        <v>789.29</v>
      </c>
      <c r="L1276" s="849"/>
      <c r="M1276" s="849"/>
      <c r="N1276" s="832"/>
      <c r="O1276" s="832"/>
      <c r="P1276" s="849">
        <v>0.38</v>
      </c>
      <c r="Q1276" s="849">
        <v>236.11</v>
      </c>
      <c r="R1276" s="837"/>
      <c r="S1276" s="850">
        <v>621.34210526315792</v>
      </c>
    </row>
    <row r="1277" spans="1:19" ht="14.45" customHeight="1" x14ac:dyDescent="0.2">
      <c r="A1277" s="831" t="s">
        <v>6366</v>
      </c>
      <c r="B1277" s="832" t="s">
        <v>6367</v>
      </c>
      <c r="C1277" s="832" t="s">
        <v>616</v>
      </c>
      <c r="D1277" s="832" t="s">
        <v>3284</v>
      </c>
      <c r="E1277" s="832" t="s">
        <v>6368</v>
      </c>
      <c r="F1277" s="832" t="s">
        <v>6471</v>
      </c>
      <c r="G1277" s="832" t="s">
        <v>2831</v>
      </c>
      <c r="H1277" s="849"/>
      <c r="I1277" s="849"/>
      <c r="J1277" s="832"/>
      <c r="K1277" s="832"/>
      <c r="L1277" s="849"/>
      <c r="M1277" s="849"/>
      <c r="N1277" s="832"/>
      <c r="O1277" s="832"/>
      <c r="P1277" s="849">
        <v>4.3999999999999995</v>
      </c>
      <c r="Q1277" s="849">
        <v>2537.5100000000002</v>
      </c>
      <c r="R1277" s="837"/>
      <c r="S1277" s="850">
        <v>576.70681818181833</v>
      </c>
    </row>
    <row r="1278" spans="1:19" ht="14.45" customHeight="1" x14ac:dyDescent="0.2">
      <c r="A1278" s="831" t="s">
        <v>6366</v>
      </c>
      <c r="B1278" s="832" t="s">
        <v>6367</v>
      </c>
      <c r="C1278" s="832" t="s">
        <v>616</v>
      </c>
      <c r="D1278" s="832" t="s">
        <v>3284</v>
      </c>
      <c r="E1278" s="832" t="s">
        <v>6368</v>
      </c>
      <c r="F1278" s="832" t="s">
        <v>6472</v>
      </c>
      <c r="G1278" s="832" t="s">
        <v>2831</v>
      </c>
      <c r="H1278" s="849">
        <v>0.8</v>
      </c>
      <c r="I1278" s="849">
        <v>5385.16</v>
      </c>
      <c r="J1278" s="832">
        <v>2.4029628968563839</v>
      </c>
      <c r="K1278" s="832">
        <v>6731.45</v>
      </c>
      <c r="L1278" s="849">
        <v>4.2</v>
      </c>
      <c r="M1278" s="849">
        <v>2241.0500000000002</v>
      </c>
      <c r="N1278" s="832">
        <v>1</v>
      </c>
      <c r="O1278" s="832">
        <v>533.58333333333337</v>
      </c>
      <c r="P1278" s="849">
        <v>13.6</v>
      </c>
      <c r="Q1278" s="849">
        <v>7256.76</v>
      </c>
      <c r="R1278" s="837">
        <v>3.2381071372794001</v>
      </c>
      <c r="S1278" s="850">
        <v>533.58529411764709</v>
      </c>
    </row>
    <row r="1279" spans="1:19" ht="14.45" customHeight="1" x14ac:dyDescent="0.2">
      <c r="A1279" s="831" t="s">
        <v>6366</v>
      </c>
      <c r="B1279" s="832" t="s">
        <v>6367</v>
      </c>
      <c r="C1279" s="832" t="s">
        <v>616</v>
      </c>
      <c r="D1279" s="832" t="s">
        <v>3284</v>
      </c>
      <c r="E1279" s="832" t="s">
        <v>6368</v>
      </c>
      <c r="F1279" s="832" t="s">
        <v>6473</v>
      </c>
      <c r="G1279" s="832" t="s">
        <v>6474</v>
      </c>
      <c r="H1279" s="849">
        <v>2</v>
      </c>
      <c r="I1279" s="849">
        <v>9984</v>
      </c>
      <c r="J1279" s="832"/>
      <c r="K1279" s="832">
        <v>4992</v>
      </c>
      <c r="L1279" s="849"/>
      <c r="M1279" s="849"/>
      <c r="N1279" s="832"/>
      <c r="O1279" s="832"/>
      <c r="P1279" s="849">
        <v>0</v>
      </c>
      <c r="Q1279" s="849">
        <v>0</v>
      </c>
      <c r="R1279" s="837"/>
      <c r="S1279" s="850"/>
    </row>
    <row r="1280" spans="1:19" ht="14.45" customHeight="1" x14ac:dyDescent="0.2">
      <c r="A1280" s="831" t="s">
        <v>6366</v>
      </c>
      <c r="B1280" s="832" t="s">
        <v>6367</v>
      </c>
      <c r="C1280" s="832" t="s">
        <v>616</v>
      </c>
      <c r="D1280" s="832" t="s">
        <v>3284</v>
      </c>
      <c r="E1280" s="832" t="s">
        <v>6368</v>
      </c>
      <c r="F1280" s="832" t="s">
        <v>6476</v>
      </c>
      <c r="G1280" s="832" t="s">
        <v>6477</v>
      </c>
      <c r="H1280" s="849">
        <v>10</v>
      </c>
      <c r="I1280" s="849">
        <v>37998.800000000003</v>
      </c>
      <c r="J1280" s="832">
        <v>0.22458572672444138</v>
      </c>
      <c r="K1280" s="832">
        <v>3799.88</v>
      </c>
      <c r="L1280" s="849">
        <v>49</v>
      </c>
      <c r="M1280" s="849">
        <v>169195.08000000002</v>
      </c>
      <c r="N1280" s="832">
        <v>1</v>
      </c>
      <c r="O1280" s="832">
        <v>3452.9608163265311</v>
      </c>
      <c r="P1280" s="849">
        <v>96</v>
      </c>
      <c r="Q1280" s="849">
        <v>308989.11</v>
      </c>
      <c r="R1280" s="837">
        <v>1.8262298761878888</v>
      </c>
      <c r="S1280" s="850">
        <v>3218.6365624999999</v>
      </c>
    </row>
    <row r="1281" spans="1:19" ht="14.45" customHeight="1" x14ac:dyDescent="0.2">
      <c r="A1281" s="831" t="s">
        <v>6366</v>
      </c>
      <c r="B1281" s="832" t="s">
        <v>6367</v>
      </c>
      <c r="C1281" s="832" t="s">
        <v>616</v>
      </c>
      <c r="D1281" s="832" t="s">
        <v>3284</v>
      </c>
      <c r="E1281" s="832" t="s">
        <v>6368</v>
      </c>
      <c r="F1281" s="832" t="s">
        <v>6478</v>
      </c>
      <c r="G1281" s="832" t="s">
        <v>6477</v>
      </c>
      <c r="H1281" s="849">
        <v>0.5</v>
      </c>
      <c r="I1281" s="849">
        <v>3640.36</v>
      </c>
      <c r="J1281" s="832">
        <v>6.5389400276835652E-2</v>
      </c>
      <c r="K1281" s="832">
        <v>7280.72</v>
      </c>
      <c r="L1281" s="849">
        <v>9</v>
      </c>
      <c r="M1281" s="849">
        <v>55672.020000000004</v>
      </c>
      <c r="N1281" s="832">
        <v>1</v>
      </c>
      <c r="O1281" s="832">
        <v>6185.7800000000007</v>
      </c>
      <c r="P1281" s="849">
        <v>3</v>
      </c>
      <c r="Q1281" s="849">
        <v>11817.68</v>
      </c>
      <c r="R1281" s="837">
        <v>0.21227323887295627</v>
      </c>
      <c r="S1281" s="850">
        <v>3939.2266666666669</v>
      </c>
    </row>
    <row r="1282" spans="1:19" ht="14.45" customHeight="1" x14ac:dyDescent="0.2">
      <c r="A1282" s="831" t="s">
        <v>6366</v>
      </c>
      <c r="B1282" s="832" t="s">
        <v>6367</v>
      </c>
      <c r="C1282" s="832" t="s">
        <v>616</v>
      </c>
      <c r="D1282" s="832" t="s">
        <v>3284</v>
      </c>
      <c r="E1282" s="832" t="s">
        <v>6368</v>
      </c>
      <c r="F1282" s="832" t="s">
        <v>6479</v>
      </c>
      <c r="G1282" s="832" t="s">
        <v>6480</v>
      </c>
      <c r="H1282" s="849">
        <v>13</v>
      </c>
      <c r="I1282" s="849">
        <v>605800</v>
      </c>
      <c r="J1282" s="832"/>
      <c r="K1282" s="832">
        <v>46600</v>
      </c>
      <c r="L1282" s="849"/>
      <c r="M1282" s="849"/>
      <c r="N1282" s="832"/>
      <c r="O1282" s="832"/>
      <c r="P1282" s="849"/>
      <c r="Q1282" s="849"/>
      <c r="R1282" s="837"/>
      <c r="S1282" s="850"/>
    </row>
    <row r="1283" spans="1:19" ht="14.45" customHeight="1" x14ac:dyDescent="0.2">
      <c r="A1283" s="831" t="s">
        <v>6366</v>
      </c>
      <c r="B1283" s="832" t="s">
        <v>6367</v>
      </c>
      <c r="C1283" s="832" t="s">
        <v>616</v>
      </c>
      <c r="D1283" s="832" t="s">
        <v>3284</v>
      </c>
      <c r="E1283" s="832" t="s">
        <v>6368</v>
      </c>
      <c r="F1283" s="832" t="s">
        <v>6481</v>
      </c>
      <c r="G1283" s="832" t="s">
        <v>6482</v>
      </c>
      <c r="H1283" s="849"/>
      <c r="I1283" s="849"/>
      <c r="J1283" s="832"/>
      <c r="K1283" s="832"/>
      <c r="L1283" s="849"/>
      <c r="M1283" s="849"/>
      <c r="N1283" s="832"/>
      <c r="O1283" s="832"/>
      <c r="P1283" s="849">
        <v>1</v>
      </c>
      <c r="Q1283" s="849">
        <v>293304</v>
      </c>
      <c r="R1283" s="837"/>
      <c r="S1283" s="850">
        <v>293304</v>
      </c>
    </row>
    <row r="1284" spans="1:19" ht="14.45" customHeight="1" x14ac:dyDescent="0.2">
      <c r="A1284" s="831" t="s">
        <v>6366</v>
      </c>
      <c r="B1284" s="832" t="s">
        <v>6367</v>
      </c>
      <c r="C1284" s="832" t="s">
        <v>616</v>
      </c>
      <c r="D1284" s="832" t="s">
        <v>3284</v>
      </c>
      <c r="E1284" s="832" t="s">
        <v>6368</v>
      </c>
      <c r="F1284" s="832" t="s">
        <v>6483</v>
      </c>
      <c r="G1284" s="832" t="s">
        <v>6482</v>
      </c>
      <c r="H1284" s="849"/>
      <c r="I1284" s="849"/>
      <c r="J1284" s="832"/>
      <c r="K1284" s="832"/>
      <c r="L1284" s="849">
        <v>13.83</v>
      </c>
      <c r="M1284" s="849">
        <v>1009054.78</v>
      </c>
      <c r="N1284" s="832">
        <v>1</v>
      </c>
      <c r="O1284" s="832">
        <v>72961.300072306578</v>
      </c>
      <c r="P1284" s="849">
        <v>8.14</v>
      </c>
      <c r="Q1284" s="849">
        <v>593904.98</v>
      </c>
      <c r="R1284" s="837">
        <v>0.5885755578106473</v>
      </c>
      <c r="S1284" s="850">
        <v>72961.299754299747</v>
      </c>
    </row>
    <row r="1285" spans="1:19" ht="14.45" customHeight="1" x14ac:dyDescent="0.2">
      <c r="A1285" s="831" t="s">
        <v>6366</v>
      </c>
      <c r="B1285" s="832" t="s">
        <v>6367</v>
      </c>
      <c r="C1285" s="832" t="s">
        <v>616</v>
      </c>
      <c r="D1285" s="832" t="s">
        <v>3284</v>
      </c>
      <c r="E1285" s="832" t="s">
        <v>6368</v>
      </c>
      <c r="F1285" s="832" t="s">
        <v>6485</v>
      </c>
      <c r="G1285" s="832" t="s">
        <v>6486</v>
      </c>
      <c r="H1285" s="849">
        <v>1</v>
      </c>
      <c r="I1285" s="849">
        <v>89502.83</v>
      </c>
      <c r="J1285" s="832">
        <v>0.50000016759252219</v>
      </c>
      <c r="K1285" s="832">
        <v>89502.83</v>
      </c>
      <c r="L1285" s="849">
        <v>2</v>
      </c>
      <c r="M1285" s="849">
        <v>179005.6</v>
      </c>
      <c r="N1285" s="832">
        <v>1</v>
      </c>
      <c r="O1285" s="832">
        <v>89502.8</v>
      </c>
      <c r="P1285" s="849">
        <v>8</v>
      </c>
      <c r="Q1285" s="849">
        <v>716020.8</v>
      </c>
      <c r="R1285" s="837">
        <v>3.999991061732147</v>
      </c>
      <c r="S1285" s="850">
        <v>89502.6</v>
      </c>
    </row>
    <row r="1286" spans="1:19" ht="14.45" customHeight="1" x14ac:dyDescent="0.2">
      <c r="A1286" s="831" t="s">
        <v>6366</v>
      </c>
      <c r="B1286" s="832" t="s">
        <v>6367</v>
      </c>
      <c r="C1286" s="832" t="s">
        <v>616</v>
      </c>
      <c r="D1286" s="832" t="s">
        <v>3284</v>
      </c>
      <c r="E1286" s="832" t="s">
        <v>6368</v>
      </c>
      <c r="F1286" s="832" t="s">
        <v>6487</v>
      </c>
      <c r="G1286" s="832" t="s">
        <v>6488</v>
      </c>
      <c r="H1286" s="849">
        <v>6.03</v>
      </c>
      <c r="I1286" s="849">
        <v>6537.07</v>
      </c>
      <c r="J1286" s="832">
        <v>3.1092630026873409</v>
      </c>
      <c r="K1286" s="832">
        <v>1084.0912106135986</v>
      </c>
      <c r="L1286" s="849">
        <v>3.3600000000000003</v>
      </c>
      <c r="M1286" s="849">
        <v>2102.4499999999998</v>
      </c>
      <c r="N1286" s="832">
        <v>1</v>
      </c>
      <c r="O1286" s="832">
        <v>625.72916666666652</v>
      </c>
      <c r="P1286" s="849">
        <v>3.25</v>
      </c>
      <c r="Q1286" s="849">
        <v>1708.8500000000004</v>
      </c>
      <c r="R1286" s="837">
        <v>0.81278984042426716</v>
      </c>
      <c r="S1286" s="850">
        <v>525.80000000000007</v>
      </c>
    </row>
    <row r="1287" spans="1:19" ht="14.45" customHeight="1" x14ac:dyDescent="0.2">
      <c r="A1287" s="831" t="s">
        <v>6366</v>
      </c>
      <c r="B1287" s="832" t="s">
        <v>6367</v>
      </c>
      <c r="C1287" s="832" t="s">
        <v>616</v>
      </c>
      <c r="D1287" s="832" t="s">
        <v>3284</v>
      </c>
      <c r="E1287" s="832" t="s">
        <v>6368</v>
      </c>
      <c r="F1287" s="832" t="s">
        <v>6489</v>
      </c>
      <c r="G1287" s="832" t="s">
        <v>6488</v>
      </c>
      <c r="H1287" s="849">
        <v>12.01</v>
      </c>
      <c r="I1287" s="849">
        <v>4340</v>
      </c>
      <c r="J1287" s="832">
        <v>0.63620505152674545</v>
      </c>
      <c r="K1287" s="832">
        <v>361.3655287260616</v>
      </c>
      <c r="L1287" s="849">
        <v>28.28</v>
      </c>
      <c r="M1287" s="849">
        <v>6821.7000000000007</v>
      </c>
      <c r="N1287" s="832">
        <v>1</v>
      </c>
      <c r="O1287" s="832">
        <v>241.21994342291373</v>
      </c>
      <c r="P1287" s="849">
        <v>18.66</v>
      </c>
      <c r="Q1287" s="849">
        <v>4084.7</v>
      </c>
      <c r="R1287" s="837">
        <v>0.5987803626661975</v>
      </c>
      <c r="S1287" s="850">
        <v>218.90139335476954</v>
      </c>
    </row>
    <row r="1288" spans="1:19" ht="14.45" customHeight="1" x14ac:dyDescent="0.2">
      <c r="A1288" s="831" t="s">
        <v>6366</v>
      </c>
      <c r="B1288" s="832" t="s">
        <v>6367</v>
      </c>
      <c r="C1288" s="832" t="s">
        <v>616</v>
      </c>
      <c r="D1288" s="832" t="s">
        <v>3284</v>
      </c>
      <c r="E1288" s="832" t="s">
        <v>6368</v>
      </c>
      <c r="F1288" s="832" t="s">
        <v>6490</v>
      </c>
      <c r="G1288" s="832" t="s">
        <v>6488</v>
      </c>
      <c r="H1288" s="849">
        <v>9.370000000000001</v>
      </c>
      <c r="I1288" s="849">
        <v>1128.6099999999999</v>
      </c>
      <c r="J1288" s="832">
        <v>0.73002412693484442</v>
      </c>
      <c r="K1288" s="832">
        <v>120.44930629669155</v>
      </c>
      <c r="L1288" s="849">
        <v>19.52</v>
      </c>
      <c r="M1288" s="849">
        <v>1545.9899999999998</v>
      </c>
      <c r="N1288" s="832">
        <v>1</v>
      </c>
      <c r="O1288" s="832">
        <v>79.200307377049171</v>
      </c>
      <c r="P1288" s="849">
        <v>18.63</v>
      </c>
      <c r="Q1288" s="849">
        <v>1475.5</v>
      </c>
      <c r="R1288" s="837">
        <v>0.95440462098719925</v>
      </c>
      <c r="S1288" s="850">
        <v>79.200214707461086</v>
      </c>
    </row>
    <row r="1289" spans="1:19" ht="14.45" customHeight="1" x14ac:dyDescent="0.2">
      <c r="A1289" s="831" t="s">
        <v>6366</v>
      </c>
      <c r="B1289" s="832" t="s">
        <v>6367</v>
      </c>
      <c r="C1289" s="832" t="s">
        <v>616</v>
      </c>
      <c r="D1289" s="832" t="s">
        <v>3284</v>
      </c>
      <c r="E1289" s="832" t="s">
        <v>6368</v>
      </c>
      <c r="F1289" s="832" t="s">
        <v>6491</v>
      </c>
      <c r="G1289" s="832" t="s">
        <v>6488</v>
      </c>
      <c r="H1289" s="849">
        <v>3.6100000000000003</v>
      </c>
      <c r="I1289" s="849">
        <v>5218.1400000000003</v>
      </c>
      <c r="J1289" s="832">
        <v>1.517408435959696</v>
      </c>
      <c r="K1289" s="832">
        <v>1445.4681440443212</v>
      </c>
      <c r="L1289" s="849">
        <v>4.6800000000000006</v>
      </c>
      <c r="M1289" s="849">
        <v>3438.85</v>
      </c>
      <c r="N1289" s="832">
        <v>1</v>
      </c>
      <c r="O1289" s="832">
        <v>734.79700854700843</v>
      </c>
      <c r="P1289" s="849">
        <v>3.4699999999999998</v>
      </c>
      <c r="Q1289" s="849">
        <v>2549.7600000000002</v>
      </c>
      <c r="R1289" s="837">
        <v>0.7414571731828955</v>
      </c>
      <c r="S1289" s="850">
        <v>734.80115273775232</v>
      </c>
    </row>
    <row r="1290" spans="1:19" ht="14.45" customHeight="1" x14ac:dyDescent="0.2">
      <c r="A1290" s="831" t="s">
        <v>6366</v>
      </c>
      <c r="B1290" s="832" t="s">
        <v>6367</v>
      </c>
      <c r="C1290" s="832" t="s">
        <v>616</v>
      </c>
      <c r="D1290" s="832" t="s">
        <v>3284</v>
      </c>
      <c r="E1290" s="832" t="s">
        <v>6368</v>
      </c>
      <c r="F1290" s="832" t="s">
        <v>6492</v>
      </c>
      <c r="G1290" s="832" t="s">
        <v>6493</v>
      </c>
      <c r="H1290" s="849"/>
      <c r="I1290" s="849"/>
      <c r="J1290" s="832"/>
      <c r="K1290" s="832"/>
      <c r="L1290" s="849"/>
      <c r="M1290" s="849"/>
      <c r="N1290" s="832"/>
      <c r="O1290" s="832"/>
      <c r="P1290" s="849">
        <v>12.030000000000001</v>
      </c>
      <c r="Q1290" s="849">
        <v>1255.29</v>
      </c>
      <c r="R1290" s="837"/>
      <c r="S1290" s="850">
        <v>104.34663341645884</v>
      </c>
    </row>
    <row r="1291" spans="1:19" ht="14.45" customHeight="1" x14ac:dyDescent="0.2">
      <c r="A1291" s="831" t="s">
        <v>6366</v>
      </c>
      <c r="B1291" s="832" t="s">
        <v>6367</v>
      </c>
      <c r="C1291" s="832" t="s">
        <v>616</v>
      </c>
      <c r="D1291" s="832" t="s">
        <v>3284</v>
      </c>
      <c r="E1291" s="832" t="s">
        <v>6368</v>
      </c>
      <c r="F1291" s="832" t="s">
        <v>6494</v>
      </c>
      <c r="G1291" s="832" t="s">
        <v>6493</v>
      </c>
      <c r="H1291" s="849"/>
      <c r="I1291" s="849"/>
      <c r="J1291" s="832"/>
      <c r="K1291" s="832"/>
      <c r="L1291" s="849"/>
      <c r="M1291" s="849"/>
      <c r="N1291" s="832"/>
      <c r="O1291" s="832"/>
      <c r="P1291" s="849">
        <v>39.31</v>
      </c>
      <c r="Q1291" s="849">
        <v>7056.39</v>
      </c>
      <c r="R1291" s="837"/>
      <c r="S1291" s="850">
        <v>179.50623251081149</v>
      </c>
    </row>
    <row r="1292" spans="1:19" ht="14.45" customHeight="1" x14ac:dyDescent="0.2">
      <c r="A1292" s="831" t="s">
        <v>6366</v>
      </c>
      <c r="B1292" s="832" t="s">
        <v>6367</v>
      </c>
      <c r="C1292" s="832" t="s">
        <v>616</v>
      </c>
      <c r="D1292" s="832" t="s">
        <v>3284</v>
      </c>
      <c r="E1292" s="832" t="s">
        <v>6368</v>
      </c>
      <c r="F1292" s="832" t="s">
        <v>6495</v>
      </c>
      <c r="G1292" s="832" t="s">
        <v>2307</v>
      </c>
      <c r="H1292" s="849"/>
      <c r="I1292" s="849"/>
      <c r="J1292" s="832"/>
      <c r="K1292" s="832"/>
      <c r="L1292" s="849">
        <v>14.44</v>
      </c>
      <c r="M1292" s="849">
        <v>128665.33</v>
      </c>
      <c r="N1292" s="832">
        <v>1</v>
      </c>
      <c r="O1292" s="832">
        <v>8910.3414127423821</v>
      </c>
      <c r="P1292" s="849"/>
      <c r="Q1292" s="849"/>
      <c r="R1292" s="837"/>
      <c r="S1292" s="850"/>
    </row>
    <row r="1293" spans="1:19" ht="14.45" customHeight="1" x14ac:dyDescent="0.2">
      <c r="A1293" s="831" t="s">
        <v>6366</v>
      </c>
      <c r="B1293" s="832" t="s">
        <v>6367</v>
      </c>
      <c r="C1293" s="832" t="s">
        <v>616</v>
      </c>
      <c r="D1293" s="832" t="s">
        <v>3284</v>
      </c>
      <c r="E1293" s="832" t="s">
        <v>6368</v>
      </c>
      <c r="F1293" s="832" t="s">
        <v>6496</v>
      </c>
      <c r="G1293" s="832" t="s">
        <v>3234</v>
      </c>
      <c r="H1293" s="849"/>
      <c r="I1293" s="849"/>
      <c r="J1293" s="832"/>
      <c r="K1293" s="832"/>
      <c r="L1293" s="849"/>
      <c r="M1293" s="849"/>
      <c r="N1293" s="832"/>
      <c r="O1293" s="832"/>
      <c r="P1293" s="849">
        <v>3</v>
      </c>
      <c r="Q1293" s="849">
        <v>280500</v>
      </c>
      <c r="R1293" s="837"/>
      <c r="S1293" s="850">
        <v>93500</v>
      </c>
    </row>
    <row r="1294" spans="1:19" ht="14.45" customHeight="1" x14ac:dyDescent="0.2">
      <c r="A1294" s="831" t="s">
        <v>6366</v>
      </c>
      <c r="B1294" s="832" t="s">
        <v>6367</v>
      </c>
      <c r="C1294" s="832" t="s">
        <v>616</v>
      </c>
      <c r="D1294" s="832" t="s">
        <v>3284</v>
      </c>
      <c r="E1294" s="832" t="s">
        <v>6368</v>
      </c>
      <c r="F1294" s="832" t="s">
        <v>6497</v>
      </c>
      <c r="G1294" s="832" t="s">
        <v>2816</v>
      </c>
      <c r="H1294" s="849">
        <v>3.48</v>
      </c>
      <c r="I1294" s="849">
        <v>2729.33</v>
      </c>
      <c r="J1294" s="832">
        <v>0.1832525168156994</v>
      </c>
      <c r="K1294" s="832">
        <v>784.29022988505744</v>
      </c>
      <c r="L1294" s="849">
        <v>18.989999999999998</v>
      </c>
      <c r="M1294" s="849">
        <v>14893.82</v>
      </c>
      <c r="N1294" s="832">
        <v>1</v>
      </c>
      <c r="O1294" s="832">
        <v>784.29805160610852</v>
      </c>
      <c r="P1294" s="849"/>
      <c r="Q1294" s="849"/>
      <c r="R1294" s="837"/>
      <c r="S1294" s="850"/>
    </row>
    <row r="1295" spans="1:19" ht="14.45" customHeight="1" x14ac:dyDescent="0.2">
      <c r="A1295" s="831" t="s">
        <v>6366</v>
      </c>
      <c r="B1295" s="832" t="s">
        <v>6367</v>
      </c>
      <c r="C1295" s="832" t="s">
        <v>616</v>
      </c>
      <c r="D1295" s="832" t="s">
        <v>3284</v>
      </c>
      <c r="E1295" s="832" t="s">
        <v>6368</v>
      </c>
      <c r="F1295" s="832" t="s">
        <v>6498</v>
      </c>
      <c r="G1295" s="832" t="s">
        <v>6441</v>
      </c>
      <c r="H1295" s="849">
        <v>8.6999999999999993</v>
      </c>
      <c r="I1295" s="849">
        <v>2673.33</v>
      </c>
      <c r="J1295" s="832"/>
      <c r="K1295" s="832">
        <v>307.27931034482759</v>
      </c>
      <c r="L1295" s="849"/>
      <c r="M1295" s="849"/>
      <c r="N1295" s="832"/>
      <c r="O1295" s="832"/>
      <c r="P1295" s="849"/>
      <c r="Q1295" s="849"/>
      <c r="R1295" s="837"/>
      <c r="S1295" s="850"/>
    </row>
    <row r="1296" spans="1:19" ht="14.45" customHeight="1" x14ac:dyDescent="0.2">
      <c r="A1296" s="831" t="s">
        <v>6366</v>
      </c>
      <c r="B1296" s="832" t="s">
        <v>6367</v>
      </c>
      <c r="C1296" s="832" t="s">
        <v>616</v>
      </c>
      <c r="D1296" s="832" t="s">
        <v>3284</v>
      </c>
      <c r="E1296" s="832" t="s">
        <v>6368</v>
      </c>
      <c r="F1296" s="832" t="s">
        <v>6499</v>
      </c>
      <c r="G1296" s="832" t="s">
        <v>6441</v>
      </c>
      <c r="H1296" s="849">
        <v>0.28999999999999998</v>
      </c>
      <c r="I1296" s="849">
        <v>222.77</v>
      </c>
      <c r="J1296" s="832"/>
      <c r="K1296" s="832">
        <v>768.17241379310349</v>
      </c>
      <c r="L1296" s="849"/>
      <c r="M1296" s="849"/>
      <c r="N1296" s="832"/>
      <c r="O1296" s="832"/>
      <c r="P1296" s="849"/>
      <c r="Q1296" s="849"/>
      <c r="R1296" s="837"/>
      <c r="S1296" s="850"/>
    </row>
    <row r="1297" spans="1:19" ht="14.45" customHeight="1" x14ac:dyDescent="0.2">
      <c r="A1297" s="831" t="s">
        <v>6366</v>
      </c>
      <c r="B1297" s="832" t="s">
        <v>6367</v>
      </c>
      <c r="C1297" s="832" t="s">
        <v>616</v>
      </c>
      <c r="D1297" s="832" t="s">
        <v>3284</v>
      </c>
      <c r="E1297" s="832" t="s">
        <v>6368</v>
      </c>
      <c r="F1297" s="832" t="s">
        <v>6500</v>
      </c>
      <c r="G1297" s="832" t="s">
        <v>6501</v>
      </c>
      <c r="H1297" s="849"/>
      <c r="I1297" s="849"/>
      <c r="J1297" s="832"/>
      <c r="K1297" s="832"/>
      <c r="L1297" s="849">
        <v>3</v>
      </c>
      <c r="M1297" s="849">
        <v>231000</v>
      </c>
      <c r="N1297" s="832">
        <v>1</v>
      </c>
      <c r="O1297" s="832">
        <v>77000</v>
      </c>
      <c r="P1297" s="849">
        <v>2</v>
      </c>
      <c r="Q1297" s="849">
        <v>151922.92000000001</v>
      </c>
      <c r="R1297" s="837">
        <v>0.65767497835497846</v>
      </c>
      <c r="S1297" s="850">
        <v>75961.460000000006</v>
      </c>
    </row>
    <row r="1298" spans="1:19" ht="14.45" customHeight="1" x14ac:dyDescent="0.2">
      <c r="A1298" s="831" t="s">
        <v>6366</v>
      </c>
      <c r="B1298" s="832" t="s">
        <v>6367</v>
      </c>
      <c r="C1298" s="832" t="s">
        <v>616</v>
      </c>
      <c r="D1298" s="832" t="s">
        <v>3284</v>
      </c>
      <c r="E1298" s="832" t="s">
        <v>6368</v>
      </c>
      <c r="F1298" s="832" t="s">
        <v>6502</v>
      </c>
      <c r="G1298" s="832" t="s">
        <v>6503</v>
      </c>
      <c r="H1298" s="849">
        <v>5.5100000000000007</v>
      </c>
      <c r="I1298" s="849">
        <v>2015.54</v>
      </c>
      <c r="J1298" s="832">
        <v>0.53626323337297699</v>
      </c>
      <c r="K1298" s="832">
        <v>365.79673321234117</v>
      </c>
      <c r="L1298" s="849">
        <v>12.29</v>
      </c>
      <c r="M1298" s="849">
        <v>3758.49</v>
      </c>
      <c r="N1298" s="832">
        <v>1</v>
      </c>
      <c r="O1298" s="832">
        <v>305.81692432872256</v>
      </c>
      <c r="P1298" s="849">
        <v>49.32</v>
      </c>
      <c r="Q1298" s="849">
        <v>7596.71</v>
      </c>
      <c r="R1298" s="837">
        <v>2.0212133064076268</v>
      </c>
      <c r="S1298" s="850">
        <v>154.02899432278994</v>
      </c>
    </row>
    <row r="1299" spans="1:19" ht="14.45" customHeight="1" x14ac:dyDescent="0.2">
      <c r="A1299" s="831" t="s">
        <v>6366</v>
      </c>
      <c r="B1299" s="832" t="s">
        <v>6367</v>
      </c>
      <c r="C1299" s="832" t="s">
        <v>616</v>
      </c>
      <c r="D1299" s="832" t="s">
        <v>3284</v>
      </c>
      <c r="E1299" s="832" t="s">
        <v>6368</v>
      </c>
      <c r="F1299" s="832" t="s">
        <v>6504</v>
      </c>
      <c r="G1299" s="832" t="s">
        <v>3205</v>
      </c>
      <c r="H1299" s="849">
        <v>1</v>
      </c>
      <c r="I1299" s="849">
        <v>42240.12</v>
      </c>
      <c r="J1299" s="832">
        <v>0.26127013418075995</v>
      </c>
      <c r="K1299" s="832">
        <v>42240.12</v>
      </c>
      <c r="L1299" s="849">
        <v>4</v>
      </c>
      <c r="M1299" s="849">
        <v>161672.21000000002</v>
      </c>
      <c r="N1299" s="832">
        <v>1</v>
      </c>
      <c r="O1299" s="832">
        <v>40418.052500000005</v>
      </c>
      <c r="P1299" s="849">
        <v>1</v>
      </c>
      <c r="Q1299" s="849">
        <v>39474.21</v>
      </c>
      <c r="R1299" s="837">
        <v>0.24416199914629727</v>
      </c>
      <c r="S1299" s="850">
        <v>39474.21</v>
      </c>
    </row>
    <row r="1300" spans="1:19" ht="14.45" customHeight="1" x14ac:dyDescent="0.2">
      <c r="A1300" s="831" t="s">
        <v>6366</v>
      </c>
      <c r="B1300" s="832" t="s">
        <v>6367</v>
      </c>
      <c r="C1300" s="832" t="s">
        <v>616</v>
      </c>
      <c r="D1300" s="832" t="s">
        <v>3284</v>
      </c>
      <c r="E1300" s="832" t="s">
        <v>6368</v>
      </c>
      <c r="F1300" s="832" t="s">
        <v>6505</v>
      </c>
      <c r="G1300" s="832" t="s">
        <v>2816</v>
      </c>
      <c r="H1300" s="849">
        <v>1.96</v>
      </c>
      <c r="I1300" s="849">
        <v>461.15999999999997</v>
      </c>
      <c r="J1300" s="832">
        <v>0.57808308471431791</v>
      </c>
      <c r="K1300" s="832">
        <v>235.28571428571428</v>
      </c>
      <c r="L1300" s="849">
        <v>8.8000000000000007</v>
      </c>
      <c r="M1300" s="849">
        <v>797.74</v>
      </c>
      <c r="N1300" s="832">
        <v>1</v>
      </c>
      <c r="O1300" s="832">
        <v>90.652272727272717</v>
      </c>
      <c r="P1300" s="849">
        <v>15.82</v>
      </c>
      <c r="Q1300" s="849">
        <v>1434.0700000000002</v>
      </c>
      <c r="R1300" s="837">
        <v>1.7976659061849727</v>
      </c>
      <c r="S1300" s="850">
        <v>90.649178255372959</v>
      </c>
    </row>
    <row r="1301" spans="1:19" ht="14.45" customHeight="1" x14ac:dyDescent="0.2">
      <c r="A1301" s="831" t="s">
        <v>6366</v>
      </c>
      <c r="B1301" s="832" t="s">
        <v>6367</v>
      </c>
      <c r="C1301" s="832" t="s">
        <v>616</v>
      </c>
      <c r="D1301" s="832" t="s">
        <v>3284</v>
      </c>
      <c r="E1301" s="832" t="s">
        <v>6368</v>
      </c>
      <c r="F1301" s="832" t="s">
        <v>6506</v>
      </c>
      <c r="G1301" s="832" t="s">
        <v>6507</v>
      </c>
      <c r="H1301" s="849"/>
      <c r="I1301" s="849"/>
      <c r="J1301" s="832"/>
      <c r="K1301" s="832"/>
      <c r="L1301" s="849"/>
      <c r="M1301" s="849"/>
      <c r="N1301" s="832"/>
      <c r="O1301" s="832"/>
      <c r="P1301" s="849">
        <v>1.6800000000000002</v>
      </c>
      <c r="Q1301" s="849">
        <v>13611.48</v>
      </c>
      <c r="R1301" s="837"/>
      <c r="S1301" s="850">
        <v>8102.0714285714275</v>
      </c>
    </row>
    <row r="1302" spans="1:19" ht="14.45" customHeight="1" x14ac:dyDescent="0.2">
      <c r="A1302" s="831" t="s">
        <v>6366</v>
      </c>
      <c r="B1302" s="832" t="s">
        <v>6367</v>
      </c>
      <c r="C1302" s="832" t="s">
        <v>616</v>
      </c>
      <c r="D1302" s="832" t="s">
        <v>3284</v>
      </c>
      <c r="E1302" s="832" t="s">
        <v>6368</v>
      </c>
      <c r="F1302" s="832" t="s">
        <v>6508</v>
      </c>
      <c r="G1302" s="832" t="s">
        <v>1043</v>
      </c>
      <c r="H1302" s="849"/>
      <c r="I1302" s="849"/>
      <c r="J1302" s="832"/>
      <c r="K1302" s="832"/>
      <c r="L1302" s="849"/>
      <c r="M1302" s="849"/>
      <c r="N1302" s="832"/>
      <c r="O1302" s="832"/>
      <c r="P1302" s="849">
        <v>3</v>
      </c>
      <c r="Q1302" s="849">
        <v>229.53</v>
      </c>
      <c r="R1302" s="837"/>
      <c r="S1302" s="850">
        <v>76.510000000000005</v>
      </c>
    </row>
    <row r="1303" spans="1:19" ht="14.45" customHeight="1" x14ac:dyDescent="0.2">
      <c r="A1303" s="831" t="s">
        <v>6366</v>
      </c>
      <c r="B1303" s="832" t="s">
        <v>6367</v>
      </c>
      <c r="C1303" s="832" t="s">
        <v>616</v>
      </c>
      <c r="D1303" s="832" t="s">
        <v>3284</v>
      </c>
      <c r="E1303" s="832" t="s">
        <v>6368</v>
      </c>
      <c r="F1303" s="832" t="s">
        <v>6512</v>
      </c>
      <c r="G1303" s="832" t="s">
        <v>6513</v>
      </c>
      <c r="H1303" s="849">
        <v>21</v>
      </c>
      <c r="I1303" s="849">
        <v>7686.2100000000009</v>
      </c>
      <c r="J1303" s="832">
        <v>1.9373027715325599</v>
      </c>
      <c r="K1303" s="832">
        <v>366.01000000000005</v>
      </c>
      <c r="L1303" s="849">
        <v>12.38</v>
      </c>
      <c r="M1303" s="849">
        <v>3967.48</v>
      </c>
      <c r="N1303" s="832">
        <v>1</v>
      </c>
      <c r="O1303" s="832">
        <v>320.47495961227787</v>
      </c>
      <c r="P1303" s="849">
        <v>10</v>
      </c>
      <c r="Q1303" s="849">
        <v>841.4</v>
      </c>
      <c r="R1303" s="837">
        <v>0.21207416294474074</v>
      </c>
      <c r="S1303" s="850">
        <v>84.14</v>
      </c>
    </row>
    <row r="1304" spans="1:19" ht="14.45" customHeight="1" x14ac:dyDescent="0.2">
      <c r="A1304" s="831" t="s">
        <v>6366</v>
      </c>
      <c r="B1304" s="832" t="s">
        <v>6367</v>
      </c>
      <c r="C1304" s="832" t="s">
        <v>616</v>
      </c>
      <c r="D1304" s="832" t="s">
        <v>3284</v>
      </c>
      <c r="E1304" s="832" t="s">
        <v>6368</v>
      </c>
      <c r="F1304" s="832" t="s">
        <v>6514</v>
      </c>
      <c r="G1304" s="832" t="s">
        <v>6515</v>
      </c>
      <c r="H1304" s="849">
        <v>5</v>
      </c>
      <c r="I1304" s="849">
        <v>36763.65</v>
      </c>
      <c r="J1304" s="832"/>
      <c r="K1304" s="832">
        <v>7352.7300000000005</v>
      </c>
      <c r="L1304" s="849"/>
      <c r="M1304" s="849"/>
      <c r="N1304" s="832"/>
      <c r="O1304" s="832"/>
      <c r="P1304" s="849"/>
      <c r="Q1304" s="849"/>
      <c r="R1304" s="837"/>
      <c r="S1304" s="850"/>
    </row>
    <row r="1305" spans="1:19" ht="14.45" customHeight="1" x14ac:dyDescent="0.2">
      <c r="A1305" s="831" t="s">
        <v>6366</v>
      </c>
      <c r="B1305" s="832" t="s">
        <v>6367</v>
      </c>
      <c r="C1305" s="832" t="s">
        <v>616</v>
      </c>
      <c r="D1305" s="832" t="s">
        <v>3284</v>
      </c>
      <c r="E1305" s="832" t="s">
        <v>6368</v>
      </c>
      <c r="F1305" s="832" t="s">
        <v>6516</v>
      </c>
      <c r="G1305" s="832" t="s">
        <v>6513</v>
      </c>
      <c r="H1305" s="849">
        <v>33.69</v>
      </c>
      <c r="I1305" s="849">
        <v>49322.829999999994</v>
      </c>
      <c r="J1305" s="832">
        <v>3.9655590216919387</v>
      </c>
      <c r="K1305" s="832">
        <v>1464.0198872068863</v>
      </c>
      <c r="L1305" s="849">
        <v>17.630000000000003</v>
      </c>
      <c r="M1305" s="849">
        <v>12437.8</v>
      </c>
      <c r="N1305" s="832">
        <v>1</v>
      </c>
      <c r="O1305" s="832">
        <v>705.49064095292101</v>
      </c>
      <c r="P1305" s="849">
        <v>21.75</v>
      </c>
      <c r="Q1305" s="849">
        <v>6832.43</v>
      </c>
      <c r="R1305" s="837">
        <v>0.54932785540851281</v>
      </c>
      <c r="S1305" s="850">
        <v>314.1347126436782</v>
      </c>
    </row>
    <row r="1306" spans="1:19" ht="14.45" customHeight="1" x14ac:dyDescent="0.2">
      <c r="A1306" s="831" t="s">
        <v>6366</v>
      </c>
      <c r="B1306" s="832" t="s">
        <v>6367</v>
      </c>
      <c r="C1306" s="832" t="s">
        <v>616</v>
      </c>
      <c r="D1306" s="832" t="s">
        <v>3284</v>
      </c>
      <c r="E1306" s="832" t="s">
        <v>6368</v>
      </c>
      <c r="F1306" s="832" t="s">
        <v>6517</v>
      </c>
      <c r="G1306" s="832" t="s">
        <v>2363</v>
      </c>
      <c r="H1306" s="849">
        <v>9</v>
      </c>
      <c r="I1306" s="849">
        <v>399303.29000000004</v>
      </c>
      <c r="J1306" s="832">
        <v>0.28690039676280732</v>
      </c>
      <c r="K1306" s="832">
        <v>44367.032222222224</v>
      </c>
      <c r="L1306" s="849">
        <v>32</v>
      </c>
      <c r="M1306" s="849">
        <v>1391783.68</v>
      </c>
      <c r="N1306" s="832">
        <v>1</v>
      </c>
      <c r="O1306" s="832">
        <v>43493.24</v>
      </c>
      <c r="P1306" s="849">
        <v>80.02</v>
      </c>
      <c r="Q1306" s="849">
        <v>3425536.42</v>
      </c>
      <c r="R1306" s="837">
        <v>2.4612563498373543</v>
      </c>
      <c r="S1306" s="850">
        <v>42808.503124218943</v>
      </c>
    </row>
    <row r="1307" spans="1:19" ht="14.45" customHeight="1" x14ac:dyDescent="0.2">
      <c r="A1307" s="831" t="s">
        <v>6366</v>
      </c>
      <c r="B1307" s="832" t="s">
        <v>6367</v>
      </c>
      <c r="C1307" s="832" t="s">
        <v>616</v>
      </c>
      <c r="D1307" s="832" t="s">
        <v>3284</v>
      </c>
      <c r="E1307" s="832" t="s">
        <v>6368</v>
      </c>
      <c r="F1307" s="832" t="s">
        <v>6521</v>
      </c>
      <c r="G1307" s="832" t="s">
        <v>6522</v>
      </c>
      <c r="H1307" s="849">
        <v>7.16</v>
      </c>
      <c r="I1307" s="849">
        <v>3856</v>
      </c>
      <c r="J1307" s="832">
        <v>0.7662606836332998</v>
      </c>
      <c r="K1307" s="832">
        <v>538.54748603351959</v>
      </c>
      <c r="L1307" s="849">
        <v>11.71</v>
      </c>
      <c r="M1307" s="849">
        <v>5032.2299999999996</v>
      </c>
      <c r="N1307" s="832">
        <v>1</v>
      </c>
      <c r="O1307" s="832">
        <v>429.73783091374884</v>
      </c>
      <c r="P1307" s="849">
        <v>12.51</v>
      </c>
      <c r="Q1307" s="849">
        <v>5168.1100000000006</v>
      </c>
      <c r="R1307" s="837">
        <v>1.0270019454595678</v>
      </c>
      <c r="S1307" s="850">
        <v>413.11830535571551</v>
      </c>
    </row>
    <row r="1308" spans="1:19" ht="14.45" customHeight="1" x14ac:dyDescent="0.2">
      <c r="A1308" s="831" t="s">
        <v>6366</v>
      </c>
      <c r="B1308" s="832" t="s">
        <v>6367</v>
      </c>
      <c r="C1308" s="832" t="s">
        <v>616</v>
      </c>
      <c r="D1308" s="832" t="s">
        <v>3284</v>
      </c>
      <c r="E1308" s="832" t="s">
        <v>6368</v>
      </c>
      <c r="F1308" s="832" t="s">
        <v>6523</v>
      </c>
      <c r="G1308" s="832" t="s">
        <v>3218</v>
      </c>
      <c r="H1308" s="849"/>
      <c r="I1308" s="849"/>
      <c r="J1308" s="832"/>
      <c r="K1308" s="832"/>
      <c r="L1308" s="849"/>
      <c r="M1308" s="849"/>
      <c r="N1308" s="832"/>
      <c r="O1308" s="832"/>
      <c r="P1308" s="849">
        <v>2</v>
      </c>
      <c r="Q1308" s="849">
        <v>84898</v>
      </c>
      <c r="R1308" s="837"/>
      <c r="S1308" s="850">
        <v>42449</v>
      </c>
    </row>
    <row r="1309" spans="1:19" ht="14.45" customHeight="1" x14ac:dyDescent="0.2">
      <c r="A1309" s="831" t="s">
        <v>6366</v>
      </c>
      <c r="B1309" s="832" t="s">
        <v>6367</v>
      </c>
      <c r="C1309" s="832" t="s">
        <v>616</v>
      </c>
      <c r="D1309" s="832" t="s">
        <v>3284</v>
      </c>
      <c r="E1309" s="832" t="s">
        <v>6368</v>
      </c>
      <c r="F1309" s="832" t="s">
        <v>6525</v>
      </c>
      <c r="G1309" s="832" t="s">
        <v>6507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1</v>
      </c>
      <c r="Q1309" s="849">
        <v>16204.2</v>
      </c>
      <c r="R1309" s="837"/>
      <c r="S1309" s="850">
        <v>16204.2</v>
      </c>
    </row>
    <row r="1310" spans="1:19" ht="14.45" customHeight="1" x14ac:dyDescent="0.2">
      <c r="A1310" s="831" t="s">
        <v>6366</v>
      </c>
      <c r="B1310" s="832" t="s">
        <v>6367</v>
      </c>
      <c r="C1310" s="832" t="s">
        <v>616</v>
      </c>
      <c r="D1310" s="832" t="s">
        <v>3284</v>
      </c>
      <c r="E1310" s="832" t="s">
        <v>6368</v>
      </c>
      <c r="F1310" s="832" t="s">
        <v>6526</v>
      </c>
      <c r="G1310" s="832" t="s">
        <v>4484</v>
      </c>
      <c r="H1310" s="849">
        <v>13.200000000000001</v>
      </c>
      <c r="I1310" s="849">
        <v>933.2399999999999</v>
      </c>
      <c r="J1310" s="832">
        <v>3.6666666666666661</v>
      </c>
      <c r="K1310" s="832">
        <v>70.699999999999989</v>
      </c>
      <c r="L1310" s="849">
        <v>3.5999999999999996</v>
      </c>
      <c r="M1310" s="849">
        <v>254.52</v>
      </c>
      <c r="N1310" s="832">
        <v>1</v>
      </c>
      <c r="O1310" s="832">
        <v>70.7</v>
      </c>
      <c r="P1310" s="849"/>
      <c r="Q1310" s="849"/>
      <c r="R1310" s="837"/>
      <c r="S1310" s="850"/>
    </row>
    <row r="1311" spans="1:19" ht="14.45" customHeight="1" x14ac:dyDescent="0.2">
      <c r="A1311" s="831" t="s">
        <v>6366</v>
      </c>
      <c r="B1311" s="832" t="s">
        <v>6367</v>
      </c>
      <c r="C1311" s="832" t="s">
        <v>616</v>
      </c>
      <c r="D1311" s="832" t="s">
        <v>3284</v>
      </c>
      <c r="E1311" s="832" t="s">
        <v>6368</v>
      </c>
      <c r="F1311" s="832" t="s">
        <v>6527</v>
      </c>
      <c r="G1311" s="832" t="s">
        <v>3946</v>
      </c>
      <c r="H1311" s="849">
        <v>1</v>
      </c>
      <c r="I1311" s="849">
        <v>148.46</v>
      </c>
      <c r="J1311" s="832"/>
      <c r="K1311" s="832">
        <v>148.46</v>
      </c>
      <c r="L1311" s="849"/>
      <c r="M1311" s="849"/>
      <c r="N1311" s="832"/>
      <c r="O1311" s="832"/>
      <c r="P1311" s="849"/>
      <c r="Q1311" s="849"/>
      <c r="R1311" s="837"/>
      <c r="S1311" s="850"/>
    </row>
    <row r="1312" spans="1:19" ht="14.45" customHeight="1" x14ac:dyDescent="0.2">
      <c r="A1312" s="831" t="s">
        <v>6366</v>
      </c>
      <c r="B1312" s="832" t="s">
        <v>6367</v>
      </c>
      <c r="C1312" s="832" t="s">
        <v>616</v>
      </c>
      <c r="D1312" s="832" t="s">
        <v>3284</v>
      </c>
      <c r="E1312" s="832" t="s">
        <v>6368</v>
      </c>
      <c r="F1312" s="832" t="s">
        <v>6529</v>
      </c>
      <c r="G1312" s="832" t="s">
        <v>6530</v>
      </c>
      <c r="H1312" s="849"/>
      <c r="I1312" s="849"/>
      <c r="J1312" s="832"/>
      <c r="K1312" s="832"/>
      <c r="L1312" s="849"/>
      <c r="M1312" s="849"/>
      <c r="N1312" s="832"/>
      <c r="O1312" s="832"/>
      <c r="P1312" s="849">
        <v>5</v>
      </c>
      <c r="Q1312" s="849">
        <v>265927.7</v>
      </c>
      <c r="R1312" s="837"/>
      <c r="S1312" s="850">
        <v>53185.54</v>
      </c>
    </row>
    <row r="1313" spans="1:19" ht="14.45" customHeight="1" x14ac:dyDescent="0.2">
      <c r="A1313" s="831" t="s">
        <v>6366</v>
      </c>
      <c r="B1313" s="832" t="s">
        <v>6367</v>
      </c>
      <c r="C1313" s="832" t="s">
        <v>616</v>
      </c>
      <c r="D1313" s="832" t="s">
        <v>3284</v>
      </c>
      <c r="E1313" s="832" t="s">
        <v>6368</v>
      </c>
      <c r="F1313" s="832" t="s">
        <v>6534</v>
      </c>
      <c r="G1313" s="832" t="s">
        <v>2847</v>
      </c>
      <c r="H1313" s="849">
        <v>18</v>
      </c>
      <c r="I1313" s="849">
        <v>31483.440000000002</v>
      </c>
      <c r="J1313" s="832">
        <v>2.4722056449333176</v>
      </c>
      <c r="K1313" s="832">
        <v>1749.0800000000002</v>
      </c>
      <c r="L1313" s="849">
        <v>13</v>
      </c>
      <c r="M1313" s="849">
        <v>12734.96</v>
      </c>
      <c r="N1313" s="832">
        <v>1</v>
      </c>
      <c r="O1313" s="832">
        <v>979.61230769230758</v>
      </c>
      <c r="P1313" s="849">
        <v>15</v>
      </c>
      <c r="Q1313" s="849">
        <v>1504.95</v>
      </c>
      <c r="R1313" s="837">
        <v>0.11817469391344772</v>
      </c>
      <c r="S1313" s="850">
        <v>100.33</v>
      </c>
    </row>
    <row r="1314" spans="1:19" ht="14.45" customHeight="1" x14ac:dyDescent="0.2">
      <c r="A1314" s="831" t="s">
        <v>6366</v>
      </c>
      <c r="B1314" s="832" t="s">
        <v>6367</v>
      </c>
      <c r="C1314" s="832" t="s">
        <v>616</v>
      </c>
      <c r="D1314" s="832" t="s">
        <v>3284</v>
      </c>
      <c r="E1314" s="832" t="s">
        <v>6368</v>
      </c>
      <c r="F1314" s="832" t="s">
        <v>6535</v>
      </c>
      <c r="G1314" s="832" t="s">
        <v>3029</v>
      </c>
      <c r="H1314" s="849">
        <v>1.05</v>
      </c>
      <c r="I1314" s="849">
        <v>296.94</v>
      </c>
      <c r="J1314" s="832">
        <v>0.44736049174400389</v>
      </c>
      <c r="K1314" s="832">
        <v>282.8</v>
      </c>
      <c r="L1314" s="849">
        <v>2.4</v>
      </c>
      <c r="M1314" s="849">
        <v>663.76</v>
      </c>
      <c r="N1314" s="832">
        <v>1</v>
      </c>
      <c r="O1314" s="832">
        <v>276.56666666666666</v>
      </c>
      <c r="P1314" s="849">
        <v>5.85</v>
      </c>
      <c r="Q1314" s="849">
        <v>1612.02</v>
      </c>
      <c r="R1314" s="837">
        <v>2.4286187778715198</v>
      </c>
      <c r="S1314" s="850">
        <v>275.55897435897435</v>
      </c>
    </row>
    <row r="1315" spans="1:19" ht="14.45" customHeight="1" x14ac:dyDescent="0.2">
      <c r="A1315" s="831" t="s">
        <v>6366</v>
      </c>
      <c r="B1315" s="832" t="s">
        <v>6367</v>
      </c>
      <c r="C1315" s="832" t="s">
        <v>616</v>
      </c>
      <c r="D1315" s="832" t="s">
        <v>3284</v>
      </c>
      <c r="E1315" s="832" t="s">
        <v>6368</v>
      </c>
      <c r="F1315" s="832" t="s">
        <v>6540</v>
      </c>
      <c r="G1315" s="832" t="s">
        <v>6541</v>
      </c>
      <c r="H1315" s="849"/>
      <c r="I1315" s="849"/>
      <c r="J1315" s="832"/>
      <c r="K1315" s="832"/>
      <c r="L1315" s="849"/>
      <c r="M1315" s="849"/>
      <c r="N1315" s="832"/>
      <c r="O1315" s="832"/>
      <c r="P1315" s="849">
        <v>2.5</v>
      </c>
      <c r="Q1315" s="849">
        <v>47800.5</v>
      </c>
      <c r="R1315" s="837"/>
      <c r="S1315" s="850">
        <v>19120.2</v>
      </c>
    </row>
    <row r="1316" spans="1:19" ht="14.45" customHeight="1" x14ac:dyDescent="0.2">
      <c r="A1316" s="831" t="s">
        <v>6366</v>
      </c>
      <c r="B1316" s="832" t="s">
        <v>6367</v>
      </c>
      <c r="C1316" s="832" t="s">
        <v>616</v>
      </c>
      <c r="D1316" s="832" t="s">
        <v>3284</v>
      </c>
      <c r="E1316" s="832" t="s">
        <v>6368</v>
      </c>
      <c r="F1316" s="832" t="s">
        <v>6544</v>
      </c>
      <c r="G1316" s="832" t="s">
        <v>6414</v>
      </c>
      <c r="H1316" s="849"/>
      <c r="I1316" s="849"/>
      <c r="J1316" s="832"/>
      <c r="K1316" s="832"/>
      <c r="L1316" s="849"/>
      <c r="M1316" s="849"/>
      <c r="N1316" s="832"/>
      <c r="O1316" s="832"/>
      <c r="P1316" s="849">
        <v>3</v>
      </c>
      <c r="Q1316" s="849">
        <v>1139.0999999999999</v>
      </c>
      <c r="R1316" s="837"/>
      <c r="S1316" s="850">
        <v>379.7</v>
      </c>
    </row>
    <row r="1317" spans="1:19" ht="14.45" customHeight="1" x14ac:dyDescent="0.2">
      <c r="A1317" s="831" t="s">
        <v>6366</v>
      </c>
      <c r="B1317" s="832" t="s">
        <v>6367</v>
      </c>
      <c r="C1317" s="832" t="s">
        <v>616</v>
      </c>
      <c r="D1317" s="832" t="s">
        <v>3284</v>
      </c>
      <c r="E1317" s="832" t="s">
        <v>6368</v>
      </c>
      <c r="F1317" s="832" t="s">
        <v>6545</v>
      </c>
      <c r="G1317" s="832" t="s">
        <v>3185</v>
      </c>
      <c r="H1317" s="849">
        <v>4</v>
      </c>
      <c r="I1317" s="849">
        <v>20325.52</v>
      </c>
      <c r="J1317" s="832">
        <v>0.82694321598431197</v>
      </c>
      <c r="K1317" s="832">
        <v>5081.38</v>
      </c>
      <c r="L1317" s="849">
        <v>9</v>
      </c>
      <c r="M1317" s="849">
        <v>24579.1</v>
      </c>
      <c r="N1317" s="832">
        <v>1</v>
      </c>
      <c r="O1317" s="832">
        <v>2731.0111111111109</v>
      </c>
      <c r="P1317" s="849">
        <v>11</v>
      </c>
      <c r="Q1317" s="849">
        <v>18989.27</v>
      </c>
      <c r="R1317" s="837">
        <v>0.77257792189299046</v>
      </c>
      <c r="S1317" s="850">
        <v>1726.2972727272727</v>
      </c>
    </row>
    <row r="1318" spans="1:19" ht="14.45" customHeight="1" x14ac:dyDescent="0.2">
      <c r="A1318" s="831" t="s">
        <v>6366</v>
      </c>
      <c r="B1318" s="832" t="s">
        <v>6367</v>
      </c>
      <c r="C1318" s="832" t="s">
        <v>616</v>
      </c>
      <c r="D1318" s="832" t="s">
        <v>3284</v>
      </c>
      <c r="E1318" s="832" t="s">
        <v>6368</v>
      </c>
      <c r="F1318" s="832" t="s">
        <v>6546</v>
      </c>
      <c r="G1318" s="832" t="s">
        <v>6380</v>
      </c>
      <c r="H1318" s="849"/>
      <c r="I1318" s="849"/>
      <c r="J1318" s="832"/>
      <c r="K1318" s="832"/>
      <c r="L1318" s="849"/>
      <c r="M1318" s="849"/>
      <c r="N1318" s="832"/>
      <c r="O1318" s="832"/>
      <c r="P1318" s="849">
        <v>16</v>
      </c>
      <c r="Q1318" s="849">
        <v>65377.440000000002</v>
      </c>
      <c r="R1318" s="837"/>
      <c r="S1318" s="850">
        <v>4086.09</v>
      </c>
    </row>
    <row r="1319" spans="1:19" ht="14.45" customHeight="1" x14ac:dyDescent="0.2">
      <c r="A1319" s="831" t="s">
        <v>6366</v>
      </c>
      <c r="B1319" s="832" t="s">
        <v>6367</v>
      </c>
      <c r="C1319" s="832" t="s">
        <v>616</v>
      </c>
      <c r="D1319" s="832" t="s">
        <v>3284</v>
      </c>
      <c r="E1319" s="832" t="s">
        <v>6368</v>
      </c>
      <c r="F1319" s="832" t="s">
        <v>6547</v>
      </c>
      <c r="G1319" s="832" t="s">
        <v>2337</v>
      </c>
      <c r="H1319" s="849"/>
      <c r="I1319" s="849"/>
      <c r="J1319" s="832"/>
      <c r="K1319" s="832"/>
      <c r="L1319" s="849">
        <v>46.75</v>
      </c>
      <c r="M1319" s="849">
        <v>469303.36</v>
      </c>
      <c r="N1319" s="832">
        <v>1</v>
      </c>
      <c r="O1319" s="832">
        <v>10038.574545454545</v>
      </c>
      <c r="P1319" s="849">
        <v>68.540000000000006</v>
      </c>
      <c r="Q1319" s="849">
        <v>601203.40999999992</v>
      </c>
      <c r="R1319" s="837">
        <v>1.2810549875457955</v>
      </c>
      <c r="S1319" s="850">
        <v>8771.5700320980432</v>
      </c>
    </row>
    <row r="1320" spans="1:19" ht="14.45" customHeight="1" x14ac:dyDescent="0.2">
      <c r="A1320" s="831" t="s">
        <v>6366</v>
      </c>
      <c r="B1320" s="832" t="s">
        <v>6367</v>
      </c>
      <c r="C1320" s="832" t="s">
        <v>616</v>
      </c>
      <c r="D1320" s="832" t="s">
        <v>3284</v>
      </c>
      <c r="E1320" s="832" t="s">
        <v>6368</v>
      </c>
      <c r="F1320" s="832" t="s">
        <v>6550</v>
      </c>
      <c r="G1320" s="832" t="s">
        <v>6551</v>
      </c>
      <c r="H1320" s="849"/>
      <c r="I1320" s="849"/>
      <c r="J1320" s="832"/>
      <c r="K1320" s="832"/>
      <c r="L1320" s="849"/>
      <c r="M1320" s="849"/>
      <c r="N1320" s="832"/>
      <c r="O1320" s="832"/>
      <c r="P1320" s="849">
        <v>5</v>
      </c>
      <c r="Q1320" s="849">
        <v>181.35000000000002</v>
      </c>
      <c r="R1320" s="837"/>
      <c r="S1320" s="850">
        <v>36.270000000000003</v>
      </c>
    </row>
    <row r="1321" spans="1:19" ht="14.45" customHeight="1" x14ac:dyDescent="0.2">
      <c r="A1321" s="831" t="s">
        <v>6366</v>
      </c>
      <c r="B1321" s="832" t="s">
        <v>6367</v>
      </c>
      <c r="C1321" s="832" t="s">
        <v>616</v>
      </c>
      <c r="D1321" s="832" t="s">
        <v>3284</v>
      </c>
      <c r="E1321" s="832" t="s">
        <v>6368</v>
      </c>
      <c r="F1321" s="832" t="s">
        <v>6554</v>
      </c>
      <c r="G1321" s="832" t="s">
        <v>1033</v>
      </c>
      <c r="H1321" s="849"/>
      <c r="I1321" s="849"/>
      <c r="J1321" s="832"/>
      <c r="K1321" s="832"/>
      <c r="L1321" s="849"/>
      <c r="M1321" s="849"/>
      <c r="N1321" s="832"/>
      <c r="O1321" s="832"/>
      <c r="P1321" s="849">
        <v>0.1</v>
      </c>
      <c r="Q1321" s="849">
        <v>4.04</v>
      </c>
      <c r="R1321" s="837"/>
      <c r="S1321" s="850">
        <v>40.4</v>
      </c>
    </row>
    <row r="1322" spans="1:19" ht="14.45" customHeight="1" x14ac:dyDescent="0.2">
      <c r="A1322" s="831" t="s">
        <v>6366</v>
      </c>
      <c r="B1322" s="832" t="s">
        <v>6367</v>
      </c>
      <c r="C1322" s="832" t="s">
        <v>616</v>
      </c>
      <c r="D1322" s="832" t="s">
        <v>3284</v>
      </c>
      <c r="E1322" s="832" t="s">
        <v>6368</v>
      </c>
      <c r="F1322" s="832" t="s">
        <v>6561</v>
      </c>
      <c r="G1322" s="832" t="s">
        <v>6562</v>
      </c>
      <c r="H1322" s="849">
        <v>16.649999999999999</v>
      </c>
      <c r="I1322" s="849">
        <v>5571.31</v>
      </c>
      <c r="J1322" s="832">
        <v>6.6172292562415373</v>
      </c>
      <c r="K1322" s="832">
        <v>334.61321321321327</v>
      </c>
      <c r="L1322" s="849">
        <v>2.74</v>
      </c>
      <c r="M1322" s="849">
        <v>841.94</v>
      </c>
      <c r="N1322" s="832">
        <v>1</v>
      </c>
      <c r="O1322" s="832">
        <v>307.27737226277372</v>
      </c>
      <c r="P1322" s="849"/>
      <c r="Q1322" s="849"/>
      <c r="R1322" s="837"/>
      <c r="S1322" s="850"/>
    </row>
    <row r="1323" spans="1:19" ht="14.45" customHeight="1" x14ac:dyDescent="0.2">
      <c r="A1323" s="831" t="s">
        <v>6366</v>
      </c>
      <c r="B1323" s="832" t="s">
        <v>6367</v>
      </c>
      <c r="C1323" s="832" t="s">
        <v>616</v>
      </c>
      <c r="D1323" s="832" t="s">
        <v>3284</v>
      </c>
      <c r="E1323" s="832" t="s">
        <v>6368</v>
      </c>
      <c r="F1323" s="832" t="s">
        <v>6563</v>
      </c>
      <c r="G1323" s="832" t="s">
        <v>6562</v>
      </c>
      <c r="H1323" s="849">
        <v>29.29</v>
      </c>
      <c r="I1323" s="849">
        <v>28235.09</v>
      </c>
      <c r="J1323" s="832">
        <v>8.2968246785302906</v>
      </c>
      <c r="K1323" s="832">
        <v>963.98395356777064</v>
      </c>
      <c r="L1323" s="849">
        <v>4.43</v>
      </c>
      <c r="M1323" s="849">
        <v>3403.12</v>
      </c>
      <c r="N1323" s="832">
        <v>1</v>
      </c>
      <c r="O1323" s="832">
        <v>768.19864559819416</v>
      </c>
      <c r="P1323" s="849"/>
      <c r="Q1323" s="849"/>
      <c r="R1323" s="837"/>
      <c r="S1323" s="850"/>
    </row>
    <row r="1324" spans="1:19" ht="14.45" customHeight="1" x14ac:dyDescent="0.2">
      <c r="A1324" s="831" t="s">
        <v>6366</v>
      </c>
      <c r="B1324" s="832" t="s">
        <v>6367</v>
      </c>
      <c r="C1324" s="832" t="s">
        <v>616</v>
      </c>
      <c r="D1324" s="832" t="s">
        <v>3284</v>
      </c>
      <c r="E1324" s="832" t="s">
        <v>6368</v>
      </c>
      <c r="F1324" s="832" t="s">
        <v>6564</v>
      </c>
      <c r="G1324" s="832" t="s">
        <v>2337</v>
      </c>
      <c r="H1324" s="849"/>
      <c r="I1324" s="849"/>
      <c r="J1324" s="832"/>
      <c r="K1324" s="832"/>
      <c r="L1324" s="849">
        <v>75.55</v>
      </c>
      <c r="M1324" s="849">
        <v>1799319.69</v>
      </c>
      <c r="N1324" s="832">
        <v>1</v>
      </c>
      <c r="O1324" s="832">
        <v>23816.276505625414</v>
      </c>
      <c r="P1324" s="849">
        <v>120.49</v>
      </c>
      <c r="Q1324" s="849">
        <v>2641164.9</v>
      </c>
      <c r="R1324" s="837">
        <v>1.467868614276099</v>
      </c>
      <c r="S1324" s="850">
        <v>21920.200016598887</v>
      </c>
    </row>
    <row r="1325" spans="1:19" ht="14.45" customHeight="1" x14ac:dyDescent="0.2">
      <c r="A1325" s="831" t="s">
        <v>6366</v>
      </c>
      <c r="B1325" s="832" t="s">
        <v>6367</v>
      </c>
      <c r="C1325" s="832" t="s">
        <v>616</v>
      </c>
      <c r="D1325" s="832" t="s">
        <v>3284</v>
      </c>
      <c r="E1325" s="832" t="s">
        <v>6368</v>
      </c>
      <c r="F1325" s="832" t="s">
        <v>6566</v>
      </c>
      <c r="G1325" s="832" t="s">
        <v>779</v>
      </c>
      <c r="H1325" s="849">
        <v>8</v>
      </c>
      <c r="I1325" s="849">
        <v>12133.84</v>
      </c>
      <c r="J1325" s="832">
        <v>2.4410628641323591</v>
      </c>
      <c r="K1325" s="832">
        <v>1516.73</v>
      </c>
      <c r="L1325" s="849">
        <v>4</v>
      </c>
      <c r="M1325" s="849">
        <v>4970.72</v>
      </c>
      <c r="N1325" s="832">
        <v>1</v>
      </c>
      <c r="O1325" s="832">
        <v>1242.68</v>
      </c>
      <c r="P1325" s="849">
        <v>20.79</v>
      </c>
      <c r="Q1325" s="849">
        <v>25834.3</v>
      </c>
      <c r="R1325" s="837">
        <v>5.1972953616377504</v>
      </c>
      <c r="S1325" s="850">
        <v>1242.6310726310726</v>
      </c>
    </row>
    <row r="1326" spans="1:19" ht="14.45" customHeight="1" x14ac:dyDescent="0.2">
      <c r="A1326" s="831" t="s">
        <v>6366</v>
      </c>
      <c r="B1326" s="832" t="s">
        <v>6367</v>
      </c>
      <c r="C1326" s="832" t="s">
        <v>616</v>
      </c>
      <c r="D1326" s="832" t="s">
        <v>3284</v>
      </c>
      <c r="E1326" s="832" t="s">
        <v>6368</v>
      </c>
      <c r="F1326" s="832" t="s">
        <v>6570</v>
      </c>
      <c r="G1326" s="832" t="s">
        <v>3190</v>
      </c>
      <c r="H1326" s="849"/>
      <c r="I1326" s="849"/>
      <c r="J1326" s="832"/>
      <c r="K1326" s="832"/>
      <c r="L1326" s="849">
        <v>5</v>
      </c>
      <c r="M1326" s="849">
        <v>6186.74</v>
      </c>
      <c r="N1326" s="832">
        <v>1</v>
      </c>
      <c r="O1326" s="832">
        <v>1237.348</v>
      </c>
      <c r="P1326" s="849"/>
      <c r="Q1326" s="849"/>
      <c r="R1326" s="837"/>
      <c r="S1326" s="850"/>
    </row>
    <row r="1327" spans="1:19" ht="14.45" customHeight="1" x14ac:dyDescent="0.2">
      <c r="A1327" s="831" t="s">
        <v>6366</v>
      </c>
      <c r="B1327" s="832" t="s">
        <v>6367</v>
      </c>
      <c r="C1327" s="832" t="s">
        <v>616</v>
      </c>
      <c r="D1327" s="832" t="s">
        <v>3284</v>
      </c>
      <c r="E1327" s="832" t="s">
        <v>6368</v>
      </c>
      <c r="F1327" s="832" t="s">
        <v>6571</v>
      </c>
      <c r="G1327" s="832" t="s">
        <v>6572</v>
      </c>
      <c r="H1327" s="849">
        <v>1</v>
      </c>
      <c r="I1327" s="849">
        <v>1749.08</v>
      </c>
      <c r="J1327" s="832"/>
      <c r="K1327" s="832">
        <v>1749.08</v>
      </c>
      <c r="L1327" s="849"/>
      <c r="M1327" s="849"/>
      <c r="N1327" s="832"/>
      <c r="O1327" s="832"/>
      <c r="P1327" s="849"/>
      <c r="Q1327" s="849"/>
      <c r="R1327" s="837"/>
      <c r="S1327" s="850"/>
    </row>
    <row r="1328" spans="1:19" ht="14.45" customHeight="1" x14ac:dyDescent="0.2">
      <c r="A1328" s="831" t="s">
        <v>6366</v>
      </c>
      <c r="B1328" s="832" t="s">
        <v>6367</v>
      </c>
      <c r="C1328" s="832" t="s">
        <v>616</v>
      </c>
      <c r="D1328" s="832" t="s">
        <v>3284</v>
      </c>
      <c r="E1328" s="832" t="s">
        <v>6368</v>
      </c>
      <c r="F1328" s="832" t="s">
        <v>6573</v>
      </c>
      <c r="G1328" s="832" t="s">
        <v>3190</v>
      </c>
      <c r="H1328" s="849">
        <v>2</v>
      </c>
      <c r="I1328" s="849">
        <v>9134.2000000000007</v>
      </c>
      <c r="J1328" s="832">
        <v>0.2774286625461283</v>
      </c>
      <c r="K1328" s="832">
        <v>4567.1000000000004</v>
      </c>
      <c r="L1328" s="849">
        <v>8</v>
      </c>
      <c r="M1328" s="849">
        <v>32924.5</v>
      </c>
      <c r="N1328" s="832">
        <v>1</v>
      </c>
      <c r="O1328" s="832">
        <v>4115.5625</v>
      </c>
      <c r="P1328" s="849">
        <v>6</v>
      </c>
      <c r="Q1328" s="849">
        <v>23790.300000000003</v>
      </c>
      <c r="R1328" s="837">
        <v>0.72257133745387181</v>
      </c>
      <c r="S1328" s="850">
        <v>3965.0500000000006</v>
      </c>
    </row>
    <row r="1329" spans="1:19" ht="14.45" customHeight="1" x14ac:dyDescent="0.2">
      <c r="A1329" s="831" t="s">
        <v>6366</v>
      </c>
      <c r="B1329" s="832" t="s">
        <v>6367</v>
      </c>
      <c r="C1329" s="832" t="s">
        <v>616</v>
      </c>
      <c r="D1329" s="832" t="s">
        <v>3284</v>
      </c>
      <c r="E1329" s="832" t="s">
        <v>6368</v>
      </c>
      <c r="F1329" s="832" t="s">
        <v>6579</v>
      </c>
      <c r="G1329" s="832" t="s">
        <v>6480</v>
      </c>
      <c r="H1329" s="849"/>
      <c r="I1329" s="849"/>
      <c r="J1329" s="832"/>
      <c r="K1329" s="832"/>
      <c r="L1329" s="849">
        <v>53.019999999999996</v>
      </c>
      <c r="M1329" s="849">
        <v>2470562.5099999998</v>
      </c>
      <c r="N1329" s="832">
        <v>1</v>
      </c>
      <c r="O1329" s="832">
        <v>46596.803281780456</v>
      </c>
      <c r="P1329" s="849">
        <v>94</v>
      </c>
      <c r="Q1329" s="849">
        <v>4316473.88</v>
      </c>
      <c r="R1329" s="837">
        <v>1.7471623820601083</v>
      </c>
      <c r="S1329" s="850">
        <v>45919.934893617021</v>
      </c>
    </row>
    <row r="1330" spans="1:19" ht="14.45" customHeight="1" x14ac:dyDescent="0.2">
      <c r="A1330" s="831" t="s">
        <v>6366</v>
      </c>
      <c r="B1330" s="832" t="s">
        <v>6367</v>
      </c>
      <c r="C1330" s="832" t="s">
        <v>616</v>
      </c>
      <c r="D1330" s="832" t="s">
        <v>3284</v>
      </c>
      <c r="E1330" s="832" t="s">
        <v>6368</v>
      </c>
      <c r="F1330" s="832" t="s">
        <v>6580</v>
      </c>
      <c r="G1330" s="832" t="s">
        <v>928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6.5</v>
      </c>
      <c r="Q1330" s="849">
        <v>1385.54</v>
      </c>
      <c r="R1330" s="837"/>
      <c r="S1330" s="850">
        <v>213.16</v>
      </c>
    </row>
    <row r="1331" spans="1:19" ht="14.45" customHeight="1" x14ac:dyDescent="0.2">
      <c r="A1331" s="831" t="s">
        <v>6366</v>
      </c>
      <c r="B1331" s="832" t="s">
        <v>6367</v>
      </c>
      <c r="C1331" s="832" t="s">
        <v>616</v>
      </c>
      <c r="D1331" s="832" t="s">
        <v>3284</v>
      </c>
      <c r="E1331" s="832" t="s">
        <v>6368</v>
      </c>
      <c r="F1331" s="832" t="s">
        <v>6581</v>
      </c>
      <c r="G1331" s="832" t="s">
        <v>928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2.81</v>
      </c>
      <c r="Q1331" s="849">
        <v>204.91</v>
      </c>
      <c r="R1331" s="837"/>
      <c r="S1331" s="850">
        <v>72.921708185053376</v>
      </c>
    </row>
    <row r="1332" spans="1:19" ht="14.45" customHeight="1" x14ac:dyDescent="0.2">
      <c r="A1332" s="831" t="s">
        <v>6366</v>
      </c>
      <c r="B1332" s="832" t="s">
        <v>6367</v>
      </c>
      <c r="C1332" s="832" t="s">
        <v>616</v>
      </c>
      <c r="D1332" s="832" t="s">
        <v>3284</v>
      </c>
      <c r="E1332" s="832" t="s">
        <v>6368</v>
      </c>
      <c r="F1332" s="832" t="s">
        <v>6590</v>
      </c>
      <c r="G1332" s="832" t="s">
        <v>793</v>
      </c>
      <c r="H1332" s="849"/>
      <c r="I1332" s="849"/>
      <c r="J1332" s="832"/>
      <c r="K1332" s="832"/>
      <c r="L1332" s="849">
        <v>7.29</v>
      </c>
      <c r="M1332" s="849">
        <v>1314.53</v>
      </c>
      <c r="N1332" s="832">
        <v>1</v>
      </c>
      <c r="O1332" s="832">
        <v>180.31961591220849</v>
      </c>
      <c r="P1332" s="849">
        <v>24.919999999999998</v>
      </c>
      <c r="Q1332" s="849">
        <v>2771.73</v>
      </c>
      <c r="R1332" s="837">
        <v>2.1085330878717108</v>
      </c>
      <c r="S1332" s="850">
        <v>111.22512038523276</v>
      </c>
    </row>
    <row r="1333" spans="1:19" ht="14.45" customHeight="1" x14ac:dyDescent="0.2">
      <c r="A1333" s="831" t="s">
        <v>6366</v>
      </c>
      <c r="B1333" s="832" t="s">
        <v>6367</v>
      </c>
      <c r="C1333" s="832" t="s">
        <v>616</v>
      </c>
      <c r="D1333" s="832" t="s">
        <v>3284</v>
      </c>
      <c r="E1333" s="832" t="s">
        <v>6368</v>
      </c>
      <c r="F1333" s="832" t="s">
        <v>6591</v>
      </c>
      <c r="G1333" s="832" t="s">
        <v>793</v>
      </c>
      <c r="H1333" s="849"/>
      <c r="I1333" s="849"/>
      <c r="J1333" s="832"/>
      <c r="K1333" s="832"/>
      <c r="L1333" s="849">
        <v>1.26</v>
      </c>
      <c r="M1333" s="849">
        <v>733.02</v>
      </c>
      <c r="N1333" s="832">
        <v>1</v>
      </c>
      <c r="O1333" s="832">
        <v>581.7619047619047</v>
      </c>
      <c r="P1333" s="849">
        <v>27.55</v>
      </c>
      <c r="Q1333" s="849">
        <v>7937.18</v>
      </c>
      <c r="R1333" s="837">
        <v>10.82805380480751</v>
      </c>
      <c r="S1333" s="850">
        <v>288.10090744101632</v>
      </c>
    </row>
    <row r="1334" spans="1:19" ht="14.45" customHeight="1" x14ac:dyDescent="0.2">
      <c r="A1334" s="831" t="s">
        <v>6366</v>
      </c>
      <c r="B1334" s="832" t="s">
        <v>6367</v>
      </c>
      <c r="C1334" s="832" t="s">
        <v>616</v>
      </c>
      <c r="D1334" s="832" t="s">
        <v>3284</v>
      </c>
      <c r="E1334" s="832" t="s">
        <v>6368</v>
      </c>
      <c r="F1334" s="832" t="s">
        <v>6592</v>
      </c>
      <c r="G1334" s="832" t="s">
        <v>1146</v>
      </c>
      <c r="H1334" s="849"/>
      <c r="I1334" s="849"/>
      <c r="J1334" s="832"/>
      <c r="K1334" s="832"/>
      <c r="L1334" s="849">
        <v>12.48</v>
      </c>
      <c r="M1334" s="849">
        <v>6444.07</v>
      </c>
      <c r="N1334" s="832">
        <v>1</v>
      </c>
      <c r="O1334" s="832">
        <v>516.35176282051282</v>
      </c>
      <c r="P1334" s="849">
        <v>9.1399999999999988</v>
      </c>
      <c r="Q1334" s="849">
        <v>1684.11</v>
      </c>
      <c r="R1334" s="837">
        <v>0.26134259869926924</v>
      </c>
      <c r="S1334" s="850">
        <v>184.25711159737421</v>
      </c>
    </row>
    <row r="1335" spans="1:19" ht="14.45" customHeight="1" x14ac:dyDescent="0.2">
      <c r="A1335" s="831" t="s">
        <v>6366</v>
      </c>
      <c r="B1335" s="832" t="s">
        <v>6367</v>
      </c>
      <c r="C1335" s="832" t="s">
        <v>616</v>
      </c>
      <c r="D1335" s="832" t="s">
        <v>3284</v>
      </c>
      <c r="E1335" s="832" t="s">
        <v>6368</v>
      </c>
      <c r="F1335" s="832" t="s">
        <v>6595</v>
      </c>
      <c r="G1335" s="832" t="s">
        <v>1146</v>
      </c>
      <c r="H1335" s="849"/>
      <c r="I1335" s="849"/>
      <c r="J1335" s="832"/>
      <c r="K1335" s="832"/>
      <c r="L1335" s="849">
        <v>10.59</v>
      </c>
      <c r="M1335" s="849">
        <v>2425.65</v>
      </c>
      <c r="N1335" s="832">
        <v>1</v>
      </c>
      <c r="O1335" s="832">
        <v>229.05099150141643</v>
      </c>
      <c r="P1335" s="849">
        <v>7.68</v>
      </c>
      <c r="Q1335" s="849">
        <v>749.18</v>
      </c>
      <c r="R1335" s="837">
        <v>0.30885741966070945</v>
      </c>
      <c r="S1335" s="850">
        <v>97.549479166666657</v>
      </c>
    </row>
    <row r="1336" spans="1:19" ht="14.45" customHeight="1" x14ac:dyDescent="0.2">
      <c r="A1336" s="831" t="s">
        <v>6366</v>
      </c>
      <c r="B1336" s="832" t="s">
        <v>6367</v>
      </c>
      <c r="C1336" s="832" t="s">
        <v>616</v>
      </c>
      <c r="D1336" s="832" t="s">
        <v>3284</v>
      </c>
      <c r="E1336" s="832" t="s">
        <v>6368</v>
      </c>
      <c r="F1336" s="832" t="s">
        <v>6596</v>
      </c>
      <c r="G1336" s="832" t="s">
        <v>1146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6.59</v>
      </c>
      <c r="Q1336" s="849">
        <v>2775.83</v>
      </c>
      <c r="R1336" s="837"/>
      <c r="S1336" s="850">
        <v>421.2185128983308</v>
      </c>
    </row>
    <row r="1337" spans="1:19" ht="14.45" customHeight="1" x14ac:dyDescent="0.2">
      <c r="A1337" s="831" t="s">
        <v>6366</v>
      </c>
      <c r="B1337" s="832" t="s">
        <v>6367</v>
      </c>
      <c r="C1337" s="832" t="s">
        <v>616</v>
      </c>
      <c r="D1337" s="832" t="s">
        <v>3284</v>
      </c>
      <c r="E1337" s="832" t="s">
        <v>6368</v>
      </c>
      <c r="F1337" s="832" t="s">
        <v>6597</v>
      </c>
      <c r="G1337" s="832" t="s">
        <v>6594</v>
      </c>
      <c r="H1337" s="849"/>
      <c r="I1337" s="849"/>
      <c r="J1337" s="832"/>
      <c r="K1337" s="832"/>
      <c r="L1337" s="849"/>
      <c r="M1337" s="849"/>
      <c r="N1337" s="832"/>
      <c r="O1337" s="832"/>
      <c r="P1337" s="849">
        <v>3</v>
      </c>
      <c r="Q1337" s="849">
        <v>49818.9</v>
      </c>
      <c r="R1337" s="837"/>
      <c r="S1337" s="850">
        <v>16606.3</v>
      </c>
    </row>
    <row r="1338" spans="1:19" ht="14.45" customHeight="1" x14ac:dyDescent="0.2">
      <c r="A1338" s="831" t="s">
        <v>6366</v>
      </c>
      <c r="B1338" s="832" t="s">
        <v>6367</v>
      </c>
      <c r="C1338" s="832" t="s">
        <v>616</v>
      </c>
      <c r="D1338" s="832" t="s">
        <v>3284</v>
      </c>
      <c r="E1338" s="832" t="s">
        <v>6368</v>
      </c>
      <c r="F1338" s="832" t="s">
        <v>6600</v>
      </c>
      <c r="G1338" s="832" t="s">
        <v>2816</v>
      </c>
      <c r="H1338" s="849"/>
      <c r="I1338" s="849"/>
      <c r="J1338" s="832"/>
      <c r="K1338" s="832"/>
      <c r="L1338" s="849">
        <v>0.95000000000000007</v>
      </c>
      <c r="M1338" s="849">
        <v>461.9</v>
      </c>
      <c r="N1338" s="832">
        <v>1</v>
      </c>
      <c r="O1338" s="832">
        <v>486.21052631578942</v>
      </c>
      <c r="P1338" s="849">
        <v>23.39</v>
      </c>
      <c r="Q1338" s="849">
        <v>11093.19</v>
      </c>
      <c r="R1338" s="837">
        <v>24.016432128166272</v>
      </c>
      <c r="S1338" s="850">
        <v>474.27062847370672</v>
      </c>
    </row>
    <row r="1339" spans="1:19" ht="14.45" customHeight="1" x14ac:dyDescent="0.2">
      <c r="A1339" s="831" t="s">
        <v>6366</v>
      </c>
      <c r="B1339" s="832" t="s">
        <v>6367</v>
      </c>
      <c r="C1339" s="832" t="s">
        <v>616</v>
      </c>
      <c r="D1339" s="832" t="s">
        <v>3284</v>
      </c>
      <c r="E1339" s="832" t="s">
        <v>6368</v>
      </c>
      <c r="F1339" s="832" t="s">
        <v>6601</v>
      </c>
      <c r="G1339" s="832" t="s">
        <v>2816</v>
      </c>
      <c r="H1339" s="849"/>
      <c r="I1339" s="849"/>
      <c r="J1339" s="832"/>
      <c r="K1339" s="832"/>
      <c r="L1339" s="849">
        <v>6.88</v>
      </c>
      <c r="M1339" s="849">
        <v>1407.1</v>
      </c>
      <c r="N1339" s="832">
        <v>1</v>
      </c>
      <c r="O1339" s="832">
        <v>204.5203488372093</v>
      </c>
      <c r="P1339" s="849">
        <v>28.62</v>
      </c>
      <c r="Q1339" s="849">
        <v>5853.35</v>
      </c>
      <c r="R1339" s="837">
        <v>4.159867813232891</v>
      </c>
      <c r="S1339" s="850">
        <v>204.51956673654789</v>
      </c>
    </row>
    <row r="1340" spans="1:19" ht="14.45" customHeight="1" x14ac:dyDescent="0.2">
      <c r="A1340" s="831" t="s">
        <v>6366</v>
      </c>
      <c r="B1340" s="832" t="s">
        <v>6367</v>
      </c>
      <c r="C1340" s="832" t="s">
        <v>616</v>
      </c>
      <c r="D1340" s="832" t="s">
        <v>3284</v>
      </c>
      <c r="E1340" s="832" t="s">
        <v>6368</v>
      </c>
      <c r="F1340" s="832" t="s">
        <v>6602</v>
      </c>
      <c r="G1340" s="832" t="s">
        <v>3234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1</v>
      </c>
      <c r="Q1340" s="849">
        <v>81007.61</v>
      </c>
      <c r="R1340" s="837"/>
      <c r="S1340" s="850">
        <v>81007.61</v>
      </c>
    </row>
    <row r="1341" spans="1:19" ht="14.45" customHeight="1" x14ac:dyDescent="0.2">
      <c r="A1341" s="831" t="s">
        <v>6366</v>
      </c>
      <c r="B1341" s="832" t="s">
        <v>6367</v>
      </c>
      <c r="C1341" s="832" t="s">
        <v>616</v>
      </c>
      <c r="D1341" s="832" t="s">
        <v>3284</v>
      </c>
      <c r="E1341" s="832" t="s">
        <v>6368</v>
      </c>
      <c r="F1341" s="832" t="s">
        <v>6603</v>
      </c>
      <c r="G1341" s="832" t="s">
        <v>3177</v>
      </c>
      <c r="H1341" s="849"/>
      <c r="I1341" s="849"/>
      <c r="J1341" s="832"/>
      <c r="K1341" s="832"/>
      <c r="L1341" s="849">
        <v>5</v>
      </c>
      <c r="M1341" s="849">
        <v>84611.05</v>
      </c>
      <c r="N1341" s="832">
        <v>1</v>
      </c>
      <c r="O1341" s="832">
        <v>16922.21</v>
      </c>
      <c r="P1341" s="849"/>
      <c r="Q1341" s="849"/>
      <c r="R1341" s="837"/>
      <c r="S1341" s="850"/>
    </row>
    <row r="1342" spans="1:19" ht="14.45" customHeight="1" x14ac:dyDescent="0.2">
      <c r="A1342" s="831" t="s">
        <v>6366</v>
      </c>
      <c r="B1342" s="832" t="s">
        <v>6367</v>
      </c>
      <c r="C1342" s="832" t="s">
        <v>616</v>
      </c>
      <c r="D1342" s="832" t="s">
        <v>3284</v>
      </c>
      <c r="E1342" s="832" t="s">
        <v>6368</v>
      </c>
      <c r="F1342" s="832" t="s">
        <v>6606</v>
      </c>
      <c r="G1342" s="832" t="s">
        <v>2291</v>
      </c>
      <c r="H1342" s="849"/>
      <c r="I1342" s="849"/>
      <c r="J1342" s="832"/>
      <c r="K1342" s="832"/>
      <c r="L1342" s="849">
        <v>6</v>
      </c>
      <c r="M1342" s="849">
        <v>710622.31</v>
      </c>
      <c r="N1342" s="832">
        <v>1</v>
      </c>
      <c r="O1342" s="832">
        <v>118437.05166666668</v>
      </c>
      <c r="P1342" s="849">
        <v>7</v>
      </c>
      <c r="Q1342" s="849">
        <v>746801</v>
      </c>
      <c r="R1342" s="837">
        <v>1.050911278031786</v>
      </c>
      <c r="S1342" s="850">
        <v>106685.85714285714</v>
      </c>
    </row>
    <row r="1343" spans="1:19" ht="14.45" customHeight="1" x14ac:dyDescent="0.2">
      <c r="A1343" s="831" t="s">
        <v>6366</v>
      </c>
      <c r="B1343" s="832" t="s">
        <v>6367</v>
      </c>
      <c r="C1343" s="832" t="s">
        <v>616</v>
      </c>
      <c r="D1343" s="832" t="s">
        <v>3284</v>
      </c>
      <c r="E1343" s="832" t="s">
        <v>6368</v>
      </c>
      <c r="F1343" s="832" t="s">
        <v>6609</v>
      </c>
      <c r="G1343" s="832" t="s">
        <v>2272</v>
      </c>
      <c r="H1343" s="849"/>
      <c r="I1343" s="849"/>
      <c r="J1343" s="832"/>
      <c r="K1343" s="832"/>
      <c r="L1343" s="849"/>
      <c r="M1343" s="849"/>
      <c r="N1343" s="832"/>
      <c r="O1343" s="832"/>
      <c r="P1343" s="849">
        <v>4</v>
      </c>
      <c r="Q1343" s="849">
        <v>156815.5</v>
      </c>
      <c r="R1343" s="837"/>
      <c r="S1343" s="850">
        <v>39203.875</v>
      </c>
    </row>
    <row r="1344" spans="1:19" ht="14.45" customHeight="1" x14ac:dyDescent="0.2">
      <c r="A1344" s="831" t="s">
        <v>6366</v>
      </c>
      <c r="B1344" s="832" t="s">
        <v>6367</v>
      </c>
      <c r="C1344" s="832" t="s">
        <v>616</v>
      </c>
      <c r="D1344" s="832" t="s">
        <v>3284</v>
      </c>
      <c r="E1344" s="832" t="s">
        <v>6368</v>
      </c>
      <c r="F1344" s="832" t="s">
        <v>6610</v>
      </c>
      <c r="G1344" s="832" t="s">
        <v>2291</v>
      </c>
      <c r="H1344" s="849"/>
      <c r="I1344" s="849"/>
      <c r="J1344" s="832"/>
      <c r="K1344" s="832"/>
      <c r="L1344" s="849">
        <v>1</v>
      </c>
      <c r="M1344" s="849">
        <v>106745</v>
      </c>
      <c r="N1344" s="832">
        <v>1</v>
      </c>
      <c r="O1344" s="832">
        <v>106745</v>
      </c>
      <c r="P1344" s="849">
        <v>31</v>
      </c>
      <c r="Q1344" s="849">
        <v>3313229</v>
      </c>
      <c r="R1344" s="837">
        <v>31.038727809265072</v>
      </c>
      <c r="S1344" s="850">
        <v>106878.35483870968</v>
      </c>
    </row>
    <row r="1345" spans="1:19" ht="14.45" customHeight="1" x14ac:dyDescent="0.2">
      <c r="A1345" s="831" t="s">
        <v>6366</v>
      </c>
      <c r="B1345" s="832" t="s">
        <v>6367</v>
      </c>
      <c r="C1345" s="832" t="s">
        <v>616</v>
      </c>
      <c r="D1345" s="832" t="s">
        <v>3284</v>
      </c>
      <c r="E1345" s="832" t="s">
        <v>6368</v>
      </c>
      <c r="F1345" s="832" t="s">
        <v>6615</v>
      </c>
      <c r="G1345" s="832" t="s">
        <v>6605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2</v>
      </c>
      <c r="Q1345" s="849">
        <v>1727.76</v>
      </c>
      <c r="R1345" s="837"/>
      <c r="S1345" s="850">
        <v>863.88</v>
      </c>
    </row>
    <row r="1346" spans="1:19" ht="14.45" customHeight="1" x14ac:dyDescent="0.2">
      <c r="A1346" s="831" t="s">
        <v>6366</v>
      </c>
      <c r="B1346" s="832" t="s">
        <v>6367</v>
      </c>
      <c r="C1346" s="832" t="s">
        <v>616</v>
      </c>
      <c r="D1346" s="832" t="s">
        <v>3284</v>
      </c>
      <c r="E1346" s="832" t="s">
        <v>6368</v>
      </c>
      <c r="F1346" s="832" t="s">
        <v>6618</v>
      </c>
      <c r="G1346" s="832" t="s">
        <v>2337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9.8800000000000008</v>
      </c>
      <c r="Q1346" s="849">
        <v>521002.48</v>
      </c>
      <c r="R1346" s="837"/>
      <c r="S1346" s="850">
        <v>52733.044534412948</v>
      </c>
    </row>
    <row r="1347" spans="1:19" ht="14.45" customHeight="1" x14ac:dyDescent="0.2">
      <c r="A1347" s="831" t="s">
        <v>6366</v>
      </c>
      <c r="B1347" s="832" t="s">
        <v>6367</v>
      </c>
      <c r="C1347" s="832" t="s">
        <v>616</v>
      </c>
      <c r="D1347" s="832" t="s">
        <v>3284</v>
      </c>
      <c r="E1347" s="832" t="s">
        <v>6368</v>
      </c>
      <c r="F1347" s="832" t="s">
        <v>6622</v>
      </c>
      <c r="G1347" s="832" t="s">
        <v>2278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2</v>
      </c>
      <c r="Q1347" s="849">
        <v>179130.6</v>
      </c>
      <c r="R1347" s="837"/>
      <c r="S1347" s="850">
        <v>89565.3</v>
      </c>
    </row>
    <row r="1348" spans="1:19" ht="14.45" customHeight="1" x14ac:dyDescent="0.2">
      <c r="A1348" s="831" t="s">
        <v>6366</v>
      </c>
      <c r="B1348" s="832" t="s">
        <v>6367</v>
      </c>
      <c r="C1348" s="832" t="s">
        <v>616</v>
      </c>
      <c r="D1348" s="832" t="s">
        <v>3284</v>
      </c>
      <c r="E1348" s="832" t="s">
        <v>6368</v>
      </c>
      <c r="F1348" s="832" t="s">
        <v>6623</v>
      </c>
      <c r="G1348" s="832" t="s">
        <v>2237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5.07</v>
      </c>
      <c r="Q1348" s="849">
        <v>120.76</v>
      </c>
      <c r="R1348" s="837"/>
      <c r="S1348" s="850">
        <v>23.818540433925047</v>
      </c>
    </row>
    <row r="1349" spans="1:19" ht="14.45" customHeight="1" x14ac:dyDescent="0.2">
      <c r="A1349" s="831" t="s">
        <v>6366</v>
      </c>
      <c r="B1349" s="832" t="s">
        <v>6367</v>
      </c>
      <c r="C1349" s="832" t="s">
        <v>616</v>
      </c>
      <c r="D1349" s="832" t="s">
        <v>3284</v>
      </c>
      <c r="E1349" s="832" t="s">
        <v>6368</v>
      </c>
      <c r="F1349" s="832" t="s">
        <v>6624</v>
      </c>
      <c r="G1349" s="832" t="s">
        <v>1043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</v>
      </c>
      <c r="Q1349" s="849">
        <v>243.94</v>
      </c>
      <c r="R1349" s="837"/>
      <c r="S1349" s="850">
        <v>243.94</v>
      </c>
    </row>
    <row r="1350" spans="1:19" ht="14.45" customHeight="1" x14ac:dyDescent="0.2">
      <c r="A1350" s="831" t="s">
        <v>6366</v>
      </c>
      <c r="B1350" s="832" t="s">
        <v>6367</v>
      </c>
      <c r="C1350" s="832" t="s">
        <v>616</v>
      </c>
      <c r="D1350" s="832" t="s">
        <v>3284</v>
      </c>
      <c r="E1350" s="832" t="s">
        <v>6368</v>
      </c>
      <c r="F1350" s="832" t="s">
        <v>6625</v>
      </c>
      <c r="G1350" s="832" t="s">
        <v>1043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1.37</v>
      </c>
      <c r="Q1350" s="849">
        <v>592.41999999999996</v>
      </c>
      <c r="R1350" s="837"/>
      <c r="S1350" s="850">
        <v>432.42335766423349</v>
      </c>
    </row>
    <row r="1351" spans="1:19" ht="14.45" customHeight="1" x14ac:dyDescent="0.2">
      <c r="A1351" s="831" t="s">
        <v>6366</v>
      </c>
      <c r="B1351" s="832" t="s">
        <v>6367</v>
      </c>
      <c r="C1351" s="832" t="s">
        <v>616</v>
      </c>
      <c r="D1351" s="832" t="s">
        <v>3284</v>
      </c>
      <c r="E1351" s="832" t="s">
        <v>6368</v>
      </c>
      <c r="F1351" s="832" t="s">
        <v>6626</v>
      </c>
      <c r="G1351" s="832" t="s">
        <v>2272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3</v>
      </c>
      <c r="Q1351" s="849">
        <v>109027.23000000001</v>
      </c>
      <c r="R1351" s="837"/>
      <c r="S1351" s="850">
        <v>36342.410000000003</v>
      </c>
    </row>
    <row r="1352" spans="1:19" ht="14.45" customHeight="1" x14ac:dyDescent="0.2">
      <c r="A1352" s="831" t="s">
        <v>6366</v>
      </c>
      <c r="B1352" s="832" t="s">
        <v>6367</v>
      </c>
      <c r="C1352" s="832" t="s">
        <v>616</v>
      </c>
      <c r="D1352" s="832" t="s">
        <v>3284</v>
      </c>
      <c r="E1352" s="832" t="s">
        <v>6368</v>
      </c>
      <c r="F1352" s="832" t="s">
        <v>6630</v>
      </c>
      <c r="G1352" s="832" t="s">
        <v>2291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3</v>
      </c>
      <c r="Q1352" s="849">
        <v>320341</v>
      </c>
      <c r="R1352" s="837"/>
      <c r="S1352" s="850">
        <v>106780.33333333333</v>
      </c>
    </row>
    <row r="1353" spans="1:19" ht="14.45" customHeight="1" x14ac:dyDescent="0.2">
      <c r="A1353" s="831" t="s">
        <v>6366</v>
      </c>
      <c r="B1353" s="832" t="s">
        <v>6367</v>
      </c>
      <c r="C1353" s="832" t="s">
        <v>616</v>
      </c>
      <c r="D1353" s="832" t="s">
        <v>3284</v>
      </c>
      <c r="E1353" s="832" t="s">
        <v>6368</v>
      </c>
      <c r="F1353" s="832" t="s">
        <v>6634</v>
      </c>
      <c r="G1353" s="832"/>
      <c r="H1353" s="849"/>
      <c r="I1353" s="849"/>
      <c r="J1353" s="832"/>
      <c r="K1353" s="832"/>
      <c r="L1353" s="849"/>
      <c r="M1353" s="849"/>
      <c r="N1353" s="832"/>
      <c r="O1353" s="832"/>
      <c r="P1353" s="849">
        <v>1.1400000000000001</v>
      </c>
      <c r="Q1353" s="849">
        <v>480.19</v>
      </c>
      <c r="R1353" s="837"/>
      <c r="S1353" s="850">
        <v>421.21929824561397</v>
      </c>
    </row>
    <row r="1354" spans="1:19" ht="14.45" customHeight="1" x14ac:dyDescent="0.2">
      <c r="A1354" s="831" t="s">
        <v>6366</v>
      </c>
      <c r="B1354" s="832" t="s">
        <v>6367</v>
      </c>
      <c r="C1354" s="832" t="s">
        <v>616</v>
      </c>
      <c r="D1354" s="832" t="s">
        <v>3284</v>
      </c>
      <c r="E1354" s="832" t="s">
        <v>6635</v>
      </c>
      <c r="F1354" s="832" t="s">
        <v>6636</v>
      </c>
      <c r="G1354" s="832" t="s">
        <v>6637</v>
      </c>
      <c r="H1354" s="849"/>
      <c r="I1354" s="849"/>
      <c r="J1354" s="832"/>
      <c r="K1354" s="832"/>
      <c r="L1354" s="849">
        <v>2</v>
      </c>
      <c r="M1354" s="849">
        <v>4355.6000000000004</v>
      </c>
      <c r="N1354" s="832">
        <v>1</v>
      </c>
      <c r="O1354" s="832">
        <v>2177.8000000000002</v>
      </c>
      <c r="P1354" s="849">
        <v>6</v>
      </c>
      <c r="Q1354" s="849">
        <v>13080.16</v>
      </c>
      <c r="R1354" s="837">
        <v>3.0030673156396359</v>
      </c>
      <c r="S1354" s="850">
        <v>2180.0266666666666</v>
      </c>
    </row>
    <row r="1355" spans="1:19" ht="14.45" customHeight="1" x14ac:dyDescent="0.2">
      <c r="A1355" s="831" t="s">
        <v>6366</v>
      </c>
      <c r="B1355" s="832" t="s">
        <v>6367</v>
      </c>
      <c r="C1355" s="832" t="s">
        <v>616</v>
      </c>
      <c r="D1355" s="832" t="s">
        <v>3284</v>
      </c>
      <c r="E1355" s="832" t="s">
        <v>6635</v>
      </c>
      <c r="F1355" s="832" t="s">
        <v>6638</v>
      </c>
      <c r="G1355" s="832" t="s">
        <v>6639</v>
      </c>
      <c r="H1355" s="849"/>
      <c r="I1355" s="849"/>
      <c r="J1355" s="832"/>
      <c r="K1355" s="832"/>
      <c r="L1355" s="849">
        <v>1</v>
      </c>
      <c r="M1355" s="849">
        <v>2662.2</v>
      </c>
      <c r="N1355" s="832">
        <v>1</v>
      </c>
      <c r="O1355" s="832">
        <v>2662.2</v>
      </c>
      <c r="P1355" s="849">
        <v>3</v>
      </c>
      <c r="Q1355" s="849">
        <v>7986.6</v>
      </c>
      <c r="R1355" s="837">
        <v>3.0000000000000004</v>
      </c>
      <c r="S1355" s="850">
        <v>2662.2000000000003</v>
      </c>
    </row>
    <row r="1356" spans="1:19" ht="14.45" customHeight="1" x14ac:dyDescent="0.2">
      <c r="A1356" s="831" t="s">
        <v>6366</v>
      </c>
      <c r="B1356" s="832" t="s">
        <v>6367</v>
      </c>
      <c r="C1356" s="832" t="s">
        <v>616</v>
      </c>
      <c r="D1356" s="832" t="s">
        <v>3284</v>
      </c>
      <c r="E1356" s="832" t="s">
        <v>6635</v>
      </c>
      <c r="F1356" s="832" t="s">
        <v>6642</v>
      </c>
      <c r="G1356" s="832" t="s">
        <v>6643</v>
      </c>
      <c r="H1356" s="849"/>
      <c r="I1356" s="849"/>
      <c r="J1356" s="832"/>
      <c r="K1356" s="832"/>
      <c r="L1356" s="849">
        <v>1</v>
      </c>
      <c r="M1356" s="849">
        <v>2662.2</v>
      </c>
      <c r="N1356" s="832">
        <v>1</v>
      </c>
      <c r="O1356" s="832">
        <v>2662.2</v>
      </c>
      <c r="P1356" s="849"/>
      <c r="Q1356" s="849"/>
      <c r="R1356" s="837"/>
      <c r="S1356" s="850"/>
    </row>
    <row r="1357" spans="1:19" ht="14.45" customHeight="1" x14ac:dyDescent="0.2">
      <c r="A1357" s="831" t="s">
        <v>6366</v>
      </c>
      <c r="B1357" s="832" t="s">
        <v>6367</v>
      </c>
      <c r="C1357" s="832" t="s">
        <v>616</v>
      </c>
      <c r="D1357" s="832" t="s">
        <v>3284</v>
      </c>
      <c r="E1357" s="832" t="s">
        <v>6644</v>
      </c>
      <c r="F1357" s="832" t="s">
        <v>6647</v>
      </c>
      <c r="G1357" s="832" t="s">
        <v>6648</v>
      </c>
      <c r="H1357" s="849">
        <v>27</v>
      </c>
      <c r="I1357" s="849">
        <v>23409</v>
      </c>
      <c r="J1357" s="832">
        <v>1.6931205450620028</v>
      </c>
      <c r="K1357" s="832">
        <v>867</v>
      </c>
      <c r="L1357" s="849">
        <v>17</v>
      </c>
      <c r="M1357" s="849">
        <v>13825.95</v>
      </c>
      <c r="N1357" s="832">
        <v>1</v>
      </c>
      <c r="O1357" s="832">
        <v>813.29117647058831</v>
      </c>
      <c r="P1357" s="849">
        <v>54</v>
      </c>
      <c r="Q1357" s="849">
        <v>31904.850000000002</v>
      </c>
      <c r="R1357" s="837">
        <v>2.3076063489308147</v>
      </c>
      <c r="S1357" s="850">
        <v>590.83055555555563</v>
      </c>
    </row>
    <row r="1358" spans="1:19" ht="14.45" customHeight="1" x14ac:dyDescent="0.2">
      <c r="A1358" s="831" t="s">
        <v>6366</v>
      </c>
      <c r="B1358" s="832" t="s">
        <v>6367</v>
      </c>
      <c r="C1358" s="832" t="s">
        <v>616</v>
      </c>
      <c r="D1358" s="832" t="s">
        <v>3284</v>
      </c>
      <c r="E1358" s="832" t="s">
        <v>6644</v>
      </c>
      <c r="F1358" s="832" t="s">
        <v>6655</v>
      </c>
      <c r="G1358" s="832" t="s">
        <v>6656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1</v>
      </c>
      <c r="Q1358" s="849">
        <v>19360</v>
      </c>
      <c r="R1358" s="837"/>
      <c r="S1358" s="850">
        <v>19360</v>
      </c>
    </row>
    <row r="1359" spans="1:19" ht="14.45" customHeight="1" x14ac:dyDescent="0.2">
      <c r="A1359" s="831" t="s">
        <v>6366</v>
      </c>
      <c r="B1359" s="832" t="s">
        <v>6367</v>
      </c>
      <c r="C1359" s="832" t="s">
        <v>616</v>
      </c>
      <c r="D1359" s="832" t="s">
        <v>3284</v>
      </c>
      <c r="E1359" s="832" t="s">
        <v>6657</v>
      </c>
      <c r="F1359" s="832" t="s">
        <v>6658</v>
      </c>
      <c r="G1359" s="832" t="s">
        <v>6659</v>
      </c>
      <c r="H1359" s="849">
        <v>3</v>
      </c>
      <c r="I1359" s="849">
        <v>900</v>
      </c>
      <c r="J1359" s="832">
        <v>0.75</v>
      </c>
      <c r="K1359" s="832">
        <v>300</v>
      </c>
      <c r="L1359" s="849">
        <v>4</v>
      </c>
      <c r="M1359" s="849">
        <v>1200</v>
      </c>
      <c r="N1359" s="832">
        <v>1</v>
      </c>
      <c r="O1359" s="832">
        <v>300</v>
      </c>
      <c r="P1359" s="849">
        <v>3</v>
      </c>
      <c r="Q1359" s="849">
        <v>906</v>
      </c>
      <c r="R1359" s="837">
        <v>0.755</v>
      </c>
      <c r="S1359" s="850">
        <v>302</v>
      </c>
    </row>
    <row r="1360" spans="1:19" ht="14.45" customHeight="1" x14ac:dyDescent="0.2">
      <c r="A1360" s="831" t="s">
        <v>6366</v>
      </c>
      <c r="B1360" s="832" t="s">
        <v>6367</v>
      </c>
      <c r="C1360" s="832" t="s">
        <v>616</v>
      </c>
      <c r="D1360" s="832" t="s">
        <v>3284</v>
      </c>
      <c r="E1360" s="832" t="s">
        <v>6657</v>
      </c>
      <c r="F1360" s="832" t="s">
        <v>6660</v>
      </c>
      <c r="G1360" s="832" t="s">
        <v>6661</v>
      </c>
      <c r="H1360" s="849">
        <v>18</v>
      </c>
      <c r="I1360" s="849">
        <v>2196</v>
      </c>
      <c r="J1360" s="832">
        <v>0.17004800991172372</v>
      </c>
      <c r="K1360" s="832">
        <v>122</v>
      </c>
      <c r="L1360" s="849">
        <v>106</v>
      </c>
      <c r="M1360" s="849">
        <v>12914</v>
      </c>
      <c r="N1360" s="832">
        <v>1</v>
      </c>
      <c r="O1360" s="832">
        <v>121.83018867924528</v>
      </c>
      <c r="P1360" s="849">
        <v>15</v>
      </c>
      <c r="Q1360" s="849">
        <v>1830</v>
      </c>
      <c r="R1360" s="837">
        <v>0.14170667492643643</v>
      </c>
      <c r="S1360" s="850">
        <v>122</v>
      </c>
    </row>
    <row r="1361" spans="1:19" ht="14.45" customHeight="1" x14ac:dyDescent="0.2">
      <c r="A1361" s="831" t="s">
        <v>6366</v>
      </c>
      <c r="B1361" s="832" t="s">
        <v>6367</v>
      </c>
      <c r="C1361" s="832" t="s">
        <v>616</v>
      </c>
      <c r="D1361" s="832" t="s">
        <v>3284</v>
      </c>
      <c r="E1361" s="832" t="s">
        <v>6657</v>
      </c>
      <c r="F1361" s="832" t="s">
        <v>6662</v>
      </c>
      <c r="G1361" s="832" t="s">
        <v>6663</v>
      </c>
      <c r="H1361" s="849">
        <v>287</v>
      </c>
      <c r="I1361" s="849">
        <v>42189</v>
      </c>
      <c r="J1361" s="832">
        <v>0.61733977172958732</v>
      </c>
      <c r="K1361" s="832">
        <v>147</v>
      </c>
      <c r="L1361" s="849">
        <v>464</v>
      </c>
      <c r="M1361" s="849">
        <v>68340</v>
      </c>
      <c r="N1361" s="832">
        <v>1</v>
      </c>
      <c r="O1361" s="832">
        <v>147.2844827586207</v>
      </c>
      <c r="P1361" s="849">
        <v>450</v>
      </c>
      <c r="Q1361" s="849">
        <v>67950</v>
      </c>
      <c r="R1361" s="837">
        <v>0.99429323968393324</v>
      </c>
      <c r="S1361" s="850">
        <v>151</v>
      </c>
    </row>
    <row r="1362" spans="1:19" ht="14.45" customHeight="1" x14ac:dyDescent="0.2">
      <c r="A1362" s="831" t="s">
        <v>6366</v>
      </c>
      <c r="B1362" s="832" t="s">
        <v>6367</v>
      </c>
      <c r="C1362" s="832" t="s">
        <v>616</v>
      </c>
      <c r="D1362" s="832" t="s">
        <v>3284</v>
      </c>
      <c r="E1362" s="832" t="s">
        <v>6657</v>
      </c>
      <c r="F1362" s="832" t="s">
        <v>6664</v>
      </c>
      <c r="G1362" s="832" t="s">
        <v>6665</v>
      </c>
      <c r="H1362" s="849"/>
      <c r="I1362" s="849"/>
      <c r="J1362" s="832"/>
      <c r="K1362" s="832"/>
      <c r="L1362" s="849">
        <v>3</v>
      </c>
      <c r="M1362" s="849">
        <v>588</v>
      </c>
      <c r="N1362" s="832">
        <v>1</v>
      </c>
      <c r="O1362" s="832">
        <v>196</v>
      </c>
      <c r="P1362" s="849">
        <v>8</v>
      </c>
      <c r="Q1362" s="849">
        <v>1592</v>
      </c>
      <c r="R1362" s="837">
        <v>2.7074829931972788</v>
      </c>
      <c r="S1362" s="850">
        <v>199</v>
      </c>
    </row>
    <row r="1363" spans="1:19" ht="14.45" customHeight="1" x14ac:dyDescent="0.2">
      <c r="A1363" s="831" t="s">
        <v>6366</v>
      </c>
      <c r="B1363" s="832" t="s">
        <v>6367</v>
      </c>
      <c r="C1363" s="832" t="s">
        <v>616</v>
      </c>
      <c r="D1363" s="832" t="s">
        <v>3284</v>
      </c>
      <c r="E1363" s="832" t="s">
        <v>6657</v>
      </c>
      <c r="F1363" s="832" t="s">
        <v>6666</v>
      </c>
      <c r="G1363" s="832" t="s">
        <v>6667</v>
      </c>
      <c r="H1363" s="849">
        <v>189</v>
      </c>
      <c r="I1363" s="849">
        <v>6993</v>
      </c>
      <c r="J1363" s="832">
        <v>0.46551724137931033</v>
      </c>
      <c r="K1363" s="832">
        <v>37</v>
      </c>
      <c r="L1363" s="849">
        <v>406</v>
      </c>
      <c r="M1363" s="849">
        <v>15022</v>
      </c>
      <c r="N1363" s="832">
        <v>1</v>
      </c>
      <c r="O1363" s="832">
        <v>37</v>
      </c>
      <c r="P1363" s="849">
        <v>294</v>
      </c>
      <c r="Q1363" s="849">
        <v>11172</v>
      </c>
      <c r="R1363" s="837">
        <v>0.74370922646784721</v>
      </c>
      <c r="S1363" s="850">
        <v>38</v>
      </c>
    </row>
    <row r="1364" spans="1:19" ht="14.45" customHeight="1" x14ac:dyDescent="0.2">
      <c r="A1364" s="831" t="s">
        <v>6366</v>
      </c>
      <c r="B1364" s="832" t="s">
        <v>6367</v>
      </c>
      <c r="C1364" s="832" t="s">
        <v>616</v>
      </c>
      <c r="D1364" s="832" t="s">
        <v>3284</v>
      </c>
      <c r="E1364" s="832" t="s">
        <v>6657</v>
      </c>
      <c r="F1364" s="832" t="s">
        <v>6672</v>
      </c>
      <c r="G1364" s="832" t="s">
        <v>6673</v>
      </c>
      <c r="H1364" s="849">
        <v>428</v>
      </c>
      <c r="I1364" s="849">
        <v>75756</v>
      </c>
      <c r="J1364" s="832">
        <v>0.55200454684562583</v>
      </c>
      <c r="K1364" s="832">
        <v>177</v>
      </c>
      <c r="L1364" s="849">
        <v>771</v>
      </c>
      <c r="M1364" s="849">
        <v>137238</v>
      </c>
      <c r="N1364" s="832">
        <v>1</v>
      </c>
      <c r="O1364" s="832">
        <v>178</v>
      </c>
      <c r="P1364" s="849">
        <v>1189</v>
      </c>
      <c r="Q1364" s="849">
        <v>212831</v>
      </c>
      <c r="R1364" s="837">
        <v>1.5508168291581048</v>
      </c>
      <c r="S1364" s="850">
        <v>179</v>
      </c>
    </row>
    <row r="1365" spans="1:19" ht="14.45" customHeight="1" x14ac:dyDescent="0.2">
      <c r="A1365" s="831" t="s">
        <v>6366</v>
      </c>
      <c r="B1365" s="832" t="s">
        <v>6367</v>
      </c>
      <c r="C1365" s="832" t="s">
        <v>616</v>
      </c>
      <c r="D1365" s="832" t="s">
        <v>3284</v>
      </c>
      <c r="E1365" s="832" t="s">
        <v>6657</v>
      </c>
      <c r="F1365" s="832" t="s">
        <v>6676</v>
      </c>
      <c r="G1365" s="832" t="s">
        <v>6677</v>
      </c>
      <c r="H1365" s="849">
        <v>56</v>
      </c>
      <c r="I1365" s="849">
        <v>0</v>
      </c>
      <c r="J1365" s="832"/>
      <c r="K1365" s="832">
        <v>0</v>
      </c>
      <c r="L1365" s="849">
        <v>197</v>
      </c>
      <c r="M1365" s="849">
        <v>0</v>
      </c>
      <c r="N1365" s="832"/>
      <c r="O1365" s="832">
        <v>0</v>
      </c>
      <c r="P1365" s="849">
        <v>460</v>
      </c>
      <c r="Q1365" s="849">
        <v>0</v>
      </c>
      <c r="R1365" s="837"/>
      <c r="S1365" s="850">
        <v>0</v>
      </c>
    </row>
    <row r="1366" spans="1:19" ht="14.45" customHeight="1" x14ac:dyDescent="0.2">
      <c r="A1366" s="831" t="s">
        <v>6366</v>
      </c>
      <c r="B1366" s="832" t="s">
        <v>6367</v>
      </c>
      <c r="C1366" s="832" t="s">
        <v>616</v>
      </c>
      <c r="D1366" s="832" t="s">
        <v>3284</v>
      </c>
      <c r="E1366" s="832" t="s">
        <v>6657</v>
      </c>
      <c r="F1366" s="832" t="s">
        <v>6678</v>
      </c>
      <c r="G1366" s="832" t="s">
        <v>6679</v>
      </c>
      <c r="H1366" s="849"/>
      <c r="I1366" s="849"/>
      <c r="J1366" s="832"/>
      <c r="K1366" s="832"/>
      <c r="L1366" s="849">
        <v>7</v>
      </c>
      <c r="M1366" s="849">
        <v>0</v>
      </c>
      <c r="N1366" s="832"/>
      <c r="O1366" s="832">
        <v>0</v>
      </c>
      <c r="P1366" s="849">
        <v>22</v>
      </c>
      <c r="Q1366" s="849">
        <v>0</v>
      </c>
      <c r="R1366" s="837"/>
      <c r="S1366" s="850">
        <v>0</v>
      </c>
    </row>
    <row r="1367" spans="1:19" ht="14.45" customHeight="1" x14ac:dyDescent="0.2">
      <c r="A1367" s="831" t="s">
        <v>6366</v>
      </c>
      <c r="B1367" s="832" t="s">
        <v>6367</v>
      </c>
      <c r="C1367" s="832" t="s">
        <v>616</v>
      </c>
      <c r="D1367" s="832" t="s">
        <v>3284</v>
      </c>
      <c r="E1367" s="832" t="s">
        <v>6657</v>
      </c>
      <c r="F1367" s="832" t="s">
        <v>6680</v>
      </c>
      <c r="G1367" s="832" t="s">
        <v>6681</v>
      </c>
      <c r="H1367" s="849">
        <v>392</v>
      </c>
      <c r="I1367" s="849">
        <v>95256</v>
      </c>
      <c r="J1367" s="832">
        <v>0.73244548334512349</v>
      </c>
      <c r="K1367" s="832">
        <v>243</v>
      </c>
      <c r="L1367" s="849">
        <v>533</v>
      </c>
      <c r="M1367" s="849">
        <v>130052</v>
      </c>
      <c r="N1367" s="832">
        <v>1</v>
      </c>
      <c r="O1367" s="832">
        <v>244</v>
      </c>
      <c r="P1367" s="849">
        <v>458</v>
      </c>
      <c r="Q1367" s="849">
        <v>112210</v>
      </c>
      <c r="R1367" s="837">
        <v>0.86280872266478026</v>
      </c>
      <c r="S1367" s="850">
        <v>245</v>
      </c>
    </row>
    <row r="1368" spans="1:19" ht="14.45" customHeight="1" x14ac:dyDescent="0.2">
      <c r="A1368" s="831" t="s">
        <v>6366</v>
      </c>
      <c r="B1368" s="832" t="s">
        <v>6367</v>
      </c>
      <c r="C1368" s="832" t="s">
        <v>616</v>
      </c>
      <c r="D1368" s="832" t="s">
        <v>3284</v>
      </c>
      <c r="E1368" s="832" t="s">
        <v>6657</v>
      </c>
      <c r="F1368" s="832" t="s">
        <v>6682</v>
      </c>
      <c r="G1368" s="832" t="s">
        <v>6683</v>
      </c>
      <c r="H1368" s="849">
        <v>607</v>
      </c>
      <c r="I1368" s="849">
        <v>20233.32</v>
      </c>
      <c r="J1368" s="832">
        <v>1.1452839928814986</v>
      </c>
      <c r="K1368" s="832">
        <v>33.33331136738056</v>
      </c>
      <c r="L1368" s="849">
        <v>530</v>
      </c>
      <c r="M1368" s="849">
        <v>17666.64</v>
      </c>
      <c r="N1368" s="832">
        <v>1</v>
      </c>
      <c r="O1368" s="832">
        <v>33.333283018867924</v>
      </c>
      <c r="P1368" s="849">
        <v>1248</v>
      </c>
      <c r="Q1368" s="849">
        <v>41599.980000000003</v>
      </c>
      <c r="R1368" s="837">
        <v>2.3547194033500429</v>
      </c>
      <c r="S1368" s="850">
        <v>33.333317307692312</v>
      </c>
    </row>
    <row r="1369" spans="1:19" ht="14.45" customHeight="1" x14ac:dyDescent="0.2">
      <c r="A1369" s="831" t="s">
        <v>6366</v>
      </c>
      <c r="B1369" s="832" t="s">
        <v>6367</v>
      </c>
      <c r="C1369" s="832" t="s">
        <v>616</v>
      </c>
      <c r="D1369" s="832" t="s">
        <v>3284</v>
      </c>
      <c r="E1369" s="832" t="s">
        <v>6657</v>
      </c>
      <c r="F1369" s="832" t="s">
        <v>6684</v>
      </c>
      <c r="G1369" s="832" t="s">
        <v>6685</v>
      </c>
      <c r="H1369" s="849">
        <v>92</v>
      </c>
      <c r="I1369" s="849">
        <v>3404</v>
      </c>
      <c r="J1369" s="832">
        <v>0.63888888888888884</v>
      </c>
      <c r="K1369" s="832">
        <v>37</v>
      </c>
      <c r="L1369" s="849">
        <v>144</v>
      </c>
      <c r="M1369" s="849">
        <v>5328</v>
      </c>
      <c r="N1369" s="832">
        <v>1</v>
      </c>
      <c r="O1369" s="832">
        <v>37</v>
      </c>
      <c r="P1369" s="849">
        <v>683</v>
      </c>
      <c r="Q1369" s="849">
        <v>25954</v>
      </c>
      <c r="R1369" s="837">
        <v>4.8712462462462458</v>
      </c>
      <c r="S1369" s="850">
        <v>38</v>
      </c>
    </row>
    <row r="1370" spans="1:19" ht="14.45" customHeight="1" x14ac:dyDescent="0.2">
      <c r="A1370" s="831" t="s">
        <v>6366</v>
      </c>
      <c r="B1370" s="832" t="s">
        <v>6367</v>
      </c>
      <c r="C1370" s="832" t="s">
        <v>616</v>
      </c>
      <c r="D1370" s="832" t="s">
        <v>3284</v>
      </c>
      <c r="E1370" s="832" t="s">
        <v>6657</v>
      </c>
      <c r="F1370" s="832" t="s">
        <v>6686</v>
      </c>
      <c r="G1370" s="832" t="s">
        <v>6687</v>
      </c>
      <c r="H1370" s="849"/>
      <c r="I1370" s="849"/>
      <c r="J1370" s="832"/>
      <c r="K1370" s="832"/>
      <c r="L1370" s="849"/>
      <c r="M1370" s="849"/>
      <c r="N1370" s="832"/>
      <c r="O1370" s="832"/>
      <c r="P1370" s="849">
        <v>3</v>
      </c>
      <c r="Q1370" s="849">
        <v>261</v>
      </c>
      <c r="R1370" s="837"/>
      <c r="S1370" s="850">
        <v>87</v>
      </c>
    </row>
    <row r="1371" spans="1:19" ht="14.45" customHeight="1" x14ac:dyDescent="0.2">
      <c r="A1371" s="831" t="s">
        <v>6366</v>
      </c>
      <c r="B1371" s="832" t="s">
        <v>6367</v>
      </c>
      <c r="C1371" s="832" t="s">
        <v>616</v>
      </c>
      <c r="D1371" s="832" t="s">
        <v>3284</v>
      </c>
      <c r="E1371" s="832" t="s">
        <v>6657</v>
      </c>
      <c r="F1371" s="832" t="s">
        <v>6688</v>
      </c>
      <c r="G1371" s="832" t="s">
        <v>6689</v>
      </c>
      <c r="H1371" s="849">
        <v>68</v>
      </c>
      <c r="I1371" s="849">
        <v>2176</v>
      </c>
      <c r="J1371" s="832">
        <v>0.43037974683544306</v>
      </c>
      <c r="K1371" s="832">
        <v>32</v>
      </c>
      <c r="L1371" s="849">
        <v>158</v>
      </c>
      <c r="M1371" s="849">
        <v>5056</v>
      </c>
      <c r="N1371" s="832">
        <v>1</v>
      </c>
      <c r="O1371" s="832">
        <v>32</v>
      </c>
      <c r="P1371" s="849">
        <v>263</v>
      </c>
      <c r="Q1371" s="849">
        <v>8679</v>
      </c>
      <c r="R1371" s="837">
        <v>1.7165743670886076</v>
      </c>
      <c r="S1371" s="850">
        <v>33</v>
      </c>
    </row>
    <row r="1372" spans="1:19" ht="14.45" customHeight="1" x14ac:dyDescent="0.2">
      <c r="A1372" s="831" t="s">
        <v>6366</v>
      </c>
      <c r="B1372" s="832" t="s">
        <v>6367</v>
      </c>
      <c r="C1372" s="832" t="s">
        <v>616</v>
      </c>
      <c r="D1372" s="832" t="s">
        <v>3284</v>
      </c>
      <c r="E1372" s="832" t="s">
        <v>6657</v>
      </c>
      <c r="F1372" s="832" t="s">
        <v>6694</v>
      </c>
      <c r="G1372" s="832" t="s">
        <v>6695</v>
      </c>
      <c r="H1372" s="849">
        <v>3</v>
      </c>
      <c r="I1372" s="849">
        <v>396</v>
      </c>
      <c r="J1372" s="832">
        <v>0.42857142857142855</v>
      </c>
      <c r="K1372" s="832">
        <v>132</v>
      </c>
      <c r="L1372" s="849">
        <v>7</v>
      </c>
      <c r="M1372" s="849">
        <v>924</v>
      </c>
      <c r="N1372" s="832">
        <v>1</v>
      </c>
      <c r="O1372" s="832">
        <v>132</v>
      </c>
      <c r="P1372" s="849">
        <v>66</v>
      </c>
      <c r="Q1372" s="849">
        <v>8910</v>
      </c>
      <c r="R1372" s="837">
        <v>9.6428571428571423</v>
      </c>
      <c r="S1372" s="850">
        <v>135</v>
      </c>
    </row>
    <row r="1373" spans="1:19" ht="14.45" customHeight="1" x14ac:dyDescent="0.2">
      <c r="A1373" s="831" t="s">
        <v>6366</v>
      </c>
      <c r="B1373" s="832" t="s">
        <v>6367</v>
      </c>
      <c r="C1373" s="832" t="s">
        <v>616</v>
      </c>
      <c r="D1373" s="832" t="s">
        <v>3284</v>
      </c>
      <c r="E1373" s="832" t="s">
        <v>6657</v>
      </c>
      <c r="F1373" s="832" t="s">
        <v>6696</v>
      </c>
      <c r="G1373" s="832" t="s">
        <v>6697</v>
      </c>
      <c r="H1373" s="849">
        <v>0</v>
      </c>
      <c r="I1373" s="849">
        <v>0</v>
      </c>
      <c r="J1373" s="832"/>
      <c r="K1373" s="832"/>
      <c r="L1373" s="849"/>
      <c r="M1373" s="849"/>
      <c r="N1373" s="832"/>
      <c r="O1373" s="832"/>
      <c r="P1373" s="849"/>
      <c r="Q1373" s="849"/>
      <c r="R1373" s="837"/>
      <c r="S1373" s="850"/>
    </row>
    <row r="1374" spans="1:19" ht="14.45" customHeight="1" x14ac:dyDescent="0.2">
      <c r="A1374" s="831" t="s">
        <v>6366</v>
      </c>
      <c r="B1374" s="832" t="s">
        <v>6367</v>
      </c>
      <c r="C1374" s="832" t="s">
        <v>616</v>
      </c>
      <c r="D1374" s="832" t="s">
        <v>3284</v>
      </c>
      <c r="E1374" s="832" t="s">
        <v>6657</v>
      </c>
      <c r="F1374" s="832" t="s">
        <v>6698</v>
      </c>
      <c r="G1374" s="832" t="s">
        <v>6699</v>
      </c>
      <c r="H1374" s="849">
        <v>155</v>
      </c>
      <c r="I1374" s="849">
        <v>55025</v>
      </c>
      <c r="J1374" s="832">
        <v>1.2109375</v>
      </c>
      <c r="K1374" s="832">
        <v>355</v>
      </c>
      <c r="L1374" s="849">
        <v>128</v>
      </c>
      <c r="M1374" s="849">
        <v>45440</v>
      </c>
      <c r="N1374" s="832">
        <v>1</v>
      </c>
      <c r="O1374" s="832">
        <v>355</v>
      </c>
      <c r="P1374" s="849">
        <v>198</v>
      </c>
      <c r="Q1374" s="849">
        <v>70884</v>
      </c>
      <c r="R1374" s="837">
        <v>1.5599471830985916</v>
      </c>
      <c r="S1374" s="850">
        <v>358</v>
      </c>
    </row>
    <row r="1375" spans="1:19" ht="14.45" customHeight="1" x14ac:dyDescent="0.2">
      <c r="A1375" s="831" t="s">
        <v>6366</v>
      </c>
      <c r="B1375" s="832" t="s">
        <v>6367</v>
      </c>
      <c r="C1375" s="832" t="s">
        <v>616</v>
      </c>
      <c r="D1375" s="832" t="s">
        <v>3284</v>
      </c>
      <c r="E1375" s="832" t="s">
        <v>6657</v>
      </c>
      <c r="F1375" s="832" t="s">
        <v>6700</v>
      </c>
      <c r="G1375" s="832" t="s">
        <v>6701</v>
      </c>
      <c r="H1375" s="849"/>
      <c r="I1375" s="849"/>
      <c r="J1375" s="832"/>
      <c r="K1375" s="832"/>
      <c r="L1375" s="849">
        <v>3</v>
      </c>
      <c r="M1375" s="849">
        <v>178</v>
      </c>
      <c r="N1375" s="832">
        <v>1</v>
      </c>
      <c r="O1375" s="832">
        <v>59.333333333333336</v>
      </c>
      <c r="P1375" s="849">
        <v>24</v>
      </c>
      <c r="Q1375" s="849">
        <v>1464</v>
      </c>
      <c r="R1375" s="837">
        <v>8.2247191011235952</v>
      </c>
      <c r="S1375" s="850">
        <v>61</v>
      </c>
    </row>
    <row r="1376" spans="1:19" ht="14.45" customHeight="1" x14ac:dyDescent="0.2">
      <c r="A1376" s="831" t="s">
        <v>6366</v>
      </c>
      <c r="B1376" s="832" t="s">
        <v>6367</v>
      </c>
      <c r="C1376" s="832" t="s">
        <v>616</v>
      </c>
      <c r="D1376" s="832" t="s">
        <v>3284</v>
      </c>
      <c r="E1376" s="832" t="s">
        <v>6657</v>
      </c>
      <c r="F1376" s="832" t="s">
        <v>6702</v>
      </c>
      <c r="G1376" s="832" t="s">
        <v>6703</v>
      </c>
      <c r="H1376" s="849">
        <v>30</v>
      </c>
      <c r="I1376" s="849">
        <v>21030</v>
      </c>
      <c r="J1376" s="832">
        <v>2.7233877233877233</v>
      </c>
      <c r="K1376" s="832">
        <v>701</v>
      </c>
      <c r="L1376" s="849">
        <v>11</v>
      </c>
      <c r="M1376" s="849">
        <v>7722</v>
      </c>
      <c r="N1376" s="832">
        <v>1</v>
      </c>
      <c r="O1376" s="832">
        <v>702</v>
      </c>
      <c r="P1376" s="849">
        <v>36</v>
      </c>
      <c r="Q1376" s="849">
        <v>25452</v>
      </c>
      <c r="R1376" s="837">
        <v>3.2960372960372961</v>
      </c>
      <c r="S1376" s="850">
        <v>707</v>
      </c>
    </row>
    <row r="1377" spans="1:19" ht="14.45" customHeight="1" x14ac:dyDescent="0.2">
      <c r="A1377" s="831" t="s">
        <v>6366</v>
      </c>
      <c r="B1377" s="832" t="s">
        <v>6367</v>
      </c>
      <c r="C1377" s="832" t="s">
        <v>616</v>
      </c>
      <c r="D1377" s="832" t="s">
        <v>3284</v>
      </c>
      <c r="E1377" s="832" t="s">
        <v>6657</v>
      </c>
      <c r="F1377" s="832" t="s">
        <v>6706</v>
      </c>
      <c r="G1377" s="832" t="s">
        <v>6707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27</v>
      </c>
      <c r="Q1377" s="849">
        <v>3132</v>
      </c>
      <c r="R1377" s="837"/>
      <c r="S1377" s="850">
        <v>116</v>
      </c>
    </row>
    <row r="1378" spans="1:19" ht="14.45" customHeight="1" x14ac:dyDescent="0.2">
      <c r="A1378" s="831" t="s">
        <v>6366</v>
      </c>
      <c r="B1378" s="832" t="s">
        <v>6367</v>
      </c>
      <c r="C1378" s="832" t="s">
        <v>616</v>
      </c>
      <c r="D1378" s="832" t="s">
        <v>3284</v>
      </c>
      <c r="E1378" s="832" t="s">
        <v>6657</v>
      </c>
      <c r="F1378" s="832" t="s">
        <v>6708</v>
      </c>
      <c r="G1378" s="832" t="s">
        <v>6709</v>
      </c>
      <c r="H1378" s="849"/>
      <c r="I1378" s="849"/>
      <c r="J1378" s="832"/>
      <c r="K1378" s="832"/>
      <c r="L1378" s="849"/>
      <c r="M1378" s="849"/>
      <c r="N1378" s="832"/>
      <c r="O1378" s="832"/>
      <c r="P1378" s="849">
        <v>30</v>
      </c>
      <c r="Q1378" s="849">
        <v>0</v>
      </c>
      <c r="R1378" s="837"/>
      <c r="S1378" s="850">
        <v>0</v>
      </c>
    </row>
    <row r="1379" spans="1:19" ht="14.45" customHeight="1" x14ac:dyDescent="0.2">
      <c r="A1379" s="831" t="s">
        <v>6366</v>
      </c>
      <c r="B1379" s="832" t="s">
        <v>6367</v>
      </c>
      <c r="C1379" s="832" t="s">
        <v>616</v>
      </c>
      <c r="D1379" s="832" t="s">
        <v>3284</v>
      </c>
      <c r="E1379" s="832" t="s">
        <v>6657</v>
      </c>
      <c r="F1379" s="832" t="s">
        <v>6712</v>
      </c>
      <c r="G1379" s="832"/>
      <c r="H1379" s="849"/>
      <c r="I1379" s="849"/>
      <c r="J1379" s="832"/>
      <c r="K1379" s="832"/>
      <c r="L1379" s="849"/>
      <c r="M1379" s="849"/>
      <c r="N1379" s="832"/>
      <c r="O1379" s="832"/>
      <c r="P1379" s="849">
        <v>11</v>
      </c>
      <c r="Q1379" s="849">
        <v>0</v>
      </c>
      <c r="R1379" s="837"/>
      <c r="S1379" s="850">
        <v>0</v>
      </c>
    </row>
    <row r="1380" spans="1:19" ht="14.45" customHeight="1" x14ac:dyDescent="0.2">
      <c r="A1380" s="831" t="s">
        <v>6366</v>
      </c>
      <c r="B1380" s="832" t="s">
        <v>6367</v>
      </c>
      <c r="C1380" s="832" t="s">
        <v>616</v>
      </c>
      <c r="D1380" s="832" t="s">
        <v>3284</v>
      </c>
      <c r="E1380" s="832" t="s">
        <v>6657</v>
      </c>
      <c r="F1380" s="832" t="s">
        <v>6713</v>
      </c>
      <c r="G1380" s="832"/>
      <c r="H1380" s="849"/>
      <c r="I1380" s="849"/>
      <c r="J1380" s="832"/>
      <c r="K1380" s="832"/>
      <c r="L1380" s="849"/>
      <c r="M1380" s="849"/>
      <c r="N1380" s="832"/>
      <c r="O1380" s="832"/>
      <c r="P1380" s="849">
        <v>3</v>
      </c>
      <c r="Q1380" s="849">
        <v>0</v>
      </c>
      <c r="R1380" s="837"/>
      <c r="S1380" s="850">
        <v>0</v>
      </c>
    </row>
    <row r="1381" spans="1:19" ht="14.45" customHeight="1" x14ac:dyDescent="0.2">
      <c r="A1381" s="831" t="s">
        <v>6366</v>
      </c>
      <c r="B1381" s="832" t="s">
        <v>6367</v>
      </c>
      <c r="C1381" s="832" t="s">
        <v>616</v>
      </c>
      <c r="D1381" s="832" t="s">
        <v>3285</v>
      </c>
      <c r="E1381" s="832" t="s">
        <v>6368</v>
      </c>
      <c r="F1381" s="832" t="s">
        <v>6369</v>
      </c>
      <c r="G1381" s="832" t="s">
        <v>6370</v>
      </c>
      <c r="H1381" s="849">
        <v>8</v>
      </c>
      <c r="I1381" s="849">
        <v>432.8</v>
      </c>
      <c r="J1381" s="832">
        <v>1.3333333333333333</v>
      </c>
      <c r="K1381" s="832">
        <v>54.1</v>
      </c>
      <c r="L1381" s="849">
        <v>6</v>
      </c>
      <c r="M1381" s="849">
        <v>324.60000000000002</v>
      </c>
      <c r="N1381" s="832">
        <v>1</v>
      </c>
      <c r="O1381" s="832">
        <v>54.1</v>
      </c>
      <c r="P1381" s="849">
        <v>5.6</v>
      </c>
      <c r="Q1381" s="849">
        <v>303.81</v>
      </c>
      <c r="R1381" s="837">
        <v>0.93595194085027722</v>
      </c>
      <c r="S1381" s="850">
        <v>54.251785714285717</v>
      </c>
    </row>
    <row r="1382" spans="1:19" ht="14.45" customHeight="1" x14ac:dyDescent="0.2">
      <c r="A1382" s="831" t="s">
        <v>6366</v>
      </c>
      <c r="B1382" s="832" t="s">
        <v>6367</v>
      </c>
      <c r="C1382" s="832" t="s">
        <v>616</v>
      </c>
      <c r="D1382" s="832" t="s">
        <v>3285</v>
      </c>
      <c r="E1382" s="832" t="s">
        <v>6368</v>
      </c>
      <c r="F1382" s="832" t="s">
        <v>6371</v>
      </c>
      <c r="G1382" s="832" t="s">
        <v>6370</v>
      </c>
      <c r="H1382" s="849">
        <v>3.8</v>
      </c>
      <c r="I1382" s="849">
        <v>411.38</v>
      </c>
      <c r="J1382" s="832">
        <v>0.40426493710691824</v>
      </c>
      <c r="K1382" s="832">
        <v>108.2578947368421</v>
      </c>
      <c r="L1382" s="849">
        <v>9.4</v>
      </c>
      <c r="M1382" s="849">
        <v>1017.6</v>
      </c>
      <c r="N1382" s="832">
        <v>1</v>
      </c>
      <c r="O1382" s="832">
        <v>108.25531914893617</v>
      </c>
      <c r="P1382" s="849">
        <v>5.2</v>
      </c>
      <c r="Q1382" s="849">
        <v>565.80999999999995</v>
      </c>
      <c r="R1382" s="837">
        <v>0.55602397798742131</v>
      </c>
      <c r="S1382" s="850">
        <v>108.80961538461537</v>
      </c>
    </row>
    <row r="1383" spans="1:19" ht="14.45" customHeight="1" x14ac:dyDescent="0.2">
      <c r="A1383" s="831" t="s">
        <v>6366</v>
      </c>
      <c r="B1383" s="832" t="s">
        <v>6367</v>
      </c>
      <c r="C1383" s="832" t="s">
        <v>616</v>
      </c>
      <c r="D1383" s="832" t="s">
        <v>3285</v>
      </c>
      <c r="E1383" s="832" t="s">
        <v>6368</v>
      </c>
      <c r="F1383" s="832" t="s">
        <v>6375</v>
      </c>
      <c r="G1383" s="832" t="s">
        <v>6376</v>
      </c>
      <c r="H1383" s="849">
        <v>2.6</v>
      </c>
      <c r="I1383" s="849">
        <v>33.44</v>
      </c>
      <c r="J1383" s="832">
        <v>0.86677034733022285</v>
      </c>
      <c r="K1383" s="832">
        <v>12.86153846153846</v>
      </c>
      <c r="L1383" s="849">
        <v>3</v>
      </c>
      <c r="M1383" s="849">
        <v>38.58</v>
      </c>
      <c r="N1383" s="832">
        <v>1</v>
      </c>
      <c r="O1383" s="832">
        <v>12.86</v>
      </c>
      <c r="P1383" s="849">
        <v>0.2</v>
      </c>
      <c r="Q1383" s="849">
        <v>2.57</v>
      </c>
      <c r="R1383" s="837">
        <v>6.6614826334888536E-2</v>
      </c>
      <c r="S1383" s="850">
        <v>12.849999999999998</v>
      </c>
    </row>
    <row r="1384" spans="1:19" ht="14.45" customHeight="1" x14ac:dyDescent="0.2">
      <c r="A1384" s="831" t="s">
        <v>6366</v>
      </c>
      <c r="B1384" s="832" t="s">
        <v>6367</v>
      </c>
      <c r="C1384" s="832" t="s">
        <v>616</v>
      </c>
      <c r="D1384" s="832" t="s">
        <v>3285</v>
      </c>
      <c r="E1384" s="832" t="s">
        <v>6368</v>
      </c>
      <c r="F1384" s="832" t="s">
        <v>6377</v>
      </c>
      <c r="G1384" s="832" t="s">
        <v>6378</v>
      </c>
      <c r="H1384" s="849">
        <v>12.3</v>
      </c>
      <c r="I1384" s="849">
        <v>2526.42</v>
      </c>
      <c r="J1384" s="832">
        <v>2.38080967997286</v>
      </c>
      <c r="K1384" s="832">
        <v>205.4</v>
      </c>
      <c r="L1384" s="849">
        <v>5.6000000000000005</v>
      </c>
      <c r="M1384" s="849">
        <v>1061.1600000000001</v>
      </c>
      <c r="N1384" s="832">
        <v>1</v>
      </c>
      <c r="O1384" s="832">
        <v>189.49285714285713</v>
      </c>
      <c r="P1384" s="849">
        <v>5.6000000000000005</v>
      </c>
      <c r="Q1384" s="849">
        <v>1075.56</v>
      </c>
      <c r="R1384" s="837">
        <v>1.0135700554110594</v>
      </c>
      <c r="S1384" s="850">
        <v>192.06428571428569</v>
      </c>
    </row>
    <row r="1385" spans="1:19" ht="14.45" customHeight="1" x14ac:dyDescent="0.2">
      <c r="A1385" s="831" t="s">
        <v>6366</v>
      </c>
      <c r="B1385" s="832" t="s">
        <v>6367</v>
      </c>
      <c r="C1385" s="832" t="s">
        <v>616</v>
      </c>
      <c r="D1385" s="832" t="s">
        <v>3285</v>
      </c>
      <c r="E1385" s="832" t="s">
        <v>6368</v>
      </c>
      <c r="F1385" s="832" t="s">
        <v>6382</v>
      </c>
      <c r="G1385" s="832" t="s">
        <v>1496</v>
      </c>
      <c r="H1385" s="849"/>
      <c r="I1385" s="849"/>
      <c r="J1385" s="832"/>
      <c r="K1385" s="832"/>
      <c r="L1385" s="849">
        <v>175</v>
      </c>
      <c r="M1385" s="849">
        <v>2381.56</v>
      </c>
      <c r="N1385" s="832">
        <v>1</v>
      </c>
      <c r="O1385" s="832">
        <v>13.608914285714285</v>
      </c>
      <c r="P1385" s="849">
        <v>103</v>
      </c>
      <c r="Q1385" s="849">
        <v>1377.1100000000001</v>
      </c>
      <c r="R1385" s="837">
        <v>0.57823863350073068</v>
      </c>
      <c r="S1385" s="850">
        <v>13.370000000000001</v>
      </c>
    </row>
    <row r="1386" spans="1:19" ht="14.45" customHeight="1" x14ac:dyDescent="0.2">
      <c r="A1386" s="831" t="s">
        <v>6366</v>
      </c>
      <c r="B1386" s="832" t="s">
        <v>6367</v>
      </c>
      <c r="C1386" s="832" t="s">
        <v>616</v>
      </c>
      <c r="D1386" s="832" t="s">
        <v>3285</v>
      </c>
      <c r="E1386" s="832" t="s">
        <v>6368</v>
      </c>
      <c r="F1386" s="832" t="s">
        <v>6384</v>
      </c>
      <c r="G1386" s="832" t="s">
        <v>2208</v>
      </c>
      <c r="H1386" s="849">
        <v>20.509999999999998</v>
      </c>
      <c r="I1386" s="849">
        <v>7502.49</v>
      </c>
      <c r="J1386" s="832"/>
      <c r="K1386" s="832">
        <v>365.79668454412484</v>
      </c>
      <c r="L1386" s="849"/>
      <c r="M1386" s="849"/>
      <c r="N1386" s="832"/>
      <c r="O1386" s="832"/>
      <c r="P1386" s="849"/>
      <c r="Q1386" s="849"/>
      <c r="R1386" s="837"/>
      <c r="S1386" s="850"/>
    </row>
    <row r="1387" spans="1:19" ht="14.45" customHeight="1" x14ac:dyDescent="0.2">
      <c r="A1387" s="831" t="s">
        <v>6366</v>
      </c>
      <c r="B1387" s="832" t="s">
        <v>6367</v>
      </c>
      <c r="C1387" s="832" t="s">
        <v>616</v>
      </c>
      <c r="D1387" s="832" t="s">
        <v>3285</v>
      </c>
      <c r="E1387" s="832" t="s">
        <v>6368</v>
      </c>
      <c r="F1387" s="832" t="s">
        <v>6385</v>
      </c>
      <c r="G1387" s="832" t="s">
        <v>976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2.56</v>
      </c>
      <c r="Q1387" s="849">
        <v>267.52999999999997</v>
      </c>
      <c r="R1387" s="837"/>
      <c r="S1387" s="850">
        <v>104.50390624999999</v>
      </c>
    </row>
    <row r="1388" spans="1:19" ht="14.45" customHeight="1" x14ac:dyDescent="0.2">
      <c r="A1388" s="831" t="s">
        <v>6366</v>
      </c>
      <c r="B1388" s="832" t="s">
        <v>6367</v>
      </c>
      <c r="C1388" s="832" t="s">
        <v>616</v>
      </c>
      <c r="D1388" s="832" t="s">
        <v>3285</v>
      </c>
      <c r="E1388" s="832" t="s">
        <v>6368</v>
      </c>
      <c r="F1388" s="832" t="s">
        <v>6386</v>
      </c>
      <c r="G1388" s="832" t="s">
        <v>976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7.4</v>
      </c>
      <c r="Q1388" s="849">
        <v>1172.1599999999999</v>
      </c>
      <c r="R1388" s="837"/>
      <c r="S1388" s="850">
        <v>158.39999999999998</v>
      </c>
    </row>
    <row r="1389" spans="1:19" ht="14.45" customHeight="1" x14ac:dyDescent="0.2">
      <c r="A1389" s="831" t="s">
        <v>6366</v>
      </c>
      <c r="B1389" s="832" t="s">
        <v>6367</v>
      </c>
      <c r="C1389" s="832" t="s">
        <v>616</v>
      </c>
      <c r="D1389" s="832" t="s">
        <v>3285</v>
      </c>
      <c r="E1389" s="832" t="s">
        <v>6368</v>
      </c>
      <c r="F1389" s="832" t="s">
        <v>6387</v>
      </c>
      <c r="G1389" s="832" t="s">
        <v>976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0.69</v>
      </c>
      <c r="Q1389" s="849">
        <v>223.91</v>
      </c>
      <c r="R1389" s="837"/>
      <c r="S1389" s="850">
        <v>324.50724637681162</v>
      </c>
    </row>
    <row r="1390" spans="1:19" ht="14.45" customHeight="1" x14ac:dyDescent="0.2">
      <c r="A1390" s="831" t="s">
        <v>6366</v>
      </c>
      <c r="B1390" s="832" t="s">
        <v>6367</v>
      </c>
      <c r="C1390" s="832" t="s">
        <v>616</v>
      </c>
      <c r="D1390" s="832" t="s">
        <v>3285</v>
      </c>
      <c r="E1390" s="832" t="s">
        <v>6368</v>
      </c>
      <c r="F1390" s="832" t="s">
        <v>6388</v>
      </c>
      <c r="G1390" s="832" t="s">
        <v>6389</v>
      </c>
      <c r="H1390" s="849">
        <v>59</v>
      </c>
      <c r="I1390" s="849">
        <v>1688782.3699999999</v>
      </c>
      <c r="J1390" s="832">
        <v>1.0155546311554631</v>
      </c>
      <c r="K1390" s="832">
        <v>28623.429999999997</v>
      </c>
      <c r="L1390" s="849">
        <v>76</v>
      </c>
      <c r="M1390" s="849">
        <v>1662916.3199999998</v>
      </c>
      <c r="N1390" s="832">
        <v>1</v>
      </c>
      <c r="O1390" s="832">
        <v>21880.47789473684</v>
      </c>
      <c r="P1390" s="849">
        <v>115</v>
      </c>
      <c r="Q1390" s="849">
        <v>2353212.2199999997</v>
      </c>
      <c r="R1390" s="837">
        <v>1.415111627505105</v>
      </c>
      <c r="S1390" s="850">
        <v>20462.714956521737</v>
      </c>
    </row>
    <row r="1391" spans="1:19" ht="14.45" customHeight="1" x14ac:dyDescent="0.2">
      <c r="A1391" s="831" t="s">
        <v>6366</v>
      </c>
      <c r="B1391" s="832" t="s">
        <v>6367</v>
      </c>
      <c r="C1391" s="832" t="s">
        <v>616</v>
      </c>
      <c r="D1391" s="832" t="s">
        <v>3285</v>
      </c>
      <c r="E1391" s="832" t="s">
        <v>6368</v>
      </c>
      <c r="F1391" s="832" t="s">
        <v>6390</v>
      </c>
      <c r="G1391" s="832" t="s">
        <v>3169</v>
      </c>
      <c r="H1391" s="849">
        <v>71</v>
      </c>
      <c r="I1391" s="849">
        <v>2032311.1</v>
      </c>
      <c r="J1391" s="832"/>
      <c r="K1391" s="832">
        <v>28624.100000000002</v>
      </c>
      <c r="L1391" s="849"/>
      <c r="M1391" s="849"/>
      <c r="N1391" s="832"/>
      <c r="O1391" s="832"/>
      <c r="P1391" s="849"/>
      <c r="Q1391" s="849"/>
      <c r="R1391" s="837"/>
      <c r="S1391" s="850"/>
    </row>
    <row r="1392" spans="1:19" ht="14.45" customHeight="1" x14ac:dyDescent="0.2">
      <c r="A1392" s="831" t="s">
        <v>6366</v>
      </c>
      <c r="B1392" s="832" t="s">
        <v>6367</v>
      </c>
      <c r="C1392" s="832" t="s">
        <v>616</v>
      </c>
      <c r="D1392" s="832" t="s">
        <v>3285</v>
      </c>
      <c r="E1392" s="832" t="s">
        <v>6368</v>
      </c>
      <c r="F1392" s="832" t="s">
        <v>6393</v>
      </c>
      <c r="G1392" s="832" t="s">
        <v>3205</v>
      </c>
      <c r="H1392" s="849">
        <v>31.32</v>
      </c>
      <c r="I1392" s="849">
        <v>442274.75</v>
      </c>
      <c r="J1392" s="832">
        <v>6.5780551701735765</v>
      </c>
      <c r="K1392" s="832">
        <v>14121.160600255427</v>
      </c>
      <c r="L1392" s="849">
        <v>5.0600000000000005</v>
      </c>
      <c r="M1392" s="849">
        <v>67234.880000000005</v>
      </c>
      <c r="N1392" s="832">
        <v>1</v>
      </c>
      <c r="O1392" s="832">
        <v>13287.525691699604</v>
      </c>
      <c r="P1392" s="849">
        <v>2</v>
      </c>
      <c r="Q1392" s="849">
        <v>26316.080000000002</v>
      </c>
      <c r="R1392" s="837">
        <v>0.39140517540895442</v>
      </c>
      <c r="S1392" s="850">
        <v>13158.04</v>
      </c>
    </row>
    <row r="1393" spans="1:19" ht="14.45" customHeight="1" x14ac:dyDescent="0.2">
      <c r="A1393" s="831" t="s">
        <v>6366</v>
      </c>
      <c r="B1393" s="832" t="s">
        <v>6367</v>
      </c>
      <c r="C1393" s="832" t="s">
        <v>616</v>
      </c>
      <c r="D1393" s="832" t="s">
        <v>3285</v>
      </c>
      <c r="E1393" s="832" t="s">
        <v>6368</v>
      </c>
      <c r="F1393" s="832" t="s">
        <v>6394</v>
      </c>
      <c r="G1393" s="832" t="s">
        <v>6395</v>
      </c>
      <c r="H1393" s="849"/>
      <c r="I1393" s="849"/>
      <c r="J1393" s="832"/>
      <c r="K1393" s="832"/>
      <c r="L1393" s="849">
        <v>2</v>
      </c>
      <c r="M1393" s="849">
        <v>57089.94</v>
      </c>
      <c r="N1393" s="832">
        <v>1</v>
      </c>
      <c r="O1393" s="832">
        <v>28544.97</v>
      </c>
      <c r="P1393" s="849">
        <v>4</v>
      </c>
      <c r="Q1393" s="849">
        <v>114180</v>
      </c>
      <c r="R1393" s="837">
        <v>2.0000021019465075</v>
      </c>
      <c r="S1393" s="850">
        <v>28545</v>
      </c>
    </row>
    <row r="1394" spans="1:19" ht="14.45" customHeight="1" x14ac:dyDescent="0.2">
      <c r="A1394" s="831" t="s">
        <v>6366</v>
      </c>
      <c r="B1394" s="832" t="s">
        <v>6367</v>
      </c>
      <c r="C1394" s="832" t="s">
        <v>616</v>
      </c>
      <c r="D1394" s="832" t="s">
        <v>3285</v>
      </c>
      <c r="E1394" s="832" t="s">
        <v>6368</v>
      </c>
      <c r="F1394" s="832" t="s">
        <v>6396</v>
      </c>
      <c r="G1394" s="832" t="s">
        <v>6395</v>
      </c>
      <c r="H1394" s="849"/>
      <c r="I1394" s="849"/>
      <c r="J1394" s="832"/>
      <c r="K1394" s="832"/>
      <c r="L1394" s="849">
        <v>1</v>
      </c>
      <c r="M1394" s="849">
        <v>57847.6</v>
      </c>
      <c r="N1394" s="832">
        <v>1</v>
      </c>
      <c r="O1394" s="832">
        <v>57847.6</v>
      </c>
      <c r="P1394" s="849">
        <v>4</v>
      </c>
      <c r="Q1394" s="849">
        <v>231390.4</v>
      </c>
      <c r="R1394" s="837">
        <v>4</v>
      </c>
      <c r="S1394" s="850">
        <v>57847.6</v>
      </c>
    </row>
    <row r="1395" spans="1:19" ht="14.45" customHeight="1" x14ac:dyDescent="0.2">
      <c r="A1395" s="831" t="s">
        <v>6366</v>
      </c>
      <c r="B1395" s="832" t="s">
        <v>6367</v>
      </c>
      <c r="C1395" s="832" t="s">
        <v>616</v>
      </c>
      <c r="D1395" s="832" t="s">
        <v>3285</v>
      </c>
      <c r="E1395" s="832" t="s">
        <v>6368</v>
      </c>
      <c r="F1395" s="832" t="s">
        <v>6397</v>
      </c>
      <c r="G1395" s="832" t="s">
        <v>6395</v>
      </c>
      <c r="H1395" s="849">
        <v>2</v>
      </c>
      <c r="I1395" s="849">
        <v>222893.06</v>
      </c>
      <c r="J1395" s="832">
        <v>9.5237846601567686E-2</v>
      </c>
      <c r="K1395" s="832">
        <v>111446.53</v>
      </c>
      <c r="L1395" s="849">
        <v>21</v>
      </c>
      <c r="M1395" s="849">
        <v>2340383.2400000002</v>
      </c>
      <c r="N1395" s="832">
        <v>1</v>
      </c>
      <c r="O1395" s="832">
        <v>111446.82095238096</v>
      </c>
      <c r="P1395" s="849">
        <v>19</v>
      </c>
      <c r="Q1395" s="849">
        <v>2117493</v>
      </c>
      <c r="R1395" s="837">
        <v>0.90476335832929644</v>
      </c>
      <c r="S1395" s="850">
        <v>111447</v>
      </c>
    </row>
    <row r="1396" spans="1:19" ht="14.45" customHeight="1" x14ac:dyDescent="0.2">
      <c r="A1396" s="831" t="s">
        <v>6366</v>
      </c>
      <c r="B1396" s="832" t="s">
        <v>6367</v>
      </c>
      <c r="C1396" s="832" t="s">
        <v>616</v>
      </c>
      <c r="D1396" s="832" t="s">
        <v>3285</v>
      </c>
      <c r="E1396" s="832" t="s">
        <v>6368</v>
      </c>
      <c r="F1396" s="832" t="s">
        <v>6398</v>
      </c>
      <c r="G1396" s="832" t="s">
        <v>6399</v>
      </c>
      <c r="H1396" s="849">
        <v>23</v>
      </c>
      <c r="I1396" s="849">
        <v>1813020.54</v>
      </c>
      <c r="J1396" s="832">
        <v>0.29113920123478365</v>
      </c>
      <c r="K1396" s="832">
        <v>78826.98</v>
      </c>
      <c r="L1396" s="849">
        <v>79</v>
      </c>
      <c r="M1396" s="849">
        <v>6227332.2599999998</v>
      </c>
      <c r="N1396" s="832">
        <v>1</v>
      </c>
      <c r="O1396" s="832">
        <v>78826.990632911387</v>
      </c>
      <c r="P1396" s="849">
        <v>77</v>
      </c>
      <c r="Q1396" s="849">
        <v>6069679</v>
      </c>
      <c r="R1396" s="837">
        <v>0.97468366012639895</v>
      </c>
      <c r="S1396" s="850">
        <v>78827</v>
      </c>
    </row>
    <row r="1397" spans="1:19" ht="14.45" customHeight="1" x14ac:dyDescent="0.2">
      <c r="A1397" s="831" t="s">
        <v>6366</v>
      </c>
      <c r="B1397" s="832" t="s">
        <v>6367</v>
      </c>
      <c r="C1397" s="832" t="s">
        <v>616</v>
      </c>
      <c r="D1397" s="832" t="s">
        <v>3285</v>
      </c>
      <c r="E1397" s="832" t="s">
        <v>6368</v>
      </c>
      <c r="F1397" s="832" t="s">
        <v>6400</v>
      </c>
      <c r="G1397" s="832" t="s">
        <v>4461</v>
      </c>
      <c r="H1397" s="849">
        <v>67</v>
      </c>
      <c r="I1397" s="849">
        <v>3405794.2600000002</v>
      </c>
      <c r="J1397" s="832">
        <v>1.3774735830026545</v>
      </c>
      <c r="K1397" s="832">
        <v>50832.750149253734</v>
      </c>
      <c r="L1397" s="849">
        <v>80</v>
      </c>
      <c r="M1397" s="849">
        <v>2472493.34</v>
      </c>
      <c r="N1397" s="832">
        <v>1</v>
      </c>
      <c r="O1397" s="832">
        <v>30906.166749999997</v>
      </c>
      <c r="P1397" s="849">
        <v>143</v>
      </c>
      <c r="Q1397" s="849">
        <v>3435174.6</v>
      </c>
      <c r="R1397" s="837">
        <v>1.3893564623312595</v>
      </c>
      <c r="S1397" s="850">
        <v>24022.2</v>
      </c>
    </row>
    <row r="1398" spans="1:19" ht="14.45" customHeight="1" x14ac:dyDescent="0.2">
      <c r="A1398" s="831" t="s">
        <v>6366</v>
      </c>
      <c r="B1398" s="832" t="s">
        <v>6367</v>
      </c>
      <c r="C1398" s="832" t="s">
        <v>616</v>
      </c>
      <c r="D1398" s="832" t="s">
        <v>3285</v>
      </c>
      <c r="E1398" s="832" t="s">
        <v>6368</v>
      </c>
      <c r="F1398" s="832" t="s">
        <v>6401</v>
      </c>
      <c r="G1398" s="832" t="s">
        <v>6402</v>
      </c>
      <c r="H1398" s="849">
        <v>8</v>
      </c>
      <c r="I1398" s="849">
        <v>66356.56</v>
      </c>
      <c r="J1398" s="832">
        <v>0.30769230769230765</v>
      </c>
      <c r="K1398" s="832">
        <v>8294.57</v>
      </c>
      <c r="L1398" s="849">
        <v>26</v>
      </c>
      <c r="M1398" s="849">
        <v>215658.82</v>
      </c>
      <c r="N1398" s="832">
        <v>1</v>
      </c>
      <c r="O1398" s="832">
        <v>8294.57</v>
      </c>
      <c r="P1398" s="849">
        <v>22</v>
      </c>
      <c r="Q1398" s="849">
        <v>181712.3</v>
      </c>
      <c r="R1398" s="837">
        <v>0.84259155271275243</v>
      </c>
      <c r="S1398" s="850">
        <v>8259.65</v>
      </c>
    </row>
    <row r="1399" spans="1:19" ht="14.45" customHeight="1" x14ac:dyDescent="0.2">
      <c r="A1399" s="831" t="s">
        <v>6366</v>
      </c>
      <c r="B1399" s="832" t="s">
        <v>6367</v>
      </c>
      <c r="C1399" s="832" t="s">
        <v>616</v>
      </c>
      <c r="D1399" s="832" t="s">
        <v>3285</v>
      </c>
      <c r="E1399" s="832" t="s">
        <v>6368</v>
      </c>
      <c r="F1399" s="832" t="s">
        <v>6407</v>
      </c>
      <c r="G1399" s="832" t="s">
        <v>4461</v>
      </c>
      <c r="H1399" s="849">
        <v>15</v>
      </c>
      <c r="I1399" s="849">
        <v>2351695.2000000002</v>
      </c>
      <c r="J1399" s="832">
        <v>3.1020212512038872</v>
      </c>
      <c r="K1399" s="832">
        <v>156779.68000000002</v>
      </c>
      <c r="L1399" s="849">
        <v>8</v>
      </c>
      <c r="M1399" s="849">
        <v>758117.05</v>
      </c>
      <c r="N1399" s="832">
        <v>1</v>
      </c>
      <c r="O1399" s="832">
        <v>94764.631250000006</v>
      </c>
      <c r="P1399" s="849">
        <v>16</v>
      </c>
      <c r="Q1399" s="849">
        <v>1154107</v>
      </c>
      <c r="R1399" s="837">
        <v>1.5223335235634128</v>
      </c>
      <c r="S1399" s="850">
        <v>72131.6875</v>
      </c>
    </row>
    <row r="1400" spans="1:19" ht="14.45" customHeight="1" x14ac:dyDescent="0.2">
      <c r="A1400" s="831" t="s">
        <v>6366</v>
      </c>
      <c r="B1400" s="832" t="s">
        <v>6367</v>
      </c>
      <c r="C1400" s="832" t="s">
        <v>616</v>
      </c>
      <c r="D1400" s="832" t="s">
        <v>3285</v>
      </c>
      <c r="E1400" s="832" t="s">
        <v>6368</v>
      </c>
      <c r="F1400" s="832" t="s">
        <v>6408</v>
      </c>
      <c r="G1400" s="832" t="s">
        <v>2288</v>
      </c>
      <c r="H1400" s="849"/>
      <c r="I1400" s="849"/>
      <c r="J1400" s="832"/>
      <c r="K1400" s="832"/>
      <c r="L1400" s="849">
        <v>4.2300000000000004</v>
      </c>
      <c r="M1400" s="849">
        <v>27723.649999999998</v>
      </c>
      <c r="N1400" s="832">
        <v>1</v>
      </c>
      <c r="O1400" s="832">
        <v>6554.0543735224574</v>
      </c>
      <c r="P1400" s="849">
        <v>1.6</v>
      </c>
      <c r="Q1400" s="849">
        <v>10370.76</v>
      </c>
      <c r="R1400" s="837">
        <v>0.37407628504904661</v>
      </c>
      <c r="S1400" s="850">
        <v>6481.7249999999995</v>
      </c>
    </row>
    <row r="1401" spans="1:19" ht="14.45" customHeight="1" x14ac:dyDescent="0.2">
      <c r="A1401" s="831" t="s">
        <v>6366</v>
      </c>
      <c r="B1401" s="832" t="s">
        <v>6367</v>
      </c>
      <c r="C1401" s="832" t="s">
        <v>616</v>
      </c>
      <c r="D1401" s="832" t="s">
        <v>3285</v>
      </c>
      <c r="E1401" s="832" t="s">
        <v>6368</v>
      </c>
      <c r="F1401" s="832" t="s">
        <v>6409</v>
      </c>
      <c r="G1401" s="832" t="s">
        <v>2288</v>
      </c>
      <c r="H1401" s="849"/>
      <c r="I1401" s="849"/>
      <c r="J1401" s="832"/>
      <c r="K1401" s="832"/>
      <c r="L1401" s="849">
        <v>7.13</v>
      </c>
      <c r="M1401" s="849">
        <v>187066.87</v>
      </c>
      <c r="N1401" s="832">
        <v>1</v>
      </c>
      <c r="O1401" s="832">
        <v>26236.58765778401</v>
      </c>
      <c r="P1401" s="849">
        <v>3</v>
      </c>
      <c r="Q1401" s="849">
        <v>77780.88</v>
      </c>
      <c r="R1401" s="837">
        <v>0.4157918502618877</v>
      </c>
      <c r="S1401" s="850">
        <v>25926.960000000003</v>
      </c>
    </row>
    <row r="1402" spans="1:19" ht="14.45" customHeight="1" x14ac:dyDescent="0.2">
      <c r="A1402" s="831" t="s">
        <v>6366</v>
      </c>
      <c r="B1402" s="832" t="s">
        <v>6367</v>
      </c>
      <c r="C1402" s="832" t="s">
        <v>616</v>
      </c>
      <c r="D1402" s="832" t="s">
        <v>3285</v>
      </c>
      <c r="E1402" s="832" t="s">
        <v>6368</v>
      </c>
      <c r="F1402" s="832" t="s">
        <v>6410</v>
      </c>
      <c r="G1402" s="832" t="s">
        <v>2298</v>
      </c>
      <c r="H1402" s="849">
        <v>26.12</v>
      </c>
      <c r="I1402" s="849">
        <v>130155.96</v>
      </c>
      <c r="J1402" s="832">
        <v>1.1993488152054432</v>
      </c>
      <c r="K1402" s="832">
        <v>4983</v>
      </c>
      <c r="L1402" s="849">
        <v>22.189999999999998</v>
      </c>
      <c r="M1402" s="849">
        <v>108522.19</v>
      </c>
      <c r="N1402" s="832">
        <v>1</v>
      </c>
      <c r="O1402" s="832">
        <v>4890.5899053627763</v>
      </c>
      <c r="P1402" s="849">
        <v>22</v>
      </c>
      <c r="Q1402" s="849">
        <v>107592.98</v>
      </c>
      <c r="R1402" s="837">
        <v>0.99143760368271217</v>
      </c>
      <c r="S1402" s="850">
        <v>4890.59</v>
      </c>
    </row>
    <row r="1403" spans="1:19" ht="14.45" customHeight="1" x14ac:dyDescent="0.2">
      <c r="A1403" s="831" t="s">
        <v>6366</v>
      </c>
      <c r="B1403" s="832" t="s">
        <v>6367</v>
      </c>
      <c r="C1403" s="832" t="s">
        <v>616</v>
      </c>
      <c r="D1403" s="832" t="s">
        <v>3285</v>
      </c>
      <c r="E1403" s="832" t="s">
        <v>6368</v>
      </c>
      <c r="F1403" s="832" t="s">
        <v>6412</v>
      </c>
      <c r="G1403" s="832" t="s">
        <v>3215</v>
      </c>
      <c r="H1403" s="849">
        <v>66.989999999999995</v>
      </c>
      <c r="I1403" s="849">
        <v>705904.13</v>
      </c>
      <c r="J1403" s="832">
        <v>2.7747248689088728</v>
      </c>
      <c r="K1403" s="832">
        <v>10537.455291834603</v>
      </c>
      <c r="L1403" s="849">
        <v>25.94</v>
      </c>
      <c r="M1403" s="849">
        <v>254405.09</v>
      </c>
      <c r="N1403" s="832">
        <v>1</v>
      </c>
      <c r="O1403" s="832">
        <v>9807.4437162683116</v>
      </c>
      <c r="P1403" s="849"/>
      <c r="Q1403" s="849"/>
      <c r="R1403" s="837"/>
      <c r="S1403" s="850"/>
    </row>
    <row r="1404" spans="1:19" ht="14.45" customHeight="1" x14ac:dyDescent="0.2">
      <c r="A1404" s="831" t="s">
        <v>6366</v>
      </c>
      <c r="B1404" s="832" t="s">
        <v>6367</v>
      </c>
      <c r="C1404" s="832" t="s">
        <v>616</v>
      </c>
      <c r="D1404" s="832" t="s">
        <v>3285</v>
      </c>
      <c r="E1404" s="832" t="s">
        <v>6368</v>
      </c>
      <c r="F1404" s="832" t="s">
        <v>6413</v>
      </c>
      <c r="G1404" s="832" t="s">
        <v>6414</v>
      </c>
      <c r="H1404" s="849">
        <v>15</v>
      </c>
      <c r="I1404" s="849">
        <v>731.1</v>
      </c>
      <c r="J1404" s="832">
        <v>5</v>
      </c>
      <c r="K1404" s="832">
        <v>48.74</v>
      </c>
      <c r="L1404" s="849">
        <v>3</v>
      </c>
      <c r="M1404" s="849">
        <v>146.22</v>
      </c>
      <c r="N1404" s="832">
        <v>1</v>
      </c>
      <c r="O1404" s="832">
        <v>48.74</v>
      </c>
      <c r="P1404" s="849"/>
      <c r="Q1404" s="849"/>
      <c r="R1404" s="837"/>
      <c r="S1404" s="850"/>
    </row>
    <row r="1405" spans="1:19" ht="14.45" customHeight="1" x14ac:dyDescent="0.2">
      <c r="A1405" s="831" t="s">
        <v>6366</v>
      </c>
      <c r="B1405" s="832" t="s">
        <v>6367</v>
      </c>
      <c r="C1405" s="832" t="s">
        <v>616</v>
      </c>
      <c r="D1405" s="832" t="s">
        <v>3285</v>
      </c>
      <c r="E1405" s="832" t="s">
        <v>6368</v>
      </c>
      <c r="F1405" s="832" t="s">
        <v>6415</v>
      </c>
      <c r="G1405" s="832" t="s">
        <v>6416</v>
      </c>
      <c r="H1405" s="849">
        <v>54.97</v>
      </c>
      <c r="I1405" s="849">
        <v>7560.49</v>
      </c>
      <c r="J1405" s="832"/>
      <c r="K1405" s="832">
        <v>137.53847553210844</v>
      </c>
      <c r="L1405" s="849"/>
      <c r="M1405" s="849"/>
      <c r="N1405" s="832"/>
      <c r="O1405" s="832"/>
      <c r="P1405" s="849"/>
      <c r="Q1405" s="849"/>
      <c r="R1405" s="837"/>
      <c r="S1405" s="850"/>
    </row>
    <row r="1406" spans="1:19" ht="14.45" customHeight="1" x14ac:dyDescent="0.2">
      <c r="A1406" s="831" t="s">
        <v>6366</v>
      </c>
      <c r="B1406" s="832" t="s">
        <v>6367</v>
      </c>
      <c r="C1406" s="832" t="s">
        <v>616</v>
      </c>
      <c r="D1406" s="832" t="s">
        <v>3285</v>
      </c>
      <c r="E1406" s="832" t="s">
        <v>6368</v>
      </c>
      <c r="F1406" s="832" t="s">
        <v>6417</v>
      </c>
      <c r="G1406" s="832" t="s">
        <v>6416</v>
      </c>
      <c r="H1406" s="849">
        <v>31.84</v>
      </c>
      <c r="I1406" s="849">
        <v>21895.040000000001</v>
      </c>
      <c r="J1406" s="832"/>
      <c r="K1406" s="832">
        <v>687.65829145728651</v>
      </c>
      <c r="L1406" s="849"/>
      <c r="M1406" s="849"/>
      <c r="N1406" s="832"/>
      <c r="O1406" s="832"/>
      <c r="P1406" s="849"/>
      <c r="Q1406" s="849"/>
      <c r="R1406" s="837"/>
      <c r="S1406" s="850"/>
    </row>
    <row r="1407" spans="1:19" ht="14.45" customHeight="1" x14ac:dyDescent="0.2">
      <c r="A1407" s="831" t="s">
        <v>6366</v>
      </c>
      <c r="B1407" s="832" t="s">
        <v>6367</v>
      </c>
      <c r="C1407" s="832" t="s">
        <v>616</v>
      </c>
      <c r="D1407" s="832" t="s">
        <v>3285</v>
      </c>
      <c r="E1407" s="832" t="s">
        <v>6368</v>
      </c>
      <c r="F1407" s="832" t="s">
        <v>6421</v>
      </c>
      <c r="G1407" s="832" t="s">
        <v>2258</v>
      </c>
      <c r="H1407" s="849">
        <v>9</v>
      </c>
      <c r="I1407" s="849">
        <v>18678.240000000002</v>
      </c>
      <c r="J1407" s="832"/>
      <c r="K1407" s="832">
        <v>2075.36</v>
      </c>
      <c r="L1407" s="849"/>
      <c r="M1407" s="849"/>
      <c r="N1407" s="832"/>
      <c r="O1407" s="832"/>
      <c r="P1407" s="849">
        <v>13</v>
      </c>
      <c r="Q1407" s="849">
        <v>16781.18</v>
      </c>
      <c r="R1407" s="837"/>
      <c r="S1407" s="850">
        <v>1290.8600000000001</v>
      </c>
    </row>
    <row r="1408" spans="1:19" ht="14.45" customHeight="1" x14ac:dyDescent="0.2">
      <c r="A1408" s="831" t="s">
        <v>6366</v>
      </c>
      <c r="B1408" s="832" t="s">
        <v>6367</v>
      </c>
      <c r="C1408" s="832" t="s">
        <v>616</v>
      </c>
      <c r="D1408" s="832" t="s">
        <v>3285</v>
      </c>
      <c r="E1408" s="832" t="s">
        <v>6368</v>
      </c>
      <c r="F1408" s="832" t="s">
        <v>6422</v>
      </c>
      <c r="G1408" s="832" t="s">
        <v>673</v>
      </c>
      <c r="H1408" s="849">
        <v>0.4</v>
      </c>
      <c r="I1408" s="849">
        <v>31.2</v>
      </c>
      <c r="J1408" s="832"/>
      <c r="K1408" s="832">
        <v>78</v>
      </c>
      <c r="L1408" s="849"/>
      <c r="M1408" s="849"/>
      <c r="N1408" s="832"/>
      <c r="O1408" s="832"/>
      <c r="P1408" s="849"/>
      <c r="Q1408" s="849"/>
      <c r="R1408" s="837"/>
      <c r="S1408" s="850"/>
    </row>
    <row r="1409" spans="1:19" ht="14.45" customHeight="1" x14ac:dyDescent="0.2">
      <c r="A1409" s="831" t="s">
        <v>6366</v>
      </c>
      <c r="B1409" s="832" t="s">
        <v>6367</v>
      </c>
      <c r="C1409" s="832" t="s">
        <v>616</v>
      </c>
      <c r="D1409" s="832" t="s">
        <v>3285</v>
      </c>
      <c r="E1409" s="832" t="s">
        <v>6368</v>
      </c>
      <c r="F1409" s="832" t="s">
        <v>6423</v>
      </c>
      <c r="G1409" s="832" t="s">
        <v>1445</v>
      </c>
      <c r="H1409" s="849">
        <v>28.6</v>
      </c>
      <c r="I1409" s="849">
        <v>5209.49</v>
      </c>
      <c r="J1409" s="832">
        <v>2.3160082513092726</v>
      </c>
      <c r="K1409" s="832">
        <v>182.14999999999998</v>
      </c>
      <c r="L1409" s="849">
        <v>12.600000000000001</v>
      </c>
      <c r="M1409" s="849">
        <v>2249.34</v>
      </c>
      <c r="N1409" s="832">
        <v>1</v>
      </c>
      <c r="O1409" s="832">
        <v>178.5190476190476</v>
      </c>
      <c r="P1409" s="849">
        <v>14</v>
      </c>
      <c r="Q1409" s="849">
        <v>2452.9</v>
      </c>
      <c r="R1409" s="837">
        <v>1.0904976570905243</v>
      </c>
      <c r="S1409" s="850">
        <v>175.20714285714286</v>
      </c>
    </row>
    <row r="1410" spans="1:19" ht="14.45" customHeight="1" x14ac:dyDescent="0.2">
      <c r="A1410" s="831" t="s">
        <v>6366</v>
      </c>
      <c r="B1410" s="832" t="s">
        <v>6367</v>
      </c>
      <c r="C1410" s="832" t="s">
        <v>616</v>
      </c>
      <c r="D1410" s="832" t="s">
        <v>3285</v>
      </c>
      <c r="E1410" s="832" t="s">
        <v>6368</v>
      </c>
      <c r="F1410" s="832" t="s">
        <v>6424</v>
      </c>
      <c r="G1410" s="832" t="s">
        <v>881</v>
      </c>
      <c r="H1410" s="849">
        <v>83.4</v>
      </c>
      <c r="I1410" s="849">
        <v>6084.869999999999</v>
      </c>
      <c r="J1410" s="832">
        <v>3.877096289122234</v>
      </c>
      <c r="K1410" s="832">
        <v>72.960071942446021</v>
      </c>
      <c r="L1410" s="849">
        <v>22.9</v>
      </c>
      <c r="M1410" s="849">
        <v>1569.44</v>
      </c>
      <c r="N1410" s="832">
        <v>1</v>
      </c>
      <c r="O1410" s="832">
        <v>68.534497816593898</v>
      </c>
      <c r="P1410" s="849">
        <v>5.4</v>
      </c>
      <c r="Q1410" s="849">
        <v>324.75</v>
      </c>
      <c r="R1410" s="837">
        <v>0.20692093995310429</v>
      </c>
      <c r="S1410" s="850">
        <v>60.138888888888886</v>
      </c>
    </row>
    <row r="1411" spans="1:19" ht="14.45" customHeight="1" x14ac:dyDescent="0.2">
      <c r="A1411" s="831" t="s">
        <v>6366</v>
      </c>
      <c r="B1411" s="832" t="s">
        <v>6367</v>
      </c>
      <c r="C1411" s="832" t="s">
        <v>616</v>
      </c>
      <c r="D1411" s="832" t="s">
        <v>3285</v>
      </c>
      <c r="E1411" s="832" t="s">
        <v>6368</v>
      </c>
      <c r="F1411" s="832" t="s">
        <v>6425</v>
      </c>
      <c r="G1411" s="832" t="s">
        <v>3373</v>
      </c>
      <c r="H1411" s="849">
        <v>0.3</v>
      </c>
      <c r="I1411" s="849">
        <v>145.94</v>
      </c>
      <c r="J1411" s="832">
        <v>6.3678648410433622E-2</v>
      </c>
      <c r="K1411" s="832">
        <v>486.4666666666667</v>
      </c>
      <c r="L1411" s="849">
        <v>3.34</v>
      </c>
      <c r="M1411" s="849">
        <v>2291.8200000000002</v>
      </c>
      <c r="N1411" s="832">
        <v>1</v>
      </c>
      <c r="O1411" s="832">
        <v>686.17365269461084</v>
      </c>
      <c r="P1411" s="849">
        <v>0.09</v>
      </c>
      <c r="Q1411" s="849">
        <v>61.75</v>
      </c>
      <c r="R1411" s="837">
        <v>2.6943651770208826E-2</v>
      </c>
      <c r="S1411" s="850">
        <v>686.11111111111109</v>
      </c>
    </row>
    <row r="1412" spans="1:19" ht="14.45" customHeight="1" x14ac:dyDescent="0.2">
      <c r="A1412" s="831" t="s">
        <v>6366</v>
      </c>
      <c r="B1412" s="832" t="s">
        <v>6367</v>
      </c>
      <c r="C1412" s="832" t="s">
        <v>616</v>
      </c>
      <c r="D1412" s="832" t="s">
        <v>3285</v>
      </c>
      <c r="E1412" s="832" t="s">
        <v>6368</v>
      </c>
      <c r="F1412" s="832" t="s">
        <v>6426</v>
      </c>
      <c r="G1412" s="832" t="s">
        <v>3373</v>
      </c>
      <c r="H1412" s="849">
        <v>1</v>
      </c>
      <c r="I1412" s="849">
        <v>121.61</v>
      </c>
      <c r="J1412" s="832">
        <v>0.152450796038611</v>
      </c>
      <c r="K1412" s="832">
        <v>121.61</v>
      </c>
      <c r="L1412" s="849">
        <v>4.6500000000000004</v>
      </c>
      <c r="M1412" s="849">
        <v>797.7</v>
      </c>
      <c r="N1412" s="832">
        <v>1</v>
      </c>
      <c r="O1412" s="832">
        <v>171.54838709677418</v>
      </c>
      <c r="P1412" s="849">
        <v>0.28000000000000003</v>
      </c>
      <c r="Q1412" s="849">
        <v>48.03</v>
      </c>
      <c r="R1412" s="837">
        <v>6.0210605490786009E-2</v>
      </c>
      <c r="S1412" s="850">
        <v>171.53571428571428</v>
      </c>
    </row>
    <row r="1413" spans="1:19" ht="14.45" customHeight="1" x14ac:dyDescent="0.2">
      <c r="A1413" s="831" t="s">
        <v>6366</v>
      </c>
      <c r="B1413" s="832" t="s">
        <v>6367</v>
      </c>
      <c r="C1413" s="832" t="s">
        <v>616</v>
      </c>
      <c r="D1413" s="832" t="s">
        <v>3285</v>
      </c>
      <c r="E1413" s="832" t="s">
        <v>6368</v>
      </c>
      <c r="F1413" s="832" t="s">
        <v>6427</v>
      </c>
      <c r="G1413" s="832" t="s">
        <v>3373</v>
      </c>
      <c r="H1413" s="849">
        <v>4.04</v>
      </c>
      <c r="I1413" s="849">
        <v>1282.21</v>
      </c>
      <c r="J1413" s="832">
        <v>2.9197540703632017</v>
      </c>
      <c r="K1413" s="832">
        <v>317.37871287128712</v>
      </c>
      <c r="L1413" s="849">
        <v>1.28</v>
      </c>
      <c r="M1413" s="849">
        <v>439.15</v>
      </c>
      <c r="N1413" s="832">
        <v>1</v>
      </c>
      <c r="O1413" s="832">
        <v>343.0859375</v>
      </c>
      <c r="P1413" s="849">
        <v>3.96</v>
      </c>
      <c r="Q1413" s="849">
        <v>1358.63</v>
      </c>
      <c r="R1413" s="837">
        <v>3.0937720596607088</v>
      </c>
      <c r="S1413" s="850">
        <v>343.08838383838389</v>
      </c>
    </row>
    <row r="1414" spans="1:19" ht="14.45" customHeight="1" x14ac:dyDescent="0.2">
      <c r="A1414" s="831" t="s">
        <v>6366</v>
      </c>
      <c r="B1414" s="832" t="s">
        <v>6367</v>
      </c>
      <c r="C1414" s="832" t="s">
        <v>616</v>
      </c>
      <c r="D1414" s="832" t="s">
        <v>3285</v>
      </c>
      <c r="E1414" s="832" t="s">
        <v>6368</v>
      </c>
      <c r="F1414" s="832" t="s">
        <v>6428</v>
      </c>
      <c r="G1414" s="832" t="s">
        <v>1559</v>
      </c>
      <c r="H1414" s="849">
        <v>2.8</v>
      </c>
      <c r="I1414" s="849">
        <v>167.86999999999998</v>
      </c>
      <c r="J1414" s="832">
        <v>1.0434485330681251</v>
      </c>
      <c r="K1414" s="832">
        <v>59.953571428571422</v>
      </c>
      <c r="L1414" s="849">
        <v>3.4</v>
      </c>
      <c r="M1414" s="849">
        <v>160.88</v>
      </c>
      <c r="N1414" s="832">
        <v>1</v>
      </c>
      <c r="O1414" s="832">
        <v>47.317647058823532</v>
      </c>
      <c r="P1414" s="849">
        <v>4.5999999999999996</v>
      </c>
      <c r="Q1414" s="849">
        <v>204.95</v>
      </c>
      <c r="R1414" s="837">
        <v>1.2739308801591247</v>
      </c>
      <c r="S1414" s="850">
        <v>44.554347826086961</v>
      </c>
    </row>
    <row r="1415" spans="1:19" ht="14.45" customHeight="1" x14ac:dyDescent="0.2">
      <c r="A1415" s="831" t="s">
        <v>6366</v>
      </c>
      <c r="B1415" s="832" t="s">
        <v>6367</v>
      </c>
      <c r="C1415" s="832" t="s">
        <v>616</v>
      </c>
      <c r="D1415" s="832" t="s">
        <v>3285</v>
      </c>
      <c r="E1415" s="832" t="s">
        <v>6368</v>
      </c>
      <c r="F1415" s="832" t="s">
        <v>6430</v>
      </c>
      <c r="G1415" s="832" t="s">
        <v>6431</v>
      </c>
      <c r="H1415" s="849">
        <v>0.26</v>
      </c>
      <c r="I1415" s="849">
        <v>67.789999999999992</v>
      </c>
      <c r="J1415" s="832">
        <v>2.5795281582952811</v>
      </c>
      <c r="K1415" s="832">
        <v>260.73076923076917</v>
      </c>
      <c r="L1415" s="849">
        <v>0.12000000000000001</v>
      </c>
      <c r="M1415" s="849">
        <v>26.28</v>
      </c>
      <c r="N1415" s="832">
        <v>1</v>
      </c>
      <c r="O1415" s="832">
        <v>219</v>
      </c>
      <c r="P1415" s="849">
        <v>0.84</v>
      </c>
      <c r="Q1415" s="849">
        <v>175.17000000000002</v>
      </c>
      <c r="R1415" s="837">
        <v>6.6655251141552512</v>
      </c>
      <c r="S1415" s="850">
        <v>208.53571428571431</v>
      </c>
    </row>
    <row r="1416" spans="1:19" ht="14.45" customHeight="1" x14ac:dyDescent="0.2">
      <c r="A1416" s="831" t="s">
        <v>6366</v>
      </c>
      <c r="B1416" s="832" t="s">
        <v>6367</v>
      </c>
      <c r="C1416" s="832" t="s">
        <v>616</v>
      </c>
      <c r="D1416" s="832" t="s">
        <v>3285</v>
      </c>
      <c r="E1416" s="832" t="s">
        <v>6368</v>
      </c>
      <c r="F1416" s="832" t="s">
        <v>6432</v>
      </c>
      <c r="G1416" s="832" t="s">
        <v>6433</v>
      </c>
      <c r="H1416" s="849">
        <v>5.3000000000000007</v>
      </c>
      <c r="I1416" s="849">
        <v>621.68999999999994</v>
      </c>
      <c r="J1416" s="832">
        <v>0.53535353535353536</v>
      </c>
      <c r="K1416" s="832">
        <v>117.29999999999997</v>
      </c>
      <c r="L1416" s="849">
        <v>9.8999999999999986</v>
      </c>
      <c r="M1416" s="849">
        <v>1161.27</v>
      </c>
      <c r="N1416" s="832">
        <v>1</v>
      </c>
      <c r="O1416" s="832">
        <v>117.30000000000001</v>
      </c>
      <c r="P1416" s="849">
        <v>5.8999999999999995</v>
      </c>
      <c r="Q1416" s="849">
        <v>692.06999999999994</v>
      </c>
      <c r="R1416" s="837">
        <v>0.59595959595959591</v>
      </c>
      <c r="S1416" s="850">
        <v>117.3</v>
      </c>
    </row>
    <row r="1417" spans="1:19" ht="14.45" customHeight="1" x14ac:dyDescent="0.2">
      <c r="A1417" s="831" t="s">
        <v>6366</v>
      </c>
      <c r="B1417" s="832" t="s">
        <v>6367</v>
      </c>
      <c r="C1417" s="832" t="s">
        <v>616</v>
      </c>
      <c r="D1417" s="832" t="s">
        <v>3285</v>
      </c>
      <c r="E1417" s="832" t="s">
        <v>6368</v>
      </c>
      <c r="F1417" s="832" t="s">
        <v>6434</v>
      </c>
      <c r="G1417" s="832" t="s">
        <v>1451</v>
      </c>
      <c r="H1417" s="849">
        <v>1</v>
      </c>
      <c r="I1417" s="849">
        <v>89.5</v>
      </c>
      <c r="J1417" s="832">
        <v>0.31330952881047403</v>
      </c>
      <c r="K1417" s="832">
        <v>89.5</v>
      </c>
      <c r="L1417" s="849">
        <v>3.4000000000000004</v>
      </c>
      <c r="M1417" s="849">
        <v>285.65999999999997</v>
      </c>
      <c r="N1417" s="832">
        <v>1</v>
      </c>
      <c r="O1417" s="832">
        <v>84.017647058823513</v>
      </c>
      <c r="P1417" s="849">
        <v>0.2</v>
      </c>
      <c r="Q1417" s="849">
        <v>13.33</v>
      </c>
      <c r="R1417" s="837">
        <v>4.6663866134565572E-2</v>
      </c>
      <c r="S1417" s="850">
        <v>66.649999999999991</v>
      </c>
    </row>
    <row r="1418" spans="1:19" ht="14.45" customHeight="1" x14ac:dyDescent="0.2">
      <c r="A1418" s="831" t="s">
        <v>6366</v>
      </c>
      <c r="B1418" s="832" t="s">
        <v>6367</v>
      </c>
      <c r="C1418" s="832" t="s">
        <v>616</v>
      </c>
      <c r="D1418" s="832" t="s">
        <v>3285</v>
      </c>
      <c r="E1418" s="832" t="s">
        <v>6368</v>
      </c>
      <c r="F1418" s="832" t="s">
        <v>6437</v>
      </c>
      <c r="G1418" s="832" t="s">
        <v>2028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0.46</v>
      </c>
      <c r="Q1418" s="849">
        <v>8705.68</v>
      </c>
      <c r="R1418" s="837"/>
      <c r="S1418" s="850">
        <v>18925.391304347824</v>
      </c>
    </row>
    <row r="1419" spans="1:19" ht="14.45" customHeight="1" x14ac:dyDescent="0.2">
      <c r="A1419" s="831" t="s">
        <v>6366</v>
      </c>
      <c r="B1419" s="832" t="s">
        <v>6367</v>
      </c>
      <c r="C1419" s="832" t="s">
        <v>616</v>
      </c>
      <c r="D1419" s="832" t="s">
        <v>3285</v>
      </c>
      <c r="E1419" s="832" t="s">
        <v>6368</v>
      </c>
      <c r="F1419" s="832" t="s">
        <v>6438</v>
      </c>
      <c r="G1419" s="832" t="s">
        <v>1936</v>
      </c>
      <c r="H1419" s="849">
        <v>2.21</v>
      </c>
      <c r="I1419" s="849">
        <v>422.37</v>
      </c>
      <c r="J1419" s="832">
        <v>1.8962467450839544</v>
      </c>
      <c r="K1419" s="832">
        <v>191.11764705882354</v>
      </c>
      <c r="L1419" s="849">
        <v>1.1099999999999999</v>
      </c>
      <c r="M1419" s="849">
        <v>222.74</v>
      </c>
      <c r="N1419" s="832">
        <v>1</v>
      </c>
      <c r="O1419" s="832">
        <v>200.66666666666669</v>
      </c>
      <c r="P1419" s="849">
        <v>1.96</v>
      </c>
      <c r="Q1419" s="849">
        <v>369.27</v>
      </c>
      <c r="R1419" s="837">
        <v>1.6578522043638322</v>
      </c>
      <c r="S1419" s="850">
        <v>188.40306122448979</v>
      </c>
    </row>
    <row r="1420" spans="1:19" ht="14.45" customHeight="1" x14ac:dyDescent="0.2">
      <c r="A1420" s="831" t="s">
        <v>6366</v>
      </c>
      <c r="B1420" s="832" t="s">
        <v>6367</v>
      </c>
      <c r="C1420" s="832" t="s">
        <v>616</v>
      </c>
      <c r="D1420" s="832" t="s">
        <v>3285</v>
      </c>
      <c r="E1420" s="832" t="s">
        <v>6368</v>
      </c>
      <c r="F1420" s="832" t="s">
        <v>6439</v>
      </c>
      <c r="G1420" s="832" t="s">
        <v>2816</v>
      </c>
      <c r="H1420" s="849">
        <v>36.300000000000004</v>
      </c>
      <c r="I1420" s="849">
        <v>85409.96</v>
      </c>
      <c r="J1420" s="832">
        <v>2.9827453982373822</v>
      </c>
      <c r="K1420" s="832">
        <v>2352.8914600550961</v>
      </c>
      <c r="L1420" s="849">
        <v>12.17</v>
      </c>
      <c r="M1420" s="849">
        <v>28634.68</v>
      </c>
      <c r="N1420" s="832">
        <v>1</v>
      </c>
      <c r="O1420" s="832">
        <v>2352.8907148726375</v>
      </c>
      <c r="P1420" s="849"/>
      <c r="Q1420" s="849"/>
      <c r="R1420" s="837"/>
      <c r="S1420" s="850"/>
    </row>
    <row r="1421" spans="1:19" ht="14.45" customHeight="1" x14ac:dyDescent="0.2">
      <c r="A1421" s="831" t="s">
        <v>6366</v>
      </c>
      <c r="B1421" s="832" t="s">
        <v>6367</v>
      </c>
      <c r="C1421" s="832" t="s">
        <v>616</v>
      </c>
      <c r="D1421" s="832" t="s">
        <v>3285</v>
      </c>
      <c r="E1421" s="832" t="s">
        <v>6368</v>
      </c>
      <c r="F1421" s="832" t="s">
        <v>6440</v>
      </c>
      <c r="G1421" s="832" t="s">
        <v>6441</v>
      </c>
      <c r="H1421" s="849"/>
      <c r="I1421" s="849"/>
      <c r="J1421" s="832"/>
      <c r="K1421" s="832"/>
      <c r="L1421" s="849">
        <v>1</v>
      </c>
      <c r="M1421" s="849">
        <v>2304.59</v>
      </c>
      <c r="N1421" s="832">
        <v>1</v>
      </c>
      <c r="O1421" s="832">
        <v>2304.59</v>
      </c>
      <c r="P1421" s="849"/>
      <c r="Q1421" s="849"/>
      <c r="R1421" s="837"/>
      <c r="S1421" s="850"/>
    </row>
    <row r="1422" spans="1:19" ht="14.45" customHeight="1" x14ac:dyDescent="0.2">
      <c r="A1422" s="831" t="s">
        <v>6366</v>
      </c>
      <c r="B1422" s="832" t="s">
        <v>6367</v>
      </c>
      <c r="C1422" s="832" t="s">
        <v>616</v>
      </c>
      <c r="D1422" s="832" t="s">
        <v>3285</v>
      </c>
      <c r="E1422" s="832" t="s">
        <v>6368</v>
      </c>
      <c r="F1422" s="832" t="s">
        <v>6442</v>
      </c>
      <c r="G1422" s="832" t="s">
        <v>6443</v>
      </c>
      <c r="H1422" s="849">
        <v>6.35</v>
      </c>
      <c r="I1422" s="849">
        <v>3160.7799999999997</v>
      </c>
      <c r="J1422" s="832">
        <v>10.583204982254069</v>
      </c>
      <c r="K1422" s="832">
        <v>497.76062992125981</v>
      </c>
      <c r="L1422" s="849">
        <v>0.60000000000000009</v>
      </c>
      <c r="M1422" s="849">
        <v>298.65999999999997</v>
      </c>
      <c r="N1422" s="832">
        <v>1</v>
      </c>
      <c r="O1422" s="832">
        <v>497.76666666666654</v>
      </c>
      <c r="P1422" s="849"/>
      <c r="Q1422" s="849"/>
      <c r="R1422" s="837"/>
      <c r="S1422" s="850"/>
    </row>
    <row r="1423" spans="1:19" ht="14.45" customHeight="1" x14ac:dyDescent="0.2">
      <c r="A1423" s="831" t="s">
        <v>6366</v>
      </c>
      <c r="B1423" s="832" t="s">
        <v>6367</v>
      </c>
      <c r="C1423" s="832" t="s">
        <v>616</v>
      </c>
      <c r="D1423" s="832" t="s">
        <v>3285</v>
      </c>
      <c r="E1423" s="832" t="s">
        <v>6368</v>
      </c>
      <c r="F1423" s="832" t="s">
        <v>6444</v>
      </c>
      <c r="G1423" s="832" t="s">
        <v>6443</v>
      </c>
      <c r="H1423" s="849">
        <v>47.410000000000004</v>
      </c>
      <c r="I1423" s="849">
        <v>7866.2099999999991</v>
      </c>
      <c r="J1423" s="832"/>
      <c r="K1423" s="832">
        <v>165.91879350348026</v>
      </c>
      <c r="L1423" s="849"/>
      <c r="M1423" s="849"/>
      <c r="N1423" s="832"/>
      <c r="O1423" s="832"/>
      <c r="P1423" s="849"/>
      <c r="Q1423" s="849"/>
      <c r="R1423" s="837"/>
      <c r="S1423" s="850"/>
    </row>
    <row r="1424" spans="1:19" ht="14.45" customHeight="1" x14ac:dyDescent="0.2">
      <c r="A1424" s="831" t="s">
        <v>6366</v>
      </c>
      <c r="B1424" s="832" t="s">
        <v>6367</v>
      </c>
      <c r="C1424" s="832" t="s">
        <v>616</v>
      </c>
      <c r="D1424" s="832" t="s">
        <v>3285</v>
      </c>
      <c r="E1424" s="832" t="s">
        <v>6368</v>
      </c>
      <c r="F1424" s="832" t="s">
        <v>6447</v>
      </c>
      <c r="G1424" s="832" t="s">
        <v>6448</v>
      </c>
      <c r="H1424" s="849">
        <v>20.580000000000002</v>
      </c>
      <c r="I1424" s="849">
        <v>14728.57</v>
      </c>
      <c r="J1424" s="832"/>
      <c r="K1424" s="832">
        <v>715.67395529640419</v>
      </c>
      <c r="L1424" s="849"/>
      <c r="M1424" s="849"/>
      <c r="N1424" s="832"/>
      <c r="O1424" s="832"/>
      <c r="P1424" s="849"/>
      <c r="Q1424" s="849"/>
      <c r="R1424" s="837"/>
      <c r="S1424" s="850"/>
    </row>
    <row r="1425" spans="1:19" ht="14.45" customHeight="1" x14ac:dyDescent="0.2">
      <c r="A1425" s="831" t="s">
        <v>6366</v>
      </c>
      <c r="B1425" s="832" t="s">
        <v>6367</v>
      </c>
      <c r="C1425" s="832" t="s">
        <v>616</v>
      </c>
      <c r="D1425" s="832" t="s">
        <v>3285</v>
      </c>
      <c r="E1425" s="832" t="s">
        <v>6368</v>
      </c>
      <c r="F1425" s="832" t="s">
        <v>6449</v>
      </c>
      <c r="G1425" s="832" t="s">
        <v>6448</v>
      </c>
      <c r="H1425" s="849">
        <v>50.76</v>
      </c>
      <c r="I1425" s="849">
        <v>72655.62</v>
      </c>
      <c r="J1425" s="832"/>
      <c r="K1425" s="832">
        <v>1431.3557919621749</v>
      </c>
      <c r="L1425" s="849"/>
      <c r="M1425" s="849"/>
      <c r="N1425" s="832"/>
      <c r="O1425" s="832"/>
      <c r="P1425" s="849"/>
      <c r="Q1425" s="849"/>
      <c r="R1425" s="837"/>
      <c r="S1425" s="850"/>
    </row>
    <row r="1426" spans="1:19" ht="14.45" customHeight="1" x14ac:dyDescent="0.2">
      <c r="A1426" s="831" t="s">
        <v>6366</v>
      </c>
      <c r="B1426" s="832" t="s">
        <v>6367</v>
      </c>
      <c r="C1426" s="832" t="s">
        <v>616</v>
      </c>
      <c r="D1426" s="832" t="s">
        <v>3285</v>
      </c>
      <c r="E1426" s="832" t="s">
        <v>6368</v>
      </c>
      <c r="F1426" s="832" t="s">
        <v>6452</v>
      </c>
      <c r="G1426" s="832" t="s">
        <v>6453</v>
      </c>
      <c r="H1426" s="849">
        <v>1</v>
      </c>
      <c r="I1426" s="849">
        <v>44386.99</v>
      </c>
      <c r="J1426" s="832"/>
      <c r="K1426" s="832">
        <v>44386.99</v>
      </c>
      <c r="L1426" s="849"/>
      <c r="M1426" s="849"/>
      <c r="N1426" s="832"/>
      <c r="O1426" s="832"/>
      <c r="P1426" s="849"/>
      <c r="Q1426" s="849"/>
      <c r="R1426" s="837"/>
      <c r="S1426" s="850"/>
    </row>
    <row r="1427" spans="1:19" ht="14.45" customHeight="1" x14ac:dyDescent="0.2">
      <c r="A1427" s="831" t="s">
        <v>6366</v>
      </c>
      <c r="B1427" s="832" t="s">
        <v>6367</v>
      </c>
      <c r="C1427" s="832" t="s">
        <v>616</v>
      </c>
      <c r="D1427" s="832" t="s">
        <v>3285</v>
      </c>
      <c r="E1427" s="832" t="s">
        <v>6368</v>
      </c>
      <c r="F1427" s="832" t="s">
        <v>6454</v>
      </c>
      <c r="G1427" s="832" t="s">
        <v>6453</v>
      </c>
      <c r="H1427" s="849">
        <v>4</v>
      </c>
      <c r="I1427" s="849">
        <v>349848.12</v>
      </c>
      <c r="J1427" s="832">
        <v>0.34937773528609756</v>
      </c>
      <c r="K1427" s="832">
        <v>87462.03</v>
      </c>
      <c r="L1427" s="849">
        <v>12</v>
      </c>
      <c r="M1427" s="849">
        <v>1001346.35</v>
      </c>
      <c r="N1427" s="832">
        <v>1</v>
      </c>
      <c r="O1427" s="832">
        <v>83445.52916666666</v>
      </c>
      <c r="P1427" s="849">
        <v>30</v>
      </c>
      <c r="Q1427" s="849">
        <v>2335282.64</v>
      </c>
      <c r="R1427" s="837">
        <v>2.3321427595956186</v>
      </c>
      <c r="S1427" s="850">
        <v>77842.754666666675</v>
      </c>
    </row>
    <row r="1428" spans="1:19" ht="14.45" customHeight="1" x14ac:dyDescent="0.2">
      <c r="A1428" s="831" t="s">
        <v>6366</v>
      </c>
      <c r="B1428" s="832" t="s">
        <v>6367</v>
      </c>
      <c r="C1428" s="832" t="s">
        <v>616</v>
      </c>
      <c r="D1428" s="832" t="s">
        <v>3285</v>
      </c>
      <c r="E1428" s="832" t="s">
        <v>6368</v>
      </c>
      <c r="F1428" s="832" t="s">
        <v>6458</v>
      </c>
      <c r="G1428" s="832" t="s">
        <v>2797</v>
      </c>
      <c r="H1428" s="849">
        <v>549.7600000000001</v>
      </c>
      <c r="I1428" s="849">
        <v>145015.03</v>
      </c>
      <c r="J1428" s="832">
        <v>2.8848510685872872</v>
      </c>
      <c r="K1428" s="832">
        <v>263.77879438300346</v>
      </c>
      <c r="L1428" s="849">
        <v>307.13</v>
      </c>
      <c r="M1428" s="849">
        <v>50267.770000000004</v>
      </c>
      <c r="N1428" s="832">
        <v>1</v>
      </c>
      <c r="O1428" s="832">
        <v>163.66935825220591</v>
      </c>
      <c r="P1428" s="849">
        <v>311.27999999999997</v>
      </c>
      <c r="Q1428" s="849">
        <v>24516.42</v>
      </c>
      <c r="R1428" s="837">
        <v>0.48771648314615901</v>
      </c>
      <c r="S1428" s="850">
        <v>78.760023130300695</v>
      </c>
    </row>
    <row r="1429" spans="1:19" ht="14.45" customHeight="1" x14ac:dyDescent="0.2">
      <c r="A1429" s="831" t="s">
        <v>6366</v>
      </c>
      <c r="B1429" s="832" t="s">
        <v>6367</v>
      </c>
      <c r="C1429" s="832" t="s">
        <v>616</v>
      </c>
      <c r="D1429" s="832" t="s">
        <v>3285</v>
      </c>
      <c r="E1429" s="832" t="s">
        <v>6368</v>
      </c>
      <c r="F1429" s="832" t="s">
        <v>6459</v>
      </c>
      <c r="G1429" s="832" t="s">
        <v>6389</v>
      </c>
      <c r="H1429" s="849">
        <v>9</v>
      </c>
      <c r="I1429" s="849">
        <v>175655.88</v>
      </c>
      <c r="J1429" s="832">
        <v>1.3254976769666926</v>
      </c>
      <c r="K1429" s="832">
        <v>19517.32</v>
      </c>
      <c r="L1429" s="849">
        <v>11</v>
      </c>
      <c r="M1429" s="849">
        <v>132520.70000000001</v>
      </c>
      <c r="N1429" s="832">
        <v>1</v>
      </c>
      <c r="O1429" s="832">
        <v>12047.336363636365</v>
      </c>
      <c r="P1429" s="849">
        <v>10</v>
      </c>
      <c r="Q1429" s="849">
        <v>99239.01</v>
      </c>
      <c r="R1429" s="837">
        <v>0.74885666918451221</v>
      </c>
      <c r="S1429" s="850">
        <v>9923.9009999999998</v>
      </c>
    </row>
    <row r="1430" spans="1:19" ht="14.45" customHeight="1" x14ac:dyDescent="0.2">
      <c r="A1430" s="831" t="s">
        <v>6366</v>
      </c>
      <c r="B1430" s="832" t="s">
        <v>6367</v>
      </c>
      <c r="C1430" s="832" t="s">
        <v>616</v>
      </c>
      <c r="D1430" s="832" t="s">
        <v>3285</v>
      </c>
      <c r="E1430" s="832" t="s">
        <v>6368</v>
      </c>
      <c r="F1430" s="832" t="s">
        <v>6460</v>
      </c>
      <c r="G1430" s="832" t="s">
        <v>6461</v>
      </c>
      <c r="H1430" s="849">
        <v>6.05</v>
      </c>
      <c r="I1430" s="849">
        <v>15588.5</v>
      </c>
      <c r="J1430" s="832"/>
      <c r="K1430" s="832">
        <v>2576.6115702479337</v>
      </c>
      <c r="L1430" s="849"/>
      <c r="M1430" s="849"/>
      <c r="N1430" s="832"/>
      <c r="O1430" s="832"/>
      <c r="P1430" s="849"/>
      <c r="Q1430" s="849"/>
      <c r="R1430" s="837"/>
      <c r="S1430" s="850"/>
    </row>
    <row r="1431" spans="1:19" ht="14.45" customHeight="1" x14ac:dyDescent="0.2">
      <c r="A1431" s="831" t="s">
        <v>6366</v>
      </c>
      <c r="B1431" s="832" t="s">
        <v>6367</v>
      </c>
      <c r="C1431" s="832" t="s">
        <v>616</v>
      </c>
      <c r="D1431" s="832" t="s">
        <v>3285</v>
      </c>
      <c r="E1431" s="832" t="s">
        <v>6368</v>
      </c>
      <c r="F1431" s="832" t="s">
        <v>6465</v>
      </c>
      <c r="G1431" s="832" t="s">
        <v>3228</v>
      </c>
      <c r="H1431" s="849"/>
      <c r="I1431" s="849"/>
      <c r="J1431" s="832"/>
      <c r="K1431" s="832"/>
      <c r="L1431" s="849"/>
      <c r="M1431" s="849"/>
      <c r="N1431" s="832"/>
      <c r="O1431" s="832"/>
      <c r="P1431" s="849">
        <v>1</v>
      </c>
      <c r="Q1431" s="849">
        <v>100</v>
      </c>
      <c r="R1431" s="837"/>
      <c r="S1431" s="850">
        <v>100</v>
      </c>
    </row>
    <row r="1432" spans="1:19" ht="14.45" customHeight="1" x14ac:dyDescent="0.2">
      <c r="A1432" s="831" t="s">
        <v>6366</v>
      </c>
      <c r="B1432" s="832" t="s">
        <v>6367</v>
      </c>
      <c r="C1432" s="832" t="s">
        <v>616</v>
      </c>
      <c r="D1432" s="832" t="s">
        <v>3285</v>
      </c>
      <c r="E1432" s="832" t="s">
        <v>6368</v>
      </c>
      <c r="F1432" s="832" t="s">
        <v>6466</v>
      </c>
      <c r="G1432" s="832" t="s">
        <v>6467</v>
      </c>
      <c r="H1432" s="849">
        <v>17</v>
      </c>
      <c r="I1432" s="849">
        <v>114097.54</v>
      </c>
      <c r="J1432" s="832">
        <v>0.33999999999999997</v>
      </c>
      <c r="K1432" s="832">
        <v>6711.62</v>
      </c>
      <c r="L1432" s="849">
        <v>50</v>
      </c>
      <c r="M1432" s="849">
        <v>335581</v>
      </c>
      <c r="N1432" s="832">
        <v>1</v>
      </c>
      <c r="O1432" s="832">
        <v>6711.62</v>
      </c>
      <c r="P1432" s="849">
        <v>66</v>
      </c>
      <c r="Q1432" s="849">
        <v>442635.60000000003</v>
      </c>
      <c r="R1432" s="837">
        <v>1.3190126973815564</v>
      </c>
      <c r="S1432" s="850">
        <v>6706.6</v>
      </c>
    </row>
    <row r="1433" spans="1:19" ht="14.45" customHeight="1" x14ac:dyDescent="0.2">
      <c r="A1433" s="831" t="s">
        <v>6366</v>
      </c>
      <c r="B1433" s="832" t="s">
        <v>6367</v>
      </c>
      <c r="C1433" s="832" t="s">
        <v>616</v>
      </c>
      <c r="D1433" s="832" t="s">
        <v>3285</v>
      </c>
      <c r="E1433" s="832" t="s">
        <v>6368</v>
      </c>
      <c r="F1433" s="832" t="s">
        <v>6468</v>
      </c>
      <c r="G1433" s="832" t="s">
        <v>2797</v>
      </c>
      <c r="H1433" s="849">
        <v>113.66</v>
      </c>
      <c r="I1433" s="849">
        <v>299816.09000000003</v>
      </c>
      <c r="J1433" s="832">
        <v>3.0443995447252425</v>
      </c>
      <c r="K1433" s="832">
        <v>2637.832922752068</v>
      </c>
      <c r="L1433" s="849">
        <v>58.08</v>
      </c>
      <c r="M1433" s="849">
        <v>98481.189999999973</v>
      </c>
      <c r="N1433" s="832">
        <v>1</v>
      </c>
      <c r="O1433" s="832">
        <v>1695.6127754820932</v>
      </c>
      <c r="P1433" s="849">
        <v>81.710000000000008</v>
      </c>
      <c r="Q1433" s="849">
        <v>38937.250000000007</v>
      </c>
      <c r="R1433" s="837">
        <v>0.39537753351680677</v>
      </c>
      <c r="S1433" s="850">
        <v>476.529800514013</v>
      </c>
    </row>
    <row r="1434" spans="1:19" ht="14.45" customHeight="1" x14ac:dyDescent="0.2">
      <c r="A1434" s="831" t="s">
        <v>6366</v>
      </c>
      <c r="B1434" s="832" t="s">
        <v>6367</v>
      </c>
      <c r="C1434" s="832" t="s">
        <v>616</v>
      </c>
      <c r="D1434" s="832" t="s">
        <v>3285</v>
      </c>
      <c r="E1434" s="832" t="s">
        <v>6368</v>
      </c>
      <c r="F1434" s="832" t="s">
        <v>6469</v>
      </c>
      <c r="G1434" s="832" t="s">
        <v>2797</v>
      </c>
      <c r="H1434" s="849">
        <v>218.52000000000004</v>
      </c>
      <c r="I1434" s="849">
        <v>288208.09000000003</v>
      </c>
      <c r="J1434" s="832">
        <v>4.0741394823500139</v>
      </c>
      <c r="K1434" s="832">
        <v>1318.9094362072121</v>
      </c>
      <c r="L1434" s="849">
        <v>100.46000000000001</v>
      </c>
      <c r="M1434" s="849">
        <v>70740.850000000006</v>
      </c>
      <c r="N1434" s="832">
        <v>1</v>
      </c>
      <c r="O1434" s="832">
        <v>704.16932112283496</v>
      </c>
      <c r="P1434" s="849">
        <v>106.35</v>
      </c>
      <c r="Q1434" s="849">
        <v>23891.53</v>
      </c>
      <c r="R1434" s="837">
        <v>0.33773314852733599</v>
      </c>
      <c r="S1434" s="850">
        <v>224.65002350728727</v>
      </c>
    </row>
    <row r="1435" spans="1:19" ht="14.45" customHeight="1" x14ac:dyDescent="0.2">
      <c r="A1435" s="831" t="s">
        <v>6366</v>
      </c>
      <c r="B1435" s="832" t="s">
        <v>6367</v>
      </c>
      <c r="C1435" s="832" t="s">
        <v>616</v>
      </c>
      <c r="D1435" s="832" t="s">
        <v>3285</v>
      </c>
      <c r="E1435" s="832" t="s">
        <v>6368</v>
      </c>
      <c r="F1435" s="832" t="s">
        <v>6472</v>
      </c>
      <c r="G1435" s="832" t="s">
        <v>2831</v>
      </c>
      <c r="H1435" s="849">
        <v>1</v>
      </c>
      <c r="I1435" s="849">
        <v>6731.45</v>
      </c>
      <c r="J1435" s="832">
        <v>2.041379833206975</v>
      </c>
      <c r="K1435" s="832">
        <v>6731.45</v>
      </c>
      <c r="L1435" s="849">
        <v>1.8</v>
      </c>
      <c r="M1435" s="849">
        <v>3297.5</v>
      </c>
      <c r="N1435" s="832">
        <v>1</v>
      </c>
      <c r="O1435" s="832">
        <v>1831.9444444444443</v>
      </c>
      <c r="P1435" s="849"/>
      <c r="Q1435" s="849"/>
      <c r="R1435" s="837"/>
      <c r="S1435" s="850"/>
    </row>
    <row r="1436" spans="1:19" ht="14.45" customHeight="1" x14ac:dyDescent="0.2">
      <c r="A1436" s="831" t="s">
        <v>6366</v>
      </c>
      <c r="B1436" s="832" t="s">
        <v>6367</v>
      </c>
      <c r="C1436" s="832" t="s">
        <v>616</v>
      </c>
      <c r="D1436" s="832" t="s">
        <v>3285</v>
      </c>
      <c r="E1436" s="832" t="s">
        <v>6368</v>
      </c>
      <c r="F1436" s="832" t="s">
        <v>6476</v>
      </c>
      <c r="G1436" s="832" t="s">
        <v>6477</v>
      </c>
      <c r="H1436" s="849"/>
      <c r="I1436" s="849"/>
      <c r="J1436" s="832"/>
      <c r="K1436" s="832"/>
      <c r="L1436" s="849"/>
      <c r="M1436" s="849"/>
      <c r="N1436" s="832"/>
      <c r="O1436" s="832"/>
      <c r="P1436" s="849">
        <v>1</v>
      </c>
      <c r="Q1436" s="849">
        <v>3207.56</v>
      </c>
      <c r="R1436" s="837"/>
      <c r="S1436" s="850">
        <v>3207.56</v>
      </c>
    </row>
    <row r="1437" spans="1:19" ht="14.45" customHeight="1" x14ac:dyDescent="0.2">
      <c r="A1437" s="831" t="s">
        <v>6366</v>
      </c>
      <c r="B1437" s="832" t="s">
        <v>6367</v>
      </c>
      <c r="C1437" s="832" t="s">
        <v>616</v>
      </c>
      <c r="D1437" s="832" t="s">
        <v>3285</v>
      </c>
      <c r="E1437" s="832" t="s">
        <v>6368</v>
      </c>
      <c r="F1437" s="832" t="s">
        <v>6487</v>
      </c>
      <c r="G1437" s="832" t="s">
        <v>6488</v>
      </c>
      <c r="H1437" s="849">
        <v>13.91</v>
      </c>
      <c r="I1437" s="849">
        <v>15079.71</v>
      </c>
      <c r="J1437" s="832">
        <v>6.6978067370216392</v>
      </c>
      <c r="K1437" s="832">
        <v>1084.0913012221422</v>
      </c>
      <c r="L1437" s="849">
        <v>3.39</v>
      </c>
      <c r="M1437" s="849">
        <v>2251.44</v>
      </c>
      <c r="N1437" s="832">
        <v>1</v>
      </c>
      <c r="O1437" s="832">
        <v>664.14159292035401</v>
      </c>
      <c r="P1437" s="849">
        <v>9.77</v>
      </c>
      <c r="Q1437" s="849">
        <v>5137.08</v>
      </c>
      <c r="R1437" s="837">
        <v>2.2816863873787443</v>
      </c>
      <c r="S1437" s="850">
        <v>525.80143295803487</v>
      </c>
    </row>
    <row r="1438" spans="1:19" ht="14.45" customHeight="1" x14ac:dyDescent="0.2">
      <c r="A1438" s="831" t="s">
        <v>6366</v>
      </c>
      <c r="B1438" s="832" t="s">
        <v>6367</v>
      </c>
      <c r="C1438" s="832" t="s">
        <v>616</v>
      </c>
      <c r="D1438" s="832" t="s">
        <v>3285</v>
      </c>
      <c r="E1438" s="832" t="s">
        <v>6368</v>
      </c>
      <c r="F1438" s="832" t="s">
        <v>6489</v>
      </c>
      <c r="G1438" s="832" t="s">
        <v>6488</v>
      </c>
      <c r="H1438" s="849">
        <v>42.72</v>
      </c>
      <c r="I1438" s="849">
        <v>15437.59</v>
      </c>
      <c r="J1438" s="832">
        <v>1.4115077786768706</v>
      </c>
      <c r="K1438" s="832">
        <v>361.36680711610489</v>
      </c>
      <c r="L1438" s="849">
        <v>35.5</v>
      </c>
      <c r="M1438" s="849">
        <v>10936.95</v>
      </c>
      <c r="N1438" s="832">
        <v>1</v>
      </c>
      <c r="O1438" s="832">
        <v>308.08309859154934</v>
      </c>
      <c r="P1438" s="849">
        <v>73.28</v>
      </c>
      <c r="Q1438" s="849">
        <v>16041.03</v>
      </c>
      <c r="R1438" s="837">
        <v>1.4666822103054324</v>
      </c>
      <c r="S1438" s="850">
        <v>218.90051855895197</v>
      </c>
    </row>
    <row r="1439" spans="1:19" ht="14.45" customHeight="1" x14ac:dyDescent="0.2">
      <c r="A1439" s="831" t="s">
        <v>6366</v>
      </c>
      <c r="B1439" s="832" t="s">
        <v>6367</v>
      </c>
      <c r="C1439" s="832" t="s">
        <v>616</v>
      </c>
      <c r="D1439" s="832" t="s">
        <v>3285</v>
      </c>
      <c r="E1439" s="832" t="s">
        <v>6368</v>
      </c>
      <c r="F1439" s="832" t="s">
        <v>6490</v>
      </c>
      <c r="G1439" s="832" t="s">
        <v>6488</v>
      </c>
      <c r="H1439" s="849">
        <v>27.72</v>
      </c>
      <c r="I1439" s="849">
        <v>3338.77</v>
      </c>
      <c r="J1439" s="832">
        <v>0.98942642504704459</v>
      </c>
      <c r="K1439" s="832">
        <v>120.44624819624821</v>
      </c>
      <c r="L1439" s="849">
        <v>31.72</v>
      </c>
      <c r="M1439" s="849">
        <v>3374.4500000000003</v>
      </c>
      <c r="N1439" s="832">
        <v>1</v>
      </c>
      <c r="O1439" s="832">
        <v>106.38240857503153</v>
      </c>
      <c r="P1439" s="849">
        <v>44.68</v>
      </c>
      <c r="Q1439" s="849">
        <v>3538.7000000000003</v>
      </c>
      <c r="R1439" s="837">
        <v>1.048674598823512</v>
      </c>
      <c r="S1439" s="850">
        <v>79.200984780662495</v>
      </c>
    </row>
    <row r="1440" spans="1:19" ht="14.45" customHeight="1" x14ac:dyDescent="0.2">
      <c r="A1440" s="831" t="s">
        <v>6366</v>
      </c>
      <c r="B1440" s="832" t="s">
        <v>6367</v>
      </c>
      <c r="C1440" s="832" t="s">
        <v>616</v>
      </c>
      <c r="D1440" s="832" t="s">
        <v>3285</v>
      </c>
      <c r="E1440" s="832" t="s">
        <v>6368</v>
      </c>
      <c r="F1440" s="832" t="s">
        <v>6491</v>
      </c>
      <c r="G1440" s="832" t="s">
        <v>6488</v>
      </c>
      <c r="H1440" s="849">
        <v>2.79</v>
      </c>
      <c r="I1440" s="849">
        <v>4032.84</v>
      </c>
      <c r="J1440" s="832">
        <v>1.8214271197004668</v>
      </c>
      <c r="K1440" s="832">
        <v>1445.4623655913979</v>
      </c>
      <c r="L1440" s="849">
        <v>2.3499999999999996</v>
      </c>
      <c r="M1440" s="849">
        <v>2214.1099999999997</v>
      </c>
      <c r="N1440" s="832">
        <v>1</v>
      </c>
      <c r="O1440" s="832">
        <v>942.17446808510635</v>
      </c>
      <c r="P1440" s="849">
        <v>2.29</v>
      </c>
      <c r="Q1440" s="849">
        <v>1682.69</v>
      </c>
      <c r="R1440" s="837">
        <v>0.75998482460221051</v>
      </c>
      <c r="S1440" s="850">
        <v>734.79912663755465</v>
      </c>
    </row>
    <row r="1441" spans="1:19" ht="14.45" customHeight="1" x14ac:dyDescent="0.2">
      <c r="A1441" s="831" t="s">
        <v>6366</v>
      </c>
      <c r="B1441" s="832" t="s">
        <v>6367</v>
      </c>
      <c r="C1441" s="832" t="s">
        <v>616</v>
      </c>
      <c r="D1441" s="832" t="s">
        <v>3285</v>
      </c>
      <c r="E1441" s="832" t="s">
        <v>6368</v>
      </c>
      <c r="F1441" s="832" t="s">
        <v>6492</v>
      </c>
      <c r="G1441" s="832" t="s">
        <v>6493</v>
      </c>
      <c r="H1441" s="849">
        <v>18.47</v>
      </c>
      <c r="I1441" s="849">
        <v>13218.57</v>
      </c>
      <c r="J1441" s="832">
        <v>2.1824850660264898</v>
      </c>
      <c r="K1441" s="832">
        <v>715.6778559826746</v>
      </c>
      <c r="L1441" s="849">
        <v>19.61</v>
      </c>
      <c r="M1441" s="849">
        <v>6056.66</v>
      </c>
      <c r="N1441" s="832">
        <v>1</v>
      </c>
      <c r="O1441" s="832">
        <v>308.85568587455379</v>
      </c>
      <c r="P1441" s="849">
        <v>16.86</v>
      </c>
      <c r="Q1441" s="849">
        <v>1759.2499999999998</v>
      </c>
      <c r="R1441" s="837">
        <v>0.29046537200371159</v>
      </c>
      <c r="S1441" s="850">
        <v>104.34460260972716</v>
      </c>
    </row>
    <row r="1442" spans="1:19" ht="14.45" customHeight="1" x14ac:dyDescent="0.2">
      <c r="A1442" s="831" t="s">
        <v>6366</v>
      </c>
      <c r="B1442" s="832" t="s">
        <v>6367</v>
      </c>
      <c r="C1442" s="832" t="s">
        <v>616</v>
      </c>
      <c r="D1442" s="832" t="s">
        <v>3285</v>
      </c>
      <c r="E1442" s="832" t="s">
        <v>6368</v>
      </c>
      <c r="F1442" s="832" t="s">
        <v>6494</v>
      </c>
      <c r="G1442" s="832" t="s">
        <v>6493</v>
      </c>
      <c r="H1442" s="849">
        <v>22.42</v>
      </c>
      <c r="I1442" s="849">
        <v>32091.08</v>
      </c>
      <c r="J1442" s="832">
        <v>0.62664097180171485</v>
      </c>
      <c r="K1442" s="832">
        <v>1431.3595004460303</v>
      </c>
      <c r="L1442" s="849">
        <v>83.740000000000009</v>
      </c>
      <c r="M1442" s="849">
        <v>51211.27</v>
      </c>
      <c r="N1442" s="832">
        <v>1</v>
      </c>
      <c r="O1442" s="832">
        <v>611.55087174588004</v>
      </c>
      <c r="P1442" s="849">
        <v>62.78</v>
      </c>
      <c r="Q1442" s="849">
        <v>11269.74</v>
      </c>
      <c r="R1442" s="837">
        <v>0.22006366957898135</v>
      </c>
      <c r="S1442" s="850">
        <v>179.51162790697674</v>
      </c>
    </row>
    <row r="1443" spans="1:19" ht="14.45" customHeight="1" x14ac:dyDescent="0.2">
      <c r="A1443" s="831" t="s">
        <v>6366</v>
      </c>
      <c r="B1443" s="832" t="s">
        <v>6367</v>
      </c>
      <c r="C1443" s="832" t="s">
        <v>616</v>
      </c>
      <c r="D1443" s="832" t="s">
        <v>3285</v>
      </c>
      <c r="E1443" s="832" t="s">
        <v>6368</v>
      </c>
      <c r="F1443" s="832" t="s">
        <v>6495</v>
      </c>
      <c r="G1443" s="832" t="s">
        <v>2307</v>
      </c>
      <c r="H1443" s="849">
        <v>1.5699999999999998</v>
      </c>
      <c r="I1443" s="849">
        <v>14257.25</v>
      </c>
      <c r="J1443" s="832">
        <v>0.31953552178942135</v>
      </c>
      <c r="K1443" s="832">
        <v>9081.0509554140135</v>
      </c>
      <c r="L1443" s="849">
        <v>5.03</v>
      </c>
      <c r="M1443" s="849">
        <v>44618.67</v>
      </c>
      <c r="N1443" s="832">
        <v>1</v>
      </c>
      <c r="O1443" s="832">
        <v>8870.5109343936365</v>
      </c>
      <c r="P1443" s="849">
        <v>4.6900000000000004</v>
      </c>
      <c r="Q1443" s="849">
        <v>41602.69</v>
      </c>
      <c r="R1443" s="837">
        <v>0.93240542580045538</v>
      </c>
      <c r="S1443" s="850">
        <v>8870.5095948827293</v>
      </c>
    </row>
    <row r="1444" spans="1:19" ht="14.45" customHeight="1" x14ac:dyDescent="0.2">
      <c r="A1444" s="831" t="s">
        <v>6366</v>
      </c>
      <c r="B1444" s="832" t="s">
        <v>6367</v>
      </c>
      <c r="C1444" s="832" t="s">
        <v>616</v>
      </c>
      <c r="D1444" s="832" t="s">
        <v>3285</v>
      </c>
      <c r="E1444" s="832" t="s">
        <v>6368</v>
      </c>
      <c r="F1444" s="832" t="s">
        <v>6497</v>
      </c>
      <c r="G1444" s="832" t="s">
        <v>2816</v>
      </c>
      <c r="H1444" s="849">
        <v>28.43</v>
      </c>
      <c r="I1444" s="849">
        <v>22297.57</v>
      </c>
      <c r="J1444" s="832">
        <v>1.0197258422115554</v>
      </c>
      <c r="K1444" s="832">
        <v>784.29722124516354</v>
      </c>
      <c r="L1444" s="849">
        <v>27.88</v>
      </c>
      <c r="M1444" s="849">
        <v>21866.239999999998</v>
      </c>
      <c r="N1444" s="832">
        <v>1</v>
      </c>
      <c r="O1444" s="832">
        <v>784.29842180774745</v>
      </c>
      <c r="P1444" s="849"/>
      <c r="Q1444" s="849"/>
      <c r="R1444" s="837"/>
      <c r="S1444" s="850"/>
    </row>
    <row r="1445" spans="1:19" ht="14.45" customHeight="1" x14ac:dyDescent="0.2">
      <c r="A1445" s="831" t="s">
        <v>6366</v>
      </c>
      <c r="B1445" s="832" t="s">
        <v>6367</v>
      </c>
      <c r="C1445" s="832" t="s">
        <v>616</v>
      </c>
      <c r="D1445" s="832" t="s">
        <v>3285</v>
      </c>
      <c r="E1445" s="832" t="s">
        <v>6368</v>
      </c>
      <c r="F1445" s="832" t="s">
        <v>6498</v>
      </c>
      <c r="G1445" s="832" t="s">
        <v>6441</v>
      </c>
      <c r="H1445" s="849">
        <v>0.55000000000000004</v>
      </c>
      <c r="I1445" s="849">
        <v>169</v>
      </c>
      <c r="J1445" s="832"/>
      <c r="K1445" s="832">
        <v>307.27272727272725</v>
      </c>
      <c r="L1445" s="849"/>
      <c r="M1445" s="849"/>
      <c r="N1445" s="832"/>
      <c r="O1445" s="832"/>
      <c r="P1445" s="849"/>
      <c r="Q1445" s="849"/>
      <c r="R1445" s="837"/>
      <c r="S1445" s="850"/>
    </row>
    <row r="1446" spans="1:19" ht="14.45" customHeight="1" x14ac:dyDescent="0.2">
      <c r="A1446" s="831" t="s">
        <v>6366</v>
      </c>
      <c r="B1446" s="832" t="s">
        <v>6367</v>
      </c>
      <c r="C1446" s="832" t="s">
        <v>616</v>
      </c>
      <c r="D1446" s="832" t="s">
        <v>3285</v>
      </c>
      <c r="E1446" s="832" t="s">
        <v>6368</v>
      </c>
      <c r="F1446" s="832" t="s">
        <v>6499</v>
      </c>
      <c r="G1446" s="832" t="s">
        <v>6441</v>
      </c>
      <c r="H1446" s="849">
        <v>2</v>
      </c>
      <c r="I1446" s="849">
        <v>1536.4</v>
      </c>
      <c r="J1446" s="832"/>
      <c r="K1446" s="832">
        <v>768.2</v>
      </c>
      <c r="L1446" s="849"/>
      <c r="M1446" s="849"/>
      <c r="N1446" s="832"/>
      <c r="O1446" s="832"/>
      <c r="P1446" s="849"/>
      <c r="Q1446" s="849"/>
      <c r="R1446" s="837"/>
      <c r="S1446" s="850"/>
    </row>
    <row r="1447" spans="1:19" ht="14.45" customHeight="1" x14ac:dyDescent="0.2">
      <c r="A1447" s="831" t="s">
        <v>6366</v>
      </c>
      <c r="B1447" s="832" t="s">
        <v>6367</v>
      </c>
      <c r="C1447" s="832" t="s">
        <v>616</v>
      </c>
      <c r="D1447" s="832" t="s">
        <v>3285</v>
      </c>
      <c r="E1447" s="832" t="s">
        <v>6368</v>
      </c>
      <c r="F1447" s="832" t="s">
        <v>6500</v>
      </c>
      <c r="G1447" s="832" t="s">
        <v>6501</v>
      </c>
      <c r="H1447" s="849">
        <v>3</v>
      </c>
      <c r="I1447" s="849">
        <v>239954.91999999998</v>
      </c>
      <c r="J1447" s="832">
        <v>3.1162976623376619</v>
      </c>
      <c r="K1447" s="832">
        <v>79984.973333333328</v>
      </c>
      <c r="L1447" s="849">
        <v>1</v>
      </c>
      <c r="M1447" s="849">
        <v>77000</v>
      </c>
      <c r="N1447" s="832">
        <v>1</v>
      </c>
      <c r="O1447" s="832">
        <v>77000</v>
      </c>
      <c r="P1447" s="849"/>
      <c r="Q1447" s="849"/>
      <c r="R1447" s="837"/>
      <c r="S1447" s="850"/>
    </row>
    <row r="1448" spans="1:19" ht="14.45" customHeight="1" x14ac:dyDescent="0.2">
      <c r="A1448" s="831" t="s">
        <v>6366</v>
      </c>
      <c r="B1448" s="832" t="s">
        <v>6367</v>
      </c>
      <c r="C1448" s="832" t="s">
        <v>616</v>
      </c>
      <c r="D1448" s="832" t="s">
        <v>3285</v>
      </c>
      <c r="E1448" s="832" t="s">
        <v>6368</v>
      </c>
      <c r="F1448" s="832" t="s">
        <v>6502</v>
      </c>
      <c r="G1448" s="832" t="s">
        <v>6503</v>
      </c>
      <c r="H1448" s="849">
        <v>44.410000000000004</v>
      </c>
      <c r="I1448" s="849">
        <v>16244.93</v>
      </c>
      <c r="J1448" s="832">
        <v>1.094579634464752</v>
      </c>
      <c r="K1448" s="832">
        <v>365.79441567214587</v>
      </c>
      <c r="L1448" s="849">
        <v>62.749999999999993</v>
      </c>
      <c r="M1448" s="849">
        <v>14841.25</v>
      </c>
      <c r="N1448" s="832">
        <v>1</v>
      </c>
      <c r="O1448" s="832">
        <v>236.51394422310759</v>
      </c>
      <c r="P1448" s="849">
        <v>63.43</v>
      </c>
      <c r="Q1448" s="849">
        <v>10022.399999999998</v>
      </c>
      <c r="R1448" s="837">
        <v>0.67530699907352798</v>
      </c>
      <c r="S1448" s="850">
        <v>158.00725208891689</v>
      </c>
    </row>
    <row r="1449" spans="1:19" ht="14.45" customHeight="1" x14ac:dyDescent="0.2">
      <c r="A1449" s="831" t="s">
        <v>6366</v>
      </c>
      <c r="B1449" s="832" t="s">
        <v>6367</v>
      </c>
      <c r="C1449" s="832" t="s">
        <v>616</v>
      </c>
      <c r="D1449" s="832" t="s">
        <v>3285</v>
      </c>
      <c r="E1449" s="832" t="s">
        <v>6368</v>
      </c>
      <c r="F1449" s="832" t="s">
        <v>6504</v>
      </c>
      <c r="G1449" s="832" t="s">
        <v>3205</v>
      </c>
      <c r="H1449" s="849">
        <v>11</v>
      </c>
      <c r="I1449" s="849">
        <v>465156.94</v>
      </c>
      <c r="J1449" s="832">
        <v>1.2574317595626305</v>
      </c>
      <c r="K1449" s="832">
        <v>42286.994545454545</v>
      </c>
      <c r="L1449" s="849">
        <v>9</v>
      </c>
      <c r="M1449" s="849">
        <v>369926.19</v>
      </c>
      <c r="N1449" s="832">
        <v>1</v>
      </c>
      <c r="O1449" s="832">
        <v>41102.910000000003</v>
      </c>
      <c r="P1449" s="849"/>
      <c r="Q1449" s="849"/>
      <c r="R1449" s="837"/>
      <c r="S1449" s="850"/>
    </row>
    <row r="1450" spans="1:19" ht="14.45" customHeight="1" x14ac:dyDescent="0.2">
      <c r="A1450" s="831" t="s">
        <v>6366</v>
      </c>
      <c r="B1450" s="832" t="s">
        <v>6367</v>
      </c>
      <c r="C1450" s="832" t="s">
        <v>616</v>
      </c>
      <c r="D1450" s="832" t="s">
        <v>3285</v>
      </c>
      <c r="E1450" s="832" t="s">
        <v>6368</v>
      </c>
      <c r="F1450" s="832" t="s">
        <v>6505</v>
      </c>
      <c r="G1450" s="832" t="s">
        <v>2816</v>
      </c>
      <c r="H1450" s="849">
        <v>14.45</v>
      </c>
      <c r="I1450" s="849">
        <v>3399.9</v>
      </c>
      <c r="J1450" s="832">
        <v>0.63980895495424284</v>
      </c>
      <c r="K1450" s="832">
        <v>235.28719723183391</v>
      </c>
      <c r="L1450" s="849">
        <v>26.64</v>
      </c>
      <c r="M1450" s="849">
        <v>5313.93</v>
      </c>
      <c r="N1450" s="832">
        <v>1</v>
      </c>
      <c r="O1450" s="832">
        <v>199.47184684684686</v>
      </c>
      <c r="P1450" s="849">
        <v>14.29</v>
      </c>
      <c r="Q1450" s="849">
        <v>1295.3900000000001</v>
      </c>
      <c r="R1450" s="837">
        <v>0.24377249982592922</v>
      </c>
      <c r="S1450" s="850">
        <v>90.650104968509453</v>
      </c>
    </row>
    <row r="1451" spans="1:19" ht="14.45" customHeight="1" x14ac:dyDescent="0.2">
      <c r="A1451" s="831" t="s">
        <v>6366</v>
      </c>
      <c r="B1451" s="832" t="s">
        <v>6367</v>
      </c>
      <c r="C1451" s="832" t="s">
        <v>616</v>
      </c>
      <c r="D1451" s="832" t="s">
        <v>3285</v>
      </c>
      <c r="E1451" s="832" t="s">
        <v>6368</v>
      </c>
      <c r="F1451" s="832" t="s">
        <v>6506</v>
      </c>
      <c r="G1451" s="832" t="s">
        <v>6507</v>
      </c>
      <c r="H1451" s="849">
        <v>0.74</v>
      </c>
      <c r="I1451" s="849">
        <v>5837.7</v>
      </c>
      <c r="J1451" s="832"/>
      <c r="K1451" s="832">
        <v>7888.7837837837833</v>
      </c>
      <c r="L1451" s="849"/>
      <c r="M1451" s="849"/>
      <c r="N1451" s="832"/>
      <c r="O1451" s="832"/>
      <c r="P1451" s="849"/>
      <c r="Q1451" s="849"/>
      <c r="R1451" s="837"/>
      <c r="S1451" s="850"/>
    </row>
    <row r="1452" spans="1:19" ht="14.45" customHeight="1" x14ac:dyDescent="0.2">
      <c r="A1452" s="831" t="s">
        <v>6366</v>
      </c>
      <c r="B1452" s="832" t="s">
        <v>6367</v>
      </c>
      <c r="C1452" s="832" t="s">
        <v>616</v>
      </c>
      <c r="D1452" s="832" t="s">
        <v>3285</v>
      </c>
      <c r="E1452" s="832" t="s">
        <v>6368</v>
      </c>
      <c r="F1452" s="832" t="s">
        <v>6508</v>
      </c>
      <c r="G1452" s="832" t="s">
        <v>1043</v>
      </c>
      <c r="H1452" s="849"/>
      <c r="I1452" s="849"/>
      <c r="J1452" s="832"/>
      <c r="K1452" s="832"/>
      <c r="L1452" s="849"/>
      <c r="M1452" s="849"/>
      <c r="N1452" s="832"/>
      <c r="O1452" s="832"/>
      <c r="P1452" s="849">
        <v>33.67</v>
      </c>
      <c r="Q1452" s="849">
        <v>2576.09</v>
      </c>
      <c r="R1452" s="837"/>
      <c r="S1452" s="850">
        <v>76.509949509949507</v>
      </c>
    </row>
    <row r="1453" spans="1:19" ht="14.45" customHeight="1" x14ac:dyDescent="0.2">
      <c r="A1453" s="831" t="s">
        <v>6366</v>
      </c>
      <c r="B1453" s="832" t="s">
        <v>6367</v>
      </c>
      <c r="C1453" s="832" t="s">
        <v>616</v>
      </c>
      <c r="D1453" s="832" t="s">
        <v>3285</v>
      </c>
      <c r="E1453" s="832" t="s">
        <v>6368</v>
      </c>
      <c r="F1453" s="832" t="s">
        <v>6509</v>
      </c>
      <c r="G1453" s="832" t="s">
        <v>6510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2</v>
      </c>
      <c r="Q1453" s="849">
        <v>81.86</v>
      </c>
      <c r="R1453" s="837"/>
      <c r="S1453" s="850">
        <v>40.93</v>
      </c>
    </row>
    <row r="1454" spans="1:19" ht="14.45" customHeight="1" x14ac:dyDescent="0.2">
      <c r="A1454" s="831" t="s">
        <v>6366</v>
      </c>
      <c r="B1454" s="832" t="s">
        <v>6367</v>
      </c>
      <c r="C1454" s="832" t="s">
        <v>616</v>
      </c>
      <c r="D1454" s="832" t="s">
        <v>3285</v>
      </c>
      <c r="E1454" s="832" t="s">
        <v>6368</v>
      </c>
      <c r="F1454" s="832" t="s">
        <v>6512</v>
      </c>
      <c r="G1454" s="832" t="s">
        <v>6513</v>
      </c>
      <c r="H1454" s="849"/>
      <c r="I1454" s="849"/>
      <c r="J1454" s="832"/>
      <c r="K1454" s="832"/>
      <c r="L1454" s="849">
        <v>15</v>
      </c>
      <c r="M1454" s="849">
        <v>3517.13</v>
      </c>
      <c r="N1454" s="832">
        <v>1</v>
      </c>
      <c r="O1454" s="832">
        <v>234.47533333333334</v>
      </c>
      <c r="P1454" s="849"/>
      <c r="Q1454" s="849"/>
      <c r="R1454" s="837"/>
      <c r="S1454" s="850"/>
    </row>
    <row r="1455" spans="1:19" ht="14.45" customHeight="1" x14ac:dyDescent="0.2">
      <c r="A1455" s="831" t="s">
        <v>6366</v>
      </c>
      <c r="B1455" s="832" t="s">
        <v>6367</v>
      </c>
      <c r="C1455" s="832" t="s">
        <v>616</v>
      </c>
      <c r="D1455" s="832" t="s">
        <v>3285</v>
      </c>
      <c r="E1455" s="832" t="s">
        <v>6368</v>
      </c>
      <c r="F1455" s="832" t="s">
        <v>6514</v>
      </c>
      <c r="G1455" s="832" t="s">
        <v>6515</v>
      </c>
      <c r="H1455" s="849">
        <v>127.08000000000001</v>
      </c>
      <c r="I1455" s="849">
        <v>934384.81</v>
      </c>
      <c r="J1455" s="832">
        <v>1.8154287646540845</v>
      </c>
      <c r="K1455" s="832">
        <v>7352.7290683034307</v>
      </c>
      <c r="L1455" s="849">
        <v>70</v>
      </c>
      <c r="M1455" s="849">
        <v>514690.98</v>
      </c>
      <c r="N1455" s="832">
        <v>1</v>
      </c>
      <c r="O1455" s="832">
        <v>7352.7282857142854</v>
      </c>
      <c r="P1455" s="849">
        <v>94.04</v>
      </c>
      <c r="Q1455" s="849">
        <v>689837.76</v>
      </c>
      <c r="R1455" s="837">
        <v>1.3402950251819064</v>
      </c>
      <c r="S1455" s="850">
        <v>7335.5780518928113</v>
      </c>
    </row>
    <row r="1456" spans="1:19" ht="14.45" customHeight="1" x14ac:dyDescent="0.2">
      <c r="A1456" s="831" t="s">
        <v>6366</v>
      </c>
      <c r="B1456" s="832" t="s">
        <v>6367</v>
      </c>
      <c r="C1456" s="832" t="s">
        <v>616</v>
      </c>
      <c r="D1456" s="832" t="s">
        <v>3285</v>
      </c>
      <c r="E1456" s="832" t="s">
        <v>6368</v>
      </c>
      <c r="F1456" s="832" t="s">
        <v>6516</v>
      </c>
      <c r="G1456" s="832" t="s">
        <v>6513</v>
      </c>
      <c r="H1456" s="849"/>
      <c r="I1456" s="849"/>
      <c r="J1456" s="832"/>
      <c r="K1456" s="832"/>
      <c r="L1456" s="849">
        <v>12</v>
      </c>
      <c r="M1456" s="849">
        <v>11818.94</v>
      </c>
      <c r="N1456" s="832">
        <v>1</v>
      </c>
      <c r="O1456" s="832">
        <v>984.91166666666675</v>
      </c>
      <c r="P1456" s="849">
        <v>2</v>
      </c>
      <c r="Q1456" s="849">
        <v>628.26</v>
      </c>
      <c r="R1456" s="837">
        <v>5.3157051309169853E-2</v>
      </c>
      <c r="S1456" s="850">
        <v>314.13</v>
      </c>
    </row>
    <row r="1457" spans="1:19" ht="14.45" customHeight="1" x14ac:dyDescent="0.2">
      <c r="A1457" s="831" t="s">
        <v>6366</v>
      </c>
      <c r="B1457" s="832" t="s">
        <v>6367</v>
      </c>
      <c r="C1457" s="832" t="s">
        <v>616</v>
      </c>
      <c r="D1457" s="832" t="s">
        <v>3285</v>
      </c>
      <c r="E1457" s="832" t="s">
        <v>6368</v>
      </c>
      <c r="F1457" s="832" t="s">
        <v>6521</v>
      </c>
      <c r="G1457" s="832" t="s">
        <v>6522</v>
      </c>
      <c r="H1457" s="849">
        <v>31.34</v>
      </c>
      <c r="I1457" s="849">
        <v>16877.96</v>
      </c>
      <c r="J1457" s="832">
        <v>2.2119712513826491</v>
      </c>
      <c r="K1457" s="832">
        <v>538.54371410338229</v>
      </c>
      <c r="L1457" s="849">
        <v>17.100000000000001</v>
      </c>
      <c r="M1457" s="849">
        <v>7630.28</v>
      </c>
      <c r="N1457" s="832">
        <v>1</v>
      </c>
      <c r="O1457" s="832">
        <v>446.21520467836251</v>
      </c>
      <c r="P1457" s="849">
        <v>3.88</v>
      </c>
      <c r="Q1457" s="849">
        <v>1602.94</v>
      </c>
      <c r="R1457" s="837">
        <v>0.21007617020607372</v>
      </c>
      <c r="S1457" s="850">
        <v>413.12886597938149</v>
      </c>
    </row>
    <row r="1458" spans="1:19" ht="14.45" customHeight="1" x14ac:dyDescent="0.2">
      <c r="A1458" s="831" t="s">
        <v>6366</v>
      </c>
      <c r="B1458" s="832" t="s">
        <v>6367</v>
      </c>
      <c r="C1458" s="832" t="s">
        <v>616</v>
      </c>
      <c r="D1458" s="832" t="s">
        <v>3285</v>
      </c>
      <c r="E1458" s="832" t="s">
        <v>6368</v>
      </c>
      <c r="F1458" s="832" t="s">
        <v>6525</v>
      </c>
      <c r="G1458" s="832" t="s">
        <v>6507</v>
      </c>
      <c r="H1458" s="849">
        <v>1</v>
      </c>
      <c r="I1458" s="849">
        <v>16468.580000000002</v>
      </c>
      <c r="J1458" s="832"/>
      <c r="K1458" s="832">
        <v>16468.580000000002</v>
      </c>
      <c r="L1458" s="849"/>
      <c r="M1458" s="849"/>
      <c r="N1458" s="832"/>
      <c r="O1458" s="832"/>
      <c r="P1458" s="849"/>
      <c r="Q1458" s="849"/>
      <c r="R1458" s="837"/>
      <c r="S1458" s="850"/>
    </row>
    <row r="1459" spans="1:19" ht="14.45" customHeight="1" x14ac:dyDescent="0.2">
      <c r="A1459" s="831" t="s">
        <v>6366</v>
      </c>
      <c r="B1459" s="832" t="s">
        <v>6367</v>
      </c>
      <c r="C1459" s="832" t="s">
        <v>616</v>
      </c>
      <c r="D1459" s="832" t="s">
        <v>3285</v>
      </c>
      <c r="E1459" s="832" t="s">
        <v>6368</v>
      </c>
      <c r="F1459" s="832" t="s">
        <v>6526</v>
      </c>
      <c r="G1459" s="832" t="s">
        <v>4484</v>
      </c>
      <c r="H1459" s="849">
        <v>0.2</v>
      </c>
      <c r="I1459" s="849">
        <v>14.14</v>
      </c>
      <c r="J1459" s="832"/>
      <c r="K1459" s="832">
        <v>70.7</v>
      </c>
      <c r="L1459" s="849"/>
      <c r="M1459" s="849"/>
      <c r="N1459" s="832"/>
      <c r="O1459" s="832"/>
      <c r="P1459" s="849"/>
      <c r="Q1459" s="849"/>
      <c r="R1459" s="837"/>
      <c r="S1459" s="850"/>
    </row>
    <row r="1460" spans="1:19" ht="14.45" customHeight="1" x14ac:dyDescent="0.2">
      <c r="A1460" s="831" t="s">
        <v>6366</v>
      </c>
      <c r="B1460" s="832" t="s">
        <v>6367</v>
      </c>
      <c r="C1460" s="832" t="s">
        <v>616</v>
      </c>
      <c r="D1460" s="832" t="s">
        <v>3285</v>
      </c>
      <c r="E1460" s="832" t="s">
        <v>6368</v>
      </c>
      <c r="F1460" s="832" t="s">
        <v>6527</v>
      </c>
      <c r="G1460" s="832" t="s">
        <v>3946</v>
      </c>
      <c r="H1460" s="849">
        <v>46</v>
      </c>
      <c r="I1460" s="849">
        <v>6829.16</v>
      </c>
      <c r="J1460" s="832"/>
      <c r="K1460" s="832">
        <v>148.46</v>
      </c>
      <c r="L1460" s="849"/>
      <c r="M1460" s="849"/>
      <c r="N1460" s="832"/>
      <c r="O1460" s="832"/>
      <c r="P1460" s="849"/>
      <c r="Q1460" s="849"/>
      <c r="R1460" s="837"/>
      <c r="S1460" s="850"/>
    </row>
    <row r="1461" spans="1:19" ht="14.45" customHeight="1" x14ac:dyDescent="0.2">
      <c r="A1461" s="831" t="s">
        <v>6366</v>
      </c>
      <c r="B1461" s="832" t="s">
        <v>6367</v>
      </c>
      <c r="C1461" s="832" t="s">
        <v>616</v>
      </c>
      <c r="D1461" s="832" t="s">
        <v>3285</v>
      </c>
      <c r="E1461" s="832" t="s">
        <v>6368</v>
      </c>
      <c r="F1461" s="832" t="s">
        <v>6529</v>
      </c>
      <c r="G1461" s="832" t="s">
        <v>6530</v>
      </c>
      <c r="H1461" s="849">
        <v>8</v>
      </c>
      <c r="I1461" s="849">
        <v>563124.01</v>
      </c>
      <c r="J1461" s="832"/>
      <c r="K1461" s="832">
        <v>70390.501250000001</v>
      </c>
      <c r="L1461" s="849"/>
      <c r="M1461" s="849"/>
      <c r="N1461" s="832"/>
      <c r="O1461" s="832"/>
      <c r="P1461" s="849">
        <v>13</v>
      </c>
      <c r="Q1461" s="849">
        <v>691411.6</v>
      </c>
      <c r="R1461" s="837"/>
      <c r="S1461" s="850">
        <v>53185.507692307692</v>
      </c>
    </row>
    <row r="1462" spans="1:19" ht="14.45" customHeight="1" x14ac:dyDescent="0.2">
      <c r="A1462" s="831" t="s">
        <v>6366</v>
      </c>
      <c r="B1462" s="832" t="s">
        <v>6367</v>
      </c>
      <c r="C1462" s="832" t="s">
        <v>616</v>
      </c>
      <c r="D1462" s="832" t="s">
        <v>3285</v>
      </c>
      <c r="E1462" s="832" t="s">
        <v>6368</v>
      </c>
      <c r="F1462" s="832" t="s">
        <v>6533</v>
      </c>
      <c r="G1462" s="832" t="s">
        <v>4484</v>
      </c>
      <c r="H1462" s="849">
        <v>0.2</v>
      </c>
      <c r="I1462" s="849">
        <v>7.07</v>
      </c>
      <c r="J1462" s="832"/>
      <c r="K1462" s="832">
        <v>35.35</v>
      </c>
      <c r="L1462" s="849"/>
      <c r="M1462" s="849"/>
      <c r="N1462" s="832"/>
      <c r="O1462" s="832"/>
      <c r="P1462" s="849"/>
      <c r="Q1462" s="849"/>
      <c r="R1462" s="837"/>
      <c r="S1462" s="850"/>
    </row>
    <row r="1463" spans="1:19" ht="14.45" customHeight="1" x14ac:dyDescent="0.2">
      <c r="A1463" s="831" t="s">
        <v>6366</v>
      </c>
      <c r="B1463" s="832" t="s">
        <v>6367</v>
      </c>
      <c r="C1463" s="832" t="s">
        <v>616</v>
      </c>
      <c r="D1463" s="832" t="s">
        <v>3285</v>
      </c>
      <c r="E1463" s="832" t="s">
        <v>6368</v>
      </c>
      <c r="F1463" s="832" t="s">
        <v>6534</v>
      </c>
      <c r="G1463" s="832" t="s">
        <v>2847</v>
      </c>
      <c r="H1463" s="849">
        <v>60</v>
      </c>
      <c r="I1463" s="849">
        <v>104944.79999999999</v>
      </c>
      <c r="J1463" s="832">
        <v>1.9162539988605984</v>
      </c>
      <c r="K1463" s="832">
        <v>1749.0799999999997</v>
      </c>
      <c r="L1463" s="849">
        <v>58</v>
      </c>
      <c r="M1463" s="849">
        <v>54765.599999999999</v>
      </c>
      <c r="N1463" s="832">
        <v>1</v>
      </c>
      <c r="O1463" s="832">
        <v>944.23448275862063</v>
      </c>
      <c r="P1463" s="849">
        <v>37</v>
      </c>
      <c r="Q1463" s="849">
        <v>3798.3300000000004</v>
      </c>
      <c r="R1463" s="837">
        <v>6.9356128664709249E-2</v>
      </c>
      <c r="S1463" s="850">
        <v>102.65756756756758</v>
      </c>
    </row>
    <row r="1464" spans="1:19" ht="14.45" customHeight="1" x14ac:dyDescent="0.2">
      <c r="A1464" s="831" t="s">
        <v>6366</v>
      </c>
      <c r="B1464" s="832" t="s">
        <v>6367</v>
      </c>
      <c r="C1464" s="832" t="s">
        <v>616</v>
      </c>
      <c r="D1464" s="832" t="s">
        <v>3285</v>
      </c>
      <c r="E1464" s="832" t="s">
        <v>6368</v>
      </c>
      <c r="F1464" s="832" t="s">
        <v>6535</v>
      </c>
      <c r="G1464" s="832" t="s">
        <v>3029</v>
      </c>
      <c r="H1464" s="849">
        <v>26.400000000000006</v>
      </c>
      <c r="I1464" s="849">
        <v>7465.95</v>
      </c>
      <c r="J1464" s="832">
        <v>1.690850413316725</v>
      </c>
      <c r="K1464" s="832">
        <v>282.80113636363632</v>
      </c>
      <c r="L1464" s="849">
        <v>15.850000000000003</v>
      </c>
      <c r="M1464" s="849">
        <v>4415.5</v>
      </c>
      <c r="N1464" s="832">
        <v>1</v>
      </c>
      <c r="O1464" s="832">
        <v>278.58044164037847</v>
      </c>
      <c r="P1464" s="849">
        <v>20.7</v>
      </c>
      <c r="Q1464" s="849">
        <v>5712.83</v>
      </c>
      <c r="R1464" s="837">
        <v>1.2938127052428943</v>
      </c>
      <c r="S1464" s="850">
        <v>275.98212560386474</v>
      </c>
    </row>
    <row r="1465" spans="1:19" ht="14.45" customHeight="1" x14ac:dyDescent="0.2">
      <c r="A1465" s="831" t="s">
        <v>6366</v>
      </c>
      <c r="B1465" s="832" t="s">
        <v>6367</v>
      </c>
      <c r="C1465" s="832" t="s">
        <v>616</v>
      </c>
      <c r="D1465" s="832" t="s">
        <v>3285</v>
      </c>
      <c r="E1465" s="832" t="s">
        <v>6368</v>
      </c>
      <c r="F1465" s="832" t="s">
        <v>6537</v>
      </c>
      <c r="G1465" s="832" t="s">
        <v>3181</v>
      </c>
      <c r="H1465" s="849"/>
      <c r="I1465" s="849"/>
      <c r="J1465" s="832"/>
      <c r="K1465" s="832"/>
      <c r="L1465" s="849"/>
      <c r="M1465" s="849"/>
      <c r="N1465" s="832"/>
      <c r="O1465" s="832"/>
      <c r="P1465" s="849">
        <v>2</v>
      </c>
      <c r="Q1465" s="849">
        <v>240000</v>
      </c>
      <c r="R1465" s="837"/>
      <c r="S1465" s="850">
        <v>120000</v>
      </c>
    </row>
    <row r="1466" spans="1:19" ht="14.45" customHeight="1" x14ac:dyDescent="0.2">
      <c r="A1466" s="831" t="s">
        <v>6366</v>
      </c>
      <c r="B1466" s="832" t="s">
        <v>6367</v>
      </c>
      <c r="C1466" s="832" t="s">
        <v>616</v>
      </c>
      <c r="D1466" s="832" t="s">
        <v>3285</v>
      </c>
      <c r="E1466" s="832" t="s">
        <v>6368</v>
      </c>
      <c r="F1466" s="832" t="s">
        <v>6540</v>
      </c>
      <c r="G1466" s="832" t="s">
        <v>6541</v>
      </c>
      <c r="H1466" s="849"/>
      <c r="I1466" s="849"/>
      <c r="J1466" s="832"/>
      <c r="K1466" s="832"/>
      <c r="L1466" s="849"/>
      <c r="M1466" s="849"/>
      <c r="N1466" s="832"/>
      <c r="O1466" s="832"/>
      <c r="P1466" s="849">
        <v>3</v>
      </c>
      <c r="Q1466" s="849">
        <v>57360.6</v>
      </c>
      <c r="R1466" s="837"/>
      <c r="S1466" s="850">
        <v>19120.2</v>
      </c>
    </row>
    <row r="1467" spans="1:19" ht="14.45" customHeight="1" x14ac:dyDescent="0.2">
      <c r="A1467" s="831" t="s">
        <v>6366</v>
      </c>
      <c r="B1467" s="832" t="s">
        <v>6367</v>
      </c>
      <c r="C1467" s="832" t="s">
        <v>616</v>
      </c>
      <c r="D1467" s="832" t="s">
        <v>3285</v>
      </c>
      <c r="E1467" s="832" t="s">
        <v>6368</v>
      </c>
      <c r="F1467" s="832" t="s">
        <v>6542</v>
      </c>
      <c r="G1467" s="832" t="s">
        <v>6543</v>
      </c>
      <c r="H1467" s="849">
        <v>3</v>
      </c>
      <c r="I1467" s="849">
        <v>474936</v>
      </c>
      <c r="J1467" s="832">
        <v>1.4798464491362764</v>
      </c>
      <c r="K1467" s="832">
        <v>158312</v>
      </c>
      <c r="L1467" s="849">
        <v>2</v>
      </c>
      <c r="M1467" s="849">
        <v>320936</v>
      </c>
      <c r="N1467" s="832">
        <v>1</v>
      </c>
      <c r="O1467" s="832">
        <v>160468</v>
      </c>
      <c r="P1467" s="849"/>
      <c r="Q1467" s="849"/>
      <c r="R1467" s="837"/>
      <c r="S1467" s="850"/>
    </row>
    <row r="1468" spans="1:19" ht="14.45" customHeight="1" x14ac:dyDescent="0.2">
      <c r="A1468" s="831" t="s">
        <v>6366</v>
      </c>
      <c r="B1468" s="832" t="s">
        <v>6367</v>
      </c>
      <c r="C1468" s="832" t="s">
        <v>616</v>
      </c>
      <c r="D1468" s="832" t="s">
        <v>3285</v>
      </c>
      <c r="E1468" s="832" t="s">
        <v>6368</v>
      </c>
      <c r="F1468" s="832" t="s">
        <v>6544</v>
      </c>
      <c r="G1468" s="832" t="s">
        <v>6414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2.4</v>
      </c>
      <c r="Q1468" s="849">
        <v>754.66</v>
      </c>
      <c r="R1468" s="837"/>
      <c r="S1468" s="850">
        <v>314.44166666666666</v>
      </c>
    </row>
    <row r="1469" spans="1:19" ht="14.45" customHeight="1" x14ac:dyDescent="0.2">
      <c r="A1469" s="831" t="s">
        <v>6366</v>
      </c>
      <c r="B1469" s="832" t="s">
        <v>6367</v>
      </c>
      <c r="C1469" s="832" t="s">
        <v>616</v>
      </c>
      <c r="D1469" s="832" t="s">
        <v>3285</v>
      </c>
      <c r="E1469" s="832" t="s">
        <v>6368</v>
      </c>
      <c r="F1469" s="832" t="s">
        <v>6547</v>
      </c>
      <c r="G1469" s="832" t="s">
        <v>2337</v>
      </c>
      <c r="H1469" s="849"/>
      <c r="I1469" s="849"/>
      <c r="J1469" s="832"/>
      <c r="K1469" s="832"/>
      <c r="L1469" s="849">
        <v>0.82</v>
      </c>
      <c r="M1469" s="849">
        <v>7233.13</v>
      </c>
      <c r="N1469" s="832">
        <v>1</v>
      </c>
      <c r="O1469" s="832">
        <v>8820.8902439024405</v>
      </c>
      <c r="P1469" s="849"/>
      <c r="Q1469" s="849"/>
      <c r="R1469" s="837"/>
      <c r="S1469" s="850"/>
    </row>
    <row r="1470" spans="1:19" ht="14.45" customHeight="1" x14ac:dyDescent="0.2">
      <c r="A1470" s="831" t="s">
        <v>6366</v>
      </c>
      <c r="B1470" s="832" t="s">
        <v>6367</v>
      </c>
      <c r="C1470" s="832" t="s">
        <v>616</v>
      </c>
      <c r="D1470" s="832" t="s">
        <v>3285</v>
      </c>
      <c r="E1470" s="832" t="s">
        <v>6368</v>
      </c>
      <c r="F1470" s="832" t="s">
        <v>6548</v>
      </c>
      <c r="G1470" s="832" t="s">
        <v>6549</v>
      </c>
      <c r="H1470" s="849"/>
      <c r="I1470" s="849"/>
      <c r="J1470" s="832"/>
      <c r="K1470" s="832"/>
      <c r="L1470" s="849">
        <v>11</v>
      </c>
      <c r="M1470" s="849">
        <v>1200065.1600000001</v>
      </c>
      <c r="N1470" s="832">
        <v>1</v>
      </c>
      <c r="O1470" s="832">
        <v>109096.83272727275</v>
      </c>
      <c r="P1470" s="849">
        <v>14</v>
      </c>
      <c r="Q1470" s="849">
        <v>1210161.96</v>
      </c>
      <c r="R1470" s="837">
        <v>1.0084135431446071</v>
      </c>
      <c r="S1470" s="850">
        <v>86440.14</v>
      </c>
    </row>
    <row r="1471" spans="1:19" ht="14.45" customHeight="1" x14ac:dyDescent="0.2">
      <c r="A1471" s="831" t="s">
        <v>6366</v>
      </c>
      <c r="B1471" s="832" t="s">
        <v>6367</v>
      </c>
      <c r="C1471" s="832" t="s">
        <v>616</v>
      </c>
      <c r="D1471" s="832" t="s">
        <v>3285</v>
      </c>
      <c r="E1471" s="832" t="s">
        <v>6368</v>
      </c>
      <c r="F1471" s="832" t="s">
        <v>6552</v>
      </c>
      <c r="G1471" s="832" t="s">
        <v>6553</v>
      </c>
      <c r="H1471" s="849">
        <v>9</v>
      </c>
      <c r="I1471" s="849">
        <v>1386000</v>
      </c>
      <c r="J1471" s="832">
        <v>0.95969289827255277</v>
      </c>
      <c r="K1471" s="832">
        <v>154000</v>
      </c>
      <c r="L1471" s="849">
        <v>9</v>
      </c>
      <c r="M1471" s="849">
        <v>1444212</v>
      </c>
      <c r="N1471" s="832">
        <v>1</v>
      </c>
      <c r="O1471" s="832">
        <v>160468</v>
      </c>
      <c r="P1471" s="849">
        <v>10</v>
      </c>
      <c r="Q1471" s="849">
        <v>1573006.4</v>
      </c>
      <c r="R1471" s="837">
        <v>1.0891797049186684</v>
      </c>
      <c r="S1471" s="850">
        <v>157300.63999999998</v>
      </c>
    </row>
    <row r="1472" spans="1:19" ht="14.45" customHeight="1" x14ac:dyDescent="0.2">
      <c r="A1472" s="831" t="s">
        <v>6366</v>
      </c>
      <c r="B1472" s="832" t="s">
        <v>6367</v>
      </c>
      <c r="C1472" s="832" t="s">
        <v>616</v>
      </c>
      <c r="D1472" s="832" t="s">
        <v>3285</v>
      </c>
      <c r="E1472" s="832" t="s">
        <v>6368</v>
      </c>
      <c r="F1472" s="832" t="s">
        <v>6561</v>
      </c>
      <c r="G1472" s="832" t="s">
        <v>6562</v>
      </c>
      <c r="H1472" s="849">
        <v>27.130000000000003</v>
      </c>
      <c r="I1472" s="849">
        <v>9531.91</v>
      </c>
      <c r="J1472" s="832">
        <v>2.1586896458012506</v>
      </c>
      <c r="K1472" s="832">
        <v>351.34205676373017</v>
      </c>
      <c r="L1472" s="849">
        <v>14.370000000000001</v>
      </c>
      <c r="M1472" s="849">
        <v>4415.5999999999995</v>
      </c>
      <c r="N1472" s="832">
        <v>1</v>
      </c>
      <c r="O1472" s="832">
        <v>307.27905358385522</v>
      </c>
      <c r="P1472" s="849"/>
      <c r="Q1472" s="849"/>
      <c r="R1472" s="837"/>
      <c r="S1472" s="850"/>
    </row>
    <row r="1473" spans="1:19" ht="14.45" customHeight="1" x14ac:dyDescent="0.2">
      <c r="A1473" s="831" t="s">
        <v>6366</v>
      </c>
      <c r="B1473" s="832" t="s">
        <v>6367</v>
      </c>
      <c r="C1473" s="832" t="s">
        <v>616</v>
      </c>
      <c r="D1473" s="832" t="s">
        <v>3285</v>
      </c>
      <c r="E1473" s="832" t="s">
        <v>6368</v>
      </c>
      <c r="F1473" s="832" t="s">
        <v>6563</v>
      </c>
      <c r="G1473" s="832" t="s">
        <v>6562</v>
      </c>
      <c r="H1473" s="849">
        <v>97.039999999999992</v>
      </c>
      <c r="I1473" s="849">
        <v>85802.74</v>
      </c>
      <c r="J1473" s="832">
        <v>7.5062694594696264</v>
      </c>
      <c r="K1473" s="832">
        <v>884.19971145919226</v>
      </c>
      <c r="L1473" s="849">
        <v>14.879999999999999</v>
      </c>
      <c r="M1473" s="849">
        <v>11430.810000000001</v>
      </c>
      <c r="N1473" s="832">
        <v>1</v>
      </c>
      <c r="O1473" s="832">
        <v>768.19959677419365</v>
      </c>
      <c r="P1473" s="849"/>
      <c r="Q1473" s="849"/>
      <c r="R1473" s="837"/>
      <c r="S1473" s="850"/>
    </row>
    <row r="1474" spans="1:19" ht="14.45" customHeight="1" x14ac:dyDescent="0.2">
      <c r="A1474" s="831" t="s">
        <v>6366</v>
      </c>
      <c r="B1474" s="832" t="s">
        <v>6367</v>
      </c>
      <c r="C1474" s="832" t="s">
        <v>616</v>
      </c>
      <c r="D1474" s="832" t="s">
        <v>3285</v>
      </c>
      <c r="E1474" s="832" t="s">
        <v>6368</v>
      </c>
      <c r="F1474" s="832" t="s">
        <v>6564</v>
      </c>
      <c r="G1474" s="832" t="s">
        <v>2337</v>
      </c>
      <c r="H1474" s="849"/>
      <c r="I1474" s="849"/>
      <c r="J1474" s="832"/>
      <c r="K1474" s="832"/>
      <c r="L1474" s="849">
        <v>31.22</v>
      </c>
      <c r="M1474" s="849">
        <v>792852.79999999993</v>
      </c>
      <c r="N1474" s="832">
        <v>1</v>
      </c>
      <c r="O1474" s="832">
        <v>25395.669442664956</v>
      </c>
      <c r="P1474" s="849"/>
      <c r="Q1474" s="849"/>
      <c r="R1474" s="837"/>
      <c r="S1474" s="850"/>
    </row>
    <row r="1475" spans="1:19" ht="14.45" customHeight="1" x14ac:dyDescent="0.2">
      <c r="A1475" s="831" t="s">
        <v>6366</v>
      </c>
      <c r="B1475" s="832" t="s">
        <v>6367</v>
      </c>
      <c r="C1475" s="832" t="s">
        <v>616</v>
      </c>
      <c r="D1475" s="832" t="s">
        <v>3285</v>
      </c>
      <c r="E1475" s="832" t="s">
        <v>6368</v>
      </c>
      <c r="F1475" s="832" t="s">
        <v>6570</v>
      </c>
      <c r="G1475" s="832" t="s">
        <v>3190</v>
      </c>
      <c r="H1475" s="849">
        <v>8</v>
      </c>
      <c r="I1475" s="849">
        <v>11523.68</v>
      </c>
      <c r="J1475" s="832">
        <v>0.5712798481436111</v>
      </c>
      <c r="K1475" s="832">
        <v>1440.46</v>
      </c>
      <c r="L1475" s="849">
        <v>17</v>
      </c>
      <c r="M1475" s="849">
        <v>20171.690000000002</v>
      </c>
      <c r="N1475" s="832">
        <v>1</v>
      </c>
      <c r="O1475" s="832">
        <v>1186.5700000000002</v>
      </c>
      <c r="P1475" s="849">
        <v>3</v>
      </c>
      <c r="Q1475" s="849">
        <v>3559.71</v>
      </c>
      <c r="R1475" s="837">
        <v>0.1764705882352941</v>
      </c>
      <c r="S1475" s="850">
        <v>1186.57</v>
      </c>
    </row>
    <row r="1476" spans="1:19" ht="14.45" customHeight="1" x14ac:dyDescent="0.2">
      <c r="A1476" s="831" t="s">
        <v>6366</v>
      </c>
      <c r="B1476" s="832" t="s">
        <v>6367</v>
      </c>
      <c r="C1476" s="832" t="s">
        <v>616</v>
      </c>
      <c r="D1476" s="832" t="s">
        <v>3285</v>
      </c>
      <c r="E1476" s="832" t="s">
        <v>6368</v>
      </c>
      <c r="F1476" s="832" t="s">
        <v>6571</v>
      </c>
      <c r="G1476" s="832" t="s">
        <v>6572</v>
      </c>
      <c r="H1476" s="849">
        <v>18</v>
      </c>
      <c r="I1476" s="849">
        <v>31483.439999999999</v>
      </c>
      <c r="J1476" s="832"/>
      <c r="K1476" s="832">
        <v>1749.08</v>
      </c>
      <c r="L1476" s="849"/>
      <c r="M1476" s="849"/>
      <c r="N1476" s="832"/>
      <c r="O1476" s="832"/>
      <c r="P1476" s="849"/>
      <c r="Q1476" s="849"/>
      <c r="R1476" s="837"/>
      <c r="S1476" s="850"/>
    </row>
    <row r="1477" spans="1:19" ht="14.45" customHeight="1" x14ac:dyDescent="0.2">
      <c r="A1477" s="831" t="s">
        <v>6366</v>
      </c>
      <c r="B1477" s="832" t="s">
        <v>6367</v>
      </c>
      <c r="C1477" s="832" t="s">
        <v>616</v>
      </c>
      <c r="D1477" s="832" t="s">
        <v>3285</v>
      </c>
      <c r="E1477" s="832" t="s">
        <v>6368</v>
      </c>
      <c r="F1477" s="832" t="s">
        <v>6574</v>
      </c>
      <c r="G1477" s="832" t="s">
        <v>3169</v>
      </c>
      <c r="H1477" s="849">
        <v>38</v>
      </c>
      <c r="I1477" s="849">
        <v>1087715.8</v>
      </c>
      <c r="J1477" s="832">
        <v>0.40258531746002368</v>
      </c>
      <c r="K1477" s="832">
        <v>28624.100000000002</v>
      </c>
      <c r="L1477" s="849">
        <v>122</v>
      </c>
      <c r="M1477" s="849">
        <v>2701826.8000000003</v>
      </c>
      <c r="N1477" s="832">
        <v>1</v>
      </c>
      <c r="O1477" s="832">
        <v>22146.121311475414</v>
      </c>
      <c r="P1477" s="849">
        <v>145</v>
      </c>
      <c r="Q1477" s="849">
        <v>2948003.8000000003</v>
      </c>
      <c r="R1477" s="837">
        <v>1.0911150189197916</v>
      </c>
      <c r="S1477" s="850">
        <v>20331.060689655173</v>
      </c>
    </row>
    <row r="1478" spans="1:19" ht="14.45" customHeight="1" x14ac:dyDescent="0.2">
      <c r="A1478" s="831" t="s">
        <v>6366</v>
      </c>
      <c r="B1478" s="832" t="s">
        <v>6367</v>
      </c>
      <c r="C1478" s="832" t="s">
        <v>616</v>
      </c>
      <c r="D1478" s="832" t="s">
        <v>3285</v>
      </c>
      <c r="E1478" s="832" t="s">
        <v>6368</v>
      </c>
      <c r="F1478" s="832" t="s">
        <v>6575</v>
      </c>
      <c r="G1478" s="832" t="s">
        <v>6576</v>
      </c>
      <c r="H1478" s="849">
        <v>19.049999999999997</v>
      </c>
      <c r="I1478" s="849">
        <v>14940.87</v>
      </c>
      <c r="J1478" s="832">
        <v>19.049942623995921</v>
      </c>
      <c r="K1478" s="832">
        <v>784.2976377952757</v>
      </c>
      <c r="L1478" s="849">
        <v>1</v>
      </c>
      <c r="M1478" s="849">
        <v>784.3</v>
      </c>
      <c r="N1478" s="832">
        <v>1</v>
      </c>
      <c r="O1478" s="832">
        <v>784.3</v>
      </c>
      <c r="P1478" s="849"/>
      <c r="Q1478" s="849"/>
      <c r="R1478" s="837"/>
      <c r="S1478" s="850"/>
    </row>
    <row r="1479" spans="1:19" ht="14.45" customHeight="1" x14ac:dyDescent="0.2">
      <c r="A1479" s="831" t="s">
        <v>6366</v>
      </c>
      <c r="B1479" s="832" t="s">
        <v>6367</v>
      </c>
      <c r="C1479" s="832" t="s">
        <v>616</v>
      </c>
      <c r="D1479" s="832" t="s">
        <v>3285</v>
      </c>
      <c r="E1479" s="832" t="s">
        <v>6368</v>
      </c>
      <c r="F1479" s="832" t="s">
        <v>6577</v>
      </c>
      <c r="G1479" s="832" t="s">
        <v>6576</v>
      </c>
      <c r="H1479" s="849">
        <v>13.809999999999999</v>
      </c>
      <c r="I1479" s="849">
        <v>3249.3199999999997</v>
      </c>
      <c r="J1479" s="832">
        <v>2.0308630786827249</v>
      </c>
      <c r="K1479" s="832">
        <v>235.28747284576394</v>
      </c>
      <c r="L1479" s="849">
        <v>6.8</v>
      </c>
      <c r="M1479" s="849">
        <v>1599.97</v>
      </c>
      <c r="N1479" s="832">
        <v>1</v>
      </c>
      <c r="O1479" s="832">
        <v>235.28970588235296</v>
      </c>
      <c r="P1479" s="849"/>
      <c r="Q1479" s="849"/>
      <c r="R1479" s="837"/>
      <c r="S1479" s="850"/>
    </row>
    <row r="1480" spans="1:19" ht="14.45" customHeight="1" x14ac:dyDescent="0.2">
      <c r="A1480" s="831" t="s">
        <v>6366</v>
      </c>
      <c r="B1480" s="832" t="s">
        <v>6367</v>
      </c>
      <c r="C1480" s="832" t="s">
        <v>616</v>
      </c>
      <c r="D1480" s="832" t="s">
        <v>3285</v>
      </c>
      <c r="E1480" s="832" t="s">
        <v>6368</v>
      </c>
      <c r="F1480" s="832" t="s">
        <v>6578</v>
      </c>
      <c r="G1480" s="832" t="s">
        <v>6576</v>
      </c>
      <c r="H1480" s="849">
        <v>7.1000000000000005</v>
      </c>
      <c r="I1480" s="849">
        <v>16705.53</v>
      </c>
      <c r="J1480" s="832">
        <v>6.4545222723215829</v>
      </c>
      <c r="K1480" s="832">
        <v>2352.8915492957744</v>
      </c>
      <c r="L1480" s="849">
        <v>1.1000000000000001</v>
      </c>
      <c r="M1480" s="849">
        <v>2588.19</v>
      </c>
      <c r="N1480" s="832">
        <v>1</v>
      </c>
      <c r="O1480" s="832">
        <v>2352.8999999999996</v>
      </c>
      <c r="P1480" s="849"/>
      <c r="Q1480" s="849"/>
      <c r="R1480" s="837"/>
      <c r="S1480" s="850"/>
    </row>
    <row r="1481" spans="1:19" ht="14.45" customHeight="1" x14ac:dyDescent="0.2">
      <c r="A1481" s="831" t="s">
        <v>6366</v>
      </c>
      <c r="B1481" s="832" t="s">
        <v>6367</v>
      </c>
      <c r="C1481" s="832" t="s">
        <v>616</v>
      </c>
      <c r="D1481" s="832" t="s">
        <v>3285</v>
      </c>
      <c r="E1481" s="832" t="s">
        <v>6368</v>
      </c>
      <c r="F1481" s="832" t="s">
        <v>6579</v>
      </c>
      <c r="G1481" s="832" t="s">
        <v>6480</v>
      </c>
      <c r="H1481" s="849"/>
      <c r="I1481" s="849"/>
      <c r="J1481" s="832"/>
      <c r="K1481" s="832"/>
      <c r="L1481" s="849">
        <v>8</v>
      </c>
      <c r="M1481" s="849">
        <v>372795.52</v>
      </c>
      <c r="N1481" s="832">
        <v>1</v>
      </c>
      <c r="O1481" s="832">
        <v>46599.44</v>
      </c>
      <c r="P1481" s="849"/>
      <c r="Q1481" s="849"/>
      <c r="R1481" s="837"/>
      <c r="S1481" s="850"/>
    </row>
    <row r="1482" spans="1:19" ht="14.45" customHeight="1" x14ac:dyDescent="0.2">
      <c r="A1482" s="831" t="s">
        <v>6366</v>
      </c>
      <c r="B1482" s="832" t="s">
        <v>6367</v>
      </c>
      <c r="C1482" s="832" t="s">
        <v>616</v>
      </c>
      <c r="D1482" s="832" t="s">
        <v>3285</v>
      </c>
      <c r="E1482" s="832" t="s">
        <v>6368</v>
      </c>
      <c r="F1482" s="832" t="s">
        <v>6580</v>
      </c>
      <c r="G1482" s="832" t="s">
        <v>928</v>
      </c>
      <c r="H1482" s="849">
        <v>14.04</v>
      </c>
      <c r="I1482" s="849">
        <v>9654.73</v>
      </c>
      <c r="J1482" s="832">
        <v>0.42049851482129941</v>
      </c>
      <c r="K1482" s="832">
        <v>687.65883190883187</v>
      </c>
      <c r="L1482" s="849">
        <v>44.96</v>
      </c>
      <c r="M1482" s="849">
        <v>22960.2</v>
      </c>
      <c r="N1482" s="832">
        <v>1</v>
      </c>
      <c r="O1482" s="832">
        <v>510.68060498220643</v>
      </c>
      <c r="P1482" s="849">
        <v>30.259999999999998</v>
      </c>
      <c r="Q1482" s="849">
        <v>6450.6500000000005</v>
      </c>
      <c r="R1482" s="837">
        <v>0.28094920775951432</v>
      </c>
      <c r="S1482" s="850">
        <v>213.17415730337081</v>
      </c>
    </row>
    <row r="1483" spans="1:19" ht="14.45" customHeight="1" x14ac:dyDescent="0.2">
      <c r="A1483" s="831" t="s">
        <v>6366</v>
      </c>
      <c r="B1483" s="832" t="s">
        <v>6367</v>
      </c>
      <c r="C1483" s="832" t="s">
        <v>616</v>
      </c>
      <c r="D1483" s="832" t="s">
        <v>3285</v>
      </c>
      <c r="E1483" s="832" t="s">
        <v>6368</v>
      </c>
      <c r="F1483" s="832" t="s">
        <v>6581</v>
      </c>
      <c r="G1483" s="832" t="s">
        <v>928</v>
      </c>
      <c r="H1483" s="849">
        <v>19.43</v>
      </c>
      <c r="I1483" s="849">
        <v>2672.37</v>
      </c>
      <c r="J1483" s="832">
        <v>0.36462706626370406</v>
      </c>
      <c r="K1483" s="832">
        <v>137.53834276891405</v>
      </c>
      <c r="L1483" s="849">
        <v>68.38000000000001</v>
      </c>
      <c r="M1483" s="849">
        <v>7329.0499999999993</v>
      </c>
      <c r="N1483" s="832">
        <v>1</v>
      </c>
      <c r="O1483" s="832">
        <v>107.18119333138343</v>
      </c>
      <c r="P1483" s="849">
        <v>98.01</v>
      </c>
      <c r="Q1483" s="849">
        <v>7147.84</v>
      </c>
      <c r="R1483" s="837">
        <v>0.97527510386748639</v>
      </c>
      <c r="S1483" s="850">
        <v>72.929701050913167</v>
      </c>
    </row>
    <row r="1484" spans="1:19" ht="14.45" customHeight="1" x14ac:dyDescent="0.2">
      <c r="A1484" s="831" t="s">
        <v>6366</v>
      </c>
      <c r="B1484" s="832" t="s">
        <v>6367</v>
      </c>
      <c r="C1484" s="832" t="s">
        <v>616</v>
      </c>
      <c r="D1484" s="832" t="s">
        <v>3285</v>
      </c>
      <c r="E1484" s="832" t="s">
        <v>6368</v>
      </c>
      <c r="F1484" s="832" t="s">
        <v>6582</v>
      </c>
      <c r="G1484" s="832" t="s">
        <v>2217</v>
      </c>
      <c r="H1484" s="849">
        <v>4.6999999999999993</v>
      </c>
      <c r="I1484" s="849">
        <v>15188.400000000001</v>
      </c>
      <c r="J1484" s="832">
        <v>1.1991927690296176</v>
      </c>
      <c r="K1484" s="832">
        <v>3231.5744680851071</v>
      </c>
      <c r="L1484" s="849">
        <v>3.96</v>
      </c>
      <c r="M1484" s="849">
        <v>12665.52</v>
      </c>
      <c r="N1484" s="832">
        <v>1</v>
      </c>
      <c r="O1484" s="832">
        <v>3198.3636363636365</v>
      </c>
      <c r="P1484" s="849">
        <v>22.72</v>
      </c>
      <c r="Q1484" s="849">
        <v>70863.209999999992</v>
      </c>
      <c r="R1484" s="837">
        <v>5.594970439429253</v>
      </c>
      <c r="S1484" s="850">
        <v>3118.9793133802814</v>
      </c>
    </row>
    <row r="1485" spans="1:19" ht="14.45" customHeight="1" x14ac:dyDescent="0.2">
      <c r="A1485" s="831" t="s">
        <v>6366</v>
      </c>
      <c r="B1485" s="832" t="s">
        <v>6367</v>
      </c>
      <c r="C1485" s="832" t="s">
        <v>616</v>
      </c>
      <c r="D1485" s="832" t="s">
        <v>3285</v>
      </c>
      <c r="E1485" s="832" t="s">
        <v>6368</v>
      </c>
      <c r="F1485" s="832" t="s">
        <v>6583</v>
      </c>
      <c r="G1485" s="832" t="s">
        <v>1383</v>
      </c>
      <c r="H1485" s="849">
        <v>2</v>
      </c>
      <c r="I1485" s="849">
        <v>296.92</v>
      </c>
      <c r="J1485" s="832">
        <v>0.2857142857142857</v>
      </c>
      <c r="K1485" s="832">
        <v>148.46</v>
      </c>
      <c r="L1485" s="849">
        <v>7</v>
      </c>
      <c r="M1485" s="849">
        <v>1039.22</v>
      </c>
      <c r="N1485" s="832">
        <v>1</v>
      </c>
      <c r="O1485" s="832">
        <v>148.46</v>
      </c>
      <c r="P1485" s="849"/>
      <c r="Q1485" s="849"/>
      <c r="R1485" s="837"/>
      <c r="S1485" s="850"/>
    </row>
    <row r="1486" spans="1:19" ht="14.45" customHeight="1" x14ac:dyDescent="0.2">
      <c r="A1486" s="831" t="s">
        <v>6366</v>
      </c>
      <c r="B1486" s="832" t="s">
        <v>6367</v>
      </c>
      <c r="C1486" s="832" t="s">
        <v>616</v>
      </c>
      <c r="D1486" s="832" t="s">
        <v>3285</v>
      </c>
      <c r="E1486" s="832" t="s">
        <v>6368</v>
      </c>
      <c r="F1486" s="832" t="s">
        <v>6588</v>
      </c>
      <c r="G1486" s="832" t="s">
        <v>2341</v>
      </c>
      <c r="H1486" s="849"/>
      <c r="I1486" s="849"/>
      <c r="J1486" s="832"/>
      <c r="K1486" s="832"/>
      <c r="L1486" s="849">
        <v>10.65</v>
      </c>
      <c r="M1486" s="849">
        <v>6599.06</v>
      </c>
      <c r="N1486" s="832">
        <v>1</v>
      </c>
      <c r="O1486" s="832">
        <v>619.63004694835683</v>
      </c>
      <c r="P1486" s="849"/>
      <c r="Q1486" s="849"/>
      <c r="R1486" s="837"/>
      <c r="S1486" s="850"/>
    </row>
    <row r="1487" spans="1:19" ht="14.45" customHeight="1" x14ac:dyDescent="0.2">
      <c r="A1487" s="831" t="s">
        <v>6366</v>
      </c>
      <c r="B1487" s="832" t="s">
        <v>6367</v>
      </c>
      <c r="C1487" s="832" t="s">
        <v>616</v>
      </c>
      <c r="D1487" s="832" t="s">
        <v>3285</v>
      </c>
      <c r="E1487" s="832" t="s">
        <v>6368</v>
      </c>
      <c r="F1487" s="832" t="s">
        <v>6590</v>
      </c>
      <c r="G1487" s="832" t="s">
        <v>793</v>
      </c>
      <c r="H1487" s="849"/>
      <c r="I1487" s="849"/>
      <c r="J1487" s="832"/>
      <c r="K1487" s="832"/>
      <c r="L1487" s="849">
        <v>60.019999999999996</v>
      </c>
      <c r="M1487" s="849">
        <v>8420.7899999999991</v>
      </c>
      <c r="N1487" s="832">
        <v>1</v>
      </c>
      <c r="O1487" s="832">
        <v>140.29973342219259</v>
      </c>
      <c r="P1487" s="849">
        <v>46.8</v>
      </c>
      <c r="Q1487" s="849">
        <v>5223.16</v>
      </c>
      <c r="R1487" s="837">
        <v>0.62026959465798348</v>
      </c>
      <c r="S1487" s="850">
        <v>111.60598290598291</v>
      </c>
    </row>
    <row r="1488" spans="1:19" ht="14.45" customHeight="1" x14ac:dyDescent="0.2">
      <c r="A1488" s="831" t="s">
        <v>6366</v>
      </c>
      <c r="B1488" s="832" t="s">
        <v>6367</v>
      </c>
      <c r="C1488" s="832" t="s">
        <v>616</v>
      </c>
      <c r="D1488" s="832" t="s">
        <v>3285</v>
      </c>
      <c r="E1488" s="832" t="s">
        <v>6368</v>
      </c>
      <c r="F1488" s="832" t="s">
        <v>6591</v>
      </c>
      <c r="G1488" s="832" t="s">
        <v>793</v>
      </c>
      <c r="H1488" s="849"/>
      <c r="I1488" s="849"/>
      <c r="J1488" s="832"/>
      <c r="K1488" s="832"/>
      <c r="L1488" s="849">
        <v>1.05</v>
      </c>
      <c r="M1488" s="849">
        <v>358.67</v>
      </c>
      <c r="N1488" s="832">
        <v>1</v>
      </c>
      <c r="O1488" s="832">
        <v>341.59047619047618</v>
      </c>
      <c r="P1488" s="849">
        <v>4.8599999999999994</v>
      </c>
      <c r="Q1488" s="849">
        <v>1400.18</v>
      </c>
      <c r="R1488" s="837">
        <v>3.9038113028689323</v>
      </c>
      <c r="S1488" s="850">
        <v>288.10288065843628</v>
      </c>
    </row>
    <row r="1489" spans="1:19" ht="14.45" customHeight="1" x14ac:dyDescent="0.2">
      <c r="A1489" s="831" t="s">
        <v>6366</v>
      </c>
      <c r="B1489" s="832" t="s">
        <v>6367</v>
      </c>
      <c r="C1489" s="832" t="s">
        <v>616</v>
      </c>
      <c r="D1489" s="832" t="s">
        <v>3285</v>
      </c>
      <c r="E1489" s="832" t="s">
        <v>6368</v>
      </c>
      <c r="F1489" s="832" t="s">
        <v>6592</v>
      </c>
      <c r="G1489" s="832" t="s">
        <v>1146</v>
      </c>
      <c r="H1489" s="849"/>
      <c r="I1489" s="849"/>
      <c r="J1489" s="832"/>
      <c r="K1489" s="832"/>
      <c r="L1489" s="849">
        <v>48.44</v>
      </c>
      <c r="M1489" s="849">
        <v>17808.91</v>
      </c>
      <c r="N1489" s="832">
        <v>1</v>
      </c>
      <c r="O1489" s="832">
        <v>367.64884393063585</v>
      </c>
      <c r="P1489" s="849">
        <v>41.05</v>
      </c>
      <c r="Q1489" s="849">
        <v>7556.84</v>
      </c>
      <c r="R1489" s="837">
        <v>0.42432917006150295</v>
      </c>
      <c r="S1489" s="850">
        <v>184.08867235079174</v>
      </c>
    </row>
    <row r="1490" spans="1:19" ht="14.45" customHeight="1" x14ac:dyDescent="0.2">
      <c r="A1490" s="831" t="s">
        <v>6366</v>
      </c>
      <c r="B1490" s="832" t="s">
        <v>6367</v>
      </c>
      <c r="C1490" s="832" t="s">
        <v>616</v>
      </c>
      <c r="D1490" s="832" t="s">
        <v>3285</v>
      </c>
      <c r="E1490" s="832" t="s">
        <v>6368</v>
      </c>
      <c r="F1490" s="832" t="s">
        <v>6593</v>
      </c>
      <c r="G1490" s="832" t="s">
        <v>6594</v>
      </c>
      <c r="H1490" s="849"/>
      <c r="I1490" s="849"/>
      <c r="J1490" s="832"/>
      <c r="K1490" s="832"/>
      <c r="L1490" s="849"/>
      <c r="M1490" s="849"/>
      <c r="N1490" s="832"/>
      <c r="O1490" s="832"/>
      <c r="P1490" s="849">
        <v>1</v>
      </c>
      <c r="Q1490" s="849">
        <v>12413.6</v>
      </c>
      <c r="R1490" s="837"/>
      <c r="S1490" s="850">
        <v>12413.6</v>
      </c>
    </row>
    <row r="1491" spans="1:19" ht="14.45" customHeight="1" x14ac:dyDescent="0.2">
      <c r="A1491" s="831" t="s">
        <v>6366</v>
      </c>
      <c r="B1491" s="832" t="s">
        <v>6367</v>
      </c>
      <c r="C1491" s="832" t="s">
        <v>616</v>
      </c>
      <c r="D1491" s="832" t="s">
        <v>3285</v>
      </c>
      <c r="E1491" s="832" t="s">
        <v>6368</v>
      </c>
      <c r="F1491" s="832" t="s">
        <v>6595</v>
      </c>
      <c r="G1491" s="832" t="s">
        <v>1146</v>
      </c>
      <c r="H1491" s="849"/>
      <c r="I1491" s="849"/>
      <c r="J1491" s="832"/>
      <c r="K1491" s="832"/>
      <c r="L1491" s="849">
        <v>30.130000000000003</v>
      </c>
      <c r="M1491" s="849">
        <v>4847.7</v>
      </c>
      <c r="N1491" s="832">
        <v>1</v>
      </c>
      <c r="O1491" s="832">
        <v>160.8927978758712</v>
      </c>
      <c r="P1491" s="849">
        <v>21.08</v>
      </c>
      <c r="Q1491" s="849">
        <v>2056.37</v>
      </c>
      <c r="R1491" s="837">
        <v>0.42419497906223569</v>
      </c>
      <c r="S1491" s="850">
        <v>97.550759013282729</v>
      </c>
    </row>
    <row r="1492" spans="1:19" ht="14.45" customHeight="1" x14ac:dyDescent="0.2">
      <c r="A1492" s="831" t="s">
        <v>6366</v>
      </c>
      <c r="B1492" s="832" t="s">
        <v>6367</v>
      </c>
      <c r="C1492" s="832" t="s">
        <v>616</v>
      </c>
      <c r="D1492" s="832" t="s">
        <v>3285</v>
      </c>
      <c r="E1492" s="832" t="s">
        <v>6368</v>
      </c>
      <c r="F1492" s="832" t="s">
        <v>6596</v>
      </c>
      <c r="G1492" s="832" t="s">
        <v>1146</v>
      </c>
      <c r="H1492" s="849"/>
      <c r="I1492" s="849"/>
      <c r="J1492" s="832"/>
      <c r="K1492" s="832"/>
      <c r="L1492" s="849">
        <v>17.869999999999997</v>
      </c>
      <c r="M1492" s="849">
        <v>27585.050000000003</v>
      </c>
      <c r="N1492" s="832">
        <v>1</v>
      </c>
      <c r="O1492" s="832">
        <v>1543.6513710128711</v>
      </c>
      <c r="P1492" s="849">
        <v>19.71</v>
      </c>
      <c r="Q1492" s="849">
        <v>8302.24</v>
      </c>
      <c r="R1492" s="837">
        <v>0.30096882187996754</v>
      </c>
      <c r="S1492" s="850">
        <v>421.21968543886351</v>
      </c>
    </row>
    <row r="1493" spans="1:19" ht="14.45" customHeight="1" x14ac:dyDescent="0.2">
      <c r="A1493" s="831" t="s">
        <v>6366</v>
      </c>
      <c r="B1493" s="832" t="s">
        <v>6367</v>
      </c>
      <c r="C1493" s="832" t="s">
        <v>616</v>
      </c>
      <c r="D1493" s="832" t="s">
        <v>3285</v>
      </c>
      <c r="E1493" s="832" t="s">
        <v>6368</v>
      </c>
      <c r="F1493" s="832" t="s">
        <v>6597</v>
      </c>
      <c r="G1493" s="832" t="s">
        <v>6594</v>
      </c>
      <c r="H1493" s="849"/>
      <c r="I1493" s="849"/>
      <c r="J1493" s="832"/>
      <c r="K1493" s="832"/>
      <c r="L1493" s="849">
        <v>3</v>
      </c>
      <c r="M1493" s="849">
        <v>49818.9</v>
      </c>
      <c r="N1493" s="832">
        <v>1</v>
      </c>
      <c r="O1493" s="832">
        <v>16606.3</v>
      </c>
      <c r="P1493" s="849">
        <v>2</v>
      </c>
      <c r="Q1493" s="849">
        <v>33212.6</v>
      </c>
      <c r="R1493" s="837">
        <v>0.66666666666666663</v>
      </c>
      <c r="S1493" s="850">
        <v>16606.3</v>
      </c>
    </row>
    <row r="1494" spans="1:19" ht="14.45" customHeight="1" x14ac:dyDescent="0.2">
      <c r="A1494" s="831" t="s">
        <v>6366</v>
      </c>
      <c r="B1494" s="832" t="s">
        <v>6367</v>
      </c>
      <c r="C1494" s="832" t="s">
        <v>616</v>
      </c>
      <c r="D1494" s="832" t="s">
        <v>3285</v>
      </c>
      <c r="E1494" s="832" t="s">
        <v>6368</v>
      </c>
      <c r="F1494" s="832" t="s">
        <v>6598</v>
      </c>
      <c r="G1494" s="832" t="s">
        <v>2529</v>
      </c>
      <c r="H1494" s="849"/>
      <c r="I1494" s="849"/>
      <c r="J1494" s="832"/>
      <c r="K1494" s="832"/>
      <c r="L1494" s="849">
        <v>4</v>
      </c>
      <c r="M1494" s="849">
        <v>592.4</v>
      </c>
      <c r="N1494" s="832">
        <v>1</v>
      </c>
      <c r="O1494" s="832">
        <v>148.1</v>
      </c>
      <c r="P1494" s="849">
        <v>7</v>
      </c>
      <c r="Q1494" s="849">
        <v>1038.1400000000001</v>
      </c>
      <c r="R1494" s="837">
        <v>1.7524307900067524</v>
      </c>
      <c r="S1494" s="850">
        <v>148.30571428571429</v>
      </c>
    </row>
    <row r="1495" spans="1:19" ht="14.45" customHeight="1" x14ac:dyDescent="0.2">
      <c r="A1495" s="831" t="s">
        <v>6366</v>
      </c>
      <c r="B1495" s="832" t="s">
        <v>6367</v>
      </c>
      <c r="C1495" s="832" t="s">
        <v>616</v>
      </c>
      <c r="D1495" s="832" t="s">
        <v>3285</v>
      </c>
      <c r="E1495" s="832" t="s">
        <v>6368</v>
      </c>
      <c r="F1495" s="832" t="s">
        <v>6600</v>
      </c>
      <c r="G1495" s="832" t="s">
        <v>2816</v>
      </c>
      <c r="H1495" s="849"/>
      <c r="I1495" s="849"/>
      <c r="J1495" s="832"/>
      <c r="K1495" s="832"/>
      <c r="L1495" s="849">
        <v>1.44</v>
      </c>
      <c r="M1495" s="849">
        <v>700.14</v>
      </c>
      <c r="N1495" s="832">
        <v>1</v>
      </c>
      <c r="O1495" s="832">
        <v>486.20833333333331</v>
      </c>
      <c r="P1495" s="849">
        <v>16.560000000000002</v>
      </c>
      <c r="Q1495" s="849">
        <v>7853.8899999999994</v>
      </c>
      <c r="R1495" s="837">
        <v>11.217599337275402</v>
      </c>
      <c r="S1495" s="850">
        <v>474.26871980676316</v>
      </c>
    </row>
    <row r="1496" spans="1:19" ht="14.45" customHeight="1" x14ac:dyDescent="0.2">
      <c r="A1496" s="831" t="s">
        <v>6366</v>
      </c>
      <c r="B1496" s="832" t="s">
        <v>6367</v>
      </c>
      <c r="C1496" s="832" t="s">
        <v>616</v>
      </c>
      <c r="D1496" s="832" t="s">
        <v>3285</v>
      </c>
      <c r="E1496" s="832" t="s">
        <v>6368</v>
      </c>
      <c r="F1496" s="832" t="s">
        <v>6601</v>
      </c>
      <c r="G1496" s="832" t="s">
        <v>2816</v>
      </c>
      <c r="H1496" s="849"/>
      <c r="I1496" s="849"/>
      <c r="J1496" s="832"/>
      <c r="K1496" s="832"/>
      <c r="L1496" s="849"/>
      <c r="M1496" s="849"/>
      <c r="N1496" s="832"/>
      <c r="O1496" s="832"/>
      <c r="P1496" s="849">
        <v>28.570000000000004</v>
      </c>
      <c r="Q1496" s="849">
        <v>5843.1399999999994</v>
      </c>
      <c r="R1496" s="837"/>
      <c r="S1496" s="850">
        <v>204.52012600630027</v>
      </c>
    </row>
    <row r="1497" spans="1:19" ht="14.45" customHeight="1" x14ac:dyDescent="0.2">
      <c r="A1497" s="831" t="s">
        <v>6366</v>
      </c>
      <c r="B1497" s="832" t="s">
        <v>6367</v>
      </c>
      <c r="C1497" s="832" t="s">
        <v>616</v>
      </c>
      <c r="D1497" s="832" t="s">
        <v>3285</v>
      </c>
      <c r="E1497" s="832" t="s">
        <v>6368</v>
      </c>
      <c r="F1497" s="832" t="s">
        <v>6604</v>
      </c>
      <c r="G1497" s="832" t="s">
        <v>6605</v>
      </c>
      <c r="H1497" s="849"/>
      <c r="I1497" s="849"/>
      <c r="J1497" s="832"/>
      <c r="K1497" s="832"/>
      <c r="L1497" s="849"/>
      <c r="M1497" s="849"/>
      <c r="N1497" s="832"/>
      <c r="O1497" s="832"/>
      <c r="P1497" s="849">
        <v>1</v>
      </c>
      <c r="Q1497" s="849">
        <v>3300</v>
      </c>
      <c r="R1497" s="837"/>
      <c r="S1497" s="850">
        <v>3300</v>
      </c>
    </row>
    <row r="1498" spans="1:19" ht="14.45" customHeight="1" x14ac:dyDescent="0.2">
      <c r="A1498" s="831" t="s">
        <v>6366</v>
      </c>
      <c r="B1498" s="832" t="s">
        <v>6367</v>
      </c>
      <c r="C1498" s="832" t="s">
        <v>616</v>
      </c>
      <c r="D1498" s="832" t="s">
        <v>3285</v>
      </c>
      <c r="E1498" s="832" t="s">
        <v>6368</v>
      </c>
      <c r="F1498" s="832" t="s">
        <v>6611</v>
      </c>
      <c r="G1498" s="832" t="s">
        <v>6612</v>
      </c>
      <c r="H1498" s="849"/>
      <c r="I1498" s="849"/>
      <c r="J1498" s="832"/>
      <c r="K1498" s="832"/>
      <c r="L1498" s="849">
        <v>2</v>
      </c>
      <c r="M1498" s="849">
        <v>60126.6</v>
      </c>
      <c r="N1498" s="832">
        <v>1</v>
      </c>
      <c r="O1498" s="832">
        <v>30063.3</v>
      </c>
      <c r="P1498" s="849">
        <v>18</v>
      </c>
      <c r="Q1498" s="849">
        <v>539871.80000000005</v>
      </c>
      <c r="R1498" s="837">
        <v>8.9789178167400134</v>
      </c>
      <c r="S1498" s="850">
        <v>29992.87777777778</v>
      </c>
    </row>
    <row r="1499" spans="1:19" ht="14.45" customHeight="1" x14ac:dyDescent="0.2">
      <c r="A1499" s="831" t="s">
        <v>6366</v>
      </c>
      <c r="B1499" s="832" t="s">
        <v>6367</v>
      </c>
      <c r="C1499" s="832" t="s">
        <v>616</v>
      </c>
      <c r="D1499" s="832" t="s">
        <v>3285</v>
      </c>
      <c r="E1499" s="832" t="s">
        <v>6368</v>
      </c>
      <c r="F1499" s="832" t="s">
        <v>6613</v>
      </c>
      <c r="G1499" s="832" t="s">
        <v>6612</v>
      </c>
      <c r="H1499" s="849"/>
      <c r="I1499" s="849"/>
      <c r="J1499" s="832"/>
      <c r="K1499" s="832"/>
      <c r="L1499" s="849">
        <v>4</v>
      </c>
      <c r="M1499" s="849">
        <v>122245.2</v>
      </c>
      <c r="N1499" s="832">
        <v>1</v>
      </c>
      <c r="O1499" s="832">
        <v>30561.3</v>
      </c>
      <c r="P1499" s="849">
        <v>51</v>
      </c>
      <c r="Q1499" s="849">
        <v>1558626.3</v>
      </c>
      <c r="R1499" s="837">
        <v>12.75</v>
      </c>
      <c r="S1499" s="850">
        <v>30561.3</v>
      </c>
    </row>
    <row r="1500" spans="1:19" ht="14.45" customHeight="1" x14ac:dyDescent="0.2">
      <c r="A1500" s="831" t="s">
        <v>6366</v>
      </c>
      <c r="B1500" s="832" t="s">
        <v>6367</v>
      </c>
      <c r="C1500" s="832" t="s">
        <v>616</v>
      </c>
      <c r="D1500" s="832" t="s">
        <v>3285</v>
      </c>
      <c r="E1500" s="832" t="s">
        <v>6368</v>
      </c>
      <c r="F1500" s="832" t="s">
        <v>6614</v>
      </c>
      <c r="G1500" s="832" t="s">
        <v>2241</v>
      </c>
      <c r="H1500" s="849"/>
      <c r="I1500" s="849"/>
      <c r="J1500" s="832"/>
      <c r="K1500" s="832"/>
      <c r="L1500" s="849"/>
      <c r="M1500" s="849"/>
      <c r="N1500" s="832"/>
      <c r="O1500" s="832"/>
      <c r="P1500" s="849">
        <v>1</v>
      </c>
      <c r="Q1500" s="849">
        <v>11086</v>
      </c>
      <c r="R1500" s="837"/>
      <c r="S1500" s="850">
        <v>11086</v>
      </c>
    </row>
    <row r="1501" spans="1:19" ht="14.45" customHeight="1" x14ac:dyDescent="0.2">
      <c r="A1501" s="831" t="s">
        <v>6366</v>
      </c>
      <c r="B1501" s="832" t="s">
        <v>6367</v>
      </c>
      <c r="C1501" s="832" t="s">
        <v>616</v>
      </c>
      <c r="D1501" s="832" t="s">
        <v>3285</v>
      </c>
      <c r="E1501" s="832" t="s">
        <v>6368</v>
      </c>
      <c r="F1501" s="832" t="s">
        <v>6624</v>
      </c>
      <c r="G1501" s="832" t="s">
        <v>1043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24.060000000000002</v>
      </c>
      <c r="Q1501" s="849">
        <v>5869.18</v>
      </c>
      <c r="R1501" s="837"/>
      <c r="S1501" s="850">
        <v>243.93931837073981</v>
      </c>
    </row>
    <row r="1502" spans="1:19" ht="14.45" customHeight="1" x14ac:dyDescent="0.2">
      <c r="A1502" s="831" t="s">
        <v>6366</v>
      </c>
      <c r="B1502" s="832" t="s">
        <v>6367</v>
      </c>
      <c r="C1502" s="832" t="s">
        <v>616</v>
      </c>
      <c r="D1502" s="832" t="s">
        <v>3285</v>
      </c>
      <c r="E1502" s="832" t="s">
        <v>6368</v>
      </c>
      <c r="F1502" s="832" t="s">
        <v>6625</v>
      </c>
      <c r="G1502" s="832" t="s">
        <v>1043</v>
      </c>
      <c r="H1502" s="849"/>
      <c r="I1502" s="849"/>
      <c r="J1502" s="832"/>
      <c r="K1502" s="832"/>
      <c r="L1502" s="849"/>
      <c r="M1502" s="849"/>
      <c r="N1502" s="832"/>
      <c r="O1502" s="832"/>
      <c r="P1502" s="849">
        <v>40.490000000000009</v>
      </c>
      <c r="Q1502" s="849">
        <v>17509.11</v>
      </c>
      <c r="R1502" s="837"/>
      <c r="S1502" s="850">
        <v>432.43047666090382</v>
      </c>
    </row>
    <row r="1503" spans="1:19" ht="14.45" customHeight="1" x14ac:dyDescent="0.2">
      <c r="A1503" s="831" t="s">
        <v>6366</v>
      </c>
      <c r="B1503" s="832" t="s">
        <v>6367</v>
      </c>
      <c r="C1503" s="832" t="s">
        <v>616</v>
      </c>
      <c r="D1503" s="832" t="s">
        <v>3285</v>
      </c>
      <c r="E1503" s="832" t="s">
        <v>6368</v>
      </c>
      <c r="F1503" s="832" t="s">
        <v>6628</v>
      </c>
      <c r="G1503" s="832" t="s">
        <v>2529</v>
      </c>
      <c r="H1503" s="849">
        <v>1</v>
      </c>
      <c r="I1503" s="849">
        <v>742.25</v>
      </c>
      <c r="J1503" s="832">
        <v>2.5</v>
      </c>
      <c r="K1503" s="832">
        <v>742.25</v>
      </c>
      <c r="L1503" s="849">
        <v>0.4</v>
      </c>
      <c r="M1503" s="849">
        <v>296.89999999999998</v>
      </c>
      <c r="N1503" s="832">
        <v>1</v>
      </c>
      <c r="O1503" s="832">
        <v>742.24999999999989</v>
      </c>
      <c r="P1503" s="849"/>
      <c r="Q1503" s="849"/>
      <c r="R1503" s="837"/>
      <c r="S1503" s="850"/>
    </row>
    <row r="1504" spans="1:19" ht="14.45" customHeight="1" x14ac:dyDescent="0.2">
      <c r="A1504" s="831" t="s">
        <v>6366</v>
      </c>
      <c r="B1504" s="832" t="s">
        <v>6367</v>
      </c>
      <c r="C1504" s="832" t="s">
        <v>616</v>
      </c>
      <c r="D1504" s="832" t="s">
        <v>3285</v>
      </c>
      <c r="E1504" s="832" t="s">
        <v>6368</v>
      </c>
      <c r="F1504" s="832" t="s">
        <v>6631</v>
      </c>
      <c r="G1504" s="832"/>
      <c r="H1504" s="849"/>
      <c r="I1504" s="849"/>
      <c r="J1504" s="832"/>
      <c r="K1504" s="832"/>
      <c r="L1504" s="849"/>
      <c r="M1504" s="849"/>
      <c r="N1504" s="832"/>
      <c r="O1504" s="832"/>
      <c r="P1504" s="849">
        <v>22.41</v>
      </c>
      <c r="Q1504" s="849">
        <v>5466.6799999999994</v>
      </c>
      <c r="R1504" s="837"/>
      <c r="S1504" s="850">
        <v>243.93931280678265</v>
      </c>
    </row>
    <row r="1505" spans="1:19" ht="14.45" customHeight="1" x14ac:dyDescent="0.2">
      <c r="A1505" s="831" t="s">
        <v>6366</v>
      </c>
      <c r="B1505" s="832" t="s">
        <v>6367</v>
      </c>
      <c r="C1505" s="832" t="s">
        <v>616</v>
      </c>
      <c r="D1505" s="832" t="s">
        <v>3285</v>
      </c>
      <c r="E1505" s="832" t="s">
        <v>6368</v>
      </c>
      <c r="F1505" s="832" t="s">
        <v>6632</v>
      </c>
      <c r="G1505" s="832"/>
      <c r="H1505" s="849"/>
      <c r="I1505" s="849"/>
      <c r="J1505" s="832"/>
      <c r="K1505" s="832"/>
      <c r="L1505" s="849"/>
      <c r="M1505" s="849"/>
      <c r="N1505" s="832"/>
      <c r="O1505" s="832"/>
      <c r="P1505" s="849">
        <v>1</v>
      </c>
      <c r="Q1505" s="849">
        <v>227.46</v>
      </c>
      <c r="R1505" s="837"/>
      <c r="S1505" s="850">
        <v>227.46</v>
      </c>
    </row>
    <row r="1506" spans="1:19" ht="14.45" customHeight="1" x14ac:dyDescent="0.2">
      <c r="A1506" s="831" t="s">
        <v>6366</v>
      </c>
      <c r="B1506" s="832" t="s">
        <v>6367</v>
      </c>
      <c r="C1506" s="832" t="s">
        <v>616</v>
      </c>
      <c r="D1506" s="832" t="s">
        <v>3285</v>
      </c>
      <c r="E1506" s="832" t="s">
        <v>6368</v>
      </c>
      <c r="F1506" s="832" t="s">
        <v>6633</v>
      </c>
      <c r="G1506" s="832"/>
      <c r="H1506" s="849"/>
      <c r="I1506" s="849"/>
      <c r="J1506" s="832"/>
      <c r="K1506" s="832"/>
      <c r="L1506" s="849"/>
      <c r="M1506" s="849"/>
      <c r="N1506" s="832"/>
      <c r="O1506" s="832"/>
      <c r="P1506" s="849">
        <v>40.44</v>
      </c>
      <c r="Q1506" s="849">
        <v>3094.07</v>
      </c>
      <c r="R1506" s="837"/>
      <c r="S1506" s="850">
        <v>76.510138476755699</v>
      </c>
    </row>
    <row r="1507" spans="1:19" ht="14.45" customHeight="1" x14ac:dyDescent="0.2">
      <c r="A1507" s="831" t="s">
        <v>6366</v>
      </c>
      <c r="B1507" s="832" t="s">
        <v>6367</v>
      </c>
      <c r="C1507" s="832" t="s">
        <v>616</v>
      </c>
      <c r="D1507" s="832" t="s">
        <v>3285</v>
      </c>
      <c r="E1507" s="832" t="s">
        <v>6635</v>
      </c>
      <c r="F1507" s="832" t="s">
        <v>6636</v>
      </c>
      <c r="G1507" s="832" t="s">
        <v>6637</v>
      </c>
      <c r="H1507" s="849">
        <v>8</v>
      </c>
      <c r="I1507" s="849">
        <v>16919.14</v>
      </c>
      <c r="J1507" s="832">
        <v>0.60443352375862436</v>
      </c>
      <c r="K1507" s="832">
        <v>2114.8924999999999</v>
      </c>
      <c r="L1507" s="849">
        <v>13</v>
      </c>
      <c r="M1507" s="849">
        <v>27991.73</v>
      </c>
      <c r="N1507" s="832">
        <v>1</v>
      </c>
      <c r="O1507" s="832">
        <v>2153.21</v>
      </c>
      <c r="P1507" s="849">
        <v>18</v>
      </c>
      <c r="Q1507" s="849">
        <v>39320.639999999999</v>
      </c>
      <c r="R1507" s="837">
        <v>1.4047234665381525</v>
      </c>
      <c r="S1507" s="850">
        <v>2184.48</v>
      </c>
    </row>
    <row r="1508" spans="1:19" ht="14.45" customHeight="1" x14ac:dyDescent="0.2">
      <c r="A1508" s="831" t="s">
        <v>6366</v>
      </c>
      <c r="B1508" s="832" t="s">
        <v>6367</v>
      </c>
      <c r="C1508" s="832" t="s">
        <v>616</v>
      </c>
      <c r="D1508" s="832" t="s">
        <v>3285</v>
      </c>
      <c r="E1508" s="832" t="s">
        <v>6635</v>
      </c>
      <c r="F1508" s="832" t="s">
        <v>6638</v>
      </c>
      <c r="G1508" s="832" t="s">
        <v>6639</v>
      </c>
      <c r="H1508" s="849">
        <v>2</v>
      </c>
      <c r="I1508" s="849">
        <v>5282.3</v>
      </c>
      <c r="J1508" s="832">
        <v>0.18166810825868868</v>
      </c>
      <c r="K1508" s="832">
        <v>2641.15</v>
      </c>
      <c r="L1508" s="849">
        <v>11</v>
      </c>
      <c r="M1508" s="849">
        <v>29076.65</v>
      </c>
      <c r="N1508" s="832">
        <v>1</v>
      </c>
      <c r="O1508" s="832">
        <v>2643.3318181818181</v>
      </c>
      <c r="P1508" s="849">
        <v>18</v>
      </c>
      <c r="Q1508" s="849">
        <v>47976.58</v>
      </c>
      <c r="R1508" s="837">
        <v>1.6500036971246688</v>
      </c>
      <c r="S1508" s="850">
        <v>2665.3655555555556</v>
      </c>
    </row>
    <row r="1509" spans="1:19" ht="14.45" customHeight="1" x14ac:dyDescent="0.2">
      <c r="A1509" s="831" t="s">
        <v>6366</v>
      </c>
      <c r="B1509" s="832" t="s">
        <v>6367</v>
      </c>
      <c r="C1509" s="832" t="s">
        <v>616</v>
      </c>
      <c r="D1509" s="832" t="s">
        <v>3285</v>
      </c>
      <c r="E1509" s="832" t="s">
        <v>6635</v>
      </c>
      <c r="F1509" s="832" t="s">
        <v>6640</v>
      </c>
      <c r="G1509" s="832" t="s">
        <v>6641</v>
      </c>
      <c r="H1509" s="849"/>
      <c r="I1509" s="849"/>
      <c r="J1509" s="832"/>
      <c r="K1509" s="832"/>
      <c r="L1509" s="849"/>
      <c r="M1509" s="849"/>
      <c r="N1509" s="832"/>
      <c r="O1509" s="832"/>
      <c r="P1509" s="849">
        <v>1</v>
      </c>
      <c r="Q1509" s="849">
        <v>10346.879999999999</v>
      </c>
      <c r="R1509" s="837"/>
      <c r="S1509" s="850">
        <v>10346.879999999999</v>
      </c>
    </row>
    <row r="1510" spans="1:19" ht="14.45" customHeight="1" x14ac:dyDescent="0.2">
      <c r="A1510" s="831" t="s">
        <v>6366</v>
      </c>
      <c r="B1510" s="832" t="s">
        <v>6367</v>
      </c>
      <c r="C1510" s="832" t="s">
        <v>616</v>
      </c>
      <c r="D1510" s="832" t="s">
        <v>3285</v>
      </c>
      <c r="E1510" s="832" t="s">
        <v>6644</v>
      </c>
      <c r="F1510" s="832" t="s">
        <v>6645</v>
      </c>
      <c r="G1510" s="832" t="s">
        <v>6646</v>
      </c>
      <c r="H1510" s="849"/>
      <c r="I1510" s="849"/>
      <c r="J1510" s="832"/>
      <c r="K1510" s="832"/>
      <c r="L1510" s="849"/>
      <c r="M1510" s="849"/>
      <c r="N1510" s="832"/>
      <c r="O1510" s="832"/>
      <c r="P1510" s="849">
        <v>3</v>
      </c>
      <c r="Q1510" s="849">
        <v>2601</v>
      </c>
      <c r="R1510" s="837"/>
      <c r="S1510" s="850">
        <v>867</v>
      </c>
    </row>
    <row r="1511" spans="1:19" ht="14.45" customHeight="1" x14ac:dyDescent="0.2">
      <c r="A1511" s="831" t="s">
        <v>6366</v>
      </c>
      <c r="B1511" s="832" t="s">
        <v>6367</v>
      </c>
      <c r="C1511" s="832" t="s">
        <v>616</v>
      </c>
      <c r="D1511" s="832" t="s">
        <v>3285</v>
      </c>
      <c r="E1511" s="832" t="s">
        <v>6644</v>
      </c>
      <c r="F1511" s="832" t="s">
        <v>6647</v>
      </c>
      <c r="G1511" s="832" t="s">
        <v>6648</v>
      </c>
      <c r="H1511" s="849">
        <v>92</v>
      </c>
      <c r="I1511" s="849">
        <v>79764</v>
      </c>
      <c r="J1511" s="832">
        <v>1.2723083438409948</v>
      </c>
      <c r="K1511" s="832">
        <v>867</v>
      </c>
      <c r="L1511" s="849">
        <v>86</v>
      </c>
      <c r="M1511" s="849">
        <v>62692.350000000006</v>
      </c>
      <c r="N1511" s="832">
        <v>1</v>
      </c>
      <c r="O1511" s="832">
        <v>728.98081395348845</v>
      </c>
      <c r="P1511" s="849">
        <v>93.63</v>
      </c>
      <c r="Q1511" s="849">
        <v>55749.09</v>
      </c>
      <c r="R1511" s="837">
        <v>0.88924868823708147</v>
      </c>
      <c r="S1511" s="850">
        <v>595.41909644344764</v>
      </c>
    </row>
    <row r="1512" spans="1:19" ht="14.45" customHeight="1" x14ac:dyDescent="0.2">
      <c r="A1512" s="831" t="s">
        <v>6366</v>
      </c>
      <c r="B1512" s="832" t="s">
        <v>6367</v>
      </c>
      <c r="C1512" s="832" t="s">
        <v>616</v>
      </c>
      <c r="D1512" s="832" t="s">
        <v>3285</v>
      </c>
      <c r="E1512" s="832" t="s">
        <v>6644</v>
      </c>
      <c r="F1512" s="832" t="s">
        <v>6651</v>
      </c>
      <c r="G1512" s="832" t="s">
        <v>6652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1</v>
      </c>
      <c r="Q1512" s="849">
        <v>1557.65</v>
      </c>
      <c r="R1512" s="837"/>
      <c r="S1512" s="850">
        <v>1557.65</v>
      </c>
    </row>
    <row r="1513" spans="1:19" ht="14.45" customHeight="1" x14ac:dyDescent="0.2">
      <c r="A1513" s="831" t="s">
        <v>6366</v>
      </c>
      <c r="B1513" s="832" t="s">
        <v>6367</v>
      </c>
      <c r="C1513" s="832" t="s">
        <v>616</v>
      </c>
      <c r="D1513" s="832" t="s">
        <v>3285</v>
      </c>
      <c r="E1513" s="832" t="s">
        <v>6644</v>
      </c>
      <c r="F1513" s="832" t="s">
        <v>6653</v>
      </c>
      <c r="G1513" s="832" t="s">
        <v>6654</v>
      </c>
      <c r="H1513" s="849"/>
      <c r="I1513" s="849"/>
      <c r="J1513" s="832"/>
      <c r="K1513" s="832"/>
      <c r="L1513" s="849">
        <v>1</v>
      </c>
      <c r="M1513" s="849">
        <v>5420</v>
      </c>
      <c r="N1513" s="832">
        <v>1</v>
      </c>
      <c r="O1513" s="832">
        <v>5420</v>
      </c>
      <c r="P1513" s="849"/>
      <c r="Q1513" s="849"/>
      <c r="R1513" s="837"/>
      <c r="S1513" s="850"/>
    </row>
    <row r="1514" spans="1:19" ht="14.45" customHeight="1" x14ac:dyDescent="0.2">
      <c r="A1514" s="831" t="s">
        <v>6366</v>
      </c>
      <c r="B1514" s="832" t="s">
        <v>6367</v>
      </c>
      <c r="C1514" s="832" t="s">
        <v>616</v>
      </c>
      <c r="D1514" s="832" t="s">
        <v>3285</v>
      </c>
      <c r="E1514" s="832" t="s">
        <v>6657</v>
      </c>
      <c r="F1514" s="832" t="s">
        <v>6658</v>
      </c>
      <c r="G1514" s="832" t="s">
        <v>6659</v>
      </c>
      <c r="H1514" s="849"/>
      <c r="I1514" s="849"/>
      <c r="J1514" s="832"/>
      <c r="K1514" s="832"/>
      <c r="L1514" s="849">
        <v>8</v>
      </c>
      <c r="M1514" s="849">
        <v>2400</v>
      </c>
      <c r="N1514" s="832">
        <v>1</v>
      </c>
      <c r="O1514" s="832">
        <v>300</v>
      </c>
      <c r="P1514" s="849">
        <v>3</v>
      </c>
      <c r="Q1514" s="849">
        <v>906</v>
      </c>
      <c r="R1514" s="837">
        <v>0.3775</v>
      </c>
      <c r="S1514" s="850">
        <v>302</v>
      </c>
    </row>
    <row r="1515" spans="1:19" ht="14.45" customHeight="1" x14ac:dyDescent="0.2">
      <c r="A1515" s="831" t="s">
        <v>6366</v>
      </c>
      <c r="B1515" s="832" t="s">
        <v>6367</v>
      </c>
      <c r="C1515" s="832" t="s">
        <v>616</v>
      </c>
      <c r="D1515" s="832" t="s">
        <v>3285</v>
      </c>
      <c r="E1515" s="832" t="s">
        <v>6657</v>
      </c>
      <c r="F1515" s="832" t="s">
        <v>6660</v>
      </c>
      <c r="G1515" s="832" t="s">
        <v>6661</v>
      </c>
      <c r="H1515" s="849">
        <v>48</v>
      </c>
      <c r="I1515" s="849">
        <v>5856</v>
      </c>
      <c r="J1515" s="832">
        <v>0.75134719014626639</v>
      </c>
      <c r="K1515" s="832">
        <v>122</v>
      </c>
      <c r="L1515" s="849">
        <v>64</v>
      </c>
      <c r="M1515" s="849">
        <v>7794</v>
      </c>
      <c r="N1515" s="832">
        <v>1</v>
      </c>
      <c r="O1515" s="832">
        <v>121.78125</v>
      </c>
      <c r="P1515" s="849">
        <v>22</v>
      </c>
      <c r="Q1515" s="849">
        <v>2684</v>
      </c>
      <c r="R1515" s="837">
        <v>0.34436746215037206</v>
      </c>
      <c r="S1515" s="850">
        <v>122</v>
      </c>
    </row>
    <row r="1516" spans="1:19" ht="14.45" customHeight="1" x14ac:dyDescent="0.2">
      <c r="A1516" s="831" t="s">
        <v>6366</v>
      </c>
      <c r="B1516" s="832" t="s">
        <v>6367</v>
      </c>
      <c r="C1516" s="832" t="s">
        <v>616</v>
      </c>
      <c r="D1516" s="832" t="s">
        <v>3285</v>
      </c>
      <c r="E1516" s="832" t="s">
        <v>6657</v>
      </c>
      <c r="F1516" s="832" t="s">
        <v>6662</v>
      </c>
      <c r="G1516" s="832" t="s">
        <v>6663</v>
      </c>
      <c r="H1516" s="849">
        <v>50</v>
      </c>
      <c r="I1516" s="849">
        <v>7350</v>
      </c>
      <c r="J1516" s="832">
        <v>0.30654377111398423</v>
      </c>
      <c r="K1516" s="832">
        <v>147</v>
      </c>
      <c r="L1516" s="849">
        <v>163</v>
      </c>
      <c r="M1516" s="849">
        <v>23977</v>
      </c>
      <c r="N1516" s="832">
        <v>1</v>
      </c>
      <c r="O1516" s="832">
        <v>147.09815950920245</v>
      </c>
      <c r="P1516" s="849">
        <v>68</v>
      </c>
      <c r="Q1516" s="849">
        <v>10268</v>
      </c>
      <c r="R1516" s="837">
        <v>0.42824373357801226</v>
      </c>
      <c r="S1516" s="850">
        <v>151</v>
      </c>
    </row>
    <row r="1517" spans="1:19" ht="14.45" customHeight="1" x14ac:dyDescent="0.2">
      <c r="A1517" s="831" t="s">
        <v>6366</v>
      </c>
      <c r="B1517" s="832" t="s">
        <v>6367</v>
      </c>
      <c r="C1517" s="832" t="s">
        <v>616</v>
      </c>
      <c r="D1517" s="832" t="s">
        <v>3285</v>
      </c>
      <c r="E1517" s="832" t="s">
        <v>6657</v>
      </c>
      <c r="F1517" s="832" t="s">
        <v>6664</v>
      </c>
      <c r="G1517" s="832" t="s">
        <v>6665</v>
      </c>
      <c r="H1517" s="849">
        <v>5</v>
      </c>
      <c r="I1517" s="849">
        <v>980</v>
      </c>
      <c r="J1517" s="832">
        <v>0.23809523809523808</v>
      </c>
      <c r="K1517" s="832">
        <v>196</v>
      </c>
      <c r="L1517" s="849">
        <v>21</v>
      </c>
      <c r="M1517" s="849">
        <v>4116</v>
      </c>
      <c r="N1517" s="832">
        <v>1</v>
      </c>
      <c r="O1517" s="832">
        <v>196</v>
      </c>
      <c r="P1517" s="849">
        <v>35</v>
      </c>
      <c r="Q1517" s="849">
        <v>6965</v>
      </c>
      <c r="R1517" s="837">
        <v>1.6921768707482994</v>
      </c>
      <c r="S1517" s="850">
        <v>199</v>
      </c>
    </row>
    <row r="1518" spans="1:19" ht="14.45" customHeight="1" x14ac:dyDescent="0.2">
      <c r="A1518" s="831" t="s">
        <v>6366</v>
      </c>
      <c r="B1518" s="832" t="s">
        <v>6367</v>
      </c>
      <c r="C1518" s="832" t="s">
        <v>616</v>
      </c>
      <c r="D1518" s="832" t="s">
        <v>3285</v>
      </c>
      <c r="E1518" s="832" t="s">
        <v>6657</v>
      </c>
      <c r="F1518" s="832" t="s">
        <v>6666</v>
      </c>
      <c r="G1518" s="832" t="s">
        <v>6667</v>
      </c>
      <c r="H1518" s="849">
        <v>1649</v>
      </c>
      <c r="I1518" s="849">
        <v>61013</v>
      </c>
      <c r="J1518" s="832">
        <v>1.1172086720867209</v>
      </c>
      <c r="K1518" s="832">
        <v>37</v>
      </c>
      <c r="L1518" s="849">
        <v>1476</v>
      </c>
      <c r="M1518" s="849">
        <v>54612</v>
      </c>
      <c r="N1518" s="832">
        <v>1</v>
      </c>
      <c r="O1518" s="832">
        <v>37</v>
      </c>
      <c r="P1518" s="849">
        <v>1532</v>
      </c>
      <c r="Q1518" s="849">
        <v>58216</v>
      </c>
      <c r="R1518" s="837">
        <v>1.0659928220903832</v>
      </c>
      <c r="S1518" s="850">
        <v>38</v>
      </c>
    </row>
    <row r="1519" spans="1:19" ht="14.45" customHeight="1" x14ac:dyDescent="0.2">
      <c r="A1519" s="831" t="s">
        <v>6366</v>
      </c>
      <c r="B1519" s="832" t="s">
        <v>6367</v>
      </c>
      <c r="C1519" s="832" t="s">
        <v>616</v>
      </c>
      <c r="D1519" s="832" t="s">
        <v>3285</v>
      </c>
      <c r="E1519" s="832" t="s">
        <v>6657</v>
      </c>
      <c r="F1519" s="832" t="s">
        <v>6672</v>
      </c>
      <c r="G1519" s="832" t="s">
        <v>6673</v>
      </c>
      <c r="H1519" s="849">
        <v>1888</v>
      </c>
      <c r="I1519" s="849">
        <v>334176</v>
      </c>
      <c r="J1519" s="832">
        <v>1.1704446748297794</v>
      </c>
      <c r="K1519" s="832">
        <v>177</v>
      </c>
      <c r="L1519" s="849">
        <v>1604</v>
      </c>
      <c r="M1519" s="849">
        <v>285512</v>
      </c>
      <c r="N1519" s="832">
        <v>1</v>
      </c>
      <c r="O1519" s="832">
        <v>178</v>
      </c>
      <c r="P1519" s="849">
        <v>1797</v>
      </c>
      <c r="Q1519" s="849">
        <v>321663</v>
      </c>
      <c r="R1519" s="837">
        <v>1.1266181456471183</v>
      </c>
      <c r="S1519" s="850">
        <v>179</v>
      </c>
    </row>
    <row r="1520" spans="1:19" ht="14.45" customHeight="1" x14ac:dyDescent="0.2">
      <c r="A1520" s="831" t="s">
        <v>6366</v>
      </c>
      <c r="B1520" s="832" t="s">
        <v>6367</v>
      </c>
      <c r="C1520" s="832" t="s">
        <v>616</v>
      </c>
      <c r="D1520" s="832" t="s">
        <v>3285</v>
      </c>
      <c r="E1520" s="832" t="s">
        <v>6657</v>
      </c>
      <c r="F1520" s="832" t="s">
        <v>6676</v>
      </c>
      <c r="G1520" s="832" t="s">
        <v>6677</v>
      </c>
      <c r="H1520" s="849">
        <v>155</v>
      </c>
      <c r="I1520" s="849">
        <v>0</v>
      </c>
      <c r="J1520" s="832"/>
      <c r="K1520" s="832">
        <v>0</v>
      </c>
      <c r="L1520" s="849">
        <v>275</v>
      </c>
      <c r="M1520" s="849">
        <v>0</v>
      </c>
      <c r="N1520" s="832"/>
      <c r="O1520" s="832">
        <v>0</v>
      </c>
      <c r="P1520" s="849">
        <v>354</v>
      </c>
      <c r="Q1520" s="849">
        <v>0</v>
      </c>
      <c r="R1520" s="837"/>
      <c r="S1520" s="850">
        <v>0</v>
      </c>
    </row>
    <row r="1521" spans="1:19" ht="14.45" customHeight="1" x14ac:dyDescent="0.2">
      <c r="A1521" s="831" t="s">
        <v>6366</v>
      </c>
      <c r="B1521" s="832" t="s">
        <v>6367</v>
      </c>
      <c r="C1521" s="832" t="s">
        <v>616</v>
      </c>
      <c r="D1521" s="832" t="s">
        <v>3285</v>
      </c>
      <c r="E1521" s="832" t="s">
        <v>6657</v>
      </c>
      <c r="F1521" s="832" t="s">
        <v>6678</v>
      </c>
      <c r="G1521" s="832" t="s">
        <v>6679</v>
      </c>
      <c r="H1521" s="849">
        <v>2</v>
      </c>
      <c r="I1521" s="849">
        <v>0</v>
      </c>
      <c r="J1521" s="832"/>
      <c r="K1521" s="832">
        <v>0</v>
      </c>
      <c r="L1521" s="849">
        <v>3</v>
      </c>
      <c r="M1521" s="849">
        <v>0</v>
      </c>
      <c r="N1521" s="832"/>
      <c r="O1521" s="832">
        <v>0</v>
      </c>
      <c r="P1521" s="849"/>
      <c r="Q1521" s="849"/>
      <c r="R1521" s="837"/>
      <c r="S1521" s="850"/>
    </row>
    <row r="1522" spans="1:19" ht="14.45" customHeight="1" x14ac:dyDescent="0.2">
      <c r="A1522" s="831" t="s">
        <v>6366</v>
      </c>
      <c r="B1522" s="832" t="s">
        <v>6367</v>
      </c>
      <c r="C1522" s="832" t="s">
        <v>616</v>
      </c>
      <c r="D1522" s="832" t="s">
        <v>3285</v>
      </c>
      <c r="E1522" s="832" t="s">
        <v>6657</v>
      </c>
      <c r="F1522" s="832" t="s">
        <v>6680</v>
      </c>
      <c r="G1522" s="832" t="s">
        <v>6681</v>
      </c>
      <c r="H1522" s="849">
        <v>989</v>
      </c>
      <c r="I1522" s="849">
        <v>240327</v>
      </c>
      <c r="J1522" s="832">
        <v>1.3660842181851254</v>
      </c>
      <c r="K1522" s="832">
        <v>243</v>
      </c>
      <c r="L1522" s="849">
        <v>721</v>
      </c>
      <c r="M1522" s="849">
        <v>175924</v>
      </c>
      <c r="N1522" s="832">
        <v>1</v>
      </c>
      <c r="O1522" s="832">
        <v>244</v>
      </c>
      <c r="P1522" s="849">
        <v>739</v>
      </c>
      <c r="Q1522" s="849">
        <v>181055</v>
      </c>
      <c r="R1522" s="837">
        <v>1.029166003501512</v>
      </c>
      <c r="S1522" s="850">
        <v>245</v>
      </c>
    </row>
    <row r="1523" spans="1:19" ht="14.45" customHeight="1" x14ac:dyDescent="0.2">
      <c r="A1523" s="831" t="s">
        <v>6366</v>
      </c>
      <c r="B1523" s="832" t="s">
        <v>6367</v>
      </c>
      <c r="C1523" s="832" t="s">
        <v>616</v>
      </c>
      <c r="D1523" s="832" t="s">
        <v>3285</v>
      </c>
      <c r="E1523" s="832" t="s">
        <v>6657</v>
      </c>
      <c r="F1523" s="832" t="s">
        <v>6682</v>
      </c>
      <c r="G1523" s="832" t="s">
        <v>6683</v>
      </c>
      <c r="H1523" s="849">
        <v>2406</v>
      </c>
      <c r="I1523" s="849">
        <v>80199.900000000023</v>
      </c>
      <c r="J1523" s="832">
        <v>1.5423081420125262</v>
      </c>
      <c r="K1523" s="832">
        <v>33.333291770573574</v>
      </c>
      <c r="L1523" s="849">
        <v>1560</v>
      </c>
      <c r="M1523" s="849">
        <v>51999.920000000013</v>
      </c>
      <c r="N1523" s="832">
        <v>1</v>
      </c>
      <c r="O1523" s="832">
        <v>33.333282051282062</v>
      </c>
      <c r="P1523" s="849">
        <v>1986</v>
      </c>
      <c r="Q1523" s="849">
        <v>66199.960000000021</v>
      </c>
      <c r="R1523" s="837">
        <v>1.2730781124278654</v>
      </c>
      <c r="S1523" s="850">
        <v>33.333313192346438</v>
      </c>
    </row>
    <row r="1524" spans="1:19" ht="14.45" customHeight="1" x14ac:dyDescent="0.2">
      <c r="A1524" s="831" t="s">
        <v>6366</v>
      </c>
      <c r="B1524" s="832" t="s">
        <v>6367</v>
      </c>
      <c r="C1524" s="832" t="s">
        <v>616</v>
      </c>
      <c r="D1524" s="832" t="s">
        <v>3285</v>
      </c>
      <c r="E1524" s="832" t="s">
        <v>6657</v>
      </c>
      <c r="F1524" s="832" t="s">
        <v>6684</v>
      </c>
      <c r="G1524" s="832" t="s">
        <v>6685</v>
      </c>
      <c r="H1524" s="849">
        <v>277</v>
      </c>
      <c r="I1524" s="849">
        <v>10249</v>
      </c>
      <c r="J1524" s="832">
        <v>0.95847750865051906</v>
      </c>
      <c r="K1524" s="832">
        <v>37</v>
      </c>
      <c r="L1524" s="849">
        <v>289</v>
      </c>
      <c r="M1524" s="849">
        <v>10693</v>
      </c>
      <c r="N1524" s="832">
        <v>1</v>
      </c>
      <c r="O1524" s="832">
        <v>37</v>
      </c>
      <c r="P1524" s="849">
        <v>343</v>
      </c>
      <c r="Q1524" s="849">
        <v>13034</v>
      </c>
      <c r="R1524" s="837">
        <v>1.2189282708313851</v>
      </c>
      <c r="S1524" s="850">
        <v>38</v>
      </c>
    </row>
    <row r="1525" spans="1:19" ht="14.45" customHeight="1" x14ac:dyDescent="0.2">
      <c r="A1525" s="831" t="s">
        <v>6366</v>
      </c>
      <c r="B1525" s="832" t="s">
        <v>6367</v>
      </c>
      <c r="C1525" s="832" t="s">
        <v>616</v>
      </c>
      <c r="D1525" s="832" t="s">
        <v>3285</v>
      </c>
      <c r="E1525" s="832" t="s">
        <v>6657</v>
      </c>
      <c r="F1525" s="832" t="s">
        <v>6686</v>
      </c>
      <c r="G1525" s="832" t="s">
        <v>6687</v>
      </c>
      <c r="H1525" s="849">
        <v>1</v>
      </c>
      <c r="I1525" s="849">
        <v>86</v>
      </c>
      <c r="J1525" s="832">
        <v>0.14285714285714285</v>
      </c>
      <c r="K1525" s="832">
        <v>86</v>
      </c>
      <c r="L1525" s="849">
        <v>7</v>
      </c>
      <c r="M1525" s="849">
        <v>602</v>
      </c>
      <c r="N1525" s="832">
        <v>1</v>
      </c>
      <c r="O1525" s="832">
        <v>86</v>
      </c>
      <c r="P1525" s="849">
        <v>3</v>
      </c>
      <c r="Q1525" s="849">
        <v>261</v>
      </c>
      <c r="R1525" s="837">
        <v>0.43355481727574752</v>
      </c>
      <c r="S1525" s="850">
        <v>87</v>
      </c>
    </row>
    <row r="1526" spans="1:19" ht="14.45" customHeight="1" x14ac:dyDescent="0.2">
      <c r="A1526" s="831" t="s">
        <v>6366</v>
      </c>
      <c r="B1526" s="832" t="s">
        <v>6367</v>
      </c>
      <c r="C1526" s="832" t="s">
        <v>616</v>
      </c>
      <c r="D1526" s="832" t="s">
        <v>3285</v>
      </c>
      <c r="E1526" s="832" t="s">
        <v>6657</v>
      </c>
      <c r="F1526" s="832" t="s">
        <v>6688</v>
      </c>
      <c r="G1526" s="832" t="s">
        <v>6689</v>
      </c>
      <c r="H1526" s="849">
        <v>237</v>
      </c>
      <c r="I1526" s="849">
        <v>7584</v>
      </c>
      <c r="J1526" s="832">
        <v>0.72256097560975607</v>
      </c>
      <c r="K1526" s="832">
        <v>32</v>
      </c>
      <c r="L1526" s="849">
        <v>328</v>
      </c>
      <c r="M1526" s="849">
        <v>10496</v>
      </c>
      <c r="N1526" s="832">
        <v>1</v>
      </c>
      <c r="O1526" s="832">
        <v>32</v>
      </c>
      <c r="P1526" s="849">
        <v>394</v>
      </c>
      <c r="Q1526" s="849">
        <v>13002</v>
      </c>
      <c r="R1526" s="837">
        <v>1.2387576219512195</v>
      </c>
      <c r="S1526" s="850">
        <v>33</v>
      </c>
    </row>
    <row r="1527" spans="1:19" ht="14.45" customHeight="1" x14ac:dyDescent="0.2">
      <c r="A1527" s="831" t="s">
        <v>6366</v>
      </c>
      <c r="B1527" s="832" t="s">
        <v>6367</v>
      </c>
      <c r="C1527" s="832" t="s">
        <v>616</v>
      </c>
      <c r="D1527" s="832" t="s">
        <v>3285</v>
      </c>
      <c r="E1527" s="832" t="s">
        <v>6657</v>
      </c>
      <c r="F1527" s="832" t="s">
        <v>6694</v>
      </c>
      <c r="G1527" s="832" t="s">
        <v>6695</v>
      </c>
      <c r="H1527" s="849">
        <v>688</v>
      </c>
      <c r="I1527" s="849">
        <v>90816</v>
      </c>
      <c r="J1527" s="832">
        <v>2.212218649517685</v>
      </c>
      <c r="K1527" s="832">
        <v>132</v>
      </c>
      <c r="L1527" s="849">
        <v>311</v>
      </c>
      <c r="M1527" s="849">
        <v>41052</v>
      </c>
      <c r="N1527" s="832">
        <v>1</v>
      </c>
      <c r="O1527" s="832">
        <v>132</v>
      </c>
      <c r="P1527" s="849">
        <v>461</v>
      </c>
      <c r="Q1527" s="849">
        <v>62235</v>
      </c>
      <c r="R1527" s="837">
        <v>1.5160040923706519</v>
      </c>
      <c r="S1527" s="850">
        <v>135</v>
      </c>
    </row>
    <row r="1528" spans="1:19" ht="14.45" customHeight="1" x14ac:dyDescent="0.2">
      <c r="A1528" s="831" t="s">
        <v>6366</v>
      </c>
      <c r="B1528" s="832" t="s">
        <v>6367</v>
      </c>
      <c r="C1528" s="832" t="s">
        <v>616</v>
      </c>
      <c r="D1528" s="832" t="s">
        <v>3285</v>
      </c>
      <c r="E1528" s="832" t="s">
        <v>6657</v>
      </c>
      <c r="F1528" s="832" t="s">
        <v>6698</v>
      </c>
      <c r="G1528" s="832" t="s">
        <v>6699</v>
      </c>
      <c r="H1528" s="849">
        <v>456</v>
      </c>
      <c r="I1528" s="849">
        <v>161880</v>
      </c>
      <c r="J1528" s="832">
        <v>0.99563318777292575</v>
      </c>
      <c r="K1528" s="832">
        <v>355</v>
      </c>
      <c r="L1528" s="849">
        <v>458</v>
      </c>
      <c r="M1528" s="849">
        <v>162590</v>
      </c>
      <c r="N1528" s="832">
        <v>1</v>
      </c>
      <c r="O1528" s="832">
        <v>355</v>
      </c>
      <c r="P1528" s="849">
        <v>431</v>
      </c>
      <c r="Q1528" s="849">
        <v>154298</v>
      </c>
      <c r="R1528" s="837">
        <v>0.94900055353957813</v>
      </c>
      <c r="S1528" s="850">
        <v>358</v>
      </c>
    </row>
    <row r="1529" spans="1:19" ht="14.45" customHeight="1" x14ac:dyDescent="0.2">
      <c r="A1529" s="831" t="s">
        <v>6366</v>
      </c>
      <c r="B1529" s="832" t="s">
        <v>6367</v>
      </c>
      <c r="C1529" s="832" t="s">
        <v>616</v>
      </c>
      <c r="D1529" s="832" t="s">
        <v>3285</v>
      </c>
      <c r="E1529" s="832" t="s">
        <v>6657</v>
      </c>
      <c r="F1529" s="832" t="s">
        <v>6700</v>
      </c>
      <c r="G1529" s="832" t="s">
        <v>6701</v>
      </c>
      <c r="H1529" s="849">
        <v>182</v>
      </c>
      <c r="I1529" s="849">
        <v>10738</v>
      </c>
      <c r="J1529" s="832">
        <v>0.57293778678902996</v>
      </c>
      <c r="K1529" s="832">
        <v>59</v>
      </c>
      <c r="L1529" s="849">
        <v>316</v>
      </c>
      <c r="M1529" s="849">
        <v>18742</v>
      </c>
      <c r="N1529" s="832">
        <v>1</v>
      </c>
      <c r="O1529" s="832">
        <v>59.310126582278478</v>
      </c>
      <c r="P1529" s="849">
        <v>450</v>
      </c>
      <c r="Q1529" s="849">
        <v>27450</v>
      </c>
      <c r="R1529" s="837">
        <v>1.4646249066268275</v>
      </c>
      <c r="S1529" s="850">
        <v>61</v>
      </c>
    </row>
    <row r="1530" spans="1:19" ht="14.45" customHeight="1" x14ac:dyDescent="0.2">
      <c r="A1530" s="831" t="s">
        <v>6366</v>
      </c>
      <c r="B1530" s="832" t="s">
        <v>6367</v>
      </c>
      <c r="C1530" s="832" t="s">
        <v>616</v>
      </c>
      <c r="D1530" s="832" t="s">
        <v>3285</v>
      </c>
      <c r="E1530" s="832" t="s">
        <v>6657</v>
      </c>
      <c r="F1530" s="832" t="s">
        <v>6702</v>
      </c>
      <c r="G1530" s="832" t="s">
        <v>6703</v>
      </c>
      <c r="H1530" s="849">
        <v>76</v>
      </c>
      <c r="I1530" s="849">
        <v>53276</v>
      </c>
      <c r="J1530" s="832">
        <v>1.5178347578347577</v>
      </c>
      <c r="K1530" s="832">
        <v>701</v>
      </c>
      <c r="L1530" s="849">
        <v>50</v>
      </c>
      <c r="M1530" s="849">
        <v>35100</v>
      </c>
      <c r="N1530" s="832">
        <v>1</v>
      </c>
      <c r="O1530" s="832">
        <v>702</v>
      </c>
      <c r="P1530" s="849">
        <v>77</v>
      </c>
      <c r="Q1530" s="849">
        <v>54439</v>
      </c>
      <c r="R1530" s="837">
        <v>1.550968660968661</v>
      </c>
      <c r="S1530" s="850">
        <v>707</v>
      </c>
    </row>
    <row r="1531" spans="1:19" ht="14.45" customHeight="1" x14ac:dyDescent="0.2">
      <c r="A1531" s="831" t="s">
        <v>6366</v>
      </c>
      <c r="B1531" s="832" t="s">
        <v>6367</v>
      </c>
      <c r="C1531" s="832" t="s">
        <v>616</v>
      </c>
      <c r="D1531" s="832" t="s">
        <v>3285</v>
      </c>
      <c r="E1531" s="832" t="s">
        <v>6657</v>
      </c>
      <c r="F1531" s="832" t="s">
        <v>6706</v>
      </c>
      <c r="G1531" s="832" t="s">
        <v>6707</v>
      </c>
      <c r="H1531" s="849">
        <v>155</v>
      </c>
      <c r="I1531" s="849">
        <v>17980</v>
      </c>
      <c r="J1531" s="832">
        <v>0.38357333333333332</v>
      </c>
      <c r="K1531" s="832">
        <v>116</v>
      </c>
      <c r="L1531" s="849">
        <v>405</v>
      </c>
      <c r="M1531" s="849">
        <v>46875</v>
      </c>
      <c r="N1531" s="832">
        <v>1</v>
      </c>
      <c r="O1531" s="832">
        <v>115.74074074074075</v>
      </c>
      <c r="P1531" s="849">
        <v>418</v>
      </c>
      <c r="Q1531" s="849">
        <v>48488</v>
      </c>
      <c r="R1531" s="837">
        <v>1.0344106666666666</v>
      </c>
      <c r="S1531" s="850">
        <v>116</v>
      </c>
    </row>
    <row r="1532" spans="1:19" ht="14.45" customHeight="1" x14ac:dyDescent="0.2">
      <c r="A1532" s="831" t="s">
        <v>6366</v>
      </c>
      <c r="B1532" s="832" t="s">
        <v>6367</v>
      </c>
      <c r="C1532" s="832" t="s">
        <v>616</v>
      </c>
      <c r="D1532" s="832" t="s">
        <v>3285</v>
      </c>
      <c r="E1532" s="832" t="s">
        <v>6657</v>
      </c>
      <c r="F1532" s="832" t="s">
        <v>6708</v>
      </c>
      <c r="G1532" s="832" t="s">
        <v>6709</v>
      </c>
      <c r="H1532" s="849"/>
      <c r="I1532" s="849"/>
      <c r="J1532" s="832"/>
      <c r="K1532" s="832"/>
      <c r="L1532" s="849">
        <v>27</v>
      </c>
      <c r="M1532" s="849">
        <v>0</v>
      </c>
      <c r="N1532" s="832"/>
      <c r="O1532" s="832">
        <v>0</v>
      </c>
      <c r="P1532" s="849">
        <v>61</v>
      </c>
      <c r="Q1532" s="849">
        <v>0</v>
      </c>
      <c r="R1532" s="837"/>
      <c r="S1532" s="850">
        <v>0</v>
      </c>
    </row>
    <row r="1533" spans="1:19" ht="14.45" customHeight="1" x14ac:dyDescent="0.2">
      <c r="A1533" s="831" t="s">
        <v>6366</v>
      </c>
      <c r="B1533" s="832" t="s">
        <v>6367</v>
      </c>
      <c r="C1533" s="832" t="s">
        <v>616</v>
      </c>
      <c r="D1533" s="832" t="s">
        <v>3286</v>
      </c>
      <c r="E1533" s="832" t="s">
        <v>6368</v>
      </c>
      <c r="F1533" s="832" t="s">
        <v>6369</v>
      </c>
      <c r="G1533" s="832" t="s">
        <v>6370</v>
      </c>
      <c r="H1533" s="849"/>
      <c r="I1533" s="849"/>
      <c r="J1533" s="832"/>
      <c r="K1533" s="832"/>
      <c r="L1533" s="849">
        <v>0.4</v>
      </c>
      <c r="M1533" s="849">
        <v>21.64</v>
      </c>
      <c r="N1533" s="832">
        <v>1</v>
      </c>
      <c r="O1533" s="832">
        <v>54.1</v>
      </c>
      <c r="P1533" s="849">
        <v>1.2</v>
      </c>
      <c r="Q1533" s="849">
        <v>65.16</v>
      </c>
      <c r="R1533" s="837">
        <v>3.0110905730129387</v>
      </c>
      <c r="S1533" s="850">
        <v>54.3</v>
      </c>
    </row>
    <row r="1534" spans="1:19" ht="14.45" customHeight="1" x14ac:dyDescent="0.2">
      <c r="A1534" s="831" t="s">
        <v>6366</v>
      </c>
      <c r="B1534" s="832" t="s">
        <v>6367</v>
      </c>
      <c r="C1534" s="832" t="s">
        <v>616</v>
      </c>
      <c r="D1534" s="832" t="s">
        <v>3286</v>
      </c>
      <c r="E1534" s="832" t="s">
        <v>6368</v>
      </c>
      <c r="F1534" s="832" t="s">
        <v>6371</v>
      </c>
      <c r="G1534" s="832" t="s">
        <v>6370</v>
      </c>
      <c r="H1534" s="849">
        <v>3.4</v>
      </c>
      <c r="I1534" s="849">
        <v>368.12</v>
      </c>
      <c r="J1534" s="832">
        <v>0.80957093532141366</v>
      </c>
      <c r="K1534" s="832">
        <v>108.27058823529413</v>
      </c>
      <c r="L1534" s="849">
        <v>4.2</v>
      </c>
      <c r="M1534" s="849">
        <v>454.71</v>
      </c>
      <c r="N1534" s="832">
        <v>1</v>
      </c>
      <c r="O1534" s="832">
        <v>108.26428571428571</v>
      </c>
      <c r="P1534" s="849">
        <v>2</v>
      </c>
      <c r="Q1534" s="849">
        <v>217.35999999999999</v>
      </c>
      <c r="R1534" s="837">
        <v>0.47801895713751619</v>
      </c>
      <c r="S1534" s="850">
        <v>108.67999999999999</v>
      </c>
    </row>
    <row r="1535" spans="1:19" ht="14.45" customHeight="1" x14ac:dyDescent="0.2">
      <c r="A1535" s="831" t="s">
        <v>6366</v>
      </c>
      <c r="B1535" s="832" t="s">
        <v>6367</v>
      </c>
      <c r="C1535" s="832" t="s">
        <v>616</v>
      </c>
      <c r="D1535" s="832" t="s">
        <v>3286</v>
      </c>
      <c r="E1535" s="832" t="s">
        <v>6368</v>
      </c>
      <c r="F1535" s="832" t="s">
        <v>6372</v>
      </c>
      <c r="G1535" s="832" t="s">
        <v>6373</v>
      </c>
      <c r="H1535" s="849">
        <v>0.1</v>
      </c>
      <c r="I1535" s="849">
        <v>15.1</v>
      </c>
      <c r="J1535" s="832"/>
      <c r="K1535" s="832">
        <v>151</v>
      </c>
      <c r="L1535" s="849"/>
      <c r="M1535" s="849"/>
      <c r="N1535" s="832"/>
      <c r="O1535" s="832"/>
      <c r="P1535" s="849"/>
      <c r="Q1535" s="849"/>
      <c r="R1535" s="837"/>
      <c r="S1535" s="850"/>
    </row>
    <row r="1536" spans="1:19" ht="14.45" customHeight="1" x14ac:dyDescent="0.2">
      <c r="A1536" s="831" t="s">
        <v>6366</v>
      </c>
      <c r="B1536" s="832" t="s">
        <v>6367</v>
      </c>
      <c r="C1536" s="832" t="s">
        <v>616</v>
      </c>
      <c r="D1536" s="832" t="s">
        <v>3286</v>
      </c>
      <c r="E1536" s="832" t="s">
        <v>6368</v>
      </c>
      <c r="F1536" s="832" t="s">
        <v>6374</v>
      </c>
      <c r="G1536" s="832" t="s">
        <v>1295</v>
      </c>
      <c r="H1536" s="849">
        <v>0.1</v>
      </c>
      <c r="I1536" s="849">
        <v>5.31</v>
      </c>
      <c r="J1536" s="832">
        <v>0.44176372712146422</v>
      </c>
      <c r="K1536" s="832">
        <v>53.099999999999994</v>
      </c>
      <c r="L1536" s="849">
        <v>0.2</v>
      </c>
      <c r="M1536" s="849">
        <v>12.02</v>
      </c>
      <c r="N1536" s="832">
        <v>1</v>
      </c>
      <c r="O1536" s="832">
        <v>60.099999999999994</v>
      </c>
      <c r="P1536" s="849"/>
      <c r="Q1536" s="849"/>
      <c r="R1536" s="837"/>
      <c r="S1536" s="850"/>
    </row>
    <row r="1537" spans="1:19" ht="14.45" customHeight="1" x14ac:dyDescent="0.2">
      <c r="A1537" s="831" t="s">
        <v>6366</v>
      </c>
      <c r="B1537" s="832" t="s">
        <v>6367</v>
      </c>
      <c r="C1537" s="832" t="s">
        <v>616</v>
      </c>
      <c r="D1537" s="832" t="s">
        <v>3286</v>
      </c>
      <c r="E1537" s="832" t="s">
        <v>6368</v>
      </c>
      <c r="F1537" s="832" t="s">
        <v>6375</v>
      </c>
      <c r="G1537" s="832" t="s">
        <v>6376</v>
      </c>
      <c r="H1537" s="849">
        <v>3.6</v>
      </c>
      <c r="I1537" s="849">
        <v>46.32</v>
      </c>
      <c r="J1537" s="832">
        <v>1.0002159360829195</v>
      </c>
      <c r="K1537" s="832">
        <v>12.866666666666667</v>
      </c>
      <c r="L1537" s="849">
        <v>3.6</v>
      </c>
      <c r="M1537" s="849">
        <v>46.31</v>
      </c>
      <c r="N1537" s="832">
        <v>1</v>
      </c>
      <c r="O1537" s="832">
        <v>12.863888888888889</v>
      </c>
      <c r="P1537" s="849">
        <v>0.4</v>
      </c>
      <c r="Q1537" s="849">
        <v>5.14</v>
      </c>
      <c r="R1537" s="837">
        <v>0.11099114662060029</v>
      </c>
      <c r="S1537" s="850">
        <v>12.849999999999998</v>
      </c>
    </row>
    <row r="1538" spans="1:19" ht="14.45" customHeight="1" x14ac:dyDescent="0.2">
      <c r="A1538" s="831" t="s">
        <v>6366</v>
      </c>
      <c r="B1538" s="832" t="s">
        <v>6367</v>
      </c>
      <c r="C1538" s="832" t="s">
        <v>616</v>
      </c>
      <c r="D1538" s="832" t="s">
        <v>3286</v>
      </c>
      <c r="E1538" s="832" t="s">
        <v>6368</v>
      </c>
      <c r="F1538" s="832" t="s">
        <v>6377</v>
      </c>
      <c r="G1538" s="832" t="s">
        <v>6378</v>
      </c>
      <c r="H1538" s="849">
        <v>4.5</v>
      </c>
      <c r="I1538" s="849">
        <v>924.30000000000007</v>
      </c>
      <c r="J1538" s="832">
        <v>2.230668983492615</v>
      </c>
      <c r="K1538" s="832">
        <v>205.4</v>
      </c>
      <c r="L1538" s="849">
        <v>2.4000000000000004</v>
      </c>
      <c r="M1538" s="849">
        <v>414.36</v>
      </c>
      <c r="N1538" s="832">
        <v>1</v>
      </c>
      <c r="O1538" s="832">
        <v>172.64999999999998</v>
      </c>
      <c r="P1538" s="849">
        <v>7.9</v>
      </c>
      <c r="Q1538" s="849">
        <v>1324.8999999999999</v>
      </c>
      <c r="R1538" s="837">
        <v>3.1974611448981558</v>
      </c>
      <c r="S1538" s="850">
        <v>167.70886075949363</v>
      </c>
    </row>
    <row r="1539" spans="1:19" ht="14.45" customHeight="1" x14ac:dyDescent="0.2">
      <c r="A1539" s="831" t="s">
        <v>6366</v>
      </c>
      <c r="B1539" s="832" t="s">
        <v>6367</v>
      </c>
      <c r="C1539" s="832" t="s">
        <v>616</v>
      </c>
      <c r="D1539" s="832" t="s">
        <v>3286</v>
      </c>
      <c r="E1539" s="832" t="s">
        <v>6368</v>
      </c>
      <c r="F1539" s="832" t="s">
        <v>6379</v>
      </c>
      <c r="G1539" s="832" t="s">
        <v>6380</v>
      </c>
      <c r="H1539" s="849">
        <v>11</v>
      </c>
      <c r="I1539" s="849">
        <v>63577.38</v>
      </c>
      <c r="J1539" s="832">
        <v>1.6757701796558706</v>
      </c>
      <c r="K1539" s="832">
        <v>5779.7618181818179</v>
      </c>
      <c r="L1539" s="849">
        <v>8</v>
      </c>
      <c r="M1539" s="849">
        <v>37939.199999999997</v>
      </c>
      <c r="N1539" s="832">
        <v>1</v>
      </c>
      <c r="O1539" s="832">
        <v>4742.3999999999996</v>
      </c>
      <c r="P1539" s="849">
        <v>1</v>
      </c>
      <c r="Q1539" s="849">
        <v>4742.3999999999996</v>
      </c>
      <c r="R1539" s="837">
        <v>0.125</v>
      </c>
      <c r="S1539" s="850">
        <v>4742.3999999999996</v>
      </c>
    </row>
    <row r="1540" spans="1:19" ht="14.45" customHeight="1" x14ac:dyDescent="0.2">
      <c r="A1540" s="831" t="s">
        <v>6366</v>
      </c>
      <c r="B1540" s="832" t="s">
        <v>6367</v>
      </c>
      <c r="C1540" s="832" t="s">
        <v>616</v>
      </c>
      <c r="D1540" s="832" t="s">
        <v>3286</v>
      </c>
      <c r="E1540" s="832" t="s">
        <v>6368</v>
      </c>
      <c r="F1540" s="832" t="s">
        <v>6381</v>
      </c>
      <c r="G1540" s="832" t="s">
        <v>1345</v>
      </c>
      <c r="H1540" s="849">
        <v>0.1</v>
      </c>
      <c r="I1540" s="849">
        <v>6.14</v>
      </c>
      <c r="J1540" s="832"/>
      <c r="K1540" s="832">
        <v>61.399999999999991</v>
      </c>
      <c r="L1540" s="849"/>
      <c r="M1540" s="849"/>
      <c r="N1540" s="832"/>
      <c r="O1540" s="832"/>
      <c r="P1540" s="849">
        <v>0.1</v>
      </c>
      <c r="Q1540" s="849">
        <v>5.07</v>
      </c>
      <c r="R1540" s="837"/>
      <c r="S1540" s="850">
        <v>50.7</v>
      </c>
    </row>
    <row r="1541" spans="1:19" ht="14.45" customHeight="1" x14ac:dyDescent="0.2">
      <c r="A1541" s="831" t="s">
        <v>6366</v>
      </c>
      <c r="B1541" s="832" t="s">
        <v>6367</v>
      </c>
      <c r="C1541" s="832" t="s">
        <v>616</v>
      </c>
      <c r="D1541" s="832" t="s">
        <v>3286</v>
      </c>
      <c r="E1541" s="832" t="s">
        <v>6368</v>
      </c>
      <c r="F1541" s="832" t="s">
        <v>6382</v>
      </c>
      <c r="G1541" s="832" t="s">
        <v>1496</v>
      </c>
      <c r="H1541" s="849"/>
      <c r="I1541" s="849"/>
      <c r="J1541" s="832"/>
      <c r="K1541" s="832"/>
      <c r="L1541" s="849">
        <v>58</v>
      </c>
      <c r="M1541" s="849">
        <v>789.52</v>
      </c>
      <c r="N1541" s="832">
        <v>1</v>
      </c>
      <c r="O1541" s="832">
        <v>13.612413793103448</v>
      </c>
      <c r="P1541" s="849">
        <v>32</v>
      </c>
      <c r="Q1541" s="849">
        <v>427.84000000000003</v>
      </c>
      <c r="R1541" s="837">
        <v>0.54189887526598446</v>
      </c>
      <c r="S1541" s="850">
        <v>13.370000000000001</v>
      </c>
    </row>
    <row r="1542" spans="1:19" ht="14.45" customHeight="1" x14ac:dyDescent="0.2">
      <c r="A1542" s="831" t="s">
        <v>6366</v>
      </c>
      <c r="B1542" s="832" t="s">
        <v>6367</v>
      </c>
      <c r="C1542" s="832" t="s">
        <v>616</v>
      </c>
      <c r="D1542" s="832" t="s">
        <v>3286</v>
      </c>
      <c r="E1542" s="832" t="s">
        <v>6368</v>
      </c>
      <c r="F1542" s="832" t="s">
        <v>6383</v>
      </c>
      <c r="G1542" s="832" t="s">
        <v>2258</v>
      </c>
      <c r="H1542" s="849">
        <v>11</v>
      </c>
      <c r="I1542" s="849">
        <v>72832.649999999994</v>
      </c>
      <c r="J1542" s="832">
        <v>15.357761892712551</v>
      </c>
      <c r="K1542" s="832">
        <v>6621.15</v>
      </c>
      <c r="L1542" s="849">
        <v>1</v>
      </c>
      <c r="M1542" s="849">
        <v>4742.3999999999996</v>
      </c>
      <c r="N1542" s="832">
        <v>1</v>
      </c>
      <c r="O1542" s="832">
        <v>4742.3999999999996</v>
      </c>
      <c r="P1542" s="849">
        <v>4</v>
      </c>
      <c r="Q1542" s="849">
        <v>16254.08</v>
      </c>
      <c r="R1542" s="837">
        <v>3.427395411605938</v>
      </c>
      <c r="S1542" s="850">
        <v>4063.52</v>
      </c>
    </row>
    <row r="1543" spans="1:19" ht="14.45" customHeight="1" x14ac:dyDescent="0.2">
      <c r="A1543" s="831" t="s">
        <v>6366</v>
      </c>
      <c r="B1543" s="832" t="s">
        <v>6367</v>
      </c>
      <c r="C1543" s="832" t="s">
        <v>616</v>
      </c>
      <c r="D1543" s="832" t="s">
        <v>3286</v>
      </c>
      <c r="E1543" s="832" t="s">
        <v>6368</v>
      </c>
      <c r="F1543" s="832" t="s">
        <v>6384</v>
      </c>
      <c r="G1543" s="832" t="s">
        <v>2208</v>
      </c>
      <c r="H1543" s="849">
        <v>0.72</v>
      </c>
      <c r="I1543" s="849">
        <v>263.37</v>
      </c>
      <c r="J1543" s="832"/>
      <c r="K1543" s="832">
        <v>365.79166666666669</v>
      </c>
      <c r="L1543" s="849"/>
      <c r="M1543" s="849"/>
      <c r="N1543" s="832"/>
      <c r="O1543" s="832"/>
      <c r="P1543" s="849"/>
      <c r="Q1543" s="849"/>
      <c r="R1543" s="837"/>
      <c r="S1543" s="850"/>
    </row>
    <row r="1544" spans="1:19" ht="14.45" customHeight="1" x14ac:dyDescent="0.2">
      <c r="A1544" s="831" t="s">
        <v>6366</v>
      </c>
      <c r="B1544" s="832" t="s">
        <v>6367</v>
      </c>
      <c r="C1544" s="832" t="s">
        <v>616</v>
      </c>
      <c r="D1544" s="832" t="s">
        <v>3286</v>
      </c>
      <c r="E1544" s="832" t="s">
        <v>6368</v>
      </c>
      <c r="F1544" s="832" t="s">
        <v>6385</v>
      </c>
      <c r="G1544" s="832" t="s">
        <v>976</v>
      </c>
      <c r="H1544" s="849"/>
      <c r="I1544" s="849"/>
      <c r="J1544" s="832"/>
      <c r="K1544" s="832"/>
      <c r="L1544" s="849">
        <v>2.64</v>
      </c>
      <c r="M1544" s="849">
        <v>275.89</v>
      </c>
      <c r="N1544" s="832">
        <v>1</v>
      </c>
      <c r="O1544" s="832">
        <v>104.50378787878788</v>
      </c>
      <c r="P1544" s="849"/>
      <c r="Q1544" s="849"/>
      <c r="R1544" s="837"/>
      <c r="S1544" s="850"/>
    </row>
    <row r="1545" spans="1:19" ht="14.45" customHeight="1" x14ac:dyDescent="0.2">
      <c r="A1545" s="831" t="s">
        <v>6366</v>
      </c>
      <c r="B1545" s="832" t="s">
        <v>6367</v>
      </c>
      <c r="C1545" s="832" t="s">
        <v>616</v>
      </c>
      <c r="D1545" s="832" t="s">
        <v>3286</v>
      </c>
      <c r="E1545" s="832" t="s">
        <v>6368</v>
      </c>
      <c r="F1545" s="832" t="s">
        <v>6386</v>
      </c>
      <c r="G1545" s="832" t="s">
        <v>976</v>
      </c>
      <c r="H1545" s="849"/>
      <c r="I1545" s="849"/>
      <c r="J1545" s="832"/>
      <c r="K1545" s="832"/>
      <c r="L1545" s="849">
        <v>7.21</v>
      </c>
      <c r="M1545" s="849">
        <v>2113.87</v>
      </c>
      <c r="N1545" s="832">
        <v>1</v>
      </c>
      <c r="O1545" s="832">
        <v>293.18585298196945</v>
      </c>
      <c r="P1545" s="849"/>
      <c r="Q1545" s="849"/>
      <c r="R1545" s="837"/>
      <c r="S1545" s="850"/>
    </row>
    <row r="1546" spans="1:19" ht="14.45" customHeight="1" x14ac:dyDescent="0.2">
      <c r="A1546" s="831" t="s">
        <v>6366</v>
      </c>
      <c r="B1546" s="832" t="s">
        <v>6367</v>
      </c>
      <c r="C1546" s="832" t="s">
        <v>616</v>
      </c>
      <c r="D1546" s="832" t="s">
        <v>3286</v>
      </c>
      <c r="E1546" s="832" t="s">
        <v>6368</v>
      </c>
      <c r="F1546" s="832" t="s">
        <v>6387</v>
      </c>
      <c r="G1546" s="832" t="s">
        <v>976</v>
      </c>
      <c r="H1546" s="849"/>
      <c r="I1546" s="849"/>
      <c r="J1546" s="832"/>
      <c r="K1546" s="832"/>
      <c r="L1546" s="849">
        <v>0.49</v>
      </c>
      <c r="M1546" s="849">
        <v>395.15</v>
      </c>
      <c r="N1546" s="832">
        <v>1</v>
      </c>
      <c r="O1546" s="832">
        <v>806.42857142857144</v>
      </c>
      <c r="P1546" s="849"/>
      <c r="Q1546" s="849"/>
      <c r="R1546" s="837"/>
      <c r="S1546" s="850"/>
    </row>
    <row r="1547" spans="1:19" ht="14.45" customHeight="1" x14ac:dyDescent="0.2">
      <c r="A1547" s="831" t="s">
        <v>6366</v>
      </c>
      <c r="B1547" s="832" t="s">
        <v>6367</v>
      </c>
      <c r="C1547" s="832" t="s">
        <v>616</v>
      </c>
      <c r="D1547" s="832" t="s">
        <v>3286</v>
      </c>
      <c r="E1547" s="832" t="s">
        <v>6368</v>
      </c>
      <c r="F1547" s="832" t="s">
        <v>6388</v>
      </c>
      <c r="G1547" s="832" t="s">
        <v>6389</v>
      </c>
      <c r="H1547" s="849"/>
      <c r="I1547" s="849"/>
      <c r="J1547" s="832"/>
      <c r="K1547" s="832"/>
      <c r="L1547" s="849">
        <v>8</v>
      </c>
      <c r="M1547" s="849">
        <v>181615.18</v>
      </c>
      <c r="N1547" s="832">
        <v>1</v>
      </c>
      <c r="O1547" s="832">
        <v>22701.897499999999</v>
      </c>
      <c r="P1547" s="849">
        <v>5</v>
      </c>
      <c r="Q1547" s="849">
        <v>102605.7</v>
      </c>
      <c r="R1547" s="837">
        <v>0.56496213587432509</v>
      </c>
      <c r="S1547" s="850">
        <v>20521.14</v>
      </c>
    </row>
    <row r="1548" spans="1:19" ht="14.45" customHeight="1" x14ac:dyDescent="0.2">
      <c r="A1548" s="831" t="s">
        <v>6366</v>
      </c>
      <c r="B1548" s="832" t="s">
        <v>6367</v>
      </c>
      <c r="C1548" s="832" t="s">
        <v>616</v>
      </c>
      <c r="D1548" s="832" t="s">
        <v>3286</v>
      </c>
      <c r="E1548" s="832" t="s">
        <v>6368</v>
      </c>
      <c r="F1548" s="832" t="s">
        <v>6393</v>
      </c>
      <c r="G1548" s="832" t="s">
        <v>3205</v>
      </c>
      <c r="H1548" s="849">
        <v>63.99</v>
      </c>
      <c r="I1548" s="849">
        <v>906602.81</v>
      </c>
      <c r="J1548" s="832">
        <v>1.2421304375406661</v>
      </c>
      <c r="K1548" s="832">
        <v>14167.882637912175</v>
      </c>
      <c r="L1548" s="849">
        <v>52.99</v>
      </c>
      <c r="M1548" s="849">
        <v>729877.3</v>
      </c>
      <c r="N1548" s="832">
        <v>1</v>
      </c>
      <c r="O1548" s="832">
        <v>13773.868654463107</v>
      </c>
      <c r="P1548" s="849">
        <v>21.96</v>
      </c>
      <c r="Q1548" s="849">
        <v>288399.25</v>
      </c>
      <c r="R1548" s="837">
        <v>0.39513388072214328</v>
      </c>
      <c r="S1548" s="850">
        <v>13132.934881602914</v>
      </c>
    </row>
    <row r="1549" spans="1:19" ht="14.45" customHeight="1" x14ac:dyDescent="0.2">
      <c r="A1549" s="831" t="s">
        <v>6366</v>
      </c>
      <c r="B1549" s="832" t="s">
        <v>6367</v>
      </c>
      <c r="C1549" s="832" t="s">
        <v>616</v>
      </c>
      <c r="D1549" s="832" t="s">
        <v>3286</v>
      </c>
      <c r="E1549" s="832" t="s">
        <v>6368</v>
      </c>
      <c r="F1549" s="832" t="s">
        <v>6394</v>
      </c>
      <c r="G1549" s="832" t="s">
        <v>6395</v>
      </c>
      <c r="H1549" s="849">
        <v>20</v>
      </c>
      <c r="I1549" s="849">
        <v>570899.49</v>
      </c>
      <c r="J1549" s="832">
        <v>4.9999981607977722</v>
      </c>
      <c r="K1549" s="832">
        <v>28544.9745</v>
      </c>
      <c r="L1549" s="849">
        <v>4</v>
      </c>
      <c r="M1549" s="849">
        <v>114179.94</v>
      </c>
      <c r="N1549" s="832">
        <v>1</v>
      </c>
      <c r="O1549" s="832">
        <v>28544.985000000001</v>
      </c>
      <c r="P1549" s="849">
        <v>9</v>
      </c>
      <c r="Q1549" s="849">
        <v>256905</v>
      </c>
      <c r="R1549" s="837">
        <v>2.2500011823442891</v>
      </c>
      <c r="S1549" s="850">
        <v>28545</v>
      </c>
    </row>
    <row r="1550" spans="1:19" ht="14.45" customHeight="1" x14ac:dyDescent="0.2">
      <c r="A1550" s="831" t="s">
        <v>6366</v>
      </c>
      <c r="B1550" s="832" t="s">
        <v>6367</v>
      </c>
      <c r="C1550" s="832" t="s">
        <v>616</v>
      </c>
      <c r="D1550" s="832" t="s">
        <v>3286</v>
      </c>
      <c r="E1550" s="832" t="s">
        <v>6368</v>
      </c>
      <c r="F1550" s="832" t="s">
        <v>6396</v>
      </c>
      <c r="G1550" s="832" t="s">
        <v>6395</v>
      </c>
      <c r="H1550" s="849">
        <v>20</v>
      </c>
      <c r="I1550" s="849">
        <v>1156953.2</v>
      </c>
      <c r="J1550" s="832">
        <v>4.0000041488324491</v>
      </c>
      <c r="K1550" s="832">
        <v>57847.659999999996</v>
      </c>
      <c r="L1550" s="849">
        <v>5</v>
      </c>
      <c r="M1550" s="849">
        <v>289238</v>
      </c>
      <c r="N1550" s="832">
        <v>1</v>
      </c>
      <c r="O1550" s="832">
        <v>57847.6</v>
      </c>
      <c r="P1550" s="849">
        <v>8</v>
      </c>
      <c r="Q1550" s="849">
        <v>462780.8</v>
      </c>
      <c r="R1550" s="837">
        <v>1.5999999999999999</v>
      </c>
      <c r="S1550" s="850">
        <v>57847.6</v>
      </c>
    </row>
    <row r="1551" spans="1:19" ht="14.45" customHeight="1" x14ac:dyDescent="0.2">
      <c r="A1551" s="831" t="s">
        <v>6366</v>
      </c>
      <c r="B1551" s="832" t="s">
        <v>6367</v>
      </c>
      <c r="C1551" s="832" t="s">
        <v>616</v>
      </c>
      <c r="D1551" s="832" t="s">
        <v>3286</v>
      </c>
      <c r="E1551" s="832" t="s">
        <v>6368</v>
      </c>
      <c r="F1551" s="832" t="s">
        <v>6397</v>
      </c>
      <c r="G1551" s="832" t="s">
        <v>6395</v>
      </c>
      <c r="H1551" s="849">
        <v>31</v>
      </c>
      <c r="I1551" s="849">
        <v>3454843.3699999996</v>
      </c>
      <c r="J1551" s="832">
        <v>1.6315775805542119</v>
      </c>
      <c r="K1551" s="832">
        <v>111446.56032258064</v>
      </c>
      <c r="L1551" s="849">
        <v>19</v>
      </c>
      <c r="M1551" s="849">
        <v>2117486.42</v>
      </c>
      <c r="N1551" s="832">
        <v>1</v>
      </c>
      <c r="O1551" s="832">
        <v>111446.65368421053</v>
      </c>
      <c r="P1551" s="849">
        <v>17</v>
      </c>
      <c r="Q1551" s="849">
        <v>1894599</v>
      </c>
      <c r="R1551" s="837">
        <v>0.89473962246237215</v>
      </c>
      <c r="S1551" s="850">
        <v>111447</v>
      </c>
    </row>
    <row r="1552" spans="1:19" ht="14.45" customHeight="1" x14ac:dyDescent="0.2">
      <c r="A1552" s="831" t="s">
        <v>6366</v>
      </c>
      <c r="B1552" s="832" t="s">
        <v>6367</v>
      </c>
      <c r="C1552" s="832" t="s">
        <v>616</v>
      </c>
      <c r="D1552" s="832" t="s">
        <v>3286</v>
      </c>
      <c r="E1552" s="832" t="s">
        <v>6368</v>
      </c>
      <c r="F1552" s="832" t="s">
        <v>6400</v>
      </c>
      <c r="G1552" s="832" t="s">
        <v>4461</v>
      </c>
      <c r="H1552" s="849"/>
      <c r="I1552" s="849"/>
      <c r="J1552" s="832"/>
      <c r="K1552" s="832"/>
      <c r="L1552" s="849">
        <v>1</v>
      </c>
      <c r="M1552" s="849">
        <v>27666.799999999999</v>
      </c>
      <c r="N1552" s="832">
        <v>1</v>
      </c>
      <c r="O1552" s="832">
        <v>27666.799999999999</v>
      </c>
      <c r="P1552" s="849">
        <v>2</v>
      </c>
      <c r="Q1552" s="849">
        <v>48044.4</v>
      </c>
      <c r="R1552" s="837">
        <v>1.7365362094640509</v>
      </c>
      <c r="S1552" s="850">
        <v>24022.2</v>
      </c>
    </row>
    <row r="1553" spans="1:19" ht="14.45" customHeight="1" x14ac:dyDescent="0.2">
      <c r="A1553" s="831" t="s">
        <v>6366</v>
      </c>
      <c r="B1553" s="832" t="s">
        <v>6367</v>
      </c>
      <c r="C1553" s="832" t="s">
        <v>616</v>
      </c>
      <c r="D1553" s="832" t="s">
        <v>3286</v>
      </c>
      <c r="E1553" s="832" t="s">
        <v>6368</v>
      </c>
      <c r="F1553" s="832" t="s">
        <v>6401</v>
      </c>
      <c r="G1553" s="832" t="s">
        <v>6402</v>
      </c>
      <c r="H1553" s="849">
        <v>12</v>
      </c>
      <c r="I1553" s="849">
        <v>99534.84</v>
      </c>
      <c r="J1553" s="832">
        <v>0.6</v>
      </c>
      <c r="K1553" s="832">
        <v>8294.57</v>
      </c>
      <c r="L1553" s="849">
        <v>20</v>
      </c>
      <c r="M1553" s="849">
        <v>165891.4</v>
      </c>
      <c r="N1553" s="832">
        <v>1</v>
      </c>
      <c r="O1553" s="832">
        <v>8294.57</v>
      </c>
      <c r="P1553" s="849">
        <v>8</v>
      </c>
      <c r="Q1553" s="849">
        <v>66077.2</v>
      </c>
      <c r="R1553" s="837">
        <v>0.39831600673693751</v>
      </c>
      <c r="S1553" s="850">
        <v>8259.65</v>
      </c>
    </row>
    <row r="1554" spans="1:19" ht="14.45" customHeight="1" x14ac:dyDescent="0.2">
      <c r="A1554" s="831" t="s">
        <v>6366</v>
      </c>
      <c r="B1554" s="832" t="s">
        <v>6367</v>
      </c>
      <c r="C1554" s="832" t="s">
        <v>616</v>
      </c>
      <c r="D1554" s="832" t="s">
        <v>3286</v>
      </c>
      <c r="E1554" s="832" t="s">
        <v>6368</v>
      </c>
      <c r="F1554" s="832" t="s">
        <v>6403</v>
      </c>
      <c r="G1554" s="832" t="s">
        <v>6404</v>
      </c>
      <c r="H1554" s="849">
        <v>4</v>
      </c>
      <c r="I1554" s="849">
        <v>88682.489999999991</v>
      </c>
      <c r="J1554" s="832"/>
      <c r="K1554" s="832">
        <v>22170.622499999998</v>
      </c>
      <c r="L1554" s="849"/>
      <c r="M1554" s="849"/>
      <c r="N1554" s="832"/>
      <c r="O1554" s="832"/>
      <c r="P1554" s="849"/>
      <c r="Q1554" s="849"/>
      <c r="R1554" s="837"/>
      <c r="S1554" s="850"/>
    </row>
    <row r="1555" spans="1:19" ht="14.45" customHeight="1" x14ac:dyDescent="0.2">
      <c r="A1555" s="831" t="s">
        <v>6366</v>
      </c>
      <c r="B1555" s="832" t="s">
        <v>6367</v>
      </c>
      <c r="C1555" s="832" t="s">
        <v>616</v>
      </c>
      <c r="D1555" s="832" t="s">
        <v>3286</v>
      </c>
      <c r="E1555" s="832" t="s">
        <v>6368</v>
      </c>
      <c r="F1555" s="832" t="s">
        <v>6408</v>
      </c>
      <c r="G1555" s="832" t="s">
        <v>2288</v>
      </c>
      <c r="H1555" s="849"/>
      <c r="I1555" s="849"/>
      <c r="J1555" s="832"/>
      <c r="K1555" s="832"/>
      <c r="L1555" s="849"/>
      <c r="M1555" s="849"/>
      <c r="N1555" s="832"/>
      <c r="O1555" s="832"/>
      <c r="P1555" s="849">
        <v>1.3900000000000001</v>
      </c>
      <c r="Q1555" s="849">
        <v>9009.61</v>
      </c>
      <c r="R1555" s="837"/>
      <c r="S1555" s="850">
        <v>6481.7338129496402</v>
      </c>
    </row>
    <row r="1556" spans="1:19" ht="14.45" customHeight="1" x14ac:dyDescent="0.2">
      <c r="A1556" s="831" t="s">
        <v>6366</v>
      </c>
      <c r="B1556" s="832" t="s">
        <v>6367</v>
      </c>
      <c r="C1556" s="832" t="s">
        <v>616</v>
      </c>
      <c r="D1556" s="832" t="s">
        <v>3286</v>
      </c>
      <c r="E1556" s="832" t="s">
        <v>6368</v>
      </c>
      <c r="F1556" s="832" t="s">
        <v>6409</v>
      </c>
      <c r="G1556" s="832" t="s">
        <v>2288</v>
      </c>
      <c r="H1556" s="849">
        <v>15.92</v>
      </c>
      <c r="I1556" s="849">
        <v>456692.44</v>
      </c>
      <c r="J1556" s="832">
        <v>5.6145072318558178</v>
      </c>
      <c r="K1556" s="832">
        <v>28686.711055276381</v>
      </c>
      <c r="L1556" s="849">
        <v>2.96</v>
      </c>
      <c r="M1556" s="849">
        <v>81341.5</v>
      </c>
      <c r="N1556" s="832">
        <v>1</v>
      </c>
      <c r="O1556" s="832">
        <v>27480.236486486487</v>
      </c>
      <c r="P1556" s="849">
        <v>3.41</v>
      </c>
      <c r="Q1556" s="849">
        <v>88410.93</v>
      </c>
      <c r="R1556" s="837">
        <v>1.0869104946429557</v>
      </c>
      <c r="S1556" s="850">
        <v>25926.958944281523</v>
      </c>
    </row>
    <row r="1557" spans="1:19" ht="14.45" customHeight="1" x14ac:dyDescent="0.2">
      <c r="A1557" s="831" t="s">
        <v>6366</v>
      </c>
      <c r="B1557" s="832" t="s">
        <v>6367</v>
      </c>
      <c r="C1557" s="832" t="s">
        <v>616</v>
      </c>
      <c r="D1557" s="832" t="s">
        <v>3286</v>
      </c>
      <c r="E1557" s="832" t="s">
        <v>6368</v>
      </c>
      <c r="F1557" s="832" t="s">
        <v>6410</v>
      </c>
      <c r="G1557" s="832" t="s">
        <v>2298</v>
      </c>
      <c r="H1557" s="849"/>
      <c r="I1557" s="849"/>
      <c r="J1557" s="832"/>
      <c r="K1557" s="832"/>
      <c r="L1557" s="849">
        <v>0</v>
      </c>
      <c r="M1557" s="849">
        <v>0</v>
      </c>
      <c r="N1557" s="832"/>
      <c r="O1557" s="832"/>
      <c r="P1557" s="849">
        <v>10</v>
      </c>
      <c r="Q1557" s="849">
        <v>48905.9</v>
      </c>
      <c r="R1557" s="837"/>
      <c r="S1557" s="850">
        <v>4890.59</v>
      </c>
    </row>
    <row r="1558" spans="1:19" ht="14.45" customHeight="1" x14ac:dyDescent="0.2">
      <c r="A1558" s="831" t="s">
        <v>6366</v>
      </c>
      <c r="B1558" s="832" t="s">
        <v>6367</v>
      </c>
      <c r="C1558" s="832" t="s">
        <v>616</v>
      </c>
      <c r="D1558" s="832" t="s">
        <v>3286</v>
      </c>
      <c r="E1558" s="832" t="s">
        <v>6368</v>
      </c>
      <c r="F1558" s="832" t="s">
        <v>6411</v>
      </c>
      <c r="G1558" s="832" t="s">
        <v>2352</v>
      </c>
      <c r="H1558" s="849"/>
      <c r="I1558" s="849"/>
      <c r="J1558" s="832"/>
      <c r="K1558" s="832"/>
      <c r="L1558" s="849">
        <v>1</v>
      </c>
      <c r="M1558" s="849">
        <v>20957.23</v>
      </c>
      <c r="N1558" s="832">
        <v>1</v>
      </c>
      <c r="O1558" s="832">
        <v>20957.23</v>
      </c>
      <c r="P1558" s="849"/>
      <c r="Q1558" s="849"/>
      <c r="R1558" s="837"/>
      <c r="S1558" s="850"/>
    </row>
    <row r="1559" spans="1:19" ht="14.45" customHeight="1" x14ac:dyDescent="0.2">
      <c r="A1559" s="831" t="s">
        <v>6366</v>
      </c>
      <c r="B1559" s="832" t="s">
        <v>6367</v>
      </c>
      <c r="C1559" s="832" t="s">
        <v>616</v>
      </c>
      <c r="D1559" s="832" t="s">
        <v>3286</v>
      </c>
      <c r="E1559" s="832" t="s">
        <v>6368</v>
      </c>
      <c r="F1559" s="832" t="s">
        <v>6413</v>
      </c>
      <c r="G1559" s="832" t="s">
        <v>6414</v>
      </c>
      <c r="H1559" s="849">
        <v>13</v>
      </c>
      <c r="I1559" s="849">
        <v>633.62</v>
      </c>
      <c r="J1559" s="832"/>
      <c r="K1559" s="832">
        <v>48.74</v>
      </c>
      <c r="L1559" s="849"/>
      <c r="M1559" s="849"/>
      <c r="N1559" s="832"/>
      <c r="O1559" s="832"/>
      <c r="P1559" s="849"/>
      <c r="Q1559" s="849"/>
      <c r="R1559" s="837"/>
      <c r="S1559" s="850"/>
    </row>
    <row r="1560" spans="1:19" ht="14.45" customHeight="1" x14ac:dyDescent="0.2">
      <c r="A1560" s="831" t="s">
        <v>6366</v>
      </c>
      <c r="B1560" s="832" t="s">
        <v>6367</v>
      </c>
      <c r="C1560" s="832" t="s">
        <v>616</v>
      </c>
      <c r="D1560" s="832" t="s">
        <v>3286</v>
      </c>
      <c r="E1560" s="832" t="s">
        <v>6368</v>
      </c>
      <c r="F1560" s="832" t="s">
        <v>6415</v>
      </c>
      <c r="G1560" s="832" t="s">
        <v>6416</v>
      </c>
      <c r="H1560" s="849">
        <v>7.83</v>
      </c>
      <c r="I1560" s="849">
        <v>1076.93</v>
      </c>
      <c r="J1560" s="832"/>
      <c r="K1560" s="832">
        <v>137.53895274584931</v>
      </c>
      <c r="L1560" s="849"/>
      <c r="M1560" s="849"/>
      <c r="N1560" s="832"/>
      <c r="O1560" s="832"/>
      <c r="P1560" s="849"/>
      <c r="Q1560" s="849"/>
      <c r="R1560" s="837"/>
      <c r="S1560" s="850"/>
    </row>
    <row r="1561" spans="1:19" ht="14.45" customHeight="1" x14ac:dyDescent="0.2">
      <c r="A1561" s="831" t="s">
        <v>6366</v>
      </c>
      <c r="B1561" s="832" t="s">
        <v>6367</v>
      </c>
      <c r="C1561" s="832" t="s">
        <v>616</v>
      </c>
      <c r="D1561" s="832" t="s">
        <v>3286</v>
      </c>
      <c r="E1561" s="832" t="s">
        <v>6368</v>
      </c>
      <c r="F1561" s="832" t="s">
        <v>6417</v>
      </c>
      <c r="G1561" s="832" t="s">
        <v>6416</v>
      </c>
      <c r="H1561" s="849">
        <v>10.28</v>
      </c>
      <c r="I1561" s="849">
        <v>7069.12</v>
      </c>
      <c r="J1561" s="832"/>
      <c r="K1561" s="832">
        <v>687.65758754863816</v>
      </c>
      <c r="L1561" s="849"/>
      <c r="M1561" s="849"/>
      <c r="N1561" s="832"/>
      <c r="O1561" s="832"/>
      <c r="P1561" s="849"/>
      <c r="Q1561" s="849"/>
      <c r="R1561" s="837"/>
      <c r="S1561" s="850"/>
    </row>
    <row r="1562" spans="1:19" ht="14.45" customHeight="1" x14ac:dyDescent="0.2">
      <c r="A1562" s="831" t="s">
        <v>6366</v>
      </c>
      <c r="B1562" s="832" t="s">
        <v>6367</v>
      </c>
      <c r="C1562" s="832" t="s">
        <v>616</v>
      </c>
      <c r="D1562" s="832" t="s">
        <v>3286</v>
      </c>
      <c r="E1562" s="832" t="s">
        <v>6368</v>
      </c>
      <c r="F1562" s="832" t="s">
        <v>6421</v>
      </c>
      <c r="G1562" s="832" t="s">
        <v>2258</v>
      </c>
      <c r="H1562" s="849">
        <v>11</v>
      </c>
      <c r="I1562" s="849">
        <v>22828.959999999999</v>
      </c>
      <c r="J1562" s="832"/>
      <c r="K1562" s="832">
        <v>2075.36</v>
      </c>
      <c r="L1562" s="849"/>
      <c r="M1562" s="849"/>
      <c r="N1562" s="832"/>
      <c r="O1562" s="832"/>
      <c r="P1562" s="849">
        <v>20</v>
      </c>
      <c r="Q1562" s="849">
        <v>25817.200000000001</v>
      </c>
      <c r="R1562" s="837"/>
      <c r="S1562" s="850">
        <v>1290.8600000000001</v>
      </c>
    </row>
    <row r="1563" spans="1:19" ht="14.45" customHeight="1" x14ac:dyDescent="0.2">
      <c r="A1563" s="831" t="s">
        <v>6366</v>
      </c>
      <c r="B1563" s="832" t="s">
        <v>6367</v>
      </c>
      <c r="C1563" s="832" t="s">
        <v>616</v>
      </c>
      <c r="D1563" s="832" t="s">
        <v>3286</v>
      </c>
      <c r="E1563" s="832" t="s">
        <v>6368</v>
      </c>
      <c r="F1563" s="832" t="s">
        <v>6422</v>
      </c>
      <c r="G1563" s="832" t="s">
        <v>673</v>
      </c>
      <c r="H1563" s="849">
        <v>0.4</v>
      </c>
      <c r="I1563" s="849">
        <v>31.2</v>
      </c>
      <c r="J1563" s="832">
        <v>0.71216617210682487</v>
      </c>
      <c r="K1563" s="832">
        <v>78</v>
      </c>
      <c r="L1563" s="849">
        <v>0.8</v>
      </c>
      <c r="M1563" s="849">
        <v>43.81</v>
      </c>
      <c r="N1563" s="832">
        <v>1</v>
      </c>
      <c r="O1563" s="832">
        <v>54.762500000000003</v>
      </c>
      <c r="P1563" s="849">
        <v>0.1</v>
      </c>
      <c r="Q1563" s="849">
        <v>4.71</v>
      </c>
      <c r="R1563" s="837">
        <v>0.10750970098151107</v>
      </c>
      <c r="S1563" s="850">
        <v>47.099999999999994</v>
      </c>
    </row>
    <row r="1564" spans="1:19" ht="14.45" customHeight="1" x14ac:dyDescent="0.2">
      <c r="A1564" s="831" t="s">
        <v>6366</v>
      </c>
      <c r="B1564" s="832" t="s">
        <v>6367</v>
      </c>
      <c r="C1564" s="832" t="s">
        <v>616</v>
      </c>
      <c r="D1564" s="832" t="s">
        <v>3286</v>
      </c>
      <c r="E1564" s="832" t="s">
        <v>6368</v>
      </c>
      <c r="F1564" s="832" t="s">
        <v>6423</v>
      </c>
      <c r="G1564" s="832" t="s">
        <v>1445</v>
      </c>
      <c r="H1564" s="849">
        <v>4.2</v>
      </c>
      <c r="I1564" s="849">
        <v>765.02999999999986</v>
      </c>
      <c r="J1564" s="832">
        <v>0.85775311133535148</v>
      </c>
      <c r="K1564" s="832">
        <v>182.14999999999995</v>
      </c>
      <c r="L1564" s="849">
        <v>5</v>
      </c>
      <c r="M1564" s="849">
        <v>891.89999999999986</v>
      </c>
      <c r="N1564" s="832">
        <v>1</v>
      </c>
      <c r="O1564" s="832">
        <v>178.37999999999997</v>
      </c>
      <c r="P1564" s="849">
        <v>16.600000000000001</v>
      </c>
      <c r="Q1564" s="849">
        <v>2911.64</v>
      </c>
      <c r="R1564" s="837">
        <v>3.2645363830025791</v>
      </c>
      <c r="S1564" s="850">
        <v>175.39999999999998</v>
      </c>
    </row>
    <row r="1565" spans="1:19" ht="14.45" customHeight="1" x14ac:dyDescent="0.2">
      <c r="A1565" s="831" t="s">
        <v>6366</v>
      </c>
      <c r="B1565" s="832" t="s">
        <v>6367</v>
      </c>
      <c r="C1565" s="832" t="s">
        <v>616</v>
      </c>
      <c r="D1565" s="832" t="s">
        <v>3286</v>
      </c>
      <c r="E1565" s="832" t="s">
        <v>6368</v>
      </c>
      <c r="F1565" s="832" t="s">
        <v>6424</v>
      </c>
      <c r="G1565" s="832" t="s">
        <v>881</v>
      </c>
      <c r="H1565" s="849">
        <v>21.5</v>
      </c>
      <c r="I1565" s="849">
        <v>1564.3200000000002</v>
      </c>
      <c r="J1565" s="832">
        <v>3.1215229277247873</v>
      </c>
      <c r="K1565" s="832">
        <v>72.759069767441872</v>
      </c>
      <c r="L1565" s="849">
        <v>7.2</v>
      </c>
      <c r="M1565" s="849">
        <v>501.14000000000004</v>
      </c>
      <c r="N1565" s="832">
        <v>1</v>
      </c>
      <c r="O1565" s="832">
        <v>69.602777777777789</v>
      </c>
      <c r="P1565" s="849">
        <v>1.2</v>
      </c>
      <c r="Q1565" s="849">
        <v>72.33</v>
      </c>
      <c r="R1565" s="837">
        <v>0.14433092548988305</v>
      </c>
      <c r="S1565" s="850">
        <v>60.274999999999999</v>
      </c>
    </row>
    <row r="1566" spans="1:19" ht="14.45" customHeight="1" x14ac:dyDescent="0.2">
      <c r="A1566" s="831" t="s">
        <v>6366</v>
      </c>
      <c r="B1566" s="832" t="s">
        <v>6367</v>
      </c>
      <c r="C1566" s="832" t="s">
        <v>616</v>
      </c>
      <c r="D1566" s="832" t="s">
        <v>3286</v>
      </c>
      <c r="E1566" s="832" t="s">
        <v>6368</v>
      </c>
      <c r="F1566" s="832" t="s">
        <v>6425</v>
      </c>
      <c r="G1566" s="832" t="s">
        <v>3373</v>
      </c>
      <c r="H1566" s="849">
        <v>0.4</v>
      </c>
      <c r="I1566" s="849">
        <v>194.56</v>
      </c>
      <c r="J1566" s="832">
        <v>7.0903790087463552</v>
      </c>
      <c r="K1566" s="832">
        <v>486.4</v>
      </c>
      <c r="L1566" s="849">
        <v>0.04</v>
      </c>
      <c r="M1566" s="849">
        <v>27.44</v>
      </c>
      <c r="N1566" s="832">
        <v>1</v>
      </c>
      <c r="O1566" s="832">
        <v>686</v>
      </c>
      <c r="P1566" s="849"/>
      <c r="Q1566" s="849"/>
      <c r="R1566" s="837"/>
      <c r="S1566" s="850"/>
    </row>
    <row r="1567" spans="1:19" ht="14.45" customHeight="1" x14ac:dyDescent="0.2">
      <c r="A1567" s="831" t="s">
        <v>6366</v>
      </c>
      <c r="B1567" s="832" t="s">
        <v>6367</v>
      </c>
      <c r="C1567" s="832" t="s">
        <v>616</v>
      </c>
      <c r="D1567" s="832" t="s">
        <v>3286</v>
      </c>
      <c r="E1567" s="832" t="s">
        <v>6368</v>
      </c>
      <c r="F1567" s="832" t="s">
        <v>6427</v>
      </c>
      <c r="G1567" s="832" t="s">
        <v>3373</v>
      </c>
      <c r="H1567" s="849">
        <v>5</v>
      </c>
      <c r="I1567" s="849">
        <v>1316.0500000000002</v>
      </c>
      <c r="J1567" s="832">
        <v>3.8358739689294361</v>
      </c>
      <c r="K1567" s="832">
        <v>263.21000000000004</v>
      </c>
      <c r="L1567" s="849">
        <v>1</v>
      </c>
      <c r="M1567" s="849">
        <v>343.09</v>
      </c>
      <c r="N1567" s="832">
        <v>1</v>
      </c>
      <c r="O1567" s="832">
        <v>343.09</v>
      </c>
      <c r="P1567" s="849"/>
      <c r="Q1567" s="849"/>
      <c r="R1567" s="837"/>
      <c r="S1567" s="850"/>
    </row>
    <row r="1568" spans="1:19" ht="14.45" customHeight="1" x14ac:dyDescent="0.2">
      <c r="A1568" s="831" t="s">
        <v>6366</v>
      </c>
      <c r="B1568" s="832" t="s">
        <v>6367</v>
      </c>
      <c r="C1568" s="832" t="s">
        <v>616</v>
      </c>
      <c r="D1568" s="832" t="s">
        <v>3286</v>
      </c>
      <c r="E1568" s="832" t="s">
        <v>6368</v>
      </c>
      <c r="F1568" s="832" t="s">
        <v>6430</v>
      </c>
      <c r="G1568" s="832" t="s">
        <v>6431</v>
      </c>
      <c r="H1568" s="849">
        <v>0.02</v>
      </c>
      <c r="I1568" s="849">
        <v>5.12</v>
      </c>
      <c r="J1568" s="832">
        <v>0.46292947558770342</v>
      </c>
      <c r="K1568" s="832">
        <v>256</v>
      </c>
      <c r="L1568" s="849">
        <v>0.04</v>
      </c>
      <c r="M1568" s="849">
        <v>11.06</v>
      </c>
      <c r="N1568" s="832">
        <v>1</v>
      </c>
      <c r="O1568" s="832">
        <v>276.5</v>
      </c>
      <c r="P1568" s="849">
        <v>0.06</v>
      </c>
      <c r="Q1568" s="849">
        <v>12.49</v>
      </c>
      <c r="R1568" s="837">
        <v>1.1292947558770343</v>
      </c>
      <c r="S1568" s="850">
        <v>208.16666666666669</v>
      </c>
    </row>
    <row r="1569" spans="1:19" ht="14.45" customHeight="1" x14ac:dyDescent="0.2">
      <c r="A1569" s="831" t="s">
        <v>6366</v>
      </c>
      <c r="B1569" s="832" t="s">
        <v>6367</v>
      </c>
      <c r="C1569" s="832" t="s">
        <v>616</v>
      </c>
      <c r="D1569" s="832" t="s">
        <v>3286</v>
      </c>
      <c r="E1569" s="832" t="s">
        <v>6368</v>
      </c>
      <c r="F1569" s="832" t="s">
        <v>6432</v>
      </c>
      <c r="G1569" s="832" t="s">
        <v>6433</v>
      </c>
      <c r="H1569" s="849">
        <v>2</v>
      </c>
      <c r="I1569" s="849">
        <v>234.60000000000002</v>
      </c>
      <c r="J1569" s="832">
        <v>0.83333333333333348</v>
      </c>
      <c r="K1569" s="832">
        <v>117.30000000000001</v>
      </c>
      <c r="L1569" s="849">
        <v>2.4</v>
      </c>
      <c r="M1569" s="849">
        <v>281.52</v>
      </c>
      <c r="N1569" s="832">
        <v>1</v>
      </c>
      <c r="O1569" s="832">
        <v>117.3</v>
      </c>
      <c r="P1569" s="849">
        <v>2.6</v>
      </c>
      <c r="Q1569" s="849">
        <v>304.97999999999996</v>
      </c>
      <c r="R1569" s="837">
        <v>1.0833333333333333</v>
      </c>
      <c r="S1569" s="850">
        <v>117.29999999999998</v>
      </c>
    </row>
    <row r="1570" spans="1:19" ht="14.45" customHeight="1" x14ac:dyDescent="0.2">
      <c r="A1570" s="831" t="s">
        <v>6366</v>
      </c>
      <c r="B1570" s="832" t="s">
        <v>6367</v>
      </c>
      <c r="C1570" s="832" t="s">
        <v>616</v>
      </c>
      <c r="D1570" s="832" t="s">
        <v>3286</v>
      </c>
      <c r="E1570" s="832" t="s">
        <v>6368</v>
      </c>
      <c r="F1570" s="832" t="s">
        <v>6434</v>
      </c>
      <c r="G1570" s="832" t="s">
        <v>1451</v>
      </c>
      <c r="H1570" s="849">
        <v>2.0999999999999996</v>
      </c>
      <c r="I1570" s="849">
        <v>187.95</v>
      </c>
      <c r="J1570" s="832">
        <v>3.2647212089630009</v>
      </c>
      <c r="K1570" s="832">
        <v>89.500000000000014</v>
      </c>
      <c r="L1570" s="849">
        <v>0.8</v>
      </c>
      <c r="M1570" s="849">
        <v>57.570000000000007</v>
      </c>
      <c r="N1570" s="832">
        <v>1</v>
      </c>
      <c r="O1570" s="832">
        <v>71.962500000000006</v>
      </c>
      <c r="P1570" s="849"/>
      <c r="Q1570" s="849"/>
      <c r="R1570" s="837"/>
      <c r="S1570" s="850"/>
    </row>
    <row r="1571" spans="1:19" ht="14.45" customHeight="1" x14ac:dyDescent="0.2">
      <c r="A1571" s="831" t="s">
        <v>6366</v>
      </c>
      <c r="B1571" s="832" t="s">
        <v>6367</v>
      </c>
      <c r="C1571" s="832" t="s">
        <v>616</v>
      </c>
      <c r="D1571" s="832" t="s">
        <v>3286</v>
      </c>
      <c r="E1571" s="832" t="s">
        <v>6368</v>
      </c>
      <c r="F1571" s="832" t="s">
        <v>6435</v>
      </c>
      <c r="G1571" s="832" t="s">
        <v>1496</v>
      </c>
      <c r="H1571" s="849">
        <v>5</v>
      </c>
      <c r="I1571" s="849">
        <v>429.25</v>
      </c>
      <c r="J1571" s="832"/>
      <c r="K1571" s="832">
        <v>85.85</v>
      </c>
      <c r="L1571" s="849"/>
      <c r="M1571" s="849"/>
      <c r="N1571" s="832"/>
      <c r="O1571" s="832"/>
      <c r="P1571" s="849"/>
      <c r="Q1571" s="849"/>
      <c r="R1571" s="837"/>
      <c r="S1571" s="850"/>
    </row>
    <row r="1572" spans="1:19" ht="14.45" customHeight="1" x14ac:dyDescent="0.2">
      <c r="A1572" s="831" t="s">
        <v>6366</v>
      </c>
      <c r="B1572" s="832" t="s">
        <v>6367</v>
      </c>
      <c r="C1572" s="832" t="s">
        <v>616</v>
      </c>
      <c r="D1572" s="832" t="s">
        <v>3286</v>
      </c>
      <c r="E1572" s="832" t="s">
        <v>6368</v>
      </c>
      <c r="F1572" s="832" t="s">
        <v>6436</v>
      </c>
      <c r="G1572" s="832" t="s">
        <v>2028</v>
      </c>
      <c r="H1572" s="849"/>
      <c r="I1572" s="849"/>
      <c r="J1572" s="832"/>
      <c r="K1572" s="832"/>
      <c r="L1572" s="849">
        <v>0.3</v>
      </c>
      <c r="M1572" s="849">
        <v>1049.56</v>
      </c>
      <c r="N1572" s="832">
        <v>1</v>
      </c>
      <c r="O1572" s="832">
        <v>3498.5333333333333</v>
      </c>
      <c r="P1572" s="849"/>
      <c r="Q1572" s="849"/>
      <c r="R1572" s="837"/>
      <c r="S1572" s="850"/>
    </row>
    <row r="1573" spans="1:19" ht="14.45" customHeight="1" x14ac:dyDescent="0.2">
      <c r="A1573" s="831" t="s">
        <v>6366</v>
      </c>
      <c r="B1573" s="832" t="s">
        <v>6367</v>
      </c>
      <c r="C1573" s="832" t="s">
        <v>616</v>
      </c>
      <c r="D1573" s="832" t="s">
        <v>3286</v>
      </c>
      <c r="E1573" s="832" t="s">
        <v>6368</v>
      </c>
      <c r="F1573" s="832" t="s">
        <v>6437</v>
      </c>
      <c r="G1573" s="832" t="s">
        <v>2028</v>
      </c>
      <c r="H1573" s="849"/>
      <c r="I1573" s="849"/>
      <c r="J1573" s="832"/>
      <c r="K1573" s="832"/>
      <c r="L1573" s="849"/>
      <c r="M1573" s="849"/>
      <c r="N1573" s="832"/>
      <c r="O1573" s="832"/>
      <c r="P1573" s="849">
        <v>0.1</v>
      </c>
      <c r="Q1573" s="849">
        <v>1903.78</v>
      </c>
      <c r="R1573" s="837"/>
      <c r="S1573" s="850">
        <v>19037.8</v>
      </c>
    </row>
    <row r="1574" spans="1:19" ht="14.45" customHeight="1" x14ac:dyDescent="0.2">
      <c r="A1574" s="831" t="s">
        <v>6366</v>
      </c>
      <c r="B1574" s="832" t="s">
        <v>6367</v>
      </c>
      <c r="C1574" s="832" t="s">
        <v>616</v>
      </c>
      <c r="D1574" s="832" t="s">
        <v>3286</v>
      </c>
      <c r="E1574" s="832" t="s">
        <v>6368</v>
      </c>
      <c r="F1574" s="832" t="s">
        <v>6438</v>
      </c>
      <c r="G1574" s="832" t="s">
        <v>1936</v>
      </c>
      <c r="H1574" s="849">
        <v>0.39</v>
      </c>
      <c r="I1574" s="849">
        <v>77.710000000000008</v>
      </c>
      <c r="J1574" s="832">
        <v>1.844091124822022</v>
      </c>
      <c r="K1574" s="832">
        <v>199.25641025641028</v>
      </c>
      <c r="L1574" s="849">
        <v>0.21</v>
      </c>
      <c r="M1574" s="849">
        <v>42.14</v>
      </c>
      <c r="N1574" s="832">
        <v>1</v>
      </c>
      <c r="O1574" s="832">
        <v>200.66666666666669</v>
      </c>
      <c r="P1574" s="849">
        <v>1.1200000000000001</v>
      </c>
      <c r="Q1574" s="849">
        <v>206.73000000000002</v>
      </c>
      <c r="R1574" s="837">
        <v>4.9057902230659707</v>
      </c>
      <c r="S1574" s="850">
        <v>184.58035714285714</v>
      </c>
    </row>
    <row r="1575" spans="1:19" ht="14.45" customHeight="1" x14ac:dyDescent="0.2">
      <c r="A1575" s="831" t="s">
        <v>6366</v>
      </c>
      <c r="B1575" s="832" t="s">
        <v>6367</v>
      </c>
      <c r="C1575" s="832" t="s">
        <v>616</v>
      </c>
      <c r="D1575" s="832" t="s">
        <v>3286</v>
      </c>
      <c r="E1575" s="832" t="s">
        <v>6368</v>
      </c>
      <c r="F1575" s="832" t="s">
        <v>6439</v>
      </c>
      <c r="G1575" s="832" t="s">
        <v>2816</v>
      </c>
      <c r="H1575" s="849">
        <v>14.81</v>
      </c>
      <c r="I1575" s="849">
        <v>34846.31</v>
      </c>
      <c r="J1575" s="832">
        <v>1.6115338848738869</v>
      </c>
      <c r="K1575" s="832">
        <v>2352.8906144496959</v>
      </c>
      <c r="L1575" s="849">
        <v>9.1900000000000013</v>
      </c>
      <c r="M1575" s="849">
        <v>21623.07</v>
      </c>
      <c r="N1575" s="832">
        <v>1</v>
      </c>
      <c r="O1575" s="832">
        <v>2352.8911860718167</v>
      </c>
      <c r="P1575" s="849"/>
      <c r="Q1575" s="849"/>
      <c r="R1575" s="837"/>
      <c r="S1575" s="850"/>
    </row>
    <row r="1576" spans="1:19" ht="14.45" customHeight="1" x14ac:dyDescent="0.2">
      <c r="A1576" s="831" t="s">
        <v>6366</v>
      </c>
      <c r="B1576" s="832" t="s">
        <v>6367</v>
      </c>
      <c r="C1576" s="832" t="s">
        <v>616</v>
      </c>
      <c r="D1576" s="832" t="s">
        <v>3286</v>
      </c>
      <c r="E1576" s="832" t="s">
        <v>6368</v>
      </c>
      <c r="F1576" s="832" t="s">
        <v>6442</v>
      </c>
      <c r="G1576" s="832" t="s">
        <v>6443</v>
      </c>
      <c r="H1576" s="849">
        <v>0.49</v>
      </c>
      <c r="I1576" s="849">
        <v>243.9</v>
      </c>
      <c r="J1576" s="832"/>
      <c r="K1576" s="832">
        <v>497.75510204081633</v>
      </c>
      <c r="L1576" s="849"/>
      <c r="M1576" s="849"/>
      <c r="N1576" s="832"/>
      <c r="O1576" s="832"/>
      <c r="P1576" s="849"/>
      <c r="Q1576" s="849"/>
      <c r="R1576" s="837"/>
      <c r="S1576" s="850"/>
    </row>
    <row r="1577" spans="1:19" ht="14.45" customHeight="1" x14ac:dyDescent="0.2">
      <c r="A1577" s="831" t="s">
        <v>6366</v>
      </c>
      <c r="B1577" s="832" t="s">
        <v>6367</v>
      </c>
      <c r="C1577" s="832" t="s">
        <v>616</v>
      </c>
      <c r="D1577" s="832" t="s">
        <v>3286</v>
      </c>
      <c r="E1577" s="832" t="s">
        <v>6368</v>
      </c>
      <c r="F1577" s="832" t="s">
        <v>6444</v>
      </c>
      <c r="G1577" s="832" t="s">
        <v>6443</v>
      </c>
      <c r="H1577" s="849">
        <v>4.99</v>
      </c>
      <c r="I1577" s="849">
        <v>827.94</v>
      </c>
      <c r="J1577" s="832"/>
      <c r="K1577" s="832">
        <v>165.91983967935872</v>
      </c>
      <c r="L1577" s="849"/>
      <c r="M1577" s="849"/>
      <c r="N1577" s="832"/>
      <c r="O1577" s="832"/>
      <c r="P1577" s="849"/>
      <c r="Q1577" s="849"/>
      <c r="R1577" s="837"/>
      <c r="S1577" s="850"/>
    </row>
    <row r="1578" spans="1:19" ht="14.45" customHeight="1" x14ac:dyDescent="0.2">
      <c r="A1578" s="831" t="s">
        <v>6366</v>
      </c>
      <c r="B1578" s="832" t="s">
        <v>6367</v>
      </c>
      <c r="C1578" s="832" t="s">
        <v>616</v>
      </c>
      <c r="D1578" s="832" t="s">
        <v>3286</v>
      </c>
      <c r="E1578" s="832" t="s">
        <v>6368</v>
      </c>
      <c r="F1578" s="832" t="s">
        <v>6445</v>
      </c>
      <c r="G1578" s="832" t="s">
        <v>6446</v>
      </c>
      <c r="H1578" s="849"/>
      <c r="I1578" s="849"/>
      <c r="J1578" s="832"/>
      <c r="K1578" s="832"/>
      <c r="L1578" s="849">
        <v>9</v>
      </c>
      <c r="M1578" s="849">
        <v>42681.600000000006</v>
      </c>
      <c r="N1578" s="832">
        <v>1</v>
      </c>
      <c r="O1578" s="832">
        <v>4742.4000000000005</v>
      </c>
      <c r="P1578" s="849"/>
      <c r="Q1578" s="849"/>
      <c r="R1578" s="837"/>
      <c r="S1578" s="850"/>
    </row>
    <row r="1579" spans="1:19" ht="14.45" customHeight="1" x14ac:dyDescent="0.2">
      <c r="A1579" s="831" t="s">
        <v>6366</v>
      </c>
      <c r="B1579" s="832" t="s">
        <v>6367</v>
      </c>
      <c r="C1579" s="832" t="s">
        <v>616</v>
      </c>
      <c r="D1579" s="832" t="s">
        <v>3286</v>
      </c>
      <c r="E1579" s="832" t="s">
        <v>6368</v>
      </c>
      <c r="F1579" s="832" t="s">
        <v>6447</v>
      </c>
      <c r="G1579" s="832" t="s">
        <v>6448</v>
      </c>
      <c r="H1579" s="849">
        <v>1.56</v>
      </c>
      <c r="I1579" s="849">
        <v>1116.45</v>
      </c>
      <c r="J1579" s="832"/>
      <c r="K1579" s="832">
        <v>715.67307692307691</v>
      </c>
      <c r="L1579" s="849"/>
      <c r="M1579" s="849"/>
      <c r="N1579" s="832"/>
      <c r="O1579" s="832"/>
      <c r="P1579" s="849"/>
      <c r="Q1579" s="849"/>
      <c r="R1579" s="837"/>
      <c r="S1579" s="850"/>
    </row>
    <row r="1580" spans="1:19" ht="14.45" customHeight="1" x14ac:dyDescent="0.2">
      <c r="A1580" s="831" t="s">
        <v>6366</v>
      </c>
      <c r="B1580" s="832" t="s">
        <v>6367</v>
      </c>
      <c r="C1580" s="832" t="s">
        <v>616</v>
      </c>
      <c r="D1580" s="832" t="s">
        <v>3286</v>
      </c>
      <c r="E1580" s="832" t="s">
        <v>6368</v>
      </c>
      <c r="F1580" s="832" t="s">
        <v>6449</v>
      </c>
      <c r="G1580" s="832" t="s">
        <v>6448</v>
      </c>
      <c r="H1580" s="849">
        <v>7.53</v>
      </c>
      <c r="I1580" s="849">
        <v>10778.13</v>
      </c>
      <c r="J1580" s="832"/>
      <c r="K1580" s="832">
        <v>1431.3585657370515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5" customHeight="1" x14ac:dyDescent="0.2">
      <c r="A1581" s="831" t="s">
        <v>6366</v>
      </c>
      <c r="B1581" s="832" t="s">
        <v>6367</v>
      </c>
      <c r="C1581" s="832" t="s">
        <v>616</v>
      </c>
      <c r="D1581" s="832" t="s">
        <v>3286</v>
      </c>
      <c r="E1581" s="832" t="s">
        <v>6368</v>
      </c>
      <c r="F1581" s="832" t="s">
        <v>6450</v>
      </c>
      <c r="G1581" s="832" t="s">
        <v>6451</v>
      </c>
      <c r="H1581" s="849">
        <v>1</v>
      </c>
      <c r="I1581" s="849">
        <v>235.46</v>
      </c>
      <c r="J1581" s="832"/>
      <c r="K1581" s="832">
        <v>235.46</v>
      </c>
      <c r="L1581" s="849"/>
      <c r="M1581" s="849"/>
      <c r="N1581" s="832"/>
      <c r="O1581" s="832"/>
      <c r="P1581" s="849"/>
      <c r="Q1581" s="849"/>
      <c r="R1581" s="837"/>
      <c r="S1581" s="850"/>
    </row>
    <row r="1582" spans="1:19" ht="14.45" customHeight="1" x14ac:dyDescent="0.2">
      <c r="A1582" s="831" t="s">
        <v>6366</v>
      </c>
      <c r="B1582" s="832" t="s">
        <v>6367</v>
      </c>
      <c r="C1582" s="832" t="s">
        <v>616</v>
      </c>
      <c r="D1582" s="832" t="s">
        <v>3286</v>
      </c>
      <c r="E1582" s="832" t="s">
        <v>6368</v>
      </c>
      <c r="F1582" s="832" t="s">
        <v>6455</v>
      </c>
      <c r="G1582" s="832" t="s">
        <v>6456</v>
      </c>
      <c r="H1582" s="849">
        <v>9</v>
      </c>
      <c r="I1582" s="849">
        <v>34893</v>
      </c>
      <c r="J1582" s="832"/>
      <c r="K1582" s="832">
        <v>3877</v>
      </c>
      <c r="L1582" s="849"/>
      <c r="M1582" s="849"/>
      <c r="N1582" s="832"/>
      <c r="O1582" s="832"/>
      <c r="P1582" s="849"/>
      <c r="Q1582" s="849"/>
      <c r="R1582" s="837"/>
      <c r="S1582" s="850"/>
    </row>
    <row r="1583" spans="1:19" ht="14.45" customHeight="1" x14ac:dyDescent="0.2">
      <c r="A1583" s="831" t="s">
        <v>6366</v>
      </c>
      <c r="B1583" s="832" t="s">
        <v>6367</v>
      </c>
      <c r="C1583" s="832" t="s">
        <v>616</v>
      </c>
      <c r="D1583" s="832" t="s">
        <v>3286</v>
      </c>
      <c r="E1583" s="832" t="s">
        <v>6368</v>
      </c>
      <c r="F1583" s="832" t="s">
        <v>6457</v>
      </c>
      <c r="G1583" s="832" t="s">
        <v>6456</v>
      </c>
      <c r="H1583" s="849">
        <v>8</v>
      </c>
      <c r="I1583" s="849">
        <v>141712</v>
      </c>
      <c r="J1583" s="832"/>
      <c r="K1583" s="832">
        <v>17714</v>
      </c>
      <c r="L1583" s="849"/>
      <c r="M1583" s="849"/>
      <c r="N1583" s="832"/>
      <c r="O1583" s="832"/>
      <c r="P1583" s="849"/>
      <c r="Q1583" s="849"/>
      <c r="R1583" s="837"/>
      <c r="S1583" s="850"/>
    </row>
    <row r="1584" spans="1:19" ht="14.45" customHeight="1" x14ac:dyDescent="0.2">
      <c r="A1584" s="831" t="s">
        <v>6366</v>
      </c>
      <c r="B1584" s="832" t="s">
        <v>6367</v>
      </c>
      <c r="C1584" s="832" t="s">
        <v>616</v>
      </c>
      <c r="D1584" s="832" t="s">
        <v>3286</v>
      </c>
      <c r="E1584" s="832" t="s">
        <v>6368</v>
      </c>
      <c r="F1584" s="832" t="s">
        <v>6458</v>
      </c>
      <c r="G1584" s="832" t="s">
        <v>2797</v>
      </c>
      <c r="H1584" s="849">
        <v>20.46</v>
      </c>
      <c r="I1584" s="849">
        <v>5396.9</v>
      </c>
      <c r="J1584" s="832">
        <v>0.5761874410803528</v>
      </c>
      <c r="K1584" s="832">
        <v>263.77810361681327</v>
      </c>
      <c r="L1584" s="849">
        <v>43.54</v>
      </c>
      <c r="M1584" s="849">
        <v>9366.57</v>
      </c>
      <c r="N1584" s="832">
        <v>1</v>
      </c>
      <c r="O1584" s="832">
        <v>215.12563160312357</v>
      </c>
      <c r="P1584" s="849">
        <v>25.4</v>
      </c>
      <c r="Q1584" s="849">
        <v>2000.4999999999998</v>
      </c>
      <c r="R1584" s="837">
        <v>0.21357871664867714</v>
      </c>
      <c r="S1584" s="850">
        <v>78.759842519685037</v>
      </c>
    </row>
    <row r="1585" spans="1:19" ht="14.45" customHeight="1" x14ac:dyDescent="0.2">
      <c r="A1585" s="831" t="s">
        <v>6366</v>
      </c>
      <c r="B1585" s="832" t="s">
        <v>6367</v>
      </c>
      <c r="C1585" s="832" t="s">
        <v>616</v>
      </c>
      <c r="D1585" s="832" t="s">
        <v>3286</v>
      </c>
      <c r="E1585" s="832" t="s">
        <v>6368</v>
      </c>
      <c r="F1585" s="832" t="s">
        <v>6464</v>
      </c>
      <c r="G1585" s="832" t="s">
        <v>3228</v>
      </c>
      <c r="H1585" s="849">
        <v>3</v>
      </c>
      <c r="I1585" s="849">
        <v>52516.2</v>
      </c>
      <c r="J1585" s="832">
        <v>9.6787962628149204E-2</v>
      </c>
      <c r="K1585" s="832">
        <v>17505.399999999998</v>
      </c>
      <c r="L1585" s="849">
        <v>31</v>
      </c>
      <c r="M1585" s="849">
        <v>542590.19999999995</v>
      </c>
      <c r="N1585" s="832">
        <v>1</v>
      </c>
      <c r="O1585" s="832">
        <v>17502.909677419353</v>
      </c>
      <c r="P1585" s="849">
        <v>10</v>
      </c>
      <c r="Q1585" s="849">
        <v>174999</v>
      </c>
      <c r="R1585" s="837">
        <v>0.32252517645913992</v>
      </c>
      <c r="S1585" s="850">
        <v>17499.900000000001</v>
      </c>
    </row>
    <row r="1586" spans="1:19" ht="14.45" customHeight="1" x14ac:dyDescent="0.2">
      <c r="A1586" s="831" t="s">
        <v>6366</v>
      </c>
      <c r="B1586" s="832" t="s">
        <v>6367</v>
      </c>
      <c r="C1586" s="832" t="s">
        <v>616</v>
      </c>
      <c r="D1586" s="832" t="s">
        <v>3286</v>
      </c>
      <c r="E1586" s="832" t="s">
        <v>6368</v>
      </c>
      <c r="F1586" s="832" t="s">
        <v>6465</v>
      </c>
      <c r="G1586" s="832" t="s">
        <v>3228</v>
      </c>
      <c r="H1586" s="849">
        <v>13</v>
      </c>
      <c r="I1586" s="849">
        <v>910280.8</v>
      </c>
      <c r="J1586" s="832">
        <v>0.50050895956326857</v>
      </c>
      <c r="K1586" s="832">
        <v>70021.600000000006</v>
      </c>
      <c r="L1586" s="849">
        <v>26</v>
      </c>
      <c r="M1586" s="849">
        <v>1818710.2999999998</v>
      </c>
      <c r="N1586" s="832">
        <v>1</v>
      </c>
      <c r="O1586" s="832">
        <v>69950.396153846144</v>
      </c>
      <c r="P1586" s="849">
        <v>13</v>
      </c>
      <c r="Q1586" s="849">
        <v>878205.89999999991</v>
      </c>
      <c r="R1586" s="837">
        <v>0.48287289075120982</v>
      </c>
      <c r="S1586" s="850">
        <v>67554.299999999988</v>
      </c>
    </row>
    <row r="1587" spans="1:19" ht="14.45" customHeight="1" x14ac:dyDescent="0.2">
      <c r="A1587" s="831" t="s">
        <v>6366</v>
      </c>
      <c r="B1587" s="832" t="s">
        <v>6367</v>
      </c>
      <c r="C1587" s="832" t="s">
        <v>616</v>
      </c>
      <c r="D1587" s="832" t="s">
        <v>3286</v>
      </c>
      <c r="E1587" s="832" t="s">
        <v>6368</v>
      </c>
      <c r="F1587" s="832" t="s">
        <v>6466</v>
      </c>
      <c r="G1587" s="832" t="s">
        <v>6467</v>
      </c>
      <c r="H1587" s="849">
        <v>13</v>
      </c>
      <c r="I1587" s="849">
        <v>87251.06</v>
      </c>
      <c r="J1587" s="832">
        <v>0.16666666666666666</v>
      </c>
      <c r="K1587" s="832">
        <v>6711.62</v>
      </c>
      <c r="L1587" s="849">
        <v>78</v>
      </c>
      <c r="M1587" s="849">
        <v>523506.36</v>
      </c>
      <c r="N1587" s="832">
        <v>1</v>
      </c>
      <c r="O1587" s="832">
        <v>6711.62</v>
      </c>
      <c r="P1587" s="849">
        <v>31</v>
      </c>
      <c r="Q1587" s="849">
        <v>207904.6</v>
      </c>
      <c r="R1587" s="837">
        <v>0.39713863266150196</v>
      </c>
      <c r="S1587" s="850">
        <v>6706.6</v>
      </c>
    </row>
    <row r="1588" spans="1:19" ht="14.45" customHeight="1" x14ac:dyDescent="0.2">
      <c r="A1588" s="831" t="s">
        <v>6366</v>
      </c>
      <c r="B1588" s="832" t="s">
        <v>6367</v>
      </c>
      <c r="C1588" s="832" t="s">
        <v>616</v>
      </c>
      <c r="D1588" s="832" t="s">
        <v>3286</v>
      </c>
      <c r="E1588" s="832" t="s">
        <v>6368</v>
      </c>
      <c r="F1588" s="832" t="s">
        <v>6468</v>
      </c>
      <c r="G1588" s="832" t="s">
        <v>2797</v>
      </c>
      <c r="H1588" s="849">
        <v>15.02</v>
      </c>
      <c r="I1588" s="849">
        <v>39620.33</v>
      </c>
      <c r="J1588" s="832">
        <v>1.053987268195228</v>
      </c>
      <c r="K1588" s="832">
        <v>2637.8382157123838</v>
      </c>
      <c r="L1588" s="849">
        <v>15.07</v>
      </c>
      <c r="M1588" s="849">
        <v>37590.9</v>
      </c>
      <c r="N1588" s="832">
        <v>1</v>
      </c>
      <c r="O1588" s="832">
        <v>2494.4193762441937</v>
      </c>
      <c r="P1588" s="849">
        <v>8.6300000000000008</v>
      </c>
      <c r="Q1588" s="849">
        <v>4112.45</v>
      </c>
      <c r="R1588" s="837">
        <v>0.10940014737609367</v>
      </c>
      <c r="S1588" s="850">
        <v>476.52954808806481</v>
      </c>
    </row>
    <row r="1589" spans="1:19" ht="14.45" customHeight="1" x14ac:dyDescent="0.2">
      <c r="A1589" s="831" t="s">
        <v>6366</v>
      </c>
      <c r="B1589" s="832" t="s">
        <v>6367</v>
      </c>
      <c r="C1589" s="832" t="s">
        <v>616</v>
      </c>
      <c r="D1589" s="832" t="s">
        <v>3286</v>
      </c>
      <c r="E1589" s="832" t="s">
        <v>6368</v>
      </c>
      <c r="F1589" s="832" t="s">
        <v>6469</v>
      </c>
      <c r="G1589" s="832" t="s">
        <v>2797</v>
      </c>
      <c r="H1589" s="849">
        <v>8.64</v>
      </c>
      <c r="I1589" s="849">
        <v>11395.380000000001</v>
      </c>
      <c r="J1589" s="832">
        <v>1.3330939030681781</v>
      </c>
      <c r="K1589" s="832">
        <v>1318.9097222222222</v>
      </c>
      <c r="L1589" s="849">
        <v>9.2100000000000009</v>
      </c>
      <c r="M1589" s="849">
        <v>8548.07</v>
      </c>
      <c r="N1589" s="832">
        <v>1</v>
      </c>
      <c r="O1589" s="832">
        <v>928.12920738327898</v>
      </c>
      <c r="P1589" s="849">
        <v>7.32</v>
      </c>
      <c r="Q1589" s="849">
        <v>1644.44</v>
      </c>
      <c r="R1589" s="837">
        <v>0.19237558887561754</v>
      </c>
      <c r="S1589" s="850">
        <v>224.6502732240437</v>
      </c>
    </row>
    <row r="1590" spans="1:19" ht="14.45" customHeight="1" x14ac:dyDescent="0.2">
      <c r="A1590" s="831" t="s">
        <v>6366</v>
      </c>
      <c r="B1590" s="832" t="s">
        <v>6367</v>
      </c>
      <c r="C1590" s="832" t="s">
        <v>616</v>
      </c>
      <c r="D1590" s="832" t="s">
        <v>3286</v>
      </c>
      <c r="E1590" s="832" t="s">
        <v>6368</v>
      </c>
      <c r="F1590" s="832" t="s">
        <v>6470</v>
      </c>
      <c r="G1590" s="832" t="s">
        <v>779</v>
      </c>
      <c r="H1590" s="849">
        <v>8</v>
      </c>
      <c r="I1590" s="849">
        <v>6314.32</v>
      </c>
      <c r="J1590" s="832"/>
      <c r="K1590" s="832">
        <v>789.29</v>
      </c>
      <c r="L1590" s="849"/>
      <c r="M1590" s="849"/>
      <c r="N1590" s="832"/>
      <c r="O1590" s="832"/>
      <c r="P1590" s="849"/>
      <c r="Q1590" s="849"/>
      <c r="R1590" s="837"/>
      <c r="S1590" s="850"/>
    </row>
    <row r="1591" spans="1:19" ht="14.45" customHeight="1" x14ac:dyDescent="0.2">
      <c r="A1591" s="831" t="s">
        <v>6366</v>
      </c>
      <c r="B1591" s="832" t="s">
        <v>6367</v>
      </c>
      <c r="C1591" s="832" t="s">
        <v>616</v>
      </c>
      <c r="D1591" s="832" t="s">
        <v>3286</v>
      </c>
      <c r="E1591" s="832" t="s">
        <v>6368</v>
      </c>
      <c r="F1591" s="832" t="s">
        <v>6471</v>
      </c>
      <c r="G1591" s="832" t="s">
        <v>2831</v>
      </c>
      <c r="H1591" s="849"/>
      <c r="I1591" s="849"/>
      <c r="J1591" s="832"/>
      <c r="K1591" s="832"/>
      <c r="L1591" s="849"/>
      <c r="M1591" s="849"/>
      <c r="N1591" s="832"/>
      <c r="O1591" s="832"/>
      <c r="P1591" s="849">
        <v>1</v>
      </c>
      <c r="Q1591" s="849">
        <v>576.72</v>
      </c>
      <c r="R1591" s="837"/>
      <c r="S1591" s="850">
        <v>576.72</v>
      </c>
    </row>
    <row r="1592" spans="1:19" ht="14.45" customHeight="1" x14ac:dyDescent="0.2">
      <c r="A1592" s="831" t="s">
        <v>6366</v>
      </c>
      <c r="B1592" s="832" t="s">
        <v>6367</v>
      </c>
      <c r="C1592" s="832" t="s">
        <v>616</v>
      </c>
      <c r="D1592" s="832" t="s">
        <v>3286</v>
      </c>
      <c r="E1592" s="832" t="s">
        <v>6368</v>
      </c>
      <c r="F1592" s="832" t="s">
        <v>6472</v>
      </c>
      <c r="G1592" s="832" t="s">
        <v>2831</v>
      </c>
      <c r="H1592" s="849">
        <v>3</v>
      </c>
      <c r="I1592" s="849">
        <v>20194.349999999999</v>
      </c>
      <c r="J1592" s="832">
        <v>0.80850294625634467</v>
      </c>
      <c r="K1592" s="832">
        <v>6731.45</v>
      </c>
      <c r="L1592" s="849">
        <v>4.5999999999999996</v>
      </c>
      <c r="M1592" s="849">
        <v>24977.46</v>
      </c>
      <c r="N1592" s="832">
        <v>1</v>
      </c>
      <c r="O1592" s="832">
        <v>5429.8826086956524</v>
      </c>
      <c r="P1592" s="849">
        <v>5</v>
      </c>
      <c r="Q1592" s="849">
        <v>2667.95</v>
      </c>
      <c r="R1592" s="837">
        <v>0.10681430377628469</v>
      </c>
      <c r="S1592" s="850">
        <v>533.58999999999992</v>
      </c>
    </row>
    <row r="1593" spans="1:19" ht="14.45" customHeight="1" x14ac:dyDescent="0.2">
      <c r="A1593" s="831" t="s">
        <v>6366</v>
      </c>
      <c r="B1593" s="832" t="s">
        <v>6367</v>
      </c>
      <c r="C1593" s="832" t="s">
        <v>616</v>
      </c>
      <c r="D1593" s="832" t="s">
        <v>3286</v>
      </c>
      <c r="E1593" s="832" t="s">
        <v>6368</v>
      </c>
      <c r="F1593" s="832" t="s">
        <v>6473</v>
      </c>
      <c r="G1593" s="832" t="s">
        <v>6474</v>
      </c>
      <c r="H1593" s="849"/>
      <c r="I1593" s="849"/>
      <c r="J1593" s="832"/>
      <c r="K1593" s="832"/>
      <c r="L1593" s="849"/>
      <c r="M1593" s="849"/>
      <c r="N1593" s="832"/>
      <c r="O1593" s="832"/>
      <c r="P1593" s="849">
        <v>0</v>
      </c>
      <c r="Q1593" s="849">
        <v>0</v>
      </c>
      <c r="R1593" s="837"/>
      <c r="S1593" s="850"/>
    </row>
    <row r="1594" spans="1:19" ht="14.45" customHeight="1" x14ac:dyDescent="0.2">
      <c r="A1594" s="831" t="s">
        <v>6366</v>
      </c>
      <c r="B1594" s="832" t="s">
        <v>6367</v>
      </c>
      <c r="C1594" s="832" t="s">
        <v>616</v>
      </c>
      <c r="D1594" s="832" t="s">
        <v>3286</v>
      </c>
      <c r="E1594" s="832" t="s">
        <v>6368</v>
      </c>
      <c r="F1594" s="832" t="s">
        <v>6476</v>
      </c>
      <c r="G1594" s="832" t="s">
        <v>6477</v>
      </c>
      <c r="H1594" s="849">
        <v>90</v>
      </c>
      <c r="I1594" s="849">
        <v>341989.2</v>
      </c>
      <c r="J1594" s="832">
        <v>0.87333363892463689</v>
      </c>
      <c r="K1594" s="832">
        <v>3799.88</v>
      </c>
      <c r="L1594" s="849">
        <v>111</v>
      </c>
      <c r="M1594" s="849">
        <v>391590.55000000005</v>
      </c>
      <c r="N1594" s="832">
        <v>1</v>
      </c>
      <c r="O1594" s="832">
        <v>3527.8427927927933</v>
      </c>
      <c r="P1594" s="849">
        <v>36</v>
      </c>
      <c r="Q1594" s="849">
        <v>116467.39</v>
      </c>
      <c r="R1594" s="837">
        <v>0.29742134992787744</v>
      </c>
      <c r="S1594" s="850">
        <v>3235.2052777777776</v>
      </c>
    </row>
    <row r="1595" spans="1:19" ht="14.45" customHeight="1" x14ac:dyDescent="0.2">
      <c r="A1595" s="831" t="s">
        <v>6366</v>
      </c>
      <c r="B1595" s="832" t="s">
        <v>6367</v>
      </c>
      <c r="C1595" s="832" t="s">
        <v>616</v>
      </c>
      <c r="D1595" s="832" t="s">
        <v>3286</v>
      </c>
      <c r="E1595" s="832" t="s">
        <v>6368</v>
      </c>
      <c r="F1595" s="832" t="s">
        <v>6478</v>
      </c>
      <c r="G1595" s="832" t="s">
        <v>6477</v>
      </c>
      <c r="H1595" s="849">
        <v>4</v>
      </c>
      <c r="I1595" s="849">
        <v>29122.880000000001</v>
      </c>
      <c r="J1595" s="832">
        <v>7.2814481448144814</v>
      </c>
      <c r="K1595" s="832">
        <v>7280.72</v>
      </c>
      <c r="L1595" s="849">
        <v>1</v>
      </c>
      <c r="M1595" s="849">
        <v>3999.6</v>
      </c>
      <c r="N1595" s="832">
        <v>1</v>
      </c>
      <c r="O1595" s="832">
        <v>3999.6</v>
      </c>
      <c r="P1595" s="849">
        <v>1</v>
      </c>
      <c r="Q1595" s="849">
        <v>3934.55</v>
      </c>
      <c r="R1595" s="837">
        <v>0.98373587358735881</v>
      </c>
      <c r="S1595" s="850">
        <v>3934.55</v>
      </c>
    </row>
    <row r="1596" spans="1:19" ht="14.45" customHeight="1" x14ac:dyDescent="0.2">
      <c r="A1596" s="831" t="s">
        <v>6366</v>
      </c>
      <c r="B1596" s="832" t="s">
        <v>6367</v>
      </c>
      <c r="C1596" s="832" t="s">
        <v>616</v>
      </c>
      <c r="D1596" s="832" t="s">
        <v>3286</v>
      </c>
      <c r="E1596" s="832" t="s">
        <v>6368</v>
      </c>
      <c r="F1596" s="832" t="s">
        <v>6479</v>
      </c>
      <c r="G1596" s="832" t="s">
        <v>6480</v>
      </c>
      <c r="H1596" s="849">
        <v>26</v>
      </c>
      <c r="I1596" s="849">
        <v>1211598.8799999999</v>
      </c>
      <c r="J1596" s="832"/>
      <c r="K1596" s="832">
        <v>46599.956923076919</v>
      </c>
      <c r="L1596" s="849"/>
      <c r="M1596" s="849"/>
      <c r="N1596" s="832"/>
      <c r="O1596" s="832"/>
      <c r="P1596" s="849"/>
      <c r="Q1596" s="849"/>
      <c r="R1596" s="837"/>
      <c r="S1596" s="850"/>
    </row>
    <row r="1597" spans="1:19" ht="14.45" customHeight="1" x14ac:dyDescent="0.2">
      <c r="A1597" s="831" t="s">
        <v>6366</v>
      </c>
      <c r="B1597" s="832" t="s">
        <v>6367</v>
      </c>
      <c r="C1597" s="832" t="s">
        <v>616</v>
      </c>
      <c r="D1597" s="832" t="s">
        <v>3286</v>
      </c>
      <c r="E1597" s="832" t="s">
        <v>6368</v>
      </c>
      <c r="F1597" s="832" t="s">
        <v>6483</v>
      </c>
      <c r="G1597" s="832" t="s">
        <v>6482</v>
      </c>
      <c r="H1597" s="849"/>
      <c r="I1597" s="849"/>
      <c r="J1597" s="832"/>
      <c r="K1597" s="832"/>
      <c r="L1597" s="849">
        <v>5</v>
      </c>
      <c r="M1597" s="849">
        <v>364806.5</v>
      </c>
      <c r="N1597" s="832">
        <v>1</v>
      </c>
      <c r="O1597" s="832">
        <v>72961.3</v>
      </c>
      <c r="P1597" s="849"/>
      <c r="Q1597" s="849"/>
      <c r="R1597" s="837"/>
      <c r="S1597" s="850"/>
    </row>
    <row r="1598" spans="1:19" ht="14.45" customHeight="1" x14ac:dyDescent="0.2">
      <c r="A1598" s="831" t="s">
        <v>6366</v>
      </c>
      <c r="B1598" s="832" t="s">
        <v>6367</v>
      </c>
      <c r="C1598" s="832" t="s">
        <v>616</v>
      </c>
      <c r="D1598" s="832" t="s">
        <v>3286</v>
      </c>
      <c r="E1598" s="832" t="s">
        <v>6368</v>
      </c>
      <c r="F1598" s="832" t="s">
        <v>6484</v>
      </c>
      <c r="G1598" s="832" t="s">
        <v>3238</v>
      </c>
      <c r="H1598" s="849">
        <v>10</v>
      </c>
      <c r="I1598" s="849">
        <v>766192.97</v>
      </c>
      <c r="J1598" s="832"/>
      <c r="K1598" s="832">
        <v>76619.296999999991</v>
      </c>
      <c r="L1598" s="849"/>
      <c r="M1598" s="849"/>
      <c r="N1598" s="832"/>
      <c r="O1598" s="832"/>
      <c r="P1598" s="849"/>
      <c r="Q1598" s="849"/>
      <c r="R1598" s="837"/>
      <c r="S1598" s="850"/>
    </row>
    <row r="1599" spans="1:19" ht="14.45" customHeight="1" x14ac:dyDescent="0.2">
      <c r="A1599" s="831" t="s">
        <v>6366</v>
      </c>
      <c r="B1599" s="832" t="s">
        <v>6367</v>
      </c>
      <c r="C1599" s="832" t="s">
        <v>616</v>
      </c>
      <c r="D1599" s="832" t="s">
        <v>3286</v>
      </c>
      <c r="E1599" s="832" t="s">
        <v>6368</v>
      </c>
      <c r="F1599" s="832" t="s">
        <v>6485</v>
      </c>
      <c r="G1599" s="832" t="s">
        <v>6486</v>
      </c>
      <c r="H1599" s="849"/>
      <c r="I1599" s="849"/>
      <c r="J1599" s="832"/>
      <c r="K1599" s="832"/>
      <c r="L1599" s="849">
        <v>9</v>
      </c>
      <c r="M1599" s="849">
        <v>805525.17</v>
      </c>
      <c r="N1599" s="832">
        <v>1</v>
      </c>
      <c r="O1599" s="832">
        <v>89502.796666666676</v>
      </c>
      <c r="P1599" s="849">
        <v>2</v>
      </c>
      <c r="Q1599" s="849">
        <v>179005.5</v>
      </c>
      <c r="R1599" s="837">
        <v>0.22222210635578277</v>
      </c>
      <c r="S1599" s="850">
        <v>89502.75</v>
      </c>
    </row>
    <row r="1600" spans="1:19" ht="14.45" customHeight="1" x14ac:dyDescent="0.2">
      <c r="A1600" s="831" t="s">
        <v>6366</v>
      </c>
      <c r="B1600" s="832" t="s">
        <v>6367</v>
      </c>
      <c r="C1600" s="832" t="s">
        <v>616</v>
      </c>
      <c r="D1600" s="832" t="s">
        <v>3286</v>
      </c>
      <c r="E1600" s="832" t="s">
        <v>6368</v>
      </c>
      <c r="F1600" s="832" t="s">
        <v>6487</v>
      </c>
      <c r="G1600" s="832" t="s">
        <v>6488</v>
      </c>
      <c r="H1600" s="849">
        <v>10.08</v>
      </c>
      <c r="I1600" s="849">
        <v>10927.65</v>
      </c>
      <c r="J1600" s="832">
        <v>2.7819953716786445</v>
      </c>
      <c r="K1600" s="832">
        <v>1084.0922619047619</v>
      </c>
      <c r="L1600" s="849">
        <v>5.51</v>
      </c>
      <c r="M1600" s="849">
        <v>3927.9900000000002</v>
      </c>
      <c r="N1600" s="832">
        <v>1</v>
      </c>
      <c r="O1600" s="832">
        <v>712.88384754990932</v>
      </c>
      <c r="P1600" s="849">
        <v>9.5</v>
      </c>
      <c r="Q1600" s="849">
        <v>4995.08</v>
      </c>
      <c r="R1600" s="837">
        <v>1.2716631152319633</v>
      </c>
      <c r="S1600" s="850">
        <v>525.79789473684207</v>
      </c>
    </row>
    <row r="1601" spans="1:19" ht="14.45" customHeight="1" x14ac:dyDescent="0.2">
      <c r="A1601" s="831" t="s">
        <v>6366</v>
      </c>
      <c r="B1601" s="832" t="s">
        <v>6367</v>
      </c>
      <c r="C1601" s="832" t="s">
        <v>616</v>
      </c>
      <c r="D1601" s="832" t="s">
        <v>3286</v>
      </c>
      <c r="E1601" s="832" t="s">
        <v>6368</v>
      </c>
      <c r="F1601" s="832" t="s">
        <v>6489</v>
      </c>
      <c r="G1601" s="832" t="s">
        <v>6488</v>
      </c>
      <c r="H1601" s="849">
        <v>16.71</v>
      </c>
      <c r="I1601" s="849">
        <v>6038.42</v>
      </c>
      <c r="J1601" s="832">
        <v>1.6781966338350713</v>
      </c>
      <c r="K1601" s="832">
        <v>361.36564931178935</v>
      </c>
      <c r="L1601" s="849">
        <v>13.16</v>
      </c>
      <c r="M1601" s="849">
        <v>3598.16</v>
      </c>
      <c r="N1601" s="832">
        <v>1</v>
      </c>
      <c r="O1601" s="832">
        <v>273.41641337386017</v>
      </c>
      <c r="P1601" s="849">
        <v>43.120000000000005</v>
      </c>
      <c r="Q1601" s="849">
        <v>9438.98</v>
      </c>
      <c r="R1601" s="837">
        <v>2.6232796762789872</v>
      </c>
      <c r="S1601" s="850">
        <v>218.90027829313541</v>
      </c>
    </row>
    <row r="1602" spans="1:19" ht="14.45" customHeight="1" x14ac:dyDescent="0.2">
      <c r="A1602" s="831" t="s">
        <v>6366</v>
      </c>
      <c r="B1602" s="832" t="s">
        <v>6367</v>
      </c>
      <c r="C1602" s="832" t="s">
        <v>616</v>
      </c>
      <c r="D1602" s="832" t="s">
        <v>3286</v>
      </c>
      <c r="E1602" s="832" t="s">
        <v>6368</v>
      </c>
      <c r="F1602" s="832" t="s">
        <v>6490</v>
      </c>
      <c r="G1602" s="832" t="s">
        <v>6488</v>
      </c>
      <c r="H1602" s="849">
        <v>16.68</v>
      </c>
      <c r="I1602" s="849">
        <v>2009.05</v>
      </c>
      <c r="J1602" s="832">
        <v>3.2948749487494875</v>
      </c>
      <c r="K1602" s="832">
        <v>120.44664268585132</v>
      </c>
      <c r="L1602" s="849">
        <v>7.35</v>
      </c>
      <c r="M1602" s="849">
        <v>609.75</v>
      </c>
      <c r="N1602" s="832">
        <v>1</v>
      </c>
      <c r="O1602" s="832">
        <v>82.959183673469397</v>
      </c>
      <c r="P1602" s="849">
        <v>33.89</v>
      </c>
      <c r="Q1602" s="849">
        <v>2684.0899999999997</v>
      </c>
      <c r="R1602" s="837">
        <v>4.4019516195161943</v>
      </c>
      <c r="S1602" s="850">
        <v>79.200059014458532</v>
      </c>
    </row>
    <row r="1603" spans="1:19" ht="14.45" customHeight="1" x14ac:dyDescent="0.2">
      <c r="A1603" s="831" t="s">
        <v>6366</v>
      </c>
      <c r="B1603" s="832" t="s">
        <v>6367</v>
      </c>
      <c r="C1603" s="832" t="s">
        <v>616</v>
      </c>
      <c r="D1603" s="832" t="s">
        <v>3286</v>
      </c>
      <c r="E1603" s="832" t="s">
        <v>6368</v>
      </c>
      <c r="F1603" s="832" t="s">
        <v>6491</v>
      </c>
      <c r="G1603" s="832" t="s">
        <v>6488</v>
      </c>
      <c r="H1603" s="849">
        <v>6.2200000000000006</v>
      </c>
      <c r="I1603" s="849">
        <v>8990.7800000000007</v>
      </c>
      <c r="J1603" s="832">
        <v>1.8814083180748105</v>
      </c>
      <c r="K1603" s="832">
        <v>1445.4630225080386</v>
      </c>
      <c r="L1603" s="849">
        <v>5.9600000000000009</v>
      </c>
      <c r="M1603" s="849">
        <v>4778.75</v>
      </c>
      <c r="N1603" s="832">
        <v>1</v>
      </c>
      <c r="O1603" s="832">
        <v>801.80369127516769</v>
      </c>
      <c r="P1603" s="849">
        <v>12.65</v>
      </c>
      <c r="Q1603" s="849">
        <v>9295.2199999999993</v>
      </c>
      <c r="R1603" s="837">
        <v>1.9451153544336908</v>
      </c>
      <c r="S1603" s="850">
        <v>734.8</v>
      </c>
    </row>
    <row r="1604" spans="1:19" ht="14.45" customHeight="1" x14ac:dyDescent="0.2">
      <c r="A1604" s="831" t="s">
        <v>6366</v>
      </c>
      <c r="B1604" s="832" t="s">
        <v>6367</v>
      </c>
      <c r="C1604" s="832" t="s">
        <v>616</v>
      </c>
      <c r="D1604" s="832" t="s">
        <v>3286</v>
      </c>
      <c r="E1604" s="832" t="s">
        <v>6368</v>
      </c>
      <c r="F1604" s="832" t="s">
        <v>6492</v>
      </c>
      <c r="G1604" s="832" t="s">
        <v>6493</v>
      </c>
      <c r="H1604" s="849"/>
      <c r="I1604" s="849"/>
      <c r="J1604" s="832"/>
      <c r="K1604" s="832"/>
      <c r="L1604" s="849">
        <v>1.48</v>
      </c>
      <c r="M1604" s="849">
        <v>1059.19</v>
      </c>
      <c r="N1604" s="832">
        <v>1</v>
      </c>
      <c r="O1604" s="832">
        <v>715.66891891891896</v>
      </c>
      <c r="P1604" s="849">
        <v>8.48</v>
      </c>
      <c r="Q1604" s="849">
        <v>884.88999999999987</v>
      </c>
      <c r="R1604" s="837">
        <v>0.83544028927765546</v>
      </c>
      <c r="S1604" s="850">
        <v>104.35023584905659</v>
      </c>
    </row>
    <row r="1605" spans="1:19" ht="14.45" customHeight="1" x14ac:dyDescent="0.2">
      <c r="A1605" s="831" t="s">
        <v>6366</v>
      </c>
      <c r="B1605" s="832" t="s">
        <v>6367</v>
      </c>
      <c r="C1605" s="832" t="s">
        <v>616</v>
      </c>
      <c r="D1605" s="832" t="s">
        <v>3286</v>
      </c>
      <c r="E1605" s="832" t="s">
        <v>6368</v>
      </c>
      <c r="F1605" s="832" t="s">
        <v>6494</v>
      </c>
      <c r="G1605" s="832" t="s">
        <v>6493</v>
      </c>
      <c r="H1605" s="849"/>
      <c r="I1605" s="849"/>
      <c r="J1605" s="832"/>
      <c r="K1605" s="832"/>
      <c r="L1605" s="849">
        <v>6.1400000000000006</v>
      </c>
      <c r="M1605" s="849">
        <v>7361.4499999999989</v>
      </c>
      <c r="N1605" s="832">
        <v>1</v>
      </c>
      <c r="O1605" s="832">
        <v>1198.9332247556999</v>
      </c>
      <c r="P1605" s="849">
        <v>13.16</v>
      </c>
      <c r="Q1605" s="849">
        <v>2362.4499999999998</v>
      </c>
      <c r="R1605" s="837">
        <v>0.32092182925918128</v>
      </c>
      <c r="S1605" s="850">
        <v>179.51747720364739</v>
      </c>
    </row>
    <row r="1606" spans="1:19" ht="14.45" customHeight="1" x14ac:dyDescent="0.2">
      <c r="A1606" s="831" t="s">
        <v>6366</v>
      </c>
      <c r="B1606" s="832" t="s">
        <v>6367</v>
      </c>
      <c r="C1606" s="832" t="s">
        <v>616</v>
      </c>
      <c r="D1606" s="832" t="s">
        <v>3286</v>
      </c>
      <c r="E1606" s="832" t="s">
        <v>6368</v>
      </c>
      <c r="F1606" s="832" t="s">
        <v>6495</v>
      </c>
      <c r="G1606" s="832" t="s">
        <v>2307</v>
      </c>
      <c r="H1606" s="849"/>
      <c r="I1606" s="849"/>
      <c r="J1606" s="832"/>
      <c r="K1606" s="832"/>
      <c r="L1606" s="849">
        <v>40.619999999999997</v>
      </c>
      <c r="M1606" s="849">
        <v>362900.17</v>
      </c>
      <c r="N1606" s="832">
        <v>1</v>
      </c>
      <c r="O1606" s="832">
        <v>8934.0268340718867</v>
      </c>
      <c r="P1606" s="849">
        <v>12.51</v>
      </c>
      <c r="Q1606" s="849">
        <v>110970.34</v>
      </c>
      <c r="R1606" s="837">
        <v>0.30578751175564345</v>
      </c>
      <c r="S1606" s="850">
        <v>8870.5307753796969</v>
      </c>
    </row>
    <row r="1607" spans="1:19" ht="14.45" customHeight="1" x14ac:dyDescent="0.2">
      <c r="A1607" s="831" t="s">
        <v>6366</v>
      </c>
      <c r="B1607" s="832" t="s">
        <v>6367</v>
      </c>
      <c r="C1607" s="832" t="s">
        <v>616</v>
      </c>
      <c r="D1607" s="832" t="s">
        <v>3286</v>
      </c>
      <c r="E1607" s="832" t="s">
        <v>6368</v>
      </c>
      <c r="F1607" s="832" t="s">
        <v>6497</v>
      </c>
      <c r="G1607" s="832" t="s">
        <v>2816</v>
      </c>
      <c r="H1607" s="849">
        <v>13.54</v>
      </c>
      <c r="I1607" s="849">
        <v>10619.39</v>
      </c>
      <c r="J1607" s="832">
        <v>3.1934173332531421</v>
      </c>
      <c r="K1607" s="832">
        <v>784.29763663220092</v>
      </c>
      <c r="L1607" s="849">
        <v>4.24</v>
      </c>
      <c r="M1607" s="849">
        <v>3325.4</v>
      </c>
      <c r="N1607" s="832">
        <v>1</v>
      </c>
      <c r="O1607" s="832">
        <v>784.29245283018861</v>
      </c>
      <c r="P1607" s="849"/>
      <c r="Q1607" s="849"/>
      <c r="R1607" s="837"/>
      <c r="S1607" s="850"/>
    </row>
    <row r="1608" spans="1:19" ht="14.45" customHeight="1" x14ac:dyDescent="0.2">
      <c r="A1608" s="831" t="s">
        <v>6366</v>
      </c>
      <c r="B1608" s="832" t="s">
        <v>6367</v>
      </c>
      <c r="C1608" s="832" t="s">
        <v>616</v>
      </c>
      <c r="D1608" s="832" t="s">
        <v>3286</v>
      </c>
      <c r="E1608" s="832" t="s">
        <v>6368</v>
      </c>
      <c r="F1608" s="832" t="s">
        <v>6500</v>
      </c>
      <c r="G1608" s="832" t="s">
        <v>6501</v>
      </c>
      <c r="H1608" s="849">
        <v>1</v>
      </c>
      <c r="I1608" s="849">
        <v>79985</v>
      </c>
      <c r="J1608" s="832">
        <v>0.11541847041847042</v>
      </c>
      <c r="K1608" s="832">
        <v>79985</v>
      </c>
      <c r="L1608" s="849">
        <v>9</v>
      </c>
      <c r="M1608" s="849">
        <v>693000</v>
      </c>
      <c r="N1608" s="832">
        <v>1</v>
      </c>
      <c r="O1608" s="832">
        <v>77000</v>
      </c>
      <c r="P1608" s="849">
        <v>6</v>
      </c>
      <c r="Q1608" s="849">
        <v>455768.58</v>
      </c>
      <c r="R1608" s="837">
        <v>0.6576747186147186</v>
      </c>
      <c r="S1608" s="850">
        <v>75961.430000000008</v>
      </c>
    </row>
    <row r="1609" spans="1:19" ht="14.45" customHeight="1" x14ac:dyDescent="0.2">
      <c r="A1609" s="831" t="s">
        <v>6366</v>
      </c>
      <c r="B1609" s="832" t="s">
        <v>6367</v>
      </c>
      <c r="C1609" s="832" t="s">
        <v>616</v>
      </c>
      <c r="D1609" s="832" t="s">
        <v>3286</v>
      </c>
      <c r="E1609" s="832" t="s">
        <v>6368</v>
      </c>
      <c r="F1609" s="832" t="s">
        <v>6502</v>
      </c>
      <c r="G1609" s="832" t="s">
        <v>6503</v>
      </c>
      <c r="H1609" s="849">
        <v>9.0399999999999991</v>
      </c>
      <c r="I1609" s="849">
        <v>3306.78</v>
      </c>
      <c r="J1609" s="832">
        <v>3.182809567351653</v>
      </c>
      <c r="K1609" s="832">
        <v>365.79424778761069</v>
      </c>
      <c r="L1609" s="849">
        <v>3.67</v>
      </c>
      <c r="M1609" s="849">
        <v>1038.95</v>
      </c>
      <c r="N1609" s="832">
        <v>1</v>
      </c>
      <c r="O1609" s="832">
        <v>283.09264305177112</v>
      </c>
      <c r="P1609" s="849">
        <v>16.36</v>
      </c>
      <c r="Q1609" s="849">
        <v>2606.4899999999998</v>
      </c>
      <c r="R1609" s="837">
        <v>2.5087732807161074</v>
      </c>
      <c r="S1609" s="850">
        <v>159.32090464547676</v>
      </c>
    </row>
    <row r="1610" spans="1:19" ht="14.45" customHeight="1" x14ac:dyDescent="0.2">
      <c r="A1610" s="831" t="s">
        <v>6366</v>
      </c>
      <c r="B1610" s="832" t="s">
        <v>6367</v>
      </c>
      <c r="C1610" s="832" t="s">
        <v>616</v>
      </c>
      <c r="D1610" s="832" t="s">
        <v>3286</v>
      </c>
      <c r="E1610" s="832" t="s">
        <v>6368</v>
      </c>
      <c r="F1610" s="832" t="s">
        <v>6504</v>
      </c>
      <c r="G1610" s="832" t="s">
        <v>3205</v>
      </c>
      <c r="H1610" s="849">
        <v>13</v>
      </c>
      <c r="I1610" s="849">
        <v>549627.55000000005</v>
      </c>
      <c r="J1610" s="832">
        <v>0.90825583663107645</v>
      </c>
      <c r="K1610" s="832">
        <v>42279.042307692311</v>
      </c>
      <c r="L1610" s="849">
        <v>15</v>
      </c>
      <c r="M1610" s="849">
        <v>605146.18000000005</v>
      </c>
      <c r="N1610" s="832">
        <v>1</v>
      </c>
      <c r="O1610" s="832">
        <v>40343.078666666668</v>
      </c>
      <c r="P1610" s="849">
        <v>17</v>
      </c>
      <c r="Q1610" s="849">
        <v>669815.55999999994</v>
      </c>
      <c r="R1610" s="837">
        <v>1.1068657163133706</v>
      </c>
      <c r="S1610" s="850">
        <v>39400.915294117643</v>
      </c>
    </row>
    <row r="1611" spans="1:19" ht="14.45" customHeight="1" x14ac:dyDescent="0.2">
      <c r="A1611" s="831" t="s">
        <v>6366</v>
      </c>
      <c r="B1611" s="832" t="s">
        <v>6367</v>
      </c>
      <c r="C1611" s="832" t="s">
        <v>616</v>
      </c>
      <c r="D1611" s="832" t="s">
        <v>3286</v>
      </c>
      <c r="E1611" s="832" t="s">
        <v>6368</v>
      </c>
      <c r="F1611" s="832" t="s">
        <v>6505</v>
      </c>
      <c r="G1611" s="832" t="s">
        <v>2816</v>
      </c>
      <c r="H1611" s="849">
        <v>6.9499999999999993</v>
      </c>
      <c r="I1611" s="849">
        <v>1635.22</v>
      </c>
      <c r="J1611" s="832">
        <v>1.6134385791810557</v>
      </c>
      <c r="K1611" s="832">
        <v>235.2834532374101</v>
      </c>
      <c r="L1611" s="849">
        <v>6.33</v>
      </c>
      <c r="M1611" s="849">
        <v>1013.5</v>
      </c>
      <c r="N1611" s="832">
        <v>1</v>
      </c>
      <c r="O1611" s="832">
        <v>160.11058451816746</v>
      </c>
      <c r="P1611" s="849">
        <v>24.650000000000002</v>
      </c>
      <c r="Q1611" s="849">
        <v>2234.5099999999998</v>
      </c>
      <c r="R1611" s="837">
        <v>2.2047459299457324</v>
      </c>
      <c r="S1611" s="850">
        <v>90.649492900608507</v>
      </c>
    </row>
    <row r="1612" spans="1:19" ht="14.45" customHeight="1" x14ac:dyDescent="0.2">
      <c r="A1612" s="831" t="s">
        <v>6366</v>
      </c>
      <c r="B1612" s="832" t="s">
        <v>6367</v>
      </c>
      <c r="C1612" s="832" t="s">
        <v>616</v>
      </c>
      <c r="D1612" s="832" t="s">
        <v>3286</v>
      </c>
      <c r="E1612" s="832" t="s">
        <v>6368</v>
      </c>
      <c r="F1612" s="832" t="s">
        <v>6511</v>
      </c>
      <c r="G1612" s="832" t="s">
        <v>3238</v>
      </c>
      <c r="H1612" s="849">
        <v>5</v>
      </c>
      <c r="I1612" s="849">
        <v>98264.3</v>
      </c>
      <c r="J1612" s="832">
        <v>1.25</v>
      </c>
      <c r="K1612" s="832">
        <v>19652.86</v>
      </c>
      <c r="L1612" s="849">
        <v>4</v>
      </c>
      <c r="M1612" s="849">
        <v>78611.44</v>
      </c>
      <c r="N1612" s="832">
        <v>1</v>
      </c>
      <c r="O1612" s="832">
        <v>19652.86</v>
      </c>
      <c r="P1612" s="849"/>
      <c r="Q1612" s="849"/>
      <c r="R1612" s="837"/>
      <c r="S1612" s="850"/>
    </row>
    <row r="1613" spans="1:19" ht="14.45" customHeight="1" x14ac:dyDescent="0.2">
      <c r="A1613" s="831" t="s">
        <v>6366</v>
      </c>
      <c r="B1613" s="832" t="s">
        <v>6367</v>
      </c>
      <c r="C1613" s="832" t="s">
        <v>616</v>
      </c>
      <c r="D1613" s="832" t="s">
        <v>3286</v>
      </c>
      <c r="E1613" s="832" t="s">
        <v>6368</v>
      </c>
      <c r="F1613" s="832" t="s">
        <v>6512</v>
      </c>
      <c r="G1613" s="832" t="s">
        <v>6513</v>
      </c>
      <c r="H1613" s="849">
        <v>42</v>
      </c>
      <c r="I1613" s="849">
        <v>15372.42</v>
      </c>
      <c r="J1613" s="832">
        <v>2.9208307761878616</v>
      </c>
      <c r="K1613" s="832">
        <v>366.01</v>
      </c>
      <c r="L1613" s="849">
        <v>19</v>
      </c>
      <c r="M1613" s="849">
        <v>5263.03</v>
      </c>
      <c r="N1613" s="832">
        <v>1</v>
      </c>
      <c r="O1613" s="832">
        <v>277.00157894736839</v>
      </c>
      <c r="P1613" s="849">
        <v>11</v>
      </c>
      <c r="Q1613" s="849">
        <v>925.65</v>
      </c>
      <c r="R1613" s="837">
        <v>0.17587777382990408</v>
      </c>
      <c r="S1613" s="850">
        <v>84.149999999999991</v>
      </c>
    </row>
    <row r="1614" spans="1:19" ht="14.45" customHeight="1" x14ac:dyDescent="0.2">
      <c r="A1614" s="831" t="s">
        <v>6366</v>
      </c>
      <c r="B1614" s="832" t="s">
        <v>6367</v>
      </c>
      <c r="C1614" s="832" t="s">
        <v>616</v>
      </c>
      <c r="D1614" s="832" t="s">
        <v>3286</v>
      </c>
      <c r="E1614" s="832" t="s">
        <v>6368</v>
      </c>
      <c r="F1614" s="832" t="s">
        <v>6514</v>
      </c>
      <c r="G1614" s="832" t="s">
        <v>6515</v>
      </c>
      <c r="H1614" s="849">
        <v>8.5</v>
      </c>
      <c r="I1614" s="849">
        <v>62498.2</v>
      </c>
      <c r="J1614" s="832">
        <v>0.4358974162256013</v>
      </c>
      <c r="K1614" s="832">
        <v>7352.7294117647052</v>
      </c>
      <c r="L1614" s="849">
        <v>19.5</v>
      </c>
      <c r="M1614" s="849">
        <v>143378.23000000001</v>
      </c>
      <c r="N1614" s="832">
        <v>1</v>
      </c>
      <c r="O1614" s="832">
        <v>7352.7297435897444</v>
      </c>
      <c r="P1614" s="849">
        <v>2</v>
      </c>
      <c r="Q1614" s="849">
        <v>14671.16</v>
      </c>
      <c r="R1614" s="837">
        <v>0.10232487874902625</v>
      </c>
      <c r="S1614" s="850">
        <v>7335.58</v>
      </c>
    </row>
    <row r="1615" spans="1:19" ht="14.45" customHeight="1" x14ac:dyDescent="0.2">
      <c r="A1615" s="831" t="s">
        <v>6366</v>
      </c>
      <c r="B1615" s="832" t="s">
        <v>6367</v>
      </c>
      <c r="C1615" s="832" t="s">
        <v>616</v>
      </c>
      <c r="D1615" s="832" t="s">
        <v>3286</v>
      </c>
      <c r="E1615" s="832" t="s">
        <v>6368</v>
      </c>
      <c r="F1615" s="832" t="s">
        <v>6516</v>
      </c>
      <c r="G1615" s="832" t="s">
        <v>6513</v>
      </c>
      <c r="H1615" s="849">
        <v>123.92</v>
      </c>
      <c r="I1615" s="849">
        <v>181421.33000000002</v>
      </c>
      <c r="J1615" s="832">
        <v>3.7052679284064647</v>
      </c>
      <c r="K1615" s="832">
        <v>1464.0197708198839</v>
      </c>
      <c r="L1615" s="849">
        <v>42.72</v>
      </c>
      <c r="M1615" s="849">
        <v>48963.08</v>
      </c>
      <c r="N1615" s="832">
        <v>1</v>
      </c>
      <c r="O1615" s="832">
        <v>1146.1395131086142</v>
      </c>
      <c r="P1615" s="849">
        <v>17.600000000000001</v>
      </c>
      <c r="Q1615" s="849">
        <v>5529.19</v>
      </c>
      <c r="R1615" s="837">
        <v>0.11292569830165912</v>
      </c>
      <c r="S1615" s="850">
        <v>314.15852272727267</v>
      </c>
    </row>
    <row r="1616" spans="1:19" ht="14.45" customHeight="1" x14ac:dyDescent="0.2">
      <c r="A1616" s="831" t="s">
        <v>6366</v>
      </c>
      <c r="B1616" s="832" t="s">
        <v>6367</v>
      </c>
      <c r="C1616" s="832" t="s">
        <v>616</v>
      </c>
      <c r="D1616" s="832" t="s">
        <v>3286</v>
      </c>
      <c r="E1616" s="832" t="s">
        <v>6368</v>
      </c>
      <c r="F1616" s="832" t="s">
        <v>6517</v>
      </c>
      <c r="G1616" s="832" t="s">
        <v>2363</v>
      </c>
      <c r="H1616" s="849">
        <v>45.010000000000005</v>
      </c>
      <c r="I1616" s="849">
        <v>1981179.63</v>
      </c>
      <c r="J1616" s="832">
        <v>0.59157711829276416</v>
      </c>
      <c r="K1616" s="832">
        <v>44016.432570539873</v>
      </c>
      <c r="L1616" s="849">
        <v>77</v>
      </c>
      <c r="M1616" s="849">
        <v>3348979.48</v>
      </c>
      <c r="N1616" s="832">
        <v>1</v>
      </c>
      <c r="O1616" s="832">
        <v>43493.24</v>
      </c>
      <c r="P1616" s="849">
        <v>58.010000000000005</v>
      </c>
      <c r="Q1616" s="849">
        <v>2489605.1</v>
      </c>
      <c r="R1616" s="837">
        <v>0.74339216315532641</v>
      </c>
      <c r="S1616" s="850">
        <v>42916.826409239788</v>
      </c>
    </row>
    <row r="1617" spans="1:19" ht="14.45" customHeight="1" x14ac:dyDescent="0.2">
      <c r="A1617" s="831" t="s">
        <v>6366</v>
      </c>
      <c r="B1617" s="832" t="s">
        <v>6367</v>
      </c>
      <c r="C1617" s="832" t="s">
        <v>616</v>
      </c>
      <c r="D1617" s="832" t="s">
        <v>3286</v>
      </c>
      <c r="E1617" s="832" t="s">
        <v>6368</v>
      </c>
      <c r="F1617" s="832" t="s">
        <v>6520</v>
      </c>
      <c r="G1617" s="832" t="s">
        <v>3218</v>
      </c>
      <c r="H1617" s="849"/>
      <c r="I1617" s="849"/>
      <c r="J1617" s="832"/>
      <c r="K1617" s="832"/>
      <c r="L1617" s="849"/>
      <c r="M1617" s="849"/>
      <c r="N1617" s="832"/>
      <c r="O1617" s="832"/>
      <c r="P1617" s="849">
        <v>2</v>
      </c>
      <c r="Q1617" s="849">
        <v>135836.79999999999</v>
      </c>
      <c r="R1617" s="837"/>
      <c r="S1617" s="850">
        <v>67918.399999999994</v>
      </c>
    </row>
    <row r="1618" spans="1:19" ht="14.45" customHeight="1" x14ac:dyDescent="0.2">
      <c r="A1618" s="831" t="s">
        <v>6366</v>
      </c>
      <c r="B1618" s="832" t="s">
        <v>6367</v>
      </c>
      <c r="C1618" s="832" t="s">
        <v>616</v>
      </c>
      <c r="D1618" s="832" t="s">
        <v>3286</v>
      </c>
      <c r="E1618" s="832" t="s">
        <v>6368</v>
      </c>
      <c r="F1618" s="832" t="s">
        <v>6521</v>
      </c>
      <c r="G1618" s="832" t="s">
        <v>6522</v>
      </c>
      <c r="H1618" s="849">
        <v>10.58</v>
      </c>
      <c r="I1618" s="849">
        <v>5697.7800000000007</v>
      </c>
      <c r="J1618" s="832">
        <v>1.029937673530773</v>
      </c>
      <c r="K1618" s="832">
        <v>538.54253308128546</v>
      </c>
      <c r="L1618" s="849">
        <v>10.95</v>
      </c>
      <c r="M1618" s="849">
        <v>5532.16</v>
      </c>
      <c r="N1618" s="832">
        <v>1</v>
      </c>
      <c r="O1618" s="832">
        <v>505.22009132420095</v>
      </c>
      <c r="P1618" s="849">
        <v>7.9399999999999995</v>
      </c>
      <c r="Q1618" s="849">
        <v>3280.33</v>
      </c>
      <c r="R1618" s="837">
        <v>0.59295645823692733</v>
      </c>
      <c r="S1618" s="850">
        <v>413.13979848866501</v>
      </c>
    </row>
    <row r="1619" spans="1:19" ht="14.45" customHeight="1" x14ac:dyDescent="0.2">
      <c r="A1619" s="831" t="s">
        <v>6366</v>
      </c>
      <c r="B1619" s="832" t="s">
        <v>6367</v>
      </c>
      <c r="C1619" s="832" t="s">
        <v>616</v>
      </c>
      <c r="D1619" s="832" t="s">
        <v>3286</v>
      </c>
      <c r="E1619" s="832" t="s">
        <v>6368</v>
      </c>
      <c r="F1619" s="832" t="s">
        <v>6523</v>
      </c>
      <c r="G1619" s="832" t="s">
        <v>3218</v>
      </c>
      <c r="H1619" s="849"/>
      <c r="I1619" s="849"/>
      <c r="J1619" s="832"/>
      <c r="K1619" s="832"/>
      <c r="L1619" s="849"/>
      <c r="M1619" s="849"/>
      <c r="N1619" s="832"/>
      <c r="O1619" s="832"/>
      <c r="P1619" s="849">
        <v>6.76</v>
      </c>
      <c r="Q1619" s="849">
        <v>286955.24</v>
      </c>
      <c r="R1619" s="837"/>
      <c r="S1619" s="850">
        <v>42449</v>
      </c>
    </row>
    <row r="1620" spans="1:19" ht="14.45" customHeight="1" x14ac:dyDescent="0.2">
      <c r="A1620" s="831" t="s">
        <v>6366</v>
      </c>
      <c r="B1620" s="832" t="s">
        <v>6367</v>
      </c>
      <c r="C1620" s="832" t="s">
        <v>616</v>
      </c>
      <c r="D1620" s="832" t="s">
        <v>3286</v>
      </c>
      <c r="E1620" s="832" t="s">
        <v>6368</v>
      </c>
      <c r="F1620" s="832" t="s">
        <v>6524</v>
      </c>
      <c r="G1620" s="832" t="s">
        <v>849</v>
      </c>
      <c r="H1620" s="849"/>
      <c r="I1620" s="849"/>
      <c r="J1620" s="832"/>
      <c r="K1620" s="832"/>
      <c r="L1620" s="849"/>
      <c r="M1620" s="849"/>
      <c r="N1620" s="832"/>
      <c r="O1620" s="832"/>
      <c r="P1620" s="849">
        <v>1</v>
      </c>
      <c r="Q1620" s="849">
        <v>16.55</v>
      </c>
      <c r="R1620" s="837"/>
      <c r="S1620" s="850">
        <v>16.55</v>
      </c>
    </row>
    <row r="1621" spans="1:19" ht="14.45" customHeight="1" x14ac:dyDescent="0.2">
      <c r="A1621" s="831" t="s">
        <v>6366</v>
      </c>
      <c r="B1621" s="832" t="s">
        <v>6367</v>
      </c>
      <c r="C1621" s="832" t="s">
        <v>616</v>
      </c>
      <c r="D1621" s="832" t="s">
        <v>3286</v>
      </c>
      <c r="E1621" s="832" t="s">
        <v>6368</v>
      </c>
      <c r="F1621" s="832" t="s">
        <v>6526</v>
      </c>
      <c r="G1621" s="832" t="s">
        <v>4484</v>
      </c>
      <c r="H1621" s="849">
        <v>16.8</v>
      </c>
      <c r="I1621" s="849">
        <v>1187.76</v>
      </c>
      <c r="J1621" s="832">
        <v>2.9999999999999996</v>
      </c>
      <c r="K1621" s="832">
        <v>70.7</v>
      </c>
      <c r="L1621" s="849">
        <v>5.6000000000000005</v>
      </c>
      <c r="M1621" s="849">
        <v>395.92000000000007</v>
      </c>
      <c r="N1621" s="832">
        <v>1</v>
      </c>
      <c r="O1621" s="832">
        <v>70.7</v>
      </c>
      <c r="P1621" s="849"/>
      <c r="Q1621" s="849"/>
      <c r="R1621" s="837"/>
      <c r="S1621" s="850"/>
    </row>
    <row r="1622" spans="1:19" ht="14.45" customHeight="1" x14ac:dyDescent="0.2">
      <c r="A1622" s="831" t="s">
        <v>6366</v>
      </c>
      <c r="B1622" s="832" t="s">
        <v>6367</v>
      </c>
      <c r="C1622" s="832" t="s">
        <v>616</v>
      </c>
      <c r="D1622" s="832" t="s">
        <v>3286</v>
      </c>
      <c r="E1622" s="832" t="s">
        <v>6368</v>
      </c>
      <c r="F1622" s="832" t="s">
        <v>6527</v>
      </c>
      <c r="G1622" s="832" t="s">
        <v>3946</v>
      </c>
      <c r="H1622" s="849">
        <v>4</v>
      </c>
      <c r="I1622" s="849">
        <v>593.84</v>
      </c>
      <c r="J1622" s="832"/>
      <c r="K1622" s="832">
        <v>148.46</v>
      </c>
      <c r="L1622" s="849"/>
      <c r="M1622" s="849"/>
      <c r="N1622" s="832"/>
      <c r="O1622" s="832"/>
      <c r="P1622" s="849"/>
      <c r="Q1622" s="849"/>
      <c r="R1622" s="837"/>
      <c r="S1622" s="850"/>
    </row>
    <row r="1623" spans="1:19" ht="14.45" customHeight="1" x14ac:dyDescent="0.2">
      <c r="A1623" s="831" t="s">
        <v>6366</v>
      </c>
      <c r="B1623" s="832" t="s">
        <v>6367</v>
      </c>
      <c r="C1623" s="832" t="s">
        <v>616</v>
      </c>
      <c r="D1623" s="832" t="s">
        <v>3286</v>
      </c>
      <c r="E1623" s="832" t="s">
        <v>6368</v>
      </c>
      <c r="F1623" s="832" t="s">
        <v>6528</v>
      </c>
      <c r="G1623" s="832" t="s">
        <v>6513</v>
      </c>
      <c r="H1623" s="849"/>
      <c r="I1623" s="849"/>
      <c r="J1623" s="832"/>
      <c r="K1623" s="832"/>
      <c r="L1623" s="849">
        <v>9</v>
      </c>
      <c r="M1623" s="849">
        <v>26352.449999999997</v>
      </c>
      <c r="N1623" s="832">
        <v>1</v>
      </c>
      <c r="O1623" s="832">
        <v>2928.0499999999997</v>
      </c>
      <c r="P1623" s="849"/>
      <c r="Q1623" s="849"/>
      <c r="R1623" s="837"/>
      <c r="S1623" s="850"/>
    </row>
    <row r="1624" spans="1:19" ht="14.45" customHeight="1" x14ac:dyDescent="0.2">
      <c r="A1624" s="831" t="s">
        <v>6366</v>
      </c>
      <c r="B1624" s="832" t="s">
        <v>6367</v>
      </c>
      <c r="C1624" s="832" t="s">
        <v>616</v>
      </c>
      <c r="D1624" s="832" t="s">
        <v>3286</v>
      </c>
      <c r="E1624" s="832" t="s">
        <v>6368</v>
      </c>
      <c r="F1624" s="832" t="s">
        <v>6529</v>
      </c>
      <c r="G1624" s="832" t="s">
        <v>6530</v>
      </c>
      <c r="H1624" s="849"/>
      <c r="I1624" s="849"/>
      <c r="J1624" s="832"/>
      <c r="K1624" s="832"/>
      <c r="L1624" s="849"/>
      <c r="M1624" s="849"/>
      <c r="N1624" s="832"/>
      <c r="O1624" s="832"/>
      <c r="P1624" s="849">
        <v>2</v>
      </c>
      <c r="Q1624" s="849">
        <v>106371</v>
      </c>
      <c r="R1624" s="837"/>
      <c r="S1624" s="850">
        <v>53185.5</v>
      </c>
    </row>
    <row r="1625" spans="1:19" ht="14.45" customHeight="1" x14ac:dyDescent="0.2">
      <c r="A1625" s="831" t="s">
        <v>6366</v>
      </c>
      <c r="B1625" s="832" t="s">
        <v>6367</v>
      </c>
      <c r="C1625" s="832" t="s">
        <v>616</v>
      </c>
      <c r="D1625" s="832" t="s">
        <v>3286</v>
      </c>
      <c r="E1625" s="832" t="s">
        <v>6368</v>
      </c>
      <c r="F1625" s="832" t="s">
        <v>6531</v>
      </c>
      <c r="G1625" s="832" t="s">
        <v>6532</v>
      </c>
      <c r="H1625" s="849">
        <v>0.4</v>
      </c>
      <c r="I1625" s="849">
        <v>169.78</v>
      </c>
      <c r="J1625" s="832"/>
      <c r="K1625" s="832">
        <v>424.45</v>
      </c>
      <c r="L1625" s="849"/>
      <c r="M1625" s="849"/>
      <c r="N1625" s="832"/>
      <c r="O1625" s="832"/>
      <c r="P1625" s="849"/>
      <c r="Q1625" s="849"/>
      <c r="R1625" s="837"/>
      <c r="S1625" s="850"/>
    </row>
    <row r="1626" spans="1:19" ht="14.45" customHeight="1" x14ac:dyDescent="0.2">
      <c r="A1626" s="831" t="s">
        <v>6366</v>
      </c>
      <c r="B1626" s="832" t="s">
        <v>6367</v>
      </c>
      <c r="C1626" s="832" t="s">
        <v>616</v>
      </c>
      <c r="D1626" s="832" t="s">
        <v>3286</v>
      </c>
      <c r="E1626" s="832" t="s">
        <v>6368</v>
      </c>
      <c r="F1626" s="832" t="s">
        <v>6534</v>
      </c>
      <c r="G1626" s="832" t="s">
        <v>2847</v>
      </c>
      <c r="H1626" s="849">
        <v>61</v>
      </c>
      <c r="I1626" s="849">
        <v>106693.88</v>
      </c>
      <c r="J1626" s="832">
        <v>1.7649495000291142</v>
      </c>
      <c r="K1626" s="832">
        <v>1749.0800000000002</v>
      </c>
      <c r="L1626" s="849">
        <v>46</v>
      </c>
      <c r="M1626" s="849">
        <v>60451.520000000004</v>
      </c>
      <c r="N1626" s="832">
        <v>1</v>
      </c>
      <c r="O1626" s="832">
        <v>1314.1634782608696</v>
      </c>
      <c r="P1626" s="849">
        <v>11</v>
      </c>
      <c r="Q1626" s="849">
        <v>900.9</v>
      </c>
      <c r="R1626" s="837">
        <v>1.4902851078020866E-2</v>
      </c>
      <c r="S1626" s="850">
        <v>81.899999999999991</v>
      </c>
    </row>
    <row r="1627" spans="1:19" ht="14.45" customHeight="1" x14ac:dyDescent="0.2">
      <c r="A1627" s="831" t="s">
        <v>6366</v>
      </c>
      <c r="B1627" s="832" t="s">
        <v>6367</v>
      </c>
      <c r="C1627" s="832" t="s">
        <v>616</v>
      </c>
      <c r="D1627" s="832" t="s">
        <v>3286</v>
      </c>
      <c r="E1627" s="832" t="s">
        <v>6368</v>
      </c>
      <c r="F1627" s="832" t="s">
        <v>6535</v>
      </c>
      <c r="G1627" s="832" t="s">
        <v>3029</v>
      </c>
      <c r="H1627" s="849">
        <v>4</v>
      </c>
      <c r="I1627" s="849">
        <v>1131.2</v>
      </c>
      <c r="J1627" s="832">
        <v>1.3755198326807558</v>
      </c>
      <c r="K1627" s="832">
        <v>282.8</v>
      </c>
      <c r="L1627" s="849">
        <v>2.95</v>
      </c>
      <c r="M1627" s="849">
        <v>822.38</v>
      </c>
      <c r="N1627" s="832">
        <v>1</v>
      </c>
      <c r="O1627" s="832">
        <v>278.77288135593221</v>
      </c>
      <c r="P1627" s="849">
        <v>6.6</v>
      </c>
      <c r="Q1627" s="849">
        <v>1842.3300000000002</v>
      </c>
      <c r="R1627" s="837">
        <v>2.2402417373963375</v>
      </c>
      <c r="S1627" s="850">
        <v>279.14090909090913</v>
      </c>
    </row>
    <row r="1628" spans="1:19" ht="14.45" customHeight="1" x14ac:dyDescent="0.2">
      <c r="A1628" s="831" t="s">
        <v>6366</v>
      </c>
      <c r="B1628" s="832" t="s">
        <v>6367</v>
      </c>
      <c r="C1628" s="832" t="s">
        <v>616</v>
      </c>
      <c r="D1628" s="832" t="s">
        <v>3286</v>
      </c>
      <c r="E1628" s="832" t="s">
        <v>6368</v>
      </c>
      <c r="F1628" s="832" t="s">
        <v>6542</v>
      </c>
      <c r="G1628" s="832" t="s">
        <v>6543</v>
      </c>
      <c r="H1628" s="849">
        <v>4.53</v>
      </c>
      <c r="I1628" s="849">
        <v>167313.59</v>
      </c>
      <c r="J1628" s="832"/>
      <c r="K1628" s="832">
        <v>36934.567328918318</v>
      </c>
      <c r="L1628" s="849"/>
      <c r="M1628" s="849"/>
      <c r="N1628" s="832"/>
      <c r="O1628" s="832"/>
      <c r="P1628" s="849"/>
      <c r="Q1628" s="849"/>
      <c r="R1628" s="837"/>
      <c r="S1628" s="850"/>
    </row>
    <row r="1629" spans="1:19" ht="14.45" customHeight="1" x14ac:dyDescent="0.2">
      <c r="A1629" s="831" t="s">
        <v>6366</v>
      </c>
      <c r="B1629" s="832" t="s">
        <v>6367</v>
      </c>
      <c r="C1629" s="832" t="s">
        <v>616</v>
      </c>
      <c r="D1629" s="832" t="s">
        <v>3286</v>
      </c>
      <c r="E1629" s="832" t="s">
        <v>6368</v>
      </c>
      <c r="F1629" s="832" t="s">
        <v>6544</v>
      </c>
      <c r="G1629" s="832" t="s">
        <v>6414</v>
      </c>
      <c r="H1629" s="849"/>
      <c r="I1629" s="849"/>
      <c r="J1629" s="832"/>
      <c r="K1629" s="832"/>
      <c r="L1629" s="849"/>
      <c r="M1629" s="849"/>
      <c r="N1629" s="832"/>
      <c r="O1629" s="832"/>
      <c r="P1629" s="849">
        <v>1</v>
      </c>
      <c r="Q1629" s="849">
        <v>347.36</v>
      </c>
      <c r="R1629" s="837"/>
      <c r="S1629" s="850">
        <v>347.36</v>
      </c>
    </row>
    <row r="1630" spans="1:19" ht="14.45" customHeight="1" x14ac:dyDescent="0.2">
      <c r="A1630" s="831" t="s">
        <v>6366</v>
      </c>
      <c r="B1630" s="832" t="s">
        <v>6367</v>
      </c>
      <c r="C1630" s="832" t="s">
        <v>616</v>
      </c>
      <c r="D1630" s="832" t="s">
        <v>3286</v>
      </c>
      <c r="E1630" s="832" t="s">
        <v>6368</v>
      </c>
      <c r="F1630" s="832" t="s">
        <v>6545</v>
      </c>
      <c r="G1630" s="832" t="s">
        <v>3185</v>
      </c>
      <c r="H1630" s="849">
        <v>52</v>
      </c>
      <c r="I1630" s="849">
        <v>258469.1</v>
      </c>
      <c r="J1630" s="832">
        <v>2.3144446401485861</v>
      </c>
      <c r="K1630" s="832">
        <v>4970.5596153846154</v>
      </c>
      <c r="L1630" s="849">
        <v>35</v>
      </c>
      <c r="M1630" s="849">
        <v>111676.51000000001</v>
      </c>
      <c r="N1630" s="832">
        <v>1</v>
      </c>
      <c r="O1630" s="832">
        <v>3190.757428571429</v>
      </c>
      <c r="P1630" s="849">
        <v>13</v>
      </c>
      <c r="Q1630" s="849">
        <v>22458.57</v>
      </c>
      <c r="R1630" s="837">
        <v>0.20110379523858685</v>
      </c>
      <c r="S1630" s="850">
        <v>1727.5823076923077</v>
      </c>
    </row>
    <row r="1631" spans="1:19" ht="14.45" customHeight="1" x14ac:dyDescent="0.2">
      <c r="A1631" s="831" t="s">
        <v>6366</v>
      </c>
      <c r="B1631" s="832" t="s">
        <v>6367</v>
      </c>
      <c r="C1631" s="832" t="s">
        <v>616</v>
      </c>
      <c r="D1631" s="832" t="s">
        <v>3286</v>
      </c>
      <c r="E1631" s="832" t="s">
        <v>6368</v>
      </c>
      <c r="F1631" s="832" t="s">
        <v>6546</v>
      </c>
      <c r="G1631" s="832" t="s">
        <v>6380</v>
      </c>
      <c r="H1631" s="849">
        <v>1</v>
      </c>
      <c r="I1631" s="849">
        <v>6372.54</v>
      </c>
      <c r="J1631" s="832">
        <v>0.12654473966400573</v>
      </c>
      <c r="K1631" s="832">
        <v>6372.54</v>
      </c>
      <c r="L1631" s="849">
        <v>12</v>
      </c>
      <c r="M1631" s="849">
        <v>50358</v>
      </c>
      <c r="N1631" s="832">
        <v>1</v>
      </c>
      <c r="O1631" s="832">
        <v>4196.5</v>
      </c>
      <c r="P1631" s="849">
        <v>15</v>
      </c>
      <c r="Q1631" s="849">
        <v>61310.590000000004</v>
      </c>
      <c r="R1631" s="837">
        <v>1.2174945391000438</v>
      </c>
      <c r="S1631" s="850">
        <v>4087.3726666666671</v>
      </c>
    </row>
    <row r="1632" spans="1:19" ht="14.45" customHeight="1" x14ac:dyDescent="0.2">
      <c r="A1632" s="831" t="s">
        <v>6366</v>
      </c>
      <c r="B1632" s="832" t="s">
        <v>6367</v>
      </c>
      <c r="C1632" s="832" t="s">
        <v>616</v>
      </c>
      <c r="D1632" s="832" t="s">
        <v>3286</v>
      </c>
      <c r="E1632" s="832" t="s">
        <v>6368</v>
      </c>
      <c r="F1632" s="832" t="s">
        <v>6547</v>
      </c>
      <c r="G1632" s="832" t="s">
        <v>2337</v>
      </c>
      <c r="H1632" s="849"/>
      <c r="I1632" s="849"/>
      <c r="J1632" s="832"/>
      <c r="K1632" s="832"/>
      <c r="L1632" s="849">
        <v>24.07</v>
      </c>
      <c r="M1632" s="849">
        <v>226736.56</v>
      </c>
      <c r="N1632" s="832">
        <v>1</v>
      </c>
      <c r="O1632" s="832">
        <v>9419.8820108018281</v>
      </c>
      <c r="P1632" s="849">
        <v>35.42</v>
      </c>
      <c r="Q1632" s="849">
        <v>310688.99</v>
      </c>
      <c r="R1632" s="837">
        <v>1.3702641955933352</v>
      </c>
      <c r="S1632" s="850">
        <v>8771.5694522868434</v>
      </c>
    </row>
    <row r="1633" spans="1:19" ht="14.45" customHeight="1" x14ac:dyDescent="0.2">
      <c r="A1633" s="831" t="s">
        <v>6366</v>
      </c>
      <c r="B1633" s="832" t="s">
        <v>6367</v>
      </c>
      <c r="C1633" s="832" t="s">
        <v>616</v>
      </c>
      <c r="D1633" s="832" t="s">
        <v>3286</v>
      </c>
      <c r="E1633" s="832" t="s">
        <v>6368</v>
      </c>
      <c r="F1633" s="832" t="s">
        <v>6561</v>
      </c>
      <c r="G1633" s="832" t="s">
        <v>6562</v>
      </c>
      <c r="H1633" s="849">
        <v>10.52</v>
      </c>
      <c r="I1633" s="849">
        <v>3511.71</v>
      </c>
      <c r="J1633" s="832"/>
      <c r="K1633" s="832">
        <v>333.81273764258555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5" customHeight="1" x14ac:dyDescent="0.2">
      <c r="A1634" s="831" t="s">
        <v>6366</v>
      </c>
      <c r="B1634" s="832" t="s">
        <v>6367</v>
      </c>
      <c r="C1634" s="832" t="s">
        <v>616</v>
      </c>
      <c r="D1634" s="832" t="s">
        <v>3286</v>
      </c>
      <c r="E1634" s="832" t="s">
        <v>6368</v>
      </c>
      <c r="F1634" s="832" t="s">
        <v>6563</v>
      </c>
      <c r="G1634" s="832" t="s">
        <v>6562</v>
      </c>
      <c r="H1634" s="849">
        <v>15.53</v>
      </c>
      <c r="I1634" s="849">
        <v>13750.62</v>
      </c>
      <c r="J1634" s="832"/>
      <c r="K1634" s="832">
        <v>885.42305215711531</v>
      </c>
      <c r="L1634" s="849"/>
      <c r="M1634" s="849"/>
      <c r="N1634" s="832"/>
      <c r="O1634" s="832"/>
      <c r="P1634" s="849"/>
      <c r="Q1634" s="849"/>
      <c r="R1634" s="837"/>
      <c r="S1634" s="850"/>
    </row>
    <row r="1635" spans="1:19" ht="14.45" customHeight="1" x14ac:dyDescent="0.2">
      <c r="A1635" s="831" t="s">
        <v>6366</v>
      </c>
      <c r="B1635" s="832" t="s">
        <v>6367</v>
      </c>
      <c r="C1635" s="832" t="s">
        <v>616</v>
      </c>
      <c r="D1635" s="832" t="s">
        <v>3286</v>
      </c>
      <c r="E1635" s="832" t="s">
        <v>6368</v>
      </c>
      <c r="F1635" s="832" t="s">
        <v>6564</v>
      </c>
      <c r="G1635" s="832" t="s">
        <v>2337</v>
      </c>
      <c r="H1635" s="849">
        <v>10.8</v>
      </c>
      <c r="I1635" s="849">
        <v>318461.84000000003</v>
      </c>
      <c r="J1635" s="832">
        <v>0.15704754375110641</v>
      </c>
      <c r="K1635" s="832">
        <v>29487.207407407408</v>
      </c>
      <c r="L1635" s="849">
        <v>83.050000000000011</v>
      </c>
      <c r="M1635" s="849">
        <v>2027805.29</v>
      </c>
      <c r="N1635" s="832">
        <v>1</v>
      </c>
      <c r="O1635" s="832">
        <v>24416.680192655025</v>
      </c>
      <c r="P1635" s="849">
        <v>60.13</v>
      </c>
      <c r="Q1635" s="849">
        <v>1318061.6300000001</v>
      </c>
      <c r="R1635" s="837">
        <v>0.6499941767091455</v>
      </c>
      <c r="S1635" s="850">
        <v>21920.200066522535</v>
      </c>
    </row>
    <row r="1636" spans="1:19" ht="14.45" customHeight="1" x14ac:dyDescent="0.2">
      <c r="A1636" s="831" t="s">
        <v>6366</v>
      </c>
      <c r="B1636" s="832" t="s">
        <v>6367</v>
      </c>
      <c r="C1636" s="832" t="s">
        <v>616</v>
      </c>
      <c r="D1636" s="832" t="s">
        <v>3286</v>
      </c>
      <c r="E1636" s="832" t="s">
        <v>6368</v>
      </c>
      <c r="F1636" s="832" t="s">
        <v>6566</v>
      </c>
      <c r="G1636" s="832" t="s">
        <v>779</v>
      </c>
      <c r="H1636" s="849">
        <v>11</v>
      </c>
      <c r="I1636" s="849">
        <v>16684.03</v>
      </c>
      <c r="J1636" s="832">
        <v>10.999999999999998</v>
      </c>
      <c r="K1636" s="832">
        <v>1516.7299999999998</v>
      </c>
      <c r="L1636" s="849">
        <v>1</v>
      </c>
      <c r="M1636" s="849">
        <v>1516.73</v>
      </c>
      <c r="N1636" s="832">
        <v>1</v>
      </c>
      <c r="O1636" s="832">
        <v>1516.73</v>
      </c>
      <c r="P1636" s="849">
        <v>9</v>
      </c>
      <c r="Q1636" s="849">
        <v>11184</v>
      </c>
      <c r="R1636" s="837">
        <v>7.3737580188959138</v>
      </c>
      <c r="S1636" s="850">
        <v>1242.6666666666667</v>
      </c>
    </row>
    <row r="1637" spans="1:19" ht="14.45" customHeight="1" x14ac:dyDescent="0.2">
      <c r="A1637" s="831" t="s">
        <v>6366</v>
      </c>
      <c r="B1637" s="832" t="s">
        <v>6367</v>
      </c>
      <c r="C1637" s="832" t="s">
        <v>616</v>
      </c>
      <c r="D1637" s="832" t="s">
        <v>3286</v>
      </c>
      <c r="E1637" s="832" t="s">
        <v>6368</v>
      </c>
      <c r="F1637" s="832" t="s">
        <v>6570</v>
      </c>
      <c r="G1637" s="832" t="s">
        <v>3190</v>
      </c>
      <c r="H1637" s="849">
        <v>24</v>
      </c>
      <c r="I1637" s="849">
        <v>34571.040000000001</v>
      </c>
      <c r="J1637" s="832">
        <v>0.55883993685961453</v>
      </c>
      <c r="K1637" s="832">
        <v>1440.46</v>
      </c>
      <c r="L1637" s="849">
        <v>47</v>
      </c>
      <c r="M1637" s="849">
        <v>61862.15</v>
      </c>
      <c r="N1637" s="832">
        <v>1</v>
      </c>
      <c r="O1637" s="832">
        <v>1316.2159574468085</v>
      </c>
      <c r="P1637" s="849">
        <v>4</v>
      </c>
      <c r="Q1637" s="849">
        <v>4746.28</v>
      </c>
      <c r="R1637" s="837">
        <v>7.6723489241806178E-2</v>
      </c>
      <c r="S1637" s="850">
        <v>1186.57</v>
      </c>
    </row>
    <row r="1638" spans="1:19" ht="14.45" customHeight="1" x14ac:dyDescent="0.2">
      <c r="A1638" s="831" t="s">
        <v>6366</v>
      </c>
      <c r="B1638" s="832" t="s">
        <v>6367</v>
      </c>
      <c r="C1638" s="832" t="s">
        <v>616</v>
      </c>
      <c r="D1638" s="832" t="s">
        <v>3286</v>
      </c>
      <c r="E1638" s="832" t="s">
        <v>6368</v>
      </c>
      <c r="F1638" s="832" t="s">
        <v>6571</v>
      </c>
      <c r="G1638" s="832" t="s">
        <v>6572</v>
      </c>
      <c r="H1638" s="849">
        <v>22</v>
      </c>
      <c r="I1638" s="849">
        <v>38479.760000000002</v>
      </c>
      <c r="J1638" s="832"/>
      <c r="K1638" s="832">
        <v>1749.0800000000002</v>
      </c>
      <c r="L1638" s="849"/>
      <c r="M1638" s="849"/>
      <c r="N1638" s="832"/>
      <c r="O1638" s="832"/>
      <c r="P1638" s="849"/>
      <c r="Q1638" s="849"/>
      <c r="R1638" s="837"/>
      <c r="S1638" s="850"/>
    </row>
    <row r="1639" spans="1:19" ht="14.45" customHeight="1" x14ac:dyDescent="0.2">
      <c r="A1639" s="831" t="s">
        <v>6366</v>
      </c>
      <c r="B1639" s="832" t="s">
        <v>6367</v>
      </c>
      <c r="C1639" s="832" t="s">
        <v>616</v>
      </c>
      <c r="D1639" s="832" t="s">
        <v>3286</v>
      </c>
      <c r="E1639" s="832" t="s">
        <v>6368</v>
      </c>
      <c r="F1639" s="832" t="s">
        <v>6573</v>
      </c>
      <c r="G1639" s="832" t="s">
        <v>3190</v>
      </c>
      <c r="H1639" s="849">
        <v>10</v>
      </c>
      <c r="I1639" s="849">
        <v>45671</v>
      </c>
      <c r="J1639" s="832">
        <v>0.86173242727935695</v>
      </c>
      <c r="K1639" s="832">
        <v>4567.1000000000004</v>
      </c>
      <c r="L1639" s="849">
        <v>12</v>
      </c>
      <c r="M1639" s="849">
        <v>52999.049999999996</v>
      </c>
      <c r="N1639" s="832">
        <v>1</v>
      </c>
      <c r="O1639" s="832">
        <v>4416.5874999999996</v>
      </c>
      <c r="P1639" s="849">
        <v>2</v>
      </c>
      <c r="Q1639" s="849">
        <v>7930.1</v>
      </c>
      <c r="R1639" s="837">
        <v>0.14962721029905254</v>
      </c>
      <c r="S1639" s="850">
        <v>3965.05</v>
      </c>
    </row>
    <row r="1640" spans="1:19" ht="14.45" customHeight="1" x14ac:dyDescent="0.2">
      <c r="A1640" s="831" t="s">
        <v>6366</v>
      </c>
      <c r="B1640" s="832" t="s">
        <v>6367</v>
      </c>
      <c r="C1640" s="832" t="s">
        <v>616</v>
      </c>
      <c r="D1640" s="832" t="s">
        <v>3286</v>
      </c>
      <c r="E1640" s="832" t="s">
        <v>6368</v>
      </c>
      <c r="F1640" s="832" t="s">
        <v>6575</v>
      </c>
      <c r="G1640" s="832" t="s">
        <v>6576</v>
      </c>
      <c r="H1640" s="849">
        <v>6.59</v>
      </c>
      <c r="I1640" s="849">
        <v>5168.5200000000004</v>
      </c>
      <c r="J1640" s="832"/>
      <c r="K1640" s="832">
        <v>784.29742033383923</v>
      </c>
      <c r="L1640" s="849"/>
      <c r="M1640" s="849"/>
      <c r="N1640" s="832"/>
      <c r="O1640" s="832"/>
      <c r="P1640" s="849"/>
      <c r="Q1640" s="849"/>
      <c r="R1640" s="837"/>
      <c r="S1640" s="850"/>
    </row>
    <row r="1641" spans="1:19" ht="14.45" customHeight="1" x14ac:dyDescent="0.2">
      <c r="A1641" s="831" t="s">
        <v>6366</v>
      </c>
      <c r="B1641" s="832" t="s">
        <v>6367</v>
      </c>
      <c r="C1641" s="832" t="s">
        <v>616</v>
      </c>
      <c r="D1641" s="832" t="s">
        <v>3286</v>
      </c>
      <c r="E1641" s="832" t="s">
        <v>6368</v>
      </c>
      <c r="F1641" s="832" t="s">
        <v>6577</v>
      </c>
      <c r="G1641" s="832" t="s">
        <v>6576</v>
      </c>
      <c r="H1641" s="849">
        <v>6.35</v>
      </c>
      <c r="I1641" s="849">
        <v>1494.08</v>
      </c>
      <c r="J1641" s="832">
        <v>1.1846965071561668</v>
      </c>
      <c r="K1641" s="832">
        <v>235.28818897637797</v>
      </c>
      <c r="L1641" s="849">
        <v>5.36</v>
      </c>
      <c r="M1641" s="849">
        <v>1261.1500000000001</v>
      </c>
      <c r="N1641" s="832">
        <v>1</v>
      </c>
      <c r="O1641" s="832">
        <v>235.28917910447763</v>
      </c>
      <c r="P1641" s="849"/>
      <c r="Q1641" s="849"/>
      <c r="R1641" s="837"/>
      <c r="S1641" s="850"/>
    </row>
    <row r="1642" spans="1:19" ht="14.45" customHeight="1" x14ac:dyDescent="0.2">
      <c r="A1642" s="831" t="s">
        <v>6366</v>
      </c>
      <c r="B1642" s="832" t="s">
        <v>6367</v>
      </c>
      <c r="C1642" s="832" t="s">
        <v>616</v>
      </c>
      <c r="D1642" s="832" t="s">
        <v>3286</v>
      </c>
      <c r="E1642" s="832" t="s">
        <v>6368</v>
      </c>
      <c r="F1642" s="832" t="s">
        <v>6578</v>
      </c>
      <c r="G1642" s="832" t="s">
        <v>6576</v>
      </c>
      <c r="H1642" s="849">
        <v>3.2600000000000002</v>
      </c>
      <c r="I1642" s="849">
        <v>7670.43</v>
      </c>
      <c r="J1642" s="832">
        <v>5.9272770827376773</v>
      </c>
      <c r="K1642" s="832">
        <v>2352.8926380368098</v>
      </c>
      <c r="L1642" s="849">
        <v>0.55000000000000004</v>
      </c>
      <c r="M1642" s="849">
        <v>1294.0899999999999</v>
      </c>
      <c r="N1642" s="832">
        <v>1</v>
      </c>
      <c r="O1642" s="832">
        <v>2352.8909090909087</v>
      </c>
      <c r="P1642" s="849"/>
      <c r="Q1642" s="849"/>
      <c r="R1642" s="837"/>
      <c r="S1642" s="850"/>
    </row>
    <row r="1643" spans="1:19" ht="14.45" customHeight="1" x14ac:dyDescent="0.2">
      <c r="A1643" s="831" t="s">
        <v>6366</v>
      </c>
      <c r="B1643" s="832" t="s">
        <v>6367</v>
      </c>
      <c r="C1643" s="832" t="s">
        <v>616</v>
      </c>
      <c r="D1643" s="832" t="s">
        <v>3286</v>
      </c>
      <c r="E1643" s="832" t="s">
        <v>6368</v>
      </c>
      <c r="F1643" s="832" t="s">
        <v>6579</v>
      </c>
      <c r="G1643" s="832" t="s">
        <v>6480</v>
      </c>
      <c r="H1643" s="849">
        <v>66.06</v>
      </c>
      <c r="I1643" s="849">
        <v>3204396.4599999995</v>
      </c>
      <c r="J1643" s="832">
        <v>0.43794429197855278</v>
      </c>
      <c r="K1643" s="832">
        <v>48507.363911595508</v>
      </c>
      <c r="L1643" s="849">
        <v>157.01999999999998</v>
      </c>
      <c r="M1643" s="849">
        <v>7316904.2699999996</v>
      </c>
      <c r="N1643" s="832">
        <v>1</v>
      </c>
      <c r="O1643" s="832">
        <v>46598.549675200615</v>
      </c>
      <c r="P1643" s="849">
        <v>81</v>
      </c>
      <c r="Q1643" s="849">
        <v>3739924.44</v>
      </c>
      <c r="R1643" s="837">
        <v>0.51113480537582601</v>
      </c>
      <c r="S1643" s="850">
        <v>46171.906666666669</v>
      </c>
    </row>
    <row r="1644" spans="1:19" ht="14.45" customHeight="1" x14ac:dyDescent="0.2">
      <c r="A1644" s="831" t="s">
        <v>6366</v>
      </c>
      <c r="B1644" s="832" t="s">
        <v>6367</v>
      </c>
      <c r="C1644" s="832" t="s">
        <v>616</v>
      </c>
      <c r="D1644" s="832" t="s">
        <v>3286</v>
      </c>
      <c r="E1644" s="832" t="s">
        <v>6368</v>
      </c>
      <c r="F1644" s="832" t="s">
        <v>6580</v>
      </c>
      <c r="G1644" s="832" t="s">
        <v>928</v>
      </c>
      <c r="H1644" s="849">
        <v>2</v>
      </c>
      <c r="I1644" s="849">
        <v>1375.32</v>
      </c>
      <c r="J1644" s="832">
        <v>1.1173197065585623</v>
      </c>
      <c r="K1644" s="832">
        <v>687.66</v>
      </c>
      <c r="L1644" s="849">
        <v>3.17</v>
      </c>
      <c r="M1644" s="849">
        <v>1230.9100000000001</v>
      </c>
      <c r="N1644" s="832">
        <v>1</v>
      </c>
      <c r="O1644" s="832">
        <v>388.29968454258676</v>
      </c>
      <c r="P1644" s="849"/>
      <c r="Q1644" s="849"/>
      <c r="R1644" s="837"/>
      <c r="S1644" s="850"/>
    </row>
    <row r="1645" spans="1:19" ht="14.45" customHeight="1" x14ac:dyDescent="0.2">
      <c r="A1645" s="831" t="s">
        <v>6366</v>
      </c>
      <c r="B1645" s="832" t="s">
        <v>6367</v>
      </c>
      <c r="C1645" s="832" t="s">
        <v>616</v>
      </c>
      <c r="D1645" s="832" t="s">
        <v>3286</v>
      </c>
      <c r="E1645" s="832" t="s">
        <v>6368</v>
      </c>
      <c r="F1645" s="832" t="s">
        <v>6581</v>
      </c>
      <c r="G1645" s="832" t="s">
        <v>928</v>
      </c>
      <c r="H1645" s="849"/>
      <c r="I1645" s="849"/>
      <c r="J1645" s="832"/>
      <c r="K1645" s="832"/>
      <c r="L1645" s="849">
        <v>11.17</v>
      </c>
      <c r="M1645" s="849">
        <v>1471.69</v>
      </c>
      <c r="N1645" s="832">
        <v>1</v>
      </c>
      <c r="O1645" s="832">
        <v>131.7538048343778</v>
      </c>
      <c r="P1645" s="849"/>
      <c r="Q1645" s="849"/>
      <c r="R1645" s="837"/>
      <c r="S1645" s="850"/>
    </row>
    <row r="1646" spans="1:19" ht="14.45" customHeight="1" x14ac:dyDescent="0.2">
      <c r="A1646" s="831" t="s">
        <v>6366</v>
      </c>
      <c r="B1646" s="832" t="s">
        <v>6367</v>
      </c>
      <c r="C1646" s="832" t="s">
        <v>616</v>
      </c>
      <c r="D1646" s="832" t="s">
        <v>3286</v>
      </c>
      <c r="E1646" s="832" t="s">
        <v>6368</v>
      </c>
      <c r="F1646" s="832" t="s">
        <v>6590</v>
      </c>
      <c r="G1646" s="832" t="s">
        <v>793</v>
      </c>
      <c r="H1646" s="849"/>
      <c r="I1646" s="849"/>
      <c r="J1646" s="832"/>
      <c r="K1646" s="832"/>
      <c r="L1646" s="849">
        <v>2.5300000000000002</v>
      </c>
      <c r="M1646" s="849">
        <v>380.05</v>
      </c>
      <c r="N1646" s="832">
        <v>1</v>
      </c>
      <c r="O1646" s="832">
        <v>150.21739130434781</v>
      </c>
      <c r="P1646" s="849">
        <v>7.02</v>
      </c>
      <c r="Q1646" s="849">
        <v>784.67</v>
      </c>
      <c r="R1646" s="837">
        <v>2.0646493882383896</v>
      </c>
      <c r="S1646" s="850">
        <v>111.77635327635328</v>
      </c>
    </row>
    <row r="1647" spans="1:19" ht="14.45" customHeight="1" x14ac:dyDescent="0.2">
      <c r="A1647" s="831" t="s">
        <v>6366</v>
      </c>
      <c r="B1647" s="832" t="s">
        <v>6367</v>
      </c>
      <c r="C1647" s="832" t="s">
        <v>616</v>
      </c>
      <c r="D1647" s="832" t="s">
        <v>3286</v>
      </c>
      <c r="E1647" s="832" t="s">
        <v>6368</v>
      </c>
      <c r="F1647" s="832" t="s">
        <v>6591</v>
      </c>
      <c r="G1647" s="832" t="s">
        <v>793</v>
      </c>
      <c r="H1647" s="849"/>
      <c r="I1647" s="849"/>
      <c r="J1647" s="832"/>
      <c r="K1647" s="832"/>
      <c r="L1647" s="849">
        <v>0.14000000000000001</v>
      </c>
      <c r="M1647" s="849">
        <v>40.33</v>
      </c>
      <c r="N1647" s="832">
        <v>1</v>
      </c>
      <c r="O1647" s="832">
        <v>288.07142857142856</v>
      </c>
      <c r="P1647" s="849">
        <v>8.4300000000000015</v>
      </c>
      <c r="Q1647" s="849">
        <v>2428.6999999999998</v>
      </c>
      <c r="R1647" s="837">
        <v>60.220679394991322</v>
      </c>
      <c r="S1647" s="850">
        <v>288.10201660735459</v>
      </c>
    </row>
    <row r="1648" spans="1:19" ht="14.45" customHeight="1" x14ac:dyDescent="0.2">
      <c r="A1648" s="831" t="s">
        <v>6366</v>
      </c>
      <c r="B1648" s="832" t="s">
        <v>6367</v>
      </c>
      <c r="C1648" s="832" t="s">
        <v>616</v>
      </c>
      <c r="D1648" s="832" t="s">
        <v>3286</v>
      </c>
      <c r="E1648" s="832" t="s">
        <v>6368</v>
      </c>
      <c r="F1648" s="832" t="s">
        <v>6592</v>
      </c>
      <c r="G1648" s="832" t="s">
        <v>1146</v>
      </c>
      <c r="H1648" s="849"/>
      <c r="I1648" s="849"/>
      <c r="J1648" s="832"/>
      <c r="K1648" s="832"/>
      <c r="L1648" s="849">
        <v>1</v>
      </c>
      <c r="M1648" s="849">
        <v>182.9</v>
      </c>
      <c r="N1648" s="832">
        <v>1</v>
      </c>
      <c r="O1648" s="832">
        <v>182.9</v>
      </c>
      <c r="P1648" s="849">
        <v>7</v>
      </c>
      <c r="Q1648" s="849">
        <v>1280.3</v>
      </c>
      <c r="R1648" s="837">
        <v>6.9999999999999991</v>
      </c>
      <c r="S1648" s="850">
        <v>182.9</v>
      </c>
    </row>
    <row r="1649" spans="1:19" ht="14.45" customHeight="1" x14ac:dyDescent="0.2">
      <c r="A1649" s="831" t="s">
        <v>6366</v>
      </c>
      <c r="B1649" s="832" t="s">
        <v>6367</v>
      </c>
      <c r="C1649" s="832" t="s">
        <v>616</v>
      </c>
      <c r="D1649" s="832" t="s">
        <v>3286</v>
      </c>
      <c r="E1649" s="832" t="s">
        <v>6368</v>
      </c>
      <c r="F1649" s="832" t="s">
        <v>6595</v>
      </c>
      <c r="G1649" s="832" t="s">
        <v>1146</v>
      </c>
      <c r="H1649" s="849"/>
      <c r="I1649" s="849"/>
      <c r="J1649" s="832"/>
      <c r="K1649" s="832"/>
      <c r="L1649" s="849">
        <v>0.91</v>
      </c>
      <c r="M1649" s="849">
        <v>88.77</v>
      </c>
      <c r="N1649" s="832">
        <v>1</v>
      </c>
      <c r="O1649" s="832">
        <v>97.54945054945054</v>
      </c>
      <c r="P1649" s="849">
        <v>1.9</v>
      </c>
      <c r="Q1649" s="849">
        <v>185.35</v>
      </c>
      <c r="R1649" s="837">
        <v>2.0879801734820322</v>
      </c>
      <c r="S1649" s="850">
        <v>97.55263157894737</v>
      </c>
    </row>
    <row r="1650" spans="1:19" ht="14.45" customHeight="1" x14ac:dyDescent="0.2">
      <c r="A1650" s="831" t="s">
        <v>6366</v>
      </c>
      <c r="B1650" s="832" t="s">
        <v>6367</v>
      </c>
      <c r="C1650" s="832" t="s">
        <v>616</v>
      </c>
      <c r="D1650" s="832" t="s">
        <v>3286</v>
      </c>
      <c r="E1650" s="832" t="s">
        <v>6368</v>
      </c>
      <c r="F1650" s="832" t="s">
        <v>6596</v>
      </c>
      <c r="G1650" s="832" t="s">
        <v>1146</v>
      </c>
      <c r="H1650" s="849"/>
      <c r="I1650" s="849"/>
      <c r="J1650" s="832"/>
      <c r="K1650" s="832"/>
      <c r="L1650" s="849">
        <v>0</v>
      </c>
      <c r="M1650" s="849">
        <v>0</v>
      </c>
      <c r="N1650" s="832"/>
      <c r="O1650" s="832"/>
      <c r="P1650" s="849">
        <v>2</v>
      </c>
      <c r="Q1650" s="849">
        <v>842.44</v>
      </c>
      <c r="R1650" s="837"/>
      <c r="S1650" s="850">
        <v>421.22</v>
      </c>
    </row>
    <row r="1651" spans="1:19" ht="14.45" customHeight="1" x14ac:dyDescent="0.2">
      <c r="A1651" s="831" t="s">
        <v>6366</v>
      </c>
      <c r="B1651" s="832" t="s">
        <v>6367</v>
      </c>
      <c r="C1651" s="832" t="s">
        <v>616</v>
      </c>
      <c r="D1651" s="832" t="s">
        <v>3286</v>
      </c>
      <c r="E1651" s="832" t="s">
        <v>6368</v>
      </c>
      <c r="F1651" s="832" t="s">
        <v>6598</v>
      </c>
      <c r="G1651" s="832" t="s">
        <v>2529</v>
      </c>
      <c r="H1651" s="849"/>
      <c r="I1651" s="849"/>
      <c r="J1651" s="832"/>
      <c r="K1651" s="832"/>
      <c r="L1651" s="849"/>
      <c r="M1651" s="849"/>
      <c r="N1651" s="832"/>
      <c r="O1651" s="832"/>
      <c r="P1651" s="849">
        <v>3</v>
      </c>
      <c r="Q1651" s="849">
        <v>445.38</v>
      </c>
      <c r="R1651" s="837"/>
      <c r="S1651" s="850">
        <v>148.46</v>
      </c>
    </row>
    <row r="1652" spans="1:19" ht="14.45" customHeight="1" x14ac:dyDescent="0.2">
      <c r="A1652" s="831" t="s">
        <v>6366</v>
      </c>
      <c r="B1652" s="832" t="s">
        <v>6367</v>
      </c>
      <c r="C1652" s="832" t="s">
        <v>616</v>
      </c>
      <c r="D1652" s="832" t="s">
        <v>3286</v>
      </c>
      <c r="E1652" s="832" t="s">
        <v>6368</v>
      </c>
      <c r="F1652" s="832" t="s">
        <v>6599</v>
      </c>
      <c r="G1652" s="832" t="s">
        <v>2298</v>
      </c>
      <c r="H1652" s="849"/>
      <c r="I1652" s="849"/>
      <c r="J1652" s="832"/>
      <c r="K1652" s="832"/>
      <c r="L1652" s="849">
        <v>1</v>
      </c>
      <c r="M1652" s="849">
        <v>21779.1</v>
      </c>
      <c r="N1652" s="832">
        <v>1</v>
      </c>
      <c r="O1652" s="832">
        <v>21779.1</v>
      </c>
      <c r="P1652" s="849"/>
      <c r="Q1652" s="849"/>
      <c r="R1652" s="837"/>
      <c r="S1652" s="850"/>
    </row>
    <row r="1653" spans="1:19" ht="14.45" customHeight="1" x14ac:dyDescent="0.2">
      <c r="A1653" s="831" t="s">
        <v>6366</v>
      </c>
      <c r="B1653" s="832" t="s">
        <v>6367</v>
      </c>
      <c r="C1653" s="832" t="s">
        <v>616</v>
      </c>
      <c r="D1653" s="832" t="s">
        <v>3286</v>
      </c>
      <c r="E1653" s="832" t="s">
        <v>6368</v>
      </c>
      <c r="F1653" s="832" t="s">
        <v>6600</v>
      </c>
      <c r="G1653" s="832" t="s">
        <v>2816</v>
      </c>
      <c r="H1653" s="849"/>
      <c r="I1653" s="849"/>
      <c r="J1653" s="832"/>
      <c r="K1653" s="832"/>
      <c r="L1653" s="849">
        <v>4.76</v>
      </c>
      <c r="M1653" s="849">
        <v>2314.37</v>
      </c>
      <c r="N1653" s="832">
        <v>1</v>
      </c>
      <c r="O1653" s="832">
        <v>486.21218487394958</v>
      </c>
      <c r="P1653" s="849">
        <v>37.330000000000005</v>
      </c>
      <c r="Q1653" s="849">
        <v>17704.490000000002</v>
      </c>
      <c r="R1653" s="837">
        <v>7.6498096674256937</v>
      </c>
      <c r="S1653" s="850">
        <v>474.26975622823466</v>
      </c>
    </row>
    <row r="1654" spans="1:19" ht="14.45" customHeight="1" x14ac:dyDescent="0.2">
      <c r="A1654" s="831" t="s">
        <v>6366</v>
      </c>
      <c r="B1654" s="832" t="s">
        <v>6367</v>
      </c>
      <c r="C1654" s="832" t="s">
        <v>616</v>
      </c>
      <c r="D1654" s="832" t="s">
        <v>3286</v>
      </c>
      <c r="E1654" s="832" t="s">
        <v>6368</v>
      </c>
      <c r="F1654" s="832" t="s">
        <v>6601</v>
      </c>
      <c r="G1654" s="832" t="s">
        <v>2816</v>
      </c>
      <c r="H1654" s="849"/>
      <c r="I1654" s="849"/>
      <c r="J1654" s="832"/>
      <c r="K1654" s="832"/>
      <c r="L1654" s="849">
        <v>1.54</v>
      </c>
      <c r="M1654" s="849">
        <v>314.95999999999998</v>
      </c>
      <c r="N1654" s="832">
        <v>1</v>
      </c>
      <c r="O1654" s="832">
        <v>204.51948051948051</v>
      </c>
      <c r="P1654" s="849">
        <v>36.200000000000003</v>
      </c>
      <c r="Q1654" s="849">
        <v>7403.61</v>
      </c>
      <c r="R1654" s="837">
        <v>23.506508763017525</v>
      </c>
      <c r="S1654" s="850">
        <v>204.51961325966849</v>
      </c>
    </row>
    <row r="1655" spans="1:19" ht="14.45" customHeight="1" x14ac:dyDescent="0.2">
      <c r="A1655" s="831" t="s">
        <v>6366</v>
      </c>
      <c r="B1655" s="832" t="s">
        <v>6367</v>
      </c>
      <c r="C1655" s="832" t="s">
        <v>616</v>
      </c>
      <c r="D1655" s="832" t="s">
        <v>3286</v>
      </c>
      <c r="E1655" s="832" t="s">
        <v>6368</v>
      </c>
      <c r="F1655" s="832" t="s">
        <v>6603</v>
      </c>
      <c r="G1655" s="832" t="s">
        <v>3177</v>
      </c>
      <c r="H1655" s="849"/>
      <c r="I1655" s="849"/>
      <c r="J1655" s="832"/>
      <c r="K1655" s="832"/>
      <c r="L1655" s="849">
        <v>15</v>
      </c>
      <c r="M1655" s="849">
        <v>253833.05</v>
      </c>
      <c r="N1655" s="832">
        <v>1</v>
      </c>
      <c r="O1655" s="832">
        <v>16922.203333333331</v>
      </c>
      <c r="P1655" s="849">
        <v>5</v>
      </c>
      <c r="Q1655" s="849">
        <v>84611</v>
      </c>
      <c r="R1655" s="837">
        <v>0.33333326767337823</v>
      </c>
      <c r="S1655" s="850">
        <v>16922.2</v>
      </c>
    </row>
    <row r="1656" spans="1:19" ht="14.45" customHeight="1" x14ac:dyDescent="0.2">
      <c r="A1656" s="831" t="s">
        <v>6366</v>
      </c>
      <c r="B1656" s="832" t="s">
        <v>6367</v>
      </c>
      <c r="C1656" s="832" t="s">
        <v>616</v>
      </c>
      <c r="D1656" s="832" t="s">
        <v>3286</v>
      </c>
      <c r="E1656" s="832" t="s">
        <v>6368</v>
      </c>
      <c r="F1656" s="832" t="s">
        <v>6606</v>
      </c>
      <c r="G1656" s="832" t="s">
        <v>2291</v>
      </c>
      <c r="H1656" s="849"/>
      <c r="I1656" s="849"/>
      <c r="J1656" s="832"/>
      <c r="K1656" s="832"/>
      <c r="L1656" s="849">
        <v>1</v>
      </c>
      <c r="M1656" s="849">
        <v>109668.77</v>
      </c>
      <c r="N1656" s="832">
        <v>1</v>
      </c>
      <c r="O1656" s="832">
        <v>109668.77</v>
      </c>
      <c r="P1656" s="849">
        <v>6</v>
      </c>
      <c r="Q1656" s="849">
        <v>640195</v>
      </c>
      <c r="R1656" s="837">
        <v>5.837532416931456</v>
      </c>
      <c r="S1656" s="850">
        <v>106699.16666666667</v>
      </c>
    </row>
    <row r="1657" spans="1:19" ht="14.45" customHeight="1" x14ac:dyDescent="0.2">
      <c r="A1657" s="831" t="s">
        <v>6366</v>
      </c>
      <c r="B1657" s="832" t="s">
        <v>6367</v>
      </c>
      <c r="C1657" s="832" t="s">
        <v>616</v>
      </c>
      <c r="D1657" s="832" t="s">
        <v>3286</v>
      </c>
      <c r="E1657" s="832" t="s">
        <v>6368</v>
      </c>
      <c r="F1657" s="832" t="s">
        <v>6609</v>
      </c>
      <c r="G1657" s="832" t="s">
        <v>2272</v>
      </c>
      <c r="H1657" s="849"/>
      <c r="I1657" s="849"/>
      <c r="J1657" s="832"/>
      <c r="K1657" s="832"/>
      <c r="L1657" s="849"/>
      <c r="M1657" s="849"/>
      <c r="N1657" s="832"/>
      <c r="O1657" s="832"/>
      <c r="P1657" s="849">
        <v>1</v>
      </c>
      <c r="Q1657" s="849">
        <v>39442.300000000003</v>
      </c>
      <c r="R1657" s="837"/>
      <c r="S1657" s="850">
        <v>39442.300000000003</v>
      </c>
    </row>
    <row r="1658" spans="1:19" ht="14.45" customHeight="1" x14ac:dyDescent="0.2">
      <c r="A1658" s="831" t="s">
        <v>6366</v>
      </c>
      <c r="B1658" s="832" t="s">
        <v>6367</v>
      </c>
      <c r="C1658" s="832" t="s">
        <v>616</v>
      </c>
      <c r="D1658" s="832" t="s">
        <v>3286</v>
      </c>
      <c r="E1658" s="832" t="s">
        <v>6368</v>
      </c>
      <c r="F1658" s="832" t="s">
        <v>6610</v>
      </c>
      <c r="G1658" s="832" t="s">
        <v>2291</v>
      </c>
      <c r="H1658" s="849"/>
      <c r="I1658" s="849"/>
      <c r="J1658" s="832"/>
      <c r="K1658" s="832"/>
      <c r="L1658" s="849"/>
      <c r="M1658" s="849"/>
      <c r="N1658" s="832"/>
      <c r="O1658" s="832"/>
      <c r="P1658" s="849">
        <v>1</v>
      </c>
      <c r="Q1658" s="849">
        <v>106641</v>
      </c>
      <c r="R1658" s="837"/>
      <c r="S1658" s="850">
        <v>106641</v>
      </c>
    </row>
    <row r="1659" spans="1:19" ht="14.45" customHeight="1" x14ac:dyDescent="0.2">
      <c r="A1659" s="831" t="s">
        <v>6366</v>
      </c>
      <c r="B1659" s="832" t="s">
        <v>6367</v>
      </c>
      <c r="C1659" s="832" t="s">
        <v>616</v>
      </c>
      <c r="D1659" s="832" t="s">
        <v>3286</v>
      </c>
      <c r="E1659" s="832" t="s">
        <v>6368</v>
      </c>
      <c r="F1659" s="832" t="s">
        <v>6614</v>
      </c>
      <c r="G1659" s="832" t="s">
        <v>2241</v>
      </c>
      <c r="H1659" s="849"/>
      <c r="I1659" s="849"/>
      <c r="J1659" s="832"/>
      <c r="K1659" s="832"/>
      <c r="L1659" s="849"/>
      <c r="M1659" s="849"/>
      <c r="N1659" s="832"/>
      <c r="O1659" s="832"/>
      <c r="P1659" s="849">
        <v>2</v>
      </c>
      <c r="Q1659" s="849">
        <v>22172</v>
      </c>
      <c r="R1659" s="837"/>
      <c r="S1659" s="850">
        <v>11086</v>
      </c>
    </row>
    <row r="1660" spans="1:19" ht="14.45" customHeight="1" x14ac:dyDescent="0.2">
      <c r="A1660" s="831" t="s">
        <v>6366</v>
      </c>
      <c r="B1660" s="832" t="s">
        <v>6367</v>
      </c>
      <c r="C1660" s="832" t="s">
        <v>616</v>
      </c>
      <c r="D1660" s="832" t="s">
        <v>3286</v>
      </c>
      <c r="E1660" s="832" t="s">
        <v>6368</v>
      </c>
      <c r="F1660" s="832" t="s">
        <v>6620</v>
      </c>
      <c r="G1660" s="832" t="s">
        <v>6621</v>
      </c>
      <c r="H1660" s="849">
        <v>1</v>
      </c>
      <c r="I1660" s="849">
        <v>7256.05</v>
      </c>
      <c r="J1660" s="832"/>
      <c r="K1660" s="832">
        <v>7256.05</v>
      </c>
      <c r="L1660" s="849"/>
      <c r="M1660" s="849"/>
      <c r="N1660" s="832"/>
      <c r="O1660" s="832"/>
      <c r="P1660" s="849"/>
      <c r="Q1660" s="849"/>
      <c r="R1660" s="837"/>
      <c r="S1660" s="850"/>
    </row>
    <row r="1661" spans="1:19" ht="14.45" customHeight="1" x14ac:dyDescent="0.2">
      <c r="A1661" s="831" t="s">
        <v>6366</v>
      </c>
      <c r="B1661" s="832" t="s">
        <v>6367</v>
      </c>
      <c r="C1661" s="832" t="s">
        <v>616</v>
      </c>
      <c r="D1661" s="832" t="s">
        <v>3286</v>
      </c>
      <c r="E1661" s="832" t="s">
        <v>6368</v>
      </c>
      <c r="F1661" s="832" t="s">
        <v>6622</v>
      </c>
      <c r="G1661" s="832" t="s">
        <v>2278</v>
      </c>
      <c r="H1661" s="849"/>
      <c r="I1661" s="849"/>
      <c r="J1661" s="832"/>
      <c r="K1661" s="832"/>
      <c r="L1661" s="849"/>
      <c r="M1661" s="849"/>
      <c r="N1661" s="832"/>
      <c r="O1661" s="832"/>
      <c r="P1661" s="849">
        <v>2</v>
      </c>
      <c r="Q1661" s="849">
        <v>179130.6</v>
      </c>
      <c r="R1661" s="837"/>
      <c r="S1661" s="850">
        <v>89565.3</v>
      </c>
    </row>
    <row r="1662" spans="1:19" ht="14.45" customHeight="1" x14ac:dyDescent="0.2">
      <c r="A1662" s="831" t="s">
        <v>6366</v>
      </c>
      <c r="B1662" s="832" t="s">
        <v>6367</v>
      </c>
      <c r="C1662" s="832" t="s">
        <v>616</v>
      </c>
      <c r="D1662" s="832" t="s">
        <v>3286</v>
      </c>
      <c r="E1662" s="832" t="s">
        <v>6635</v>
      </c>
      <c r="F1662" s="832" t="s">
        <v>6636</v>
      </c>
      <c r="G1662" s="832" t="s">
        <v>6637</v>
      </c>
      <c r="H1662" s="849">
        <v>1</v>
      </c>
      <c r="I1662" s="849">
        <v>2159.5700000000002</v>
      </c>
      <c r="J1662" s="832">
        <v>0.16978899516791232</v>
      </c>
      <c r="K1662" s="832">
        <v>2159.5700000000002</v>
      </c>
      <c r="L1662" s="849">
        <v>6</v>
      </c>
      <c r="M1662" s="849">
        <v>12719.14</v>
      </c>
      <c r="N1662" s="832">
        <v>1</v>
      </c>
      <c r="O1662" s="832">
        <v>2119.8566666666666</v>
      </c>
      <c r="P1662" s="849">
        <v>8</v>
      </c>
      <c r="Q1662" s="849">
        <v>17422.400000000001</v>
      </c>
      <c r="R1662" s="837">
        <v>1.3697781453777538</v>
      </c>
      <c r="S1662" s="850">
        <v>2177.8000000000002</v>
      </c>
    </row>
    <row r="1663" spans="1:19" ht="14.45" customHeight="1" x14ac:dyDescent="0.2">
      <c r="A1663" s="831" t="s">
        <v>6366</v>
      </c>
      <c r="B1663" s="832" t="s">
        <v>6367</v>
      </c>
      <c r="C1663" s="832" t="s">
        <v>616</v>
      </c>
      <c r="D1663" s="832" t="s">
        <v>3286</v>
      </c>
      <c r="E1663" s="832" t="s">
        <v>6635</v>
      </c>
      <c r="F1663" s="832" t="s">
        <v>6638</v>
      </c>
      <c r="G1663" s="832" t="s">
        <v>6639</v>
      </c>
      <c r="H1663" s="849">
        <v>2</v>
      </c>
      <c r="I1663" s="849">
        <v>5282.3</v>
      </c>
      <c r="J1663" s="832">
        <v>2.0394980694980696</v>
      </c>
      <c r="K1663" s="832">
        <v>2641.15</v>
      </c>
      <c r="L1663" s="849">
        <v>1</v>
      </c>
      <c r="M1663" s="849">
        <v>2590</v>
      </c>
      <c r="N1663" s="832">
        <v>1</v>
      </c>
      <c r="O1663" s="832">
        <v>2590</v>
      </c>
      <c r="P1663" s="849">
        <v>2</v>
      </c>
      <c r="Q1663" s="849">
        <v>5324.4</v>
      </c>
      <c r="R1663" s="837">
        <v>2.0557528957528954</v>
      </c>
      <c r="S1663" s="850">
        <v>2662.2</v>
      </c>
    </row>
    <row r="1664" spans="1:19" ht="14.45" customHeight="1" x14ac:dyDescent="0.2">
      <c r="A1664" s="831" t="s">
        <v>6366</v>
      </c>
      <c r="B1664" s="832" t="s">
        <v>6367</v>
      </c>
      <c r="C1664" s="832" t="s">
        <v>616</v>
      </c>
      <c r="D1664" s="832" t="s">
        <v>3286</v>
      </c>
      <c r="E1664" s="832" t="s">
        <v>6644</v>
      </c>
      <c r="F1664" s="832" t="s">
        <v>6645</v>
      </c>
      <c r="G1664" s="832" t="s">
        <v>6646</v>
      </c>
      <c r="H1664" s="849"/>
      <c r="I1664" s="849"/>
      <c r="J1664" s="832"/>
      <c r="K1664" s="832"/>
      <c r="L1664" s="849"/>
      <c r="M1664" s="849"/>
      <c r="N1664" s="832"/>
      <c r="O1664" s="832"/>
      <c r="P1664" s="849">
        <v>1</v>
      </c>
      <c r="Q1664" s="849">
        <v>867</v>
      </c>
      <c r="R1664" s="837"/>
      <c r="S1664" s="850">
        <v>867</v>
      </c>
    </row>
    <row r="1665" spans="1:19" ht="14.45" customHeight="1" x14ac:dyDescent="0.2">
      <c r="A1665" s="831" t="s">
        <v>6366</v>
      </c>
      <c r="B1665" s="832" t="s">
        <v>6367</v>
      </c>
      <c r="C1665" s="832" t="s">
        <v>616</v>
      </c>
      <c r="D1665" s="832" t="s">
        <v>3286</v>
      </c>
      <c r="E1665" s="832" t="s">
        <v>6644</v>
      </c>
      <c r="F1665" s="832" t="s">
        <v>6647</v>
      </c>
      <c r="G1665" s="832" t="s">
        <v>6648</v>
      </c>
      <c r="H1665" s="849">
        <v>43</v>
      </c>
      <c r="I1665" s="849">
        <v>37281</v>
      </c>
      <c r="J1665" s="832">
        <v>7.166666666666667</v>
      </c>
      <c r="K1665" s="832">
        <v>867</v>
      </c>
      <c r="L1665" s="849">
        <v>6</v>
      </c>
      <c r="M1665" s="849">
        <v>5202</v>
      </c>
      <c r="N1665" s="832">
        <v>1</v>
      </c>
      <c r="O1665" s="832">
        <v>867</v>
      </c>
      <c r="P1665" s="849">
        <v>16</v>
      </c>
      <c r="Q1665" s="849">
        <v>9002.4</v>
      </c>
      <c r="R1665" s="837">
        <v>1.730565167243368</v>
      </c>
      <c r="S1665" s="850">
        <v>562.65</v>
      </c>
    </row>
    <row r="1666" spans="1:19" ht="14.45" customHeight="1" x14ac:dyDescent="0.2">
      <c r="A1666" s="831" t="s">
        <v>6366</v>
      </c>
      <c r="B1666" s="832" t="s">
        <v>6367</v>
      </c>
      <c r="C1666" s="832" t="s">
        <v>616</v>
      </c>
      <c r="D1666" s="832" t="s">
        <v>3286</v>
      </c>
      <c r="E1666" s="832" t="s">
        <v>6657</v>
      </c>
      <c r="F1666" s="832" t="s">
        <v>6658</v>
      </c>
      <c r="G1666" s="832" t="s">
        <v>6659</v>
      </c>
      <c r="H1666" s="849">
        <v>3</v>
      </c>
      <c r="I1666" s="849">
        <v>900</v>
      </c>
      <c r="J1666" s="832">
        <v>1</v>
      </c>
      <c r="K1666" s="832">
        <v>300</v>
      </c>
      <c r="L1666" s="849">
        <v>3</v>
      </c>
      <c r="M1666" s="849">
        <v>900</v>
      </c>
      <c r="N1666" s="832">
        <v>1</v>
      </c>
      <c r="O1666" s="832">
        <v>300</v>
      </c>
      <c r="P1666" s="849">
        <v>2</v>
      </c>
      <c r="Q1666" s="849">
        <v>604</v>
      </c>
      <c r="R1666" s="837">
        <v>0.6711111111111111</v>
      </c>
      <c r="S1666" s="850">
        <v>302</v>
      </c>
    </row>
    <row r="1667" spans="1:19" ht="14.45" customHeight="1" x14ac:dyDescent="0.2">
      <c r="A1667" s="831" t="s">
        <v>6366</v>
      </c>
      <c r="B1667" s="832" t="s">
        <v>6367</v>
      </c>
      <c r="C1667" s="832" t="s">
        <v>616</v>
      </c>
      <c r="D1667" s="832" t="s">
        <v>3286</v>
      </c>
      <c r="E1667" s="832" t="s">
        <v>6657</v>
      </c>
      <c r="F1667" s="832" t="s">
        <v>6660</v>
      </c>
      <c r="G1667" s="832" t="s">
        <v>6661</v>
      </c>
      <c r="H1667" s="849">
        <v>141</v>
      </c>
      <c r="I1667" s="849">
        <v>17202</v>
      </c>
      <c r="J1667" s="832">
        <v>1.0541733055521509</v>
      </c>
      <c r="K1667" s="832">
        <v>122</v>
      </c>
      <c r="L1667" s="849">
        <v>134</v>
      </c>
      <c r="M1667" s="849">
        <v>16318</v>
      </c>
      <c r="N1667" s="832">
        <v>1</v>
      </c>
      <c r="O1667" s="832">
        <v>121.77611940298507</v>
      </c>
      <c r="P1667" s="849">
        <v>20</v>
      </c>
      <c r="Q1667" s="849">
        <v>2440</v>
      </c>
      <c r="R1667" s="837">
        <v>0.14952812844711361</v>
      </c>
      <c r="S1667" s="850">
        <v>122</v>
      </c>
    </row>
    <row r="1668" spans="1:19" ht="14.45" customHeight="1" x14ac:dyDescent="0.2">
      <c r="A1668" s="831" t="s">
        <v>6366</v>
      </c>
      <c r="B1668" s="832" t="s">
        <v>6367</v>
      </c>
      <c r="C1668" s="832" t="s">
        <v>616</v>
      </c>
      <c r="D1668" s="832" t="s">
        <v>3286</v>
      </c>
      <c r="E1668" s="832" t="s">
        <v>6657</v>
      </c>
      <c r="F1668" s="832" t="s">
        <v>6662</v>
      </c>
      <c r="G1668" s="832" t="s">
        <v>6663</v>
      </c>
      <c r="H1668" s="849">
        <v>942</v>
      </c>
      <c r="I1668" s="849">
        <v>138474</v>
      </c>
      <c r="J1668" s="832">
        <v>1.4453130707971067</v>
      </c>
      <c r="K1668" s="832">
        <v>147</v>
      </c>
      <c r="L1668" s="849">
        <v>651</v>
      </c>
      <c r="M1668" s="849">
        <v>95809</v>
      </c>
      <c r="N1668" s="832">
        <v>1</v>
      </c>
      <c r="O1668" s="832">
        <v>147.1720430107527</v>
      </c>
      <c r="P1668" s="849">
        <v>398</v>
      </c>
      <c r="Q1668" s="849">
        <v>60098</v>
      </c>
      <c r="R1668" s="837">
        <v>0.62726883695686209</v>
      </c>
      <c r="S1668" s="850">
        <v>151</v>
      </c>
    </row>
    <row r="1669" spans="1:19" ht="14.45" customHeight="1" x14ac:dyDescent="0.2">
      <c r="A1669" s="831" t="s">
        <v>6366</v>
      </c>
      <c r="B1669" s="832" t="s">
        <v>6367</v>
      </c>
      <c r="C1669" s="832" t="s">
        <v>616</v>
      </c>
      <c r="D1669" s="832" t="s">
        <v>3286</v>
      </c>
      <c r="E1669" s="832" t="s">
        <v>6657</v>
      </c>
      <c r="F1669" s="832" t="s">
        <v>6664</v>
      </c>
      <c r="G1669" s="832" t="s">
        <v>6665</v>
      </c>
      <c r="H1669" s="849">
        <v>3</v>
      </c>
      <c r="I1669" s="849">
        <v>588</v>
      </c>
      <c r="J1669" s="832">
        <v>0.75</v>
      </c>
      <c r="K1669" s="832">
        <v>196</v>
      </c>
      <c r="L1669" s="849">
        <v>4</v>
      </c>
      <c r="M1669" s="849">
        <v>784</v>
      </c>
      <c r="N1669" s="832">
        <v>1</v>
      </c>
      <c r="O1669" s="832">
        <v>196</v>
      </c>
      <c r="P1669" s="849">
        <v>6</v>
      </c>
      <c r="Q1669" s="849">
        <v>1194</v>
      </c>
      <c r="R1669" s="837">
        <v>1.5229591836734695</v>
      </c>
      <c r="S1669" s="850">
        <v>199</v>
      </c>
    </row>
    <row r="1670" spans="1:19" ht="14.45" customHeight="1" x14ac:dyDescent="0.2">
      <c r="A1670" s="831" t="s">
        <v>6366</v>
      </c>
      <c r="B1670" s="832" t="s">
        <v>6367</v>
      </c>
      <c r="C1670" s="832" t="s">
        <v>616</v>
      </c>
      <c r="D1670" s="832" t="s">
        <v>3286</v>
      </c>
      <c r="E1670" s="832" t="s">
        <v>6657</v>
      </c>
      <c r="F1670" s="832" t="s">
        <v>6666</v>
      </c>
      <c r="G1670" s="832" t="s">
        <v>6667</v>
      </c>
      <c r="H1670" s="849">
        <v>1599</v>
      </c>
      <c r="I1670" s="849">
        <v>59163</v>
      </c>
      <c r="J1670" s="832">
        <v>1.1870824053452116</v>
      </c>
      <c r="K1670" s="832">
        <v>37</v>
      </c>
      <c r="L1670" s="849">
        <v>1347</v>
      </c>
      <c r="M1670" s="849">
        <v>49839</v>
      </c>
      <c r="N1670" s="832">
        <v>1</v>
      </c>
      <c r="O1670" s="832">
        <v>37</v>
      </c>
      <c r="P1670" s="849">
        <v>585</v>
      </c>
      <c r="Q1670" s="849">
        <v>22230</v>
      </c>
      <c r="R1670" s="837">
        <v>0.44603623668211639</v>
      </c>
      <c r="S1670" s="850">
        <v>38</v>
      </c>
    </row>
    <row r="1671" spans="1:19" ht="14.45" customHeight="1" x14ac:dyDescent="0.2">
      <c r="A1671" s="831" t="s">
        <v>6366</v>
      </c>
      <c r="B1671" s="832" t="s">
        <v>6367</v>
      </c>
      <c r="C1671" s="832" t="s">
        <v>616</v>
      </c>
      <c r="D1671" s="832" t="s">
        <v>3286</v>
      </c>
      <c r="E1671" s="832" t="s">
        <v>6657</v>
      </c>
      <c r="F1671" s="832" t="s">
        <v>6668</v>
      </c>
      <c r="G1671" s="832" t="s">
        <v>6669</v>
      </c>
      <c r="H1671" s="849">
        <v>1</v>
      </c>
      <c r="I1671" s="849">
        <v>5</v>
      </c>
      <c r="J1671" s="832"/>
      <c r="K1671" s="832">
        <v>5</v>
      </c>
      <c r="L1671" s="849"/>
      <c r="M1671" s="849"/>
      <c r="N1671" s="832"/>
      <c r="O1671" s="832"/>
      <c r="P1671" s="849"/>
      <c r="Q1671" s="849"/>
      <c r="R1671" s="837"/>
      <c r="S1671" s="850"/>
    </row>
    <row r="1672" spans="1:19" ht="14.45" customHeight="1" x14ac:dyDescent="0.2">
      <c r="A1672" s="831" t="s">
        <v>6366</v>
      </c>
      <c r="B1672" s="832" t="s">
        <v>6367</v>
      </c>
      <c r="C1672" s="832" t="s">
        <v>616</v>
      </c>
      <c r="D1672" s="832" t="s">
        <v>3286</v>
      </c>
      <c r="E1672" s="832" t="s">
        <v>6657</v>
      </c>
      <c r="F1672" s="832" t="s">
        <v>6672</v>
      </c>
      <c r="G1672" s="832" t="s">
        <v>6673</v>
      </c>
      <c r="H1672" s="849">
        <v>1169</v>
      </c>
      <c r="I1672" s="849">
        <v>206913</v>
      </c>
      <c r="J1672" s="832">
        <v>0.95831210574580616</v>
      </c>
      <c r="K1672" s="832">
        <v>177</v>
      </c>
      <c r="L1672" s="849">
        <v>1213</v>
      </c>
      <c r="M1672" s="849">
        <v>215914</v>
      </c>
      <c r="N1672" s="832">
        <v>1</v>
      </c>
      <c r="O1672" s="832">
        <v>178</v>
      </c>
      <c r="P1672" s="849">
        <v>874</v>
      </c>
      <c r="Q1672" s="849">
        <v>156446</v>
      </c>
      <c r="R1672" s="837">
        <v>0.72457552544068471</v>
      </c>
      <c r="S1672" s="850">
        <v>179</v>
      </c>
    </row>
    <row r="1673" spans="1:19" ht="14.45" customHeight="1" x14ac:dyDescent="0.2">
      <c r="A1673" s="831" t="s">
        <v>6366</v>
      </c>
      <c r="B1673" s="832" t="s">
        <v>6367</v>
      </c>
      <c r="C1673" s="832" t="s">
        <v>616</v>
      </c>
      <c r="D1673" s="832" t="s">
        <v>3286</v>
      </c>
      <c r="E1673" s="832" t="s">
        <v>6657</v>
      </c>
      <c r="F1673" s="832" t="s">
        <v>6676</v>
      </c>
      <c r="G1673" s="832" t="s">
        <v>6677</v>
      </c>
      <c r="H1673" s="849">
        <v>271</v>
      </c>
      <c r="I1673" s="849">
        <v>0</v>
      </c>
      <c r="J1673" s="832"/>
      <c r="K1673" s="832">
        <v>0</v>
      </c>
      <c r="L1673" s="849">
        <v>387</v>
      </c>
      <c r="M1673" s="849">
        <v>0</v>
      </c>
      <c r="N1673" s="832"/>
      <c r="O1673" s="832">
        <v>0</v>
      </c>
      <c r="P1673" s="849">
        <v>266</v>
      </c>
      <c r="Q1673" s="849">
        <v>0</v>
      </c>
      <c r="R1673" s="837"/>
      <c r="S1673" s="850">
        <v>0</v>
      </c>
    </row>
    <row r="1674" spans="1:19" ht="14.45" customHeight="1" x14ac:dyDescent="0.2">
      <c r="A1674" s="831" t="s">
        <v>6366</v>
      </c>
      <c r="B1674" s="832" t="s">
        <v>6367</v>
      </c>
      <c r="C1674" s="832" t="s">
        <v>616</v>
      </c>
      <c r="D1674" s="832" t="s">
        <v>3286</v>
      </c>
      <c r="E1674" s="832" t="s">
        <v>6657</v>
      </c>
      <c r="F1674" s="832" t="s">
        <v>6678</v>
      </c>
      <c r="G1674" s="832" t="s">
        <v>6679</v>
      </c>
      <c r="H1674" s="849">
        <v>3</v>
      </c>
      <c r="I1674" s="849">
        <v>0</v>
      </c>
      <c r="J1674" s="832"/>
      <c r="K1674" s="832">
        <v>0</v>
      </c>
      <c r="L1674" s="849">
        <v>5</v>
      </c>
      <c r="M1674" s="849">
        <v>0</v>
      </c>
      <c r="N1674" s="832"/>
      <c r="O1674" s="832">
        <v>0</v>
      </c>
      <c r="P1674" s="849">
        <v>5</v>
      </c>
      <c r="Q1674" s="849">
        <v>0</v>
      </c>
      <c r="R1674" s="837"/>
      <c r="S1674" s="850">
        <v>0</v>
      </c>
    </row>
    <row r="1675" spans="1:19" ht="14.45" customHeight="1" x14ac:dyDescent="0.2">
      <c r="A1675" s="831" t="s">
        <v>6366</v>
      </c>
      <c r="B1675" s="832" t="s">
        <v>6367</v>
      </c>
      <c r="C1675" s="832" t="s">
        <v>616</v>
      </c>
      <c r="D1675" s="832" t="s">
        <v>3286</v>
      </c>
      <c r="E1675" s="832" t="s">
        <v>6657</v>
      </c>
      <c r="F1675" s="832" t="s">
        <v>6680</v>
      </c>
      <c r="G1675" s="832" t="s">
        <v>6681</v>
      </c>
      <c r="H1675" s="849">
        <v>841</v>
      </c>
      <c r="I1675" s="849">
        <v>204363</v>
      </c>
      <c r="J1675" s="832">
        <v>1.3982525520676536</v>
      </c>
      <c r="K1675" s="832">
        <v>243</v>
      </c>
      <c r="L1675" s="849">
        <v>599</v>
      </c>
      <c r="M1675" s="849">
        <v>146156</v>
      </c>
      <c r="N1675" s="832">
        <v>1</v>
      </c>
      <c r="O1675" s="832">
        <v>244</v>
      </c>
      <c r="P1675" s="849">
        <v>423</v>
      </c>
      <c r="Q1675" s="849">
        <v>103635</v>
      </c>
      <c r="R1675" s="837">
        <v>0.70907112947809192</v>
      </c>
      <c r="S1675" s="850">
        <v>245</v>
      </c>
    </row>
    <row r="1676" spans="1:19" ht="14.45" customHeight="1" x14ac:dyDescent="0.2">
      <c r="A1676" s="831" t="s">
        <v>6366</v>
      </c>
      <c r="B1676" s="832" t="s">
        <v>6367</v>
      </c>
      <c r="C1676" s="832" t="s">
        <v>616</v>
      </c>
      <c r="D1676" s="832" t="s">
        <v>3286</v>
      </c>
      <c r="E1676" s="832" t="s">
        <v>6657</v>
      </c>
      <c r="F1676" s="832" t="s">
        <v>6682</v>
      </c>
      <c r="G1676" s="832" t="s">
        <v>6683</v>
      </c>
      <c r="H1676" s="849">
        <v>1285</v>
      </c>
      <c r="I1676" s="849">
        <v>42833.280000000006</v>
      </c>
      <c r="J1676" s="832">
        <v>1.4325521287974103</v>
      </c>
      <c r="K1676" s="832">
        <v>33.333291828793776</v>
      </c>
      <c r="L1676" s="849">
        <v>897</v>
      </c>
      <c r="M1676" s="849">
        <v>29899.98000000001</v>
      </c>
      <c r="N1676" s="832">
        <v>1</v>
      </c>
      <c r="O1676" s="832">
        <v>33.333311036789311</v>
      </c>
      <c r="P1676" s="849">
        <v>905</v>
      </c>
      <c r="Q1676" s="849">
        <v>30166.68</v>
      </c>
      <c r="R1676" s="837">
        <v>1.0089197384078514</v>
      </c>
      <c r="S1676" s="850">
        <v>33.333348066298342</v>
      </c>
    </row>
    <row r="1677" spans="1:19" ht="14.45" customHeight="1" x14ac:dyDescent="0.2">
      <c r="A1677" s="831" t="s">
        <v>6366</v>
      </c>
      <c r="B1677" s="832" t="s">
        <v>6367</v>
      </c>
      <c r="C1677" s="832" t="s">
        <v>616</v>
      </c>
      <c r="D1677" s="832" t="s">
        <v>3286</v>
      </c>
      <c r="E1677" s="832" t="s">
        <v>6657</v>
      </c>
      <c r="F1677" s="832" t="s">
        <v>6684</v>
      </c>
      <c r="G1677" s="832" t="s">
        <v>6685</v>
      </c>
      <c r="H1677" s="849">
        <v>2180</v>
      </c>
      <c r="I1677" s="849">
        <v>80660</v>
      </c>
      <c r="J1677" s="832">
        <v>1.0829607550919027</v>
      </c>
      <c r="K1677" s="832">
        <v>37</v>
      </c>
      <c r="L1677" s="849">
        <v>2013</v>
      </c>
      <c r="M1677" s="849">
        <v>74481</v>
      </c>
      <c r="N1677" s="832">
        <v>1</v>
      </c>
      <c r="O1677" s="832">
        <v>37</v>
      </c>
      <c r="P1677" s="849">
        <v>1109</v>
      </c>
      <c r="Q1677" s="849">
        <v>42142</v>
      </c>
      <c r="R1677" s="837">
        <v>0.56580872974315599</v>
      </c>
      <c r="S1677" s="850">
        <v>38</v>
      </c>
    </row>
    <row r="1678" spans="1:19" ht="14.45" customHeight="1" x14ac:dyDescent="0.2">
      <c r="A1678" s="831" t="s">
        <v>6366</v>
      </c>
      <c r="B1678" s="832" t="s">
        <v>6367</v>
      </c>
      <c r="C1678" s="832" t="s">
        <v>616</v>
      </c>
      <c r="D1678" s="832" t="s">
        <v>3286</v>
      </c>
      <c r="E1678" s="832" t="s">
        <v>6657</v>
      </c>
      <c r="F1678" s="832" t="s">
        <v>6686</v>
      </c>
      <c r="G1678" s="832" t="s">
        <v>6687</v>
      </c>
      <c r="H1678" s="849">
        <v>2</v>
      </c>
      <c r="I1678" s="849">
        <v>172</v>
      </c>
      <c r="J1678" s="832"/>
      <c r="K1678" s="832">
        <v>86</v>
      </c>
      <c r="L1678" s="849"/>
      <c r="M1678" s="849"/>
      <c r="N1678" s="832"/>
      <c r="O1678" s="832"/>
      <c r="P1678" s="849">
        <v>1</v>
      </c>
      <c r="Q1678" s="849">
        <v>87</v>
      </c>
      <c r="R1678" s="837"/>
      <c r="S1678" s="850">
        <v>87</v>
      </c>
    </row>
    <row r="1679" spans="1:19" ht="14.45" customHeight="1" x14ac:dyDescent="0.2">
      <c r="A1679" s="831" t="s">
        <v>6366</v>
      </c>
      <c r="B1679" s="832" t="s">
        <v>6367</v>
      </c>
      <c r="C1679" s="832" t="s">
        <v>616</v>
      </c>
      <c r="D1679" s="832" t="s">
        <v>3286</v>
      </c>
      <c r="E1679" s="832" t="s">
        <v>6657</v>
      </c>
      <c r="F1679" s="832" t="s">
        <v>6688</v>
      </c>
      <c r="G1679" s="832" t="s">
        <v>6689</v>
      </c>
      <c r="H1679" s="849">
        <v>425</v>
      </c>
      <c r="I1679" s="849">
        <v>13600</v>
      </c>
      <c r="J1679" s="832">
        <v>0.93612334801762109</v>
      </c>
      <c r="K1679" s="832">
        <v>32</v>
      </c>
      <c r="L1679" s="849">
        <v>454</v>
      </c>
      <c r="M1679" s="849">
        <v>14528</v>
      </c>
      <c r="N1679" s="832">
        <v>1</v>
      </c>
      <c r="O1679" s="832">
        <v>32</v>
      </c>
      <c r="P1679" s="849">
        <v>200</v>
      </c>
      <c r="Q1679" s="849">
        <v>6600</v>
      </c>
      <c r="R1679" s="837">
        <v>0.45429515418502203</v>
      </c>
      <c r="S1679" s="850">
        <v>33</v>
      </c>
    </row>
    <row r="1680" spans="1:19" ht="14.45" customHeight="1" x14ac:dyDescent="0.2">
      <c r="A1680" s="831" t="s">
        <v>6366</v>
      </c>
      <c r="B1680" s="832" t="s">
        <v>6367</v>
      </c>
      <c r="C1680" s="832" t="s">
        <v>616</v>
      </c>
      <c r="D1680" s="832" t="s">
        <v>3286</v>
      </c>
      <c r="E1680" s="832" t="s">
        <v>6657</v>
      </c>
      <c r="F1680" s="832" t="s">
        <v>6694</v>
      </c>
      <c r="G1680" s="832" t="s">
        <v>6695</v>
      </c>
      <c r="H1680" s="849">
        <v>18</v>
      </c>
      <c r="I1680" s="849">
        <v>2376</v>
      </c>
      <c r="J1680" s="832">
        <v>0.81818181818181823</v>
      </c>
      <c r="K1680" s="832">
        <v>132</v>
      </c>
      <c r="L1680" s="849">
        <v>22</v>
      </c>
      <c r="M1680" s="849">
        <v>2904</v>
      </c>
      <c r="N1680" s="832">
        <v>1</v>
      </c>
      <c r="O1680" s="832">
        <v>132</v>
      </c>
      <c r="P1680" s="849">
        <v>10</v>
      </c>
      <c r="Q1680" s="849">
        <v>1350</v>
      </c>
      <c r="R1680" s="837">
        <v>0.46487603305785125</v>
      </c>
      <c r="S1680" s="850">
        <v>135</v>
      </c>
    </row>
    <row r="1681" spans="1:19" ht="14.45" customHeight="1" x14ac:dyDescent="0.2">
      <c r="A1681" s="831" t="s">
        <v>6366</v>
      </c>
      <c r="B1681" s="832" t="s">
        <v>6367</v>
      </c>
      <c r="C1681" s="832" t="s">
        <v>616</v>
      </c>
      <c r="D1681" s="832" t="s">
        <v>3286</v>
      </c>
      <c r="E1681" s="832" t="s">
        <v>6657</v>
      </c>
      <c r="F1681" s="832" t="s">
        <v>6698</v>
      </c>
      <c r="G1681" s="832" t="s">
        <v>6699</v>
      </c>
      <c r="H1681" s="849">
        <v>45</v>
      </c>
      <c r="I1681" s="849">
        <v>15975</v>
      </c>
      <c r="J1681" s="832">
        <v>1.4516129032258065</v>
      </c>
      <c r="K1681" s="832">
        <v>355</v>
      </c>
      <c r="L1681" s="849">
        <v>31</v>
      </c>
      <c r="M1681" s="849">
        <v>11005</v>
      </c>
      <c r="N1681" s="832">
        <v>1</v>
      </c>
      <c r="O1681" s="832">
        <v>355</v>
      </c>
      <c r="P1681" s="849">
        <v>13</v>
      </c>
      <c r="Q1681" s="849">
        <v>4654</v>
      </c>
      <c r="R1681" s="837">
        <v>0.42289868241708317</v>
      </c>
      <c r="S1681" s="850">
        <v>358</v>
      </c>
    </row>
    <row r="1682" spans="1:19" ht="14.45" customHeight="1" x14ac:dyDescent="0.2">
      <c r="A1682" s="831" t="s">
        <v>6366</v>
      </c>
      <c r="B1682" s="832" t="s">
        <v>6367</v>
      </c>
      <c r="C1682" s="832" t="s">
        <v>616</v>
      </c>
      <c r="D1682" s="832" t="s">
        <v>3286</v>
      </c>
      <c r="E1682" s="832" t="s">
        <v>6657</v>
      </c>
      <c r="F1682" s="832" t="s">
        <v>6700</v>
      </c>
      <c r="G1682" s="832" t="s">
        <v>6701</v>
      </c>
      <c r="H1682" s="849">
        <v>18</v>
      </c>
      <c r="I1682" s="849">
        <v>1062</v>
      </c>
      <c r="J1682" s="832">
        <v>0.54128440366972475</v>
      </c>
      <c r="K1682" s="832">
        <v>59</v>
      </c>
      <c r="L1682" s="849">
        <v>33</v>
      </c>
      <c r="M1682" s="849">
        <v>1962</v>
      </c>
      <c r="N1682" s="832">
        <v>1</v>
      </c>
      <c r="O1682" s="832">
        <v>59.454545454545453</v>
      </c>
      <c r="P1682" s="849">
        <v>44</v>
      </c>
      <c r="Q1682" s="849">
        <v>2684</v>
      </c>
      <c r="R1682" s="837">
        <v>1.3679918450560653</v>
      </c>
      <c r="S1682" s="850">
        <v>61</v>
      </c>
    </row>
    <row r="1683" spans="1:19" ht="14.45" customHeight="1" x14ac:dyDescent="0.2">
      <c r="A1683" s="831" t="s">
        <v>6366</v>
      </c>
      <c r="B1683" s="832" t="s">
        <v>6367</v>
      </c>
      <c r="C1683" s="832" t="s">
        <v>616</v>
      </c>
      <c r="D1683" s="832" t="s">
        <v>3286</v>
      </c>
      <c r="E1683" s="832" t="s">
        <v>6657</v>
      </c>
      <c r="F1683" s="832" t="s">
        <v>6702</v>
      </c>
      <c r="G1683" s="832" t="s">
        <v>6703</v>
      </c>
      <c r="H1683" s="849">
        <v>73</v>
      </c>
      <c r="I1683" s="849">
        <v>51173</v>
      </c>
      <c r="J1683" s="832">
        <v>1.6199113643558087</v>
      </c>
      <c r="K1683" s="832">
        <v>701</v>
      </c>
      <c r="L1683" s="849">
        <v>45</v>
      </c>
      <c r="M1683" s="849">
        <v>31590</v>
      </c>
      <c r="N1683" s="832">
        <v>1</v>
      </c>
      <c r="O1683" s="832">
        <v>702</v>
      </c>
      <c r="P1683" s="849">
        <v>36</v>
      </c>
      <c r="Q1683" s="849">
        <v>25452</v>
      </c>
      <c r="R1683" s="837">
        <v>0.80569800569800565</v>
      </c>
      <c r="S1683" s="850">
        <v>707</v>
      </c>
    </row>
    <row r="1684" spans="1:19" ht="14.45" customHeight="1" x14ac:dyDescent="0.2">
      <c r="A1684" s="831" t="s">
        <v>6366</v>
      </c>
      <c r="B1684" s="832" t="s">
        <v>6367</v>
      </c>
      <c r="C1684" s="832" t="s">
        <v>616</v>
      </c>
      <c r="D1684" s="832" t="s">
        <v>3286</v>
      </c>
      <c r="E1684" s="832" t="s">
        <v>6657</v>
      </c>
      <c r="F1684" s="832" t="s">
        <v>6704</v>
      </c>
      <c r="G1684" s="832" t="s">
        <v>6705</v>
      </c>
      <c r="H1684" s="849">
        <v>1</v>
      </c>
      <c r="I1684" s="849">
        <v>59</v>
      </c>
      <c r="J1684" s="832">
        <v>1</v>
      </c>
      <c r="K1684" s="832">
        <v>59</v>
      </c>
      <c r="L1684" s="849">
        <v>1</v>
      </c>
      <c r="M1684" s="849">
        <v>59</v>
      </c>
      <c r="N1684" s="832">
        <v>1</v>
      </c>
      <c r="O1684" s="832">
        <v>59</v>
      </c>
      <c r="P1684" s="849">
        <v>1</v>
      </c>
      <c r="Q1684" s="849">
        <v>61</v>
      </c>
      <c r="R1684" s="837">
        <v>1.0338983050847457</v>
      </c>
      <c r="S1684" s="850">
        <v>61</v>
      </c>
    </row>
    <row r="1685" spans="1:19" ht="14.45" customHeight="1" x14ac:dyDescent="0.2">
      <c r="A1685" s="831" t="s">
        <v>6366</v>
      </c>
      <c r="B1685" s="832" t="s">
        <v>6367</v>
      </c>
      <c r="C1685" s="832" t="s">
        <v>616</v>
      </c>
      <c r="D1685" s="832" t="s">
        <v>3286</v>
      </c>
      <c r="E1685" s="832" t="s">
        <v>6657</v>
      </c>
      <c r="F1685" s="832" t="s">
        <v>6706</v>
      </c>
      <c r="G1685" s="832" t="s">
        <v>6707</v>
      </c>
      <c r="H1685" s="849">
        <v>2</v>
      </c>
      <c r="I1685" s="849">
        <v>232</v>
      </c>
      <c r="J1685" s="832"/>
      <c r="K1685" s="832">
        <v>116</v>
      </c>
      <c r="L1685" s="849"/>
      <c r="M1685" s="849"/>
      <c r="N1685" s="832"/>
      <c r="O1685" s="832"/>
      <c r="P1685" s="849">
        <v>5</v>
      </c>
      <c r="Q1685" s="849">
        <v>580</v>
      </c>
      <c r="R1685" s="837"/>
      <c r="S1685" s="850">
        <v>116</v>
      </c>
    </row>
    <row r="1686" spans="1:19" ht="14.45" customHeight="1" x14ac:dyDescent="0.2">
      <c r="A1686" s="831" t="s">
        <v>6366</v>
      </c>
      <c r="B1686" s="832" t="s">
        <v>6367</v>
      </c>
      <c r="C1686" s="832" t="s">
        <v>616</v>
      </c>
      <c r="D1686" s="832" t="s">
        <v>3286</v>
      </c>
      <c r="E1686" s="832" t="s">
        <v>6657</v>
      </c>
      <c r="F1686" s="832" t="s">
        <v>6708</v>
      </c>
      <c r="G1686" s="832" t="s">
        <v>6709</v>
      </c>
      <c r="H1686" s="849"/>
      <c r="I1686" s="849"/>
      <c r="J1686" s="832"/>
      <c r="K1686" s="832"/>
      <c r="L1686" s="849">
        <v>1</v>
      </c>
      <c r="M1686" s="849">
        <v>0</v>
      </c>
      <c r="N1686" s="832"/>
      <c r="O1686" s="832">
        <v>0</v>
      </c>
      <c r="P1686" s="849">
        <v>2</v>
      </c>
      <c r="Q1686" s="849">
        <v>0</v>
      </c>
      <c r="R1686" s="837"/>
      <c r="S1686" s="850">
        <v>0</v>
      </c>
    </row>
    <row r="1687" spans="1:19" ht="14.45" customHeight="1" x14ac:dyDescent="0.2">
      <c r="A1687" s="831" t="s">
        <v>6366</v>
      </c>
      <c r="B1687" s="832" t="s">
        <v>6367</v>
      </c>
      <c r="C1687" s="832" t="s">
        <v>616</v>
      </c>
      <c r="D1687" s="832" t="s">
        <v>3287</v>
      </c>
      <c r="E1687" s="832" t="s">
        <v>6368</v>
      </c>
      <c r="F1687" s="832" t="s">
        <v>6393</v>
      </c>
      <c r="G1687" s="832" t="s">
        <v>3205</v>
      </c>
      <c r="H1687" s="849">
        <v>5.18</v>
      </c>
      <c r="I1687" s="849">
        <v>73649.91</v>
      </c>
      <c r="J1687" s="832">
        <v>0.66980695712466309</v>
      </c>
      <c r="K1687" s="832">
        <v>14218.129343629345</v>
      </c>
      <c r="L1687" s="849">
        <v>8.31</v>
      </c>
      <c r="M1687" s="849">
        <v>109956.92</v>
      </c>
      <c r="N1687" s="832">
        <v>1</v>
      </c>
      <c r="O1687" s="832">
        <v>13231.879663056558</v>
      </c>
      <c r="P1687" s="849">
        <v>3.69</v>
      </c>
      <c r="Q1687" s="849">
        <v>48481.43</v>
      </c>
      <c r="R1687" s="837">
        <v>0.44091295027179739</v>
      </c>
      <c r="S1687" s="850">
        <v>13138.59891598916</v>
      </c>
    </row>
    <row r="1688" spans="1:19" ht="14.45" customHeight="1" x14ac:dyDescent="0.2">
      <c r="A1688" s="831" t="s">
        <v>6366</v>
      </c>
      <c r="B1688" s="832" t="s">
        <v>6367</v>
      </c>
      <c r="C1688" s="832" t="s">
        <v>616</v>
      </c>
      <c r="D1688" s="832" t="s">
        <v>3287</v>
      </c>
      <c r="E1688" s="832" t="s">
        <v>6368</v>
      </c>
      <c r="F1688" s="832" t="s">
        <v>6407</v>
      </c>
      <c r="G1688" s="832" t="s">
        <v>4461</v>
      </c>
      <c r="H1688" s="849"/>
      <c r="I1688" s="849"/>
      <c r="J1688" s="832"/>
      <c r="K1688" s="832"/>
      <c r="L1688" s="849">
        <v>0</v>
      </c>
      <c r="M1688" s="849">
        <v>0</v>
      </c>
      <c r="N1688" s="832"/>
      <c r="O1688" s="832"/>
      <c r="P1688" s="849"/>
      <c r="Q1688" s="849"/>
      <c r="R1688" s="837"/>
      <c r="S1688" s="850"/>
    </row>
    <row r="1689" spans="1:19" ht="14.45" customHeight="1" x14ac:dyDescent="0.2">
      <c r="A1689" s="831" t="s">
        <v>6366</v>
      </c>
      <c r="B1689" s="832" t="s">
        <v>6367</v>
      </c>
      <c r="C1689" s="832" t="s">
        <v>616</v>
      </c>
      <c r="D1689" s="832" t="s">
        <v>3287</v>
      </c>
      <c r="E1689" s="832" t="s">
        <v>6368</v>
      </c>
      <c r="F1689" s="832" t="s">
        <v>6408</v>
      </c>
      <c r="G1689" s="832" t="s">
        <v>2288</v>
      </c>
      <c r="H1689" s="849"/>
      <c r="I1689" s="849"/>
      <c r="J1689" s="832"/>
      <c r="K1689" s="832"/>
      <c r="L1689" s="849">
        <v>17.95</v>
      </c>
      <c r="M1689" s="849">
        <v>119207.79</v>
      </c>
      <c r="N1689" s="832">
        <v>1</v>
      </c>
      <c r="O1689" s="832">
        <v>6641.1025069637881</v>
      </c>
      <c r="P1689" s="849">
        <v>14.55</v>
      </c>
      <c r="Q1689" s="849">
        <v>94259.75</v>
      </c>
      <c r="R1689" s="837">
        <v>0.79071803948382913</v>
      </c>
      <c r="S1689" s="850">
        <v>6478.333333333333</v>
      </c>
    </row>
    <row r="1690" spans="1:19" ht="14.45" customHeight="1" x14ac:dyDescent="0.2">
      <c r="A1690" s="831" t="s">
        <v>6366</v>
      </c>
      <c r="B1690" s="832" t="s">
        <v>6367</v>
      </c>
      <c r="C1690" s="832" t="s">
        <v>616</v>
      </c>
      <c r="D1690" s="832" t="s">
        <v>3287</v>
      </c>
      <c r="E1690" s="832" t="s">
        <v>6368</v>
      </c>
      <c r="F1690" s="832" t="s">
        <v>6409</v>
      </c>
      <c r="G1690" s="832" t="s">
        <v>2288</v>
      </c>
      <c r="H1690" s="849"/>
      <c r="I1690" s="849"/>
      <c r="J1690" s="832"/>
      <c r="K1690" s="832"/>
      <c r="L1690" s="849">
        <v>31.720000000000002</v>
      </c>
      <c r="M1690" s="849">
        <v>850944.98</v>
      </c>
      <c r="N1690" s="832">
        <v>1</v>
      </c>
      <c r="O1690" s="832">
        <v>26826.764817150059</v>
      </c>
      <c r="P1690" s="849">
        <v>19.149999999999999</v>
      </c>
      <c r="Q1690" s="849">
        <v>496124.83</v>
      </c>
      <c r="R1690" s="837">
        <v>0.58302809424881974</v>
      </c>
      <c r="S1690" s="850">
        <v>25907.301827676241</v>
      </c>
    </row>
    <row r="1691" spans="1:19" ht="14.45" customHeight="1" x14ac:dyDescent="0.2">
      <c r="A1691" s="831" t="s">
        <v>6366</v>
      </c>
      <c r="B1691" s="832" t="s">
        <v>6367</v>
      </c>
      <c r="C1691" s="832" t="s">
        <v>616</v>
      </c>
      <c r="D1691" s="832" t="s">
        <v>3287</v>
      </c>
      <c r="E1691" s="832" t="s">
        <v>6368</v>
      </c>
      <c r="F1691" s="832" t="s">
        <v>6410</v>
      </c>
      <c r="G1691" s="832" t="s">
        <v>2298</v>
      </c>
      <c r="H1691" s="849"/>
      <c r="I1691" s="849"/>
      <c r="J1691" s="832"/>
      <c r="K1691" s="832"/>
      <c r="L1691" s="849">
        <v>4.7699999999999996</v>
      </c>
      <c r="M1691" s="849">
        <v>23328.11</v>
      </c>
      <c r="N1691" s="832">
        <v>1</v>
      </c>
      <c r="O1691" s="832">
        <v>4890.589098532495</v>
      </c>
      <c r="P1691" s="849"/>
      <c r="Q1691" s="849"/>
      <c r="R1691" s="837"/>
      <c r="S1691" s="850"/>
    </row>
    <row r="1692" spans="1:19" ht="14.45" customHeight="1" x14ac:dyDescent="0.2">
      <c r="A1692" s="831" t="s">
        <v>6366</v>
      </c>
      <c r="B1692" s="832" t="s">
        <v>6367</v>
      </c>
      <c r="C1692" s="832" t="s">
        <v>616</v>
      </c>
      <c r="D1692" s="832" t="s">
        <v>3287</v>
      </c>
      <c r="E1692" s="832" t="s">
        <v>6368</v>
      </c>
      <c r="F1692" s="832" t="s">
        <v>6432</v>
      </c>
      <c r="G1692" s="832" t="s">
        <v>6433</v>
      </c>
      <c r="H1692" s="849"/>
      <c r="I1692" s="849"/>
      <c r="J1692" s="832"/>
      <c r="K1692" s="832"/>
      <c r="L1692" s="849"/>
      <c r="M1692" s="849"/>
      <c r="N1692" s="832"/>
      <c r="O1692" s="832"/>
      <c r="P1692" s="849">
        <v>0.1</v>
      </c>
      <c r="Q1692" s="849">
        <v>11.73</v>
      </c>
      <c r="R1692" s="837"/>
      <c r="S1692" s="850">
        <v>117.3</v>
      </c>
    </row>
    <row r="1693" spans="1:19" ht="14.45" customHeight="1" x14ac:dyDescent="0.2">
      <c r="A1693" s="831" t="s">
        <v>6366</v>
      </c>
      <c r="B1693" s="832" t="s">
        <v>6367</v>
      </c>
      <c r="C1693" s="832" t="s">
        <v>616</v>
      </c>
      <c r="D1693" s="832" t="s">
        <v>3287</v>
      </c>
      <c r="E1693" s="832" t="s">
        <v>6368</v>
      </c>
      <c r="F1693" s="832" t="s">
        <v>6472</v>
      </c>
      <c r="G1693" s="832" t="s">
        <v>2831</v>
      </c>
      <c r="H1693" s="849"/>
      <c r="I1693" s="849"/>
      <c r="J1693" s="832"/>
      <c r="K1693" s="832"/>
      <c r="L1693" s="849"/>
      <c r="M1693" s="849"/>
      <c r="N1693" s="832"/>
      <c r="O1693" s="832"/>
      <c r="P1693" s="849">
        <v>1.2</v>
      </c>
      <c r="Q1693" s="849">
        <v>640.29999999999995</v>
      </c>
      <c r="R1693" s="837"/>
      <c r="S1693" s="850">
        <v>533.58333333333337</v>
      </c>
    </row>
    <row r="1694" spans="1:19" ht="14.45" customHeight="1" x14ac:dyDescent="0.2">
      <c r="A1694" s="831" t="s">
        <v>6366</v>
      </c>
      <c r="B1694" s="832" t="s">
        <v>6367</v>
      </c>
      <c r="C1694" s="832" t="s">
        <v>616</v>
      </c>
      <c r="D1694" s="832" t="s">
        <v>3287</v>
      </c>
      <c r="E1694" s="832" t="s">
        <v>6368</v>
      </c>
      <c r="F1694" s="832" t="s">
        <v>6473</v>
      </c>
      <c r="G1694" s="832" t="s">
        <v>6474</v>
      </c>
      <c r="H1694" s="849"/>
      <c r="I1694" s="849"/>
      <c r="J1694" s="832"/>
      <c r="K1694" s="832"/>
      <c r="L1694" s="849">
        <v>2</v>
      </c>
      <c r="M1694" s="849">
        <v>333357.45</v>
      </c>
      <c r="N1694" s="832">
        <v>1</v>
      </c>
      <c r="O1694" s="832">
        <v>166678.72500000001</v>
      </c>
      <c r="P1694" s="849">
        <v>6</v>
      </c>
      <c r="Q1694" s="849">
        <v>500037.25</v>
      </c>
      <c r="R1694" s="837">
        <v>1.5000032247666881</v>
      </c>
      <c r="S1694" s="850">
        <v>83339.541666666672</v>
      </c>
    </row>
    <row r="1695" spans="1:19" ht="14.45" customHeight="1" x14ac:dyDescent="0.2">
      <c r="A1695" s="831" t="s">
        <v>6366</v>
      </c>
      <c r="B1695" s="832" t="s">
        <v>6367</v>
      </c>
      <c r="C1695" s="832" t="s">
        <v>616</v>
      </c>
      <c r="D1695" s="832" t="s">
        <v>3287</v>
      </c>
      <c r="E1695" s="832" t="s">
        <v>6368</v>
      </c>
      <c r="F1695" s="832" t="s">
        <v>6495</v>
      </c>
      <c r="G1695" s="832" t="s">
        <v>2307</v>
      </c>
      <c r="H1695" s="849"/>
      <c r="I1695" s="849"/>
      <c r="J1695" s="832"/>
      <c r="K1695" s="832"/>
      <c r="L1695" s="849">
        <v>5.76</v>
      </c>
      <c r="M1695" s="849">
        <v>51094.14</v>
      </c>
      <c r="N1695" s="832">
        <v>1</v>
      </c>
      <c r="O1695" s="832">
        <v>8870.5104166666661</v>
      </c>
      <c r="P1695" s="849"/>
      <c r="Q1695" s="849"/>
      <c r="R1695" s="837"/>
      <c r="S1695" s="850"/>
    </row>
    <row r="1696" spans="1:19" ht="14.45" customHeight="1" x14ac:dyDescent="0.2">
      <c r="A1696" s="831" t="s">
        <v>6366</v>
      </c>
      <c r="B1696" s="832" t="s">
        <v>6367</v>
      </c>
      <c r="C1696" s="832" t="s">
        <v>616</v>
      </c>
      <c r="D1696" s="832" t="s">
        <v>3287</v>
      </c>
      <c r="E1696" s="832" t="s">
        <v>6368</v>
      </c>
      <c r="F1696" s="832" t="s">
        <v>6500</v>
      </c>
      <c r="G1696" s="832" t="s">
        <v>6501</v>
      </c>
      <c r="H1696" s="849"/>
      <c r="I1696" s="849"/>
      <c r="J1696" s="832"/>
      <c r="K1696" s="832"/>
      <c r="L1696" s="849"/>
      <c r="M1696" s="849"/>
      <c r="N1696" s="832"/>
      <c r="O1696" s="832"/>
      <c r="P1696" s="849">
        <v>2</v>
      </c>
      <c r="Q1696" s="849">
        <v>151922.92000000001</v>
      </c>
      <c r="R1696" s="837"/>
      <c r="S1696" s="850">
        <v>75961.460000000006</v>
      </c>
    </row>
    <row r="1697" spans="1:19" ht="14.45" customHeight="1" x14ac:dyDescent="0.2">
      <c r="A1697" s="831" t="s">
        <v>6366</v>
      </c>
      <c r="B1697" s="832" t="s">
        <v>6367</v>
      </c>
      <c r="C1697" s="832" t="s">
        <v>616</v>
      </c>
      <c r="D1697" s="832" t="s">
        <v>3287</v>
      </c>
      <c r="E1697" s="832" t="s">
        <v>6368</v>
      </c>
      <c r="F1697" s="832" t="s">
        <v>6504</v>
      </c>
      <c r="G1697" s="832" t="s">
        <v>3205</v>
      </c>
      <c r="H1697" s="849"/>
      <c r="I1697" s="849"/>
      <c r="J1697" s="832"/>
      <c r="K1697" s="832"/>
      <c r="L1697" s="849">
        <v>1</v>
      </c>
      <c r="M1697" s="849">
        <v>39546.300000000003</v>
      </c>
      <c r="N1697" s="832">
        <v>1</v>
      </c>
      <c r="O1697" s="832">
        <v>39546.300000000003</v>
      </c>
      <c r="P1697" s="849"/>
      <c r="Q1697" s="849"/>
      <c r="R1697" s="837"/>
      <c r="S1697" s="850"/>
    </row>
    <row r="1698" spans="1:19" ht="14.45" customHeight="1" x14ac:dyDescent="0.2">
      <c r="A1698" s="831" t="s">
        <v>6366</v>
      </c>
      <c r="B1698" s="832" t="s">
        <v>6367</v>
      </c>
      <c r="C1698" s="832" t="s">
        <v>616</v>
      </c>
      <c r="D1698" s="832" t="s">
        <v>3287</v>
      </c>
      <c r="E1698" s="832" t="s">
        <v>6368</v>
      </c>
      <c r="F1698" s="832" t="s">
        <v>6506</v>
      </c>
      <c r="G1698" s="832" t="s">
        <v>6507</v>
      </c>
      <c r="H1698" s="849"/>
      <c r="I1698" s="849"/>
      <c r="J1698" s="832"/>
      <c r="K1698" s="832"/>
      <c r="L1698" s="849"/>
      <c r="M1698" s="849"/>
      <c r="N1698" s="832"/>
      <c r="O1698" s="832"/>
      <c r="P1698" s="849">
        <v>2</v>
      </c>
      <c r="Q1698" s="849">
        <v>16204.14</v>
      </c>
      <c r="R1698" s="837"/>
      <c r="S1698" s="850">
        <v>8102.07</v>
      </c>
    </row>
    <row r="1699" spans="1:19" ht="14.45" customHeight="1" x14ac:dyDescent="0.2">
      <c r="A1699" s="831" t="s">
        <v>6366</v>
      </c>
      <c r="B1699" s="832" t="s">
        <v>6367</v>
      </c>
      <c r="C1699" s="832" t="s">
        <v>616</v>
      </c>
      <c r="D1699" s="832" t="s">
        <v>3287</v>
      </c>
      <c r="E1699" s="832" t="s">
        <v>6368</v>
      </c>
      <c r="F1699" s="832" t="s">
        <v>6525</v>
      </c>
      <c r="G1699" s="832" t="s">
        <v>6507</v>
      </c>
      <c r="H1699" s="849"/>
      <c r="I1699" s="849"/>
      <c r="J1699" s="832"/>
      <c r="K1699" s="832"/>
      <c r="L1699" s="849"/>
      <c r="M1699" s="849"/>
      <c r="N1699" s="832"/>
      <c r="O1699" s="832"/>
      <c r="P1699" s="849">
        <v>1</v>
      </c>
      <c r="Q1699" s="849">
        <v>16204.2</v>
      </c>
      <c r="R1699" s="837"/>
      <c r="S1699" s="850">
        <v>16204.2</v>
      </c>
    </row>
    <row r="1700" spans="1:19" ht="14.45" customHeight="1" x14ac:dyDescent="0.2">
      <c r="A1700" s="831" t="s">
        <v>6366</v>
      </c>
      <c r="B1700" s="832" t="s">
        <v>6367</v>
      </c>
      <c r="C1700" s="832" t="s">
        <v>616</v>
      </c>
      <c r="D1700" s="832" t="s">
        <v>3287</v>
      </c>
      <c r="E1700" s="832" t="s">
        <v>6368</v>
      </c>
      <c r="F1700" s="832" t="s">
        <v>6542</v>
      </c>
      <c r="G1700" s="832" t="s">
        <v>6543</v>
      </c>
      <c r="H1700" s="849"/>
      <c r="I1700" s="849"/>
      <c r="J1700" s="832"/>
      <c r="K1700" s="832"/>
      <c r="L1700" s="849"/>
      <c r="M1700" s="849"/>
      <c r="N1700" s="832"/>
      <c r="O1700" s="832"/>
      <c r="P1700" s="849">
        <v>13</v>
      </c>
      <c r="Q1700" s="849">
        <v>1068648.82</v>
      </c>
      <c r="R1700" s="837"/>
      <c r="S1700" s="850">
        <v>82203.75538461539</v>
      </c>
    </row>
    <row r="1701" spans="1:19" ht="14.45" customHeight="1" x14ac:dyDescent="0.2">
      <c r="A1701" s="831" t="s">
        <v>6366</v>
      </c>
      <c r="B1701" s="832" t="s">
        <v>6367</v>
      </c>
      <c r="C1701" s="832" t="s">
        <v>616</v>
      </c>
      <c r="D1701" s="832" t="s">
        <v>3287</v>
      </c>
      <c r="E1701" s="832" t="s">
        <v>6368</v>
      </c>
      <c r="F1701" s="832" t="s">
        <v>6619</v>
      </c>
      <c r="G1701" s="832" t="s">
        <v>2321</v>
      </c>
      <c r="H1701" s="849"/>
      <c r="I1701" s="849"/>
      <c r="J1701" s="832"/>
      <c r="K1701" s="832"/>
      <c r="L1701" s="849"/>
      <c r="M1701" s="849"/>
      <c r="N1701" s="832"/>
      <c r="O1701" s="832"/>
      <c r="P1701" s="849">
        <v>2</v>
      </c>
      <c r="Q1701" s="849">
        <v>86260</v>
      </c>
      <c r="R1701" s="837"/>
      <c r="S1701" s="850">
        <v>43130</v>
      </c>
    </row>
    <row r="1702" spans="1:19" ht="14.45" customHeight="1" x14ac:dyDescent="0.2">
      <c r="A1702" s="831" t="s">
        <v>6366</v>
      </c>
      <c r="B1702" s="832" t="s">
        <v>6367</v>
      </c>
      <c r="C1702" s="832" t="s">
        <v>616</v>
      </c>
      <c r="D1702" s="832" t="s">
        <v>3287</v>
      </c>
      <c r="E1702" s="832" t="s">
        <v>6635</v>
      </c>
      <c r="F1702" s="832" t="s">
        <v>6636</v>
      </c>
      <c r="G1702" s="832" t="s">
        <v>6637</v>
      </c>
      <c r="H1702" s="849">
        <v>2</v>
      </c>
      <c r="I1702" s="849">
        <v>4319.1400000000003</v>
      </c>
      <c r="J1702" s="832"/>
      <c r="K1702" s="832">
        <v>2159.5700000000002</v>
      </c>
      <c r="L1702" s="849"/>
      <c r="M1702" s="849"/>
      <c r="N1702" s="832"/>
      <c r="O1702" s="832"/>
      <c r="P1702" s="849">
        <v>5</v>
      </c>
      <c r="Q1702" s="849">
        <v>10909.04</v>
      </c>
      <c r="R1702" s="837"/>
      <c r="S1702" s="850">
        <v>2181.808</v>
      </c>
    </row>
    <row r="1703" spans="1:19" ht="14.45" customHeight="1" x14ac:dyDescent="0.2">
      <c r="A1703" s="831" t="s">
        <v>6366</v>
      </c>
      <c r="B1703" s="832" t="s">
        <v>6367</v>
      </c>
      <c r="C1703" s="832" t="s">
        <v>616</v>
      </c>
      <c r="D1703" s="832" t="s">
        <v>3287</v>
      </c>
      <c r="E1703" s="832" t="s">
        <v>6635</v>
      </c>
      <c r="F1703" s="832" t="s">
        <v>6638</v>
      </c>
      <c r="G1703" s="832" t="s">
        <v>6639</v>
      </c>
      <c r="H1703" s="849"/>
      <c r="I1703" s="849"/>
      <c r="J1703" s="832"/>
      <c r="K1703" s="832"/>
      <c r="L1703" s="849"/>
      <c r="M1703" s="849"/>
      <c r="N1703" s="832"/>
      <c r="O1703" s="832"/>
      <c r="P1703" s="849">
        <v>8</v>
      </c>
      <c r="Q1703" s="849">
        <v>21330.16</v>
      </c>
      <c r="R1703" s="837"/>
      <c r="S1703" s="850">
        <v>2666.27</v>
      </c>
    </row>
    <row r="1704" spans="1:19" ht="14.45" customHeight="1" x14ac:dyDescent="0.2">
      <c r="A1704" s="831" t="s">
        <v>6366</v>
      </c>
      <c r="B1704" s="832" t="s">
        <v>6367</v>
      </c>
      <c r="C1704" s="832" t="s">
        <v>616</v>
      </c>
      <c r="D1704" s="832" t="s">
        <v>3287</v>
      </c>
      <c r="E1704" s="832" t="s">
        <v>6657</v>
      </c>
      <c r="F1704" s="832" t="s">
        <v>6664</v>
      </c>
      <c r="G1704" s="832" t="s">
        <v>6665</v>
      </c>
      <c r="H1704" s="849">
        <v>1</v>
      </c>
      <c r="I1704" s="849">
        <v>196</v>
      </c>
      <c r="J1704" s="832"/>
      <c r="K1704" s="832">
        <v>196</v>
      </c>
      <c r="L1704" s="849"/>
      <c r="M1704" s="849"/>
      <c r="N1704" s="832"/>
      <c r="O1704" s="832"/>
      <c r="P1704" s="849">
        <v>13</v>
      </c>
      <c r="Q1704" s="849">
        <v>2587</v>
      </c>
      <c r="R1704" s="837"/>
      <c r="S1704" s="850">
        <v>199</v>
      </c>
    </row>
    <row r="1705" spans="1:19" ht="14.45" customHeight="1" x14ac:dyDescent="0.2">
      <c r="A1705" s="831" t="s">
        <v>6366</v>
      </c>
      <c r="B1705" s="832" t="s">
        <v>6367</v>
      </c>
      <c r="C1705" s="832" t="s">
        <v>616</v>
      </c>
      <c r="D1705" s="832" t="s">
        <v>3287</v>
      </c>
      <c r="E1705" s="832" t="s">
        <v>6657</v>
      </c>
      <c r="F1705" s="832" t="s">
        <v>6666</v>
      </c>
      <c r="G1705" s="832" t="s">
        <v>6667</v>
      </c>
      <c r="H1705" s="849">
        <v>1</v>
      </c>
      <c r="I1705" s="849">
        <v>37</v>
      </c>
      <c r="J1705" s="832"/>
      <c r="K1705" s="832">
        <v>37</v>
      </c>
      <c r="L1705" s="849"/>
      <c r="M1705" s="849"/>
      <c r="N1705" s="832"/>
      <c r="O1705" s="832"/>
      <c r="P1705" s="849">
        <v>4</v>
      </c>
      <c r="Q1705" s="849">
        <v>152</v>
      </c>
      <c r="R1705" s="837"/>
      <c r="S1705" s="850">
        <v>38</v>
      </c>
    </row>
    <row r="1706" spans="1:19" ht="14.45" customHeight="1" x14ac:dyDescent="0.2">
      <c r="A1706" s="831" t="s">
        <v>6366</v>
      </c>
      <c r="B1706" s="832" t="s">
        <v>6367</v>
      </c>
      <c r="C1706" s="832" t="s">
        <v>616</v>
      </c>
      <c r="D1706" s="832" t="s">
        <v>3287</v>
      </c>
      <c r="E1706" s="832" t="s">
        <v>6657</v>
      </c>
      <c r="F1706" s="832" t="s">
        <v>6676</v>
      </c>
      <c r="G1706" s="832" t="s">
        <v>6677</v>
      </c>
      <c r="H1706" s="849">
        <v>2</v>
      </c>
      <c r="I1706" s="849">
        <v>0</v>
      </c>
      <c r="J1706" s="832"/>
      <c r="K1706" s="832">
        <v>0</v>
      </c>
      <c r="L1706" s="849">
        <v>39</v>
      </c>
      <c r="M1706" s="849">
        <v>0</v>
      </c>
      <c r="N1706" s="832"/>
      <c r="O1706" s="832">
        <v>0</v>
      </c>
      <c r="P1706" s="849">
        <v>41</v>
      </c>
      <c r="Q1706" s="849">
        <v>0</v>
      </c>
      <c r="R1706" s="837"/>
      <c r="S1706" s="850">
        <v>0</v>
      </c>
    </row>
    <row r="1707" spans="1:19" ht="14.45" customHeight="1" x14ac:dyDescent="0.2">
      <c r="A1707" s="831" t="s">
        <v>6366</v>
      </c>
      <c r="B1707" s="832" t="s">
        <v>6367</v>
      </c>
      <c r="C1707" s="832" t="s">
        <v>616</v>
      </c>
      <c r="D1707" s="832" t="s">
        <v>3287</v>
      </c>
      <c r="E1707" s="832" t="s">
        <v>6657</v>
      </c>
      <c r="F1707" s="832" t="s">
        <v>6678</v>
      </c>
      <c r="G1707" s="832" t="s">
        <v>6679</v>
      </c>
      <c r="H1707" s="849"/>
      <c r="I1707" s="849"/>
      <c r="J1707" s="832"/>
      <c r="K1707" s="832"/>
      <c r="L1707" s="849"/>
      <c r="M1707" s="849"/>
      <c r="N1707" s="832"/>
      <c r="O1707" s="832"/>
      <c r="P1707" s="849">
        <v>2</v>
      </c>
      <c r="Q1707" s="849">
        <v>0</v>
      </c>
      <c r="R1707" s="837"/>
      <c r="S1707" s="850">
        <v>0</v>
      </c>
    </row>
    <row r="1708" spans="1:19" ht="14.45" customHeight="1" x14ac:dyDescent="0.2">
      <c r="A1708" s="831" t="s">
        <v>6366</v>
      </c>
      <c r="B1708" s="832" t="s">
        <v>6367</v>
      </c>
      <c r="C1708" s="832" t="s">
        <v>616</v>
      </c>
      <c r="D1708" s="832" t="s">
        <v>3287</v>
      </c>
      <c r="E1708" s="832" t="s">
        <v>6657</v>
      </c>
      <c r="F1708" s="832" t="s">
        <v>6700</v>
      </c>
      <c r="G1708" s="832" t="s">
        <v>6701</v>
      </c>
      <c r="H1708" s="849"/>
      <c r="I1708" s="849"/>
      <c r="J1708" s="832"/>
      <c r="K1708" s="832"/>
      <c r="L1708" s="849"/>
      <c r="M1708" s="849"/>
      <c r="N1708" s="832"/>
      <c r="O1708" s="832"/>
      <c r="P1708" s="849">
        <v>1</v>
      </c>
      <c r="Q1708" s="849">
        <v>61</v>
      </c>
      <c r="R1708" s="837"/>
      <c r="S1708" s="850">
        <v>61</v>
      </c>
    </row>
    <row r="1709" spans="1:19" ht="14.45" customHeight="1" x14ac:dyDescent="0.2">
      <c r="A1709" s="831" t="s">
        <v>6366</v>
      </c>
      <c r="B1709" s="832" t="s">
        <v>6367</v>
      </c>
      <c r="C1709" s="832" t="s">
        <v>616</v>
      </c>
      <c r="D1709" s="832" t="s">
        <v>6363</v>
      </c>
      <c r="E1709" s="832" t="s">
        <v>6657</v>
      </c>
      <c r="F1709" s="832" t="s">
        <v>6706</v>
      </c>
      <c r="G1709" s="832" t="s">
        <v>6707</v>
      </c>
      <c r="H1709" s="849">
        <v>1</v>
      </c>
      <c r="I1709" s="849">
        <v>116</v>
      </c>
      <c r="J1709" s="832"/>
      <c r="K1709" s="832">
        <v>116</v>
      </c>
      <c r="L1709" s="849"/>
      <c r="M1709" s="849"/>
      <c r="N1709" s="832"/>
      <c r="O1709" s="832"/>
      <c r="P1709" s="849"/>
      <c r="Q1709" s="849"/>
      <c r="R1709" s="837"/>
      <c r="S1709" s="850"/>
    </row>
    <row r="1710" spans="1:19" ht="14.45" customHeight="1" x14ac:dyDescent="0.2">
      <c r="A1710" s="831" t="s">
        <v>6366</v>
      </c>
      <c r="B1710" s="832" t="s">
        <v>6367</v>
      </c>
      <c r="C1710" s="832" t="s">
        <v>616</v>
      </c>
      <c r="D1710" s="832" t="s">
        <v>3288</v>
      </c>
      <c r="E1710" s="832" t="s">
        <v>6368</v>
      </c>
      <c r="F1710" s="832" t="s">
        <v>6377</v>
      </c>
      <c r="G1710" s="832" t="s">
        <v>6378</v>
      </c>
      <c r="H1710" s="849"/>
      <c r="I1710" s="849"/>
      <c r="J1710" s="832"/>
      <c r="K1710" s="832"/>
      <c r="L1710" s="849">
        <v>0.1</v>
      </c>
      <c r="M1710" s="849">
        <v>20.54</v>
      </c>
      <c r="N1710" s="832">
        <v>1</v>
      </c>
      <c r="O1710" s="832">
        <v>205.39999999999998</v>
      </c>
      <c r="P1710" s="849"/>
      <c r="Q1710" s="849"/>
      <c r="R1710" s="837"/>
      <c r="S1710" s="850"/>
    </row>
    <row r="1711" spans="1:19" ht="14.45" customHeight="1" x14ac:dyDescent="0.2">
      <c r="A1711" s="831" t="s">
        <v>6366</v>
      </c>
      <c r="B1711" s="832" t="s">
        <v>6367</v>
      </c>
      <c r="C1711" s="832" t="s">
        <v>616</v>
      </c>
      <c r="D1711" s="832" t="s">
        <v>3288</v>
      </c>
      <c r="E1711" s="832" t="s">
        <v>6368</v>
      </c>
      <c r="F1711" s="832" t="s">
        <v>6382</v>
      </c>
      <c r="G1711" s="832" t="s">
        <v>1496</v>
      </c>
      <c r="H1711" s="849"/>
      <c r="I1711" s="849"/>
      <c r="J1711" s="832"/>
      <c r="K1711" s="832"/>
      <c r="L1711" s="849">
        <v>2</v>
      </c>
      <c r="M1711" s="849">
        <v>27.48</v>
      </c>
      <c r="N1711" s="832">
        <v>1</v>
      </c>
      <c r="O1711" s="832">
        <v>13.74</v>
      </c>
      <c r="P1711" s="849"/>
      <c r="Q1711" s="849"/>
      <c r="R1711" s="837"/>
      <c r="S1711" s="850"/>
    </row>
    <row r="1712" spans="1:19" ht="14.45" customHeight="1" x14ac:dyDescent="0.2">
      <c r="A1712" s="831" t="s">
        <v>6366</v>
      </c>
      <c r="B1712" s="832" t="s">
        <v>6367</v>
      </c>
      <c r="C1712" s="832" t="s">
        <v>616</v>
      </c>
      <c r="D1712" s="832" t="s">
        <v>3288</v>
      </c>
      <c r="E1712" s="832" t="s">
        <v>6368</v>
      </c>
      <c r="F1712" s="832" t="s">
        <v>6391</v>
      </c>
      <c r="G1712" s="832" t="s">
        <v>6392</v>
      </c>
      <c r="H1712" s="849"/>
      <c r="I1712" s="849"/>
      <c r="J1712" s="832"/>
      <c r="K1712" s="832"/>
      <c r="L1712" s="849">
        <v>3</v>
      </c>
      <c r="M1712" s="849">
        <v>147957.48000000001</v>
      </c>
      <c r="N1712" s="832">
        <v>1</v>
      </c>
      <c r="O1712" s="832">
        <v>49319.16</v>
      </c>
      <c r="P1712" s="849"/>
      <c r="Q1712" s="849"/>
      <c r="R1712" s="837"/>
      <c r="S1712" s="850"/>
    </row>
    <row r="1713" spans="1:19" ht="14.45" customHeight="1" x14ac:dyDescent="0.2">
      <c r="A1713" s="831" t="s">
        <v>6366</v>
      </c>
      <c r="B1713" s="832" t="s">
        <v>6367</v>
      </c>
      <c r="C1713" s="832" t="s">
        <v>616</v>
      </c>
      <c r="D1713" s="832" t="s">
        <v>3288</v>
      </c>
      <c r="E1713" s="832" t="s">
        <v>6368</v>
      </c>
      <c r="F1713" s="832" t="s">
        <v>6393</v>
      </c>
      <c r="G1713" s="832" t="s">
        <v>3205</v>
      </c>
      <c r="H1713" s="849">
        <v>47.14</v>
      </c>
      <c r="I1713" s="849">
        <v>670242.65</v>
      </c>
      <c r="J1713" s="832">
        <v>1.8299625976388925</v>
      </c>
      <c r="K1713" s="832">
        <v>14218.130038184132</v>
      </c>
      <c r="L1713" s="849">
        <v>26.16</v>
      </c>
      <c r="M1713" s="849">
        <v>366260.3</v>
      </c>
      <c r="N1713" s="832">
        <v>1</v>
      </c>
      <c r="O1713" s="832">
        <v>14000.775993883792</v>
      </c>
      <c r="P1713" s="849">
        <v>6.04</v>
      </c>
      <c r="Q1713" s="849">
        <v>79474.559999999998</v>
      </c>
      <c r="R1713" s="837">
        <v>0.21698928330479716</v>
      </c>
      <c r="S1713" s="850">
        <v>13158.039735099337</v>
      </c>
    </row>
    <row r="1714" spans="1:19" ht="14.45" customHeight="1" x14ac:dyDescent="0.2">
      <c r="A1714" s="831" t="s">
        <v>6366</v>
      </c>
      <c r="B1714" s="832" t="s">
        <v>6367</v>
      </c>
      <c r="C1714" s="832" t="s">
        <v>616</v>
      </c>
      <c r="D1714" s="832" t="s">
        <v>3288</v>
      </c>
      <c r="E1714" s="832" t="s">
        <v>6368</v>
      </c>
      <c r="F1714" s="832" t="s">
        <v>6394</v>
      </c>
      <c r="G1714" s="832" t="s">
        <v>6395</v>
      </c>
      <c r="H1714" s="849">
        <v>2</v>
      </c>
      <c r="I1714" s="849">
        <v>57089.94</v>
      </c>
      <c r="J1714" s="832"/>
      <c r="K1714" s="832">
        <v>28544.97</v>
      </c>
      <c r="L1714" s="849"/>
      <c r="M1714" s="849"/>
      <c r="N1714" s="832"/>
      <c r="O1714" s="832"/>
      <c r="P1714" s="849"/>
      <c r="Q1714" s="849"/>
      <c r="R1714" s="837"/>
      <c r="S1714" s="850"/>
    </row>
    <row r="1715" spans="1:19" ht="14.45" customHeight="1" x14ac:dyDescent="0.2">
      <c r="A1715" s="831" t="s">
        <v>6366</v>
      </c>
      <c r="B1715" s="832" t="s">
        <v>6367</v>
      </c>
      <c r="C1715" s="832" t="s">
        <v>616</v>
      </c>
      <c r="D1715" s="832" t="s">
        <v>3288</v>
      </c>
      <c r="E1715" s="832" t="s">
        <v>6368</v>
      </c>
      <c r="F1715" s="832" t="s">
        <v>6396</v>
      </c>
      <c r="G1715" s="832" t="s">
        <v>6395</v>
      </c>
      <c r="H1715" s="849">
        <v>2</v>
      </c>
      <c r="I1715" s="849">
        <v>115695.2</v>
      </c>
      <c r="J1715" s="832"/>
      <c r="K1715" s="832">
        <v>57847.6</v>
      </c>
      <c r="L1715" s="849"/>
      <c r="M1715" s="849"/>
      <c r="N1715" s="832"/>
      <c r="O1715" s="832"/>
      <c r="P1715" s="849"/>
      <c r="Q1715" s="849"/>
      <c r="R1715" s="837"/>
      <c r="S1715" s="850"/>
    </row>
    <row r="1716" spans="1:19" ht="14.45" customHeight="1" x14ac:dyDescent="0.2">
      <c r="A1716" s="831" t="s">
        <v>6366</v>
      </c>
      <c r="B1716" s="832" t="s">
        <v>6367</v>
      </c>
      <c r="C1716" s="832" t="s">
        <v>616</v>
      </c>
      <c r="D1716" s="832" t="s">
        <v>3288</v>
      </c>
      <c r="E1716" s="832" t="s">
        <v>6368</v>
      </c>
      <c r="F1716" s="832" t="s">
        <v>6397</v>
      </c>
      <c r="G1716" s="832" t="s">
        <v>6395</v>
      </c>
      <c r="H1716" s="849">
        <v>4</v>
      </c>
      <c r="I1716" s="849">
        <v>445786.12</v>
      </c>
      <c r="J1716" s="832">
        <v>1</v>
      </c>
      <c r="K1716" s="832">
        <v>111446.53</v>
      </c>
      <c r="L1716" s="849">
        <v>4</v>
      </c>
      <c r="M1716" s="849">
        <v>445786.12</v>
      </c>
      <c r="N1716" s="832">
        <v>1</v>
      </c>
      <c r="O1716" s="832">
        <v>111446.53</v>
      </c>
      <c r="P1716" s="849"/>
      <c r="Q1716" s="849"/>
      <c r="R1716" s="837"/>
      <c r="S1716" s="850"/>
    </row>
    <row r="1717" spans="1:19" ht="14.45" customHeight="1" x14ac:dyDescent="0.2">
      <c r="A1717" s="831" t="s">
        <v>6366</v>
      </c>
      <c r="B1717" s="832" t="s">
        <v>6367</v>
      </c>
      <c r="C1717" s="832" t="s">
        <v>616</v>
      </c>
      <c r="D1717" s="832" t="s">
        <v>3288</v>
      </c>
      <c r="E1717" s="832" t="s">
        <v>6368</v>
      </c>
      <c r="F1717" s="832" t="s">
        <v>6398</v>
      </c>
      <c r="G1717" s="832" t="s">
        <v>6399</v>
      </c>
      <c r="H1717" s="849"/>
      <c r="I1717" s="849"/>
      <c r="J1717" s="832"/>
      <c r="K1717" s="832"/>
      <c r="L1717" s="849">
        <v>2</v>
      </c>
      <c r="M1717" s="849">
        <v>157653.96</v>
      </c>
      <c r="N1717" s="832">
        <v>1</v>
      </c>
      <c r="O1717" s="832">
        <v>78826.98</v>
      </c>
      <c r="P1717" s="849"/>
      <c r="Q1717" s="849"/>
      <c r="R1717" s="837"/>
      <c r="S1717" s="850"/>
    </row>
    <row r="1718" spans="1:19" ht="14.45" customHeight="1" x14ac:dyDescent="0.2">
      <c r="A1718" s="831" t="s">
        <v>6366</v>
      </c>
      <c r="B1718" s="832" t="s">
        <v>6367</v>
      </c>
      <c r="C1718" s="832" t="s">
        <v>616</v>
      </c>
      <c r="D1718" s="832" t="s">
        <v>3288</v>
      </c>
      <c r="E1718" s="832" t="s">
        <v>6368</v>
      </c>
      <c r="F1718" s="832" t="s">
        <v>6400</v>
      </c>
      <c r="G1718" s="832" t="s">
        <v>4461</v>
      </c>
      <c r="H1718" s="849">
        <v>6</v>
      </c>
      <c r="I1718" s="849">
        <v>258208.62</v>
      </c>
      <c r="J1718" s="832">
        <v>0.74952260893433631</v>
      </c>
      <c r="K1718" s="832">
        <v>43034.77</v>
      </c>
      <c r="L1718" s="849">
        <v>11</v>
      </c>
      <c r="M1718" s="849">
        <v>344497.44</v>
      </c>
      <c r="N1718" s="832">
        <v>1</v>
      </c>
      <c r="O1718" s="832">
        <v>31317.949090909093</v>
      </c>
      <c r="P1718" s="849">
        <v>1</v>
      </c>
      <c r="Q1718" s="849">
        <v>24022.2</v>
      </c>
      <c r="R1718" s="837">
        <v>6.9731142269155902E-2</v>
      </c>
      <c r="S1718" s="850">
        <v>24022.2</v>
      </c>
    </row>
    <row r="1719" spans="1:19" ht="14.45" customHeight="1" x14ac:dyDescent="0.2">
      <c r="A1719" s="831" t="s">
        <v>6366</v>
      </c>
      <c r="B1719" s="832" t="s">
        <v>6367</v>
      </c>
      <c r="C1719" s="832" t="s">
        <v>616</v>
      </c>
      <c r="D1719" s="832" t="s">
        <v>3288</v>
      </c>
      <c r="E1719" s="832" t="s">
        <v>6368</v>
      </c>
      <c r="F1719" s="832" t="s">
        <v>6407</v>
      </c>
      <c r="G1719" s="832" t="s">
        <v>4461</v>
      </c>
      <c r="H1719" s="849">
        <v>3</v>
      </c>
      <c r="I1719" s="849">
        <v>498810.69000000006</v>
      </c>
      <c r="J1719" s="832">
        <v>0.89618304811230232</v>
      </c>
      <c r="K1719" s="832">
        <v>166270.23000000001</v>
      </c>
      <c r="L1719" s="849">
        <v>6</v>
      </c>
      <c r="M1719" s="849">
        <v>556594.65</v>
      </c>
      <c r="N1719" s="832">
        <v>1</v>
      </c>
      <c r="O1719" s="832">
        <v>92765.775000000009</v>
      </c>
      <c r="P1719" s="849">
        <v>1</v>
      </c>
      <c r="Q1719" s="849">
        <v>72587.3</v>
      </c>
      <c r="R1719" s="837">
        <v>0.13041321902752748</v>
      </c>
      <c r="S1719" s="850">
        <v>72587.3</v>
      </c>
    </row>
    <row r="1720" spans="1:19" ht="14.45" customHeight="1" x14ac:dyDescent="0.2">
      <c r="A1720" s="831" t="s">
        <v>6366</v>
      </c>
      <c r="B1720" s="832" t="s">
        <v>6367</v>
      </c>
      <c r="C1720" s="832" t="s">
        <v>616</v>
      </c>
      <c r="D1720" s="832" t="s">
        <v>3288</v>
      </c>
      <c r="E1720" s="832" t="s">
        <v>6368</v>
      </c>
      <c r="F1720" s="832" t="s">
        <v>6408</v>
      </c>
      <c r="G1720" s="832" t="s">
        <v>2288</v>
      </c>
      <c r="H1720" s="849">
        <v>2.89</v>
      </c>
      <c r="I1720" s="849">
        <v>20725.900000000001</v>
      </c>
      <c r="J1720" s="832">
        <v>0.12052709779280708</v>
      </c>
      <c r="K1720" s="832">
        <v>7171.5916955017301</v>
      </c>
      <c r="L1720" s="849">
        <v>25.14</v>
      </c>
      <c r="M1720" s="849">
        <v>171960.5</v>
      </c>
      <c r="N1720" s="832">
        <v>1</v>
      </c>
      <c r="O1720" s="832">
        <v>6840.1153540175019</v>
      </c>
      <c r="P1720" s="849"/>
      <c r="Q1720" s="849"/>
      <c r="R1720" s="837"/>
      <c r="S1720" s="850"/>
    </row>
    <row r="1721" spans="1:19" ht="14.45" customHeight="1" x14ac:dyDescent="0.2">
      <c r="A1721" s="831" t="s">
        <v>6366</v>
      </c>
      <c r="B1721" s="832" t="s">
        <v>6367</v>
      </c>
      <c r="C1721" s="832" t="s">
        <v>616</v>
      </c>
      <c r="D1721" s="832" t="s">
        <v>3288</v>
      </c>
      <c r="E1721" s="832" t="s">
        <v>6368</v>
      </c>
      <c r="F1721" s="832" t="s">
        <v>6409</v>
      </c>
      <c r="G1721" s="832" t="s">
        <v>2288</v>
      </c>
      <c r="H1721" s="849">
        <v>0.96</v>
      </c>
      <c r="I1721" s="849">
        <v>27539.16</v>
      </c>
      <c r="J1721" s="832">
        <v>8.9307590170339485E-2</v>
      </c>
      <c r="K1721" s="832">
        <v>28686.625</v>
      </c>
      <c r="L1721" s="849">
        <v>11.34</v>
      </c>
      <c r="M1721" s="849">
        <v>308363.03999999998</v>
      </c>
      <c r="N1721" s="832">
        <v>1</v>
      </c>
      <c r="O1721" s="832">
        <v>27192.507936507936</v>
      </c>
      <c r="P1721" s="849"/>
      <c r="Q1721" s="849"/>
      <c r="R1721" s="837"/>
      <c r="S1721" s="850"/>
    </row>
    <row r="1722" spans="1:19" ht="14.45" customHeight="1" x14ac:dyDescent="0.2">
      <c r="A1722" s="831" t="s">
        <v>6366</v>
      </c>
      <c r="B1722" s="832" t="s">
        <v>6367</v>
      </c>
      <c r="C1722" s="832" t="s">
        <v>616</v>
      </c>
      <c r="D1722" s="832" t="s">
        <v>3288</v>
      </c>
      <c r="E1722" s="832" t="s">
        <v>6368</v>
      </c>
      <c r="F1722" s="832" t="s">
        <v>6410</v>
      </c>
      <c r="G1722" s="832" t="s">
        <v>2298</v>
      </c>
      <c r="H1722" s="849">
        <v>13.35</v>
      </c>
      <c r="I1722" s="849">
        <v>66523.05</v>
      </c>
      <c r="J1722" s="832">
        <v>0.7177970768914036</v>
      </c>
      <c r="K1722" s="832">
        <v>4983</v>
      </c>
      <c r="L1722" s="849">
        <v>18.95</v>
      </c>
      <c r="M1722" s="849">
        <v>92676.68</v>
      </c>
      <c r="N1722" s="832">
        <v>1</v>
      </c>
      <c r="O1722" s="832">
        <v>4890.5899736147758</v>
      </c>
      <c r="P1722" s="849">
        <v>4.7</v>
      </c>
      <c r="Q1722" s="849">
        <v>22985.77</v>
      </c>
      <c r="R1722" s="837">
        <v>0.24802107714691551</v>
      </c>
      <c r="S1722" s="850">
        <v>4890.5893617021275</v>
      </c>
    </row>
    <row r="1723" spans="1:19" ht="14.45" customHeight="1" x14ac:dyDescent="0.2">
      <c r="A1723" s="831" t="s">
        <v>6366</v>
      </c>
      <c r="B1723" s="832" t="s">
        <v>6367</v>
      </c>
      <c r="C1723" s="832" t="s">
        <v>616</v>
      </c>
      <c r="D1723" s="832" t="s">
        <v>3288</v>
      </c>
      <c r="E1723" s="832" t="s">
        <v>6368</v>
      </c>
      <c r="F1723" s="832" t="s">
        <v>6412</v>
      </c>
      <c r="G1723" s="832" t="s">
        <v>3215</v>
      </c>
      <c r="H1723" s="849">
        <v>43.08</v>
      </c>
      <c r="I1723" s="849">
        <v>453955.07</v>
      </c>
      <c r="J1723" s="832">
        <v>0.33787005745334475</v>
      </c>
      <c r="K1723" s="832">
        <v>10537.490018570103</v>
      </c>
      <c r="L1723" s="849">
        <v>138.02000000000001</v>
      </c>
      <c r="M1723" s="849">
        <v>1343578.8699999999</v>
      </c>
      <c r="N1723" s="832">
        <v>1</v>
      </c>
      <c r="O1723" s="832">
        <v>9734.6679466743935</v>
      </c>
      <c r="P1723" s="849">
        <v>4</v>
      </c>
      <c r="Q1723" s="849">
        <v>36601.32</v>
      </c>
      <c r="R1723" s="837">
        <v>2.7241660923113507E-2</v>
      </c>
      <c r="S1723" s="850">
        <v>9150.33</v>
      </c>
    </row>
    <row r="1724" spans="1:19" ht="14.45" customHeight="1" x14ac:dyDescent="0.2">
      <c r="A1724" s="831" t="s">
        <v>6366</v>
      </c>
      <c r="B1724" s="832" t="s">
        <v>6367</v>
      </c>
      <c r="C1724" s="832" t="s">
        <v>616</v>
      </c>
      <c r="D1724" s="832" t="s">
        <v>3288</v>
      </c>
      <c r="E1724" s="832" t="s">
        <v>6368</v>
      </c>
      <c r="F1724" s="832" t="s">
        <v>6424</v>
      </c>
      <c r="G1724" s="832" t="s">
        <v>881</v>
      </c>
      <c r="H1724" s="849"/>
      <c r="I1724" s="849"/>
      <c r="J1724" s="832"/>
      <c r="K1724" s="832"/>
      <c r="L1724" s="849">
        <v>0.2</v>
      </c>
      <c r="M1724" s="849">
        <v>17.03</v>
      </c>
      <c r="N1724" s="832">
        <v>1</v>
      </c>
      <c r="O1724" s="832">
        <v>85.15</v>
      </c>
      <c r="P1724" s="849"/>
      <c r="Q1724" s="849"/>
      <c r="R1724" s="837"/>
      <c r="S1724" s="850"/>
    </row>
    <row r="1725" spans="1:19" ht="14.45" customHeight="1" x14ac:dyDescent="0.2">
      <c r="A1725" s="831" t="s">
        <v>6366</v>
      </c>
      <c r="B1725" s="832" t="s">
        <v>6367</v>
      </c>
      <c r="C1725" s="832" t="s">
        <v>616</v>
      </c>
      <c r="D1725" s="832" t="s">
        <v>3288</v>
      </c>
      <c r="E1725" s="832" t="s">
        <v>6368</v>
      </c>
      <c r="F1725" s="832" t="s">
        <v>6432</v>
      </c>
      <c r="G1725" s="832" t="s">
        <v>6433</v>
      </c>
      <c r="H1725" s="849"/>
      <c r="I1725" s="849"/>
      <c r="J1725" s="832"/>
      <c r="K1725" s="832"/>
      <c r="L1725" s="849">
        <v>0.1</v>
      </c>
      <c r="M1725" s="849">
        <v>11.73</v>
      </c>
      <c r="N1725" s="832">
        <v>1</v>
      </c>
      <c r="O1725" s="832">
        <v>117.3</v>
      </c>
      <c r="P1725" s="849"/>
      <c r="Q1725" s="849"/>
      <c r="R1725" s="837"/>
      <c r="S1725" s="850"/>
    </row>
    <row r="1726" spans="1:19" ht="14.45" customHeight="1" x14ac:dyDescent="0.2">
      <c r="A1726" s="831" t="s">
        <v>6366</v>
      </c>
      <c r="B1726" s="832" t="s">
        <v>6367</v>
      </c>
      <c r="C1726" s="832" t="s">
        <v>616</v>
      </c>
      <c r="D1726" s="832" t="s">
        <v>3288</v>
      </c>
      <c r="E1726" s="832" t="s">
        <v>6368</v>
      </c>
      <c r="F1726" s="832" t="s">
        <v>6434</v>
      </c>
      <c r="G1726" s="832" t="s">
        <v>1451</v>
      </c>
      <c r="H1726" s="849"/>
      <c r="I1726" s="849"/>
      <c r="J1726" s="832"/>
      <c r="K1726" s="832"/>
      <c r="L1726" s="849">
        <v>0.2</v>
      </c>
      <c r="M1726" s="849">
        <v>17.899999999999999</v>
      </c>
      <c r="N1726" s="832">
        <v>1</v>
      </c>
      <c r="O1726" s="832">
        <v>89.499999999999986</v>
      </c>
      <c r="P1726" s="849"/>
      <c r="Q1726" s="849"/>
      <c r="R1726" s="837"/>
      <c r="S1726" s="850"/>
    </row>
    <row r="1727" spans="1:19" ht="14.45" customHeight="1" x14ac:dyDescent="0.2">
      <c r="A1727" s="831" t="s">
        <v>6366</v>
      </c>
      <c r="B1727" s="832" t="s">
        <v>6367</v>
      </c>
      <c r="C1727" s="832" t="s">
        <v>616</v>
      </c>
      <c r="D1727" s="832" t="s">
        <v>3288</v>
      </c>
      <c r="E1727" s="832" t="s">
        <v>6368</v>
      </c>
      <c r="F1727" s="832" t="s">
        <v>6454</v>
      </c>
      <c r="G1727" s="832" t="s">
        <v>6453</v>
      </c>
      <c r="H1727" s="849"/>
      <c r="I1727" s="849"/>
      <c r="J1727" s="832"/>
      <c r="K1727" s="832"/>
      <c r="L1727" s="849">
        <v>9</v>
      </c>
      <c r="M1727" s="849">
        <v>757656.21</v>
      </c>
      <c r="N1727" s="832">
        <v>1</v>
      </c>
      <c r="O1727" s="832">
        <v>84184.023333333331</v>
      </c>
      <c r="P1727" s="849">
        <v>2</v>
      </c>
      <c r="Q1727" s="849">
        <v>157621.6</v>
      </c>
      <c r="R1727" s="837">
        <v>0.20803841890242014</v>
      </c>
      <c r="S1727" s="850">
        <v>78810.8</v>
      </c>
    </row>
    <row r="1728" spans="1:19" ht="14.45" customHeight="1" x14ac:dyDescent="0.2">
      <c r="A1728" s="831" t="s">
        <v>6366</v>
      </c>
      <c r="B1728" s="832" t="s">
        <v>6367</v>
      </c>
      <c r="C1728" s="832" t="s">
        <v>616</v>
      </c>
      <c r="D1728" s="832" t="s">
        <v>3288</v>
      </c>
      <c r="E1728" s="832" t="s">
        <v>6368</v>
      </c>
      <c r="F1728" s="832" t="s">
        <v>6462</v>
      </c>
      <c r="G1728" s="832" t="s">
        <v>6463</v>
      </c>
      <c r="H1728" s="849"/>
      <c r="I1728" s="849"/>
      <c r="J1728" s="832"/>
      <c r="K1728" s="832"/>
      <c r="L1728" s="849">
        <v>1</v>
      </c>
      <c r="M1728" s="849">
        <v>50749.34</v>
      </c>
      <c r="N1728" s="832">
        <v>1</v>
      </c>
      <c r="O1728" s="832">
        <v>50749.34</v>
      </c>
      <c r="P1728" s="849"/>
      <c r="Q1728" s="849"/>
      <c r="R1728" s="837"/>
      <c r="S1728" s="850"/>
    </row>
    <row r="1729" spans="1:19" ht="14.45" customHeight="1" x14ac:dyDescent="0.2">
      <c r="A1729" s="831" t="s">
        <v>6366</v>
      </c>
      <c r="B1729" s="832" t="s">
        <v>6367</v>
      </c>
      <c r="C1729" s="832" t="s">
        <v>616</v>
      </c>
      <c r="D1729" s="832" t="s">
        <v>3288</v>
      </c>
      <c r="E1729" s="832" t="s">
        <v>6368</v>
      </c>
      <c r="F1729" s="832" t="s">
        <v>6466</v>
      </c>
      <c r="G1729" s="832" t="s">
        <v>6467</v>
      </c>
      <c r="H1729" s="849"/>
      <c r="I1729" s="849"/>
      <c r="J1729" s="832"/>
      <c r="K1729" s="832"/>
      <c r="L1729" s="849">
        <v>2</v>
      </c>
      <c r="M1729" s="849">
        <v>13423.24</v>
      </c>
      <c r="N1729" s="832">
        <v>1</v>
      </c>
      <c r="O1729" s="832">
        <v>6711.62</v>
      </c>
      <c r="P1729" s="849"/>
      <c r="Q1729" s="849"/>
      <c r="R1729" s="837"/>
      <c r="S1729" s="850"/>
    </row>
    <row r="1730" spans="1:19" ht="14.45" customHeight="1" x14ac:dyDescent="0.2">
      <c r="A1730" s="831" t="s">
        <v>6366</v>
      </c>
      <c r="B1730" s="832" t="s">
        <v>6367</v>
      </c>
      <c r="C1730" s="832" t="s">
        <v>616</v>
      </c>
      <c r="D1730" s="832" t="s">
        <v>3288</v>
      </c>
      <c r="E1730" s="832" t="s">
        <v>6368</v>
      </c>
      <c r="F1730" s="832" t="s">
        <v>6468</v>
      </c>
      <c r="G1730" s="832" t="s">
        <v>2797</v>
      </c>
      <c r="H1730" s="849"/>
      <c r="I1730" s="849"/>
      <c r="J1730" s="832"/>
      <c r="K1730" s="832"/>
      <c r="L1730" s="849">
        <v>0.92</v>
      </c>
      <c r="M1730" s="849">
        <v>2426.81</v>
      </c>
      <c r="N1730" s="832">
        <v>1</v>
      </c>
      <c r="O1730" s="832">
        <v>2637.836956521739</v>
      </c>
      <c r="P1730" s="849"/>
      <c r="Q1730" s="849"/>
      <c r="R1730" s="837"/>
      <c r="S1730" s="850"/>
    </row>
    <row r="1731" spans="1:19" ht="14.45" customHeight="1" x14ac:dyDescent="0.2">
      <c r="A1731" s="831" t="s">
        <v>6366</v>
      </c>
      <c r="B1731" s="832" t="s">
        <v>6367</v>
      </c>
      <c r="C1731" s="832" t="s">
        <v>616</v>
      </c>
      <c r="D1731" s="832" t="s">
        <v>3288</v>
      </c>
      <c r="E1731" s="832" t="s">
        <v>6368</v>
      </c>
      <c r="F1731" s="832" t="s">
        <v>6472</v>
      </c>
      <c r="G1731" s="832" t="s">
        <v>2831</v>
      </c>
      <c r="H1731" s="849">
        <v>6.9999999999999991</v>
      </c>
      <c r="I1731" s="849">
        <v>47120.15</v>
      </c>
      <c r="J1731" s="832">
        <v>4.9792145926873834</v>
      </c>
      <c r="K1731" s="832">
        <v>6731.4500000000007</v>
      </c>
      <c r="L1731" s="849">
        <v>3.1999999999999997</v>
      </c>
      <c r="M1731" s="849">
        <v>9463.369999999999</v>
      </c>
      <c r="N1731" s="832">
        <v>1</v>
      </c>
      <c r="O1731" s="832">
        <v>2957.3031249999999</v>
      </c>
      <c r="P1731" s="849">
        <v>0.6</v>
      </c>
      <c r="Q1731" s="849">
        <v>320.14999999999998</v>
      </c>
      <c r="R1731" s="837">
        <v>3.3830443066264981E-2</v>
      </c>
      <c r="S1731" s="850">
        <v>533.58333333333337</v>
      </c>
    </row>
    <row r="1732" spans="1:19" ht="14.45" customHeight="1" x14ac:dyDescent="0.2">
      <c r="A1732" s="831" t="s">
        <v>6366</v>
      </c>
      <c r="B1732" s="832" t="s">
        <v>6367</v>
      </c>
      <c r="C1732" s="832" t="s">
        <v>616</v>
      </c>
      <c r="D1732" s="832" t="s">
        <v>3288</v>
      </c>
      <c r="E1732" s="832" t="s">
        <v>6368</v>
      </c>
      <c r="F1732" s="832" t="s">
        <v>6483</v>
      </c>
      <c r="G1732" s="832" t="s">
        <v>6482</v>
      </c>
      <c r="H1732" s="849"/>
      <c r="I1732" s="849"/>
      <c r="J1732" s="832"/>
      <c r="K1732" s="832"/>
      <c r="L1732" s="849">
        <v>3</v>
      </c>
      <c r="M1732" s="849">
        <v>218883.98</v>
      </c>
      <c r="N1732" s="832">
        <v>1</v>
      </c>
      <c r="O1732" s="832">
        <v>72961.326666666675</v>
      </c>
      <c r="P1732" s="849"/>
      <c r="Q1732" s="849"/>
      <c r="R1732" s="837"/>
      <c r="S1732" s="850"/>
    </row>
    <row r="1733" spans="1:19" ht="14.45" customHeight="1" x14ac:dyDescent="0.2">
      <c r="A1733" s="831" t="s">
        <v>6366</v>
      </c>
      <c r="B1733" s="832" t="s">
        <v>6367</v>
      </c>
      <c r="C1733" s="832" t="s">
        <v>616</v>
      </c>
      <c r="D1733" s="832" t="s">
        <v>3288</v>
      </c>
      <c r="E1733" s="832" t="s">
        <v>6368</v>
      </c>
      <c r="F1733" s="832" t="s">
        <v>6484</v>
      </c>
      <c r="G1733" s="832" t="s">
        <v>3238</v>
      </c>
      <c r="H1733" s="849">
        <v>5</v>
      </c>
      <c r="I1733" s="849">
        <v>383096.65</v>
      </c>
      <c r="J1733" s="832"/>
      <c r="K1733" s="832">
        <v>76619.33</v>
      </c>
      <c r="L1733" s="849"/>
      <c r="M1733" s="849"/>
      <c r="N1733" s="832"/>
      <c r="O1733" s="832"/>
      <c r="P1733" s="849"/>
      <c r="Q1733" s="849"/>
      <c r="R1733" s="837"/>
      <c r="S1733" s="850"/>
    </row>
    <row r="1734" spans="1:19" ht="14.45" customHeight="1" x14ac:dyDescent="0.2">
      <c r="A1734" s="831" t="s">
        <v>6366</v>
      </c>
      <c r="B1734" s="832" t="s">
        <v>6367</v>
      </c>
      <c r="C1734" s="832" t="s">
        <v>616</v>
      </c>
      <c r="D1734" s="832" t="s">
        <v>3288</v>
      </c>
      <c r="E1734" s="832" t="s">
        <v>6368</v>
      </c>
      <c r="F1734" s="832" t="s">
        <v>6495</v>
      </c>
      <c r="G1734" s="832" t="s">
        <v>2307</v>
      </c>
      <c r="H1734" s="849">
        <v>3.35</v>
      </c>
      <c r="I1734" s="849">
        <v>30277.200000000001</v>
      </c>
      <c r="J1734" s="832">
        <v>0.30278492891646475</v>
      </c>
      <c r="K1734" s="832">
        <v>9037.9701492537315</v>
      </c>
      <c r="L1734" s="849">
        <v>11.27</v>
      </c>
      <c r="M1734" s="849">
        <v>99995.73</v>
      </c>
      <c r="N1734" s="832">
        <v>1</v>
      </c>
      <c r="O1734" s="832">
        <v>8872.7355811889975</v>
      </c>
      <c r="P1734" s="849"/>
      <c r="Q1734" s="849"/>
      <c r="R1734" s="837"/>
      <c r="S1734" s="850"/>
    </row>
    <row r="1735" spans="1:19" ht="14.45" customHeight="1" x14ac:dyDescent="0.2">
      <c r="A1735" s="831" t="s">
        <v>6366</v>
      </c>
      <c r="B1735" s="832" t="s">
        <v>6367</v>
      </c>
      <c r="C1735" s="832" t="s">
        <v>616</v>
      </c>
      <c r="D1735" s="832" t="s">
        <v>3288</v>
      </c>
      <c r="E1735" s="832" t="s">
        <v>6368</v>
      </c>
      <c r="F1735" s="832" t="s">
        <v>6496</v>
      </c>
      <c r="G1735" s="832" t="s">
        <v>3234</v>
      </c>
      <c r="H1735" s="849"/>
      <c r="I1735" s="849"/>
      <c r="J1735" s="832"/>
      <c r="K1735" s="832"/>
      <c r="L1735" s="849">
        <v>4</v>
      </c>
      <c r="M1735" s="849">
        <v>347460.7</v>
      </c>
      <c r="N1735" s="832">
        <v>1</v>
      </c>
      <c r="O1735" s="832">
        <v>86865.175000000003</v>
      </c>
      <c r="P1735" s="849">
        <v>1</v>
      </c>
      <c r="Q1735" s="849">
        <v>93500</v>
      </c>
      <c r="R1735" s="837">
        <v>0.2690951811240811</v>
      </c>
      <c r="S1735" s="850">
        <v>93500</v>
      </c>
    </row>
    <row r="1736" spans="1:19" ht="14.45" customHeight="1" x14ac:dyDescent="0.2">
      <c r="A1736" s="831" t="s">
        <v>6366</v>
      </c>
      <c r="B1736" s="832" t="s">
        <v>6367</v>
      </c>
      <c r="C1736" s="832" t="s">
        <v>616</v>
      </c>
      <c r="D1736" s="832" t="s">
        <v>3288</v>
      </c>
      <c r="E1736" s="832" t="s">
        <v>6368</v>
      </c>
      <c r="F1736" s="832" t="s">
        <v>6504</v>
      </c>
      <c r="G1736" s="832" t="s">
        <v>3205</v>
      </c>
      <c r="H1736" s="849">
        <v>11</v>
      </c>
      <c r="I1736" s="849">
        <v>464606.01</v>
      </c>
      <c r="J1736" s="832">
        <v>0.40575330659559011</v>
      </c>
      <c r="K1736" s="832">
        <v>42236.91</v>
      </c>
      <c r="L1736" s="849">
        <v>28</v>
      </c>
      <c r="M1736" s="849">
        <v>1145045.53</v>
      </c>
      <c r="N1736" s="832">
        <v>1</v>
      </c>
      <c r="O1736" s="832">
        <v>40894.483214285712</v>
      </c>
      <c r="P1736" s="849"/>
      <c r="Q1736" s="849"/>
      <c r="R1736" s="837"/>
      <c r="S1736" s="850"/>
    </row>
    <row r="1737" spans="1:19" ht="14.45" customHeight="1" x14ac:dyDescent="0.2">
      <c r="A1737" s="831" t="s">
        <v>6366</v>
      </c>
      <c r="B1737" s="832" t="s">
        <v>6367</v>
      </c>
      <c r="C1737" s="832" t="s">
        <v>616</v>
      </c>
      <c r="D1737" s="832" t="s">
        <v>3288</v>
      </c>
      <c r="E1737" s="832" t="s">
        <v>6368</v>
      </c>
      <c r="F1737" s="832" t="s">
        <v>6506</v>
      </c>
      <c r="G1737" s="832" t="s">
        <v>6507</v>
      </c>
      <c r="H1737" s="849"/>
      <c r="I1737" s="849"/>
      <c r="J1737" s="832"/>
      <c r="K1737" s="832"/>
      <c r="L1737" s="849">
        <v>4.57</v>
      </c>
      <c r="M1737" s="849">
        <v>40124.14</v>
      </c>
      <c r="N1737" s="832">
        <v>1</v>
      </c>
      <c r="O1737" s="832">
        <v>8779.8993435448574</v>
      </c>
      <c r="P1737" s="849"/>
      <c r="Q1737" s="849"/>
      <c r="R1737" s="837"/>
      <c r="S1737" s="850"/>
    </row>
    <row r="1738" spans="1:19" ht="14.45" customHeight="1" x14ac:dyDescent="0.2">
      <c r="A1738" s="831" t="s">
        <v>6366</v>
      </c>
      <c r="B1738" s="832" t="s">
        <v>6367</v>
      </c>
      <c r="C1738" s="832" t="s">
        <v>616</v>
      </c>
      <c r="D1738" s="832" t="s">
        <v>3288</v>
      </c>
      <c r="E1738" s="832" t="s">
        <v>6368</v>
      </c>
      <c r="F1738" s="832" t="s">
        <v>6517</v>
      </c>
      <c r="G1738" s="832" t="s">
        <v>2363</v>
      </c>
      <c r="H1738" s="849">
        <v>1</v>
      </c>
      <c r="I1738" s="849">
        <v>43493.24</v>
      </c>
      <c r="J1738" s="832">
        <v>0.19999999999999998</v>
      </c>
      <c r="K1738" s="832">
        <v>43493.24</v>
      </c>
      <c r="L1738" s="849">
        <v>5</v>
      </c>
      <c r="M1738" s="849">
        <v>217466.2</v>
      </c>
      <c r="N1738" s="832">
        <v>1</v>
      </c>
      <c r="O1738" s="832">
        <v>43493.240000000005</v>
      </c>
      <c r="P1738" s="849">
        <v>2</v>
      </c>
      <c r="Q1738" s="849">
        <v>86986.48</v>
      </c>
      <c r="R1738" s="837">
        <v>0.39999999999999997</v>
      </c>
      <c r="S1738" s="850">
        <v>43493.24</v>
      </c>
    </row>
    <row r="1739" spans="1:19" ht="14.45" customHeight="1" x14ac:dyDescent="0.2">
      <c r="A1739" s="831" t="s">
        <v>6366</v>
      </c>
      <c r="B1739" s="832" t="s">
        <v>6367</v>
      </c>
      <c r="C1739" s="832" t="s">
        <v>616</v>
      </c>
      <c r="D1739" s="832" t="s">
        <v>3288</v>
      </c>
      <c r="E1739" s="832" t="s">
        <v>6368</v>
      </c>
      <c r="F1739" s="832" t="s">
        <v>6520</v>
      </c>
      <c r="G1739" s="832" t="s">
        <v>3218</v>
      </c>
      <c r="H1739" s="849"/>
      <c r="I1739" s="849"/>
      <c r="J1739" s="832"/>
      <c r="K1739" s="832"/>
      <c r="L1739" s="849"/>
      <c r="M1739" s="849"/>
      <c r="N1739" s="832"/>
      <c r="O1739" s="832"/>
      <c r="P1739" s="849">
        <v>3</v>
      </c>
      <c r="Q1739" s="849">
        <v>203755.2</v>
      </c>
      <c r="R1739" s="837"/>
      <c r="S1739" s="850">
        <v>67918.400000000009</v>
      </c>
    </row>
    <row r="1740" spans="1:19" ht="14.45" customHeight="1" x14ac:dyDescent="0.2">
      <c r="A1740" s="831" t="s">
        <v>6366</v>
      </c>
      <c r="B1740" s="832" t="s">
        <v>6367</v>
      </c>
      <c r="C1740" s="832" t="s">
        <v>616</v>
      </c>
      <c r="D1740" s="832" t="s">
        <v>3288</v>
      </c>
      <c r="E1740" s="832" t="s">
        <v>6368</v>
      </c>
      <c r="F1740" s="832" t="s">
        <v>6521</v>
      </c>
      <c r="G1740" s="832" t="s">
        <v>6522</v>
      </c>
      <c r="H1740" s="849"/>
      <c r="I1740" s="849"/>
      <c r="J1740" s="832"/>
      <c r="K1740" s="832"/>
      <c r="L1740" s="849">
        <v>0.47</v>
      </c>
      <c r="M1740" s="849">
        <v>253.11</v>
      </c>
      <c r="N1740" s="832">
        <v>1</v>
      </c>
      <c r="O1740" s="832">
        <v>538.53191489361711</v>
      </c>
      <c r="P1740" s="849"/>
      <c r="Q1740" s="849"/>
      <c r="R1740" s="837"/>
      <c r="S1740" s="850"/>
    </row>
    <row r="1741" spans="1:19" ht="14.45" customHeight="1" x14ac:dyDescent="0.2">
      <c r="A1741" s="831" t="s">
        <v>6366</v>
      </c>
      <c r="B1741" s="832" t="s">
        <v>6367</v>
      </c>
      <c r="C1741" s="832" t="s">
        <v>616</v>
      </c>
      <c r="D1741" s="832" t="s">
        <v>3288</v>
      </c>
      <c r="E1741" s="832" t="s">
        <v>6368</v>
      </c>
      <c r="F1741" s="832" t="s">
        <v>6523</v>
      </c>
      <c r="G1741" s="832" t="s">
        <v>3218</v>
      </c>
      <c r="H1741" s="849">
        <v>4</v>
      </c>
      <c r="I1741" s="849">
        <v>192601.56</v>
      </c>
      <c r="J1741" s="832"/>
      <c r="K1741" s="832">
        <v>48150.39</v>
      </c>
      <c r="L1741" s="849"/>
      <c r="M1741" s="849"/>
      <c r="N1741" s="832"/>
      <c r="O1741" s="832"/>
      <c r="P1741" s="849">
        <v>2.48</v>
      </c>
      <c r="Q1741" s="849">
        <v>105273.52</v>
      </c>
      <c r="R1741" s="837"/>
      <c r="S1741" s="850">
        <v>42449</v>
      </c>
    </row>
    <row r="1742" spans="1:19" ht="14.45" customHeight="1" x14ac:dyDescent="0.2">
      <c r="A1742" s="831" t="s">
        <v>6366</v>
      </c>
      <c r="B1742" s="832" t="s">
        <v>6367</v>
      </c>
      <c r="C1742" s="832" t="s">
        <v>616</v>
      </c>
      <c r="D1742" s="832" t="s">
        <v>3288</v>
      </c>
      <c r="E1742" s="832" t="s">
        <v>6368</v>
      </c>
      <c r="F1742" s="832" t="s">
        <v>6525</v>
      </c>
      <c r="G1742" s="832" t="s">
        <v>6507</v>
      </c>
      <c r="H1742" s="849"/>
      <c r="I1742" s="849"/>
      <c r="J1742" s="832"/>
      <c r="K1742" s="832"/>
      <c r="L1742" s="849">
        <v>4</v>
      </c>
      <c r="M1742" s="849">
        <v>70239.199999999997</v>
      </c>
      <c r="N1742" s="832">
        <v>1</v>
      </c>
      <c r="O1742" s="832">
        <v>17559.8</v>
      </c>
      <c r="P1742" s="849"/>
      <c r="Q1742" s="849"/>
      <c r="R1742" s="837"/>
      <c r="S1742" s="850"/>
    </row>
    <row r="1743" spans="1:19" ht="14.45" customHeight="1" x14ac:dyDescent="0.2">
      <c r="A1743" s="831" t="s">
        <v>6366</v>
      </c>
      <c r="B1743" s="832" t="s">
        <v>6367</v>
      </c>
      <c r="C1743" s="832" t="s">
        <v>616</v>
      </c>
      <c r="D1743" s="832" t="s">
        <v>3288</v>
      </c>
      <c r="E1743" s="832" t="s">
        <v>6368</v>
      </c>
      <c r="F1743" s="832" t="s">
        <v>6535</v>
      </c>
      <c r="G1743" s="832" t="s">
        <v>3029</v>
      </c>
      <c r="H1743" s="849"/>
      <c r="I1743" s="849"/>
      <c r="J1743" s="832"/>
      <c r="K1743" s="832"/>
      <c r="L1743" s="849">
        <v>0.1</v>
      </c>
      <c r="M1743" s="849">
        <v>28.28</v>
      </c>
      <c r="N1743" s="832">
        <v>1</v>
      </c>
      <c r="O1743" s="832">
        <v>282.8</v>
      </c>
      <c r="P1743" s="849"/>
      <c r="Q1743" s="849"/>
      <c r="R1743" s="837"/>
      <c r="S1743" s="850"/>
    </row>
    <row r="1744" spans="1:19" ht="14.45" customHeight="1" x14ac:dyDescent="0.2">
      <c r="A1744" s="831" t="s">
        <v>6366</v>
      </c>
      <c r="B1744" s="832" t="s">
        <v>6367</v>
      </c>
      <c r="C1744" s="832" t="s">
        <v>616</v>
      </c>
      <c r="D1744" s="832" t="s">
        <v>3288</v>
      </c>
      <c r="E1744" s="832" t="s">
        <v>6368</v>
      </c>
      <c r="F1744" s="832" t="s">
        <v>6538</v>
      </c>
      <c r="G1744" s="832" t="s">
        <v>6539</v>
      </c>
      <c r="H1744" s="849">
        <v>2</v>
      </c>
      <c r="I1744" s="849">
        <v>257910.64</v>
      </c>
      <c r="J1744" s="832"/>
      <c r="K1744" s="832">
        <v>128955.32</v>
      </c>
      <c r="L1744" s="849"/>
      <c r="M1744" s="849"/>
      <c r="N1744" s="832"/>
      <c r="O1744" s="832"/>
      <c r="P1744" s="849"/>
      <c r="Q1744" s="849"/>
      <c r="R1744" s="837"/>
      <c r="S1744" s="850"/>
    </row>
    <row r="1745" spans="1:19" ht="14.45" customHeight="1" x14ac:dyDescent="0.2">
      <c r="A1745" s="831" t="s">
        <v>6366</v>
      </c>
      <c r="B1745" s="832" t="s">
        <v>6367</v>
      </c>
      <c r="C1745" s="832" t="s">
        <v>616</v>
      </c>
      <c r="D1745" s="832" t="s">
        <v>3288</v>
      </c>
      <c r="E1745" s="832" t="s">
        <v>6368</v>
      </c>
      <c r="F1745" s="832" t="s">
        <v>6540</v>
      </c>
      <c r="G1745" s="832" t="s">
        <v>6541</v>
      </c>
      <c r="H1745" s="849">
        <v>9.64</v>
      </c>
      <c r="I1745" s="849">
        <v>348726.03</v>
      </c>
      <c r="J1745" s="832">
        <v>0.973557532452892</v>
      </c>
      <c r="K1745" s="832">
        <v>36174.899377593363</v>
      </c>
      <c r="L1745" s="849">
        <v>18.509999999999998</v>
      </c>
      <c r="M1745" s="849">
        <v>358197.66000000003</v>
      </c>
      <c r="N1745" s="832">
        <v>1</v>
      </c>
      <c r="O1745" s="832">
        <v>19351.575364667751</v>
      </c>
      <c r="P1745" s="849"/>
      <c r="Q1745" s="849"/>
      <c r="R1745" s="837"/>
      <c r="S1745" s="850"/>
    </row>
    <row r="1746" spans="1:19" ht="14.45" customHeight="1" x14ac:dyDescent="0.2">
      <c r="A1746" s="831" t="s">
        <v>6366</v>
      </c>
      <c r="B1746" s="832" t="s">
        <v>6367</v>
      </c>
      <c r="C1746" s="832" t="s">
        <v>616</v>
      </c>
      <c r="D1746" s="832" t="s">
        <v>3288</v>
      </c>
      <c r="E1746" s="832" t="s">
        <v>6368</v>
      </c>
      <c r="F1746" s="832" t="s">
        <v>6542</v>
      </c>
      <c r="G1746" s="832" t="s">
        <v>6543</v>
      </c>
      <c r="H1746" s="849"/>
      <c r="I1746" s="849"/>
      <c r="J1746" s="832"/>
      <c r="K1746" s="832"/>
      <c r="L1746" s="849">
        <v>9.89</v>
      </c>
      <c r="M1746" s="849">
        <v>358020.16</v>
      </c>
      <c r="N1746" s="832">
        <v>1</v>
      </c>
      <c r="O1746" s="832">
        <v>36200.21840242669</v>
      </c>
      <c r="P1746" s="849">
        <v>6.6</v>
      </c>
      <c r="Q1746" s="849">
        <v>201022.26</v>
      </c>
      <c r="R1746" s="837">
        <v>0.56148307402577557</v>
      </c>
      <c r="S1746" s="850">
        <v>30457.918181818186</v>
      </c>
    </row>
    <row r="1747" spans="1:19" ht="14.45" customHeight="1" x14ac:dyDescent="0.2">
      <c r="A1747" s="831" t="s">
        <v>6366</v>
      </c>
      <c r="B1747" s="832" t="s">
        <v>6367</v>
      </c>
      <c r="C1747" s="832" t="s">
        <v>616</v>
      </c>
      <c r="D1747" s="832" t="s">
        <v>3288</v>
      </c>
      <c r="E1747" s="832" t="s">
        <v>6368</v>
      </c>
      <c r="F1747" s="832" t="s">
        <v>6547</v>
      </c>
      <c r="G1747" s="832" t="s">
        <v>2337</v>
      </c>
      <c r="H1747" s="849">
        <v>3</v>
      </c>
      <c r="I1747" s="849">
        <v>34287.03</v>
      </c>
      <c r="J1747" s="832">
        <v>0.15861889404880583</v>
      </c>
      <c r="K1747" s="832">
        <v>11429.01</v>
      </c>
      <c r="L1747" s="849">
        <v>22.509999999999998</v>
      </c>
      <c r="M1747" s="849">
        <v>216159.81</v>
      </c>
      <c r="N1747" s="832">
        <v>1</v>
      </c>
      <c r="O1747" s="832">
        <v>9602.8347401155042</v>
      </c>
      <c r="P1747" s="849">
        <v>1.6800000000000002</v>
      </c>
      <c r="Q1747" s="849">
        <v>14736.24</v>
      </c>
      <c r="R1747" s="837">
        <v>6.8172894859594851E-2</v>
      </c>
      <c r="S1747" s="850">
        <v>8771.5714285714275</v>
      </c>
    </row>
    <row r="1748" spans="1:19" ht="14.45" customHeight="1" x14ac:dyDescent="0.2">
      <c r="A1748" s="831" t="s">
        <v>6366</v>
      </c>
      <c r="B1748" s="832" t="s">
        <v>6367</v>
      </c>
      <c r="C1748" s="832" t="s">
        <v>616</v>
      </c>
      <c r="D1748" s="832" t="s">
        <v>3288</v>
      </c>
      <c r="E1748" s="832" t="s">
        <v>6368</v>
      </c>
      <c r="F1748" s="832" t="s">
        <v>6555</v>
      </c>
      <c r="G1748" s="832" t="s">
        <v>2321</v>
      </c>
      <c r="H1748" s="849">
        <v>3</v>
      </c>
      <c r="I1748" s="849">
        <v>143152.29</v>
      </c>
      <c r="J1748" s="832">
        <v>0.46046909518546497</v>
      </c>
      <c r="K1748" s="832">
        <v>47717.43</v>
      </c>
      <c r="L1748" s="849">
        <v>12</v>
      </c>
      <c r="M1748" s="849">
        <v>310883.59999999998</v>
      </c>
      <c r="N1748" s="832">
        <v>1</v>
      </c>
      <c r="O1748" s="832">
        <v>25906.966666666664</v>
      </c>
      <c r="P1748" s="849"/>
      <c r="Q1748" s="849"/>
      <c r="R1748" s="837"/>
      <c r="S1748" s="850"/>
    </row>
    <row r="1749" spans="1:19" ht="14.45" customHeight="1" x14ac:dyDescent="0.2">
      <c r="A1749" s="831" t="s">
        <v>6366</v>
      </c>
      <c r="B1749" s="832" t="s">
        <v>6367</v>
      </c>
      <c r="C1749" s="832" t="s">
        <v>616</v>
      </c>
      <c r="D1749" s="832" t="s">
        <v>3288</v>
      </c>
      <c r="E1749" s="832" t="s">
        <v>6368</v>
      </c>
      <c r="F1749" s="832" t="s">
        <v>6556</v>
      </c>
      <c r="G1749" s="832" t="s">
        <v>6557</v>
      </c>
      <c r="H1749" s="849">
        <v>1.6800000000000002</v>
      </c>
      <c r="I1749" s="849">
        <v>6415.15</v>
      </c>
      <c r="J1749" s="832"/>
      <c r="K1749" s="832">
        <v>3818.5416666666661</v>
      </c>
      <c r="L1749" s="849"/>
      <c r="M1749" s="849"/>
      <c r="N1749" s="832"/>
      <c r="O1749" s="832"/>
      <c r="P1749" s="849"/>
      <c r="Q1749" s="849"/>
      <c r="R1749" s="837"/>
      <c r="S1749" s="850"/>
    </row>
    <row r="1750" spans="1:19" ht="14.45" customHeight="1" x14ac:dyDescent="0.2">
      <c r="A1750" s="831" t="s">
        <v>6366</v>
      </c>
      <c r="B1750" s="832" t="s">
        <v>6367</v>
      </c>
      <c r="C1750" s="832" t="s">
        <v>616</v>
      </c>
      <c r="D1750" s="832" t="s">
        <v>3288</v>
      </c>
      <c r="E1750" s="832" t="s">
        <v>6368</v>
      </c>
      <c r="F1750" s="832" t="s">
        <v>6558</v>
      </c>
      <c r="G1750" s="832" t="s">
        <v>6557</v>
      </c>
      <c r="H1750" s="849">
        <v>1.9</v>
      </c>
      <c r="I1750" s="849">
        <v>14297.07</v>
      </c>
      <c r="J1750" s="832">
        <v>7.4465845464725637</v>
      </c>
      <c r="K1750" s="832">
        <v>7524.7736842105269</v>
      </c>
      <c r="L1750" s="849">
        <v>0.98</v>
      </c>
      <c r="M1750" s="849">
        <v>1919.95</v>
      </c>
      <c r="N1750" s="832">
        <v>1</v>
      </c>
      <c r="O1750" s="832">
        <v>1959.1326530612246</v>
      </c>
      <c r="P1750" s="849"/>
      <c r="Q1750" s="849"/>
      <c r="R1750" s="837"/>
      <c r="S1750" s="850"/>
    </row>
    <row r="1751" spans="1:19" ht="14.45" customHeight="1" x14ac:dyDescent="0.2">
      <c r="A1751" s="831" t="s">
        <v>6366</v>
      </c>
      <c r="B1751" s="832" t="s">
        <v>6367</v>
      </c>
      <c r="C1751" s="832" t="s">
        <v>616</v>
      </c>
      <c r="D1751" s="832" t="s">
        <v>3288</v>
      </c>
      <c r="E1751" s="832" t="s">
        <v>6368</v>
      </c>
      <c r="F1751" s="832" t="s">
        <v>6564</v>
      </c>
      <c r="G1751" s="832" t="s">
        <v>2337</v>
      </c>
      <c r="H1751" s="849">
        <v>1.38</v>
      </c>
      <c r="I1751" s="849">
        <v>39414.300000000003</v>
      </c>
      <c r="J1751" s="832">
        <v>4.4027650145778072E-2</v>
      </c>
      <c r="K1751" s="832">
        <v>28561.086956521744</v>
      </c>
      <c r="L1751" s="849">
        <v>37.36</v>
      </c>
      <c r="M1751" s="849">
        <v>895216.98</v>
      </c>
      <c r="N1751" s="832">
        <v>1</v>
      </c>
      <c r="O1751" s="832">
        <v>23961.910599571733</v>
      </c>
      <c r="P1751" s="849">
        <v>9.1999999999999993</v>
      </c>
      <c r="Q1751" s="849">
        <v>201665.84000000003</v>
      </c>
      <c r="R1751" s="837">
        <v>0.22527034730730872</v>
      </c>
      <c r="S1751" s="850">
        <v>21920.200000000004</v>
      </c>
    </row>
    <row r="1752" spans="1:19" ht="14.45" customHeight="1" x14ac:dyDescent="0.2">
      <c r="A1752" s="831" t="s">
        <v>6366</v>
      </c>
      <c r="B1752" s="832" t="s">
        <v>6367</v>
      </c>
      <c r="C1752" s="832" t="s">
        <v>616</v>
      </c>
      <c r="D1752" s="832" t="s">
        <v>3288</v>
      </c>
      <c r="E1752" s="832" t="s">
        <v>6368</v>
      </c>
      <c r="F1752" s="832" t="s">
        <v>6569</v>
      </c>
      <c r="G1752" s="832" t="s">
        <v>1536</v>
      </c>
      <c r="H1752" s="849">
        <v>8</v>
      </c>
      <c r="I1752" s="849">
        <v>81222.64</v>
      </c>
      <c r="J1752" s="832"/>
      <c r="K1752" s="832">
        <v>10152.83</v>
      </c>
      <c r="L1752" s="849"/>
      <c r="M1752" s="849"/>
      <c r="N1752" s="832"/>
      <c r="O1752" s="832"/>
      <c r="P1752" s="849">
        <v>0</v>
      </c>
      <c r="Q1752" s="849">
        <v>0</v>
      </c>
      <c r="R1752" s="837"/>
      <c r="S1752" s="850"/>
    </row>
    <row r="1753" spans="1:19" ht="14.45" customHeight="1" x14ac:dyDescent="0.2">
      <c r="A1753" s="831" t="s">
        <v>6366</v>
      </c>
      <c r="B1753" s="832" t="s">
        <v>6367</v>
      </c>
      <c r="C1753" s="832" t="s">
        <v>616</v>
      </c>
      <c r="D1753" s="832" t="s">
        <v>3288</v>
      </c>
      <c r="E1753" s="832" t="s">
        <v>6368</v>
      </c>
      <c r="F1753" s="832" t="s">
        <v>6570</v>
      </c>
      <c r="G1753" s="832" t="s">
        <v>3190</v>
      </c>
      <c r="H1753" s="849">
        <v>1</v>
      </c>
      <c r="I1753" s="849">
        <v>1440.46</v>
      </c>
      <c r="J1753" s="832"/>
      <c r="K1753" s="832">
        <v>1440.46</v>
      </c>
      <c r="L1753" s="849"/>
      <c r="M1753" s="849"/>
      <c r="N1753" s="832"/>
      <c r="O1753" s="832"/>
      <c r="P1753" s="849"/>
      <c r="Q1753" s="849"/>
      <c r="R1753" s="837"/>
      <c r="S1753" s="850"/>
    </row>
    <row r="1754" spans="1:19" ht="14.45" customHeight="1" x14ac:dyDescent="0.2">
      <c r="A1754" s="831" t="s">
        <v>6366</v>
      </c>
      <c r="B1754" s="832" t="s">
        <v>6367</v>
      </c>
      <c r="C1754" s="832" t="s">
        <v>616</v>
      </c>
      <c r="D1754" s="832" t="s">
        <v>3288</v>
      </c>
      <c r="E1754" s="832" t="s">
        <v>6368</v>
      </c>
      <c r="F1754" s="832" t="s">
        <v>6571</v>
      </c>
      <c r="G1754" s="832" t="s">
        <v>6572</v>
      </c>
      <c r="H1754" s="849">
        <v>1</v>
      </c>
      <c r="I1754" s="849">
        <v>1749.08</v>
      </c>
      <c r="J1754" s="832"/>
      <c r="K1754" s="832">
        <v>1749.08</v>
      </c>
      <c r="L1754" s="849"/>
      <c r="M1754" s="849"/>
      <c r="N1754" s="832"/>
      <c r="O1754" s="832"/>
      <c r="P1754" s="849"/>
      <c r="Q1754" s="849"/>
      <c r="R1754" s="837"/>
      <c r="S1754" s="850"/>
    </row>
    <row r="1755" spans="1:19" ht="14.45" customHeight="1" x14ac:dyDescent="0.2">
      <c r="A1755" s="831" t="s">
        <v>6366</v>
      </c>
      <c r="B1755" s="832" t="s">
        <v>6367</v>
      </c>
      <c r="C1755" s="832" t="s">
        <v>616</v>
      </c>
      <c r="D1755" s="832" t="s">
        <v>3288</v>
      </c>
      <c r="E1755" s="832" t="s">
        <v>6368</v>
      </c>
      <c r="F1755" s="832" t="s">
        <v>6578</v>
      </c>
      <c r="G1755" s="832" t="s">
        <v>6576</v>
      </c>
      <c r="H1755" s="849"/>
      <c r="I1755" s="849"/>
      <c r="J1755" s="832"/>
      <c r="K1755" s="832"/>
      <c r="L1755" s="849">
        <v>0.32</v>
      </c>
      <c r="M1755" s="849">
        <v>752.92</v>
      </c>
      <c r="N1755" s="832">
        <v>1</v>
      </c>
      <c r="O1755" s="832">
        <v>2352.875</v>
      </c>
      <c r="P1755" s="849"/>
      <c r="Q1755" s="849"/>
      <c r="R1755" s="837"/>
      <c r="S1755" s="850"/>
    </row>
    <row r="1756" spans="1:19" ht="14.45" customHeight="1" x14ac:dyDescent="0.2">
      <c r="A1756" s="831" t="s">
        <v>6366</v>
      </c>
      <c r="B1756" s="832" t="s">
        <v>6367</v>
      </c>
      <c r="C1756" s="832" t="s">
        <v>616</v>
      </c>
      <c r="D1756" s="832" t="s">
        <v>3288</v>
      </c>
      <c r="E1756" s="832" t="s">
        <v>6368</v>
      </c>
      <c r="F1756" s="832" t="s">
        <v>6588</v>
      </c>
      <c r="G1756" s="832" t="s">
        <v>2341</v>
      </c>
      <c r="H1756" s="849"/>
      <c r="I1756" s="849"/>
      <c r="J1756" s="832"/>
      <c r="K1756" s="832"/>
      <c r="L1756" s="849">
        <v>5.66</v>
      </c>
      <c r="M1756" s="849">
        <v>3507.1</v>
      </c>
      <c r="N1756" s="832">
        <v>1</v>
      </c>
      <c r="O1756" s="832">
        <v>619.62897526501763</v>
      </c>
      <c r="P1756" s="849"/>
      <c r="Q1756" s="849"/>
      <c r="R1756" s="837"/>
      <c r="S1756" s="850"/>
    </row>
    <row r="1757" spans="1:19" ht="14.45" customHeight="1" x14ac:dyDescent="0.2">
      <c r="A1757" s="831" t="s">
        <v>6366</v>
      </c>
      <c r="B1757" s="832" t="s">
        <v>6367</v>
      </c>
      <c r="C1757" s="832" t="s">
        <v>616</v>
      </c>
      <c r="D1757" s="832" t="s">
        <v>3288</v>
      </c>
      <c r="E1757" s="832" t="s">
        <v>6368</v>
      </c>
      <c r="F1757" s="832" t="s">
        <v>6597</v>
      </c>
      <c r="G1757" s="832" t="s">
        <v>6594</v>
      </c>
      <c r="H1757" s="849"/>
      <c r="I1757" s="849"/>
      <c r="J1757" s="832"/>
      <c r="K1757" s="832"/>
      <c r="L1757" s="849"/>
      <c r="M1757" s="849"/>
      <c r="N1757" s="832"/>
      <c r="O1757" s="832"/>
      <c r="P1757" s="849">
        <v>6</v>
      </c>
      <c r="Q1757" s="849">
        <v>99637.8</v>
      </c>
      <c r="R1757" s="837"/>
      <c r="S1757" s="850">
        <v>16606.3</v>
      </c>
    </row>
    <row r="1758" spans="1:19" ht="14.45" customHeight="1" x14ac:dyDescent="0.2">
      <c r="A1758" s="831" t="s">
        <v>6366</v>
      </c>
      <c r="B1758" s="832" t="s">
        <v>6367</v>
      </c>
      <c r="C1758" s="832" t="s">
        <v>616</v>
      </c>
      <c r="D1758" s="832" t="s">
        <v>3288</v>
      </c>
      <c r="E1758" s="832" t="s">
        <v>6635</v>
      </c>
      <c r="F1758" s="832" t="s">
        <v>6636</v>
      </c>
      <c r="G1758" s="832" t="s">
        <v>6637</v>
      </c>
      <c r="H1758" s="849">
        <v>6</v>
      </c>
      <c r="I1758" s="849">
        <v>12957.42</v>
      </c>
      <c r="J1758" s="832">
        <v>0.99999999999999989</v>
      </c>
      <c r="K1758" s="832">
        <v>2159.5700000000002</v>
      </c>
      <c r="L1758" s="849">
        <v>6</v>
      </c>
      <c r="M1758" s="849">
        <v>12957.420000000002</v>
      </c>
      <c r="N1758" s="832">
        <v>1</v>
      </c>
      <c r="O1758" s="832">
        <v>2159.5700000000002</v>
      </c>
      <c r="P1758" s="849"/>
      <c r="Q1758" s="849"/>
      <c r="R1758" s="837"/>
      <c r="S1758" s="850"/>
    </row>
    <row r="1759" spans="1:19" ht="14.45" customHeight="1" x14ac:dyDescent="0.2">
      <c r="A1759" s="831" t="s">
        <v>6366</v>
      </c>
      <c r="B1759" s="832" t="s">
        <v>6367</v>
      </c>
      <c r="C1759" s="832" t="s">
        <v>616</v>
      </c>
      <c r="D1759" s="832" t="s">
        <v>3288</v>
      </c>
      <c r="E1759" s="832" t="s">
        <v>6635</v>
      </c>
      <c r="F1759" s="832" t="s">
        <v>6638</v>
      </c>
      <c r="G1759" s="832" t="s">
        <v>6639</v>
      </c>
      <c r="H1759" s="849">
        <v>2</v>
      </c>
      <c r="I1759" s="849">
        <v>5282.3</v>
      </c>
      <c r="J1759" s="832">
        <v>0.16762182196666794</v>
      </c>
      <c r="K1759" s="832">
        <v>2641.15</v>
      </c>
      <c r="L1759" s="849">
        <v>12</v>
      </c>
      <c r="M1759" s="849">
        <v>31513.199999999997</v>
      </c>
      <c r="N1759" s="832">
        <v>1</v>
      </c>
      <c r="O1759" s="832">
        <v>2626.1</v>
      </c>
      <c r="P1759" s="849"/>
      <c r="Q1759" s="849"/>
      <c r="R1759" s="837"/>
      <c r="S1759" s="850"/>
    </row>
    <row r="1760" spans="1:19" ht="14.45" customHeight="1" x14ac:dyDescent="0.2">
      <c r="A1760" s="831" t="s">
        <v>6366</v>
      </c>
      <c r="B1760" s="832" t="s">
        <v>6367</v>
      </c>
      <c r="C1760" s="832" t="s">
        <v>616</v>
      </c>
      <c r="D1760" s="832" t="s">
        <v>3288</v>
      </c>
      <c r="E1760" s="832" t="s">
        <v>6657</v>
      </c>
      <c r="F1760" s="832" t="s">
        <v>6662</v>
      </c>
      <c r="G1760" s="832" t="s">
        <v>6663</v>
      </c>
      <c r="H1760" s="849"/>
      <c r="I1760" s="849"/>
      <c r="J1760" s="832"/>
      <c r="K1760" s="832"/>
      <c r="L1760" s="849">
        <v>3</v>
      </c>
      <c r="M1760" s="849">
        <v>441</v>
      </c>
      <c r="N1760" s="832">
        <v>1</v>
      </c>
      <c r="O1760" s="832">
        <v>147</v>
      </c>
      <c r="P1760" s="849"/>
      <c r="Q1760" s="849"/>
      <c r="R1760" s="837"/>
      <c r="S1760" s="850"/>
    </row>
    <row r="1761" spans="1:19" ht="14.45" customHeight="1" x14ac:dyDescent="0.2">
      <c r="A1761" s="831" t="s">
        <v>6366</v>
      </c>
      <c r="B1761" s="832" t="s">
        <v>6367</v>
      </c>
      <c r="C1761" s="832" t="s">
        <v>616</v>
      </c>
      <c r="D1761" s="832" t="s">
        <v>3288</v>
      </c>
      <c r="E1761" s="832" t="s">
        <v>6657</v>
      </c>
      <c r="F1761" s="832" t="s">
        <v>6664</v>
      </c>
      <c r="G1761" s="832" t="s">
        <v>6665</v>
      </c>
      <c r="H1761" s="849">
        <v>5</v>
      </c>
      <c r="I1761" s="849">
        <v>980</v>
      </c>
      <c r="J1761" s="832">
        <v>0.33333333333333331</v>
      </c>
      <c r="K1761" s="832">
        <v>196</v>
      </c>
      <c r="L1761" s="849">
        <v>15</v>
      </c>
      <c r="M1761" s="849">
        <v>2940</v>
      </c>
      <c r="N1761" s="832">
        <v>1</v>
      </c>
      <c r="O1761" s="832">
        <v>196</v>
      </c>
      <c r="P1761" s="849"/>
      <c r="Q1761" s="849"/>
      <c r="R1761" s="837"/>
      <c r="S1761" s="850"/>
    </row>
    <row r="1762" spans="1:19" ht="14.45" customHeight="1" x14ac:dyDescent="0.2">
      <c r="A1762" s="831" t="s">
        <v>6366</v>
      </c>
      <c r="B1762" s="832" t="s">
        <v>6367</v>
      </c>
      <c r="C1762" s="832" t="s">
        <v>616</v>
      </c>
      <c r="D1762" s="832" t="s">
        <v>3288</v>
      </c>
      <c r="E1762" s="832" t="s">
        <v>6657</v>
      </c>
      <c r="F1762" s="832" t="s">
        <v>6666</v>
      </c>
      <c r="G1762" s="832" t="s">
        <v>6667</v>
      </c>
      <c r="H1762" s="849">
        <v>3</v>
      </c>
      <c r="I1762" s="849">
        <v>111</v>
      </c>
      <c r="J1762" s="832">
        <v>0.5</v>
      </c>
      <c r="K1762" s="832">
        <v>37</v>
      </c>
      <c r="L1762" s="849">
        <v>6</v>
      </c>
      <c r="M1762" s="849">
        <v>222</v>
      </c>
      <c r="N1762" s="832">
        <v>1</v>
      </c>
      <c r="O1762" s="832">
        <v>37</v>
      </c>
      <c r="P1762" s="849"/>
      <c r="Q1762" s="849"/>
      <c r="R1762" s="837"/>
      <c r="S1762" s="850"/>
    </row>
    <row r="1763" spans="1:19" ht="14.45" customHeight="1" x14ac:dyDescent="0.2">
      <c r="A1763" s="831" t="s">
        <v>6366</v>
      </c>
      <c r="B1763" s="832" t="s">
        <v>6367</v>
      </c>
      <c r="C1763" s="832" t="s">
        <v>616</v>
      </c>
      <c r="D1763" s="832" t="s">
        <v>3288</v>
      </c>
      <c r="E1763" s="832" t="s">
        <v>6657</v>
      </c>
      <c r="F1763" s="832" t="s">
        <v>6672</v>
      </c>
      <c r="G1763" s="832" t="s">
        <v>6673</v>
      </c>
      <c r="H1763" s="849">
        <v>2</v>
      </c>
      <c r="I1763" s="849">
        <v>354</v>
      </c>
      <c r="J1763" s="832">
        <v>1.9887640449438202</v>
      </c>
      <c r="K1763" s="832">
        <v>177</v>
      </c>
      <c r="L1763" s="849">
        <v>1</v>
      </c>
      <c r="M1763" s="849">
        <v>178</v>
      </c>
      <c r="N1763" s="832">
        <v>1</v>
      </c>
      <c r="O1763" s="832">
        <v>178</v>
      </c>
      <c r="P1763" s="849"/>
      <c r="Q1763" s="849"/>
      <c r="R1763" s="837"/>
      <c r="S1763" s="850"/>
    </row>
    <row r="1764" spans="1:19" ht="14.45" customHeight="1" x14ac:dyDescent="0.2">
      <c r="A1764" s="831" t="s">
        <v>6366</v>
      </c>
      <c r="B1764" s="832" t="s">
        <v>6367</v>
      </c>
      <c r="C1764" s="832" t="s">
        <v>616</v>
      </c>
      <c r="D1764" s="832" t="s">
        <v>3288</v>
      </c>
      <c r="E1764" s="832" t="s">
        <v>6657</v>
      </c>
      <c r="F1764" s="832" t="s">
        <v>6674</v>
      </c>
      <c r="G1764" s="832" t="s">
        <v>6675</v>
      </c>
      <c r="H1764" s="849">
        <v>3</v>
      </c>
      <c r="I1764" s="849">
        <v>531</v>
      </c>
      <c r="J1764" s="832"/>
      <c r="K1764" s="832">
        <v>177</v>
      </c>
      <c r="L1764" s="849"/>
      <c r="M1764" s="849"/>
      <c r="N1764" s="832"/>
      <c r="O1764" s="832"/>
      <c r="P1764" s="849"/>
      <c r="Q1764" s="849"/>
      <c r="R1764" s="837"/>
      <c r="S1764" s="850"/>
    </row>
    <row r="1765" spans="1:19" ht="14.45" customHeight="1" x14ac:dyDescent="0.2">
      <c r="A1765" s="831" t="s">
        <v>6366</v>
      </c>
      <c r="B1765" s="832" t="s">
        <v>6367</v>
      </c>
      <c r="C1765" s="832" t="s">
        <v>616</v>
      </c>
      <c r="D1765" s="832" t="s">
        <v>3288</v>
      </c>
      <c r="E1765" s="832" t="s">
        <v>6657</v>
      </c>
      <c r="F1765" s="832" t="s">
        <v>6676</v>
      </c>
      <c r="G1765" s="832" t="s">
        <v>6677</v>
      </c>
      <c r="H1765" s="849">
        <v>84</v>
      </c>
      <c r="I1765" s="849">
        <v>0</v>
      </c>
      <c r="J1765" s="832"/>
      <c r="K1765" s="832">
        <v>0</v>
      </c>
      <c r="L1765" s="849">
        <v>192</v>
      </c>
      <c r="M1765" s="849">
        <v>0</v>
      </c>
      <c r="N1765" s="832"/>
      <c r="O1765" s="832">
        <v>0</v>
      </c>
      <c r="P1765" s="849">
        <v>26</v>
      </c>
      <c r="Q1765" s="849">
        <v>0</v>
      </c>
      <c r="R1765" s="837"/>
      <c r="S1765" s="850">
        <v>0</v>
      </c>
    </row>
    <row r="1766" spans="1:19" ht="14.45" customHeight="1" x14ac:dyDescent="0.2">
      <c r="A1766" s="831" t="s">
        <v>6366</v>
      </c>
      <c r="B1766" s="832" t="s">
        <v>6367</v>
      </c>
      <c r="C1766" s="832" t="s">
        <v>616</v>
      </c>
      <c r="D1766" s="832" t="s">
        <v>3288</v>
      </c>
      <c r="E1766" s="832" t="s">
        <v>6657</v>
      </c>
      <c r="F1766" s="832" t="s">
        <v>6678</v>
      </c>
      <c r="G1766" s="832" t="s">
        <v>6679</v>
      </c>
      <c r="H1766" s="849">
        <v>14</v>
      </c>
      <c r="I1766" s="849">
        <v>0</v>
      </c>
      <c r="J1766" s="832"/>
      <c r="K1766" s="832">
        <v>0</v>
      </c>
      <c r="L1766" s="849">
        <v>6</v>
      </c>
      <c r="M1766" s="849">
        <v>0</v>
      </c>
      <c r="N1766" s="832"/>
      <c r="O1766" s="832">
        <v>0</v>
      </c>
      <c r="P1766" s="849">
        <v>1</v>
      </c>
      <c r="Q1766" s="849">
        <v>0</v>
      </c>
      <c r="R1766" s="837"/>
      <c r="S1766" s="850">
        <v>0</v>
      </c>
    </row>
    <row r="1767" spans="1:19" ht="14.45" customHeight="1" x14ac:dyDescent="0.2">
      <c r="A1767" s="831" t="s">
        <v>6366</v>
      </c>
      <c r="B1767" s="832" t="s">
        <v>6367</v>
      </c>
      <c r="C1767" s="832" t="s">
        <v>616</v>
      </c>
      <c r="D1767" s="832" t="s">
        <v>3288</v>
      </c>
      <c r="E1767" s="832" t="s">
        <v>6657</v>
      </c>
      <c r="F1767" s="832" t="s">
        <v>6680</v>
      </c>
      <c r="G1767" s="832" t="s">
        <v>6681</v>
      </c>
      <c r="H1767" s="849">
        <v>3</v>
      </c>
      <c r="I1767" s="849">
        <v>729</v>
      </c>
      <c r="J1767" s="832">
        <v>0.74692622950819676</v>
      </c>
      <c r="K1767" s="832">
        <v>243</v>
      </c>
      <c r="L1767" s="849">
        <v>4</v>
      </c>
      <c r="M1767" s="849">
        <v>976</v>
      </c>
      <c r="N1767" s="832">
        <v>1</v>
      </c>
      <c r="O1767" s="832">
        <v>244</v>
      </c>
      <c r="P1767" s="849"/>
      <c r="Q1767" s="849"/>
      <c r="R1767" s="837"/>
      <c r="S1767" s="850"/>
    </row>
    <row r="1768" spans="1:19" ht="14.45" customHeight="1" x14ac:dyDescent="0.2">
      <c r="A1768" s="831" t="s">
        <v>6366</v>
      </c>
      <c r="B1768" s="832" t="s">
        <v>6367</v>
      </c>
      <c r="C1768" s="832" t="s">
        <v>616</v>
      </c>
      <c r="D1768" s="832" t="s">
        <v>3288</v>
      </c>
      <c r="E1768" s="832" t="s">
        <v>6657</v>
      </c>
      <c r="F1768" s="832" t="s">
        <v>6682</v>
      </c>
      <c r="G1768" s="832" t="s">
        <v>6683</v>
      </c>
      <c r="H1768" s="849">
        <v>5</v>
      </c>
      <c r="I1768" s="849">
        <v>166.64999999999998</v>
      </c>
      <c r="J1768" s="832">
        <v>5</v>
      </c>
      <c r="K1768" s="832">
        <v>33.33</v>
      </c>
      <c r="L1768" s="849">
        <v>1</v>
      </c>
      <c r="M1768" s="849">
        <v>33.33</v>
      </c>
      <c r="N1768" s="832">
        <v>1</v>
      </c>
      <c r="O1768" s="832">
        <v>33.33</v>
      </c>
      <c r="P1768" s="849"/>
      <c r="Q1768" s="849"/>
      <c r="R1768" s="837"/>
      <c r="S1768" s="850"/>
    </row>
    <row r="1769" spans="1:19" ht="14.45" customHeight="1" x14ac:dyDescent="0.2">
      <c r="A1769" s="831" t="s">
        <v>6366</v>
      </c>
      <c r="B1769" s="832" t="s">
        <v>6367</v>
      </c>
      <c r="C1769" s="832" t="s">
        <v>616</v>
      </c>
      <c r="D1769" s="832" t="s">
        <v>3288</v>
      </c>
      <c r="E1769" s="832" t="s">
        <v>6657</v>
      </c>
      <c r="F1769" s="832" t="s">
        <v>6684</v>
      </c>
      <c r="G1769" s="832" t="s">
        <v>6685</v>
      </c>
      <c r="H1769" s="849">
        <v>4</v>
      </c>
      <c r="I1769" s="849">
        <v>148</v>
      </c>
      <c r="J1769" s="832"/>
      <c r="K1769" s="832">
        <v>37</v>
      </c>
      <c r="L1769" s="849"/>
      <c r="M1769" s="849"/>
      <c r="N1769" s="832"/>
      <c r="O1769" s="832"/>
      <c r="P1769" s="849"/>
      <c r="Q1769" s="849"/>
      <c r="R1769" s="837"/>
      <c r="S1769" s="850"/>
    </row>
    <row r="1770" spans="1:19" ht="14.45" customHeight="1" x14ac:dyDescent="0.2">
      <c r="A1770" s="831" t="s">
        <v>6366</v>
      </c>
      <c r="B1770" s="832" t="s">
        <v>6367</v>
      </c>
      <c r="C1770" s="832" t="s">
        <v>616</v>
      </c>
      <c r="D1770" s="832" t="s">
        <v>3288</v>
      </c>
      <c r="E1770" s="832" t="s">
        <v>6657</v>
      </c>
      <c r="F1770" s="832" t="s">
        <v>6688</v>
      </c>
      <c r="G1770" s="832" t="s">
        <v>6689</v>
      </c>
      <c r="H1770" s="849">
        <v>3</v>
      </c>
      <c r="I1770" s="849">
        <v>96</v>
      </c>
      <c r="J1770" s="832">
        <v>1.5</v>
      </c>
      <c r="K1770" s="832">
        <v>32</v>
      </c>
      <c r="L1770" s="849">
        <v>2</v>
      </c>
      <c r="M1770" s="849">
        <v>64</v>
      </c>
      <c r="N1770" s="832">
        <v>1</v>
      </c>
      <c r="O1770" s="832">
        <v>32</v>
      </c>
      <c r="P1770" s="849"/>
      <c r="Q1770" s="849"/>
      <c r="R1770" s="837"/>
      <c r="S1770" s="850"/>
    </row>
    <row r="1771" spans="1:19" ht="14.45" customHeight="1" x14ac:dyDescent="0.2">
      <c r="A1771" s="831" t="s">
        <v>6366</v>
      </c>
      <c r="B1771" s="832" t="s">
        <v>6367</v>
      </c>
      <c r="C1771" s="832" t="s">
        <v>616</v>
      </c>
      <c r="D1771" s="832" t="s">
        <v>3288</v>
      </c>
      <c r="E1771" s="832" t="s">
        <v>6657</v>
      </c>
      <c r="F1771" s="832" t="s">
        <v>6694</v>
      </c>
      <c r="G1771" s="832" t="s">
        <v>6695</v>
      </c>
      <c r="H1771" s="849">
        <v>2</v>
      </c>
      <c r="I1771" s="849">
        <v>264</v>
      </c>
      <c r="J1771" s="832"/>
      <c r="K1771" s="832">
        <v>132</v>
      </c>
      <c r="L1771" s="849"/>
      <c r="M1771" s="849"/>
      <c r="N1771" s="832"/>
      <c r="O1771" s="832"/>
      <c r="P1771" s="849"/>
      <c r="Q1771" s="849"/>
      <c r="R1771" s="837"/>
      <c r="S1771" s="850"/>
    </row>
    <row r="1772" spans="1:19" ht="14.45" customHeight="1" x14ac:dyDescent="0.2">
      <c r="A1772" s="831" t="s">
        <v>6366</v>
      </c>
      <c r="B1772" s="832" t="s">
        <v>6367</v>
      </c>
      <c r="C1772" s="832" t="s">
        <v>616</v>
      </c>
      <c r="D1772" s="832" t="s">
        <v>3288</v>
      </c>
      <c r="E1772" s="832" t="s">
        <v>6657</v>
      </c>
      <c r="F1772" s="832" t="s">
        <v>6700</v>
      </c>
      <c r="G1772" s="832" t="s">
        <v>6701</v>
      </c>
      <c r="H1772" s="849">
        <v>1</v>
      </c>
      <c r="I1772" s="849">
        <v>59</v>
      </c>
      <c r="J1772" s="832">
        <v>1</v>
      </c>
      <c r="K1772" s="832">
        <v>59</v>
      </c>
      <c r="L1772" s="849">
        <v>1</v>
      </c>
      <c r="M1772" s="849">
        <v>59</v>
      </c>
      <c r="N1772" s="832">
        <v>1</v>
      </c>
      <c r="O1772" s="832">
        <v>59</v>
      </c>
      <c r="P1772" s="849"/>
      <c r="Q1772" s="849"/>
      <c r="R1772" s="837"/>
      <c r="S1772" s="850"/>
    </row>
    <row r="1773" spans="1:19" ht="14.45" customHeight="1" x14ac:dyDescent="0.2">
      <c r="A1773" s="831" t="s">
        <v>6366</v>
      </c>
      <c r="B1773" s="832" t="s">
        <v>6367</v>
      </c>
      <c r="C1773" s="832" t="s">
        <v>616</v>
      </c>
      <c r="D1773" s="832" t="s">
        <v>3288</v>
      </c>
      <c r="E1773" s="832" t="s">
        <v>6657</v>
      </c>
      <c r="F1773" s="832" t="s">
        <v>6708</v>
      </c>
      <c r="G1773" s="832" t="s">
        <v>6709</v>
      </c>
      <c r="H1773" s="849"/>
      <c r="I1773" s="849"/>
      <c r="J1773" s="832"/>
      <c r="K1773" s="832"/>
      <c r="L1773" s="849">
        <v>7</v>
      </c>
      <c r="M1773" s="849">
        <v>0</v>
      </c>
      <c r="N1773" s="832"/>
      <c r="O1773" s="832">
        <v>0</v>
      </c>
      <c r="P1773" s="849">
        <v>1</v>
      </c>
      <c r="Q1773" s="849">
        <v>0</v>
      </c>
      <c r="R1773" s="837"/>
      <c r="S1773" s="850">
        <v>0</v>
      </c>
    </row>
    <row r="1774" spans="1:19" ht="14.45" customHeight="1" x14ac:dyDescent="0.2">
      <c r="A1774" s="831" t="s">
        <v>6366</v>
      </c>
      <c r="B1774" s="832" t="s">
        <v>6367</v>
      </c>
      <c r="C1774" s="832" t="s">
        <v>616</v>
      </c>
      <c r="D1774" s="832" t="s">
        <v>6354</v>
      </c>
      <c r="E1774" s="832" t="s">
        <v>6368</v>
      </c>
      <c r="F1774" s="832" t="s">
        <v>6369</v>
      </c>
      <c r="G1774" s="832" t="s">
        <v>6370</v>
      </c>
      <c r="H1774" s="849">
        <v>0.2</v>
      </c>
      <c r="I1774" s="849">
        <v>10.82</v>
      </c>
      <c r="J1774" s="832">
        <v>6.6666666666666666E-2</v>
      </c>
      <c r="K1774" s="832">
        <v>54.1</v>
      </c>
      <c r="L1774" s="849">
        <v>3</v>
      </c>
      <c r="M1774" s="849">
        <v>162.30000000000001</v>
      </c>
      <c r="N1774" s="832">
        <v>1</v>
      </c>
      <c r="O1774" s="832">
        <v>54.1</v>
      </c>
      <c r="P1774" s="849">
        <v>2.5999999999999996</v>
      </c>
      <c r="Q1774" s="849">
        <v>141.38</v>
      </c>
      <c r="R1774" s="837">
        <v>0.8711028958718422</v>
      </c>
      <c r="S1774" s="850">
        <v>54.376923076923084</v>
      </c>
    </row>
    <row r="1775" spans="1:19" ht="14.45" customHeight="1" x14ac:dyDescent="0.2">
      <c r="A1775" s="831" t="s">
        <v>6366</v>
      </c>
      <c r="B1775" s="832" t="s">
        <v>6367</v>
      </c>
      <c r="C1775" s="832" t="s">
        <v>616</v>
      </c>
      <c r="D1775" s="832" t="s">
        <v>6354</v>
      </c>
      <c r="E1775" s="832" t="s">
        <v>6368</v>
      </c>
      <c r="F1775" s="832" t="s">
        <v>6371</v>
      </c>
      <c r="G1775" s="832" t="s">
        <v>6370</v>
      </c>
      <c r="H1775" s="849">
        <v>0.60000000000000009</v>
      </c>
      <c r="I1775" s="849">
        <v>64.949999999999989</v>
      </c>
      <c r="J1775" s="832">
        <v>0.37497834997979329</v>
      </c>
      <c r="K1775" s="832">
        <v>108.24999999999997</v>
      </c>
      <c r="L1775" s="849">
        <v>1.6</v>
      </c>
      <c r="M1775" s="849">
        <v>173.20999999999998</v>
      </c>
      <c r="N1775" s="832">
        <v>1</v>
      </c>
      <c r="O1775" s="832">
        <v>108.25624999999998</v>
      </c>
      <c r="P1775" s="849">
        <v>11.200000000000001</v>
      </c>
      <c r="Q1775" s="849">
        <v>1218.93</v>
      </c>
      <c r="R1775" s="837">
        <v>7.0372957681427177</v>
      </c>
      <c r="S1775" s="850">
        <v>108.83303571428571</v>
      </c>
    </row>
    <row r="1776" spans="1:19" ht="14.45" customHeight="1" x14ac:dyDescent="0.2">
      <c r="A1776" s="831" t="s">
        <v>6366</v>
      </c>
      <c r="B1776" s="832" t="s">
        <v>6367</v>
      </c>
      <c r="C1776" s="832" t="s">
        <v>616</v>
      </c>
      <c r="D1776" s="832" t="s">
        <v>6354</v>
      </c>
      <c r="E1776" s="832" t="s">
        <v>6368</v>
      </c>
      <c r="F1776" s="832" t="s">
        <v>6375</v>
      </c>
      <c r="G1776" s="832" t="s">
        <v>6376</v>
      </c>
      <c r="H1776" s="849">
        <v>0.2</v>
      </c>
      <c r="I1776" s="849">
        <v>2.57</v>
      </c>
      <c r="J1776" s="832"/>
      <c r="K1776" s="832">
        <v>12.849999999999998</v>
      </c>
      <c r="L1776" s="849"/>
      <c r="M1776" s="849"/>
      <c r="N1776" s="832"/>
      <c r="O1776" s="832"/>
      <c r="P1776" s="849">
        <v>1.7999999999999998</v>
      </c>
      <c r="Q1776" s="849">
        <v>23.14</v>
      </c>
      <c r="R1776" s="837"/>
      <c r="S1776" s="850">
        <v>12.855555555555558</v>
      </c>
    </row>
    <row r="1777" spans="1:19" ht="14.45" customHeight="1" x14ac:dyDescent="0.2">
      <c r="A1777" s="831" t="s">
        <v>6366</v>
      </c>
      <c r="B1777" s="832" t="s">
        <v>6367</v>
      </c>
      <c r="C1777" s="832" t="s">
        <v>616</v>
      </c>
      <c r="D1777" s="832" t="s">
        <v>6354</v>
      </c>
      <c r="E1777" s="832" t="s">
        <v>6368</v>
      </c>
      <c r="F1777" s="832" t="s">
        <v>6377</v>
      </c>
      <c r="G1777" s="832" t="s">
        <v>6378</v>
      </c>
      <c r="H1777" s="849">
        <v>0.5</v>
      </c>
      <c r="I1777" s="849">
        <v>102.69999999999999</v>
      </c>
      <c r="J1777" s="832">
        <v>0.10546746631613536</v>
      </c>
      <c r="K1777" s="832">
        <v>205.39999999999998</v>
      </c>
      <c r="L1777" s="849">
        <v>5.2000000000000011</v>
      </c>
      <c r="M1777" s="849">
        <v>973.7600000000001</v>
      </c>
      <c r="N1777" s="832">
        <v>1</v>
      </c>
      <c r="O1777" s="832">
        <v>187.26153846153844</v>
      </c>
      <c r="P1777" s="849">
        <v>3.0000000000000004</v>
      </c>
      <c r="Q1777" s="849">
        <v>572.04</v>
      </c>
      <c r="R1777" s="837">
        <v>0.58745481432796576</v>
      </c>
      <c r="S1777" s="850">
        <v>190.67999999999995</v>
      </c>
    </row>
    <row r="1778" spans="1:19" ht="14.45" customHeight="1" x14ac:dyDescent="0.2">
      <c r="A1778" s="831" t="s">
        <v>6366</v>
      </c>
      <c r="B1778" s="832" t="s">
        <v>6367</v>
      </c>
      <c r="C1778" s="832" t="s">
        <v>616</v>
      </c>
      <c r="D1778" s="832" t="s">
        <v>6354</v>
      </c>
      <c r="E1778" s="832" t="s">
        <v>6368</v>
      </c>
      <c r="F1778" s="832" t="s">
        <v>6381</v>
      </c>
      <c r="G1778" s="832" t="s">
        <v>1345</v>
      </c>
      <c r="H1778" s="849"/>
      <c r="I1778" s="849"/>
      <c r="J1778" s="832"/>
      <c r="K1778" s="832"/>
      <c r="L1778" s="849"/>
      <c r="M1778" s="849"/>
      <c r="N1778" s="832"/>
      <c r="O1778" s="832"/>
      <c r="P1778" s="849">
        <v>0.2</v>
      </c>
      <c r="Q1778" s="849">
        <v>10.119999999999999</v>
      </c>
      <c r="R1778" s="837"/>
      <c r="S1778" s="850">
        <v>50.599999999999994</v>
      </c>
    </row>
    <row r="1779" spans="1:19" ht="14.45" customHeight="1" x14ac:dyDescent="0.2">
      <c r="A1779" s="831" t="s">
        <v>6366</v>
      </c>
      <c r="B1779" s="832" t="s">
        <v>6367</v>
      </c>
      <c r="C1779" s="832" t="s">
        <v>616</v>
      </c>
      <c r="D1779" s="832" t="s">
        <v>6354</v>
      </c>
      <c r="E1779" s="832" t="s">
        <v>6368</v>
      </c>
      <c r="F1779" s="832" t="s">
        <v>6382</v>
      </c>
      <c r="G1779" s="832" t="s">
        <v>1496</v>
      </c>
      <c r="H1779" s="849"/>
      <c r="I1779" s="849"/>
      <c r="J1779" s="832"/>
      <c r="K1779" s="832"/>
      <c r="L1779" s="849">
        <v>140</v>
      </c>
      <c r="M1779" s="849">
        <v>1900.6599999999996</v>
      </c>
      <c r="N1779" s="832">
        <v>1</v>
      </c>
      <c r="O1779" s="832">
        <v>13.576142857142855</v>
      </c>
      <c r="P1779" s="849">
        <v>9</v>
      </c>
      <c r="Q1779" s="849">
        <v>120.33</v>
      </c>
      <c r="R1779" s="837">
        <v>6.3309587196026654E-2</v>
      </c>
      <c r="S1779" s="850">
        <v>13.37</v>
      </c>
    </row>
    <row r="1780" spans="1:19" ht="14.45" customHeight="1" x14ac:dyDescent="0.2">
      <c r="A1780" s="831" t="s">
        <v>6366</v>
      </c>
      <c r="B1780" s="832" t="s">
        <v>6367</v>
      </c>
      <c r="C1780" s="832" t="s">
        <v>616</v>
      </c>
      <c r="D1780" s="832" t="s">
        <v>6354</v>
      </c>
      <c r="E1780" s="832" t="s">
        <v>6368</v>
      </c>
      <c r="F1780" s="832" t="s">
        <v>6388</v>
      </c>
      <c r="G1780" s="832" t="s">
        <v>6389</v>
      </c>
      <c r="H1780" s="849"/>
      <c r="I1780" s="849"/>
      <c r="J1780" s="832"/>
      <c r="K1780" s="832"/>
      <c r="L1780" s="849">
        <v>4</v>
      </c>
      <c r="M1780" s="849">
        <v>82778.2</v>
      </c>
      <c r="N1780" s="832">
        <v>1</v>
      </c>
      <c r="O1780" s="832">
        <v>20694.55</v>
      </c>
      <c r="P1780" s="849">
        <v>11</v>
      </c>
      <c r="Q1780" s="849">
        <v>225073.6</v>
      </c>
      <c r="R1780" s="837">
        <v>2.7189960641811495</v>
      </c>
      <c r="S1780" s="850">
        <v>20461.236363636363</v>
      </c>
    </row>
    <row r="1781" spans="1:19" ht="14.45" customHeight="1" x14ac:dyDescent="0.2">
      <c r="A1781" s="831" t="s">
        <v>6366</v>
      </c>
      <c r="B1781" s="832" t="s">
        <v>6367</v>
      </c>
      <c r="C1781" s="832" t="s">
        <v>616</v>
      </c>
      <c r="D1781" s="832" t="s">
        <v>6354</v>
      </c>
      <c r="E1781" s="832" t="s">
        <v>6368</v>
      </c>
      <c r="F1781" s="832" t="s">
        <v>6403</v>
      </c>
      <c r="G1781" s="832" t="s">
        <v>6404</v>
      </c>
      <c r="H1781" s="849">
        <v>1</v>
      </c>
      <c r="I1781" s="849">
        <v>20675.55</v>
      </c>
      <c r="J1781" s="832"/>
      <c r="K1781" s="832">
        <v>20675.55</v>
      </c>
      <c r="L1781" s="849"/>
      <c r="M1781" s="849"/>
      <c r="N1781" s="832"/>
      <c r="O1781" s="832"/>
      <c r="P1781" s="849"/>
      <c r="Q1781" s="849"/>
      <c r="R1781" s="837"/>
      <c r="S1781" s="850"/>
    </row>
    <row r="1782" spans="1:19" ht="14.45" customHeight="1" x14ac:dyDescent="0.2">
      <c r="A1782" s="831" t="s">
        <v>6366</v>
      </c>
      <c r="B1782" s="832" t="s">
        <v>6367</v>
      </c>
      <c r="C1782" s="832" t="s">
        <v>616</v>
      </c>
      <c r="D1782" s="832" t="s">
        <v>6354</v>
      </c>
      <c r="E1782" s="832" t="s">
        <v>6368</v>
      </c>
      <c r="F1782" s="832" t="s">
        <v>6408</v>
      </c>
      <c r="G1782" s="832" t="s">
        <v>2288</v>
      </c>
      <c r="H1782" s="849"/>
      <c r="I1782" s="849"/>
      <c r="J1782" s="832"/>
      <c r="K1782" s="832"/>
      <c r="L1782" s="849">
        <v>14.399999999999999</v>
      </c>
      <c r="M1782" s="849">
        <v>94635.62999999999</v>
      </c>
      <c r="N1782" s="832">
        <v>1</v>
      </c>
      <c r="O1782" s="832">
        <v>6571.9187499999998</v>
      </c>
      <c r="P1782" s="849">
        <v>14.260000000000002</v>
      </c>
      <c r="Q1782" s="849">
        <v>92153.499999999985</v>
      </c>
      <c r="R1782" s="837">
        <v>0.97377171790371131</v>
      </c>
      <c r="S1782" s="850">
        <v>6462.377279102383</v>
      </c>
    </row>
    <row r="1783" spans="1:19" ht="14.45" customHeight="1" x14ac:dyDescent="0.2">
      <c r="A1783" s="831" t="s">
        <v>6366</v>
      </c>
      <c r="B1783" s="832" t="s">
        <v>6367</v>
      </c>
      <c r="C1783" s="832" t="s">
        <v>616</v>
      </c>
      <c r="D1783" s="832" t="s">
        <v>6354</v>
      </c>
      <c r="E1783" s="832" t="s">
        <v>6368</v>
      </c>
      <c r="F1783" s="832" t="s">
        <v>6409</v>
      </c>
      <c r="G1783" s="832" t="s">
        <v>2288</v>
      </c>
      <c r="H1783" s="849"/>
      <c r="I1783" s="849"/>
      <c r="J1783" s="832"/>
      <c r="K1783" s="832"/>
      <c r="L1783" s="849">
        <v>6.37</v>
      </c>
      <c r="M1783" s="849">
        <v>170226.28</v>
      </c>
      <c r="N1783" s="832">
        <v>1</v>
      </c>
      <c r="O1783" s="832">
        <v>26723.120879120877</v>
      </c>
      <c r="P1783" s="849">
        <v>0.88</v>
      </c>
      <c r="Q1783" s="849">
        <v>22702.239999999998</v>
      </c>
      <c r="R1783" s="837">
        <v>0.13336507148014981</v>
      </c>
      <c r="S1783" s="850">
        <v>25797.999999999996</v>
      </c>
    </row>
    <row r="1784" spans="1:19" ht="14.45" customHeight="1" x14ac:dyDescent="0.2">
      <c r="A1784" s="831" t="s">
        <v>6366</v>
      </c>
      <c r="B1784" s="832" t="s">
        <v>6367</v>
      </c>
      <c r="C1784" s="832" t="s">
        <v>616</v>
      </c>
      <c r="D1784" s="832" t="s">
        <v>6354</v>
      </c>
      <c r="E1784" s="832" t="s">
        <v>6368</v>
      </c>
      <c r="F1784" s="832" t="s">
        <v>6410</v>
      </c>
      <c r="G1784" s="832" t="s">
        <v>2298</v>
      </c>
      <c r="H1784" s="849"/>
      <c r="I1784" s="849"/>
      <c r="J1784" s="832"/>
      <c r="K1784" s="832"/>
      <c r="L1784" s="849">
        <v>125.96000000000001</v>
      </c>
      <c r="M1784" s="849">
        <v>616018.69999999995</v>
      </c>
      <c r="N1784" s="832">
        <v>1</v>
      </c>
      <c r="O1784" s="832">
        <v>4890.5898697999355</v>
      </c>
      <c r="P1784" s="849">
        <v>97.99</v>
      </c>
      <c r="Q1784" s="849">
        <v>479228.92</v>
      </c>
      <c r="R1784" s="837">
        <v>0.77794540977408644</v>
      </c>
      <c r="S1784" s="850">
        <v>4890.5900602102256</v>
      </c>
    </row>
    <row r="1785" spans="1:19" ht="14.45" customHeight="1" x14ac:dyDescent="0.2">
      <c r="A1785" s="831" t="s">
        <v>6366</v>
      </c>
      <c r="B1785" s="832" t="s">
        <v>6367</v>
      </c>
      <c r="C1785" s="832" t="s">
        <v>616</v>
      </c>
      <c r="D1785" s="832" t="s">
        <v>6354</v>
      </c>
      <c r="E1785" s="832" t="s">
        <v>6368</v>
      </c>
      <c r="F1785" s="832" t="s">
        <v>6412</v>
      </c>
      <c r="G1785" s="832" t="s">
        <v>3215</v>
      </c>
      <c r="H1785" s="849"/>
      <c r="I1785" s="849"/>
      <c r="J1785" s="832"/>
      <c r="K1785" s="832"/>
      <c r="L1785" s="849">
        <v>19.29</v>
      </c>
      <c r="M1785" s="849">
        <v>180552.11</v>
      </c>
      <c r="N1785" s="832">
        <v>1</v>
      </c>
      <c r="O1785" s="832">
        <v>9359.8812856402274</v>
      </c>
      <c r="P1785" s="849">
        <v>52.72</v>
      </c>
      <c r="Q1785" s="849">
        <v>482405.39</v>
      </c>
      <c r="R1785" s="837">
        <v>2.6718346852883639</v>
      </c>
      <c r="S1785" s="850">
        <v>9150.3298558421848</v>
      </c>
    </row>
    <row r="1786" spans="1:19" ht="14.45" customHeight="1" x14ac:dyDescent="0.2">
      <c r="A1786" s="831" t="s">
        <v>6366</v>
      </c>
      <c r="B1786" s="832" t="s">
        <v>6367</v>
      </c>
      <c r="C1786" s="832" t="s">
        <v>616</v>
      </c>
      <c r="D1786" s="832" t="s">
        <v>6354</v>
      </c>
      <c r="E1786" s="832" t="s">
        <v>6368</v>
      </c>
      <c r="F1786" s="832" t="s">
        <v>6413</v>
      </c>
      <c r="G1786" s="832" t="s">
        <v>6414</v>
      </c>
      <c r="H1786" s="849">
        <v>4</v>
      </c>
      <c r="I1786" s="849">
        <v>194.96</v>
      </c>
      <c r="J1786" s="832">
        <v>1.3333333333333335</v>
      </c>
      <c r="K1786" s="832">
        <v>48.74</v>
      </c>
      <c r="L1786" s="849">
        <v>3</v>
      </c>
      <c r="M1786" s="849">
        <v>146.22</v>
      </c>
      <c r="N1786" s="832">
        <v>1</v>
      </c>
      <c r="O1786" s="832">
        <v>48.74</v>
      </c>
      <c r="P1786" s="849"/>
      <c r="Q1786" s="849"/>
      <c r="R1786" s="837"/>
      <c r="S1786" s="850"/>
    </row>
    <row r="1787" spans="1:19" ht="14.45" customHeight="1" x14ac:dyDescent="0.2">
      <c r="A1787" s="831" t="s">
        <v>6366</v>
      </c>
      <c r="B1787" s="832" t="s">
        <v>6367</v>
      </c>
      <c r="C1787" s="832" t="s">
        <v>616</v>
      </c>
      <c r="D1787" s="832" t="s">
        <v>6354</v>
      </c>
      <c r="E1787" s="832" t="s">
        <v>6368</v>
      </c>
      <c r="F1787" s="832" t="s">
        <v>6418</v>
      </c>
      <c r="G1787" s="832" t="s">
        <v>1345</v>
      </c>
      <c r="H1787" s="849">
        <v>0.2</v>
      </c>
      <c r="I1787" s="849">
        <v>15.37</v>
      </c>
      <c r="J1787" s="832"/>
      <c r="K1787" s="832">
        <v>76.849999999999994</v>
      </c>
      <c r="L1787" s="849"/>
      <c r="M1787" s="849"/>
      <c r="N1787" s="832"/>
      <c r="O1787" s="832"/>
      <c r="P1787" s="849"/>
      <c r="Q1787" s="849"/>
      <c r="R1787" s="837"/>
      <c r="S1787" s="850"/>
    </row>
    <row r="1788" spans="1:19" ht="14.45" customHeight="1" x14ac:dyDescent="0.2">
      <c r="A1788" s="831" t="s">
        <v>6366</v>
      </c>
      <c r="B1788" s="832" t="s">
        <v>6367</v>
      </c>
      <c r="C1788" s="832" t="s">
        <v>616</v>
      </c>
      <c r="D1788" s="832" t="s">
        <v>6354</v>
      </c>
      <c r="E1788" s="832" t="s">
        <v>6368</v>
      </c>
      <c r="F1788" s="832" t="s">
        <v>6423</v>
      </c>
      <c r="G1788" s="832" t="s">
        <v>1445</v>
      </c>
      <c r="H1788" s="849">
        <v>0.8</v>
      </c>
      <c r="I1788" s="849">
        <v>145.72</v>
      </c>
      <c r="J1788" s="832">
        <v>5.5779912035247153E-2</v>
      </c>
      <c r="K1788" s="832">
        <v>182.14999999999998</v>
      </c>
      <c r="L1788" s="849">
        <v>14.600000000000001</v>
      </c>
      <c r="M1788" s="849">
        <v>2612.41</v>
      </c>
      <c r="N1788" s="832">
        <v>1</v>
      </c>
      <c r="O1788" s="832">
        <v>178.93219178082188</v>
      </c>
      <c r="P1788" s="849">
        <v>9.8000000000000007</v>
      </c>
      <c r="Q1788" s="849">
        <v>1716.8700000000003</v>
      </c>
      <c r="R1788" s="837">
        <v>0.65719775992283003</v>
      </c>
      <c r="S1788" s="850">
        <v>175.19081632653064</v>
      </c>
    </row>
    <row r="1789" spans="1:19" ht="14.45" customHeight="1" x14ac:dyDescent="0.2">
      <c r="A1789" s="831" t="s">
        <v>6366</v>
      </c>
      <c r="B1789" s="832" t="s">
        <v>6367</v>
      </c>
      <c r="C1789" s="832" t="s">
        <v>616</v>
      </c>
      <c r="D1789" s="832" t="s">
        <v>6354</v>
      </c>
      <c r="E1789" s="832" t="s">
        <v>6368</v>
      </c>
      <c r="F1789" s="832" t="s">
        <v>6424</v>
      </c>
      <c r="G1789" s="832" t="s">
        <v>881</v>
      </c>
      <c r="H1789" s="849">
        <v>3.6</v>
      </c>
      <c r="I1789" s="849">
        <v>266.22000000000003</v>
      </c>
      <c r="J1789" s="832">
        <v>0.19946503630110818</v>
      </c>
      <c r="K1789" s="832">
        <v>73.95</v>
      </c>
      <c r="L1789" s="849">
        <v>19.399999999999999</v>
      </c>
      <c r="M1789" s="849">
        <v>1334.6699999999998</v>
      </c>
      <c r="N1789" s="832">
        <v>1</v>
      </c>
      <c r="O1789" s="832">
        <v>68.797422680412367</v>
      </c>
      <c r="P1789" s="849">
        <v>7.4</v>
      </c>
      <c r="Q1789" s="849">
        <v>444.36</v>
      </c>
      <c r="R1789" s="837">
        <v>0.3329362314279935</v>
      </c>
      <c r="S1789" s="850">
        <v>60.048648648648644</v>
      </c>
    </row>
    <row r="1790" spans="1:19" ht="14.45" customHeight="1" x14ac:dyDescent="0.2">
      <c r="A1790" s="831" t="s">
        <v>6366</v>
      </c>
      <c r="B1790" s="832" t="s">
        <v>6367</v>
      </c>
      <c r="C1790" s="832" t="s">
        <v>616</v>
      </c>
      <c r="D1790" s="832" t="s">
        <v>6354</v>
      </c>
      <c r="E1790" s="832" t="s">
        <v>6368</v>
      </c>
      <c r="F1790" s="832" t="s">
        <v>6425</v>
      </c>
      <c r="G1790" s="832" t="s">
        <v>3373</v>
      </c>
      <c r="H1790" s="849"/>
      <c r="I1790" s="849"/>
      <c r="J1790" s="832"/>
      <c r="K1790" s="832"/>
      <c r="L1790" s="849">
        <v>0.1</v>
      </c>
      <c r="M1790" s="849">
        <v>68.61</v>
      </c>
      <c r="N1790" s="832">
        <v>1</v>
      </c>
      <c r="O1790" s="832">
        <v>686.09999999999991</v>
      </c>
      <c r="P1790" s="849"/>
      <c r="Q1790" s="849"/>
      <c r="R1790" s="837"/>
      <c r="S1790" s="850"/>
    </row>
    <row r="1791" spans="1:19" ht="14.45" customHeight="1" x14ac:dyDescent="0.2">
      <c r="A1791" s="831" t="s">
        <v>6366</v>
      </c>
      <c r="B1791" s="832" t="s">
        <v>6367</v>
      </c>
      <c r="C1791" s="832" t="s">
        <v>616</v>
      </c>
      <c r="D1791" s="832" t="s">
        <v>6354</v>
      </c>
      <c r="E1791" s="832" t="s">
        <v>6368</v>
      </c>
      <c r="F1791" s="832" t="s">
        <v>6427</v>
      </c>
      <c r="G1791" s="832" t="s">
        <v>3373</v>
      </c>
      <c r="H1791" s="849"/>
      <c r="I1791" s="849"/>
      <c r="J1791" s="832"/>
      <c r="K1791" s="832"/>
      <c r="L1791" s="849">
        <v>1</v>
      </c>
      <c r="M1791" s="849">
        <v>343.09</v>
      </c>
      <c r="N1791" s="832">
        <v>1</v>
      </c>
      <c r="O1791" s="832">
        <v>343.09</v>
      </c>
      <c r="P1791" s="849"/>
      <c r="Q1791" s="849"/>
      <c r="R1791" s="837"/>
      <c r="S1791" s="850"/>
    </row>
    <row r="1792" spans="1:19" ht="14.45" customHeight="1" x14ac:dyDescent="0.2">
      <c r="A1792" s="831" t="s">
        <v>6366</v>
      </c>
      <c r="B1792" s="832" t="s">
        <v>6367</v>
      </c>
      <c r="C1792" s="832" t="s">
        <v>616</v>
      </c>
      <c r="D1792" s="832" t="s">
        <v>6354</v>
      </c>
      <c r="E1792" s="832" t="s">
        <v>6368</v>
      </c>
      <c r="F1792" s="832" t="s">
        <v>6428</v>
      </c>
      <c r="G1792" s="832" t="s">
        <v>1559</v>
      </c>
      <c r="H1792" s="849">
        <v>0.4</v>
      </c>
      <c r="I1792" s="849">
        <v>23.98</v>
      </c>
      <c r="J1792" s="832">
        <v>1</v>
      </c>
      <c r="K1792" s="832">
        <v>59.949999999999996</v>
      </c>
      <c r="L1792" s="849">
        <v>0.4</v>
      </c>
      <c r="M1792" s="849">
        <v>23.98</v>
      </c>
      <c r="N1792" s="832">
        <v>1</v>
      </c>
      <c r="O1792" s="832">
        <v>59.949999999999996</v>
      </c>
      <c r="P1792" s="849"/>
      <c r="Q1792" s="849"/>
      <c r="R1792" s="837"/>
      <c r="S1792" s="850"/>
    </row>
    <row r="1793" spans="1:19" ht="14.45" customHeight="1" x14ac:dyDescent="0.2">
      <c r="A1793" s="831" t="s">
        <v>6366</v>
      </c>
      <c r="B1793" s="832" t="s">
        <v>6367</v>
      </c>
      <c r="C1793" s="832" t="s">
        <v>616</v>
      </c>
      <c r="D1793" s="832" t="s">
        <v>6354</v>
      </c>
      <c r="E1793" s="832" t="s">
        <v>6368</v>
      </c>
      <c r="F1793" s="832" t="s">
        <v>6430</v>
      </c>
      <c r="G1793" s="832" t="s">
        <v>6431</v>
      </c>
      <c r="H1793" s="849">
        <v>0.02</v>
      </c>
      <c r="I1793" s="849">
        <v>5.53</v>
      </c>
      <c r="J1793" s="832">
        <v>6.5482534043812907E-2</v>
      </c>
      <c r="K1793" s="832">
        <v>276.5</v>
      </c>
      <c r="L1793" s="849">
        <v>0.38</v>
      </c>
      <c r="M1793" s="849">
        <v>84.45</v>
      </c>
      <c r="N1793" s="832">
        <v>1</v>
      </c>
      <c r="O1793" s="832">
        <v>222.23684210526315</v>
      </c>
      <c r="P1793" s="849">
        <v>0.1</v>
      </c>
      <c r="Q1793" s="849">
        <v>20.880000000000003</v>
      </c>
      <c r="R1793" s="837">
        <v>0.24724689165186503</v>
      </c>
      <c r="S1793" s="850">
        <v>208.8</v>
      </c>
    </row>
    <row r="1794" spans="1:19" ht="14.45" customHeight="1" x14ac:dyDescent="0.2">
      <c r="A1794" s="831" t="s">
        <v>6366</v>
      </c>
      <c r="B1794" s="832" t="s">
        <v>6367</v>
      </c>
      <c r="C1794" s="832" t="s">
        <v>616</v>
      </c>
      <c r="D1794" s="832" t="s">
        <v>6354</v>
      </c>
      <c r="E1794" s="832" t="s">
        <v>6368</v>
      </c>
      <c r="F1794" s="832" t="s">
        <v>6432</v>
      </c>
      <c r="G1794" s="832" t="s">
        <v>6433</v>
      </c>
      <c r="H1794" s="849"/>
      <c r="I1794" s="849"/>
      <c r="J1794" s="832"/>
      <c r="K1794" s="832"/>
      <c r="L1794" s="849">
        <v>2.1</v>
      </c>
      <c r="M1794" s="849">
        <v>246.32999999999998</v>
      </c>
      <c r="N1794" s="832">
        <v>1</v>
      </c>
      <c r="O1794" s="832">
        <v>117.29999999999998</v>
      </c>
      <c r="P1794" s="849">
        <v>2.1</v>
      </c>
      <c r="Q1794" s="849">
        <v>246.32999999999998</v>
      </c>
      <c r="R1794" s="837">
        <v>1</v>
      </c>
      <c r="S1794" s="850">
        <v>117.29999999999998</v>
      </c>
    </row>
    <row r="1795" spans="1:19" ht="14.45" customHeight="1" x14ac:dyDescent="0.2">
      <c r="A1795" s="831" t="s">
        <v>6366</v>
      </c>
      <c r="B1795" s="832" t="s">
        <v>6367</v>
      </c>
      <c r="C1795" s="832" t="s">
        <v>616</v>
      </c>
      <c r="D1795" s="832" t="s">
        <v>6354</v>
      </c>
      <c r="E1795" s="832" t="s">
        <v>6368</v>
      </c>
      <c r="F1795" s="832" t="s">
        <v>6434</v>
      </c>
      <c r="G1795" s="832" t="s">
        <v>1451</v>
      </c>
      <c r="H1795" s="849">
        <v>0.4</v>
      </c>
      <c r="I1795" s="849">
        <v>35.799999999999997</v>
      </c>
      <c r="J1795" s="832">
        <v>0.20532232163340217</v>
      </c>
      <c r="K1795" s="832">
        <v>89.499999999999986</v>
      </c>
      <c r="L1795" s="849">
        <v>2</v>
      </c>
      <c r="M1795" s="849">
        <v>174.35999999999999</v>
      </c>
      <c r="N1795" s="832">
        <v>1</v>
      </c>
      <c r="O1795" s="832">
        <v>87.179999999999993</v>
      </c>
      <c r="P1795" s="849">
        <v>0.60000000000000009</v>
      </c>
      <c r="Q1795" s="849">
        <v>39.9</v>
      </c>
      <c r="R1795" s="837">
        <v>0.22883688919476947</v>
      </c>
      <c r="S1795" s="850">
        <v>66.499999999999986</v>
      </c>
    </row>
    <row r="1796" spans="1:19" ht="14.45" customHeight="1" x14ac:dyDescent="0.2">
      <c r="A1796" s="831" t="s">
        <v>6366</v>
      </c>
      <c r="B1796" s="832" t="s">
        <v>6367</v>
      </c>
      <c r="C1796" s="832" t="s">
        <v>616</v>
      </c>
      <c r="D1796" s="832" t="s">
        <v>6354</v>
      </c>
      <c r="E1796" s="832" t="s">
        <v>6368</v>
      </c>
      <c r="F1796" s="832" t="s">
        <v>6438</v>
      </c>
      <c r="G1796" s="832" t="s">
        <v>1936</v>
      </c>
      <c r="H1796" s="849">
        <v>0.09</v>
      </c>
      <c r="I1796" s="849">
        <v>18.059999999999999</v>
      </c>
      <c r="J1796" s="832">
        <v>0.25000000000000006</v>
      </c>
      <c r="K1796" s="832">
        <v>200.66666666666666</v>
      </c>
      <c r="L1796" s="849">
        <v>0.36000000000000004</v>
      </c>
      <c r="M1796" s="849">
        <v>72.239999999999981</v>
      </c>
      <c r="N1796" s="832">
        <v>1</v>
      </c>
      <c r="O1796" s="832">
        <v>200.6666666666666</v>
      </c>
      <c r="P1796" s="849">
        <v>2.02</v>
      </c>
      <c r="Q1796" s="849">
        <v>381.31</v>
      </c>
      <c r="R1796" s="837">
        <v>5.2783776301218177</v>
      </c>
      <c r="S1796" s="850">
        <v>188.76732673267327</v>
      </c>
    </row>
    <row r="1797" spans="1:19" ht="14.45" customHeight="1" x14ac:dyDescent="0.2">
      <c r="A1797" s="831" t="s">
        <v>6366</v>
      </c>
      <c r="B1797" s="832" t="s">
        <v>6367</v>
      </c>
      <c r="C1797" s="832" t="s">
        <v>616</v>
      </c>
      <c r="D1797" s="832" t="s">
        <v>6354</v>
      </c>
      <c r="E1797" s="832" t="s">
        <v>6368</v>
      </c>
      <c r="F1797" s="832" t="s">
        <v>6439</v>
      </c>
      <c r="G1797" s="832" t="s">
        <v>2816</v>
      </c>
      <c r="H1797" s="849">
        <v>0.86</v>
      </c>
      <c r="I1797" s="849">
        <v>2023.4899999999998</v>
      </c>
      <c r="J1797" s="832">
        <v>8.0373832518138316E-2</v>
      </c>
      <c r="K1797" s="832">
        <v>2352.895348837209</v>
      </c>
      <c r="L1797" s="849">
        <v>10.7</v>
      </c>
      <c r="M1797" s="849">
        <v>25175.98</v>
      </c>
      <c r="N1797" s="832">
        <v>1</v>
      </c>
      <c r="O1797" s="832">
        <v>2352.895327102804</v>
      </c>
      <c r="P1797" s="849"/>
      <c r="Q1797" s="849"/>
      <c r="R1797" s="837"/>
      <c r="S1797" s="850"/>
    </row>
    <row r="1798" spans="1:19" ht="14.45" customHeight="1" x14ac:dyDescent="0.2">
      <c r="A1798" s="831" t="s">
        <v>6366</v>
      </c>
      <c r="B1798" s="832" t="s">
        <v>6367</v>
      </c>
      <c r="C1798" s="832" t="s">
        <v>616</v>
      </c>
      <c r="D1798" s="832" t="s">
        <v>6354</v>
      </c>
      <c r="E1798" s="832" t="s">
        <v>6368</v>
      </c>
      <c r="F1798" s="832" t="s">
        <v>6440</v>
      </c>
      <c r="G1798" s="832" t="s">
        <v>6441</v>
      </c>
      <c r="H1798" s="849"/>
      <c r="I1798" s="849"/>
      <c r="J1798" s="832"/>
      <c r="K1798" s="832"/>
      <c r="L1798" s="849">
        <v>1</v>
      </c>
      <c r="M1798" s="849">
        <v>2304.59</v>
      </c>
      <c r="N1798" s="832">
        <v>1</v>
      </c>
      <c r="O1798" s="832">
        <v>2304.59</v>
      </c>
      <c r="P1798" s="849"/>
      <c r="Q1798" s="849"/>
      <c r="R1798" s="837"/>
      <c r="S1798" s="850"/>
    </row>
    <row r="1799" spans="1:19" ht="14.45" customHeight="1" x14ac:dyDescent="0.2">
      <c r="A1799" s="831" t="s">
        <v>6366</v>
      </c>
      <c r="B1799" s="832" t="s">
        <v>6367</v>
      </c>
      <c r="C1799" s="832" t="s">
        <v>616</v>
      </c>
      <c r="D1799" s="832" t="s">
        <v>6354</v>
      </c>
      <c r="E1799" s="832" t="s">
        <v>6368</v>
      </c>
      <c r="F1799" s="832" t="s">
        <v>6442</v>
      </c>
      <c r="G1799" s="832" t="s">
        <v>6443</v>
      </c>
      <c r="H1799" s="849">
        <v>7.19</v>
      </c>
      <c r="I1799" s="849">
        <v>3579.02</v>
      </c>
      <c r="J1799" s="832">
        <v>22.469989954796585</v>
      </c>
      <c r="K1799" s="832">
        <v>497.77746870653681</v>
      </c>
      <c r="L1799" s="849">
        <v>0.32</v>
      </c>
      <c r="M1799" s="849">
        <v>159.28</v>
      </c>
      <c r="N1799" s="832">
        <v>1</v>
      </c>
      <c r="O1799" s="832">
        <v>497.75</v>
      </c>
      <c r="P1799" s="849"/>
      <c r="Q1799" s="849"/>
      <c r="R1799" s="837"/>
      <c r="S1799" s="850"/>
    </row>
    <row r="1800" spans="1:19" ht="14.45" customHeight="1" x14ac:dyDescent="0.2">
      <c r="A1800" s="831" t="s">
        <v>6366</v>
      </c>
      <c r="B1800" s="832" t="s">
        <v>6367</v>
      </c>
      <c r="C1800" s="832" t="s">
        <v>616</v>
      </c>
      <c r="D1800" s="832" t="s">
        <v>6354</v>
      </c>
      <c r="E1800" s="832" t="s">
        <v>6368</v>
      </c>
      <c r="F1800" s="832" t="s">
        <v>6444</v>
      </c>
      <c r="G1800" s="832" t="s">
        <v>6443</v>
      </c>
      <c r="H1800" s="849">
        <v>2.54</v>
      </c>
      <c r="I1800" s="849">
        <v>421.46</v>
      </c>
      <c r="J1800" s="832">
        <v>5.1840098400984012</v>
      </c>
      <c r="K1800" s="832">
        <v>165.9291338582677</v>
      </c>
      <c r="L1800" s="849">
        <v>0.49</v>
      </c>
      <c r="M1800" s="849">
        <v>81.3</v>
      </c>
      <c r="N1800" s="832">
        <v>1</v>
      </c>
      <c r="O1800" s="832">
        <v>165.91836734693877</v>
      </c>
      <c r="P1800" s="849"/>
      <c r="Q1800" s="849"/>
      <c r="R1800" s="837"/>
      <c r="S1800" s="850"/>
    </row>
    <row r="1801" spans="1:19" ht="14.45" customHeight="1" x14ac:dyDescent="0.2">
      <c r="A1801" s="831" t="s">
        <v>6366</v>
      </c>
      <c r="B1801" s="832" t="s">
        <v>6367</v>
      </c>
      <c r="C1801" s="832" t="s">
        <v>616</v>
      </c>
      <c r="D1801" s="832" t="s">
        <v>6354</v>
      </c>
      <c r="E1801" s="832" t="s">
        <v>6368</v>
      </c>
      <c r="F1801" s="832" t="s">
        <v>6458</v>
      </c>
      <c r="G1801" s="832" t="s">
        <v>2797</v>
      </c>
      <c r="H1801" s="849">
        <v>20.950000000000003</v>
      </c>
      <c r="I1801" s="849">
        <v>5526.18</v>
      </c>
      <c r="J1801" s="832">
        <v>0.24234527858712832</v>
      </c>
      <c r="K1801" s="832">
        <v>263.77947494033413</v>
      </c>
      <c r="L1801" s="849">
        <v>232.46</v>
      </c>
      <c r="M1801" s="849">
        <v>22802.920000000002</v>
      </c>
      <c r="N1801" s="832">
        <v>1</v>
      </c>
      <c r="O1801" s="832">
        <v>98.09395164759529</v>
      </c>
      <c r="P1801" s="849">
        <v>90.39</v>
      </c>
      <c r="Q1801" s="849">
        <v>7119.13</v>
      </c>
      <c r="R1801" s="837">
        <v>0.31220256002301455</v>
      </c>
      <c r="S1801" s="850">
        <v>78.76015045912159</v>
      </c>
    </row>
    <row r="1802" spans="1:19" ht="14.45" customHeight="1" x14ac:dyDescent="0.2">
      <c r="A1802" s="831" t="s">
        <v>6366</v>
      </c>
      <c r="B1802" s="832" t="s">
        <v>6367</v>
      </c>
      <c r="C1802" s="832" t="s">
        <v>616</v>
      </c>
      <c r="D1802" s="832" t="s">
        <v>6354</v>
      </c>
      <c r="E1802" s="832" t="s">
        <v>6368</v>
      </c>
      <c r="F1802" s="832" t="s">
        <v>6466</v>
      </c>
      <c r="G1802" s="832" t="s">
        <v>6467</v>
      </c>
      <c r="H1802" s="849">
        <v>1</v>
      </c>
      <c r="I1802" s="849">
        <v>6711.62</v>
      </c>
      <c r="J1802" s="832"/>
      <c r="K1802" s="832">
        <v>6711.62</v>
      </c>
      <c r="L1802" s="849"/>
      <c r="M1802" s="849"/>
      <c r="N1802" s="832"/>
      <c r="O1802" s="832"/>
      <c r="P1802" s="849">
        <v>5</v>
      </c>
      <c r="Q1802" s="849">
        <v>33533</v>
      </c>
      <c r="R1802" s="837"/>
      <c r="S1802" s="850">
        <v>6706.6</v>
      </c>
    </row>
    <row r="1803" spans="1:19" ht="14.45" customHeight="1" x14ac:dyDescent="0.2">
      <c r="A1803" s="831" t="s">
        <v>6366</v>
      </c>
      <c r="B1803" s="832" t="s">
        <v>6367</v>
      </c>
      <c r="C1803" s="832" t="s">
        <v>616</v>
      </c>
      <c r="D1803" s="832" t="s">
        <v>6354</v>
      </c>
      <c r="E1803" s="832" t="s">
        <v>6368</v>
      </c>
      <c r="F1803" s="832" t="s">
        <v>6468</v>
      </c>
      <c r="G1803" s="832" t="s">
        <v>2797</v>
      </c>
      <c r="H1803" s="849">
        <v>13.739999999999998</v>
      </c>
      <c r="I1803" s="849">
        <v>36243.880000000005</v>
      </c>
      <c r="J1803" s="832">
        <v>0.59007670175923033</v>
      </c>
      <c r="K1803" s="832">
        <v>2637.836972343523</v>
      </c>
      <c r="L1803" s="849">
        <v>40.769999999999996</v>
      </c>
      <c r="M1803" s="849">
        <v>61422.32</v>
      </c>
      <c r="N1803" s="832">
        <v>1</v>
      </c>
      <c r="O1803" s="832">
        <v>1506.5567819475107</v>
      </c>
      <c r="P1803" s="849">
        <v>10.31</v>
      </c>
      <c r="Q1803" s="849">
        <v>4913.03</v>
      </c>
      <c r="R1803" s="837">
        <v>7.9987698282969449E-2</v>
      </c>
      <c r="S1803" s="850">
        <v>476.53055286129967</v>
      </c>
    </row>
    <row r="1804" spans="1:19" ht="14.45" customHeight="1" x14ac:dyDescent="0.2">
      <c r="A1804" s="831" t="s">
        <v>6366</v>
      </c>
      <c r="B1804" s="832" t="s">
        <v>6367</v>
      </c>
      <c r="C1804" s="832" t="s">
        <v>616</v>
      </c>
      <c r="D1804" s="832" t="s">
        <v>6354</v>
      </c>
      <c r="E1804" s="832" t="s">
        <v>6368</v>
      </c>
      <c r="F1804" s="832" t="s">
        <v>6469</v>
      </c>
      <c r="G1804" s="832" t="s">
        <v>2797</v>
      </c>
      <c r="H1804" s="849">
        <v>7.78</v>
      </c>
      <c r="I1804" s="849">
        <v>10261.11</v>
      </c>
      <c r="J1804" s="832">
        <v>0.32147593499118859</v>
      </c>
      <c r="K1804" s="832">
        <v>1318.9087403598971</v>
      </c>
      <c r="L1804" s="849">
        <v>80.56</v>
      </c>
      <c r="M1804" s="849">
        <v>31918.75</v>
      </c>
      <c r="N1804" s="832">
        <v>1</v>
      </c>
      <c r="O1804" s="832">
        <v>396.21089870903671</v>
      </c>
      <c r="P1804" s="849">
        <v>48.78</v>
      </c>
      <c r="Q1804" s="849">
        <v>10958.44</v>
      </c>
      <c r="R1804" s="837">
        <v>0.34332296847464266</v>
      </c>
      <c r="S1804" s="850">
        <v>224.65026650266503</v>
      </c>
    </row>
    <row r="1805" spans="1:19" ht="14.45" customHeight="1" x14ac:dyDescent="0.2">
      <c r="A1805" s="831" t="s">
        <v>6366</v>
      </c>
      <c r="B1805" s="832" t="s">
        <v>6367</v>
      </c>
      <c r="C1805" s="832" t="s">
        <v>616</v>
      </c>
      <c r="D1805" s="832" t="s">
        <v>6354</v>
      </c>
      <c r="E1805" s="832" t="s">
        <v>6368</v>
      </c>
      <c r="F1805" s="832" t="s">
        <v>6470</v>
      </c>
      <c r="G1805" s="832" t="s">
        <v>779</v>
      </c>
      <c r="H1805" s="849"/>
      <c r="I1805" s="849"/>
      <c r="J1805" s="832"/>
      <c r="K1805" s="832"/>
      <c r="L1805" s="849">
        <v>4</v>
      </c>
      <c r="M1805" s="849">
        <v>3157.16</v>
      </c>
      <c r="N1805" s="832">
        <v>1</v>
      </c>
      <c r="O1805" s="832">
        <v>789.29</v>
      </c>
      <c r="P1805" s="849"/>
      <c r="Q1805" s="849"/>
      <c r="R1805" s="837"/>
      <c r="S1805" s="850"/>
    </row>
    <row r="1806" spans="1:19" ht="14.45" customHeight="1" x14ac:dyDescent="0.2">
      <c r="A1806" s="831" t="s">
        <v>6366</v>
      </c>
      <c r="B1806" s="832" t="s">
        <v>6367</v>
      </c>
      <c r="C1806" s="832" t="s">
        <v>616</v>
      </c>
      <c r="D1806" s="832" t="s">
        <v>6354</v>
      </c>
      <c r="E1806" s="832" t="s">
        <v>6368</v>
      </c>
      <c r="F1806" s="832" t="s">
        <v>6471</v>
      </c>
      <c r="G1806" s="832" t="s">
        <v>2831</v>
      </c>
      <c r="H1806" s="849"/>
      <c r="I1806" s="849"/>
      <c r="J1806" s="832"/>
      <c r="K1806" s="832"/>
      <c r="L1806" s="849"/>
      <c r="M1806" s="849"/>
      <c r="N1806" s="832"/>
      <c r="O1806" s="832"/>
      <c r="P1806" s="849">
        <v>0.8</v>
      </c>
      <c r="Q1806" s="849">
        <v>461.37</v>
      </c>
      <c r="R1806" s="837"/>
      <c r="S1806" s="850">
        <v>576.71249999999998</v>
      </c>
    </row>
    <row r="1807" spans="1:19" ht="14.45" customHeight="1" x14ac:dyDescent="0.2">
      <c r="A1807" s="831" t="s">
        <v>6366</v>
      </c>
      <c r="B1807" s="832" t="s">
        <v>6367</v>
      </c>
      <c r="C1807" s="832" t="s">
        <v>616</v>
      </c>
      <c r="D1807" s="832" t="s">
        <v>6354</v>
      </c>
      <c r="E1807" s="832" t="s">
        <v>6368</v>
      </c>
      <c r="F1807" s="832" t="s">
        <v>6472</v>
      </c>
      <c r="G1807" s="832" t="s">
        <v>2831</v>
      </c>
      <c r="H1807" s="849">
        <v>1.4</v>
      </c>
      <c r="I1807" s="849">
        <v>9424.0299999999988</v>
      </c>
      <c r="J1807" s="832">
        <v>0.43162375938334419</v>
      </c>
      <c r="K1807" s="832">
        <v>6731.45</v>
      </c>
      <c r="L1807" s="849">
        <v>8.8000000000000007</v>
      </c>
      <c r="M1807" s="849">
        <v>21833.9</v>
      </c>
      <c r="N1807" s="832">
        <v>1</v>
      </c>
      <c r="O1807" s="832">
        <v>2481.125</v>
      </c>
      <c r="P1807" s="849">
        <v>20.399999999999999</v>
      </c>
      <c r="Q1807" s="849">
        <v>10885.11</v>
      </c>
      <c r="R1807" s="837">
        <v>0.49854171723787322</v>
      </c>
      <c r="S1807" s="850">
        <v>533.5838235294118</v>
      </c>
    </row>
    <row r="1808" spans="1:19" ht="14.45" customHeight="1" x14ac:dyDescent="0.2">
      <c r="A1808" s="831" t="s">
        <v>6366</v>
      </c>
      <c r="B1808" s="832" t="s">
        <v>6367</v>
      </c>
      <c r="C1808" s="832" t="s">
        <v>616</v>
      </c>
      <c r="D1808" s="832" t="s">
        <v>6354</v>
      </c>
      <c r="E1808" s="832" t="s">
        <v>6368</v>
      </c>
      <c r="F1808" s="832" t="s">
        <v>6483</v>
      </c>
      <c r="G1808" s="832" t="s">
        <v>6482</v>
      </c>
      <c r="H1808" s="849"/>
      <c r="I1808" s="849"/>
      <c r="J1808" s="832"/>
      <c r="K1808" s="832"/>
      <c r="L1808" s="849">
        <v>5</v>
      </c>
      <c r="M1808" s="849">
        <v>364806.7</v>
      </c>
      <c r="N1808" s="832">
        <v>1</v>
      </c>
      <c r="O1808" s="832">
        <v>72961.34</v>
      </c>
      <c r="P1808" s="849"/>
      <c r="Q1808" s="849"/>
      <c r="R1808" s="837"/>
      <c r="S1808" s="850"/>
    </row>
    <row r="1809" spans="1:19" ht="14.45" customHeight="1" x14ac:dyDescent="0.2">
      <c r="A1809" s="831" t="s">
        <v>6366</v>
      </c>
      <c r="B1809" s="832" t="s">
        <v>6367</v>
      </c>
      <c r="C1809" s="832" t="s">
        <v>616</v>
      </c>
      <c r="D1809" s="832" t="s">
        <v>6354</v>
      </c>
      <c r="E1809" s="832" t="s">
        <v>6368</v>
      </c>
      <c r="F1809" s="832" t="s">
        <v>6487</v>
      </c>
      <c r="G1809" s="832" t="s">
        <v>6488</v>
      </c>
      <c r="H1809" s="849">
        <v>0.35</v>
      </c>
      <c r="I1809" s="849">
        <v>379.43</v>
      </c>
      <c r="J1809" s="832">
        <v>9.4403889311856531E-2</v>
      </c>
      <c r="K1809" s="832">
        <v>1084.0857142857144</v>
      </c>
      <c r="L1809" s="849">
        <v>5.67</v>
      </c>
      <c r="M1809" s="849">
        <v>4019.22</v>
      </c>
      <c r="N1809" s="832">
        <v>1</v>
      </c>
      <c r="O1809" s="832">
        <v>708.85714285714278</v>
      </c>
      <c r="P1809" s="849">
        <v>1.0900000000000001</v>
      </c>
      <c r="Q1809" s="849">
        <v>573.12</v>
      </c>
      <c r="R1809" s="837">
        <v>0.14259483183304225</v>
      </c>
      <c r="S1809" s="850">
        <v>525.79816513761466</v>
      </c>
    </row>
    <row r="1810" spans="1:19" ht="14.45" customHeight="1" x14ac:dyDescent="0.2">
      <c r="A1810" s="831" t="s">
        <v>6366</v>
      </c>
      <c r="B1810" s="832" t="s">
        <v>6367</v>
      </c>
      <c r="C1810" s="832" t="s">
        <v>616</v>
      </c>
      <c r="D1810" s="832" t="s">
        <v>6354</v>
      </c>
      <c r="E1810" s="832" t="s">
        <v>6368</v>
      </c>
      <c r="F1810" s="832" t="s">
        <v>6489</v>
      </c>
      <c r="G1810" s="832" t="s">
        <v>6488</v>
      </c>
      <c r="H1810" s="849">
        <v>4.87</v>
      </c>
      <c r="I1810" s="849">
        <v>1759.85</v>
      </c>
      <c r="J1810" s="832">
        <v>0.31306870842813667</v>
      </c>
      <c r="K1810" s="832">
        <v>361.36550308008214</v>
      </c>
      <c r="L1810" s="849">
        <v>18.240000000000002</v>
      </c>
      <c r="M1810" s="849">
        <v>5621.2899999999991</v>
      </c>
      <c r="N1810" s="832">
        <v>1</v>
      </c>
      <c r="O1810" s="832">
        <v>308.18475877192975</v>
      </c>
      <c r="P1810" s="849">
        <v>24.99</v>
      </c>
      <c r="Q1810" s="849">
        <v>5470.3099999999995</v>
      </c>
      <c r="R1810" s="837">
        <v>0.97314139636987251</v>
      </c>
      <c r="S1810" s="850">
        <v>218.8999599839936</v>
      </c>
    </row>
    <row r="1811" spans="1:19" ht="14.45" customHeight="1" x14ac:dyDescent="0.2">
      <c r="A1811" s="831" t="s">
        <v>6366</v>
      </c>
      <c r="B1811" s="832" t="s">
        <v>6367</v>
      </c>
      <c r="C1811" s="832" t="s">
        <v>616</v>
      </c>
      <c r="D1811" s="832" t="s">
        <v>6354</v>
      </c>
      <c r="E1811" s="832" t="s">
        <v>6368</v>
      </c>
      <c r="F1811" s="832" t="s">
        <v>6490</v>
      </c>
      <c r="G1811" s="832" t="s">
        <v>6488</v>
      </c>
      <c r="H1811" s="849">
        <v>0.32</v>
      </c>
      <c r="I1811" s="849">
        <v>38.54</v>
      </c>
      <c r="J1811" s="832">
        <v>3.1313984854886408E-2</v>
      </c>
      <c r="K1811" s="832">
        <v>120.4375</v>
      </c>
      <c r="L1811" s="849">
        <v>12.100000000000001</v>
      </c>
      <c r="M1811" s="849">
        <v>1230.76</v>
      </c>
      <c r="N1811" s="832">
        <v>1</v>
      </c>
      <c r="O1811" s="832">
        <v>101.71570247933883</v>
      </c>
      <c r="P1811" s="849">
        <v>23.15</v>
      </c>
      <c r="Q1811" s="849">
        <v>1833.48</v>
      </c>
      <c r="R1811" s="837">
        <v>1.4897136728525464</v>
      </c>
      <c r="S1811" s="850">
        <v>79.2</v>
      </c>
    </row>
    <row r="1812" spans="1:19" ht="14.45" customHeight="1" x14ac:dyDescent="0.2">
      <c r="A1812" s="831" t="s">
        <v>6366</v>
      </c>
      <c r="B1812" s="832" t="s">
        <v>6367</v>
      </c>
      <c r="C1812" s="832" t="s">
        <v>616</v>
      </c>
      <c r="D1812" s="832" t="s">
        <v>6354</v>
      </c>
      <c r="E1812" s="832" t="s">
        <v>6368</v>
      </c>
      <c r="F1812" s="832" t="s">
        <v>6491</v>
      </c>
      <c r="G1812" s="832" t="s">
        <v>6488</v>
      </c>
      <c r="H1812" s="849">
        <v>0.8</v>
      </c>
      <c r="I1812" s="849">
        <v>1156.3699999999999</v>
      </c>
      <c r="J1812" s="832">
        <v>7.3468876889423412E-2</v>
      </c>
      <c r="K1812" s="832">
        <v>1445.4624999999999</v>
      </c>
      <c r="L1812" s="849">
        <v>13.09</v>
      </c>
      <c r="M1812" s="849">
        <v>15739.59</v>
      </c>
      <c r="N1812" s="832">
        <v>1</v>
      </c>
      <c r="O1812" s="832">
        <v>1202.4132925897632</v>
      </c>
      <c r="P1812" s="849">
        <v>5</v>
      </c>
      <c r="Q1812" s="849">
        <v>3674</v>
      </c>
      <c r="R1812" s="837">
        <v>0.23342412350004035</v>
      </c>
      <c r="S1812" s="850">
        <v>734.8</v>
      </c>
    </row>
    <row r="1813" spans="1:19" ht="14.45" customHeight="1" x14ac:dyDescent="0.2">
      <c r="A1813" s="831" t="s">
        <v>6366</v>
      </c>
      <c r="B1813" s="832" t="s">
        <v>6367</v>
      </c>
      <c r="C1813" s="832" t="s">
        <v>616</v>
      </c>
      <c r="D1813" s="832" t="s">
        <v>6354</v>
      </c>
      <c r="E1813" s="832" t="s">
        <v>6368</v>
      </c>
      <c r="F1813" s="832" t="s">
        <v>6492</v>
      </c>
      <c r="G1813" s="832" t="s">
        <v>6493</v>
      </c>
      <c r="H1813" s="849">
        <v>4.2</v>
      </c>
      <c r="I1813" s="849">
        <v>3005.85</v>
      </c>
      <c r="J1813" s="832">
        <v>0.49745467905455726</v>
      </c>
      <c r="K1813" s="832">
        <v>715.67857142857133</v>
      </c>
      <c r="L1813" s="849">
        <v>21.7</v>
      </c>
      <c r="M1813" s="849">
        <v>6042.46</v>
      </c>
      <c r="N1813" s="832">
        <v>1</v>
      </c>
      <c r="O1813" s="832">
        <v>278.45437788018432</v>
      </c>
      <c r="P1813" s="849">
        <v>17.479999999999997</v>
      </c>
      <c r="Q1813" s="849">
        <v>1823.9399999999998</v>
      </c>
      <c r="R1813" s="837">
        <v>0.30185388070421648</v>
      </c>
      <c r="S1813" s="850">
        <v>104.34439359267735</v>
      </c>
    </row>
    <row r="1814" spans="1:19" ht="14.45" customHeight="1" x14ac:dyDescent="0.2">
      <c r="A1814" s="831" t="s">
        <v>6366</v>
      </c>
      <c r="B1814" s="832" t="s">
        <v>6367</v>
      </c>
      <c r="C1814" s="832" t="s">
        <v>616</v>
      </c>
      <c r="D1814" s="832" t="s">
        <v>6354</v>
      </c>
      <c r="E1814" s="832" t="s">
        <v>6368</v>
      </c>
      <c r="F1814" s="832" t="s">
        <v>6494</v>
      </c>
      <c r="G1814" s="832" t="s">
        <v>6493</v>
      </c>
      <c r="H1814" s="849">
        <v>2.69</v>
      </c>
      <c r="I1814" s="849">
        <v>3850.35</v>
      </c>
      <c r="J1814" s="832">
        <v>9.3830670287307766E-2</v>
      </c>
      <c r="K1814" s="832">
        <v>1431.3568773234201</v>
      </c>
      <c r="L1814" s="849">
        <v>51.32</v>
      </c>
      <c r="M1814" s="849">
        <v>41035.089999999997</v>
      </c>
      <c r="N1814" s="832">
        <v>1</v>
      </c>
      <c r="O1814" s="832">
        <v>799.59255650818386</v>
      </c>
      <c r="P1814" s="849">
        <v>58.99</v>
      </c>
      <c r="Q1814" s="849">
        <v>10589.35</v>
      </c>
      <c r="R1814" s="837">
        <v>0.25805597112130135</v>
      </c>
      <c r="S1814" s="850">
        <v>179.51093405661976</v>
      </c>
    </row>
    <row r="1815" spans="1:19" ht="14.45" customHeight="1" x14ac:dyDescent="0.2">
      <c r="A1815" s="831" t="s">
        <v>6366</v>
      </c>
      <c r="B1815" s="832" t="s">
        <v>6367</v>
      </c>
      <c r="C1815" s="832" t="s">
        <v>616</v>
      </c>
      <c r="D1815" s="832" t="s">
        <v>6354</v>
      </c>
      <c r="E1815" s="832" t="s">
        <v>6368</v>
      </c>
      <c r="F1815" s="832" t="s">
        <v>6497</v>
      </c>
      <c r="G1815" s="832" t="s">
        <v>2816</v>
      </c>
      <c r="H1815" s="849"/>
      <c r="I1815" s="849"/>
      <c r="J1815" s="832"/>
      <c r="K1815" s="832"/>
      <c r="L1815" s="849">
        <v>9.2100000000000009</v>
      </c>
      <c r="M1815" s="849">
        <v>7223.3899999999994</v>
      </c>
      <c r="N1815" s="832">
        <v>1</v>
      </c>
      <c r="O1815" s="832">
        <v>784.29858849077073</v>
      </c>
      <c r="P1815" s="849"/>
      <c r="Q1815" s="849"/>
      <c r="R1815" s="837"/>
      <c r="S1815" s="850"/>
    </row>
    <row r="1816" spans="1:19" ht="14.45" customHeight="1" x14ac:dyDescent="0.2">
      <c r="A1816" s="831" t="s">
        <v>6366</v>
      </c>
      <c r="B1816" s="832" t="s">
        <v>6367</v>
      </c>
      <c r="C1816" s="832" t="s">
        <v>616</v>
      </c>
      <c r="D1816" s="832" t="s">
        <v>6354</v>
      </c>
      <c r="E1816" s="832" t="s">
        <v>6368</v>
      </c>
      <c r="F1816" s="832" t="s">
        <v>6502</v>
      </c>
      <c r="G1816" s="832" t="s">
        <v>6503</v>
      </c>
      <c r="H1816" s="849">
        <v>2.9</v>
      </c>
      <c r="I1816" s="849">
        <v>1060.81</v>
      </c>
      <c r="J1816" s="832">
        <v>6.9931328451986269E-2</v>
      </c>
      <c r="K1816" s="832">
        <v>365.79655172413794</v>
      </c>
      <c r="L1816" s="849">
        <v>56.449999999999996</v>
      </c>
      <c r="M1816" s="849">
        <v>15169.310000000001</v>
      </c>
      <c r="N1816" s="832">
        <v>1</v>
      </c>
      <c r="O1816" s="832">
        <v>268.72116917626221</v>
      </c>
      <c r="P1816" s="849">
        <v>74.039999999999992</v>
      </c>
      <c r="Q1816" s="849">
        <v>11569.769999999999</v>
      </c>
      <c r="R1816" s="837">
        <v>0.76270904873062761</v>
      </c>
      <c r="S1816" s="850">
        <v>156.26377633711508</v>
      </c>
    </row>
    <row r="1817" spans="1:19" ht="14.45" customHeight="1" x14ac:dyDescent="0.2">
      <c r="A1817" s="831" t="s">
        <v>6366</v>
      </c>
      <c r="B1817" s="832" t="s">
        <v>6367</v>
      </c>
      <c r="C1817" s="832" t="s">
        <v>616</v>
      </c>
      <c r="D1817" s="832" t="s">
        <v>6354</v>
      </c>
      <c r="E1817" s="832" t="s">
        <v>6368</v>
      </c>
      <c r="F1817" s="832" t="s">
        <v>6504</v>
      </c>
      <c r="G1817" s="832" t="s">
        <v>3205</v>
      </c>
      <c r="H1817" s="849"/>
      <c r="I1817" s="849"/>
      <c r="J1817" s="832"/>
      <c r="K1817" s="832"/>
      <c r="L1817" s="849"/>
      <c r="M1817" s="849"/>
      <c r="N1817" s="832"/>
      <c r="O1817" s="832"/>
      <c r="P1817" s="849">
        <v>1</v>
      </c>
      <c r="Q1817" s="849">
        <v>39423.9</v>
      </c>
      <c r="R1817" s="837"/>
      <c r="S1817" s="850">
        <v>39423.9</v>
      </c>
    </row>
    <row r="1818" spans="1:19" ht="14.45" customHeight="1" x14ac:dyDescent="0.2">
      <c r="A1818" s="831" t="s">
        <v>6366</v>
      </c>
      <c r="B1818" s="832" t="s">
        <v>6367</v>
      </c>
      <c r="C1818" s="832" t="s">
        <v>616</v>
      </c>
      <c r="D1818" s="832" t="s">
        <v>6354</v>
      </c>
      <c r="E1818" s="832" t="s">
        <v>6368</v>
      </c>
      <c r="F1818" s="832" t="s">
        <v>6505</v>
      </c>
      <c r="G1818" s="832" t="s">
        <v>2816</v>
      </c>
      <c r="H1818" s="849"/>
      <c r="I1818" s="849"/>
      <c r="J1818" s="832"/>
      <c r="K1818" s="832"/>
      <c r="L1818" s="849">
        <v>8.6</v>
      </c>
      <c r="M1818" s="849">
        <v>1501.58</v>
      </c>
      <c r="N1818" s="832">
        <v>1</v>
      </c>
      <c r="O1818" s="832">
        <v>174.60232558139535</v>
      </c>
      <c r="P1818" s="849">
        <v>5.8900000000000006</v>
      </c>
      <c r="Q1818" s="849">
        <v>533.93000000000006</v>
      </c>
      <c r="R1818" s="837">
        <v>0.35557879034084106</v>
      </c>
      <c r="S1818" s="850">
        <v>90.650254668930387</v>
      </c>
    </row>
    <row r="1819" spans="1:19" ht="14.45" customHeight="1" x14ac:dyDescent="0.2">
      <c r="A1819" s="831" t="s">
        <v>6366</v>
      </c>
      <c r="B1819" s="832" t="s">
        <v>6367</v>
      </c>
      <c r="C1819" s="832" t="s">
        <v>616</v>
      </c>
      <c r="D1819" s="832" t="s">
        <v>6354</v>
      </c>
      <c r="E1819" s="832" t="s">
        <v>6368</v>
      </c>
      <c r="F1819" s="832" t="s">
        <v>6506</v>
      </c>
      <c r="G1819" s="832" t="s">
        <v>6507</v>
      </c>
      <c r="H1819" s="849"/>
      <c r="I1819" s="849"/>
      <c r="J1819" s="832"/>
      <c r="K1819" s="832"/>
      <c r="L1819" s="849">
        <v>4.4800000000000004</v>
      </c>
      <c r="M1819" s="849">
        <v>39333.949999999997</v>
      </c>
      <c r="N1819" s="832">
        <v>1</v>
      </c>
      <c r="O1819" s="832">
        <v>8779.8995535714275</v>
      </c>
      <c r="P1819" s="849"/>
      <c r="Q1819" s="849"/>
      <c r="R1819" s="837"/>
      <c r="S1819" s="850"/>
    </row>
    <row r="1820" spans="1:19" ht="14.45" customHeight="1" x14ac:dyDescent="0.2">
      <c r="A1820" s="831" t="s">
        <v>6366</v>
      </c>
      <c r="B1820" s="832" t="s">
        <v>6367</v>
      </c>
      <c r="C1820" s="832" t="s">
        <v>616</v>
      </c>
      <c r="D1820" s="832" t="s">
        <v>6354</v>
      </c>
      <c r="E1820" s="832" t="s">
        <v>6368</v>
      </c>
      <c r="F1820" s="832" t="s">
        <v>6508</v>
      </c>
      <c r="G1820" s="832" t="s">
        <v>1043</v>
      </c>
      <c r="H1820" s="849"/>
      <c r="I1820" s="849"/>
      <c r="J1820" s="832"/>
      <c r="K1820" s="832"/>
      <c r="L1820" s="849"/>
      <c r="M1820" s="849"/>
      <c r="N1820" s="832"/>
      <c r="O1820" s="832"/>
      <c r="P1820" s="849">
        <v>24.2</v>
      </c>
      <c r="Q1820" s="849">
        <v>1851.54</v>
      </c>
      <c r="R1820" s="837"/>
      <c r="S1820" s="850">
        <v>76.509917355371897</v>
      </c>
    </row>
    <row r="1821" spans="1:19" ht="14.45" customHeight="1" x14ac:dyDescent="0.2">
      <c r="A1821" s="831" t="s">
        <v>6366</v>
      </c>
      <c r="B1821" s="832" t="s">
        <v>6367</v>
      </c>
      <c r="C1821" s="832" t="s">
        <v>616</v>
      </c>
      <c r="D1821" s="832" t="s">
        <v>6354</v>
      </c>
      <c r="E1821" s="832" t="s">
        <v>6368</v>
      </c>
      <c r="F1821" s="832" t="s">
        <v>6509</v>
      </c>
      <c r="G1821" s="832" t="s">
        <v>6510</v>
      </c>
      <c r="H1821" s="849"/>
      <c r="I1821" s="849"/>
      <c r="J1821" s="832"/>
      <c r="K1821" s="832"/>
      <c r="L1821" s="849"/>
      <c r="M1821" s="849"/>
      <c r="N1821" s="832"/>
      <c r="O1821" s="832"/>
      <c r="P1821" s="849">
        <v>0.05</v>
      </c>
      <c r="Q1821" s="849">
        <v>2.04</v>
      </c>
      <c r="R1821" s="837"/>
      <c r="S1821" s="850">
        <v>40.799999999999997</v>
      </c>
    </row>
    <row r="1822" spans="1:19" ht="14.45" customHeight="1" x14ac:dyDescent="0.2">
      <c r="A1822" s="831" t="s">
        <v>6366</v>
      </c>
      <c r="B1822" s="832" t="s">
        <v>6367</v>
      </c>
      <c r="C1822" s="832" t="s">
        <v>616</v>
      </c>
      <c r="D1822" s="832" t="s">
        <v>6354</v>
      </c>
      <c r="E1822" s="832" t="s">
        <v>6368</v>
      </c>
      <c r="F1822" s="832" t="s">
        <v>6514</v>
      </c>
      <c r="G1822" s="832" t="s">
        <v>6515</v>
      </c>
      <c r="H1822" s="849">
        <v>27.73</v>
      </c>
      <c r="I1822" s="849">
        <v>203891.17</v>
      </c>
      <c r="J1822" s="832">
        <v>0.26111111779889601</v>
      </c>
      <c r="K1822" s="832">
        <v>7352.7288135593226</v>
      </c>
      <c r="L1822" s="849">
        <v>106.2</v>
      </c>
      <c r="M1822" s="849">
        <v>780859.77999999991</v>
      </c>
      <c r="N1822" s="832">
        <v>1</v>
      </c>
      <c r="O1822" s="832">
        <v>7352.7286252354043</v>
      </c>
      <c r="P1822" s="849">
        <v>133.89000000000001</v>
      </c>
      <c r="Q1822" s="849">
        <v>982160.57000000007</v>
      </c>
      <c r="R1822" s="837">
        <v>1.257793774446931</v>
      </c>
      <c r="S1822" s="850">
        <v>7335.5782358652623</v>
      </c>
    </row>
    <row r="1823" spans="1:19" ht="14.45" customHeight="1" x14ac:dyDescent="0.2">
      <c r="A1823" s="831" t="s">
        <v>6366</v>
      </c>
      <c r="B1823" s="832" t="s">
        <v>6367</v>
      </c>
      <c r="C1823" s="832" t="s">
        <v>616</v>
      </c>
      <c r="D1823" s="832" t="s">
        <v>6354</v>
      </c>
      <c r="E1823" s="832" t="s">
        <v>6368</v>
      </c>
      <c r="F1823" s="832" t="s">
        <v>6521</v>
      </c>
      <c r="G1823" s="832" t="s">
        <v>6522</v>
      </c>
      <c r="H1823" s="849">
        <v>2.16</v>
      </c>
      <c r="I1823" s="849">
        <v>1163.26</v>
      </c>
      <c r="J1823" s="832">
        <v>1.2349356660580066</v>
      </c>
      <c r="K1823" s="832">
        <v>538.5462962962963</v>
      </c>
      <c r="L1823" s="849">
        <v>2.2800000000000002</v>
      </c>
      <c r="M1823" s="849">
        <v>941.96</v>
      </c>
      <c r="N1823" s="832">
        <v>1</v>
      </c>
      <c r="O1823" s="832">
        <v>413.14035087719293</v>
      </c>
      <c r="P1823" s="849">
        <v>5.16</v>
      </c>
      <c r="Q1823" s="849">
        <v>2131.66</v>
      </c>
      <c r="R1823" s="837">
        <v>2.2630047985052442</v>
      </c>
      <c r="S1823" s="850">
        <v>413.11240310077517</v>
      </c>
    </row>
    <row r="1824" spans="1:19" ht="14.45" customHeight="1" x14ac:dyDescent="0.2">
      <c r="A1824" s="831" t="s">
        <v>6366</v>
      </c>
      <c r="B1824" s="832" t="s">
        <v>6367</v>
      </c>
      <c r="C1824" s="832" t="s">
        <v>616</v>
      </c>
      <c r="D1824" s="832" t="s">
        <v>6354</v>
      </c>
      <c r="E1824" s="832" t="s">
        <v>6368</v>
      </c>
      <c r="F1824" s="832" t="s">
        <v>6525</v>
      </c>
      <c r="G1824" s="832" t="s">
        <v>6507</v>
      </c>
      <c r="H1824" s="849">
        <v>1</v>
      </c>
      <c r="I1824" s="849">
        <v>16468.580000000002</v>
      </c>
      <c r="J1824" s="832">
        <v>4.7825442006753184E-2</v>
      </c>
      <c r="K1824" s="832">
        <v>16468.580000000002</v>
      </c>
      <c r="L1824" s="849">
        <v>19.61</v>
      </c>
      <c r="M1824" s="849">
        <v>344347.68</v>
      </c>
      <c r="N1824" s="832">
        <v>1</v>
      </c>
      <c r="O1824" s="832">
        <v>17559.800101988782</v>
      </c>
      <c r="P1824" s="849">
        <v>11.23</v>
      </c>
      <c r="Q1824" s="849">
        <v>181973.62</v>
      </c>
      <c r="R1824" s="837">
        <v>0.52845896914420909</v>
      </c>
      <c r="S1824" s="850">
        <v>16204.240427426535</v>
      </c>
    </row>
    <row r="1825" spans="1:19" ht="14.45" customHeight="1" x14ac:dyDescent="0.2">
      <c r="A1825" s="831" t="s">
        <v>6366</v>
      </c>
      <c r="B1825" s="832" t="s">
        <v>6367</v>
      </c>
      <c r="C1825" s="832" t="s">
        <v>616</v>
      </c>
      <c r="D1825" s="832" t="s">
        <v>6354</v>
      </c>
      <c r="E1825" s="832" t="s">
        <v>6368</v>
      </c>
      <c r="F1825" s="832" t="s">
        <v>6526</v>
      </c>
      <c r="G1825" s="832" t="s">
        <v>4484</v>
      </c>
      <c r="H1825" s="849"/>
      <c r="I1825" s="849"/>
      <c r="J1825" s="832"/>
      <c r="K1825" s="832"/>
      <c r="L1825" s="849">
        <v>0.4</v>
      </c>
      <c r="M1825" s="849">
        <v>28.28</v>
      </c>
      <c r="N1825" s="832">
        <v>1</v>
      </c>
      <c r="O1825" s="832">
        <v>70.7</v>
      </c>
      <c r="P1825" s="849"/>
      <c r="Q1825" s="849"/>
      <c r="R1825" s="837"/>
      <c r="S1825" s="850"/>
    </row>
    <row r="1826" spans="1:19" ht="14.45" customHeight="1" x14ac:dyDescent="0.2">
      <c r="A1826" s="831" t="s">
        <v>6366</v>
      </c>
      <c r="B1826" s="832" t="s">
        <v>6367</v>
      </c>
      <c r="C1826" s="832" t="s">
        <v>616</v>
      </c>
      <c r="D1826" s="832" t="s">
        <v>6354</v>
      </c>
      <c r="E1826" s="832" t="s">
        <v>6368</v>
      </c>
      <c r="F1826" s="832" t="s">
        <v>6529</v>
      </c>
      <c r="G1826" s="832" t="s">
        <v>6530</v>
      </c>
      <c r="H1826" s="849"/>
      <c r="I1826" s="849"/>
      <c r="J1826" s="832"/>
      <c r="K1826" s="832"/>
      <c r="L1826" s="849"/>
      <c r="M1826" s="849"/>
      <c r="N1826" s="832"/>
      <c r="O1826" s="832"/>
      <c r="P1826" s="849">
        <v>1</v>
      </c>
      <c r="Q1826" s="849">
        <v>53185.5</v>
      </c>
      <c r="R1826" s="837"/>
      <c r="S1826" s="850">
        <v>53185.5</v>
      </c>
    </row>
    <row r="1827" spans="1:19" ht="14.45" customHeight="1" x14ac:dyDescent="0.2">
      <c r="A1827" s="831" t="s">
        <v>6366</v>
      </c>
      <c r="B1827" s="832" t="s">
        <v>6367</v>
      </c>
      <c r="C1827" s="832" t="s">
        <v>616</v>
      </c>
      <c r="D1827" s="832" t="s">
        <v>6354</v>
      </c>
      <c r="E1827" s="832" t="s">
        <v>6368</v>
      </c>
      <c r="F1827" s="832" t="s">
        <v>6535</v>
      </c>
      <c r="G1827" s="832" t="s">
        <v>3029</v>
      </c>
      <c r="H1827" s="849">
        <v>0.95</v>
      </c>
      <c r="I1827" s="849">
        <v>268.65999999999997</v>
      </c>
      <c r="J1827" s="832">
        <v>0.1338201452466104</v>
      </c>
      <c r="K1827" s="832">
        <v>282.79999999999995</v>
      </c>
      <c r="L1827" s="849">
        <v>7.25</v>
      </c>
      <c r="M1827" s="849">
        <v>2007.62</v>
      </c>
      <c r="N1827" s="832">
        <v>1</v>
      </c>
      <c r="O1827" s="832">
        <v>276.91310344827582</v>
      </c>
      <c r="P1827" s="849">
        <v>7.7</v>
      </c>
      <c r="Q1827" s="849">
        <v>2124.8100000000004</v>
      </c>
      <c r="R1827" s="837">
        <v>1.0583726003925049</v>
      </c>
      <c r="S1827" s="850">
        <v>275.94935064935072</v>
      </c>
    </row>
    <row r="1828" spans="1:19" ht="14.45" customHeight="1" x14ac:dyDescent="0.2">
      <c r="A1828" s="831" t="s">
        <v>6366</v>
      </c>
      <c r="B1828" s="832" t="s">
        <v>6367</v>
      </c>
      <c r="C1828" s="832" t="s">
        <v>616</v>
      </c>
      <c r="D1828" s="832" t="s">
        <v>6354</v>
      </c>
      <c r="E1828" s="832" t="s">
        <v>6368</v>
      </c>
      <c r="F1828" s="832" t="s">
        <v>6537</v>
      </c>
      <c r="G1828" s="832" t="s">
        <v>3181</v>
      </c>
      <c r="H1828" s="849"/>
      <c r="I1828" s="849"/>
      <c r="J1828" s="832"/>
      <c r="K1828" s="832"/>
      <c r="L1828" s="849"/>
      <c r="M1828" s="849"/>
      <c r="N1828" s="832"/>
      <c r="O1828" s="832"/>
      <c r="P1828" s="849">
        <v>1</v>
      </c>
      <c r="Q1828" s="849">
        <v>120000</v>
      </c>
      <c r="R1828" s="837"/>
      <c r="S1828" s="850">
        <v>120000</v>
      </c>
    </row>
    <row r="1829" spans="1:19" ht="14.45" customHeight="1" x14ac:dyDescent="0.2">
      <c r="A1829" s="831" t="s">
        <v>6366</v>
      </c>
      <c r="B1829" s="832" t="s">
        <v>6367</v>
      </c>
      <c r="C1829" s="832" t="s">
        <v>616</v>
      </c>
      <c r="D1829" s="832" t="s">
        <v>6354</v>
      </c>
      <c r="E1829" s="832" t="s">
        <v>6368</v>
      </c>
      <c r="F1829" s="832" t="s">
        <v>6542</v>
      </c>
      <c r="G1829" s="832" t="s">
        <v>6543</v>
      </c>
      <c r="H1829" s="849"/>
      <c r="I1829" s="849"/>
      <c r="J1829" s="832"/>
      <c r="K1829" s="832"/>
      <c r="L1829" s="849">
        <v>8.44</v>
      </c>
      <c r="M1829" s="849">
        <v>305529.84000000003</v>
      </c>
      <c r="N1829" s="832">
        <v>1</v>
      </c>
      <c r="O1829" s="832">
        <v>36200.218009478682</v>
      </c>
      <c r="P1829" s="849"/>
      <c r="Q1829" s="849"/>
      <c r="R1829" s="837"/>
      <c r="S1829" s="850"/>
    </row>
    <row r="1830" spans="1:19" ht="14.45" customHeight="1" x14ac:dyDescent="0.2">
      <c r="A1830" s="831" t="s">
        <v>6366</v>
      </c>
      <c r="B1830" s="832" t="s">
        <v>6367</v>
      </c>
      <c r="C1830" s="832" t="s">
        <v>616</v>
      </c>
      <c r="D1830" s="832" t="s">
        <v>6354</v>
      </c>
      <c r="E1830" s="832" t="s">
        <v>6368</v>
      </c>
      <c r="F1830" s="832" t="s">
        <v>6544</v>
      </c>
      <c r="G1830" s="832" t="s">
        <v>6414</v>
      </c>
      <c r="H1830" s="849"/>
      <c r="I1830" s="849"/>
      <c r="J1830" s="832"/>
      <c r="K1830" s="832"/>
      <c r="L1830" s="849"/>
      <c r="M1830" s="849"/>
      <c r="N1830" s="832"/>
      <c r="O1830" s="832"/>
      <c r="P1830" s="849">
        <v>2.4</v>
      </c>
      <c r="Q1830" s="849">
        <v>1145.8</v>
      </c>
      <c r="R1830" s="837"/>
      <c r="S1830" s="850">
        <v>477.41666666666669</v>
      </c>
    </row>
    <row r="1831" spans="1:19" ht="14.45" customHeight="1" x14ac:dyDescent="0.2">
      <c r="A1831" s="831" t="s">
        <v>6366</v>
      </c>
      <c r="B1831" s="832" t="s">
        <v>6367</v>
      </c>
      <c r="C1831" s="832" t="s">
        <v>616</v>
      </c>
      <c r="D1831" s="832" t="s">
        <v>6354</v>
      </c>
      <c r="E1831" s="832" t="s">
        <v>6368</v>
      </c>
      <c r="F1831" s="832" t="s">
        <v>6545</v>
      </c>
      <c r="G1831" s="832" t="s">
        <v>3185</v>
      </c>
      <c r="H1831" s="849"/>
      <c r="I1831" s="849"/>
      <c r="J1831" s="832"/>
      <c r="K1831" s="832"/>
      <c r="L1831" s="849">
        <v>2</v>
      </c>
      <c r="M1831" s="849">
        <v>9484.7999999999993</v>
      </c>
      <c r="N1831" s="832">
        <v>1</v>
      </c>
      <c r="O1831" s="832">
        <v>4742.3999999999996</v>
      </c>
      <c r="P1831" s="849">
        <v>1</v>
      </c>
      <c r="Q1831" s="849">
        <v>1726.96</v>
      </c>
      <c r="R1831" s="837">
        <v>0.18207658569500676</v>
      </c>
      <c r="S1831" s="850">
        <v>1726.96</v>
      </c>
    </row>
    <row r="1832" spans="1:19" ht="14.45" customHeight="1" x14ac:dyDescent="0.2">
      <c r="A1832" s="831" t="s">
        <v>6366</v>
      </c>
      <c r="B1832" s="832" t="s">
        <v>6367</v>
      </c>
      <c r="C1832" s="832" t="s">
        <v>616</v>
      </c>
      <c r="D1832" s="832" t="s">
        <v>6354</v>
      </c>
      <c r="E1832" s="832" t="s">
        <v>6368</v>
      </c>
      <c r="F1832" s="832" t="s">
        <v>6547</v>
      </c>
      <c r="G1832" s="832" t="s">
        <v>2337</v>
      </c>
      <c r="H1832" s="849"/>
      <c r="I1832" s="849"/>
      <c r="J1832" s="832"/>
      <c r="K1832" s="832"/>
      <c r="L1832" s="849">
        <v>5.44</v>
      </c>
      <c r="M1832" s="849">
        <v>51350.15</v>
      </c>
      <c r="N1832" s="832">
        <v>1</v>
      </c>
      <c r="O1832" s="832">
        <v>9439.3658088235297</v>
      </c>
      <c r="P1832" s="849">
        <v>0.79</v>
      </c>
      <c r="Q1832" s="849">
        <v>6929.54</v>
      </c>
      <c r="R1832" s="837">
        <v>0.13494683072980312</v>
      </c>
      <c r="S1832" s="850">
        <v>8771.5696202531635</v>
      </c>
    </row>
    <row r="1833" spans="1:19" ht="14.45" customHeight="1" x14ac:dyDescent="0.2">
      <c r="A1833" s="831" t="s">
        <v>6366</v>
      </c>
      <c r="B1833" s="832" t="s">
        <v>6367</v>
      </c>
      <c r="C1833" s="832" t="s">
        <v>616</v>
      </c>
      <c r="D1833" s="832" t="s">
        <v>6354</v>
      </c>
      <c r="E1833" s="832" t="s">
        <v>6368</v>
      </c>
      <c r="F1833" s="832" t="s">
        <v>6550</v>
      </c>
      <c r="G1833" s="832" t="s">
        <v>6551</v>
      </c>
      <c r="H1833" s="849"/>
      <c r="I1833" s="849"/>
      <c r="J1833" s="832"/>
      <c r="K1833" s="832"/>
      <c r="L1833" s="849"/>
      <c r="M1833" s="849"/>
      <c r="N1833" s="832"/>
      <c r="O1833" s="832"/>
      <c r="P1833" s="849">
        <v>10</v>
      </c>
      <c r="Q1833" s="849">
        <v>362.73</v>
      </c>
      <c r="R1833" s="837"/>
      <c r="S1833" s="850">
        <v>36.273000000000003</v>
      </c>
    </row>
    <row r="1834" spans="1:19" ht="14.45" customHeight="1" x14ac:dyDescent="0.2">
      <c r="A1834" s="831" t="s">
        <v>6366</v>
      </c>
      <c r="B1834" s="832" t="s">
        <v>6367</v>
      </c>
      <c r="C1834" s="832" t="s">
        <v>616</v>
      </c>
      <c r="D1834" s="832" t="s">
        <v>6354</v>
      </c>
      <c r="E1834" s="832" t="s">
        <v>6368</v>
      </c>
      <c r="F1834" s="832" t="s">
        <v>6561</v>
      </c>
      <c r="G1834" s="832" t="s">
        <v>6562</v>
      </c>
      <c r="H1834" s="849">
        <v>3.75</v>
      </c>
      <c r="I1834" s="849">
        <v>1152.3</v>
      </c>
      <c r="J1834" s="832">
        <v>0.33098278016343763</v>
      </c>
      <c r="K1834" s="832">
        <v>307.27999999999997</v>
      </c>
      <c r="L1834" s="849">
        <v>11.33</v>
      </c>
      <c r="M1834" s="849">
        <v>3481.45</v>
      </c>
      <c r="N1834" s="832">
        <v>1</v>
      </c>
      <c r="O1834" s="832">
        <v>307.27714033539274</v>
      </c>
      <c r="P1834" s="849"/>
      <c r="Q1834" s="849"/>
      <c r="R1834" s="837"/>
      <c r="S1834" s="850"/>
    </row>
    <row r="1835" spans="1:19" ht="14.45" customHeight="1" x14ac:dyDescent="0.2">
      <c r="A1835" s="831" t="s">
        <v>6366</v>
      </c>
      <c r="B1835" s="832" t="s">
        <v>6367</v>
      </c>
      <c r="C1835" s="832" t="s">
        <v>616</v>
      </c>
      <c r="D1835" s="832" t="s">
        <v>6354</v>
      </c>
      <c r="E1835" s="832" t="s">
        <v>6368</v>
      </c>
      <c r="F1835" s="832" t="s">
        <v>6563</v>
      </c>
      <c r="G1835" s="832" t="s">
        <v>6562</v>
      </c>
      <c r="H1835" s="849">
        <v>6.65</v>
      </c>
      <c r="I1835" s="849">
        <v>5108.53</v>
      </c>
      <c r="J1835" s="832">
        <v>0.30574712643678165</v>
      </c>
      <c r="K1835" s="832">
        <v>768.19999999999993</v>
      </c>
      <c r="L1835" s="849">
        <v>21.75</v>
      </c>
      <c r="M1835" s="849">
        <v>16708.349999999999</v>
      </c>
      <c r="N1835" s="832">
        <v>1</v>
      </c>
      <c r="O1835" s="832">
        <v>768.19999999999993</v>
      </c>
      <c r="P1835" s="849"/>
      <c r="Q1835" s="849"/>
      <c r="R1835" s="837"/>
      <c r="S1835" s="850"/>
    </row>
    <row r="1836" spans="1:19" ht="14.45" customHeight="1" x14ac:dyDescent="0.2">
      <c r="A1836" s="831" t="s">
        <v>6366</v>
      </c>
      <c r="B1836" s="832" t="s">
        <v>6367</v>
      </c>
      <c r="C1836" s="832" t="s">
        <v>616</v>
      </c>
      <c r="D1836" s="832" t="s">
        <v>6354</v>
      </c>
      <c r="E1836" s="832" t="s">
        <v>6368</v>
      </c>
      <c r="F1836" s="832" t="s">
        <v>6564</v>
      </c>
      <c r="G1836" s="832" t="s">
        <v>2337</v>
      </c>
      <c r="H1836" s="849"/>
      <c r="I1836" s="849"/>
      <c r="J1836" s="832"/>
      <c r="K1836" s="832"/>
      <c r="L1836" s="849">
        <v>20.55</v>
      </c>
      <c r="M1836" s="849">
        <v>485781.68999999994</v>
      </c>
      <c r="N1836" s="832">
        <v>1</v>
      </c>
      <c r="O1836" s="832">
        <v>23639.011678832114</v>
      </c>
      <c r="P1836" s="849">
        <v>2</v>
      </c>
      <c r="Q1836" s="849">
        <v>43840.4</v>
      </c>
      <c r="R1836" s="837">
        <v>9.0247123147025168E-2</v>
      </c>
      <c r="S1836" s="850">
        <v>21920.2</v>
      </c>
    </row>
    <row r="1837" spans="1:19" ht="14.45" customHeight="1" x14ac:dyDescent="0.2">
      <c r="A1837" s="831" t="s">
        <v>6366</v>
      </c>
      <c r="B1837" s="832" t="s">
        <v>6367</v>
      </c>
      <c r="C1837" s="832" t="s">
        <v>616</v>
      </c>
      <c r="D1837" s="832" t="s">
        <v>6354</v>
      </c>
      <c r="E1837" s="832" t="s">
        <v>6368</v>
      </c>
      <c r="F1837" s="832" t="s">
        <v>6566</v>
      </c>
      <c r="G1837" s="832" t="s">
        <v>779</v>
      </c>
      <c r="H1837" s="849">
        <v>19</v>
      </c>
      <c r="I1837" s="849">
        <v>28817.869999999995</v>
      </c>
      <c r="J1837" s="832">
        <v>2.2954453309883331</v>
      </c>
      <c r="K1837" s="832">
        <v>1516.7299999999998</v>
      </c>
      <c r="L1837" s="849">
        <v>9</v>
      </c>
      <c r="M1837" s="849">
        <v>12554.369999999999</v>
      </c>
      <c r="N1837" s="832">
        <v>1</v>
      </c>
      <c r="O1837" s="832">
        <v>1394.9299999999998</v>
      </c>
      <c r="P1837" s="849">
        <v>21</v>
      </c>
      <c r="Q1837" s="849">
        <v>26097.47</v>
      </c>
      <c r="R1837" s="837">
        <v>2.0787558435827527</v>
      </c>
      <c r="S1837" s="850">
        <v>1242.7366666666667</v>
      </c>
    </row>
    <row r="1838" spans="1:19" ht="14.45" customHeight="1" x14ac:dyDescent="0.2">
      <c r="A1838" s="831" t="s">
        <v>6366</v>
      </c>
      <c r="B1838" s="832" t="s">
        <v>6367</v>
      </c>
      <c r="C1838" s="832" t="s">
        <v>616</v>
      </c>
      <c r="D1838" s="832" t="s">
        <v>6354</v>
      </c>
      <c r="E1838" s="832" t="s">
        <v>6368</v>
      </c>
      <c r="F1838" s="832" t="s">
        <v>6570</v>
      </c>
      <c r="G1838" s="832" t="s">
        <v>3190</v>
      </c>
      <c r="H1838" s="849"/>
      <c r="I1838" s="849"/>
      <c r="J1838" s="832"/>
      <c r="K1838" s="832"/>
      <c r="L1838" s="849">
        <v>1</v>
      </c>
      <c r="M1838" s="849">
        <v>1186.57</v>
      </c>
      <c r="N1838" s="832">
        <v>1</v>
      </c>
      <c r="O1838" s="832">
        <v>1186.57</v>
      </c>
      <c r="P1838" s="849">
        <v>1</v>
      </c>
      <c r="Q1838" s="849">
        <v>1186.57</v>
      </c>
      <c r="R1838" s="837">
        <v>1</v>
      </c>
      <c r="S1838" s="850">
        <v>1186.57</v>
      </c>
    </row>
    <row r="1839" spans="1:19" ht="14.45" customHeight="1" x14ac:dyDescent="0.2">
      <c r="A1839" s="831" t="s">
        <v>6366</v>
      </c>
      <c r="B1839" s="832" t="s">
        <v>6367</v>
      </c>
      <c r="C1839" s="832" t="s">
        <v>616</v>
      </c>
      <c r="D1839" s="832" t="s">
        <v>6354</v>
      </c>
      <c r="E1839" s="832" t="s">
        <v>6368</v>
      </c>
      <c r="F1839" s="832" t="s">
        <v>6574</v>
      </c>
      <c r="G1839" s="832" t="s">
        <v>3169</v>
      </c>
      <c r="H1839" s="849"/>
      <c r="I1839" s="849"/>
      <c r="J1839" s="832"/>
      <c r="K1839" s="832"/>
      <c r="L1839" s="849"/>
      <c r="M1839" s="849"/>
      <c r="N1839" s="832"/>
      <c r="O1839" s="832"/>
      <c r="P1839" s="849">
        <v>4</v>
      </c>
      <c r="Q1839" s="849">
        <v>80457.8</v>
      </c>
      <c r="R1839" s="837"/>
      <c r="S1839" s="850">
        <v>20114.45</v>
      </c>
    </row>
    <row r="1840" spans="1:19" ht="14.45" customHeight="1" x14ac:dyDescent="0.2">
      <c r="A1840" s="831" t="s">
        <v>6366</v>
      </c>
      <c r="B1840" s="832" t="s">
        <v>6367</v>
      </c>
      <c r="C1840" s="832" t="s">
        <v>616</v>
      </c>
      <c r="D1840" s="832" t="s">
        <v>6354</v>
      </c>
      <c r="E1840" s="832" t="s">
        <v>6368</v>
      </c>
      <c r="F1840" s="832" t="s">
        <v>6575</v>
      </c>
      <c r="G1840" s="832" t="s">
        <v>6576</v>
      </c>
      <c r="H1840" s="849">
        <v>1.18</v>
      </c>
      <c r="I1840" s="849">
        <v>925.46</v>
      </c>
      <c r="J1840" s="832">
        <v>0.17717476830358594</v>
      </c>
      <c r="K1840" s="832">
        <v>784.28813559322043</v>
      </c>
      <c r="L1840" s="849">
        <v>6.66</v>
      </c>
      <c r="M1840" s="849">
        <v>5223.43</v>
      </c>
      <c r="N1840" s="832">
        <v>1</v>
      </c>
      <c r="O1840" s="832">
        <v>784.29879879879877</v>
      </c>
      <c r="P1840" s="849"/>
      <c r="Q1840" s="849"/>
      <c r="R1840" s="837"/>
      <c r="S1840" s="850"/>
    </row>
    <row r="1841" spans="1:19" ht="14.45" customHeight="1" x14ac:dyDescent="0.2">
      <c r="A1841" s="831" t="s">
        <v>6366</v>
      </c>
      <c r="B1841" s="832" t="s">
        <v>6367</v>
      </c>
      <c r="C1841" s="832" t="s">
        <v>616</v>
      </c>
      <c r="D1841" s="832" t="s">
        <v>6354</v>
      </c>
      <c r="E1841" s="832" t="s">
        <v>6368</v>
      </c>
      <c r="F1841" s="832" t="s">
        <v>6577</v>
      </c>
      <c r="G1841" s="832" t="s">
        <v>6576</v>
      </c>
      <c r="H1841" s="849">
        <v>4.71</v>
      </c>
      <c r="I1841" s="849">
        <v>1108.21</v>
      </c>
      <c r="J1841" s="832">
        <v>0.34304490622223732</v>
      </c>
      <c r="K1841" s="832">
        <v>235.2887473460722</v>
      </c>
      <c r="L1841" s="849">
        <v>13.73</v>
      </c>
      <c r="M1841" s="849">
        <v>3230.51</v>
      </c>
      <c r="N1841" s="832">
        <v>1</v>
      </c>
      <c r="O1841" s="832">
        <v>235.28841951930082</v>
      </c>
      <c r="P1841" s="849"/>
      <c r="Q1841" s="849"/>
      <c r="R1841" s="837"/>
      <c r="S1841" s="850"/>
    </row>
    <row r="1842" spans="1:19" ht="14.45" customHeight="1" x14ac:dyDescent="0.2">
      <c r="A1842" s="831" t="s">
        <v>6366</v>
      </c>
      <c r="B1842" s="832" t="s">
        <v>6367</v>
      </c>
      <c r="C1842" s="832" t="s">
        <v>616</v>
      </c>
      <c r="D1842" s="832" t="s">
        <v>6354</v>
      </c>
      <c r="E1842" s="832" t="s">
        <v>6368</v>
      </c>
      <c r="F1842" s="832" t="s">
        <v>6578</v>
      </c>
      <c r="G1842" s="832" t="s">
        <v>6576</v>
      </c>
      <c r="H1842" s="849">
        <v>0.35</v>
      </c>
      <c r="I1842" s="849">
        <v>823.51</v>
      </c>
      <c r="J1842" s="832">
        <v>0.34999936248613411</v>
      </c>
      <c r="K1842" s="832">
        <v>2352.8857142857146</v>
      </c>
      <c r="L1842" s="849">
        <v>1</v>
      </c>
      <c r="M1842" s="849">
        <v>2352.89</v>
      </c>
      <c r="N1842" s="832">
        <v>1</v>
      </c>
      <c r="O1842" s="832">
        <v>2352.89</v>
      </c>
      <c r="P1842" s="849"/>
      <c r="Q1842" s="849"/>
      <c r="R1842" s="837"/>
      <c r="S1842" s="850"/>
    </row>
    <row r="1843" spans="1:19" ht="14.45" customHeight="1" x14ac:dyDescent="0.2">
      <c r="A1843" s="831" t="s">
        <v>6366</v>
      </c>
      <c r="B1843" s="832" t="s">
        <v>6367</v>
      </c>
      <c r="C1843" s="832" t="s">
        <v>616</v>
      </c>
      <c r="D1843" s="832" t="s">
        <v>6354</v>
      </c>
      <c r="E1843" s="832" t="s">
        <v>6368</v>
      </c>
      <c r="F1843" s="832" t="s">
        <v>6580</v>
      </c>
      <c r="G1843" s="832" t="s">
        <v>928</v>
      </c>
      <c r="H1843" s="849"/>
      <c r="I1843" s="849"/>
      <c r="J1843" s="832"/>
      <c r="K1843" s="832"/>
      <c r="L1843" s="849">
        <v>2</v>
      </c>
      <c r="M1843" s="849">
        <v>1375.32</v>
      </c>
      <c r="N1843" s="832">
        <v>1</v>
      </c>
      <c r="O1843" s="832">
        <v>687.66</v>
      </c>
      <c r="P1843" s="849"/>
      <c r="Q1843" s="849"/>
      <c r="R1843" s="837"/>
      <c r="S1843" s="850"/>
    </row>
    <row r="1844" spans="1:19" ht="14.45" customHeight="1" x14ac:dyDescent="0.2">
      <c r="A1844" s="831" t="s">
        <v>6366</v>
      </c>
      <c r="B1844" s="832" t="s">
        <v>6367</v>
      </c>
      <c r="C1844" s="832" t="s">
        <v>616</v>
      </c>
      <c r="D1844" s="832" t="s">
        <v>6354</v>
      </c>
      <c r="E1844" s="832" t="s">
        <v>6368</v>
      </c>
      <c r="F1844" s="832" t="s">
        <v>6581</v>
      </c>
      <c r="G1844" s="832" t="s">
        <v>928</v>
      </c>
      <c r="H1844" s="849"/>
      <c r="I1844" s="849"/>
      <c r="J1844" s="832"/>
      <c r="K1844" s="832"/>
      <c r="L1844" s="849">
        <v>2</v>
      </c>
      <c r="M1844" s="849">
        <v>275.08</v>
      </c>
      <c r="N1844" s="832">
        <v>1</v>
      </c>
      <c r="O1844" s="832">
        <v>137.54</v>
      </c>
      <c r="P1844" s="849"/>
      <c r="Q1844" s="849"/>
      <c r="R1844" s="837"/>
      <c r="S1844" s="850"/>
    </row>
    <row r="1845" spans="1:19" ht="14.45" customHeight="1" x14ac:dyDescent="0.2">
      <c r="A1845" s="831" t="s">
        <v>6366</v>
      </c>
      <c r="B1845" s="832" t="s">
        <v>6367</v>
      </c>
      <c r="C1845" s="832" t="s">
        <v>616</v>
      </c>
      <c r="D1845" s="832" t="s">
        <v>6354</v>
      </c>
      <c r="E1845" s="832" t="s">
        <v>6368</v>
      </c>
      <c r="F1845" s="832" t="s">
        <v>6583</v>
      </c>
      <c r="G1845" s="832" t="s">
        <v>1383</v>
      </c>
      <c r="H1845" s="849"/>
      <c r="I1845" s="849"/>
      <c r="J1845" s="832"/>
      <c r="K1845" s="832"/>
      <c r="L1845" s="849">
        <v>11</v>
      </c>
      <c r="M1845" s="849">
        <v>1633.06</v>
      </c>
      <c r="N1845" s="832">
        <v>1</v>
      </c>
      <c r="O1845" s="832">
        <v>148.46</v>
      </c>
      <c r="P1845" s="849">
        <v>8</v>
      </c>
      <c r="Q1845" s="849">
        <v>1187.6799999999998</v>
      </c>
      <c r="R1845" s="837">
        <v>0.72727272727272718</v>
      </c>
      <c r="S1845" s="850">
        <v>148.45999999999998</v>
      </c>
    </row>
    <row r="1846" spans="1:19" ht="14.45" customHeight="1" x14ac:dyDescent="0.2">
      <c r="A1846" s="831" t="s">
        <v>6366</v>
      </c>
      <c r="B1846" s="832" t="s">
        <v>6367</v>
      </c>
      <c r="C1846" s="832" t="s">
        <v>616</v>
      </c>
      <c r="D1846" s="832" t="s">
        <v>6354</v>
      </c>
      <c r="E1846" s="832" t="s">
        <v>6368</v>
      </c>
      <c r="F1846" s="832" t="s">
        <v>6584</v>
      </c>
      <c r="G1846" s="832" t="s">
        <v>2331</v>
      </c>
      <c r="H1846" s="849"/>
      <c r="I1846" s="849"/>
      <c r="J1846" s="832"/>
      <c r="K1846" s="832"/>
      <c r="L1846" s="849"/>
      <c r="M1846" s="849"/>
      <c r="N1846" s="832"/>
      <c r="O1846" s="832"/>
      <c r="P1846" s="849">
        <v>1</v>
      </c>
      <c r="Q1846" s="849">
        <v>114598</v>
      </c>
      <c r="R1846" s="837"/>
      <c r="S1846" s="850">
        <v>114598</v>
      </c>
    </row>
    <row r="1847" spans="1:19" ht="14.45" customHeight="1" x14ac:dyDescent="0.2">
      <c r="A1847" s="831" t="s">
        <v>6366</v>
      </c>
      <c r="B1847" s="832" t="s">
        <v>6367</v>
      </c>
      <c r="C1847" s="832" t="s">
        <v>616</v>
      </c>
      <c r="D1847" s="832" t="s">
        <v>6354</v>
      </c>
      <c r="E1847" s="832" t="s">
        <v>6368</v>
      </c>
      <c r="F1847" s="832" t="s">
        <v>6589</v>
      </c>
      <c r="G1847" s="832" t="s">
        <v>2235</v>
      </c>
      <c r="H1847" s="849"/>
      <c r="I1847" s="849"/>
      <c r="J1847" s="832"/>
      <c r="K1847" s="832"/>
      <c r="L1847" s="849">
        <v>3</v>
      </c>
      <c r="M1847" s="849">
        <v>58312.22</v>
      </c>
      <c r="N1847" s="832">
        <v>1</v>
      </c>
      <c r="O1847" s="832">
        <v>19437.406666666666</v>
      </c>
      <c r="P1847" s="849"/>
      <c r="Q1847" s="849"/>
      <c r="R1847" s="837"/>
      <c r="S1847" s="850"/>
    </row>
    <row r="1848" spans="1:19" ht="14.45" customHeight="1" x14ac:dyDescent="0.2">
      <c r="A1848" s="831" t="s">
        <v>6366</v>
      </c>
      <c r="B1848" s="832" t="s">
        <v>6367</v>
      </c>
      <c r="C1848" s="832" t="s">
        <v>616</v>
      </c>
      <c r="D1848" s="832" t="s">
        <v>6354</v>
      </c>
      <c r="E1848" s="832" t="s">
        <v>6368</v>
      </c>
      <c r="F1848" s="832" t="s">
        <v>6590</v>
      </c>
      <c r="G1848" s="832" t="s">
        <v>793</v>
      </c>
      <c r="H1848" s="849"/>
      <c r="I1848" s="849"/>
      <c r="J1848" s="832"/>
      <c r="K1848" s="832"/>
      <c r="L1848" s="849">
        <v>43.67</v>
      </c>
      <c r="M1848" s="849">
        <v>7775.12</v>
      </c>
      <c r="N1848" s="832">
        <v>1</v>
      </c>
      <c r="O1848" s="832">
        <v>178.04259216853674</v>
      </c>
      <c r="P1848" s="849">
        <v>68.740000000000009</v>
      </c>
      <c r="Q1848" s="849">
        <v>7643.13</v>
      </c>
      <c r="R1848" s="837">
        <v>0.98302405622035416</v>
      </c>
      <c r="S1848" s="850">
        <v>111.18897294151876</v>
      </c>
    </row>
    <row r="1849" spans="1:19" ht="14.45" customHeight="1" x14ac:dyDescent="0.2">
      <c r="A1849" s="831" t="s">
        <v>6366</v>
      </c>
      <c r="B1849" s="832" t="s">
        <v>6367</v>
      </c>
      <c r="C1849" s="832" t="s">
        <v>616</v>
      </c>
      <c r="D1849" s="832" t="s">
        <v>6354</v>
      </c>
      <c r="E1849" s="832" t="s">
        <v>6368</v>
      </c>
      <c r="F1849" s="832" t="s">
        <v>6591</v>
      </c>
      <c r="G1849" s="832" t="s">
        <v>793</v>
      </c>
      <c r="H1849" s="849"/>
      <c r="I1849" s="849"/>
      <c r="J1849" s="832"/>
      <c r="K1849" s="832"/>
      <c r="L1849" s="849">
        <v>2.31</v>
      </c>
      <c r="M1849" s="849">
        <v>767.92000000000007</v>
      </c>
      <c r="N1849" s="832">
        <v>1</v>
      </c>
      <c r="O1849" s="832">
        <v>332.43290043290045</v>
      </c>
      <c r="P1849" s="849">
        <v>56.29</v>
      </c>
      <c r="Q1849" s="849">
        <v>16217.15</v>
      </c>
      <c r="R1849" s="837">
        <v>21.118280550057296</v>
      </c>
      <c r="S1849" s="850">
        <v>288.1000177651448</v>
      </c>
    </row>
    <row r="1850" spans="1:19" ht="14.45" customHeight="1" x14ac:dyDescent="0.2">
      <c r="A1850" s="831" t="s">
        <v>6366</v>
      </c>
      <c r="B1850" s="832" t="s">
        <v>6367</v>
      </c>
      <c r="C1850" s="832" t="s">
        <v>616</v>
      </c>
      <c r="D1850" s="832" t="s">
        <v>6354</v>
      </c>
      <c r="E1850" s="832" t="s">
        <v>6368</v>
      </c>
      <c r="F1850" s="832" t="s">
        <v>6592</v>
      </c>
      <c r="G1850" s="832" t="s">
        <v>1146</v>
      </c>
      <c r="H1850" s="849"/>
      <c r="I1850" s="849"/>
      <c r="J1850" s="832"/>
      <c r="K1850" s="832"/>
      <c r="L1850" s="849">
        <v>4.53</v>
      </c>
      <c r="M1850" s="849">
        <v>3479.94</v>
      </c>
      <c r="N1850" s="832">
        <v>1</v>
      </c>
      <c r="O1850" s="832">
        <v>768.19867549668868</v>
      </c>
      <c r="P1850" s="849">
        <v>60.1</v>
      </c>
      <c r="Q1850" s="849">
        <v>11116.94</v>
      </c>
      <c r="R1850" s="837">
        <v>3.1945780674379445</v>
      </c>
      <c r="S1850" s="850">
        <v>184.97404326123129</v>
      </c>
    </row>
    <row r="1851" spans="1:19" ht="14.45" customHeight="1" x14ac:dyDescent="0.2">
      <c r="A1851" s="831" t="s">
        <v>6366</v>
      </c>
      <c r="B1851" s="832" t="s">
        <v>6367</v>
      </c>
      <c r="C1851" s="832" t="s">
        <v>616</v>
      </c>
      <c r="D1851" s="832" t="s">
        <v>6354</v>
      </c>
      <c r="E1851" s="832" t="s">
        <v>6368</v>
      </c>
      <c r="F1851" s="832" t="s">
        <v>6593</v>
      </c>
      <c r="G1851" s="832" t="s">
        <v>6594</v>
      </c>
      <c r="H1851" s="849"/>
      <c r="I1851" s="849"/>
      <c r="J1851" s="832"/>
      <c r="K1851" s="832"/>
      <c r="L1851" s="849"/>
      <c r="M1851" s="849"/>
      <c r="N1851" s="832"/>
      <c r="O1851" s="832"/>
      <c r="P1851" s="849">
        <v>6</v>
      </c>
      <c r="Q1851" s="849">
        <v>74481.600000000006</v>
      </c>
      <c r="R1851" s="837"/>
      <c r="S1851" s="850">
        <v>12413.6</v>
      </c>
    </row>
    <row r="1852" spans="1:19" ht="14.45" customHeight="1" x14ac:dyDescent="0.2">
      <c r="A1852" s="831" t="s">
        <v>6366</v>
      </c>
      <c r="B1852" s="832" t="s">
        <v>6367</v>
      </c>
      <c r="C1852" s="832" t="s">
        <v>616</v>
      </c>
      <c r="D1852" s="832" t="s">
        <v>6354</v>
      </c>
      <c r="E1852" s="832" t="s">
        <v>6368</v>
      </c>
      <c r="F1852" s="832" t="s">
        <v>6595</v>
      </c>
      <c r="G1852" s="832" t="s">
        <v>1146</v>
      </c>
      <c r="H1852" s="849"/>
      <c r="I1852" s="849"/>
      <c r="J1852" s="832"/>
      <c r="K1852" s="832"/>
      <c r="L1852" s="849">
        <v>10.93</v>
      </c>
      <c r="M1852" s="849">
        <v>2509.14</v>
      </c>
      <c r="N1852" s="832">
        <v>1</v>
      </c>
      <c r="O1852" s="832">
        <v>229.56450137236962</v>
      </c>
      <c r="P1852" s="849">
        <v>25.15</v>
      </c>
      <c r="Q1852" s="849">
        <v>2453.3999999999996</v>
      </c>
      <c r="R1852" s="837">
        <v>0.97778521724574941</v>
      </c>
      <c r="S1852" s="850">
        <v>97.550695825049687</v>
      </c>
    </row>
    <row r="1853" spans="1:19" ht="14.45" customHeight="1" x14ac:dyDescent="0.2">
      <c r="A1853" s="831" t="s">
        <v>6366</v>
      </c>
      <c r="B1853" s="832" t="s">
        <v>6367</v>
      </c>
      <c r="C1853" s="832" t="s">
        <v>616</v>
      </c>
      <c r="D1853" s="832" t="s">
        <v>6354</v>
      </c>
      <c r="E1853" s="832" t="s">
        <v>6368</v>
      </c>
      <c r="F1853" s="832" t="s">
        <v>6596</v>
      </c>
      <c r="G1853" s="832" t="s">
        <v>1146</v>
      </c>
      <c r="H1853" s="849"/>
      <c r="I1853" s="849"/>
      <c r="J1853" s="832"/>
      <c r="K1853" s="832"/>
      <c r="L1853" s="849">
        <v>18.07</v>
      </c>
      <c r="M1853" s="849">
        <v>25051.440000000002</v>
      </c>
      <c r="N1853" s="832">
        <v>1</v>
      </c>
      <c r="O1853" s="832">
        <v>1386.3552850027672</v>
      </c>
      <c r="P1853" s="849">
        <v>38.04</v>
      </c>
      <c r="Q1853" s="849">
        <v>16023.21</v>
      </c>
      <c r="R1853" s="837">
        <v>0.63961233366225645</v>
      </c>
      <c r="S1853" s="850">
        <v>421.22003154574134</v>
      </c>
    </row>
    <row r="1854" spans="1:19" ht="14.45" customHeight="1" x14ac:dyDescent="0.2">
      <c r="A1854" s="831" t="s">
        <v>6366</v>
      </c>
      <c r="B1854" s="832" t="s">
        <v>6367</v>
      </c>
      <c r="C1854" s="832" t="s">
        <v>616</v>
      </c>
      <c r="D1854" s="832" t="s">
        <v>6354</v>
      </c>
      <c r="E1854" s="832" t="s">
        <v>6368</v>
      </c>
      <c r="F1854" s="832" t="s">
        <v>6597</v>
      </c>
      <c r="G1854" s="832" t="s">
        <v>6594</v>
      </c>
      <c r="H1854" s="849"/>
      <c r="I1854" s="849"/>
      <c r="J1854" s="832"/>
      <c r="K1854" s="832"/>
      <c r="L1854" s="849"/>
      <c r="M1854" s="849"/>
      <c r="N1854" s="832"/>
      <c r="O1854" s="832"/>
      <c r="P1854" s="849">
        <v>3</v>
      </c>
      <c r="Q1854" s="849">
        <v>49818.9</v>
      </c>
      <c r="R1854" s="837"/>
      <c r="S1854" s="850">
        <v>16606.3</v>
      </c>
    </row>
    <row r="1855" spans="1:19" ht="14.45" customHeight="1" x14ac:dyDescent="0.2">
      <c r="A1855" s="831" t="s">
        <v>6366</v>
      </c>
      <c r="B1855" s="832" t="s">
        <v>6367</v>
      </c>
      <c r="C1855" s="832" t="s">
        <v>616</v>
      </c>
      <c r="D1855" s="832" t="s">
        <v>6354</v>
      </c>
      <c r="E1855" s="832" t="s">
        <v>6368</v>
      </c>
      <c r="F1855" s="832" t="s">
        <v>6598</v>
      </c>
      <c r="G1855" s="832" t="s">
        <v>2529</v>
      </c>
      <c r="H1855" s="849"/>
      <c r="I1855" s="849"/>
      <c r="J1855" s="832"/>
      <c r="K1855" s="832"/>
      <c r="L1855" s="849">
        <v>4</v>
      </c>
      <c r="M1855" s="849">
        <v>593.12</v>
      </c>
      <c r="N1855" s="832">
        <v>1</v>
      </c>
      <c r="O1855" s="832">
        <v>148.28</v>
      </c>
      <c r="P1855" s="849">
        <v>5</v>
      </c>
      <c r="Q1855" s="849">
        <v>742.3</v>
      </c>
      <c r="R1855" s="837">
        <v>1.251517399514432</v>
      </c>
      <c r="S1855" s="850">
        <v>148.45999999999998</v>
      </c>
    </row>
    <row r="1856" spans="1:19" ht="14.45" customHeight="1" x14ac:dyDescent="0.2">
      <c r="A1856" s="831" t="s">
        <v>6366</v>
      </c>
      <c r="B1856" s="832" t="s">
        <v>6367</v>
      </c>
      <c r="C1856" s="832" t="s">
        <v>616</v>
      </c>
      <c r="D1856" s="832" t="s">
        <v>6354</v>
      </c>
      <c r="E1856" s="832" t="s">
        <v>6368</v>
      </c>
      <c r="F1856" s="832" t="s">
        <v>6600</v>
      </c>
      <c r="G1856" s="832" t="s">
        <v>2816</v>
      </c>
      <c r="H1856" s="849"/>
      <c r="I1856" s="849"/>
      <c r="J1856" s="832"/>
      <c r="K1856" s="832"/>
      <c r="L1856" s="849"/>
      <c r="M1856" s="849"/>
      <c r="N1856" s="832"/>
      <c r="O1856" s="832"/>
      <c r="P1856" s="849">
        <v>3.88</v>
      </c>
      <c r="Q1856" s="849">
        <v>1840.16</v>
      </c>
      <c r="R1856" s="837"/>
      <c r="S1856" s="850">
        <v>474.26804123711344</v>
      </c>
    </row>
    <row r="1857" spans="1:19" ht="14.45" customHeight="1" x14ac:dyDescent="0.2">
      <c r="A1857" s="831" t="s">
        <v>6366</v>
      </c>
      <c r="B1857" s="832" t="s">
        <v>6367</v>
      </c>
      <c r="C1857" s="832" t="s">
        <v>616</v>
      </c>
      <c r="D1857" s="832" t="s">
        <v>6354</v>
      </c>
      <c r="E1857" s="832" t="s">
        <v>6368</v>
      </c>
      <c r="F1857" s="832" t="s">
        <v>6601</v>
      </c>
      <c r="G1857" s="832" t="s">
        <v>2816</v>
      </c>
      <c r="H1857" s="849"/>
      <c r="I1857" s="849"/>
      <c r="J1857" s="832"/>
      <c r="K1857" s="832"/>
      <c r="L1857" s="849"/>
      <c r="M1857" s="849"/>
      <c r="N1857" s="832"/>
      <c r="O1857" s="832"/>
      <c r="P1857" s="849">
        <v>13.86</v>
      </c>
      <c r="Q1857" s="849">
        <v>2834.63</v>
      </c>
      <c r="R1857" s="837"/>
      <c r="S1857" s="850">
        <v>204.51875901875903</v>
      </c>
    </row>
    <row r="1858" spans="1:19" ht="14.45" customHeight="1" x14ac:dyDescent="0.2">
      <c r="A1858" s="831" t="s">
        <v>6366</v>
      </c>
      <c r="B1858" s="832" t="s">
        <v>6367</v>
      </c>
      <c r="C1858" s="832" t="s">
        <v>616</v>
      </c>
      <c r="D1858" s="832" t="s">
        <v>6354</v>
      </c>
      <c r="E1858" s="832" t="s">
        <v>6368</v>
      </c>
      <c r="F1858" s="832" t="s">
        <v>6604</v>
      </c>
      <c r="G1858" s="832" t="s">
        <v>6605</v>
      </c>
      <c r="H1858" s="849"/>
      <c r="I1858" s="849"/>
      <c r="J1858" s="832"/>
      <c r="K1858" s="832"/>
      <c r="L1858" s="849"/>
      <c r="M1858" s="849"/>
      <c r="N1858" s="832"/>
      <c r="O1858" s="832"/>
      <c r="P1858" s="849">
        <v>1</v>
      </c>
      <c r="Q1858" s="849">
        <v>3300.05</v>
      </c>
      <c r="R1858" s="837"/>
      <c r="S1858" s="850">
        <v>3300.05</v>
      </c>
    </row>
    <row r="1859" spans="1:19" ht="14.45" customHeight="1" x14ac:dyDescent="0.2">
      <c r="A1859" s="831" t="s">
        <v>6366</v>
      </c>
      <c r="B1859" s="832" t="s">
        <v>6367</v>
      </c>
      <c r="C1859" s="832" t="s">
        <v>616</v>
      </c>
      <c r="D1859" s="832" t="s">
        <v>6354</v>
      </c>
      <c r="E1859" s="832" t="s">
        <v>6368</v>
      </c>
      <c r="F1859" s="832" t="s">
        <v>6618</v>
      </c>
      <c r="G1859" s="832" t="s">
        <v>2337</v>
      </c>
      <c r="H1859" s="849"/>
      <c r="I1859" s="849"/>
      <c r="J1859" s="832"/>
      <c r="K1859" s="832"/>
      <c r="L1859" s="849"/>
      <c r="M1859" s="849"/>
      <c r="N1859" s="832"/>
      <c r="O1859" s="832"/>
      <c r="P1859" s="849">
        <v>1</v>
      </c>
      <c r="Q1859" s="849">
        <v>52608.3</v>
      </c>
      <c r="R1859" s="837"/>
      <c r="S1859" s="850">
        <v>52608.3</v>
      </c>
    </row>
    <row r="1860" spans="1:19" ht="14.45" customHeight="1" x14ac:dyDescent="0.2">
      <c r="A1860" s="831" t="s">
        <v>6366</v>
      </c>
      <c r="B1860" s="832" t="s">
        <v>6367</v>
      </c>
      <c r="C1860" s="832" t="s">
        <v>616</v>
      </c>
      <c r="D1860" s="832" t="s">
        <v>6354</v>
      </c>
      <c r="E1860" s="832" t="s">
        <v>6368</v>
      </c>
      <c r="F1860" s="832" t="s">
        <v>6624</v>
      </c>
      <c r="G1860" s="832" t="s">
        <v>1043</v>
      </c>
      <c r="H1860" s="849"/>
      <c r="I1860" s="849"/>
      <c r="J1860" s="832"/>
      <c r="K1860" s="832"/>
      <c r="L1860" s="849"/>
      <c r="M1860" s="849"/>
      <c r="N1860" s="832"/>
      <c r="O1860" s="832"/>
      <c r="P1860" s="849">
        <v>15.69</v>
      </c>
      <c r="Q1860" s="849">
        <v>3827.4300000000003</v>
      </c>
      <c r="R1860" s="837"/>
      <c r="S1860" s="850">
        <v>243.94072657743789</v>
      </c>
    </row>
    <row r="1861" spans="1:19" ht="14.45" customHeight="1" x14ac:dyDescent="0.2">
      <c r="A1861" s="831" t="s">
        <v>6366</v>
      </c>
      <c r="B1861" s="832" t="s">
        <v>6367</v>
      </c>
      <c r="C1861" s="832" t="s">
        <v>616</v>
      </c>
      <c r="D1861" s="832" t="s">
        <v>6354</v>
      </c>
      <c r="E1861" s="832" t="s">
        <v>6368</v>
      </c>
      <c r="F1861" s="832" t="s">
        <v>6625</v>
      </c>
      <c r="G1861" s="832" t="s">
        <v>1043</v>
      </c>
      <c r="H1861" s="849"/>
      <c r="I1861" s="849"/>
      <c r="J1861" s="832"/>
      <c r="K1861" s="832"/>
      <c r="L1861" s="849"/>
      <c r="M1861" s="849"/>
      <c r="N1861" s="832"/>
      <c r="O1861" s="832"/>
      <c r="P1861" s="849">
        <v>22.52</v>
      </c>
      <c r="Q1861" s="849">
        <v>9738.35</v>
      </c>
      <c r="R1861" s="837"/>
      <c r="S1861" s="850">
        <v>432.43117229129666</v>
      </c>
    </row>
    <row r="1862" spans="1:19" ht="14.45" customHeight="1" x14ac:dyDescent="0.2">
      <c r="A1862" s="831" t="s">
        <v>6366</v>
      </c>
      <c r="B1862" s="832" t="s">
        <v>6367</v>
      </c>
      <c r="C1862" s="832" t="s">
        <v>616</v>
      </c>
      <c r="D1862" s="832" t="s">
        <v>6354</v>
      </c>
      <c r="E1862" s="832" t="s">
        <v>6368</v>
      </c>
      <c r="F1862" s="832" t="s">
        <v>6631</v>
      </c>
      <c r="G1862" s="832"/>
      <c r="H1862" s="849"/>
      <c r="I1862" s="849"/>
      <c r="J1862" s="832"/>
      <c r="K1862" s="832"/>
      <c r="L1862" s="849"/>
      <c r="M1862" s="849"/>
      <c r="N1862" s="832"/>
      <c r="O1862" s="832"/>
      <c r="P1862" s="849">
        <v>13.219999999999999</v>
      </c>
      <c r="Q1862" s="849">
        <v>3224.89</v>
      </c>
      <c r="R1862" s="837"/>
      <c r="S1862" s="850">
        <v>243.94024205748866</v>
      </c>
    </row>
    <row r="1863" spans="1:19" ht="14.45" customHeight="1" x14ac:dyDescent="0.2">
      <c r="A1863" s="831" t="s">
        <v>6366</v>
      </c>
      <c r="B1863" s="832" t="s">
        <v>6367</v>
      </c>
      <c r="C1863" s="832" t="s">
        <v>616</v>
      </c>
      <c r="D1863" s="832" t="s">
        <v>6354</v>
      </c>
      <c r="E1863" s="832" t="s">
        <v>6368</v>
      </c>
      <c r="F1863" s="832" t="s">
        <v>6633</v>
      </c>
      <c r="G1863" s="832"/>
      <c r="H1863" s="849"/>
      <c r="I1863" s="849"/>
      <c r="J1863" s="832"/>
      <c r="K1863" s="832"/>
      <c r="L1863" s="849"/>
      <c r="M1863" s="849"/>
      <c r="N1863" s="832"/>
      <c r="O1863" s="832"/>
      <c r="P1863" s="849">
        <v>27.46</v>
      </c>
      <c r="Q1863" s="849">
        <v>2100.9700000000003</v>
      </c>
      <c r="R1863" s="837"/>
      <c r="S1863" s="850">
        <v>76.510196649672253</v>
      </c>
    </row>
    <row r="1864" spans="1:19" ht="14.45" customHeight="1" x14ac:dyDescent="0.2">
      <c r="A1864" s="831" t="s">
        <v>6366</v>
      </c>
      <c r="B1864" s="832" t="s">
        <v>6367</v>
      </c>
      <c r="C1864" s="832" t="s">
        <v>616</v>
      </c>
      <c r="D1864" s="832" t="s">
        <v>6354</v>
      </c>
      <c r="E1864" s="832" t="s">
        <v>6368</v>
      </c>
      <c r="F1864" s="832" t="s">
        <v>6634</v>
      </c>
      <c r="G1864" s="832"/>
      <c r="H1864" s="849"/>
      <c r="I1864" s="849"/>
      <c r="J1864" s="832"/>
      <c r="K1864" s="832"/>
      <c r="L1864" s="849"/>
      <c r="M1864" s="849"/>
      <c r="N1864" s="832"/>
      <c r="O1864" s="832"/>
      <c r="P1864" s="849">
        <v>4.1099999999999994</v>
      </c>
      <c r="Q1864" s="849">
        <v>1731.21</v>
      </c>
      <c r="R1864" s="837"/>
      <c r="S1864" s="850">
        <v>421.21897810218985</v>
      </c>
    </row>
    <row r="1865" spans="1:19" ht="14.45" customHeight="1" x14ac:dyDescent="0.2">
      <c r="A1865" s="831" t="s">
        <v>6366</v>
      </c>
      <c r="B1865" s="832" t="s">
        <v>6367</v>
      </c>
      <c r="C1865" s="832" t="s">
        <v>616</v>
      </c>
      <c r="D1865" s="832" t="s">
        <v>6354</v>
      </c>
      <c r="E1865" s="832" t="s">
        <v>6635</v>
      </c>
      <c r="F1865" s="832" t="s">
        <v>6636</v>
      </c>
      <c r="G1865" s="832" t="s">
        <v>6637</v>
      </c>
      <c r="H1865" s="849"/>
      <c r="I1865" s="849"/>
      <c r="J1865" s="832"/>
      <c r="K1865" s="832"/>
      <c r="L1865" s="849">
        <v>2</v>
      </c>
      <c r="M1865" s="849">
        <v>4355.6000000000004</v>
      </c>
      <c r="N1865" s="832">
        <v>1</v>
      </c>
      <c r="O1865" s="832">
        <v>2177.8000000000002</v>
      </c>
      <c r="P1865" s="849">
        <v>2</v>
      </c>
      <c r="Q1865" s="849">
        <v>4368.96</v>
      </c>
      <c r="R1865" s="837">
        <v>1.0030673156396364</v>
      </c>
      <c r="S1865" s="850">
        <v>2184.48</v>
      </c>
    </row>
    <row r="1866" spans="1:19" ht="14.45" customHeight="1" x14ac:dyDescent="0.2">
      <c r="A1866" s="831" t="s">
        <v>6366</v>
      </c>
      <c r="B1866" s="832" t="s">
        <v>6367</v>
      </c>
      <c r="C1866" s="832" t="s">
        <v>616</v>
      </c>
      <c r="D1866" s="832" t="s">
        <v>6354</v>
      </c>
      <c r="E1866" s="832" t="s">
        <v>6644</v>
      </c>
      <c r="F1866" s="832" t="s">
        <v>6647</v>
      </c>
      <c r="G1866" s="832" t="s">
        <v>6648</v>
      </c>
      <c r="H1866" s="849">
        <v>3</v>
      </c>
      <c r="I1866" s="849">
        <v>2601</v>
      </c>
      <c r="J1866" s="832">
        <v>5.8725116332626649E-2</v>
      </c>
      <c r="K1866" s="832">
        <v>867</v>
      </c>
      <c r="L1866" s="849">
        <v>56</v>
      </c>
      <c r="M1866" s="849">
        <v>44291.1</v>
      </c>
      <c r="N1866" s="832">
        <v>1</v>
      </c>
      <c r="O1866" s="832">
        <v>790.91250000000002</v>
      </c>
      <c r="P1866" s="849">
        <v>77</v>
      </c>
      <c r="Q1866" s="849">
        <v>45150.15</v>
      </c>
      <c r="R1866" s="837">
        <v>1.019395544477333</v>
      </c>
      <c r="S1866" s="850">
        <v>586.36558441558441</v>
      </c>
    </row>
    <row r="1867" spans="1:19" ht="14.45" customHeight="1" x14ac:dyDescent="0.2">
      <c r="A1867" s="831" t="s">
        <v>6366</v>
      </c>
      <c r="B1867" s="832" t="s">
        <v>6367</v>
      </c>
      <c r="C1867" s="832" t="s">
        <v>616</v>
      </c>
      <c r="D1867" s="832" t="s">
        <v>6354</v>
      </c>
      <c r="E1867" s="832" t="s">
        <v>6644</v>
      </c>
      <c r="F1867" s="832" t="s">
        <v>6653</v>
      </c>
      <c r="G1867" s="832" t="s">
        <v>6654</v>
      </c>
      <c r="H1867" s="849"/>
      <c r="I1867" s="849"/>
      <c r="J1867" s="832"/>
      <c r="K1867" s="832"/>
      <c r="L1867" s="849"/>
      <c r="M1867" s="849"/>
      <c r="N1867" s="832"/>
      <c r="O1867" s="832"/>
      <c r="P1867" s="849">
        <v>1</v>
      </c>
      <c r="Q1867" s="849">
        <v>5420</v>
      </c>
      <c r="R1867" s="837"/>
      <c r="S1867" s="850">
        <v>5420</v>
      </c>
    </row>
    <row r="1868" spans="1:19" ht="14.45" customHeight="1" x14ac:dyDescent="0.2">
      <c r="A1868" s="831" t="s">
        <v>6366</v>
      </c>
      <c r="B1868" s="832" t="s">
        <v>6367</v>
      </c>
      <c r="C1868" s="832" t="s">
        <v>616</v>
      </c>
      <c r="D1868" s="832" t="s">
        <v>6354</v>
      </c>
      <c r="E1868" s="832" t="s">
        <v>6657</v>
      </c>
      <c r="F1868" s="832" t="s">
        <v>6658</v>
      </c>
      <c r="G1868" s="832" t="s">
        <v>6659</v>
      </c>
      <c r="H1868" s="849"/>
      <c r="I1868" s="849"/>
      <c r="J1868" s="832"/>
      <c r="K1868" s="832"/>
      <c r="L1868" s="849">
        <v>4</v>
      </c>
      <c r="M1868" s="849">
        <v>1200</v>
      </c>
      <c r="N1868" s="832">
        <v>1</v>
      </c>
      <c r="O1868" s="832">
        <v>300</v>
      </c>
      <c r="P1868" s="849">
        <v>1</v>
      </c>
      <c r="Q1868" s="849">
        <v>302</v>
      </c>
      <c r="R1868" s="837">
        <v>0.25166666666666665</v>
      </c>
      <c r="S1868" s="850">
        <v>302</v>
      </c>
    </row>
    <row r="1869" spans="1:19" ht="14.45" customHeight="1" x14ac:dyDescent="0.2">
      <c r="A1869" s="831" t="s">
        <v>6366</v>
      </c>
      <c r="B1869" s="832" t="s">
        <v>6367</v>
      </c>
      <c r="C1869" s="832" t="s">
        <v>616</v>
      </c>
      <c r="D1869" s="832" t="s">
        <v>6354</v>
      </c>
      <c r="E1869" s="832" t="s">
        <v>6657</v>
      </c>
      <c r="F1869" s="832" t="s">
        <v>6660</v>
      </c>
      <c r="G1869" s="832" t="s">
        <v>6661</v>
      </c>
      <c r="H1869" s="849"/>
      <c r="I1869" s="849"/>
      <c r="J1869" s="832"/>
      <c r="K1869" s="832"/>
      <c r="L1869" s="849">
        <v>8</v>
      </c>
      <c r="M1869" s="849">
        <v>975</v>
      </c>
      <c r="N1869" s="832">
        <v>1</v>
      </c>
      <c r="O1869" s="832">
        <v>121.875</v>
      </c>
      <c r="P1869" s="849"/>
      <c r="Q1869" s="849"/>
      <c r="R1869" s="837"/>
      <c r="S1869" s="850"/>
    </row>
    <row r="1870" spans="1:19" ht="14.45" customHeight="1" x14ac:dyDescent="0.2">
      <c r="A1870" s="831" t="s">
        <v>6366</v>
      </c>
      <c r="B1870" s="832" t="s">
        <v>6367</v>
      </c>
      <c r="C1870" s="832" t="s">
        <v>616</v>
      </c>
      <c r="D1870" s="832" t="s">
        <v>6354</v>
      </c>
      <c r="E1870" s="832" t="s">
        <v>6657</v>
      </c>
      <c r="F1870" s="832" t="s">
        <v>6662</v>
      </c>
      <c r="G1870" s="832" t="s">
        <v>6663</v>
      </c>
      <c r="H1870" s="849">
        <v>28</v>
      </c>
      <c r="I1870" s="849">
        <v>4116</v>
      </c>
      <c r="J1870" s="832">
        <v>0.1019998513121701</v>
      </c>
      <c r="K1870" s="832">
        <v>147</v>
      </c>
      <c r="L1870" s="849">
        <v>274</v>
      </c>
      <c r="M1870" s="849">
        <v>40353</v>
      </c>
      <c r="N1870" s="832">
        <v>1</v>
      </c>
      <c r="O1870" s="832">
        <v>147.27372262773721</v>
      </c>
      <c r="P1870" s="849">
        <v>289</v>
      </c>
      <c r="Q1870" s="849">
        <v>43639</v>
      </c>
      <c r="R1870" s="837">
        <v>1.0814313681758481</v>
      </c>
      <c r="S1870" s="850">
        <v>151</v>
      </c>
    </row>
    <row r="1871" spans="1:19" ht="14.45" customHeight="1" x14ac:dyDescent="0.2">
      <c r="A1871" s="831" t="s">
        <v>6366</v>
      </c>
      <c r="B1871" s="832" t="s">
        <v>6367</v>
      </c>
      <c r="C1871" s="832" t="s">
        <v>616</v>
      </c>
      <c r="D1871" s="832" t="s">
        <v>6354</v>
      </c>
      <c r="E1871" s="832" t="s">
        <v>6657</v>
      </c>
      <c r="F1871" s="832" t="s">
        <v>6664</v>
      </c>
      <c r="G1871" s="832" t="s">
        <v>6665</v>
      </c>
      <c r="H1871" s="849"/>
      <c r="I1871" s="849"/>
      <c r="J1871" s="832"/>
      <c r="K1871" s="832"/>
      <c r="L1871" s="849">
        <v>3</v>
      </c>
      <c r="M1871" s="849">
        <v>588</v>
      </c>
      <c r="N1871" s="832">
        <v>1</v>
      </c>
      <c r="O1871" s="832">
        <v>196</v>
      </c>
      <c r="P1871" s="849">
        <v>1</v>
      </c>
      <c r="Q1871" s="849">
        <v>199</v>
      </c>
      <c r="R1871" s="837">
        <v>0.33843537414965985</v>
      </c>
      <c r="S1871" s="850">
        <v>199</v>
      </c>
    </row>
    <row r="1872" spans="1:19" ht="14.45" customHeight="1" x14ac:dyDescent="0.2">
      <c r="A1872" s="831" t="s">
        <v>6366</v>
      </c>
      <c r="B1872" s="832" t="s">
        <v>6367</v>
      </c>
      <c r="C1872" s="832" t="s">
        <v>616</v>
      </c>
      <c r="D1872" s="832" t="s">
        <v>6354</v>
      </c>
      <c r="E1872" s="832" t="s">
        <v>6657</v>
      </c>
      <c r="F1872" s="832" t="s">
        <v>6666</v>
      </c>
      <c r="G1872" s="832" t="s">
        <v>6667</v>
      </c>
      <c r="H1872" s="849">
        <v>24</v>
      </c>
      <c r="I1872" s="849">
        <v>888</v>
      </c>
      <c r="J1872" s="832">
        <v>0.27272727272727271</v>
      </c>
      <c r="K1872" s="832">
        <v>37</v>
      </c>
      <c r="L1872" s="849">
        <v>88</v>
      </c>
      <c r="M1872" s="849">
        <v>3256</v>
      </c>
      <c r="N1872" s="832">
        <v>1</v>
      </c>
      <c r="O1872" s="832">
        <v>37</v>
      </c>
      <c r="P1872" s="849">
        <v>169</v>
      </c>
      <c r="Q1872" s="849">
        <v>6422</v>
      </c>
      <c r="R1872" s="837">
        <v>1.9723587223587224</v>
      </c>
      <c r="S1872" s="850">
        <v>38</v>
      </c>
    </row>
    <row r="1873" spans="1:19" ht="14.45" customHeight="1" x14ac:dyDescent="0.2">
      <c r="A1873" s="831" t="s">
        <v>6366</v>
      </c>
      <c r="B1873" s="832" t="s">
        <v>6367</v>
      </c>
      <c r="C1873" s="832" t="s">
        <v>616</v>
      </c>
      <c r="D1873" s="832" t="s">
        <v>6354</v>
      </c>
      <c r="E1873" s="832" t="s">
        <v>6657</v>
      </c>
      <c r="F1873" s="832" t="s">
        <v>6672</v>
      </c>
      <c r="G1873" s="832" t="s">
        <v>6673</v>
      </c>
      <c r="H1873" s="849">
        <v>125</v>
      </c>
      <c r="I1873" s="849">
        <v>22125</v>
      </c>
      <c r="J1873" s="832">
        <v>0.16751718707410884</v>
      </c>
      <c r="K1873" s="832">
        <v>177</v>
      </c>
      <c r="L1873" s="849">
        <v>742</v>
      </c>
      <c r="M1873" s="849">
        <v>132076</v>
      </c>
      <c r="N1873" s="832">
        <v>1</v>
      </c>
      <c r="O1873" s="832">
        <v>178</v>
      </c>
      <c r="P1873" s="849">
        <v>722</v>
      </c>
      <c r="Q1873" s="849">
        <v>129238</v>
      </c>
      <c r="R1873" s="837">
        <v>0.9785123716647991</v>
      </c>
      <c r="S1873" s="850">
        <v>179</v>
      </c>
    </row>
    <row r="1874" spans="1:19" ht="14.45" customHeight="1" x14ac:dyDescent="0.2">
      <c r="A1874" s="831" t="s">
        <v>6366</v>
      </c>
      <c r="B1874" s="832" t="s">
        <v>6367</v>
      </c>
      <c r="C1874" s="832" t="s">
        <v>616</v>
      </c>
      <c r="D1874" s="832" t="s">
        <v>6354</v>
      </c>
      <c r="E1874" s="832" t="s">
        <v>6657</v>
      </c>
      <c r="F1874" s="832" t="s">
        <v>6676</v>
      </c>
      <c r="G1874" s="832" t="s">
        <v>6677</v>
      </c>
      <c r="H1874" s="849">
        <v>1</v>
      </c>
      <c r="I1874" s="849">
        <v>0</v>
      </c>
      <c r="J1874" s="832"/>
      <c r="K1874" s="832">
        <v>0</v>
      </c>
      <c r="L1874" s="849">
        <v>65</v>
      </c>
      <c r="M1874" s="849">
        <v>0</v>
      </c>
      <c r="N1874" s="832"/>
      <c r="O1874" s="832">
        <v>0</v>
      </c>
      <c r="P1874" s="849">
        <v>47</v>
      </c>
      <c r="Q1874" s="849">
        <v>0</v>
      </c>
      <c r="R1874" s="837"/>
      <c r="S1874" s="850">
        <v>0</v>
      </c>
    </row>
    <row r="1875" spans="1:19" ht="14.45" customHeight="1" x14ac:dyDescent="0.2">
      <c r="A1875" s="831" t="s">
        <v>6366</v>
      </c>
      <c r="B1875" s="832" t="s">
        <v>6367</v>
      </c>
      <c r="C1875" s="832" t="s">
        <v>616</v>
      </c>
      <c r="D1875" s="832" t="s">
        <v>6354</v>
      </c>
      <c r="E1875" s="832" t="s">
        <v>6657</v>
      </c>
      <c r="F1875" s="832" t="s">
        <v>6678</v>
      </c>
      <c r="G1875" s="832" t="s">
        <v>6679</v>
      </c>
      <c r="H1875" s="849">
        <v>1</v>
      </c>
      <c r="I1875" s="849">
        <v>0</v>
      </c>
      <c r="J1875" s="832"/>
      <c r="K1875" s="832">
        <v>0</v>
      </c>
      <c r="L1875" s="849">
        <v>12</v>
      </c>
      <c r="M1875" s="849">
        <v>0</v>
      </c>
      <c r="N1875" s="832"/>
      <c r="O1875" s="832">
        <v>0</v>
      </c>
      <c r="P1875" s="849">
        <v>30</v>
      </c>
      <c r="Q1875" s="849">
        <v>0</v>
      </c>
      <c r="R1875" s="837"/>
      <c r="S1875" s="850">
        <v>0</v>
      </c>
    </row>
    <row r="1876" spans="1:19" ht="14.45" customHeight="1" x14ac:dyDescent="0.2">
      <c r="A1876" s="831" t="s">
        <v>6366</v>
      </c>
      <c r="B1876" s="832" t="s">
        <v>6367</v>
      </c>
      <c r="C1876" s="832" t="s">
        <v>616</v>
      </c>
      <c r="D1876" s="832" t="s">
        <v>6354</v>
      </c>
      <c r="E1876" s="832" t="s">
        <v>6657</v>
      </c>
      <c r="F1876" s="832" t="s">
        <v>6680</v>
      </c>
      <c r="G1876" s="832" t="s">
        <v>6681</v>
      </c>
      <c r="H1876" s="849">
        <v>82</v>
      </c>
      <c r="I1876" s="849">
        <v>19926</v>
      </c>
      <c r="J1876" s="832">
        <v>0.16632165870922508</v>
      </c>
      <c r="K1876" s="832">
        <v>243</v>
      </c>
      <c r="L1876" s="849">
        <v>491</v>
      </c>
      <c r="M1876" s="849">
        <v>119804</v>
      </c>
      <c r="N1876" s="832">
        <v>1</v>
      </c>
      <c r="O1876" s="832">
        <v>244</v>
      </c>
      <c r="P1876" s="849">
        <v>575</v>
      </c>
      <c r="Q1876" s="849">
        <v>140875</v>
      </c>
      <c r="R1876" s="837">
        <v>1.1758789355948049</v>
      </c>
      <c r="S1876" s="850">
        <v>245</v>
      </c>
    </row>
    <row r="1877" spans="1:19" ht="14.45" customHeight="1" x14ac:dyDescent="0.2">
      <c r="A1877" s="831" t="s">
        <v>6366</v>
      </c>
      <c r="B1877" s="832" t="s">
        <v>6367</v>
      </c>
      <c r="C1877" s="832" t="s">
        <v>616</v>
      </c>
      <c r="D1877" s="832" t="s">
        <v>6354</v>
      </c>
      <c r="E1877" s="832" t="s">
        <v>6657</v>
      </c>
      <c r="F1877" s="832" t="s">
        <v>6682</v>
      </c>
      <c r="G1877" s="832" t="s">
        <v>6683</v>
      </c>
      <c r="H1877" s="849">
        <v>194</v>
      </c>
      <c r="I1877" s="849">
        <v>6466.67</v>
      </c>
      <c r="J1877" s="832">
        <v>0.34458344412395825</v>
      </c>
      <c r="K1877" s="832">
        <v>33.33335051546392</v>
      </c>
      <c r="L1877" s="849">
        <v>563</v>
      </c>
      <c r="M1877" s="849">
        <v>18766.630000000005</v>
      </c>
      <c r="N1877" s="832">
        <v>1</v>
      </c>
      <c r="O1877" s="832">
        <v>33.333268206039087</v>
      </c>
      <c r="P1877" s="849">
        <v>848</v>
      </c>
      <c r="Q1877" s="849">
        <v>28266.650000000009</v>
      </c>
      <c r="R1877" s="837">
        <v>1.5062187510490697</v>
      </c>
      <c r="S1877" s="850">
        <v>33.333313679245293</v>
      </c>
    </row>
    <row r="1878" spans="1:19" ht="14.45" customHeight="1" x14ac:dyDescent="0.2">
      <c r="A1878" s="831" t="s">
        <v>6366</v>
      </c>
      <c r="B1878" s="832" t="s">
        <v>6367</v>
      </c>
      <c r="C1878" s="832" t="s">
        <v>616</v>
      </c>
      <c r="D1878" s="832" t="s">
        <v>6354</v>
      </c>
      <c r="E1878" s="832" t="s">
        <v>6657</v>
      </c>
      <c r="F1878" s="832" t="s">
        <v>6684</v>
      </c>
      <c r="G1878" s="832" t="s">
        <v>6685</v>
      </c>
      <c r="H1878" s="849">
        <v>100</v>
      </c>
      <c r="I1878" s="849">
        <v>3700</v>
      </c>
      <c r="J1878" s="832">
        <v>0.16313213703099511</v>
      </c>
      <c r="K1878" s="832">
        <v>37</v>
      </c>
      <c r="L1878" s="849">
        <v>613</v>
      </c>
      <c r="M1878" s="849">
        <v>22681</v>
      </c>
      <c r="N1878" s="832">
        <v>1</v>
      </c>
      <c r="O1878" s="832">
        <v>37</v>
      </c>
      <c r="P1878" s="849">
        <v>769</v>
      </c>
      <c r="Q1878" s="849">
        <v>29222</v>
      </c>
      <c r="R1878" s="837">
        <v>1.2883911644107402</v>
      </c>
      <c r="S1878" s="850">
        <v>38</v>
      </c>
    </row>
    <row r="1879" spans="1:19" ht="14.45" customHeight="1" x14ac:dyDescent="0.2">
      <c r="A1879" s="831" t="s">
        <v>6366</v>
      </c>
      <c r="B1879" s="832" t="s">
        <v>6367</v>
      </c>
      <c r="C1879" s="832" t="s">
        <v>616</v>
      </c>
      <c r="D1879" s="832" t="s">
        <v>6354</v>
      </c>
      <c r="E1879" s="832" t="s">
        <v>6657</v>
      </c>
      <c r="F1879" s="832" t="s">
        <v>6686</v>
      </c>
      <c r="G1879" s="832" t="s">
        <v>6687</v>
      </c>
      <c r="H1879" s="849"/>
      <c r="I1879" s="849"/>
      <c r="J1879" s="832"/>
      <c r="K1879" s="832"/>
      <c r="L1879" s="849">
        <v>3</v>
      </c>
      <c r="M1879" s="849">
        <v>258</v>
      </c>
      <c r="N1879" s="832">
        <v>1</v>
      </c>
      <c r="O1879" s="832">
        <v>86</v>
      </c>
      <c r="P1879" s="849"/>
      <c r="Q1879" s="849"/>
      <c r="R1879" s="837"/>
      <c r="S1879" s="850"/>
    </row>
    <row r="1880" spans="1:19" ht="14.45" customHeight="1" x14ac:dyDescent="0.2">
      <c r="A1880" s="831" t="s">
        <v>6366</v>
      </c>
      <c r="B1880" s="832" t="s">
        <v>6367</v>
      </c>
      <c r="C1880" s="832" t="s">
        <v>616</v>
      </c>
      <c r="D1880" s="832" t="s">
        <v>6354</v>
      </c>
      <c r="E1880" s="832" t="s">
        <v>6657</v>
      </c>
      <c r="F1880" s="832" t="s">
        <v>6688</v>
      </c>
      <c r="G1880" s="832" t="s">
        <v>6689</v>
      </c>
      <c r="H1880" s="849">
        <v>8</v>
      </c>
      <c r="I1880" s="849">
        <v>256</v>
      </c>
      <c r="J1880" s="832">
        <v>0.5714285714285714</v>
      </c>
      <c r="K1880" s="832">
        <v>32</v>
      </c>
      <c r="L1880" s="849">
        <v>14</v>
      </c>
      <c r="M1880" s="849">
        <v>448</v>
      </c>
      <c r="N1880" s="832">
        <v>1</v>
      </c>
      <c r="O1880" s="832">
        <v>32</v>
      </c>
      <c r="P1880" s="849">
        <v>49</v>
      </c>
      <c r="Q1880" s="849">
        <v>1617</v>
      </c>
      <c r="R1880" s="837">
        <v>3.609375</v>
      </c>
      <c r="S1880" s="850">
        <v>33</v>
      </c>
    </row>
    <row r="1881" spans="1:19" ht="14.45" customHeight="1" x14ac:dyDescent="0.2">
      <c r="A1881" s="831" t="s">
        <v>6366</v>
      </c>
      <c r="B1881" s="832" t="s">
        <v>6367</v>
      </c>
      <c r="C1881" s="832" t="s">
        <v>616</v>
      </c>
      <c r="D1881" s="832" t="s">
        <v>6354</v>
      </c>
      <c r="E1881" s="832" t="s">
        <v>6657</v>
      </c>
      <c r="F1881" s="832" t="s">
        <v>6694</v>
      </c>
      <c r="G1881" s="832" t="s">
        <v>6695</v>
      </c>
      <c r="H1881" s="849">
        <v>18</v>
      </c>
      <c r="I1881" s="849">
        <v>2376</v>
      </c>
      <c r="J1881" s="832">
        <v>3</v>
      </c>
      <c r="K1881" s="832">
        <v>132</v>
      </c>
      <c r="L1881" s="849">
        <v>6</v>
      </c>
      <c r="M1881" s="849">
        <v>792</v>
      </c>
      <c r="N1881" s="832">
        <v>1</v>
      </c>
      <c r="O1881" s="832">
        <v>132</v>
      </c>
      <c r="P1881" s="849">
        <v>7</v>
      </c>
      <c r="Q1881" s="849">
        <v>945</v>
      </c>
      <c r="R1881" s="837">
        <v>1.1931818181818181</v>
      </c>
      <c r="S1881" s="850">
        <v>135</v>
      </c>
    </row>
    <row r="1882" spans="1:19" ht="14.45" customHeight="1" x14ac:dyDescent="0.2">
      <c r="A1882" s="831" t="s">
        <v>6366</v>
      </c>
      <c r="B1882" s="832" t="s">
        <v>6367</v>
      </c>
      <c r="C1882" s="832" t="s">
        <v>616</v>
      </c>
      <c r="D1882" s="832" t="s">
        <v>6354</v>
      </c>
      <c r="E1882" s="832" t="s">
        <v>6657</v>
      </c>
      <c r="F1882" s="832" t="s">
        <v>6698</v>
      </c>
      <c r="G1882" s="832" t="s">
        <v>6699</v>
      </c>
      <c r="H1882" s="849">
        <v>61</v>
      </c>
      <c r="I1882" s="849">
        <v>21655</v>
      </c>
      <c r="J1882" s="832">
        <v>0.72619047619047616</v>
      </c>
      <c r="K1882" s="832">
        <v>355</v>
      </c>
      <c r="L1882" s="849">
        <v>84</v>
      </c>
      <c r="M1882" s="849">
        <v>29820</v>
      </c>
      <c r="N1882" s="832">
        <v>1</v>
      </c>
      <c r="O1882" s="832">
        <v>355</v>
      </c>
      <c r="P1882" s="849">
        <v>240</v>
      </c>
      <c r="Q1882" s="849">
        <v>85920</v>
      </c>
      <c r="R1882" s="837">
        <v>2.8812877263581491</v>
      </c>
      <c r="S1882" s="850">
        <v>358</v>
      </c>
    </row>
    <row r="1883" spans="1:19" ht="14.45" customHeight="1" x14ac:dyDescent="0.2">
      <c r="A1883" s="831" t="s">
        <v>6366</v>
      </c>
      <c r="B1883" s="832" t="s">
        <v>6367</v>
      </c>
      <c r="C1883" s="832" t="s">
        <v>616</v>
      </c>
      <c r="D1883" s="832" t="s">
        <v>6354</v>
      </c>
      <c r="E1883" s="832" t="s">
        <v>6657</v>
      </c>
      <c r="F1883" s="832" t="s">
        <v>6700</v>
      </c>
      <c r="G1883" s="832" t="s">
        <v>6701</v>
      </c>
      <c r="H1883" s="849">
        <v>20</v>
      </c>
      <c r="I1883" s="849">
        <v>1180</v>
      </c>
      <c r="J1883" s="832">
        <v>0.7652399481193255</v>
      </c>
      <c r="K1883" s="832">
        <v>59</v>
      </c>
      <c r="L1883" s="849">
        <v>26</v>
      </c>
      <c r="M1883" s="849">
        <v>1542</v>
      </c>
      <c r="N1883" s="832">
        <v>1</v>
      </c>
      <c r="O1883" s="832">
        <v>59.307692307692307</v>
      </c>
      <c r="P1883" s="849">
        <v>29</v>
      </c>
      <c r="Q1883" s="849">
        <v>1769</v>
      </c>
      <c r="R1883" s="837">
        <v>1.1472114137483787</v>
      </c>
      <c r="S1883" s="850">
        <v>61</v>
      </c>
    </row>
    <row r="1884" spans="1:19" ht="14.45" customHeight="1" x14ac:dyDescent="0.2">
      <c r="A1884" s="831" t="s">
        <v>6366</v>
      </c>
      <c r="B1884" s="832" t="s">
        <v>6367</v>
      </c>
      <c r="C1884" s="832" t="s">
        <v>616</v>
      </c>
      <c r="D1884" s="832" t="s">
        <v>6354</v>
      </c>
      <c r="E1884" s="832" t="s">
        <v>6657</v>
      </c>
      <c r="F1884" s="832" t="s">
        <v>6702</v>
      </c>
      <c r="G1884" s="832" t="s">
        <v>6703</v>
      </c>
      <c r="H1884" s="849">
        <v>8</v>
      </c>
      <c r="I1884" s="849">
        <v>5608</v>
      </c>
      <c r="J1884" s="832"/>
      <c r="K1884" s="832">
        <v>701</v>
      </c>
      <c r="L1884" s="849"/>
      <c r="M1884" s="849"/>
      <c r="N1884" s="832"/>
      <c r="O1884" s="832"/>
      <c r="P1884" s="849">
        <v>23</v>
      </c>
      <c r="Q1884" s="849">
        <v>16261</v>
      </c>
      <c r="R1884" s="837"/>
      <c r="S1884" s="850">
        <v>707</v>
      </c>
    </row>
    <row r="1885" spans="1:19" ht="14.45" customHeight="1" x14ac:dyDescent="0.2">
      <c r="A1885" s="831" t="s">
        <v>6366</v>
      </c>
      <c r="B1885" s="832" t="s">
        <v>6367</v>
      </c>
      <c r="C1885" s="832" t="s">
        <v>616</v>
      </c>
      <c r="D1885" s="832" t="s">
        <v>6354</v>
      </c>
      <c r="E1885" s="832" t="s">
        <v>6657</v>
      </c>
      <c r="F1885" s="832" t="s">
        <v>6704</v>
      </c>
      <c r="G1885" s="832" t="s">
        <v>6705</v>
      </c>
      <c r="H1885" s="849">
        <v>1</v>
      </c>
      <c r="I1885" s="849">
        <v>59</v>
      </c>
      <c r="J1885" s="832"/>
      <c r="K1885" s="832">
        <v>59</v>
      </c>
      <c r="L1885" s="849"/>
      <c r="M1885" s="849"/>
      <c r="N1885" s="832"/>
      <c r="O1885" s="832"/>
      <c r="P1885" s="849"/>
      <c r="Q1885" s="849"/>
      <c r="R1885" s="837"/>
      <c r="S1885" s="850"/>
    </row>
    <row r="1886" spans="1:19" ht="14.45" customHeight="1" x14ac:dyDescent="0.2">
      <c r="A1886" s="831" t="s">
        <v>6366</v>
      </c>
      <c r="B1886" s="832" t="s">
        <v>6367</v>
      </c>
      <c r="C1886" s="832" t="s">
        <v>616</v>
      </c>
      <c r="D1886" s="832" t="s">
        <v>6354</v>
      </c>
      <c r="E1886" s="832" t="s">
        <v>6657</v>
      </c>
      <c r="F1886" s="832" t="s">
        <v>6706</v>
      </c>
      <c r="G1886" s="832" t="s">
        <v>6707</v>
      </c>
      <c r="H1886" s="849">
        <v>5</v>
      </c>
      <c r="I1886" s="849">
        <v>580</v>
      </c>
      <c r="J1886" s="832">
        <v>0.25108225108225107</v>
      </c>
      <c r="K1886" s="832">
        <v>116</v>
      </c>
      <c r="L1886" s="849">
        <v>20</v>
      </c>
      <c r="M1886" s="849">
        <v>2310</v>
      </c>
      <c r="N1886" s="832">
        <v>1</v>
      </c>
      <c r="O1886" s="832">
        <v>115.5</v>
      </c>
      <c r="P1886" s="849">
        <v>31</v>
      </c>
      <c r="Q1886" s="849">
        <v>3596</v>
      </c>
      <c r="R1886" s="837">
        <v>1.5567099567099567</v>
      </c>
      <c r="S1886" s="850">
        <v>116</v>
      </c>
    </row>
    <row r="1887" spans="1:19" ht="14.45" customHeight="1" x14ac:dyDescent="0.2">
      <c r="A1887" s="831" t="s">
        <v>6366</v>
      </c>
      <c r="B1887" s="832" t="s">
        <v>6367</v>
      </c>
      <c r="C1887" s="832" t="s">
        <v>616</v>
      </c>
      <c r="D1887" s="832" t="s">
        <v>6355</v>
      </c>
      <c r="E1887" s="832" t="s">
        <v>6368</v>
      </c>
      <c r="F1887" s="832" t="s">
        <v>6471</v>
      </c>
      <c r="G1887" s="832" t="s">
        <v>2831</v>
      </c>
      <c r="H1887" s="849">
        <v>0.4</v>
      </c>
      <c r="I1887" s="849">
        <v>1814.01</v>
      </c>
      <c r="J1887" s="832"/>
      <c r="K1887" s="832">
        <v>4535.0249999999996</v>
      </c>
      <c r="L1887" s="849"/>
      <c r="M1887" s="849"/>
      <c r="N1887" s="832"/>
      <c r="O1887" s="832"/>
      <c r="P1887" s="849"/>
      <c r="Q1887" s="849"/>
      <c r="R1887" s="837"/>
      <c r="S1887" s="850"/>
    </row>
    <row r="1888" spans="1:19" ht="14.45" customHeight="1" x14ac:dyDescent="0.2">
      <c r="A1888" s="831" t="s">
        <v>6366</v>
      </c>
      <c r="B1888" s="832" t="s">
        <v>6367</v>
      </c>
      <c r="C1888" s="832" t="s">
        <v>616</v>
      </c>
      <c r="D1888" s="832" t="s">
        <v>6355</v>
      </c>
      <c r="E1888" s="832" t="s">
        <v>6368</v>
      </c>
      <c r="F1888" s="832" t="s">
        <v>6472</v>
      </c>
      <c r="G1888" s="832" t="s">
        <v>2831</v>
      </c>
      <c r="H1888" s="849">
        <v>1</v>
      </c>
      <c r="I1888" s="849">
        <v>6731.45</v>
      </c>
      <c r="J1888" s="832"/>
      <c r="K1888" s="832">
        <v>6731.45</v>
      </c>
      <c r="L1888" s="849"/>
      <c r="M1888" s="849"/>
      <c r="N1888" s="832"/>
      <c r="O1888" s="832"/>
      <c r="P1888" s="849"/>
      <c r="Q1888" s="849"/>
      <c r="R1888" s="837"/>
      <c r="S1888" s="850"/>
    </row>
    <row r="1889" spans="1:19" ht="14.45" customHeight="1" x14ac:dyDescent="0.2">
      <c r="A1889" s="831" t="s">
        <v>6366</v>
      </c>
      <c r="B1889" s="832" t="s">
        <v>6367</v>
      </c>
      <c r="C1889" s="832" t="s">
        <v>616</v>
      </c>
      <c r="D1889" s="832" t="s">
        <v>6355</v>
      </c>
      <c r="E1889" s="832" t="s">
        <v>6657</v>
      </c>
      <c r="F1889" s="832" t="s">
        <v>6666</v>
      </c>
      <c r="G1889" s="832" t="s">
        <v>6667</v>
      </c>
      <c r="H1889" s="849">
        <v>3</v>
      </c>
      <c r="I1889" s="849">
        <v>111</v>
      </c>
      <c r="J1889" s="832"/>
      <c r="K1889" s="832">
        <v>37</v>
      </c>
      <c r="L1889" s="849"/>
      <c r="M1889" s="849"/>
      <c r="N1889" s="832"/>
      <c r="O1889" s="832"/>
      <c r="P1889" s="849"/>
      <c r="Q1889" s="849"/>
      <c r="R1889" s="837"/>
      <c r="S1889" s="850"/>
    </row>
    <row r="1890" spans="1:19" ht="14.45" customHeight="1" x14ac:dyDescent="0.2">
      <c r="A1890" s="831" t="s">
        <v>6366</v>
      </c>
      <c r="B1890" s="832" t="s">
        <v>6367</v>
      </c>
      <c r="C1890" s="832" t="s">
        <v>616</v>
      </c>
      <c r="D1890" s="832" t="s">
        <v>6355</v>
      </c>
      <c r="E1890" s="832" t="s">
        <v>6657</v>
      </c>
      <c r="F1890" s="832" t="s">
        <v>6678</v>
      </c>
      <c r="G1890" s="832" t="s">
        <v>6679</v>
      </c>
      <c r="H1890" s="849">
        <v>3</v>
      </c>
      <c r="I1890" s="849">
        <v>0</v>
      </c>
      <c r="J1890" s="832"/>
      <c r="K1890" s="832">
        <v>0</v>
      </c>
      <c r="L1890" s="849"/>
      <c r="M1890" s="849"/>
      <c r="N1890" s="832"/>
      <c r="O1890" s="832"/>
      <c r="P1890" s="849"/>
      <c r="Q1890" s="849"/>
      <c r="R1890" s="837"/>
      <c r="S1890" s="850"/>
    </row>
    <row r="1891" spans="1:19" ht="14.45" customHeight="1" x14ac:dyDescent="0.2">
      <c r="A1891" s="831" t="s">
        <v>6366</v>
      </c>
      <c r="B1891" s="832" t="s">
        <v>6367</v>
      </c>
      <c r="C1891" s="832" t="s">
        <v>616</v>
      </c>
      <c r="D1891" s="832" t="s">
        <v>6358</v>
      </c>
      <c r="E1891" s="832" t="s">
        <v>6657</v>
      </c>
      <c r="F1891" s="832" t="s">
        <v>6660</v>
      </c>
      <c r="G1891" s="832" t="s">
        <v>6661</v>
      </c>
      <c r="H1891" s="849"/>
      <c r="I1891" s="849"/>
      <c r="J1891" s="832"/>
      <c r="K1891" s="832"/>
      <c r="L1891" s="849">
        <v>1</v>
      </c>
      <c r="M1891" s="849">
        <v>122</v>
      </c>
      <c r="N1891" s="832">
        <v>1</v>
      </c>
      <c r="O1891" s="832">
        <v>122</v>
      </c>
      <c r="P1891" s="849"/>
      <c r="Q1891" s="849"/>
      <c r="R1891" s="837"/>
      <c r="S1891" s="850"/>
    </row>
    <row r="1892" spans="1:19" ht="14.45" customHeight="1" x14ac:dyDescent="0.2">
      <c r="A1892" s="831" t="s">
        <v>6366</v>
      </c>
      <c r="B1892" s="832" t="s">
        <v>6367</v>
      </c>
      <c r="C1892" s="832" t="s">
        <v>616</v>
      </c>
      <c r="D1892" s="832" t="s">
        <v>6364</v>
      </c>
      <c r="E1892" s="832" t="s">
        <v>6368</v>
      </c>
      <c r="F1892" s="832" t="s">
        <v>6412</v>
      </c>
      <c r="G1892" s="832" t="s">
        <v>3215</v>
      </c>
      <c r="H1892" s="849"/>
      <c r="I1892" s="849"/>
      <c r="J1892" s="832"/>
      <c r="K1892" s="832"/>
      <c r="L1892" s="849">
        <v>3.38</v>
      </c>
      <c r="M1892" s="849">
        <v>30928.12</v>
      </c>
      <c r="N1892" s="832">
        <v>1</v>
      </c>
      <c r="O1892" s="832">
        <v>9150.3313609467459</v>
      </c>
      <c r="P1892" s="849"/>
      <c r="Q1892" s="849"/>
      <c r="R1892" s="837"/>
      <c r="S1892" s="850"/>
    </row>
    <row r="1893" spans="1:19" ht="14.45" customHeight="1" x14ac:dyDescent="0.2">
      <c r="A1893" s="831" t="s">
        <v>6366</v>
      </c>
      <c r="B1893" s="832" t="s">
        <v>6367</v>
      </c>
      <c r="C1893" s="832" t="s">
        <v>616</v>
      </c>
      <c r="D1893" s="832" t="s">
        <v>6364</v>
      </c>
      <c r="E1893" s="832" t="s">
        <v>6657</v>
      </c>
      <c r="F1893" s="832" t="s">
        <v>6676</v>
      </c>
      <c r="G1893" s="832" t="s">
        <v>6677</v>
      </c>
      <c r="H1893" s="849"/>
      <c r="I1893" s="849"/>
      <c r="J1893" s="832"/>
      <c r="K1893" s="832"/>
      <c r="L1893" s="849">
        <v>1</v>
      </c>
      <c r="M1893" s="849">
        <v>0</v>
      </c>
      <c r="N1893" s="832"/>
      <c r="O1893" s="832">
        <v>0</v>
      </c>
      <c r="P1893" s="849"/>
      <c r="Q1893" s="849"/>
      <c r="R1893" s="837"/>
      <c r="S1893" s="850"/>
    </row>
    <row r="1894" spans="1:19" ht="14.45" customHeight="1" x14ac:dyDescent="0.2">
      <c r="A1894" s="831" t="s">
        <v>6366</v>
      </c>
      <c r="B1894" s="832" t="s">
        <v>6367</v>
      </c>
      <c r="C1894" s="832" t="s">
        <v>616</v>
      </c>
      <c r="D1894" s="832" t="s">
        <v>3263</v>
      </c>
      <c r="E1894" s="832" t="s">
        <v>6368</v>
      </c>
      <c r="F1894" s="832" t="s">
        <v>6471</v>
      </c>
      <c r="G1894" s="832" t="s">
        <v>2831</v>
      </c>
      <c r="H1894" s="849"/>
      <c r="I1894" s="849"/>
      <c r="J1894" s="832"/>
      <c r="K1894" s="832"/>
      <c r="L1894" s="849"/>
      <c r="M1894" s="849"/>
      <c r="N1894" s="832"/>
      <c r="O1894" s="832"/>
      <c r="P1894" s="849">
        <v>1.4</v>
      </c>
      <c r="Q1894" s="849">
        <v>807.38</v>
      </c>
      <c r="R1894" s="837"/>
      <c r="S1894" s="850">
        <v>576.70000000000005</v>
      </c>
    </row>
    <row r="1895" spans="1:19" ht="14.45" customHeight="1" x14ac:dyDescent="0.2">
      <c r="A1895" s="831" t="s">
        <v>6366</v>
      </c>
      <c r="B1895" s="832" t="s">
        <v>6367</v>
      </c>
      <c r="C1895" s="832" t="s">
        <v>616</v>
      </c>
      <c r="D1895" s="832" t="s">
        <v>3263</v>
      </c>
      <c r="E1895" s="832" t="s">
        <v>6368</v>
      </c>
      <c r="F1895" s="832" t="s">
        <v>6472</v>
      </c>
      <c r="G1895" s="832" t="s">
        <v>2831</v>
      </c>
      <c r="H1895" s="849"/>
      <c r="I1895" s="849"/>
      <c r="J1895" s="832"/>
      <c r="K1895" s="832"/>
      <c r="L1895" s="849"/>
      <c r="M1895" s="849"/>
      <c r="N1895" s="832"/>
      <c r="O1895" s="832"/>
      <c r="P1895" s="849">
        <v>0.60000000000000009</v>
      </c>
      <c r="Q1895" s="849">
        <v>320.15999999999997</v>
      </c>
      <c r="R1895" s="837"/>
      <c r="S1895" s="850">
        <v>533.59999999999991</v>
      </c>
    </row>
    <row r="1896" spans="1:19" ht="14.45" customHeight="1" x14ac:dyDescent="0.2">
      <c r="A1896" s="831" t="s">
        <v>6366</v>
      </c>
      <c r="B1896" s="832" t="s">
        <v>6367</v>
      </c>
      <c r="C1896" s="832" t="s">
        <v>616</v>
      </c>
      <c r="D1896" s="832" t="s">
        <v>3263</v>
      </c>
      <c r="E1896" s="832" t="s">
        <v>6657</v>
      </c>
      <c r="F1896" s="832" t="s">
        <v>6666</v>
      </c>
      <c r="G1896" s="832" t="s">
        <v>6667</v>
      </c>
      <c r="H1896" s="849"/>
      <c r="I1896" s="849"/>
      <c r="J1896" s="832"/>
      <c r="K1896" s="832"/>
      <c r="L1896" s="849"/>
      <c r="M1896" s="849"/>
      <c r="N1896" s="832"/>
      <c r="O1896" s="832"/>
      <c r="P1896" s="849">
        <v>31</v>
      </c>
      <c r="Q1896" s="849">
        <v>1178</v>
      </c>
      <c r="R1896" s="837"/>
      <c r="S1896" s="850">
        <v>38</v>
      </c>
    </row>
    <row r="1897" spans="1:19" ht="14.45" customHeight="1" x14ac:dyDescent="0.2">
      <c r="A1897" s="831" t="s">
        <v>6366</v>
      </c>
      <c r="B1897" s="832" t="s">
        <v>6367</v>
      </c>
      <c r="C1897" s="832" t="s">
        <v>616</v>
      </c>
      <c r="D1897" s="832" t="s">
        <v>3263</v>
      </c>
      <c r="E1897" s="832" t="s">
        <v>6657</v>
      </c>
      <c r="F1897" s="832" t="s">
        <v>6672</v>
      </c>
      <c r="G1897" s="832" t="s">
        <v>6673</v>
      </c>
      <c r="H1897" s="849"/>
      <c r="I1897" s="849"/>
      <c r="J1897" s="832"/>
      <c r="K1897" s="832"/>
      <c r="L1897" s="849"/>
      <c r="M1897" s="849"/>
      <c r="N1897" s="832"/>
      <c r="O1897" s="832"/>
      <c r="P1897" s="849">
        <v>1</v>
      </c>
      <c r="Q1897" s="849">
        <v>179</v>
      </c>
      <c r="R1897" s="837"/>
      <c r="S1897" s="850">
        <v>179</v>
      </c>
    </row>
    <row r="1898" spans="1:19" ht="14.45" customHeight="1" x14ac:dyDescent="0.2">
      <c r="A1898" s="831" t="s">
        <v>6366</v>
      </c>
      <c r="B1898" s="832" t="s">
        <v>6367</v>
      </c>
      <c r="C1898" s="832" t="s">
        <v>616</v>
      </c>
      <c r="D1898" s="832" t="s">
        <v>3263</v>
      </c>
      <c r="E1898" s="832" t="s">
        <v>6657</v>
      </c>
      <c r="F1898" s="832" t="s">
        <v>6682</v>
      </c>
      <c r="G1898" s="832" t="s">
        <v>6683</v>
      </c>
      <c r="H1898" s="849"/>
      <c r="I1898" s="849"/>
      <c r="J1898" s="832"/>
      <c r="K1898" s="832"/>
      <c r="L1898" s="849"/>
      <c r="M1898" s="849"/>
      <c r="N1898" s="832"/>
      <c r="O1898" s="832"/>
      <c r="P1898" s="849">
        <v>24</v>
      </c>
      <c r="Q1898" s="849">
        <v>800</v>
      </c>
      <c r="R1898" s="837"/>
      <c r="S1898" s="850">
        <v>33.333333333333336</v>
      </c>
    </row>
    <row r="1899" spans="1:19" ht="14.45" customHeight="1" x14ac:dyDescent="0.2">
      <c r="A1899" s="831" t="s">
        <v>6366</v>
      </c>
      <c r="B1899" s="832" t="s">
        <v>6367</v>
      </c>
      <c r="C1899" s="832" t="s">
        <v>616</v>
      </c>
      <c r="D1899" s="832" t="s">
        <v>3263</v>
      </c>
      <c r="E1899" s="832" t="s">
        <v>6657</v>
      </c>
      <c r="F1899" s="832" t="s">
        <v>6684</v>
      </c>
      <c r="G1899" s="832" t="s">
        <v>6685</v>
      </c>
      <c r="H1899" s="849"/>
      <c r="I1899" s="849"/>
      <c r="J1899" s="832"/>
      <c r="K1899" s="832"/>
      <c r="L1899" s="849"/>
      <c r="M1899" s="849"/>
      <c r="N1899" s="832"/>
      <c r="O1899" s="832"/>
      <c r="P1899" s="849">
        <v>25</v>
      </c>
      <c r="Q1899" s="849">
        <v>950</v>
      </c>
      <c r="R1899" s="837"/>
      <c r="S1899" s="850">
        <v>38</v>
      </c>
    </row>
    <row r="1900" spans="1:19" ht="14.45" customHeight="1" x14ac:dyDescent="0.2">
      <c r="A1900" s="831" t="s">
        <v>6366</v>
      </c>
      <c r="B1900" s="832" t="s">
        <v>6367</v>
      </c>
      <c r="C1900" s="832" t="s">
        <v>616</v>
      </c>
      <c r="D1900" s="832" t="s">
        <v>3263</v>
      </c>
      <c r="E1900" s="832" t="s">
        <v>6657</v>
      </c>
      <c r="F1900" s="832" t="s">
        <v>6688</v>
      </c>
      <c r="G1900" s="832" t="s">
        <v>6689</v>
      </c>
      <c r="H1900" s="849"/>
      <c r="I1900" s="849"/>
      <c r="J1900" s="832"/>
      <c r="K1900" s="832"/>
      <c r="L1900" s="849"/>
      <c r="M1900" s="849"/>
      <c r="N1900" s="832"/>
      <c r="O1900" s="832"/>
      <c r="P1900" s="849">
        <v>15</v>
      </c>
      <c r="Q1900" s="849">
        <v>495</v>
      </c>
      <c r="R1900" s="837"/>
      <c r="S1900" s="850">
        <v>33</v>
      </c>
    </row>
    <row r="1901" spans="1:19" ht="14.45" customHeight="1" x14ac:dyDescent="0.2">
      <c r="A1901" s="831" t="s">
        <v>6366</v>
      </c>
      <c r="B1901" s="832" t="s">
        <v>6367</v>
      </c>
      <c r="C1901" s="832" t="s">
        <v>616</v>
      </c>
      <c r="D1901" s="832" t="s">
        <v>3263</v>
      </c>
      <c r="E1901" s="832" t="s">
        <v>6657</v>
      </c>
      <c r="F1901" s="832" t="s">
        <v>6698</v>
      </c>
      <c r="G1901" s="832" t="s">
        <v>6699</v>
      </c>
      <c r="H1901" s="849"/>
      <c r="I1901" s="849"/>
      <c r="J1901" s="832"/>
      <c r="K1901" s="832"/>
      <c r="L1901" s="849"/>
      <c r="M1901" s="849"/>
      <c r="N1901" s="832"/>
      <c r="O1901" s="832"/>
      <c r="P1901" s="849">
        <v>25</v>
      </c>
      <c r="Q1901" s="849">
        <v>8950</v>
      </c>
      <c r="R1901" s="837"/>
      <c r="S1901" s="850">
        <v>358</v>
      </c>
    </row>
    <row r="1902" spans="1:19" ht="14.45" customHeight="1" x14ac:dyDescent="0.2">
      <c r="A1902" s="831" t="s">
        <v>6366</v>
      </c>
      <c r="B1902" s="832" t="s">
        <v>6367</v>
      </c>
      <c r="C1902" s="832" t="s">
        <v>616</v>
      </c>
      <c r="D1902" s="832" t="s">
        <v>3289</v>
      </c>
      <c r="E1902" s="832" t="s">
        <v>6368</v>
      </c>
      <c r="F1902" s="832" t="s">
        <v>6432</v>
      </c>
      <c r="G1902" s="832" t="s">
        <v>6433</v>
      </c>
      <c r="H1902" s="849"/>
      <c r="I1902" s="849"/>
      <c r="J1902" s="832"/>
      <c r="K1902" s="832"/>
      <c r="L1902" s="849"/>
      <c r="M1902" s="849"/>
      <c r="N1902" s="832"/>
      <c r="O1902" s="832"/>
      <c r="P1902" s="849">
        <v>5.0999999999999996</v>
      </c>
      <c r="Q1902" s="849">
        <v>598.28</v>
      </c>
      <c r="R1902" s="837"/>
      <c r="S1902" s="850">
        <v>117.30980392156863</v>
      </c>
    </row>
    <row r="1903" spans="1:19" ht="14.45" customHeight="1" x14ac:dyDescent="0.2">
      <c r="A1903" s="831" t="s">
        <v>6366</v>
      </c>
      <c r="B1903" s="832" t="s">
        <v>6367</v>
      </c>
      <c r="C1903" s="832" t="s">
        <v>616</v>
      </c>
      <c r="D1903" s="832" t="s">
        <v>3289</v>
      </c>
      <c r="E1903" s="832" t="s">
        <v>6368</v>
      </c>
      <c r="F1903" s="832" t="s">
        <v>6471</v>
      </c>
      <c r="G1903" s="832" t="s">
        <v>2831</v>
      </c>
      <c r="H1903" s="849"/>
      <c r="I1903" s="849"/>
      <c r="J1903" s="832"/>
      <c r="K1903" s="832"/>
      <c r="L1903" s="849"/>
      <c r="M1903" s="849"/>
      <c r="N1903" s="832"/>
      <c r="O1903" s="832"/>
      <c r="P1903" s="849">
        <v>2.4</v>
      </c>
      <c r="Q1903" s="849">
        <v>1384.1</v>
      </c>
      <c r="R1903" s="837"/>
      <c r="S1903" s="850">
        <v>576.70833333333337</v>
      </c>
    </row>
    <row r="1904" spans="1:19" ht="14.45" customHeight="1" x14ac:dyDescent="0.2">
      <c r="A1904" s="831" t="s">
        <v>6366</v>
      </c>
      <c r="B1904" s="832" t="s">
        <v>6367</v>
      </c>
      <c r="C1904" s="832" t="s">
        <v>616</v>
      </c>
      <c r="D1904" s="832" t="s">
        <v>3289</v>
      </c>
      <c r="E1904" s="832" t="s">
        <v>6368</v>
      </c>
      <c r="F1904" s="832" t="s">
        <v>6472</v>
      </c>
      <c r="G1904" s="832" t="s">
        <v>2831</v>
      </c>
      <c r="H1904" s="849"/>
      <c r="I1904" s="849"/>
      <c r="J1904" s="832"/>
      <c r="K1904" s="832"/>
      <c r="L1904" s="849"/>
      <c r="M1904" s="849"/>
      <c r="N1904" s="832"/>
      <c r="O1904" s="832"/>
      <c r="P1904" s="849">
        <v>8</v>
      </c>
      <c r="Q1904" s="849">
        <v>4268.75</v>
      </c>
      <c r="R1904" s="837"/>
      <c r="S1904" s="850">
        <v>533.59375</v>
      </c>
    </row>
    <row r="1905" spans="1:19" ht="14.45" customHeight="1" x14ac:dyDescent="0.2">
      <c r="A1905" s="831" t="s">
        <v>6366</v>
      </c>
      <c r="B1905" s="832" t="s">
        <v>6367</v>
      </c>
      <c r="C1905" s="832" t="s">
        <v>616</v>
      </c>
      <c r="D1905" s="832" t="s">
        <v>3289</v>
      </c>
      <c r="E1905" s="832" t="s">
        <v>6368</v>
      </c>
      <c r="F1905" s="832" t="s">
        <v>6476</v>
      </c>
      <c r="G1905" s="832" t="s">
        <v>6477</v>
      </c>
      <c r="H1905" s="849"/>
      <c r="I1905" s="849"/>
      <c r="J1905" s="832"/>
      <c r="K1905" s="832"/>
      <c r="L1905" s="849"/>
      <c r="M1905" s="849"/>
      <c r="N1905" s="832"/>
      <c r="O1905" s="832"/>
      <c r="P1905" s="849">
        <v>3</v>
      </c>
      <c r="Q1905" s="849">
        <v>9622.68</v>
      </c>
      <c r="R1905" s="837"/>
      <c r="S1905" s="850">
        <v>3207.56</v>
      </c>
    </row>
    <row r="1906" spans="1:19" ht="14.45" customHeight="1" x14ac:dyDescent="0.2">
      <c r="A1906" s="831" t="s">
        <v>6366</v>
      </c>
      <c r="B1906" s="832" t="s">
        <v>6367</v>
      </c>
      <c r="C1906" s="832" t="s">
        <v>616</v>
      </c>
      <c r="D1906" s="832" t="s">
        <v>3289</v>
      </c>
      <c r="E1906" s="832" t="s">
        <v>6368</v>
      </c>
      <c r="F1906" s="832" t="s">
        <v>6589</v>
      </c>
      <c r="G1906" s="832" t="s">
        <v>2235</v>
      </c>
      <c r="H1906" s="849"/>
      <c r="I1906" s="849"/>
      <c r="J1906" s="832"/>
      <c r="K1906" s="832"/>
      <c r="L1906" s="849">
        <v>1</v>
      </c>
      <c r="M1906" s="849">
        <v>15123.9</v>
      </c>
      <c r="N1906" s="832">
        <v>1</v>
      </c>
      <c r="O1906" s="832">
        <v>15123.9</v>
      </c>
      <c r="P1906" s="849"/>
      <c r="Q1906" s="849"/>
      <c r="R1906" s="837"/>
      <c r="S1906" s="850"/>
    </row>
    <row r="1907" spans="1:19" ht="14.45" customHeight="1" x14ac:dyDescent="0.2">
      <c r="A1907" s="831" t="s">
        <v>6366</v>
      </c>
      <c r="B1907" s="832" t="s">
        <v>6367</v>
      </c>
      <c r="C1907" s="832" t="s">
        <v>616</v>
      </c>
      <c r="D1907" s="832" t="s">
        <v>3289</v>
      </c>
      <c r="E1907" s="832" t="s">
        <v>6657</v>
      </c>
      <c r="F1907" s="832" t="s">
        <v>6666</v>
      </c>
      <c r="G1907" s="832" t="s">
        <v>6667</v>
      </c>
      <c r="H1907" s="849"/>
      <c r="I1907" s="849"/>
      <c r="J1907" s="832"/>
      <c r="K1907" s="832"/>
      <c r="L1907" s="849">
        <v>1</v>
      </c>
      <c r="M1907" s="849">
        <v>37</v>
      </c>
      <c r="N1907" s="832">
        <v>1</v>
      </c>
      <c r="O1907" s="832">
        <v>37</v>
      </c>
      <c r="P1907" s="849">
        <v>49</v>
      </c>
      <c r="Q1907" s="849">
        <v>1862</v>
      </c>
      <c r="R1907" s="837">
        <v>50.324324324324323</v>
      </c>
      <c r="S1907" s="850">
        <v>38</v>
      </c>
    </row>
    <row r="1908" spans="1:19" ht="14.45" customHeight="1" x14ac:dyDescent="0.2">
      <c r="A1908" s="831" t="s">
        <v>6366</v>
      </c>
      <c r="B1908" s="832" t="s">
        <v>6367</v>
      </c>
      <c r="C1908" s="832" t="s">
        <v>616</v>
      </c>
      <c r="D1908" s="832" t="s">
        <v>3289</v>
      </c>
      <c r="E1908" s="832" t="s">
        <v>6657</v>
      </c>
      <c r="F1908" s="832" t="s">
        <v>6672</v>
      </c>
      <c r="G1908" s="832" t="s">
        <v>6673</v>
      </c>
      <c r="H1908" s="849"/>
      <c r="I1908" s="849"/>
      <c r="J1908" s="832"/>
      <c r="K1908" s="832"/>
      <c r="L1908" s="849"/>
      <c r="M1908" s="849"/>
      <c r="N1908" s="832"/>
      <c r="O1908" s="832"/>
      <c r="P1908" s="849">
        <v>1</v>
      </c>
      <c r="Q1908" s="849">
        <v>179</v>
      </c>
      <c r="R1908" s="837"/>
      <c r="S1908" s="850">
        <v>179</v>
      </c>
    </row>
    <row r="1909" spans="1:19" ht="14.45" customHeight="1" x14ac:dyDescent="0.2">
      <c r="A1909" s="831" t="s">
        <v>6366</v>
      </c>
      <c r="B1909" s="832" t="s">
        <v>6367</v>
      </c>
      <c r="C1909" s="832" t="s">
        <v>616</v>
      </c>
      <c r="D1909" s="832" t="s">
        <v>3289</v>
      </c>
      <c r="E1909" s="832" t="s">
        <v>6657</v>
      </c>
      <c r="F1909" s="832" t="s">
        <v>6678</v>
      </c>
      <c r="G1909" s="832" t="s">
        <v>6679</v>
      </c>
      <c r="H1909" s="849"/>
      <c r="I1909" s="849"/>
      <c r="J1909" s="832"/>
      <c r="K1909" s="832"/>
      <c r="L1909" s="849"/>
      <c r="M1909" s="849"/>
      <c r="N1909" s="832"/>
      <c r="O1909" s="832"/>
      <c r="P1909" s="849">
        <v>1</v>
      </c>
      <c r="Q1909" s="849">
        <v>0</v>
      </c>
      <c r="R1909" s="837"/>
      <c r="S1909" s="850">
        <v>0</v>
      </c>
    </row>
    <row r="1910" spans="1:19" ht="14.45" customHeight="1" x14ac:dyDescent="0.2">
      <c r="A1910" s="831" t="s">
        <v>6366</v>
      </c>
      <c r="B1910" s="832" t="s">
        <v>6367</v>
      </c>
      <c r="C1910" s="832" t="s">
        <v>616</v>
      </c>
      <c r="D1910" s="832" t="s">
        <v>3289</v>
      </c>
      <c r="E1910" s="832" t="s">
        <v>6657</v>
      </c>
      <c r="F1910" s="832" t="s">
        <v>6682</v>
      </c>
      <c r="G1910" s="832" t="s">
        <v>6683</v>
      </c>
      <c r="H1910" s="849"/>
      <c r="I1910" s="849"/>
      <c r="J1910" s="832"/>
      <c r="K1910" s="832"/>
      <c r="L1910" s="849"/>
      <c r="M1910" s="849"/>
      <c r="N1910" s="832"/>
      <c r="O1910" s="832"/>
      <c r="P1910" s="849">
        <v>57</v>
      </c>
      <c r="Q1910" s="849">
        <v>1899.9999999999998</v>
      </c>
      <c r="R1910" s="837"/>
      <c r="S1910" s="850">
        <v>33.333333333333329</v>
      </c>
    </row>
    <row r="1911" spans="1:19" ht="14.45" customHeight="1" x14ac:dyDescent="0.2">
      <c r="A1911" s="831" t="s">
        <v>6366</v>
      </c>
      <c r="B1911" s="832" t="s">
        <v>6367</v>
      </c>
      <c r="C1911" s="832" t="s">
        <v>616</v>
      </c>
      <c r="D1911" s="832" t="s">
        <v>3289</v>
      </c>
      <c r="E1911" s="832" t="s">
        <v>6657</v>
      </c>
      <c r="F1911" s="832" t="s">
        <v>6684</v>
      </c>
      <c r="G1911" s="832" t="s">
        <v>6685</v>
      </c>
      <c r="H1911" s="849"/>
      <c r="I1911" s="849"/>
      <c r="J1911" s="832"/>
      <c r="K1911" s="832"/>
      <c r="L1911" s="849"/>
      <c r="M1911" s="849"/>
      <c r="N1911" s="832"/>
      <c r="O1911" s="832"/>
      <c r="P1911" s="849">
        <v>73</v>
      </c>
      <c r="Q1911" s="849">
        <v>2774</v>
      </c>
      <c r="R1911" s="837"/>
      <c r="S1911" s="850">
        <v>38</v>
      </c>
    </row>
    <row r="1912" spans="1:19" ht="14.45" customHeight="1" x14ac:dyDescent="0.2">
      <c r="A1912" s="831" t="s">
        <v>6366</v>
      </c>
      <c r="B1912" s="832" t="s">
        <v>6367</v>
      </c>
      <c r="C1912" s="832" t="s">
        <v>616</v>
      </c>
      <c r="D1912" s="832" t="s">
        <v>3289</v>
      </c>
      <c r="E1912" s="832" t="s">
        <v>6657</v>
      </c>
      <c r="F1912" s="832" t="s">
        <v>6688</v>
      </c>
      <c r="G1912" s="832" t="s">
        <v>6689</v>
      </c>
      <c r="H1912" s="849"/>
      <c r="I1912" s="849"/>
      <c r="J1912" s="832"/>
      <c r="K1912" s="832"/>
      <c r="L1912" s="849">
        <v>1</v>
      </c>
      <c r="M1912" s="849">
        <v>32</v>
      </c>
      <c r="N1912" s="832">
        <v>1</v>
      </c>
      <c r="O1912" s="832">
        <v>32</v>
      </c>
      <c r="P1912" s="849">
        <v>45</v>
      </c>
      <c r="Q1912" s="849">
        <v>1485</v>
      </c>
      <c r="R1912" s="837">
        <v>46.40625</v>
      </c>
      <c r="S1912" s="850">
        <v>33</v>
      </c>
    </row>
    <row r="1913" spans="1:19" ht="14.45" customHeight="1" x14ac:dyDescent="0.2">
      <c r="A1913" s="831" t="s">
        <v>6366</v>
      </c>
      <c r="B1913" s="832" t="s">
        <v>6367</v>
      </c>
      <c r="C1913" s="832" t="s">
        <v>616</v>
      </c>
      <c r="D1913" s="832" t="s">
        <v>3289</v>
      </c>
      <c r="E1913" s="832" t="s">
        <v>6657</v>
      </c>
      <c r="F1913" s="832" t="s">
        <v>6698</v>
      </c>
      <c r="G1913" s="832" t="s">
        <v>6699</v>
      </c>
      <c r="H1913" s="849"/>
      <c r="I1913" s="849"/>
      <c r="J1913" s="832"/>
      <c r="K1913" s="832"/>
      <c r="L1913" s="849"/>
      <c r="M1913" s="849"/>
      <c r="N1913" s="832"/>
      <c r="O1913" s="832"/>
      <c r="P1913" s="849">
        <v>73</v>
      </c>
      <c r="Q1913" s="849">
        <v>26134</v>
      </c>
      <c r="R1913" s="837"/>
      <c r="S1913" s="850">
        <v>358</v>
      </c>
    </row>
    <row r="1914" spans="1:19" ht="14.45" customHeight="1" x14ac:dyDescent="0.2">
      <c r="A1914" s="831" t="s">
        <v>6366</v>
      </c>
      <c r="B1914" s="832" t="s">
        <v>6367</v>
      </c>
      <c r="C1914" s="832" t="s">
        <v>616</v>
      </c>
      <c r="D1914" s="832" t="s">
        <v>3289</v>
      </c>
      <c r="E1914" s="832" t="s">
        <v>6657</v>
      </c>
      <c r="F1914" s="832" t="s">
        <v>6700</v>
      </c>
      <c r="G1914" s="832" t="s">
        <v>6701</v>
      </c>
      <c r="H1914" s="849"/>
      <c r="I1914" s="849"/>
      <c r="J1914" s="832"/>
      <c r="K1914" s="832"/>
      <c r="L1914" s="849"/>
      <c r="M1914" s="849"/>
      <c r="N1914" s="832"/>
      <c r="O1914" s="832"/>
      <c r="P1914" s="849">
        <v>6</v>
      </c>
      <c r="Q1914" s="849">
        <v>366</v>
      </c>
      <c r="R1914" s="837"/>
      <c r="S1914" s="850">
        <v>61</v>
      </c>
    </row>
    <row r="1915" spans="1:19" ht="14.45" customHeight="1" x14ac:dyDescent="0.2">
      <c r="A1915" s="831" t="s">
        <v>6366</v>
      </c>
      <c r="B1915" s="832" t="s">
        <v>6367</v>
      </c>
      <c r="C1915" s="832" t="s">
        <v>616</v>
      </c>
      <c r="D1915" s="832" t="s">
        <v>3289</v>
      </c>
      <c r="E1915" s="832" t="s">
        <v>6657</v>
      </c>
      <c r="F1915" s="832" t="s">
        <v>6704</v>
      </c>
      <c r="G1915" s="832" t="s">
        <v>6705</v>
      </c>
      <c r="H1915" s="849"/>
      <c r="I1915" s="849"/>
      <c r="J1915" s="832"/>
      <c r="K1915" s="832"/>
      <c r="L1915" s="849"/>
      <c r="M1915" s="849"/>
      <c r="N1915" s="832"/>
      <c r="O1915" s="832"/>
      <c r="P1915" s="849">
        <v>1</v>
      </c>
      <c r="Q1915" s="849">
        <v>61</v>
      </c>
      <c r="R1915" s="837"/>
      <c r="S1915" s="850">
        <v>61</v>
      </c>
    </row>
    <row r="1916" spans="1:19" ht="14.45" customHeight="1" x14ac:dyDescent="0.2">
      <c r="A1916" s="831" t="s">
        <v>6366</v>
      </c>
      <c r="B1916" s="832" t="s">
        <v>6367</v>
      </c>
      <c r="C1916" s="832" t="s">
        <v>616</v>
      </c>
      <c r="D1916" s="832" t="s">
        <v>3291</v>
      </c>
      <c r="E1916" s="832" t="s">
        <v>6368</v>
      </c>
      <c r="F1916" s="832" t="s">
        <v>6432</v>
      </c>
      <c r="G1916" s="832" t="s">
        <v>6433</v>
      </c>
      <c r="H1916" s="849"/>
      <c r="I1916" s="849"/>
      <c r="J1916" s="832"/>
      <c r="K1916" s="832"/>
      <c r="L1916" s="849"/>
      <c r="M1916" s="849"/>
      <c r="N1916" s="832"/>
      <c r="O1916" s="832"/>
      <c r="P1916" s="849">
        <v>0.4</v>
      </c>
      <c r="Q1916" s="849">
        <v>46.92</v>
      </c>
      <c r="R1916" s="837"/>
      <c r="S1916" s="850">
        <v>117.3</v>
      </c>
    </row>
    <row r="1917" spans="1:19" ht="14.45" customHeight="1" x14ac:dyDescent="0.2">
      <c r="A1917" s="831" t="s">
        <v>6366</v>
      </c>
      <c r="B1917" s="832" t="s">
        <v>6367</v>
      </c>
      <c r="C1917" s="832" t="s">
        <v>616</v>
      </c>
      <c r="D1917" s="832" t="s">
        <v>3291</v>
      </c>
      <c r="E1917" s="832" t="s">
        <v>6368</v>
      </c>
      <c r="F1917" s="832" t="s">
        <v>6466</v>
      </c>
      <c r="G1917" s="832" t="s">
        <v>6467</v>
      </c>
      <c r="H1917" s="849"/>
      <c r="I1917" s="849"/>
      <c r="J1917" s="832"/>
      <c r="K1917" s="832"/>
      <c r="L1917" s="849"/>
      <c r="M1917" s="849"/>
      <c r="N1917" s="832"/>
      <c r="O1917" s="832"/>
      <c r="P1917" s="849">
        <v>1</v>
      </c>
      <c r="Q1917" s="849">
        <v>6706.6</v>
      </c>
      <c r="R1917" s="837"/>
      <c r="S1917" s="850">
        <v>6706.6</v>
      </c>
    </row>
    <row r="1918" spans="1:19" ht="14.45" customHeight="1" x14ac:dyDescent="0.2">
      <c r="A1918" s="831" t="s">
        <v>6366</v>
      </c>
      <c r="B1918" s="832" t="s">
        <v>6367</v>
      </c>
      <c r="C1918" s="832" t="s">
        <v>616</v>
      </c>
      <c r="D1918" s="832" t="s">
        <v>3291</v>
      </c>
      <c r="E1918" s="832" t="s">
        <v>6368</v>
      </c>
      <c r="F1918" s="832" t="s">
        <v>6472</v>
      </c>
      <c r="G1918" s="832" t="s">
        <v>2831</v>
      </c>
      <c r="H1918" s="849"/>
      <c r="I1918" s="849"/>
      <c r="J1918" s="832"/>
      <c r="K1918" s="832"/>
      <c r="L1918" s="849"/>
      <c r="M1918" s="849"/>
      <c r="N1918" s="832"/>
      <c r="O1918" s="832"/>
      <c r="P1918" s="849">
        <v>1</v>
      </c>
      <c r="Q1918" s="849">
        <v>533.59</v>
      </c>
      <c r="R1918" s="837"/>
      <c r="S1918" s="850">
        <v>533.59</v>
      </c>
    </row>
    <row r="1919" spans="1:19" ht="14.45" customHeight="1" x14ac:dyDescent="0.2">
      <c r="A1919" s="831" t="s">
        <v>6366</v>
      </c>
      <c r="B1919" s="832" t="s">
        <v>6367</v>
      </c>
      <c r="C1919" s="832" t="s">
        <v>616</v>
      </c>
      <c r="D1919" s="832" t="s">
        <v>3291</v>
      </c>
      <c r="E1919" s="832" t="s">
        <v>6368</v>
      </c>
      <c r="F1919" s="832" t="s">
        <v>6589</v>
      </c>
      <c r="G1919" s="832" t="s">
        <v>2235</v>
      </c>
      <c r="H1919" s="849"/>
      <c r="I1919" s="849"/>
      <c r="J1919" s="832"/>
      <c r="K1919" s="832"/>
      <c r="L1919" s="849">
        <v>1</v>
      </c>
      <c r="M1919" s="849">
        <v>15123.9</v>
      </c>
      <c r="N1919" s="832">
        <v>1</v>
      </c>
      <c r="O1919" s="832">
        <v>15123.9</v>
      </c>
      <c r="P1919" s="849">
        <v>3</v>
      </c>
      <c r="Q1919" s="849">
        <v>45371.7</v>
      </c>
      <c r="R1919" s="837">
        <v>3</v>
      </c>
      <c r="S1919" s="850">
        <v>15123.9</v>
      </c>
    </row>
    <row r="1920" spans="1:19" ht="14.45" customHeight="1" x14ac:dyDescent="0.2">
      <c r="A1920" s="831" t="s">
        <v>6366</v>
      </c>
      <c r="B1920" s="832" t="s">
        <v>6367</v>
      </c>
      <c r="C1920" s="832" t="s">
        <v>616</v>
      </c>
      <c r="D1920" s="832" t="s">
        <v>3291</v>
      </c>
      <c r="E1920" s="832" t="s">
        <v>6368</v>
      </c>
      <c r="F1920" s="832" t="s">
        <v>6614</v>
      </c>
      <c r="G1920" s="832" t="s">
        <v>2241</v>
      </c>
      <c r="H1920" s="849"/>
      <c r="I1920" s="849"/>
      <c r="J1920" s="832"/>
      <c r="K1920" s="832"/>
      <c r="L1920" s="849"/>
      <c r="M1920" s="849"/>
      <c r="N1920" s="832"/>
      <c r="O1920" s="832"/>
      <c r="P1920" s="849">
        <v>1</v>
      </c>
      <c r="Q1920" s="849">
        <v>11086</v>
      </c>
      <c r="R1920" s="837"/>
      <c r="S1920" s="850">
        <v>11086</v>
      </c>
    </row>
    <row r="1921" spans="1:19" ht="14.45" customHeight="1" x14ac:dyDescent="0.2">
      <c r="A1921" s="831" t="s">
        <v>6366</v>
      </c>
      <c r="B1921" s="832" t="s">
        <v>6367</v>
      </c>
      <c r="C1921" s="832" t="s">
        <v>616</v>
      </c>
      <c r="D1921" s="832" t="s">
        <v>3291</v>
      </c>
      <c r="E1921" s="832" t="s">
        <v>6657</v>
      </c>
      <c r="F1921" s="832" t="s">
        <v>6666</v>
      </c>
      <c r="G1921" s="832" t="s">
        <v>6667</v>
      </c>
      <c r="H1921" s="849"/>
      <c r="I1921" s="849"/>
      <c r="J1921" s="832"/>
      <c r="K1921" s="832"/>
      <c r="L1921" s="849">
        <v>3</v>
      </c>
      <c r="M1921" s="849">
        <v>111</v>
      </c>
      <c r="N1921" s="832">
        <v>1</v>
      </c>
      <c r="O1921" s="832">
        <v>37</v>
      </c>
      <c r="P1921" s="849">
        <v>14</v>
      </c>
      <c r="Q1921" s="849">
        <v>532</v>
      </c>
      <c r="R1921" s="837">
        <v>4.7927927927927927</v>
      </c>
      <c r="S1921" s="850">
        <v>38</v>
      </c>
    </row>
    <row r="1922" spans="1:19" ht="14.45" customHeight="1" x14ac:dyDescent="0.2">
      <c r="A1922" s="831" t="s">
        <v>6366</v>
      </c>
      <c r="B1922" s="832" t="s">
        <v>6367</v>
      </c>
      <c r="C1922" s="832" t="s">
        <v>616</v>
      </c>
      <c r="D1922" s="832" t="s">
        <v>3291</v>
      </c>
      <c r="E1922" s="832" t="s">
        <v>6657</v>
      </c>
      <c r="F1922" s="832" t="s">
        <v>6682</v>
      </c>
      <c r="G1922" s="832" t="s">
        <v>6683</v>
      </c>
      <c r="H1922" s="849"/>
      <c r="I1922" s="849"/>
      <c r="J1922" s="832"/>
      <c r="K1922" s="832"/>
      <c r="L1922" s="849"/>
      <c r="M1922" s="849"/>
      <c r="N1922" s="832"/>
      <c r="O1922" s="832"/>
      <c r="P1922" s="849">
        <v>43</v>
      </c>
      <c r="Q1922" s="849">
        <v>1433.3300000000002</v>
      </c>
      <c r="R1922" s="837"/>
      <c r="S1922" s="850">
        <v>33.333255813953492</v>
      </c>
    </row>
    <row r="1923" spans="1:19" ht="14.45" customHeight="1" x14ac:dyDescent="0.2">
      <c r="A1923" s="831" t="s">
        <v>6366</v>
      </c>
      <c r="B1923" s="832" t="s">
        <v>6367</v>
      </c>
      <c r="C1923" s="832" t="s">
        <v>616</v>
      </c>
      <c r="D1923" s="832" t="s">
        <v>3291</v>
      </c>
      <c r="E1923" s="832" t="s">
        <v>6657</v>
      </c>
      <c r="F1923" s="832" t="s">
        <v>6684</v>
      </c>
      <c r="G1923" s="832" t="s">
        <v>6685</v>
      </c>
      <c r="H1923" s="849"/>
      <c r="I1923" s="849"/>
      <c r="J1923" s="832"/>
      <c r="K1923" s="832"/>
      <c r="L1923" s="849"/>
      <c r="M1923" s="849"/>
      <c r="N1923" s="832"/>
      <c r="O1923" s="832"/>
      <c r="P1923" s="849">
        <v>64</v>
      </c>
      <c r="Q1923" s="849">
        <v>2432</v>
      </c>
      <c r="R1923" s="837"/>
      <c r="S1923" s="850">
        <v>38</v>
      </c>
    </row>
    <row r="1924" spans="1:19" ht="14.45" customHeight="1" x14ac:dyDescent="0.2">
      <c r="A1924" s="831" t="s">
        <v>6366</v>
      </c>
      <c r="B1924" s="832" t="s">
        <v>6367</v>
      </c>
      <c r="C1924" s="832" t="s">
        <v>616</v>
      </c>
      <c r="D1924" s="832" t="s">
        <v>3291</v>
      </c>
      <c r="E1924" s="832" t="s">
        <v>6657</v>
      </c>
      <c r="F1924" s="832" t="s">
        <v>6688</v>
      </c>
      <c r="G1924" s="832" t="s">
        <v>6689</v>
      </c>
      <c r="H1924" s="849"/>
      <c r="I1924" s="849"/>
      <c r="J1924" s="832"/>
      <c r="K1924" s="832"/>
      <c r="L1924" s="849">
        <v>1</v>
      </c>
      <c r="M1924" s="849">
        <v>32</v>
      </c>
      <c r="N1924" s="832">
        <v>1</v>
      </c>
      <c r="O1924" s="832">
        <v>32</v>
      </c>
      <c r="P1924" s="849">
        <v>9</v>
      </c>
      <c r="Q1924" s="849">
        <v>297</v>
      </c>
      <c r="R1924" s="837">
        <v>9.28125</v>
      </c>
      <c r="S1924" s="850">
        <v>33</v>
      </c>
    </row>
    <row r="1925" spans="1:19" ht="14.45" customHeight="1" x14ac:dyDescent="0.2">
      <c r="A1925" s="831" t="s">
        <v>6366</v>
      </c>
      <c r="B1925" s="832" t="s">
        <v>6367</v>
      </c>
      <c r="C1925" s="832" t="s">
        <v>616</v>
      </c>
      <c r="D1925" s="832" t="s">
        <v>3291</v>
      </c>
      <c r="E1925" s="832" t="s">
        <v>6657</v>
      </c>
      <c r="F1925" s="832" t="s">
        <v>6698</v>
      </c>
      <c r="G1925" s="832" t="s">
        <v>6699</v>
      </c>
      <c r="H1925" s="849"/>
      <c r="I1925" s="849"/>
      <c r="J1925" s="832"/>
      <c r="K1925" s="832"/>
      <c r="L1925" s="849"/>
      <c r="M1925" s="849"/>
      <c r="N1925" s="832"/>
      <c r="O1925" s="832"/>
      <c r="P1925" s="849">
        <v>67</v>
      </c>
      <c r="Q1925" s="849">
        <v>23986</v>
      </c>
      <c r="R1925" s="837"/>
      <c r="S1925" s="850">
        <v>358</v>
      </c>
    </row>
    <row r="1926" spans="1:19" ht="14.45" customHeight="1" x14ac:dyDescent="0.2">
      <c r="A1926" s="831" t="s">
        <v>6366</v>
      </c>
      <c r="B1926" s="832" t="s">
        <v>6367</v>
      </c>
      <c r="C1926" s="832" t="s">
        <v>616</v>
      </c>
      <c r="D1926" s="832" t="s">
        <v>3291</v>
      </c>
      <c r="E1926" s="832" t="s">
        <v>6657</v>
      </c>
      <c r="F1926" s="832" t="s">
        <v>6700</v>
      </c>
      <c r="G1926" s="832" t="s">
        <v>6701</v>
      </c>
      <c r="H1926" s="849"/>
      <c r="I1926" s="849"/>
      <c r="J1926" s="832"/>
      <c r="K1926" s="832"/>
      <c r="L1926" s="849"/>
      <c r="M1926" s="849"/>
      <c r="N1926" s="832"/>
      <c r="O1926" s="832"/>
      <c r="P1926" s="849">
        <v>7</v>
      </c>
      <c r="Q1926" s="849">
        <v>427</v>
      </c>
      <c r="R1926" s="837"/>
      <c r="S1926" s="850">
        <v>61</v>
      </c>
    </row>
    <row r="1927" spans="1:19" ht="14.45" customHeight="1" x14ac:dyDescent="0.2">
      <c r="A1927" s="831" t="s">
        <v>6366</v>
      </c>
      <c r="B1927" s="832" t="s">
        <v>6367</v>
      </c>
      <c r="C1927" s="832" t="s">
        <v>616</v>
      </c>
      <c r="D1927" s="832" t="s">
        <v>3262</v>
      </c>
      <c r="E1927" s="832" t="s">
        <v>6368</v>
      </c>
      <c r="F1927" s="832" t="s">
        <v>6371</v>
      </c>
      <c r="G1927" s="832" t="s">
        <v>6370</v>
      </c>
      <c r="H1927" s="849"/>
      <c r="I1927" s="849"/>
      <c r="J1927" s="832"/>
      <c r="K1927" s="832"/>
      <c r="L1927" s="849"/>
      <c r="M1927" s="849"/>
      <c r="N1927" s="832"/>
      <c r="O1927" s="832"/>
      <c r="P1927" s="849">
        <v>0.2</v>
      </c>
      <c r="Q1927" s="849">
        <v>21.77</v>
      </c>
      <c r="R1927" s="837"/>
      <c r="S1927" s="850">
        <v>108.85</v>
      </c>
    </row>
    <row r="1928" spans="1:19" ht="14.45" customHeight="1" x14ac:dyDescent="0.2">
      <c r="A1928" s="831" t="s">
        <v>6366</v>
      </c>
      <c r="B1928" s="832" t="s">
        <v>6367</v>
      </c>
      <c r="C1928" s="832" t="s">
        <v>616</v>
      </c>
      <c r="D1928" s="832" t="s">
        <v>3262</v>
      </c>
      <c r="E1928" s="832" t="s">
        <v>6368</v>
      </c>
      <c r="F1928" s="832" t="s">
        <v>6432</v>
      </c>
      <c r="G1928" s="832" t="s">
        <v>6433</v>
      </c>
      <c r="H1928" s="849"/>
      <c r="I1928" s="849"/>
      <c r="J1928" s="832"/>
      <c r="K1928" s="832"/>
      <c r="L1928" s="849"/>
      <c r="M1928" s="849"/>
      <c r="N1928" s="832"/>
      <c r="O1928" s="832"/>
      <c r="P1928" s="849">
        <v>0.7</v>
      </c>
      <c r="Q1928" s="849">
        <v>82.11</v>
      </c>
      <c r="R1928" s="837"/>
      <c r="S1928" s="850">
        <v>117.30000000000001</v>
      </c>
    </row>
    <row r="1929" spans="1:19" ht="14.45" customHeight="1" x14ac:dyDescent="0.2">
      <c r="A1929" s="831" t="s">
        <v>6366</v>
      </c>
      <c r="B1929" s="832" t="s">
        <v>6367</v>
      </c>
      <c r="C1929" s="832" t="s">
        <v>616</v>
      </c>
      <c r="D1929" s="832" t="s">
        <v>3262</v>
      </c>
      <c r="E1929" s="832" t="s">
        <v>6368</v>
      </c>
      <c r="F1929" s="832" t="s">
        <v>6472</v>
      </c>
      <c r="G1929" s="832" t="s">
        <v>2831</v>
      </c>
      <c r="H1929" s="849"/>
      <c r="I1929" s="849"/>
      <c r="J1929" s="832"/>
      <c r="K1929" s="832"/>
      <c r="L1929" s="849"/>
      <c r="M1929" s="849"/>
      <c r="N1929" s="832"/>
      <c r="O1929" s="832"/>
      <c r="P1929" s="849">
        <v>1.6</v>
      </c>
      <c r="Q1929" s="849">
        <v>853.76</v>
      </c>
      <c r="R1929" s="837"/>
      <c r="S1929" s="850">
        <v>533.59999999999991</v>
      </c>
    </row>
    <row r="1930" spans="1:19" ht="14.45" customHeight="1" x14ac:dyDescent="0.2">
      <c r="A1930" s="831" t="s">
        <v>6366</v>
      </c>
      <c r="B1930" s="832" t="s">
        <v>6367</v>
      </c>
      <c r="C1930" s="832" t="s">
        <v>616</v>
      </c>
      <c r="D1930" s="832" t="s">
        <v>3262</v>
      </c>
      <c r="E1930" s="832" t="s">
        <v>6368</v>
      </c>
      <c r="F1930" s="832" t="s">
        <v>6570</v>
      </c>
      <c r="G1930" s="832" t="s">
        <v>3190</v>
      </c>
      <c r="H1930" s="849"/>
      <c r="I1930" s="849"/>
      <c r="J1930" s="832"/>
      <c r="K1930" s="832"/>
      <c r="L1930" s="849"/>
      <c r="M1930" s="849"/>
      <c r="N1930" s="832"/>
      <c r="O1930" s="832"/>
      <c r="P1930" s="849">
        <v>1</v>
      </c>
      <c r="Q1930" s="849">
        <v>1186.57</v>
      </c>
      <c r="R1930" s="837"/>
      <c r="S1930" s="850">
        <v>1186.57</v>
      </c>
    </row>
    <row r="1931" spans="1:19" ht="14.45" customHeight="1" x14ac:dyDescent="0.2">
      <c r="A1931" s="831" t="s">
        <v>6366</v>
      </c>
      <c r="B1931" s="832" t="s">
        <v>6367</v>
      </c>
      <c r="C1931" s="832" t="s">
        <v>616</v>
      </c>
      <c r="D1931" s="832" t="s">
        <v>3262</v>
      </c>
      <c r="E1931" s="832" t="s">
        <v>6368</v>
      </c>
      <c r="F1931" s="832" t="s">
        <v>6607</v>
      </c>
      <c r="G1931" s="832" t="s">
        <v>6608</v>
      </c>
      <c r="H1931" s="849"/>
      <c r="I1931" s="849"/>
      <c r="J1931" s="832"/>
      <c r="K1931" s="832"/>
      <c r="L1931" s="849"/>
      <c r="M1931" s="849"/>
      <c r="N1931" s="832"/>
      <c r="O1931" s="832"/>
      <c r="P1931" s="849">
        <v>0.05</v>
      </c>
      <c r="Q1931" s="849">
        <v>6.08</v>
      </c>
      <c r="R1931" s="837"/>
      <c r="S1931" s="850">
        <v>121.6</v>
      </c>
    </row>
    <row r="1932" spans="1:19" ht="14.45" customHeight="1" x14ac:dyDescent="0.2">
      <c r="A1932" s="831" t="s">
        <v>6366</v>
      </c>
      <c r="B1932" s="832" t="s">
        <v>6367</v>
      </c>
      <c r="C1932" s="832" t="s">
        <v>616</v>
      </c>
      <c r="D1932" s="832" t="s">
        <v>3262</v>
      </c>
      <c r="E1932" s="832" t="s">
        <v>6657</v>
      </c>
      <c r="F1932" s="832" t="s">
        <v>6666</v>
      </c>
      <c r="G1932" s="832" t="s">
        <v>6667</v>
      </c>
      <c r="H1932" s="849"/>
      <c r="I1932" s="849"/>
      <c r="J1932" s="832"/>
      <c r="K1932" s="832"/>
      <c r="L1932" s="849"/>
      <c r="M1932" s="849"/>
      <c r="N1932" s="832"/>
      <c r="O1932" s="832"/>
      <c r="P1932" s="849">
        <v>36</v>
      </c>
      <c r="Q1932" s="849">
        <v>1368</v>
      </c>
      <c r="R1932" s="837"/>
      <c r="S1932" s="850">
        <v>38</v>
      </c>
    </row>
    <row r="1933" spans="1:19" ht="14.45" customHeight="1" x14ac:dyDescent="0.2">
      <c r="A1933" s="831" t="s">
        <v>6366</v>
      </c>
      <c r="B1933" s="832" t="s">
        <v>6367</v>
      </c>
      <c r="C1933" s="832" t="s">
        <v>616</v>
      </c>
      <c r="D1933" s="832" t="s">
        <v>3262</v>
      </c>
      <c r="E1933" s="832" t="s">
        <v>6657</v>
      </c>
      <c r="F1933" s="832" t="s">
        <v>6672</v>
      </c>
      <c r="G1933" s="832" t="s">
        <v>6673</v>
      </c>
      <c r="H1933" s="849"/>
      <c r="I1933" s="849"/>
      <c r="J1933" s="832"/>
      <c r="K1933" s="832"/>
      <c r="L1933" s="849"/>
      <c r="M1933" s="849"/>
      <c r="N1933" s="832"/>
      <c r="O1933" s="832"/>
      <c r="P1933" s="849">
        <v>5</v>
      </c>
      <c r="Q1933" s="849">
        <v>895</v>
      </c>
      <c r="R1933" s="837"/>
      <c r="S1933" s="850">
        <v>179</v>
      </c>
    </row>
    <row r="1934" spans="1:19" ht="14.45" customHeight="1" x14ac:dyDescent="0.2">
      <c r="A1934" s="831" t="s">
        <v>6366</v>
      </c>
      <c r="B1934" s="832" t="s">
        <v>6367</v>
      </c>
      <c r="C1934" s="832" t="s">
        <v>616</v>
      </c>
      <c r="D1934" s="832" t="s">
        <v>3262</v>
      </c>
      <c r="E1934" s="832" t="s">
        <v>6657</v>
      </c>
      <c r="F1934" s="832" t="s">
        <v>6678</v>
      </c>
      <c r="G1934" s="832" t="s">
        <v>6679</v>
      </c>
      <c r="H1934" s="849"/>
      <c r="I1934" s="849"/>
      <c r="J1934" s="832"/>
      <c r="K1934" s="832"/>
      <c r="L1934" s="849"/>
      <c r="M1934" s="849"/>
      <c r="N1934" s="832"/>
      <c r="O1934" s="832"/>
      <c r="P1934" s="849">
        <v>1</v>
      </c>
      <c r="Q1934" s="849">
        <v>0</v>
      </c>
      <c r="R1934" s="837"/>
      <c r="S1934" s="850">
        <v>0</v>
      </c>
    </row>
    <row r="1935" spans="1:19" ht="14.45" customHeight="1" x14ac:dyDescent="0.2">
      <c r="A1935" s="831" t="s">
        <v>6366</v>
      </c>
      <c r="B1935" s="832" t="s">
        <v>6367</v>
      </c>
      <c r="C1935" s="832" t="s">
        <v>616</v>
      </c>
      <c r="D1935" s="832" t="s">
        <v>3262</v>
      </c>
      <c r="E1935" s="832" t="s">
        <v>6657</v>
      </c>
      <c r="F1935" s="832" t="s">
        <v>6682</v>
      </c>
      <c r="G1935" s="832" t="s">
        <v>6683</v>
      </c>
      <c r="H1935" s="849"/>
      <c r="I1935" s="849"/>
      <c r="J1935" s="832"/>
      <c r="K1935" s="832"/>
      <c r="L1935" s="849"/>
      <c r="M1935" s="849"/>
      <c r="N1935" s="832"/>
      <c r="O1935" s="832"/>
      <c r="P1935" s="849">
        <v>84</v>
      </c>
      <c r="Q1935" s="849">
        <v>2799.99</v>
      </c>
      <c r="R1935" s="837"/>
      <c r="S1935" s="850">
        <v>33.333214285714284</v>
      </c>
    </row>
    <row r="1936" spans="1:19" ht="14.45" customHeight="1" x14ac:dyDescent="0.2">
      <c r="A1936" s="831" t="s">
        <v>6366</v>
      </c>
      <c r="B1936" s="832" t="s">
        <v>6367</v>
      </c>
      <c r="C1936" s="832" t="s">
        <v>616</v>
      </c>
      <c r="D1936" s="832" t="s">
        <v>3262</v>
      </c>
      <c r="E1936" s="832" t="s">
        <v>6657</v>
      </c>
      <c r="F1936" s="832" t="s">
        <v>6684</v>
      </c>
      <c r="G1936" s="832" t="s">
        <v>6685</v>
      </c>
      <c r="H1936" s="849"/>
      <c r="I1936" s="849"/>
      <c r="J1936" s="832"/>
      <c r="K1936" s="832"/>
      <c r="L1936" s="849"/>
      <c r="M1936" s="849"/>
      <c r="N1936" s="832"/>
      <c r="O1936" s="832"/>
      <c r="P1936" s="849">
        <v>91</v>
      </c>
      <c r="Q1936" s="849">
        <v>3458</v>
      </c>
      <c r="R1936" s="837"/>
      <c r="S1936" s="850">
        <v>38</v>
      </c>
    </row>
    <row r="1937" spans="1:19" ht="14.45" customHeight="1" x14ac:dyDescent="0.2">
      <c r="A1937" s="831" t="s">
        <v>6366</v>
      </c>
      <c r="B1937" s="832" t="s">
        <v>6367</v>
      </c>
      <c r="C1937" s="832" t="s">
        <v>616</v>
      </c>
      <c r="D1937" s="832" t="s">
        <v>3262</v>
      </c>
      <c r="E1937" s="832" t="s">
        <v>6657</v>
      </c>
      <c r="F1937" s="832" t="s">
        <v>6688</v>
      </c>
      <c r="G1937" s="832" t="s">
        <v>6689</v>
      </c>
      <c r="H1937" s="849"/>
      <c r="I1937" s="849"/>
      <c r="J1937" s="832"/>
      <c r="K1937" s="832"/>
      <c r="L1937" s="849"/>
      <c r="M1937" s="849"/>
      <c r="N1937" s="832"/>
      <c r="O1937" s="832"/>
      <c r="P1937" s="849">
        <v>9</v>
      </c>
      <c r="Q1937" s="849">
        <v>297</v>
      </c>
      <c r="R1937" s="837"/>
      <c r="S1937" s="850">
        <v>33</v>
      </c>
    </row>
    <row r="1938" spans="1:19" ht="14.45" customHeight="1" x14ac:dyDescent="0.2">
      <c r="A1938" s="831" t="s">
        <v>6366</v>
      </c>
      <c r="B1938" s="832" t="s">
        <v>6367</v>
      </c>
      <c r="C1938" s="832" t="s">
        <v>616</v>
      </c>
      <c r="D1938" s="832" t="s">
        <v>3262</v>
      </c>
      <c r="E1938" s="832" t="s">
        <v>6657</v>
      </c>
      <c r="F1938" s="832" t="s">
        <v>6694</v>
      </c>
      <c r="G1938" s="832" t="s">
        <v>6695</v>
      </c>
      <c r="H1938" s="849"/>
      <c r="I1938" s="849"/>
      <c r="J1938" s="832"/>
      <c r="K1938" s="832"/>
      <c r="L1938" s="849"/>
      <c r="M1938" s="849"/>
      <c r="N1938" s="832"/>
      <c r="O1938" s="832"/>
      <c r="P1938" s="849">
        <v>1</v>
      </c>
      <c r="Q1938" s="849">
        <v>135</v>
      </c>
      <c r="R1938" s="837"/>
      <c r="S1938" s="850">
        <v>135</v>
      </c>
    </row>
    <row r="1939" spans="1:19" ht="14.45" customHeight="1" x14ac:dyDescent="0.2">
      <c r="A1939" s="831" t="s">
        <v>6366</v>
      </c>
      <c r="B1939" s="832" t="s">
        <v>6367</v>
      </c>
      <c r="C1939" s="832" t="s">
        <v>616</v>
      </c>
      <c r="D1939" s="832" t="s">
        <v>3262</v>
      </c>
      <c r="E1939" s="832" t="s">
        <v>6657</v>
      </c>
      <c r="F1939" s="832" t="s">
        <v>6698</v>
      </c>
      <c r="G1939" s="832" t="s">
        <v>6699</v>
      </c>
      <c r="H1939" s="849"/>
      <c r="I1939" s="849"/>
      <c r="J1939" s="832"/>
      <c r="K1939" s="832"/>
      <c r="L1939" s="849"/>
      <c r="M1939" s="849"/>
      <c r="N1939" s="832"/>
      <c r="O1939" s="832"/>
      <c r="P1939" s="849">
        <v>91</v>
      </c>
      <c r="Q1939" s="849">
        <v>32578</v>
      </c>
      <c r="R1939" s="837"/>
      <c r="S1939" s="850">
        <v>358</v>
      </c>
    </row>
    <row r="1940" spans="1:19" ht="14.45" customHeight="1" x14ac:dyDescent="0.2">
      <c r="A1940" s="831" t="s">
        <v>6366</v>
      </c>
      <c r="B1940" s="832" t="s">
        <v>6367</v>
      </c>
      <c r="C1940" s="832" t="s">
        <v>616</v>
      </c>
      <c r="D1940" s="832" t="s">
        <v>3262</v>
      </c>
      <c r="E1940" s="832" t="s">
        <v>6657</v>
      </c>
      <c r="F1940" s="832" t="s">
        <v>6700</v>
      </c>
      <c r="G1940" s="832" t="s">
        <v>6701</v>
      </c>
      <c r="H1940" s="849"/>
      <c r="I1940" s="849"/>
      <c r="J1940" s="832"/>
      <c r="K1940" s="832"/>
      <c r="L1940" s="849"/>
      <c r="M1940" s="849"/>
      <c r="N1940" s="832"/>
      <c r="O1940" s="832"/>
      <c r="P1940" s="849">
        <v>7</v>
      </c>
      <c r="Q1940" s="849">
        <v>427</v>
      </c>
      <c r="R1940" s="837"/>
      <c r="S1940" s="850">
        <v>61</v>
      </c>
    </row>
    <row r="1941" spans="1:19" ht="14.45" customHeight="1" x14ac:dyDescent="0.2">
      <c r="A1941" s="831" t="s">
        <v>6366</v>
      </c>
      <c r="B1941" s="832" t="s">
        <v>6367</v>
      </c>
      <c r="C1941" s="832" t="s">
        <v>616</v>
      </c>
      <c r="D1941" s="832" t="s">
        <v>3262</v>
      </c>
      <c r="E1941" s="832" t="s">
        <v>6657</v>
      </c>
      <c r="F1941" s="832" t="s">
        <v>6704</v>
      </c>
      <c r="G1941" s="832" t="s">
        <v>6705</v>
      </c>
      <c r="H1941" s="849"/>
      <c r="I1941" s="849"/>
      <c r="J1941" s="832"/>
      <c r="K1941" s="832"/>
      <c r="L1941" s="849"/>
      <c r="M1941" s="849"/>
      <c r="N1941" s="832"/>
      <c r="O1941" s="832"/>
      <c r="P1941" s="849">
        <v>8</v>
      </c>
      <c r="Q1941" s="849">
        <v>488</v>
      </c>
      <c r="R1941" s="837"/>
      <c r="S1941" s="850">
        <v>61</v>
      </c>
    </row>
    <row r="1942" spans="1:19" ht="14.45" customHeight="1" x14ac:dyDescent="0.2">
      <c r="A1942" s="831" t="s">
        <v>6366</v>
      </c>
      <c r="B1942" s="832" t="s">
        <v>6367</v>
      </c>
      <c r="C1942" s="832" t="s">
        <v>616</v>
      </c>
      <c r="D1942" s="832" t="s">
        <v>3280</v>
      </c>
      <c r="E1942" s="832" t="s">
        <v>6368</v>
      </c>
      <c r="F1942" s="832" t="s">
        <v>6485</v>
      </c>
      <c r="G1942" s="832" t="s">
        <v>6486</v>
      </c>
      <c r="H1942" s="849"/>
      <c r="I1942" s="849"/>
      <c r="J1942" s="832"/>
      <c r="K1942" s="832"/>
      <c r="L1942" s="849"/>
      <c r="M1942" s="849"/>
      <c r="N1942" s="832"/>
      <c r="O1942" s="832"/>
      <c r="P1942" s="849">
        <v>1</v>
      </c>
      <c r="Q1942" s="849">
        <v>89502.6</v>
      </c>
      <c r="R1942" s="837"/>
      <c r="S1942" s="850">
        <v>89502.6</v>
      </c>
    </row>
    <row r="1943" spans="1:19" ht="14.45" customHeight="1" x14ac:dyDescent="0.2">
      <c r="A1943" s="831" t="s">
        <v>6366</v>
      </c>
      <c r="B1943" s="832" t="s">
        <v>6367</v>
      </c>
      <c r="C1943" s="832" t="s">
        <v>616</v>
      </c>
      <c r="D1943" s="832" t="s">
        <v>3280</v>
      </c>
      <c r="E1943" s="832" t="s">
        <v>6368</v>
      </c>
      <c r="F1943" s="832" t="s">
        <v>6504</v>
      </c>
      <c r="G1943" s="832" t="s">
        <v>3205</v>
      </c>
      <c r="H1943" s="849"/>
      <c r="I1943" s="849"/>
      <c r="J1943" s="832"/>
      <c r="K1943" s="832"/>
      <c r="L1943" s="849"/>
      <c r="M1943" s="849"/>
      <c r="N1943" s="832"/>
      <c r="O1943" s="832"/>
      <c r="P1943" s="849">
        <v>1</v>
      </c>
      <c r="Q1943" s="849">
        <v>39277.800000000003</v>
      </c>
      <c r="R1943" s="837"/>
      <c r="S1943" s="850">
        <v>39277.800000000003</v>
      </c>
    </row>
    <row r="1944" spans="1:19" ht="14.45" customHeight="1" x14ac:dyDescent="0.2">
      <c r="A1944" s="831" t="s">
        <v>6366</v>
      </c>
      <c r="B1944" s="832" t="s">
        <v>6367</v>
      </c>
      <c r="C1944" s="832" t="s">
        <v>616</v>
      </c>
      <c r="D1944" s="832" t="s">
        <v>3280</v>
      </c>
      <c r="E1944" s="832" t="s">
        <v>6368</v>
      </c>
      <c r="F1944" s="832" t="s">
        <v>6517</v>
      </c>
      <c r="G1944" s="832" t="s">
        <v>2363</v>
      </c>
      <c r="H1944" s="849"/>
      <c r="I1944" s="849"/>
      <c r="J1944" s="832"/>
      <c r="K1944" s="832"/>
      <c r="L1944" s="849"/>
      <c r="M1944" s="849"/>
      <c r="N1944" s="832"/>
      <c r="O1944" s="832"/>
      <c r="P1944" s="849">
        <v>51</v>
      </c>
      <c r="Q1944" s="849">
        <v>2181925.86</v>
      </c>
      <c r="R1944" s="837"/>
      <c r="S1944" s="850">
        <v>42782.86</v>
      </c>
    </row>
    <row r="1945" spans="1:19" ht="14.45" customHeight="1" x14ac:dyDescent="0.2">
      <c r="A1945" s="831" t="s">
        <v>6366</v>
      </c>
      <c r="B1945" s="832" t="s">
        <v>6367</v>
      </c>
      <c r="C1945" s="832" t="s">
        <v>616</v>
      </c>
      <c r="D1945" s="832" t="s">
        <v>3280</v>
      </c>
      <c r="E1945" s="832" t="s">
        <v>6368</v>
      </c>
      <c r="F1945" s="832" t="s">
        <v>6579</v>
      </c>
      <c r="G1945" s="832" t="s">
        <v>6480</v>
      </c>
      <c r="H1945" s="849"/>
      <c r="I1945" s="849"/>
      <c r="J1945" s="832"/>
      <c r="K1945" s="832"/>
      <c r="L1945" s="849"/>
      <c r="M1945" s="849"/>
      <c r="N1945" s="832"/>
      <c r="O1945" s="832"/>
      <c r="P1945" s="849">
        <v>71</v>
      </c>
      <c r="Q1945" s="849">
        <v>3253921.48</v>
      </c>
      <c r="R1945" s="837"/>
      <c r="S1945" s="850">
        <v>45829.88</v>
      </c>
    </row>
    <row r="1946" spans="1:19" ht="14.45" customHeight="1" x14ac:dyDescent="0.2">
      <c r="A1946" s="831" t="s">
        <v>6366</v>
      </c>
      <c r="B1946" s="832" t="s">
        <v>6367</v>
      </c>
      <c r="C1946" s="832" t="s">
        <v>616</v>
      </c>
      <c r="D1946" s="832" t="s">
        <v>3280</v>
      </c>
      <c r="E1946" s="832" t="s">
        <v>6657</v>
      </c>
      <c r="F1946" s="832" t="s">
        <v>6666</v>
      </c>
      <c r="G1946" s="832" t="s">
        <v>6667</v>
      </c>
      <c r="H1946" s="849"/>
      <c r="I1946" s="849"/>
      <c r="J1946" s="832"/>
      <c r="K1946" s="832"/>
      <c r="L1946" s="849"/>
      <c r="M1946" s="849"/>
      <c r="N1946" s="832"/>
      <c r="O1946" s="832"/>
      <c r="P1946" s="849">
        <v>1</v>
      </c>
      <c r="Q1946" s="849">
        <v>38</v>
      </c>
      <c r="R1946" s="837"/>
      <c r="S1946" s="850">
        <v>38</v>
      </c>
    </row>
    <row r="1947" spans="1:19" ht="14.45" customHeight="1" x14ac:dyDescent="0.2">
      <c r="A1947" s="831" t="s">
        <v>6366</v>
      </c>
      <c r="B1947" s="832" t="s">
        <v>6367</v>
      </c>
      <c r="C1947" s="832" t="s">
        <v>616</v>
      </c>
      <c r="D1947" s="832" t="s">
        <v>3280</v>
      </c>
      <c r="E1947" s="832" t="s">
        <v>6657</v>
      </c>
      <c r="F1947" s="832" t="s">
        <v>6672</v>
      </c>
      <c r="G1947" s="832" t="s">
        <v>6673</v>
      </c>
      <c r="H1947" s="849"/>
      <c r="I1947" s="849"/>
      <c r="J1947" s="832"/>
      <c r="K1947" s="832"/>
      <c r="L1947" s="849"/>
      <c r="M1947" s="849"/>
      <c r="N1947" s="832"/>
      <c r="O1947" s="832"/>
      <c r="P1947" s="849">
        <v>3</v>
      </c>
      <c r="Q1947" s="849">
        <v>537</v>
      </c>
      <c r="R1947" s="837"/>
      <c r="S1947" s="850">
        <v>179</v>
      </c>
    </row>
    <row r="1948" spans="1:19" ht="14.45" customHeight="1" x14ac:dyDescent="0.2">
      <c r="A1948" s="831" t="s">
        <v>6366</v>
      </c>
      <c r="B1948" s="832" t="s">
        <v>6367</v>
      </c>
      <c r="C1948" s="832" t="s">
        <v>616</v>
      </c>
      <c r="D1948" s="832" t="s">
        <v>3280</v>
      </c>
      <c r="E1948" s="832" t="s">
        <v>6657</v>
      </c>
      <c r="F1948" s="832" t="s">
        <v>6676</v>
      </c>
      <c r="G1948" s="832" t="s">
        <v>6677</v>
      </c>
      <c r="H1948" s="849"/>
      <c r="I1948" s="849"/>
      <c r="J1948" s="832"/>
      <c r="K1948" s="832"/>
      <c r="L1948" s="849"/>
      <c r="M1948" s="849"/>
      <c r="N1948" s="832"/>
      <c r="O1948" s="832"/>
      <c r="P1948" s="849">
        <v>125</v>
      </c>
      <c r="Q1948" s="849">
        <v>0</v>
      </c>
      <c r="R1948" s="837"/>
      <c r="S1948" s="850">
        <v>0</v>
      </c>
    </row>
    <row r="1949" spans="1:19" ht="14.45" customHeight="1" x14ac:dyDescent="0.2">
      <c r="A1949" s="831" t="s">
        <v>6366</v>
      </c>
      <c r="B1949" s="832" t="s">
        <v>6367</v>
      </c>
      <c r="C1949" s="832" t="s">
        <v>616</v>
      </c>
      <c r="D1949" s="832" t="s">
        <v>3280</v>
      </c>
      <c r="E1949" s="832" t="s">
        <v>6657</v>
      </c>
      <c r="F1949" s="832" t="s">
        <v>6682</v>
      </c>
      <c r="G1949" s="832" t="s">
        <v>6683</v>
      </c>
      <c r="H1949" s="849"/>
      <c r="I1949" s="849"/>
      <c r="J1949" s="832"/>
      <c r="K1949" s="832"/>
      <c r="L1949" s="849"/>
      <c r="M1949" s="849"/>
      <c r="N1949" s="832"/>
      <c r="O1949" s="832"/>
      <c r="P1949" s="849">
        <v>3</v>
      </c>
      <c r="Q1949" s="849">
        <v>100</v>
      </c>
      <c r="R1949" s="837"/>
      <c r="S1949" s="850">
        <v>33.333333333333336</v>
      </c>
    </row>
    <row r="1950" spans="1:19" ht="14.45" customHeight="1" x14ac:dyDescent="0.2">
      <c r="A1950" s="831" t="s">
        <v>6366</v>
      </c>
      <c r="B1950" s="832" t="s">
        <v>6367</v>
      </c>
      <c r="C1950" s="832" t="s">
        <v>616</v>
      </c>
      <c r="D1950" s="832" t="s">
        <v>3280</v>
      </c>
      <c r="E1950" s="832" t="s">
        <v>6657</v>
      </c>
      <c r="F1950" s="832" t="s">
        <v>6712</v>
      </c>
      <c r="G1950" s="832"/>
      <c r="H1950" s="849"/>
      <c r="I1950" s="849"/>
      <c r="J1950" s="832"/>
      <c r="K1950" s="832"/>
      <c r="L1950" s="849"/>
      <c r="M1950" s="849"/>
      <c r="N1950" s="832"/>
      <c r="O1950" s="832"/>
      <c r="P1950" s="849">
        <v>15</v>
      </c>
      <c r="Q1950" s="849">
        <v>0</v>
      </c>
      <c r="R1950" s="837"/>
      <c r="S1950" s="850">
        <v>0</v>
      </c>
    </row>
    <row r="1951" spans="1:19" ht="14.45" customHeight="1" x14ac:dyDescent="0.2">
      <c r="A1951" s="831" t="s">
        <v>6366</v>
      </c>
      <c r="B1951" s="832" t="s">
        <v>6367</v>
      </c>
      <c r="C1951" s="832" t="s">
        <v>616</v>
      </c>
      <c r="D1951" s="832" t="s">
        <v>6359</v>
      </c>
      <c r="E1951" s="832" t="s">
        <v>6368</v>
      </c>
      <c r="F1951" s="832" t="s">
        <v>6397</v>
      </c>
      <c r="G1951" s="832" t="s">
        <v>6395</v>
      </c>
      <c r="H1951" s="849"/>
      <c r="I1951" s="849"/>
      <c r="J1951" s="832"/>
      <c r="K1951" s="832"/>
      <c r="L1951" s="849"/>
      <c r="M1951" s="849"/>
      <c r="N1951" s="832"/>
      <c r="O1951" s="832"/>
      <c r="P1951" s="849">
        <v>1</v>
      </c>
      <c r="Q1951" s="849">
        <v>111447</v>
      </c>
      <c r="R1951" s="837"/>
      <c r="S1951" s="850">
        <v>111447</v>
      </c>
    </row>
    <row r="1952" spans="1:19" ht="14.45" customHeight="1" x14ac:dyDescent="0.2">
      <c r="A1952" s="831" t="s">
        <v>6366</v>
      </c>
      <c r="B1952" s="832" t="s">
        <v>6367</v>
      </c>
      <c r="C1952" s="832" t="s">
        <v>616</v>
      </c>
      <c r="D1952" s="832" t="s">
        <v>6359</v>
      </c>
      <c r="E1952" s="832" t="s">
        <v>6368</v>
      </c>
      <c r="F1952" s="832" t="s">
        <v>6408</v>
      </c>
      <c r="G1952" s="832" t="s">
        <v>2288</v>
      </c>
      <c r="H1952" s="849"/>
      <c r="I1952" s="849"/>
      <c r="J1952" s="832"/>
      <c r="K1952" s="832"/>
      <c r="L1952" s="849"/>
      <c r="M1952" s="849"/>
      <c r="N1952" s="832"/>
      <c r="O1952" s="832"/>
      <c r="P1952" s="849">
        <v>3.45</v>
      </c>
      <c r="Q1952" s="849">
        <v>22362</v>
      </c>
      <c r="R1952" s="837"/>
      <c r="S1952" s="850">
        <v>6481.7391304347821</v>
      </c>
    </row>
    <row r="1953" spans="1:19" ht="14.45" customHeight="1" x14ac:dyDescent="0.2">
      <c r="A1953" s="831" t="s">
        <v>6366</v>
      </c>
      <c r="B1953" s="832" t="s">
        <v>6367</v>
      </c>
      <c r="C1953" s="832" t="s">
        <v>616</v>
      </c>
      <c r="D1953" s="832" t="s">
        <v>6359</v>
      </c>
      <c r="E1953" s="832" t="s">
        <v>6368</v>
      </c>
      <c r="F1953" s="832" t="s">
        <v>6547</v>
      </c>
      <c r="G1953" s="832" t="s">
        <v>2337</v>
      </c>
      <c r="H1953" s="849"/>
      <c r="I1953" s="849"/>
      <c r="J1953" s="832"/>
      <c r="K1953" s="832"/>
      <c r="L1953" s="849"/>
      <c r="M1953" s="849"/>
      <c r="N1953" s="832"/>
      <c r="O1953" s="832"/>
      <c r="P1953" s="849">
        <v>2.1800000000000002</v>
      </c>
      <c r="Q1953" s="849">
        <v>19122.02</v>
      </c>
      <c r="R1953" s="837"/>
      <c r="S1953" s="850">
        <v>8771.5688073394485</v>
      </c>
    </row>
    <row r="1954" spans="1:19" ht="14.45" customHeight="1" x14ac:dyDescent="0.2">
      <c r="A1954" s="831" t="s">
        <v>6366</v>
      </c>
      <c r="B1954" s="832" t="s">
        <v>6367</v>
      </c>
      <c r="C1954" s="832" t="s">
        <v>616</v>
      </c>
      <c r="D1954" s="832" t="s">
        <v>6359</v>
      </c>
      <c r="E1954" s="832" t="s">
        <v>6368</v>
      </c>
      <c r="F1954" s="832" t="s">
        <v>6564</v>
      </c>
      <c r="G1954" s="832" t="s">
        <v>2337</v>
      </c>
      <c r="H1954" s="849"/>
      <c r="I1954" s="849"/>
      <c r="J1954" s="832"/>
      <c r="K1954" s="832"/>
      <c r="L1954" s="849"/>
      <c r="M1954" s="849"/>
      <c r="N1954" s="832"/>
      <c r="O1954" s="832"/>
      <c r="P1954" s="849">
        <v>3.88</v>
      </c>
      <c r="Q1954" s="849">
        <v>85050.38</v>
      </c>
      <c r="R1954" s="837"/>
      <c r="S1954" s="850">
        <v>21920.201030927838</v>
      </c>
    </row>
    <row r="1955" spans="1:19" ht="14.45" customHeight="1" x14ac:dyDescent="0.2">
      <c r="A1955" s="831" t="s">
        <v>6366</v>
      </c>
      <c r="B1955" s="832" t="s">
        <v>6367</v>
      </c>
      <c r="C1955" s="832" t="s">
        <v>616</v>
      </c>
      <c r="D1955" s="832" t="s">
        <v>6359</v>
      </c>
      <c r="E1955" s="832" t="s">
        <v>6657</v>
      </c>
      <c r="F1955" s="832" t="s">
        <v>6676</v>
      </c>
      <c r="G1955" s="832" t="s">
        <v>6677</v>
      </c>
      <c r="H1955" s="849"/>
      <c r="I1955" s="849"/>
      <c r="J1955" s="832"/>
      <c r="K1955" s="832"/>
      <c r="L1955" s="849"/>
      <c r="M1955" s="849"/>
      <c r="N1955" s="832"/>
      <c r="O1955" s="832"/>
      <c r="P1955" s="849">
        <v>3</v>
      </c>
      <c r="Q1955" s="849">
        <v>0</v>
      </c>
      <c r="R1955" s="837"/>
      <c r="S1955" s="850">
        <v>0</v>
      </c>
    </row>
    <row r="1956" spans="1:19" ht="14.45" customHeight="1" x14ac:dyDescent="0.2">
      <c r="A1956" s="831" t="s">
        <v>6366</v>
      </c>
      <c r="B1956" s="832" t="s">
        <v>6367</v>
      </c>
      <c r="C1956" s="832" t="s">
        <v>616</v>
      </c>
      <c r="D1956" s="832" t="s">
        <v>3264</v>
      </c>
      <c r="E1956" s="832" t="s">
        <v>6368</v>
      </c>
      <c r="F1956" s="832" t="s">
        <v>6369</v>
      </c>
      <c r="G1956" s="832" t="s">
        <v>6370</v>
      </c>
      <c r="H1956" s="849">
        <v>3.2</v>
      </c>
      <c r="I1956" s="849">
        <v>173.12</v>
      </c>
      <c r="J1956" s="832">
        <v>1.3333333333333333</v>
      </c>
      <c r="K1956" s="832">
        <v>54.1</v>
      </c>
      <c r="L1956" s="849">
        <v>2.4</v>
      </c>
      <c r="M1956" s="849">
        <v>129.84</v>
      </c>
      <c r="N1956" s="832">
        <v>1</v>
      </c>
      <c r="O1956" s="832">
        <v>54.1</v>
      </c>
      <c r="P1956" s="849"/>
      <c r="Q1956" s="849"/>
      <c r="R1956" s="837"/>
      <c r="S1956" s="850"/>
    </row>
    <row r="1957" spans="1:19" ht="14.45" customHeight="1" x14ac:dyDescent="0.2">
      <c r="A1957" s="831" t="s">
        <v>6366</v>
      </c>
      <c r="B1957" s="832" t="s">
        <v>6367</v>
      </c>
      <c r="C1957" s="832" t="s">
        <v>616</v>
      </c>
      <c r="D1957" s="832" t="s">
        <v>3264</v>
      </c>
      <c r="E1957" s="832" t="s">
        <v>6368</v>
      </c>
      <c r="F1957" s="832" t="s">
        <v>6371</v>
      </c>
      <c r="G1957" s="832" t="s">
        <v>6370</v>
      </c>
      <c r="H1957" s="849">
        <v>2</v>
      </c>
      <c r="I1957" s="849">
        <v>216.53</v>
      </c>
      <c r="J1957" s="832">
        <v>10.001385681293304</v>
      </c>
      <c r="K1957" s="832">
        <v>108.265</v>
      </c>
      <c r="L1957" s="849">
        <v>0.2</v>
      </c>
      <c r="M1957" s="849">
        <v>21.65</v>
      </c>
      <c r="N1957" s="832">
        <v>1</v>
      </c>
      <c r="O1957" s="832">
        <v>108.24999999999999</v>
      </c>
      <c r="P1957" s="849"/>
      <c r="Q1957" s="849"/>
      <c r="R1957" s="837"/>
      <c r="S1957" s="850"/>
    </row>
    <row r="1958" spans="1:19" ht="14.45" customHeight="1" x14ac:dyDescent="0.2">
      <c r="A1958" s="831" t="s">
        <v>6366</v>
      </c>
      <c r="B1958" s="832" t="s">
        <v>6367</v>
      </c>
      <c r="C1958" s="832" t="s">
        <v>616</v>
      </c>
      <c r="D1958" s="832" t="s">
        <v>3264</v>
      </c>
      <c r="E1958" s="832" t="s">
        <v>6368</v>
      </c>
      <c r="F1958" s="832" t="s">
        <v>6375</v>
      </c>
      <c r="G1958" s="832" t="s">
        <v>6376</v>
      </c>
      <c r="H1958" s="849">
        <v>0.6</v>
      </c>
      <c r="I1958" s="849">
        <v>7.72</v>
      </c>
      <c r="J1958" s="832">
        <v>3.0038910505836576</v>
      </c>
      <c r="K1958" s="832">
        <v>12.866666666666667</v>
      </c>
      <c r="L1958" s="849">
        <v>0.2</v>
      </c>
      <c r="M1958" s="849">
        <v>2.57</v>
      </c>
      <c r="N1958" s="832">
        <v>1</v>
      </c>
      <c r="O1958" s="832">
        <v>12.849999999999998</v>
      </c>
      <c r="P1958" s="849">
        <v>0.2</v>
      </c>
      <c r="Q1958" s="849">
        <v>2.57</v>
      </c>
      <c r="R1958" s="837">
        <v>1</v>
      </c>
      <c r="S1958" s="850">
        <v>12.849999999999998</v>
      </c>
    </row>
    <row r="1959" spans="1:19" ht="14.45" customHeight="1" x14ac:dyDescent="0.2">
      <c r="A1959" s="831" t="s">
        <v>6366</v>
      </c>
      <c r="B1959" s="832" t="s">
        <v>6367</v>
      </c>
      <c r="C1959" s="832" t="s">
        <v>616</v>
      </c>
      <c r="D1959" s="832" t="s">
        <v>3264</v>
      </c>
      <c r="E1959" s="832" t="s">
        <v>6368</v>
      </c>
      <c r="F1959" s="832" t="s">
        <v>6377</v>
      </c>
      <c r="G1959" s="832" t="s">
        <v>6378</v>
      </c>
      <c r="H1959" s="849">
        <v>17.100000000000001</v>
      </c>
      <c r="I1959" s="849">
        <v>3512.3599999999997</v>
      </c>
      <c r="J1959" s="832">
        <v>0.64598571693938611</v>
      </c>
      <c r="K1959" s="832">
        <v>205.40116959064324</v>
      </c>
      <c r="L1959" s="849">
        <v>30.4</v>
      </c>
      <c r="M1959" s="849">
        <v>5437.21</v>
      </c>
      <c r="N1959" s="832">
        <v>1</v>
      </c>
      <c r="O1959" s="832">
        <v>178.85559210526316</v>
      </c>
      <c r="P1959" s="849">
        <v>4.2</v>
      </c>
      <c r="Q1959" s="849">
        <v>642.59</v>
      </c>
      <c r="R1959" s="837">
        <v>0.11818377439900243</v>
      </c>
      <c r="S1959" s="850">
        <v>152.99761904761905</v>
      </c>
    </row>
    <row r="1960" spans="1:19" ht="14.45" customHeight="1" x14ac:dyDescent="0.2">
      <c r="A1960" s="831" t="s">
        <v>6366</v>
      </c>
      <c r="B1960" s="832" t="s">
        <v>6367</v>
      </c>
      <c r="C1960" s="832" t="s">
        <v>616</v>
      </c>
      <c r="D1960" s="832" t="s">
        <v>3264</v>
      </c>
      <c r="E1960" s="832" t="s">
        <v>6368</v>
      </c>
      <c r="F1960" s="832" t="s">
        <v>6382</v>
      </c>
      <c r="G1960" s="832" t="s">
        <v>1496</v>
      </c>
      <c r="H1960" s="849"/>
      <c r="I1960" s="849"/>
      <c r="J1960" s="832"/>
      <c r="K1960" s="832"/>
      <c r="L1960" s="849">
        <v>374</v>
      </c>
      <c r="M1960" s="849">
        <v>5076.9699999999993</v>
      </c>
      <c r="N1960" s="832">
        <v>1</v>
      </c>
      <c r="O1960" s="832">
        <v>13.574786096256682</v>
      </c>
      <c r="P1960" s="849">
        <v>45</v>
      </c>
      <c r="Q1960" s="849">
        <v>601.65000000000009</v>
      </c>
      <c r="R1960" s="837">
        <v>0.118505722901652</v>
      </c>
      <c r="S1960" s="850">
        <v>13.370000000000003</v>
      </c>
    </row>
    <row r="1961" spans="1:19" ht="14.45" customHeight="1" x14ac:dyDescent="0.2">
      <c r="A1961" s="831" t="s">
        <v>6366</v>
      </c>
      <c r="B1961" s="832" t="s">
        <v>6367</v>
      </c>
      <c r="C1961" s="832" t="s">
        <v>616</v>
      </c>
      <c r="D1961" s="832" t="s">
        <v>3264</v>
      </c>
      <c r="E1961" s="832" t="s">
        <v>6368</v>
      </c>
      <c r="F1961" s="832" t="s">
        <v>6383</v>
      </c>
      <c r="G1961" s="832" t="s">
        <v>2258</v>
      </c>
      <c r="H1961" s="849">
        <v>1</v>
      </c>
      <c r="I1961" s="849">
        <v>6621.15</v>
      </c>
      <c r="J1961" s="832"/>
      <c r="K1961" s="832">
        <v>6621.15</v>
      </c>
      <c r="L1961" s="849"/>
      <c r="M1961" s="849"/>
      <c r="N1961" s="832"/>
      <c r="O1961" s="832"/>
      <c r="P1961" s="849"/>
      <c r="Q1961" s="849"/>
      <c r="R1961" s="837"/>
      <c r="S1961" s="850"/>
    </row>
    <row r="1962" spans="1:19" ht="14.45" customHeight="1" x14ac:dyDescent="0.2">
      <c r="A1962" s="831" t="s">
        <v>6366</v>
      </c>
      <c r="B1962" s="832" t="s">
        <v>6367</v>
      </c>
      <c r="C1962" s="832" t="s">
        <v>616</v>
      </c>
      <c r="D1962" s="832" t="s">
        <v>3264</v>
      </c>
      <c r="E1962" s="832" t="s">
        <v>6368</v>
      </c>
      <c r="F1962" s="832" t="s">
        <v>6384</v>
      </c>
      <c r="G1962" s="832" t="s">
        <v>2208</v>
      </c>
      <c r="H1962" s="849">
        <v>5.18</v>
      </c>
      <c r="I1962" s="849">
        <v>1894.8</v>
      </c>
      <c r="J1962" s="832"/>
      <c r="K1962" s="832">
        <v>365.79150579150581</v>
      </c>
      <c r="L1962" s="849"/>
      <c r="M1962" s="849"/>
      <c r="N1962" s="832"/>
      <c r="O1962" s="832"/>
      <c r="P1962" s="849"/>
      <c r="Q1962" s="849"/>
      <c r="R1962" s="837"/>
      <c r="S1962" s="850"/>
    </row>
    <row r="1963" spans="1:19" ht="14.45" customHeight="1" x14ac:dyDescent="0.2">
      <c r="A1963" s="831" t="s">
        <v>6366</v>
      </c>
      <c r="B1963" s="832" t="s">
        <v>6367</v>
      </c>
      <c r="C1963" s="832" t="s">
        <v>616</v>
      </c>
      <c r="D1963" s="832" t="s">
        <v>3264</v>
      </c>
      <c r="E1963" s="832" t="s">
        <v>6368</v>
      </c>
      <c r="F1963" s="832" t="s">
        <v>6388</v>
      </c>
      <c r="G1963" s="832" t="s">
        <v>6389</v>
      </c>
      <c r="H1963" s="849">
        <v>4</v>
      </c>
      <c r="I1963" s="849">
        <v>114493.72</v>
      </c>
      <c r="J1963" s="832">
        <v>5.535402897906101</v>
      </c>
      <c r="K1963" s="832">
        <v>28623.43</v>
      </c>
      <c r="L1963" s="849">
        <v>1</v>
      </c>
      <c r="M1963" s="849">
        <v>20683.900000000001</v>
      </c>
      <c r="N1963" s="832">
        <v>1</v>
      </c>
      <c r="O1963" s="832">
        <v>20683.900000000001</v>
      </c>
      <c r="P1963" s="849">
        <v>1</v>
      </c>
      <c r="Q1963" s="849">
        <v>20521.14</v>
      </c>
      <c r="R1963" s="837">
        <v>0.99213107779480647</v>
      </c>
      <c r="S1963" s="850">
        <v>20521.14</v>
      </c>
    </row>
    <row r="1964" spans="1:19" ht="14.45" customHeight="1" x14ac:dyDescent="0.2">
      <c r="A1964" s="831" t="s">
        <v>6366</v>
      </c>
      <c r="B1964" s="832" t="s">
        <v>6367</v>
      </c>
      <c r="C1964" s="832" t="s">
        <v>616</v>
      </c>
      <c r="D1964" s="832" t="s">
        <v>3264</v>
      </c>
      <c r="E1964" s="832" t="s">
        <v>6368</v>
      </c>
      <c r="F1964" s="832" t="s">
        <v>6390</v>
      </c>
      <c r="G1964" s="832" t="s">
        <v>3169</v>
      </c>
      <c r="H1964" s="849">
        <v>5</v>
      </c>
      <c r="I1964" s="849">
        <v>143120.5</v>
      </c>
      <c r="J1964" s="832"/>
      <c r="K1964" s="832">
        <v>28624.1</v>
      </c>
      <c r="L1964" s="849"/>
      <c r="M1964" s="849"/>
      <c r="N1964" s="832"/>
      <c r="O1964" s="832"/>
      <c r="P1964" s="849"/>
      <c r="Q1964" s="849"/>
      <c r="R1964" s="837"/>
      <c r="S1964" s="850"/>
    </row>
    <row r="1965" spans="1:19" ht="14.45" customHeight="1" x14ac:dyDescent="0.2">
      <c r="A1965" s="831" t="s">
        <v>6366</v>
      </c>
      <c r="B1965" s="832" t="s">
        <v>6367</v>
      </c>
      <c r="C1965" s="832" t="s">
        <v>616</v>
      </c>
      <c r="D1965" s="832" t="s">
        <v>3264</v>
      </c>
      <c r="E1965" s="832" t="s">
        <v>6368</v>
      </c>
      <c r="F1965" s="832" t="s">
        <v>6393</v>
      </c>
      <c r="G1965" s="832" t="s">
        <v>3205</v>
      </c>
      <c r="H1965" s="849">
        <v>65.64</v>
      </c>
      <c r="I1965" s="849">
        <v>930755.09</v>
      </c>
      <c r="J1965" s="832">
        <v>0.49221240415223932</v>
      </c>
      <c r="K1965" s="832">
        <v>14179.693631931748</v>
      </c>
      <c r="L1965" s="849">
        <v>139.54</v>
      </c>
      <c r="M1965" s="849">
        <v>1890962.28</v>
      </c>
      <c r="N1965" s="832">
        <v>1</v>
      </c>
      <c r="O1965" s="832">
        <v>13551.399455353305</v>
      </c>
      <c r="P1965" s="849">
        <v>19.12</v>
      </c>
      <c r="Q1965" s="849">
        <v>251581.64</v>
      </c>
      <c r="R1965" s="837">
        <v>0.13304424031134032</v>
      </c>
      <c r="S1965" s="850">
        <v>13158.035564853557</v>
      </c>
    </row>
    <row r="1966" spans="1:19" ht="14.45" customHeight="1" x14ac:dyDescent="0.2">
      <c r="A1966" s="831" t="s">
        <v>6366</v>
      </c>
      <c r="B1966" s="832" t="s">
        <v>6367</v>
      </c>
      <c r="C1966" s="832" t="s">
        <v>616</v>
      </c>
      <c r="D1966" s="832" t="s">
        <v>3264</v>
      </c>
      <c r="E1966" s="832" t="s">
        <v>6368</v>
      </c>
      <c r="F1966" s="832" t="s">
        <v>6394</v>
      </c>
      <c r="G1966" s="832" t="s">
        <v>6395</v>
      </c>
      <c r="H1966" s="849">
        <v>3</v>
      </c>
      <c r="I1966" s="849">
        <v>85634.91</v>
      </c>
      <c r="J1966" s="832">
        <v>0.14999994482392448</v>
      </c>
      <c r="K1966" s="832">
        <v>28544.97</v>
      </c>
      <c r="L1966" s="849">
        <v>20</v>
      </c>
      <c r="M1966" s="849">
        <v>570899.61</v>
      </c>
      <c r="N1966" s="832">
        <v>1</v>
      </c>
      <c r="O1966" s="832">
        <v>28544.980499999998</v>
      </c>
      <c r="P1966" s="849">
        <v>1</v>
      </c>
      <c r="Q1966" s="849">
        <v>28545</v>
      </c>
      <c r="R1966" s="837">
        <v>5.0000034156618182E-2</v>
      </c>
      <c r="S1966" s="850">
        <v>28545</v>
      </c>
    </row>
    <row r="1967" spans="1:19" ht="14.45" customHeight="1" x14ac:dyDescent="0.2">
      <c r="A1967" s="831" t="s">
        <v>6366</v>
      </c>
      <c r="B1967" s="832" t="s">
        <v>6367</v>
      </c>
      <c r="C1967" s="832" t="s">
        <v>616</v>
      </c>
      <c r="D1967" s="832" t="s">
        <v>3264</v>
      </c>
      <c r="E1967" s="832" t="s">
        <v>6368</v>
      </c>
      <c r="F1967" s="832" t="s">
        <v>6396</v>
      </c>
      <c r="G1967" s="832" t="s">
        <v>6395</v>
      </c>
      <c r="H1967" s="849">
        <v>3</v>
      </c>
      <c r="I1967" s="849">
        <v>173542.8</v>
      </c>
      <c r="J1967" s="832">
        <v>0.15</v>
      </c>
      <c r="K1967" s="832">
        <v>57847.6</v>
      </c>
      <c r="L1967" s="849">
        <v>20</v>
      </c>
      <c r="M1967" s="849">
        <v>1156952</v>
      </c>
      <c r="N1967" s="832">
        <v>1</v>
      </c>
      <c r="O1967" s="832">
        <v>57847.6</v>
      </c>
      <c r="P1967" s="849">
        <v>1</v>
      </c>
      <c r="Q1967" s="849">
        <v>57847.6</v>
      </c>
      <c r="R1967" s="837">
        <v>4.9999999999999996E-2</v>
      </c>
      <c r="S1967" s="850">
        <v>57847.6</v>
      </c>
    </row>
    <row r="1968" spans="1:19" ht="14.45" customHeight="1" x14ac:dyDescent="0.2">
      <c r="A1968" s="831" t="s">
        <v>6366</v>
      </c>
      <c r="B1968" s="832" t="s">
        <v>6367</v>
      </c>
      <c r="C1968" s="832" t="s">
        <v>616</v>
      </c>
      <c r="D1968" s="832" t="s">
        <v>3264</v>
      </c>
      <c r="E1968" s="832" t="s">
        <v>6368</v>
      </c>
      <c r="F1968" s="832" t="s">
        <v>6397</v>
      </c>
      <c r="G1968" s="832" t="s">
        <v>6395</v>
      </c>
      <c r="H1968" s="849">
        <v>10</v>
      </c>
      <c r="I1968" s="849">
        <v>1114465.77</v>
      </c>
      <c r="J1968" s="832">
        <v>2.4999984185257791</v>
      </c>
      <c r="K1968" s="832">
        <v>111446.577</v>
      </c>
      <c r="L1968" s="849">
        <v>4</v>
      </c>
      <c r="M1968" s="849">
        <v>445786.59</v>
      </c>
      <c r="N1968" s="832">
        <v>1</v>
      </c>
      <c r="O1968" s="832">
        <v>111446.64750000001</v>
      </c>
      <c r="P1968" s="849"/>
      <c r="Q1968" s="849"/>
      <c r="R1968" s="837"/>
      <c r="S1968" s="850"/>
    </row>
    <row r="1969" spans="1:19" ht="14.45" customHeight="1" x14ac:dyDescent="0.2">
      <c r="A1969" s="831" t="s">
        <v>6366</v>
      </c>
      <c r="B1969" s="832" t="s">
        <v>6367</v>
      </c>
      <c r="C1969" s="832" t="s">
        <v>616</v>
      </c>
      <c r="D1969" s="832" t="s">
        <v>3264</v>
      </c>
      <c r="E1969" s="832" t="s">
        <v>6368</v>
      </c>
      <c r="F1969" s="832" t="s">
        <v>6398</v>
      </c>
      <c r="G1969" s="832" t="s">
        <v>6399</v>
      </c>
      <c r="H1969" s="849">
        <v>1</v>
      </c>
      <c r="I1969" s="849">
        <v>78826.98</v>
      </c>
      <c r="J1969" s="832"/>
      <c r="K1969" s="832">
        <v>78826.98</v>
      </c>
      <c r="L1969" s="849"/>
      <c r="M1969" s="849"/>
      <c r="N1969" s="832"/>
      <c r="O1969" s="832"/>
      <c r="P1969" s="849"/>
      <c r="Q1969" s="849"/>
      <c r="R1969" s="837"/>
      <c r="S1969" s="850"/>
    </row>
    <row r="1970" spans="1:19" ht="14.45" customHeight="1" x14ac:dyDescent="0.2">
      <c r="A1970" s="831" t="s">
        <v>6366</v>
      </c>
      <c r="B1970" s="832" t="s">
        <v>6367</v>
      </c>
      <c r="C1970" s="832" t="s">
        <v>616</v>
      </c>
      <c r="D1970" s="832" t="s">
        <v>3264</v>
      </c>
      <c r="E1970" s="832" t="s">
        <v>6368</v>
      </c>
      <c r="F1970" s="832" t="s">
        <v>6400</v>
      </c>
      <c r="G1970" s="832" t="s">
        <v>4461</v>
      </c>
      <c r="H1970" s="849">
        <v>118</v>
      </c>
      <c r="I1970" s="849">
        <v>5789409.0800000001</v>
      </c>
      <c r="J1970" s="832">
        <v>1.4792896490557537</v>
      </c>
      <c r="K1970" s="832">
        <v>49062.788813559324</v>
      </c>
      <c r="L1970" s="849">
        <v>129</v>
      </c>
      <c r="M1970" s="849">
        <v>3913641.31</v>
      </c>
      <c r="N1970" s="832">
        <v>1</v>
      </c>
      <c r="O1970" s="832">
        <v>30338.304728682171</v>
      </c>
      <c r="P1970" s="849">
        <v>17</v>
      </c>
      <c r="Q1970" s="849">
        <v>408377.4</v>
      </c>
      <c r="R1970" s="837">
        <v>0.10434717125366812</v>
      </c>
      <c r="S1970" s="850">
        <v>24022.2</v>
      </c>
    </row>
    <row r="1971" spans="1:19" ht="14.45" customHeight="1" x14ac:dyDescent="0.2">
      <c r="A1971" s="831" t="s">
        <v>6366</v>
      </c>
      <c r="B1971" s="832" t="s">
        <v>6367</v>
      </c>
      <c r="C1971" s="832" t="s">
        <v>616</v>
      </c>
      <c r="D1971" s="832" t="s">
        <v>3264</v>
      </c>
      <c r="E1971" s="832" t="s">
        <v>6368</v>
      </c>
      <c r="F1971" s="832" t="s">
        <v>6401</v>
      </c>
      <c r="G1971" s="832" t="s">
        <v>6402</v>
      </c>
      <c r="H1971" s="849">
        <v>12</v>
      </c>
      <c r="I1971" s="849">
        <v>99534.84</v>
      </c>
      <c r="J1971" s="832">
        <v>2</v>
      </c>
      <c r="K1971" s="832">
        <v>8294.57</v>
      </c>
      <c r="L1971" s="849">
        <v>6</v>
      </c>
      <c r="M1971" s="849">
        <v>49767.42</v>
      </c>
      <c r="N1971" s="832">
        <v>1</v>
      </c>
      <c r="O1971" s="832">
        <v>8294.57</v>
      </c>
      <c r="P1971" s="849"/>
      <c r="Q1971" s="849"/>
      <c r="R1971" s="837"/>
      <c r="S1971" s="850"/>
    </row>
    <row r="1972" spans="1:19" ht="14.45" customHeight="1" x14ac:dyDescent="0.2">
      <c r="A1972" s="831" t="s">
        <v>6366</v>
      </c>
      <c r="B1972" s="832" t="s">
        <v>6367</v>
      </c>
      <c r="C1972" s="832" t="s">
        <v>616</v>
      </c>
      <c r="D1972" s="832" t="s">
        <v>3264</v>
      </c>
      <c r="E1972" s="832" t="s">
        <v>6368</v>
      </c>
      <c r="F1972" s="832" t="s">
        <v>6403</v>
      </c>
      <c r="G1972" s="832" t="s">
        <v>6404</v>
      </c>
      <c r="H1972" s="849">
        <v>2</v>
      </c>
      <c r="I1972" s="849">
        <v>43344.53</v>
      </c>
      <c r="J1972" s="832"/>
      <c r="K1972" s="832">
        <v>21672.264999999999</v>
      </c>
      <c r="L1972" s="849"/>
      <c r="M1972" s="849"/>
      <c r="N1972" s="832"/>
      <c r="O1972" s="832"/>
      <c r="P1972" s="849"/>
      <c r="Q1972" s="849"/>
      <c r="R1972" s="837"/>
      <c r="S1972" s="850"/>
    </row>
    <row r="1973" spans="1:19" ht="14.45" customHeight="1" x14ac:dyDescent="0.2">
      <c r="A1973" s="831" t="s">
        <v>6366</v>
      </c>
      <c r="B1973" s="832" t="s">
        <v>6367</v>
      </c>
      <c r="C1973" s="832" t="s">
        <v>616</v>
      </c>
      <c r="D1973" s="832" t="s">
        <v>3264</v>
      </c>
      <c r="E1973" s="832" t="s">
        <v>6368</v>
      </c>
      <c r="F1973" s="832" t="s">
        <v>6407</v>
      </c>
      <c r="G1973" s="832" t="s">
        <v>4461</v>
      </c>
      <c r="H1973" s="849">
        <v>37</v>
      </c>
      <c r="I1973" s="849">
        <v>5867282.0099999998</v>
      </c>
      <c r="J1973" s="832">
        <v>1.5856963780786981</v>
      </c>
      <c r="K1973" s="832">
        <v>158575.18945945945</v>
      </c>
      <c r="L1973" s="849">
        <v>41</v>
      </c>
      <c r="M1973" s="849">
        <v>3700129.54</v>
      </c>
      <c r="N1973" s="832">
        <v>1</v>
      </c>
      <c r="O1973" s="832">
        <v>90247.061951219512</v>
      </c>
      <c r="P1973" s="849">
        <v>8</v>
      </c>
      <c r="Q1973" s="849">
        <v>580698.4</v>
      </c>
      <c r="R1973" s="837">
        <v>0.1569400189162026</v>
      </c>
      <c r="S1973" s="850">
        <v>72587.3</v>
      </c>
    </row>
    <row r="1974" spans="1:19" ht="14.45" customHeight="1" x14ac:dyDescent="0.2">
      <c r="A1974" s="831" t="s">
        <v>6366</v>
      </c>
      <c r="B1974" s="832" t="s">
        <v>6367</v>
      </c>
      <c r="C1974" s="832" t="s">
        <v>616</v>
      </c>
      <c r="D1974" s="832" t="s">
        <v>3264</v>
      </c>
      <c r="E1974" s="832" t="s">
        <v>6368</v>
      </c>
      <c r="F1974" s="832" t="s">
        <v>6408</v>
      </c>
      <c r="G1974" s="832" t="s">
        <v>2288</v>
      </c>
      <c r="H1974" s="849">
        <v>0.25</v>
      </c>
      <c r="I1974" s="849">
        <v>1792.9</v>
      </c>
      <c r="J1974" s="832">
        <v>8.8289665347254298E-2</v>
      </c>
      <c r="K1974" s="832">
        <v>7171.6</v>
      </c>
      <c r="L1974" s="849">
        <v>3.09</v>
      </c>
      <c r="M1974" s="849">
        <v>20307.02</v>
      </c>
      <c r="N1974" s="832">
        <v>1</v>
      </c>
      <c r="O1974" s="832">
        <v>6571.8511326860844</v>
      </c>
      <c r="P1974" s="849"/>
      <c r="Q1974" s="849"/>
      <c r="R1974" s="837"/>
      <c r="S1974" s="850"/>
    </row>
    <row r="1975" spans="1:19" ht="14.45" customHeight="1" x14ac:dyDescent="0.2">
      <c r="A1975" s="831" t="s">
        <v>6366</v>
      </c>
      <c r="B1975" s="832" t="s">
        <v>6367</v>
      </c>
      <c r="C1975" s="832" t="s">
        <v>616</v>
      </c>
      <c r="D1975" s="832" t="s">
        <v>3264</v>
      </c>
      <c r="E1975" s="832" t="s">
        <v>6368</v>
      </c>
      <c r="F1975" s="832" t="s">
        <v>6409</v>
      </c>
      <c r="G1975" s="832" t="s">
        <v>2288</v>
      </c>
      <c r="H1975" s="849">
        <v>0.76</v>
      </c>
      <c r="I1975" s="849">
        <v>21801.84</v>
      </c>
      <c r="J1975" s="832">
        <v>0.15067016302517944</v>
      </c>
      <c r="K1975" s="832">
        <v>28686.631578947367</v>
      </c>
      <c r="L1975" s="849">
        <v>5.51</v>
      </c>
      <c r="M1975" s="849">
        <v>144699.12</v>
      </c>
      <c r="N1975" s="832">
        <v>1</v>
      </c>
      <c r="O1975" s="832">
        <v>26261.183303085301</v>
      </c>
      <c r="P1975" s="849"/>
      <c r="Q1975" s="849"/>
      <c r="R1975" s="837"/>
      <c r="S1975" s="850"/>
    </row>
    <row r="1976" spans="1:19" ht="14.45" customHeight="1" x14ac:dyDescent="0.2">
      <c r="A1976" s="831" t="s">
        <v>6366</v>
      </c>
      <c r="B1976" s="832" t="s">
        <v>6367</v>
      </c>
      <c r="C1976" s="832" t="s">
        <v>616</v>
      </c>
      <c r="D1976" s="832" t="s">
        <v>3264</v>
      </c>
      <c r="E1976" s="832" t="s">
        <v>6368</v>
      </c>
      <c r="F1976" s="832" t="s">
        <v>6410</v>
      </c>
      <c r="G1976" s="832" t="s">
        <v>2298</v>
      </c>
      <c r="H1976" s="849">
        <v>59.99</v>
      </c>
      <c r="I1976" s="849">
        <v>298930.17000000004</v>
      </c>
      <c r="J1976" s="832">
        <v>1.1452789748653687</v>
      </c>
      <c r="K1976" s="832">
        <v>4983.0000000000009</v>
      </c>
      <c r="L1976" s="849">
        <v>53.370000000000005</v>
      </c>
      <c r="M1976" s="849">
        <v>261010.79</v>
      </c>
      <c r="N1976" s="832">
        <v>1</v>
      </c>
      <c r="O1976" s="832">
        <v>4890.5900318531003</v>
      </c>
      <c r="P1976" s="849"/>
      <c r="Q1976" s="849"/>
      <c r="R1976" s="837"/>
      <c r="S1976" s="850"/>
    </row>
    <row r="1977" spans="1:19" ht="14.45" customHeight="1" x14ac:dyDescent="0.2">
      <c r="A1977" s="831" t="s">
        <v>6366</v>
      </c>
      <c r="B1977" s="832" t="s">
        <v>6367</v>
      </c>
      <c r="C1977" s="832" t="s">
        <v>616</v>
      </c>
      <c r="D1977" s="832" t="s">
        <v>3264</v>
      </c>
      <c r="E1977" s="832" t="s">
        <v>6368</v>
      </c>
      <c r="F1977" s="832" t="s">
        <v>6412</v>
      </c>
      <c r="G1977" s="832" t="s">
        <v>3215</v>
      </c>
      <c r="H1977" s="849">
        <v>15.26</v>
      </c>
      <c r="I1977" s="849">
        <v>160802.1</v>
      </c>
      <c r="J1977" s="832">
        <v>0.23822013131150294</v>
      </c>
      <c r="K1977" s="832">
        <v>10537.490170380079</v>
      </c>
      <c r="L1977" s="849">
        <v>69.180000000000007</v>
      </c>
      <c r="M1977" s="849">
        <v>675014.74</v>
      </c>
      <c r="N1977" s="832">
        <v>1</v>
      </c>
      <c r="O1977" s="832">
        <v>9757.3683145417745</v>
      </c>
      <c r="P1977" s="849">
        <v>3.31</v>
      </c>
      <c r="Q1977" s="849">
        <v>30287.59</v>
      </c>
      <c r="R1977" s="837">
        <v>4.4869523886248763E-2</v>
      </c>
      <c r="S1977" s="850">
        <v>9150.3293051359524</v>
      </c>
    </row>
    <row r="1978" spans="1:19" ht="14.45" customHeight="1" x14ac:dyDescent="0.2">
      <c r="A1978" s="831" t="s">
        <v>6366</v>
      </c>
      <c r="B1978" s="832" t="s">
        <v>6367</v>
      </c>
      <c r="C1978" s="832" t="s">
        <v>616</v>
      </c>
      <c r="D1978" s="832" t="s">
        <v>3264</v>
      </c>
      <c r="E1978" s="832" t="s">
        <v>6368</v>
      </c>
      <c r="F1978" s="832" t="s">
        <v>6413</v>
      </c>
      <c r="G1978" s="832" t="s">
        <v>6414</v>
      </c>
      <c r="H1978" s="849">
        <v>1</v>
      </c>
      <c r="I1978" s="849">
        <v>48.74</v>
      </c>
      <c r="J1978" s="832">
        <v>0.5</v>
      </c>
      <c r="K1978" s="832">
        <v>48.74</v>
      </c>
      <c r="L1978" s="849">
        <v>2</v>
      </c>
      <c r="M1978" s="849">
        <v>97.48</v>
      </c>
      <c r="N1978" s="832">
        <v>1</v>
      </c>
      <c r="O1978" s="832">
        <v>48.74</v>
      </c>
      <c r="P1978" s="849"/>
      <c r="Q1978" s="849"/>
      <c r="R1978" s="837"/>
      <c r="S1978" s="850"/>
    </row>
    <row r="1979" spans="1:19" ht="14.45" customHeight="1" x14ac:dyDescent="0.2">
      <c r="A1979" s="831" t="s">
        <v>6366</v>
      </c>
      <c r="B1979" s="832" t="s">
        <v>6367</v>
      </c>
      <c r="C1979" s="832" t="s">
        <v>616</v>
      </c>
      <c r="D1979" s="832" t="s">
        <v>3264</v>
      </c>
      <c r="E1979" s="832" t="s">
        <v>6368</v>
      </c>
      <c r="F1979" s="832" t="s">
        <v>6415</v>
      </c>
      <c r="G1979" s="832" t="s">
        <v>6416</v>
      </c>
      <c r="H1979" s="849">
        <v>39.85</v>
      </c>
      <c r="I1979" s="849">
        <v>5480.8899999999994</v>
      </c>
      <c r="J1979" s="832"/>
      <c r="K1979" s="832">
        <v>137.538017565872</v>
      </c>
      <c r="L1979" s="849"/>
      <c r="M1979" s="849"/>
      <c r="N1979" s="832"/>
      <c r="O1979" s="832"/>
      <c r="P1979" s="849"/>
      <c r="Q1979" s="849"/>
      <c r="R1979" s="837"/>
      <c r="S1979" s="850"/>
    </row>
    <row r="1980" spans="1:19" ht="14.45" customHeight="1" x14ac:dyDescent="0.2">
      <c r="A1980" s="831" t="s">
        <v>6366</v>
      </c>
      <c r="B1980" s="832" t="s">
        <v>6367</v>
      </c>
      <c r="C1980" s="832" t="s">
        <v>616</v>
      </c>
      <c r="D1980" s="832" t="s">
        <v>3264</v>
      </c>
      <c r="E1980" s="832" t="s">
        <v>6368</v>
      </c>
      <c r="F1980" s="832" t="s">
        <v>6417</v>
      </c>
      <c r="G1980" s="832" t="s">
        <v>6416</v>
      </c>
      <c r="H1980" s="849">
        <v>70.930000000000007</v>
      </c>
      <c r="I1980" s="849">
        <v>48775.62</v>
      </c>
      <c r="J1980" s="832"/>
      <c r="K1980" s="832">
        <v>687.65853658536582</v>
      </c>
      <c r="L1980" s="849"/>
      <c r="M1980" s="849"/>
      <c r="N1980" s="832"/>
      <c r="O1980" s="832"/>
      <c r="P1980" s="849"/>
      <c r="Q1980" s="849"/>
      <c r="R1980" s="837"/>
      <c r="S1980" s="850"/>
    </row>
    <row r="1981" spans="1:19" ht="14.45" customHeight="1" x14ac:dyDescent="0.2">
      <c r="A1981" s="831" t="s">
        <v>6366</v>
      </c>
      <c r="B1981" s="832" t="s">
        <v>6367</v>
      </c>
      <c r="C1981" s="832" t="s">
        <v>616</v>
      </c>
      <c r="D1981" s="832" t="s">
        <v>3264</v>
      </c>
      <c r="E1981" s="832" t="s">
        <v>6368</v>
      </c>
      <c r="F1981" s="832" t="s">
        <v>6421</v>
      </c>
      <c r="G1981" s="832" t="s">
        <v>2258</v>
      </c>
      <c r="H1981" s="849">
        <v>23</v>
      </c>
      <c r="I1981" s="849">
        <v>47733.279999999999</v>
      </c>
      <c r="J1981" s="832"/>
      <c r="K1981" s="832">
        <v>2075.36</v>
      </c>
      <c r="L1981" s="849"/>
      <c r="M1981" s="849"/>
      <c r="N1981" s="832"/>
      <c r="O1981" s="832"/>
      <c r="P1981" s="849">
        <v>13</v>
      </c>
      <c r="Q1981" s="849">
        <v>16781.18</v>
      </c>
      <c r="R1981" s="837"/>
      <c r="S1981" s="850">
        <v>1290.8600000000001</v>
      </c>
    </row>
    <row r="1982" spans="1:19" ht="14.45" customHeight="1" x14ac:dyDescent="0.2">
      <c r="A1982" s="831" t="s">
        <v>6366</v>
      </c>
      <c r="B1982" s="832" t="s">
        <v>6367</v>
      </c>
      <c r="C1982" s="832" t="s">
        <v>616</v>
      </c>
      <c r="D1982" s="832" t="s">
        <v>3264</v>
      </c>
      <c r="E1982" s="832" t="s">
        <v>6368</v>
      </c>
      <c r="F1982" s="832" t="s">
        <v>6422</v>
      </c>
      <c r="G1982" s="832" t="s">
        <v>673</v>
      </c>
      <c r="H1982" s="849">
        <v>0.1</v>
      </c>
      <c r="I1982" s="849">
        <v>7.8</v>
      </c>
      <c r="J1982" s="832">
        <v>1</v>
      </c>
      <c r="K1982" s="832">
        <v>78</v>
      </c>
      <c r="L1982" s="849">
        <v>0.1</v>
      </c>
      <c r="M1982" s="849">
        <v>7.8</v>
      </c>
      <c r="N1982" s="832">
        <v>1</v>
      </c>
      <c r="O1982" s="832">
        <v>78</v>
      </c>
      <c r="P1982" s="849"/>
      <c r="Q1982" s="849"/>
      <c r="R1982" s="837"/>
      <c r="S1982" s="850"/>
    </row>
    <row r="1983" spans="1:19" ht="14.45" customHeight="1" x14ac:dyDescent="0.2">
      <c r="A1983" s="831" t="s">
        <v>6366</v>
      </c>
      <c r="B1983" s="832" t="s">
        <v>6367</v>
      </c>
      <c r="C1983" s="832" t="s">
        <v>616</v>
      </c>
      <c r="D1983" s="832" t="s">
        <v>3264</v>
      </c>
      <c r="E1983" s="832" t="s">
        <v>6368</v>
      </c>
      <c r="F1983" s="832" t="s">
        <v>6423</v>
      </c>
      <c r="G1983" s="832" t="s">
        <v>1445</v>
      </c>
      <c r="H1983" s="849">
        <v>31.2</v>
      </c>
      <c r="I1983" s="849">
        <v>5683.08</v>
      </c>
      <c r="J1983" s="832">
        <v>0.6265419406761441</v>
      </c>
      <c r="K1983" s="832">
        <v>182.15</v>
      </c>
      <c r="L1983" s="849">
        <v>50.8</v>
      </c>
      <c r="M1983" s="849">
        <v>9070.5500000000011</v>
      </c>
      <c r="N1983" s="832">
        <v>1</v>
      </c>
      <c r="O1983" s="832">
        <v>178.55413385826776</v>
      </c>
      <c r="P1983" s="849">
        <v>7.4</v>
      </c>
      <c r="Q1983" s="849">
        <v>1297.96</v>
      </c>
      <c r="R1983" s="837">
        <v>0.14309606363450947</v>
      </c>
      <c r="S1983" s="850">
        <v>175.4</v>
      </c>
    </row>
    <row r="1984" spans="1:19" ht="14.45" customHeight="1" x14ac:dyDescent="0.2">
      <c r="A1984" s="831" t="s">
        <v>6366</v>
      </c>
      <c r="B1984" s="832" t="s">
        <v>6367</v>
      </c>
      <c r="C1984" s="832" t="s">
        <v>616</v>
      </c>
      <c r="D1984" s="832" t="s">
        <v>3264</v>
      </c>
      <c r="E1984" s="832" t="s">
        <v>6368</v>
      </c>
      <c r="F1984" s="832" t="s">
        <v>6424</v>
      </c>
      <c r="G1984" s="832" t="s">
        <v>881</v>
      </c>
      <c r="H1984" s="849">
        <v>48.8</v>
      </c>
      <c r="I1984" s="849">
        <v>3553.4</v>
      </c>
      <c r="J1984" s="832">
        <v>1.088447459911476</v>
      </c>
      <c r="K1984" s="832">
        <v>72.81557377049181</v>
      </c>
      <c r="L1984" s="849">
        <v>48.199999999999996</v>
      </c>
      <c r="M1984" s="849">
        <v>3264.65</v>
      </c>
      <c r="N1984" s="832">
        <v>1</v>
      </c>
      <c r="O1984" s="832">
        <v>67.731327800829888</v>
      </c>
      <c r="P1984" s="849">
        <v>2.2000000000000002</v>
      </c>
      <c r="Q1984" s="849">
        <v>132.88</v>
      </c>
      <c r="R1984" s="837">
        <v>4.0702678694500172E-2</v>
      </c>
      <c r="S1984" s="850">
        <v>60.399999999999991</v>
      </c>
    </row>
    <row r="1985" spans="1:19" ht="14.45" customHeight="1" x14ac:dyDescent="0.2">
      <c r="A1985" s="831" t="s">
        <v>6366</v>
      </c>
      <c r="B1985" s="832" t="s">
        <v>6367</v>
      </c>
      <c r="C1985" s="832" t="s">
        <v>616</v>
      </c>
      <c r="D1985" s="832" t="s">
        <v>3264</v>
      </c>
      <c r="E1985" s="832" t="s">
        <v>6368</v>
      </c>
      <c r="F1985" s="832" t="s">
        <v>6425</v>
      </c>
      <c r="G1985" s="832" t="s">
        <v>3373</v>
      </c>
      <c r="H1985" s="849">
        <v>5.65</v>
      </c>
      <c r="I1985" s="849">
        <v>3441.3700000000003</v>
      </c>
      <c r="J1985" s="832">
        <v>0.46353973742307164</v>
      </c>
      <c r="K1985" s="832">
        <v>609.09203539823011</v>
      </c>
      <c r="L1985" s="849">
        <v>10.82</v>
      </c>
      <c r="M1985" s="849">
        <v>7424.11</v>
      </c>
      <c r="N1985" s="832">
        <v>1</v>
      </c>
      <c r="O1985" s="832">
        <v>686.14695009242143</v>
      </c>
      <c r="P1985" s="849">
        <v>0.86</v>
      </c>
      <c r="Q1985" s="849">
        <v>590.09</v>
      </c>
      <c r="R1985" s="837">
        <v>7.9482927919979643E-2</v>
      </c>
      <c r="S1985" s="850">
        <v>686.15116279069775</v>
      </c>
    </row>
    <row r="1986" spans="1:19" ht="14.45" customHeight="1" x14ac:dyDescent="0.2">
      <c r="A1986" s="831" t="s">
        <v>6366</v>
      </c>
      <c r="B1986" s="832" t="s">
        <v>6367</v>
      </c>
      <c r="C1986" s="832" t="s">
        <v>616</v>
      </c>
      <c r="D1986" s="832" t="s">
        <v>3264</v>
      </c>
      <c r="E1986" s="832" t="s">
        <v>6368</v>
      </c>
      <c r="F1986" s="832" t="s">
        <v>6426</v>
      </c>
      <c r="G1986" s="832" t="s">
        <v>3373</v>
      </c>
      <c r="H1986" s="849">
        <v>9.52</v>
      </c>
      <c r="I1986" s="849">
        <v>1357.4799999999998</v>
      </c>
      <c r="J1986" s="832">
        <v>0.37735345544105831</v>
      </c>
      <c r="K1986" s="832">
        <v>142.5924369747899</v>
      </c>
      <c r="L1986" s="849">
        <v>20.97</v>
      </c>
      <c r="M1986" s="849">
        <v>3597.3699999999994</v>
      </c>
      <c r="N1986" s="832">
        <v>1</v>
      </c>
      <c r="O1986" s="832">
        <v>171.54840247973294</v>
      </c>
      <c r="P1986" s="849">
        <v>2</v>
      </c>
      <c r="Q1986" s="849">
        <v>343.1</v>
      </c>
      <c r="R1986" s="837">
        <v>9.5375232461492723E-2</v>
      </c>
      <c r="S1986" s="850">
        <v>171.55</v>
      </c>
    </row>
    <row r="1987" spans="1:19" ht="14.45" customHeight="1" x14ac:dyDescent="0.2">
      <c r="A1987" s="831" t="s">
        <v>6366</v>
      </c>
      <c r="B1987" s="832" t="s">
        <v>6367</v>
      </c>
      <c r="C1987" s="832" t="s">
        <v>616</v>
      </c>
      <c r="D1987" s="832" t="s">
        <v>3264</v>
      </c>
      <c r="E1987" s="832" t="s">
        <v>6368</v>
      </c>
      <c r="F1987" s="832" t="s">
        <v>6427</v>
      </c>
      <c r="G1987" s="832" t="s">
        <v>3373</v>
      </c>
      <c r="H1987" s="849">
        <v>38.92</v>
      </c>
      <c r="I1987" s="849">
        <v>10673.02</v>
      </c>
      <c r="J1987" s="832">
        <v>0.36728123269715651</v>
      </c>
      <c r="K1987" s="832">
        <v>274.22970195272353</v>
      </c>
      <c r="L1987" s="849">
        <v>84.7</v>
      </c>
      <c r="M1987" s="849">
        <v>29059.53</v>
      </c>
      <c r="N1987" s="832">
        <v>1</v>
      </c>
      <c r="O1987" s="832">
        <v>343.08772136953951</v>
      </c>
      <c r="P1987" s="849">
        <v>7.3</v>
      </c>
      <c r="Q1987" s="849">
        <v>2504.5500000000002</v>
      </c>
      <c r="R1987" s="837">
        <v>8.6186872258429512E-2</v>
      </c>
      <c r="S1987" s="850">
        <v>343.08904109589042</v>
      </c>
    </row>
    <row r="1988" spans="1:19" ht="14.45" customHeight="1" x14ac:dyDescent="0.2">
      <c r="A1988" s="831" t="s">
        <v>6366</v>
      </c>
      <c r="B1988" s="832" t="s">
        <v>6367</v>
      </c>
      <c r="C1988" s="832" t="s">
        <v>616</v>
      </c>
      <c r="D1988" s="832" t="s">
        <v>3264</v>
      </c>
      <c r="E1988" s="832" t="s">
        <v>6368</v>
      </c>
      <c r="F1988" s="832" t="s">
        <v>6428</v>
      </c>
      <c r="G1988" s="832" t="s">
        <v>1559</v>
      </c>
      <c r="H1988" s="849">
        <v>0.4</v>
      </c>
      <c r="I1988" s="849">
        <v>23.98</v>
      </c>
      <c r="J1988" s="832">
        <v>2.6853303471444572</v>
      </c>
      <c r="K1988" s="832">
        <v>59.949999999999996</v>
      </c>
      <c r="L1988" s="849">
        <v>0.2</v>
      </c>
      <c r="M1988" s="849">
        <v>8.93</v>
      </c>
      <c r="N1988" s="832">
        <v>1</v>
      </c>
      <c r="O1988" s="832">
        <v>44.65</v>
      </c>
      <c r="P1988" s="849"/>
      <c r="Q1988" s="849"/>
      <c r="R1988" s="837"/>
      <c r="S1988" s="850"/>
    </row>
    <row r="1989" spans="1:19" ht="14.45" customHeight="1" x14ac:dyDescent="0.2">
      <c r="A1989" s="831" t="s">
        <v>6366</v>
      </c>
      <c r="B1989" s="832" t="s">
        <v>6367</v>
      </c>
      <c r="C1989" s="832" t="s">
        <v>616</v>
      </c>
      <c r="D1989" s="832" t="s">
        <v>3264</v>
      </c>
      <c r="E1989" s="832" t="s">
        <v>6368</v>
      </c>
      <c r="F1989" s="832" t="s">
        <v>6432</v>
      </c>
      <c r="G1989" s="832" t="s">
        <v>6433</v>
      </c>
      <c r="H1989" s="849">
        <v>9.1999999999999993</v>
      </c>
      <c r="I1989" s="849">
        <v>1079.1600000000001</v>
      </c>
      <c r="J1989" s="832">
        <v>0.58974358974358976</v>
      </c>
      <c r="K1989" s="832">
        <v>117.30000000000001</v>
      </c>
      <c r="L1989" s="849">
        <v>15.600000000000001</v>
      </c>
      <c r="M1989" s="849">
        <v>1829.88</v>
      </c>
      <c r="N1989" s="832">
        <v>1</v>
      </c>
      <c r="O1989" s="832">
        <v>117.3</v>
      </c>
      <c r="P1989" s="849">
        <v>0.79999999999999993</v>
      </c>
      <c r="Q1989" s="849">
        <v>93.84</v>
      </c>
      <c r="R1989" s="837">
        <v>5.128205128205128E-2</v>
      </c>
      <c r="S1989" s="850">
        <v>117.30000000000001</v>
      </c>
    </row>
    <row r="1990" spans="1:19" ht="14.45" customHeight="1" x14ac:dyDescent="0.2">
      <c r="A1990" s="831" t="s">
        <v>6366</v>
      </c>
      <c r="B1990" s="832" t="s">
        <v>6367</v>
      </c>
      <c r="C1990" s="832" t="s">
        <v>616</v>
      </c>
      <c r="D1990" s="832" t="s">
        <v>3264</v>
      </c>
      <c r="E1990" s="832" t="s">
        <v>6368</v>
      </c>
      <c r="F1990" s="832" t="s">
        <v>6434</v>
      </c>
      <c r="G1990" s="832" t="s">
        <v>1451</v>
      </c>
      <c r="H1990" s="849">
        <v>3.8000000000000003</v>
      </c>
      <c r="I1990" s="849">
        <v>340.09999999999997</v>
      </c>
      <c r="J1990" s="832">
        <v>0.88643886673443328</v>
      </c>
      <c r="K1990" s="832">
        <v>89.499999999999986</v>
      </c>
      <c r="L1990" s="849">
        <v>4.6000000000000005</v>
      </c>
      <c r="M1990" s="849">
        <v>383.66999999999996</v>
      </c>
      <c r="N1990" s="832">
        <v>1</v>
      </c>
      <c r="O1990" s="832">
        <v>83.406521739130412</v>
      </c>
      <c r="P1990" s="849">
        <v>0.2</v>
      </c>
      <c r="Q1990" s="849">
        <v>13.29</v>
      </c>
      <c r="R1990" s="837">
        <v>3.4639143013527253E-2</v>
      </c>
      <c r="S1990" s="850">
        <v>66.449999999999989</v>
      </c>
    </row>
    <row r="1991" spans="1:19" ht="14.45" customHeight="1" x14ac:dyDescent="0.2">
      <c r="A1991" s="831" t="s">
        <v>6366</v>
      </c>
      <c r="B1991" s="832" t="s">
        <v>6367</v>
      </c>
      <c r="C1991" s="832" t="s">
        <v>616</v>
      </c>
      <c r="D1991" s="832" t="s">
        <v>3264</v>
      </c>
      <c r="E1991" s="832" t="s">
        <v>6368</v>
      </c>
      <c r="F1991" s="832" t="s">
        <v>6436</v>
      </c>
      <c r="G1991" s="832" t="s">
        <v>2028</v>
      </c>
      <c r="H1991" s="849"/>
      <c r="I1991" s="849"/>
      <c r="J1991" s="832"/>
      <c r="K1991" s="832"/>
      <c r="L1991" s="849">
        <v>0.3</v>
      </c>
      <c r="M1991" s="849">
        <v>1052.68</v>
      </c>
      <c r="N1991" s="832">
        <v>1</v>
      </c>
      <c r="O1991" s="832">
        <v>3508.9333333333338</v>
      </c>
      <c r="P1991" s="849"/>
      <c r="Q1991" s="849"/>
      <c r="R1991" s="837"/>
      <c r="S1991" s="850"/>
    </row>
    <row r="1992" spans="1:19" ht="14.45" customHeight="1" x14ac:dyDescent="0.2">
      <c r="A1992" s="831" t="s">
        <v>6366</v>
      </c>
      <c r="B1992" s="832" t="s">
        <v>6367</v>
      </c>
      <c r="C1992" s="832" t="s">
        <v>616</v>
      </c>
      <c r="D1992" s="832" t="s">
        <v>3264</v>
      </c>
      <c r="E1992" s="832" t="s">
        <v>6368</v>
      </c>
      <c r="F1992" s="832" t="s">
        <v>6438</v>
      </c>
      <c r="G1992" s="832" t="s">
        <v>1936</v>
      </c>
      <c r="H1992" s="849">
        <v>0.21</v>
      </c>
      <c r="I1992" s="849">
        <v>42.14</v>
      </c>
      <c r="J1992" s="832">
        <v>1.4000000000000001</v>
      </c>
      <c r="K1992" s="832">
        <v>200.66666666666669</v>
      </c>
      <c r="L1992" s="849">
        <v>0.15</v>
      </c>
      <c r="M1992" s="849">
        <v>30.099999999999998</v>
      </c>
      <c r="N1992" s="832">
        <v>1</v>
      </c>
      <c r="O1992" s="832">
        <v>200.66666666666666</v>
      </c>
      <c r="P1992" s="849"/>
      <c r="Q1992" s="849"/>
      <c r="R1992" s="837"/>
      <c r="S1992" s="850"/>
    </row>
    <row r="1993" spans="1:19" ht="14.45" customHeight="1" x14ac:dyDescent="0.2">
      <c r="A1993" s="831" t="s">
        <v>6366</v>
      </c>
      <c r="B1993" s="832" t="s">
        <v>6367</v>
      </c>
      <c r="C1993" s="832" t="s">
        <v>616</v>
      </c>
      <c r="D1993" s="832" t="s">
        <v>3264</v>
      </c>
      <c r="E1993" s="832" t="s">
        <v>6368</v>
      </c>
      <c r="F1993" s="832" t="s">
        <v>6439</v>
      </c>
      <c r="G1993" s="832" t="s">
        <v>2816</v>
      </c>
      <c r="H1993" s="849">
        <v>45.640000000000008</v>
      </c>
      <c r="I1993" s="849">
        <v>107386</v>
      </c>
      <c r="J1993" s="832">
        <v>0.62154441510920266</v>
      </c>
      <c r="K1993" s="832">
        <v>2352.8921998247147</v>
      </c>
      <c r="L1993" s="849">
        <v>73.430000000000007</v>
      </c>
      <c r="M1993" s="849">
        <v>172772.85</v>
      </c>
      <c r="N1993" s="832">
        <v>1</v>
      </c>
      <c r="O1993" s="832">
        <v>2352.8918698079801</v>
      </c>
      <c r="P1993" s="849"/>
      <c r="Q1993" s="849"/>
      <c r="R1993" s="837"/>
      <c r="S1993" s="850"/>
    </row>
    <row r="1994" spans="1:19" ht="14.45" customHeight="1" x14ac:dyDescent="0.2">
      <c r="A1994" s="831" t="s">
        <v>6366</v>
      </c>
      <c r="B1994" s="832" t="s">
        <v>6367</v>
      </c>
      <c r="C1994" s="832" t="s">
        <v>616</v>
      </c>
      <c r="D1994" s="832" t="s">
        <v>3264</v>
      </c>
      <c r="E1994" s="832" t="s">
        <v>6368</v>
      </c>
      <c r="F1994" s="832" t="s">
        <v>6442</v>
      </c>
      <c r="G1994" s="832" t="s">
        <v>6443</v>
      </c>
      <c r="H1994" s="849">
        <v>2.14</v>
      </c>
      <c r="I1994" s="849">
        <v>1065.21</v>
      </c>
      <c r="J1994" s="832"/>
      <c r="K1994" s="832">
        <v>497.76168224299062</v>
      </c>
      <c r="L1994" s="849"/>
      <c r="M1994" s="849"/>
      <c r="N1994" s="832"/>
      <c r="O1994" s="832"/>
      <c r="P1994" s="849"/>
      <c r="Q1994" s="849"/>
      <c r="R1994" s="837"/>
      <c r="S1994" s="850"/>
    </row>
    <row r="1995" spans="1:19" ht="14.45" customHeight="1" x14ac:dyDescent="0.2">
      <c r="A1995" s="831" t="s">
        <v>6366</v>
      </c>
      <c r="B1995" s="832" t="s">
        <v>6367</v>
      </c>
      <c r="C1995" s="832" t="s">
        <v>616</v>
      </c>
      <c r="D1995" s="832" t="s">
        <v>3264</v>
      </c>
      <c r="E1995" s="832" t="s">
        <v>6368</v>
      </c>
      <c r="F1995" s="832" t="s">
        <v>6444</v>
      </c>
      <c r="G1995" s="832" t="s">
        <v>6443</v>
      </c>
      <c r="H1995" s="849">
        <v>21.790000000000003</v>
      </c>
      <c r="I1995" s="849">
        <v>3615.38</v>
      </c>
      <c r="J1995" s="832"/>
      <c r="K1995" s="832">
        <v>165.91922900413033</v>
      </c>
      <c r="L1995" s="849"/>
      <c r="M1995" s="849"/>
      <c r="N1995" s="832"/>
      <c r="O1995" s="832"/>
      <c r="P1995" s="849"/>
      <c r="Q1995" s="849"/>
      <c r="R1995" s="837"/>
      <c r="S1995" s="850"/>
    </row>
    <row r="1996" spans="1:19" ht="14.45" customHeight="1" x14ac:dyDescent="0.2">
      <c r="A1996" s="831" t="s">
        <v>6366</v>
      </c>
      <c r="B1996" s="832" t="s">
        <v>6367</v>
      </c>
      <c r="C1996" s="832" t="s">
        <v>616</v>
      </c>
      <c r="D1996" s="832" t="s">
        <v>3264</v>
      </c>
      <c r="E1996" s="832" t="s">
        <v>6368</v>
      </c>
      <c r="F1996" s="832" t="s">
        <v>6445</v>
      </c>
      <c r="G1996" s="832" t="s">
        <v>6446</v>
      </c>
      <c r="H1996" s="849"/>
      <c r="I1996" s="849"/>
      <c r="J1996" s="832"/>
      <c r="K1996" s="832"/>
      <c r="L1996" s="849">
        <v>2</v>
      </c>
      <c r="M1996" s="849">
        <v>9484.7999999999993</v>
      </c>
      <c r="N1996" s="832">
        <v>1</v>
      </c>
      <c r="O1996" s="832">
        <v>4742.3999999999996</v>
      </c>
      <c r="P1996" s="849"/>
      <c r="Q1996" s="849"/>
      <c r="R1996" s="837"/>
      <c r="S1996" s="850"/>
    </row>
    <row r="1997" spans="1:19" ht="14.45" customHeight="1" x14ac:dyDescent="0.2">
      <c r="A1997" s="831" t="s">
        <v>6366</v>
      </c>
      <c r="B1997" s="832" t="s">
        <v>6367</v>
      </c>
      <c r="C1997" s="832" t="s">
        <v>616</v>
      </c>
      <c r="D1997" s="832" t="s">
        <v>3264</v>
      </c>
      <c r="E1997" s="832" t="s">
        <v>6368</v>
      </c>
      <c r="F1997" s="832" t="s">
        <v>6447</v>
      </c>
      <c r="G1997" s="832" t="s">
        <v>6448</v>
      </c>
      <c r="H1997" s="849">
        <v>5.24</v>
      </c>
      <c r="I1997" s="849">
        <v>3750.16</v>
      </c>
      <c r="J1997" s="832"/>
      <c r="K1997" s="832">
        <v>715.67938931297704</v>
      </c>
      <c r="L1997" s="849"/>
      <c r="M1997" s="849"/>
      <c r="N1997" s="832"/>
      <c r="O1997" s="832"/>
      <c r="P1997" s="849"/>
      <c r="Q1997" s="849"/>
      <c r="R1997" s="837"/>
      <c r="S1997" s="850"/>
    </row>
    <row r="1998" spans="1:19" ht="14.45" customHeight="1" x14ac:dyDescent="0.2">
      <c r="A1998" s="831" t="s">
        <v>6366</v>
      </c>
      <c r="B1998" s="832" t="s">
        <v>6367</v>
      </c>
      <c r="C1998" s="832" t="s">
        <v>616</v>
      </c>
      <c r="D1998" s="832" t="s">
        <v>3264</v>
      </c>
      <c r="E1998" s="832" t="s">
        <v>6368</v>
      </c>
      <c r="F1998" s="832" t="s">
        <v>6449</v>
      </c>
      <c r="G1998" s="832" t="s">
        <v>6448</v>
      </c>
      <c r="H1998" s="849">
        <v>2.19</v>
      </c>
      <c r="I1998" s="849">
        <v>3134.65</v>
      </c>
      <c r="J1998" s="832"/>
      <c r="K1998" s="832">
        <v>1431.3470319634705</v>
      </c>
      <c r="L1998" s="849"/>
      <c r="M1998" s="849"/>
      <c r="N1998" s="832"/>
      <c r="O1998" s="832"/>
      <c r="P1998" s="849"/>
      <c r="Q1998" s="849"/>
      <c r="R1998" s="837"/>
      <c r="S1998" s="850"/>
    </row>
    <row r="1999" spans="1:19" ht="14.45" customHeight="1" x14ac:dyDescent="0.2">
      <c r="A1999" s="831" t="s">
        <v>6366</v>
      </c>
      <c r="B1999" s="832" t="s">
        <v>6367</v>
      </c>
      <c r="C1999" s="832" t="s">
        <v>616</v>
      </c>
      <c r="D1999" s="832" t="s">
        <v>3264</v>
      </c>
      <c r="E1999" s="832" t="s">
        <v>6368</v>
      </c>
      <c r="F1999" s="832" t="s">
        <v>6454</v>
      </c>
      <c r="G1999" s="832" t="s">
        <v>6453</v>
      </c>
      <c r="H1999" s="849"/>
      <c r="I1999" s="849"/>
      <c r="J1999" s="832"/>
      <c r="K1999" s="832"/>
      <c r="L1999" s="849">
        <v>4</v>
      </c>
      <c r="M1999" s="849">
        <v>328489.59999999998</v>
      </c>
      <c r="N1999" s="832">
        <v>1</v>
      </c>
      <c r="O1999" s="832">
        <v>82122.399999999994</v>
      </c>
      <c r="P1999" s="849"/>
      <c r="Q1999" s="849"/>
      <c r="R1999" s="837"/>
      <c r="S1999" s="850"/>
    </row>
    <row r="2000" spans="1:19" ht="14.45" customHeight="1" x14ac:dyDescent="0.2">
      <c r="A2000" s="831" t="s">
        <v>6366</v>
      </c>
      <c r="B2000" s="832" t="s">
        <v>6367</v>
      </c>
      <c r="C2000" s="832" t="s">
        <v>616</v>
      </c>
      <c r="D2000" s="832" t="s">
        <v>3264</v>
      </c>
      <c r="E2000" s="832" t="s">
        <v>6368</v>
      </c>
      <c r="F2000" s="832" t="s">
        <v>6458</v>
      </c>
      <c r="G2000" s="832" t="s">
        <v>2797</v>
      </c>
      <c r="H2000" s="849">
        <v>17.419999999999998</v>
      </c>
      <c r="I2000" s="849">
        <v>4595.01</v>
      </c>
      <c r="J2000" s="832">
        <v>1.6674686465772512</v>
      </c>
      <c r="K2000" s="832">
        <v>263.77784156142371</v>
      </c>
      <c r="L2000" s="849">
        <v>25.61</v>
      </c>
      <c r="M2000" s="849">
        <v>2755.6800000000003</v>
      </c>
      <c r="N2000" s="832">
        <v>1</v>
      </c>
      <c r="O2000" s="832">
        <v>107.60171807887545</v>
      </c>
      <c r="P2000" s="849"/>
      <c r="Q2000" s="849"/>
      <c r="R2000" s="837"/>
      <c r="S2000" s="850"/>
    </row>
    <row r="2001" spans="1:19" ht="14.45" customHeight="1" x14ac:dyDescent="0.2">
      <c r="A2001" s="831" t="s">
        <v>6366</v>
      </c>
      <c r="B2001" s="832" t="s">
        <v>6367</v>
      </c>
      <c r="C2001" s="832" t="s">
        <v>616</v>
      </c>
      <c r="D2001" s="832" t="s">
        <v>3264</v>
      </c>
      <c r="E2001" s="832" t="s">
        <v>6368</v>
      </c>
      <c r="F2001" s="832" t="s">
        <v>6466</v>
      </c>
      <c r="G2001" s="832" t="s">
        <v>6467</v>
      </c>
      <c r="H2001" s="849">
        <v>45</v>
      </c>
      <c r="I2001" s="849">
        <v>302022.90000000002</v>
      </c>
      <c r="J2001" s="832">
        <v>0.83333333333333348</v>
      </c>
      <c r="K2001" s="832">
        <v>6711.6200000000008</v>
      </c>
      <c r="L2001" s="849">
        <v>54</v>
      </c>
      <c r="M2001" s="849">
        <v>362427.48</v>
      </c>
      <c r="N2001" s="832">
        <v>1</v>
      </c>
      <c r="O2001" s="832">
        <v>6711.62</v>
      </c>
      <c r="P2001" s="849">
        <v>6</v>
      </c>
      <c r="Q2001" s="849">
        <v>40239.600000000006</v>
      </c>
      <c r="R2001" s="837">
        <v>0.11102800483009734</v>
      </c>
      <c r="S2001" s="850">
        <v>6706.6000000000013</v>
      </c>
    </row>
    <row r="2002" spans="1:19" ht="14.45" customHeight="1" x14ac:dyDescent="0.2">
      <c r="A2002" s="831" t="s">
        <v>6366</v>
      </c>
      <c r="B2002" s="832" t="s">
        <v>6367</v>
      </c>
      <c r="C2002" s="832" t="s">
        <v>616</v>
      </c>
      <c r="D2002" s="832" t="s">
        <v>3264</v>
      </c>
      <c r="E2002" s="832" t="s">
        <v>6368</v>
      </c>
      <c r="F2002" s="832" t="s">
        <v>6468</v>
      </c>
      <c r="G2002" s="832" t="s">
        <v>2797</v>
      </c>
      <c r="H2002" s="849">
        <v>11.67</v>
      </c>
      <c r="I2002" s="849">
        <v>30783.55</v>
      </c>
      <c r="J2002" s="832">
        <v>4.276419613138402</v>
      </c>
      <c r="K2002" s="832">
        <v>2637.8363324764355</v>
      </c>
      <c r="L2002" s="849">
        <v>5.4</v>
      </c>
      <c r="M2002" s="849">
        <v>7198.4400000000005</v>
      </c>
      <c r="N2002" s="832">
        <v>1</v>
      </c>
      <c r="O2002" s="832">
        <v>1333.0444444444445</v>
      </c>
      <c r="P2002" s="849"/>
      <c r="Q2002" s="849"/>
      <c r="R2002" s="837"/>
      <c r="S2002" s="850"/>
    </row>
    <row r="2003" spans="1:19" ht="14.45" customHeight="1" x14ac:dyDescent="0.2">
      <c r="A2003" s="831" t="s">
        <v>6366</v>
      </c>
      <c r="B2003" s="832" t="s">
        <v>6367</v>
      </c>
      <c r="C2003" s="832" t="s">
        <v>616</v>
      </c>
      <c r="D2003" s="832" t="s">
        <v>3264</v>
      </c>
      <c r="E2003" s="832" t="s">
        <v>6368</v>
      </c>
      <c r="F2003" s="832" t="s">
        <v>6469</v>
      </c>
      <c r="G2003" s="832" t="s">
        <v>2797</v>
      </c>
      <c r="H2003" s="849">
        <v>5</v>
      </c>
      <c r="I2003" s="849">
        <v>6594.55</v>
      </c>
      <c r="J2003" s="832">
        <v>1.5645618571987807</v>
      </c>
      <c r="K2003" s="832">
        <v>1318.91</v>
      </c>
      <c r="L2003" s="849">
        <v>9</v>
      </c>
      <c r="M2003" s="849">
        <v>4214.95</v>
      </c>
      <c r="N2003" s="832">
        <v>1</v>
      </c>
      <c r="O2003" s="832">
        <v>468.32777777777778</v>
      </c>
      <c r="P2003" s="849"/>
      <c r="Q2003" s="849"/>
      <c r="R2003" s="837"/>
      <c r="S2003" s="850"/>
    </row>
    <row r="2004" spans="1:19" ht="14.45" customHeight="1" x14ac:dyDescent="0.2">
      <c r="A2004" s="831" t="s">
        <v>6366</v>
      </c>
      <c r="B2004" s="832" t="s">
        <v>6367</v>
      </c>
      <c r="C2004" s="832" t="s">
        <v>616</v>
      </c>
      <c r="D2004" s="832" t="s">
        <v>3264</v>
      </c>
      <c r="E2004" s="832" t="s">
        <v>6368</v>
      </c>
      <c r="F2004" s="832" t="s">
        <v>6471</v>
      </c>
      <c r="G2004" s="832" t="s">
        <v>2831</v>
      </c>
      <c r="H2004" s="849"/>
      <c r="I2004" s="849"/>
      <c r="J2004" s="832"/>
      <c r="K2004" s="832"/>
      <c r="L2004" s="849">
        <v>0.6</v>
      </c>
      <c r="M2004" s="849">
        <v>346.03</v>
      </c>
      <c r="N2004" s="832">
        <v>1</v>
      </c>
      <c r="O2004" s="832">
        <v>576.7166666666667</v>
      </c>
      <c r="P2004" s="849"/>
      <c r="Q2004" s="849"/>
      <c r="R2004" s="837"/>
      <c r="S2004" s="850"/>
    </row>
    <row r="2005" spans="1:19" ht="14.45" customHeight="1" x14ac:dyDescent="0.2">
      <c r="A2005" s="831" t="s">
        <v>6366</v>
      </c>
      <c r="B2005" s="832" t="s">
        <v>6367</v>
      </c>
      <c r="C2005" s="832" t="s">
        <v>616</v>
      </c>
      <c r="D2005" s="832" t="s">
        <v>3264</v>
      </c>
      <c r="E2005" s="832" t="s">
        <v>6368</v>
      </c>
      <c r="F2005" s="832" t="s">
        <v>6472</v>
      </c>
      <c r="G2005" s="832" t="s">
        <v>2831</v>
      </c>
      <c r="H2005" s="849">
        <v>12.799999999999999</v>
      </c>
      <c r="I2005" s="849">
        <v>86162.559999999998</v>
      </c>
      <c r="J2005" s="832">
        <v>1.6980902570433374</v>
      </c>
      <c r="K2005" s="832">
        <v>6731.4500000000007</v>
      </c>
      <c r="L2005" s="849">
        <v>28</v>
      </c>
      <c r="M2005" s="849">
        <v>50740.86</v>
      </c>
      <c r="N2005" s="832">
        <v>1</v>
      </c>
      <c r="O2005" s="832">
        <v>1812.1735714285714</v>
      </c>
      <c r="P2005" s="849">
        <v>3.0000000000000004</v>
      </c>
      <c r="Q2005" s="849">
        <v>1600.73</v>
      </c>
      <c r="R2005" s="837">
        <v>3.1547159429304118E-2</v>
      </c>
      <c r="S2005" s="850">
        <v>533.5766666666666</v>
      </c>
    </row>
    <row r="2006" spans="1:19" ht="14.45" customHeight="1" x14ac:dyDescent="0.2">
      <c r="A2006" s="831" t="s">
        <v>6366</v>
      </c>
      <c r="B2006" s="832" t="s">
        <v>6367</v>
      </c>
      <c r="C2006" s="832" t="s">
        <v>616</v>
      </c>
      <c r="D2006" s="832" t="s">
        <v>3264</v>
      </c>
      <c r="E2006" s="832" t="s">
        <v>6368</v>
      </c>
      <c r="F2006" s="832" t="s">
        <v>6476</v>
      </c>
      <c r="G2006" s="832" t="s">
        <v>6477</v>
      </c>
      <c r="H2006" s="849">
        <v>1</v>
      </c>
      <c r="I2006" s="849">
        <v>3799.88</v>
      </c>
      <c r="J2006" s="832">
        <v>1</v>
      </c>
      <c r="K2006" s="832">
        <v>3799.88</v>
      </c>
      <c r="L2006" s="849">
        <v>1</v>
      </c>
      <c r="M2006" s="849">
        <v>3799.88</v>
      </c>
      <c r="N2006" s="832">
        <v>1</v>
      </c>
      <c r="O2006" s="832">
        <v>3799.88</v>
      </c>
      <c r="P2006" s="849"/>
      <c r="Q2006" s="849"/>
      <c r="R2006" s="837"/>
      <c r="S2006" s="850"/>
    </row>
    <row r="2007" spans="1:19" ht="14.45" customHeight="1" x14ac:dyDescent="0.2">
      <c r="A2007" s="831" t="s">
        <v>6366</v>
      </c>
      <c r="B2007" s="832" t="s">
        <v>6367</v>
      </c>
      <c r="C2007" s="832" t="s">
        <v>616</v>
      </c>
      <c r="D2007" s="832" t="s">
        <v>3264</v>
      </c>
      <c r="E2007" s="832" t="s">
        <v>6368</v>
      </c>
      <c r="F2007" s="832" t="s">
        <v>6483</v>
      </c>
      <c r="G2007" s="832" t="s">
        <v>6482</v>
      </c>
      <c r="H2007" s="849">
        <v>5</v>
      </c>
      <c r="I2007" s="849">
        <v>364806.65</v>
      </c>
      <c r="J2007" s="832">
        <v>0.24888014164514907</v>
      </c>
      <c r="K2007" s="832">
        <v>72961.33</v>
      </c>
      <c r="L2007" s="849">
        <v>20.09</v>
      </c>
      <c r="M2007" s="849">
        <v>1465792.52</v>
      </c>
      <c r="N2007" s="832">
        <v>1</v>
      </c>
      <c r="O2007" s="832">
        <v>72961.300149328032</v>
      </c>
      <c r="P2007" s="849"/>
      <c r="Q2007" s="849"/>
      <c r="R2007" s="837"/>
      <c r="S2007" s="850"/>
    </row>
    <row r="2008" spans="1:19" ht="14.45" customHeight="1" x14ac:dyDescent="0.2">
      <c r="A2008" s="831" t="s">
        <v>6366</v>
      </c>
      <c r="B2008" s="832" t="s">
        <v>6367</v>
      </c>
      <c r="C2008" s="832" t="s">
        <v>616</v>
      </c>
      <c r="D2008" s="832" t="s">
        <v>3264</v>
      </c>
      <c r="E2008" s="832" t="s">
        <v>6368</v>
      </c>
      <c r="F2008" s="832" t="s">
        <v>6487</v>
      </c>
      <c r="G2008" s="832" t="s">
        <v>6488</v>
      </c>
      <c r="H2008" s="849">
        <v>19.829999999999998</v>
      </c>
      <c r="I2008" s="849">
        <v>21497.550000000003</v>
      </c>
      <c r="J2008" s="832">
        <v>2.7421113857786827</v>
      </c>
      <c r="K2008" s="832">
        <v>1084.0922844175493</v>
      </c>
      <c r="L2008" s="849">
        <v>9.41</v>
      </c>
      <c r="M2008" s="849">
        <v>7839.7800000000007</v>
      </c>
      <c r="N2008" s="832">
        <v>1</v>
      </c>
      <c r="O2008" s="832">
        <v>833.13283740701388</v>
      </c>
      <c r="P2008" s="849">
        <v>4.46</v>
      </c>
      <c r="Q2008" s="849">
        <v>2345.08</v>
      </c>
      <c r="R2008" s="837">
        <v>0.29912574077333798</v>
      </c>
      <c r="S2008" s="850">
        <v>525.8026905829596</v>
      </c>
    </row>
    <row r="2009" spans="1:19" ht="14.45" customHeight="1" x14ac:dyDescent="0.2">
      <c r="A2009" s="831" t="s">
        <v>6366</v>
      </c>
      <c r="B2009" s="832" t="s">
        <v>6367</v>
      </c>
      <c r="C2009" s="832" t="s">
        <v>616</v>
      </c>
      <c r="D2009" s="832" t="s">
        <v>3264</v>
      </c>
      <c r="E2009" s="832" t="s">
        <v>6368</v>
      </c>
      <c r="F2009" s="832" t="s">
        <v>6489</v>
      </c>
      <c r="G2009" s="832" t="s">
        <v>6488</v>
      </c>
      <c r="H2009" s="849">
        <v>34.090000000000003</v>
      </c>
      <c r="I2009" s="849">
        <v>12318.999999999998</v>
      </c>
      <c r="J2009" s="832">
        <v>1.1093790665150149</v>
      </c>
      <c r="K2009" s="832">
        <v>361.36696978586087</v>
      </c>
      <c r="L2009" s="849">
        <v>39.980000000000004</v>
      </c>
      <c r="M2009" s="849">
        <v>11104.410000000002</v>
      </c>
      <c r="N2009" s="832">
        <v>1</v>
      </c>
      <c r="O2009" s="832">
        <v>277.74912456228117</v>
      </c>
      <c r="P2009" s="849">
        <v>6.85</v>
      </c>
      <c r="Q2009" s="849">
        <v>1499.46</v>
      </c>
      <c r="R2009" s="837">
        <v>0.1350328383047816</v>
      </c>
      <c r="S2009" s="850">
        <v>218.89927007299272</v>
      </c>
    </row>
    <row r="2010" spans="1:19" ht="14.45" customHeight="1" x14ac:dyDescent="0.2">
      <c r="A2010" s="831" t="s">
        <v>6366</v>
      </c>
      <c r="B2010" s="832" t="s">
        <v>6367</v>
      </c>
      <c r="C2010" s="832" t="s">
        <v>616</v>
      </c>
      <c r="D2010" s="832" t="s">
        <v>3264</v>
      </c>
      <c r="E2010" s="832" t="s">
        <v>6368</v>
      </c>
      <c r="F2010" s="832" t="s">
        <v>6490</v>
      </c>
      <c r="G2010" s="832" t="s">
        <v>6488</v>
      </c>
      <c r="H2010" s="849">
        <v>28.259999999999998</v>
      </c>
      <c r="I2010" s="849">
        <v>3403.8199999999997</v>
      </c>
      <c r="J2010" s="832">
        <v>1.2483706874103739</v>
      </c>
      <c r="K2010" s="832">
        <v>120.44656758669497</v>
      </c>
      <c r="L2010" s="849">
        <v>26.41</v>
      </c>
      <c r="M2010" s="849">
        <v>2726.61</v>
      </c>
      <c r="N2010" s="832">
        <v>1</v>
      </c>
      <c r="O2010" s="832">
        <v>103.2415751609239</v>
      </c>
      <c r="P2010" s="849">
        <v>7.46</v>
      </c>
      <c r="Q2010" s="849">
        <v>590.82999999999993</v>
      </c>
      <c r="R2010" s="837">
        <v>0.21669032241501349</v>
      </c>
      <c r="S2010" s="850">
        <v>79.199731903485244</v>
      </c>
    </row>
    <row r="2011" spans="1:19" ht="14.45" customHeight="1" x14ac:dyDescent="0.2">
      <c r="A2011" s="831" t="s">
        <v>6366</v>
      </c>
      <c r="B2011" s="832" t="s">
        <v>6367</v>
      </c>
      <c r="C2011" s="832" t="s">
        <v>616</v>
      </c>
      <c r="D2011" s="832" t="s">
        <v>3264</v>
      </c>
      <c r="E2011" s="832" t="s">
        <v>6368</v>
      </c>
      <c r="F2011" s="832" t="s">
        <v>6491</v>
      </c>
      <c r="G2011" s="832" t="s">
        <v>6488</v>
      </c>
      <c r="H2011" s="849">
        <v>7.25</v>
      </c>
      <c r="I2011" s="849">
        <v>10479.59</v>
      </c>
      <c r="J2011" s="832">
        <v>2.2539564074658776</v>
      </c>
      <c r="K2011" s="832">
        <v>1445.4606896551725</v>
      </c>
      <c r="L2011" s="849">
        <v>4.12</v>
      </c>
      <c r="M2011" s="849">
        <v>4649.42</v>
      </c>
      <c r="N2011" s="832">
        <v>1</v>
      </c>
      <c r="O2011" s="832">
        <v>1128.5</v>
      </c>
      <c r="P2011" s="849"/>
      <c r="Q2011" s="849"/>
      <c r="R2011" s="837"/>
      <c r="S2011" s="850"/>
    </row>
    <row r="2012" spans="1:19" ht="14.45" customHeight="1" x14ac:dyDescent="0.2">
      <c r="A2012" s="831" t="s">
        <v>6366</v>
      </c>
      <c r="B2012" s="832" t="s">
        <v>6367</v>
      </c>
      <c r="C2012" s="832" t="s">
        <v>616</v>
      </c>
      <c r="D2012" s="832" t="s">
        <v>3264</v>
      </c>
      <c r="E2012" s="832" t="s">
        <v>6368</v>
      </c>
      <c r="F2012" s="832" t="s">
        <v>6492</v>
      </c>
      <c r="G2012" s="832" t="s">
        <v>6493</v>
      </c>
      <c r="H2012" s="849">
        <v>7.87</v>
      </c>
      <c r="I2012" s="849">
        <v>5632.38</v>
      </c>
      <c r="J2012" s="832">
        <v>1.3283727117069097</v>
      </c>
      <c r="K2012" s="832">
        <v>715.67725540025413</v>
      </c>
      <c r="L2012" s="849">
        <v>8.4700000000000006</v>
      </c>
      <c r="M2012" s="849">
        <v>4240.0600000000004</v>
      </c>
      <c r="N2012" s="832">
        <v>1</v>
      </c>
      <c r="O2012" s="832">
        <v>500.59740259740261</v>
      </c>
      <c r="P2012" s="849"/>
      <c r="Q2012" s="849"/>
      <c r="R2012" s="837"/>
      <c r="S2012" s="850"/>
    </row>
    <row r="2013" spans="1:19" ht="14.45" customHeight="1" x14ac:dyDescent="0.2">
      <c r="A2013" s="831" t="s">
        <v>6366</v>
      </c>
      <c r="B2013" s="832" t="s">
        <v>6367</v>
      </c>
      <c r="C2013" s="832" t="s">
        <v>616</v>
      </c>
      <c r="D2013" s="832" t="s">
        <v>3264</v>
      </c>
      <c r="E2013" s="832" t="s">
        <v>6368</v>
      </c>
      <c r="F2013" s="832" t="s">
        <v>6494</v>
      </c>
      <c r="G2013" s="832" t="s">
        <v>6493</v>
      </c>
      <c r="H2013" s="849">
        <v>15.469999999999999</v>
      </c>
      <c r="I2013" s="849">
        <v>22143.11</v>
      </c>
      <c r="J2013" s="832">
        <v>1.263246681305491</v>
      </c>
      <c r="K2013" s="832">
        <v>1431.3581124757598</v>
      </c>
      <c r="L2013" s="849">
        <v>29.02</v>
      </c>
      <c r="M2013" s="849">
        <v>17528.73</v>
      </c>
      <c r="N2013" s="832">
        <v>1</v>
      </c>
      <c r="O2013" s="832">
        <v>604.02239834596833</v>
      </c>
      <c r="P2013" s="849"/>
      <c r="Q2013" s="849"/>
      <c r="R2013" s="837"/>
      <c r="S2013" s="850"/>
    </row>
    <row r="2014" spans="1:19" ht="14.45" customHeight="1" x14ac:dyDescent="0.2">
      <c r="A2014" s="831" t="s">
        <v>6366</v>
      </c>
      <c r="B2014" s="832" t="s">
        <v>6367</v>
      </c>
      <c r="C2014" s="832" t="s">
        <v>616</v>
      </c>
      <c r="D2014" s="832" t="s">
        <v>3264</v>
      </c>
      <c r="E2014" s="832" t="s">
        <v>6368</v>
      </c>
      <c r="F2014" s="832" t="s">
        <v>6495</v>
      </c>
      <c r="G2014" s="832" t="s">
        <v>2307</v>
      </c>
      <c r="H2014" s="849">
        <v>6</v>
      </c>
      <c r="I2014" s="849">
        <v>54227.82</v>
      </c>
      <c r="J2014" s="832">
        <v>0.18366102378253554</v>
      </c>
      <c r="K2014" s="832">
        <v>9037.9699999999993</v>
      </c>
      <c r="L2014" s="849">
        <v>33.28</v>
      </c>
      <c r="M2014" s="849">
        <v>295260.36</v>
      </c>
      <c r="N2014" s="832">
        <v>1</v>
      </c>
      <c r="O2014" s="832">
        <v>8872.0060096153848</v>
      </c>
      <c r="P2014" s="849">
        <v>3</v>
      </c>
      <c r="Q2014" s="849">
        <v>26611.59</v>
      </c>
      <c r="R2014" s="837">
        <v>9.0129233737979597E-2</v>
      </c>
      <c r="S2014" s="850">
        <v>8870.5300000000007</v>
      </c>
    </row>
    <row r="2015" spans="1:19" ht="14.45" customHeight="1" x14ac:dyDescent="0.2">
      <c r="A2015" s="831" t="s">
        <v>6366</v>
      </c>
      <c r="B2015" s="832" t="s">
        <v>6367</v>
      </c>
      <c r="C2015" s="832" t="s">
        <v>616</v>
      </c>
      <c r="D2015" s="832" t="s">
        <v>3264</v>
      </c>
      <c r="E2015" s="832" t="s">
        <v>6368</v>
      </c>
      <c r="F2015" s="832" t="s">
        <v>6497</v>
      </c>
      <c r="G2015" s="832" t="s">
        <v>2816</v>
      </c>
      <c r="H2015" s="849">
        <v>23.15</v>
      </c>
      <c r="I2015" s="849">
        <v>18156.45</v>
      </c>
      <c r="J2015" s="832">
        <v>0.22998175366240919</v>
      </c>
      <c r="K2015" s="832">
        <v>784.29589632829379</v>
      </c>
      <c r="L2015" s="849">
        <v>100.66</v>
      </c>
      <c r="M2015" s="849">
        <v>78947.350000000006</v>
      </c>
      <c r="N2015" s="832">
        <v>1</v>
      </c>
      <c r="O2015" s="832">
        <v>784.29713888336983</v>
      </c>
      <c r="P2015" s="849"/>
      <c r="Q2015" s="849"/>
      <c r="R2015" s="837"/>
      <c r="S2015" s="850"/>
    </row>
    <row r="2016" spans="1:19" ht="14.45" customHeight="1" x14ac:dyDescent="0.2">
      <c r="A2016" s="831" t="s">
        <v>6366</v>
      </c>
      <c r="B2016" s="832" t="s">
        <v>6367</v>
      </c>
      <c r="C2016" s="832" t="s">
        <v>616</v>
      </c>
      <c r="D2016" s="832" t="s">
        <v>3264</v>
      </c>
      <c r="E2016" s="832" t="s">
        <v>6368</v>
      </c>
      <c r="F2016" s="832" t="s">
        <v>6500</v>
      </c>
      <c r="G2016" s="832" t="s">
        <v>6501</v>
      </c>
      <c r="H2016" s="849">
        <v>2</v>
      </c>
      <c r="I2016" s="849">
        <v>159970</v>
      </c>
      <c r="J2016" s="832">
        <v>0.15981018981018982</v>
      </c>
      <c r="K2016" s="832">
        <v>79985</v>
      </c>
      <c r="L2016" s="849">
        <v>13</v>
      </c>
      <c r="M2016" s="849">
        <v>1001000</v>
      </c>
      <c r="N2016" s="832">
        <v>1</v>
      </c>
      <c r="O2016" s="832">
        <v>77000</v>
      </c>
      <c r="P2016" s="849">
        <v>1</v>
      </c>
      <c r="Q2016" s="849">
        <v>75961.460000000006</v>
      </c>
      <c r="R2016" s="837">
        <v>7.5885574425574434E-2</v>
      </c>
      <c r="S2016" s="850">
        <v>75961.460000000006</v>
      </c>
    </row>
    <row r="2017" spans="1:19" ht="14.45" customHeight="1" x14ac:dyDescent="0.2">
      <c r="A2017" s="831" t="s">
        <v>6366</v>
      </c>
      <c r="B2017" s="832" t="s">
        <v>6367</v>
      </c>
      <c r="C2017" s="832" t="s">
        <v>616</v>
      </c>
      <c r="D2017" s="832" t="s">
        <v>3264</v>
      </c>
      <c r="E2017" s="832" t="s">
        <v>6368</v>
      </c>
      <c r="F2017" s="832" t="s">
        <v>6502</v>
      </c>
      <c r="G2017" s="832" t="s">
        <v>6503</v>
      </c>
      <c r="H2017" s="849">
        <v>28</v>
      </c>
      <c r="I2017" s="849">
        <v>10242.279999999999</v>
      </c>
      <c r="J2017" s="832">
        <v>1.2489062309474452</v>
      </c>
      <c r="K2017" s="832">
        <v>365.79571428571427</v>
      </c>
      <c r="L2017" s="849">
        <v>33.150000000000006</v>
      </c>
      <c r="M2017" s="849">
        <v>8201</v>
      </c>
      <c r="N2017" s="832">
        <v>1</v>
      </c>
      <c r="O2017" s="832">
        <v>247.39064856711911</v>
      </c>
      <c r="P2017" s="849">
        <v>0.17</v>
      </c>
      <c r="Q2017" s="849">
        <v>27.08</v>
      </c>
      <c r="R2017" s="837">
        <v>3.3020363370320689E-3</v>
      </c>
      <c r="S2017" s="850">
        <v>159.29411764705881</v>
      </c>
    </row>
    <row r="2018" spans="1:19" ht="14.45" customHeight="1" x14ac:dyDescent="0.2">
      <c r="A2018" s="831" t="s">
        <v>6366</v>
      </c>
      <c r="B2018" s="832" t="s">
        <v>6367</v>
      </c>
      <c r="C2018" s="832" t="s">
        <v>616</v>
      </c>
      <c r="D2018" s="832" t="s">
        <v>3264</v>
      </c>
      <c r="E2018" s="832" t="s">
        <v>6368</v>
      </c>
      <c r="F2018" s="832" t="s">
        <v>6504</v>
      </c>
      <c r="G2018" s="832" t="s">
        <v>3205</v>
      </c>
      <c r="H2018" s="849">
        <v>43</v>
      </c>
      <c r="I2018" s="849">
        <v>1819457.4</v>
      </c>
      <c r="J2018" s="832">
        <v>0.7059395825959901</v>
      </c>
      <c r="K2018" s="832">
        <v>42312.962790697675</v>
      </c>
      <c r="L2018" s="849">
        <v>64</v>
      </c>
      <c r="M2018" s="849">
        <v>2577355.69</v>
      </c>
      <c r="N2018" s="832">
        <v>1</v>
      </c>
      <c r="O2018" s="832">
        <v>40271.182656249999</v>
      </c>
      <c r="P2018" s="849">
        <v>12</v>
      </c>
      <c r="Q2018" s="849">
        <v>473690.51999999996</v>
      </c>
      <c r="R2018" s="837">
        <v>0.18378934729028418</v>
      </c>
      <c r="S2018" s="850">
        <v>39474.21</v>
      </c>
    </row>
    <row r="2019" spans="1:19" ht="14.45" customHeight="1" x14ac:dyDescent="0.2">
      <c r="A2019" s="831" t="s">
        <v>6366</v>
      </c>
      <c r="B2019" s="832" t="s">
        <v>6367</v>
      </c>
      <c r="C2019" s="832" t="s">
        <v>616</v>
      </c>
      <c r="D2019" s="832" t="s">
        <v>3264</v>
      </c>
      <c r="E2019" s="832" t="s">
        <v>6368</v>
      </c>
      <c r="F2019" s="832" t="s">
        <v>6505</v>
      </c>
      <c r="G2019" s="832" t="s">
        <v>2816</v>
      </c>
      <c r="H2019" s="849">
        <v>11.9</v>
      </c>
      <c r="I2019" s="849">
        <v>2799.8900000000003</v>
      </c>
      <c r="J2019" s="832">
        <v>0.206916760029206</v>
      </c>
      <c r="K2019" s="832">
        <v>235.28487394957986</v>
      </c>
      <c r="L2019" s="849">
        <v>80.13000000000001</v>
      </c>
      <c r="M2019" s="849">
        <v>13531.48</v>
      </c>
      <c r="N2019" s="832">
        <v>1</v>
      </c>
      <c r="O2019" s="832">
        <v>168.86908773243476</v>
      </c>
      <c r="P2019" s="849">
        <v>13.68</v>
      </c>
      <c r="Q2019" s="849">
        <v>1240.0900000000001</v>
      </c>
      <c r="R2019" s="837">
        <v>9.1644816383721531E-2</v>
      </c>
      <c r="S2019" s="850">
        <v>90.649853801169598</v>
      </c>
    </row>
    <row r="2020" spans="1:19" ht="14.45" customHeight="1" x14ac:dyDescent="0.2">
      <c r="A2020" s="831" t="s">
        <v>6366</v>
      </c>
      <c r="B2020" s="832" t="s">
        <v>6367</v>
      </c>
      <c r="C2020" s="832" t="s">
        <v>616</v>
      </c>
      <c r="D2020" s="832" t="s">
        <v>3264</v>
      </c>
      <c r="E2020" s="832" t="s">
        <v>6368</v>
      </c>
      <c r="F2020" s="832" t="s">
        <v>6506</v>
      </c>
      <c r="G2020" s="832" t="s">
        <v>6507</v>
      </c>
      <c r="H2020" s="849">
        <v>2.14</v>
      </c>
      <c r="I2020" s="849">
        <v>18664.23</v>
      </c>
      <c r="J2020" s="832">
        <v>0.20016857109028324</v>
      </c>
      <c r="K2020" s="832">
        <v>8721.6028037383167</v>
      </c>
      <c r="L2020" s="849">
        <v>10.62</v>
      </c>
      <c r="M2020" s="849">
        <v>93242.559999999998</v>
      </c>
      <c r="N2020" s="832">
        <v>1</v>
      </c>
      <c r="O2020" s="832">
        <v>8779.9020715630886</v>
      </c>
      <c r="P2020" s="849"/>
      <c r="Q2020" s="849"/>
      <c r="R2020" s="837"/>
      <c r="S2020" s="850"/>
    </row>
    <row r="2021" spans="1:19" ht="14.45" customHeight="1" x14ac:dyDescent="0.2">
      <c r="A2021" s="831" t="s">
        <v>6366</v>
      </c>
      <c r="B2021" s="832" t="s">
        <v>6367</v>
      </c>
      <c r="C2021" s="832" t="s">
        <v>616</v>
      </c>
      <c r="D2021" s="832" t="s">
        <v>3264</v>
      </c>
      <c r="E2021" s="832" t="s">
        <v>6368</v>
      </c>
      <c r="F2021" s="832" t="s">
        <v>6512</v>
      </c>
      <c r="G2021" s="832" t="s">
        <v>6513</v>
      </c>
      <c r="H2021" s="849">
        <v>4</v>
      </c>
      <c r="I2021" s="849">
        <v>1464.04</v>
      </c>
      <c r="J2021" s="832"/>
      <c r="K2021" s="832">
        <v>366.01</v>
      </c>
      <c r="L2021" s="849"/>
      <c r="M2021" s="849"/>
      <c r="N2021" s="832"/>
      <c r="O2021" s="832"/>
      <c r="P2021" s="849"/>
      <c r="Q2021" s="849"/>
      <c r="R2021" s="837"/>
      <c r="S2021" s="850"/>
    </row>
    <row r="2022" spans="1:19" ht="14.45" customHeight="1" x14ac:dyDescent="0.2">
      <c r="A2022" s="831" t="s">
        <v>6366</v>
      </c>
      <c r="B2022" s="832" t="s">
        <v>6367</v>
      </c>
      <c r="C2022" s="832" t="s">
        <v>616</v>
      </c>
      <c r="D2022" s="832" t="s">
        <v>3264</v>
      </c>
      <c r="E2022" s="832" t="s">
        <v>6368</v>
      </c>
      <c r="F2022" s="832" t="s">
        <v>6514</v>
      </c>
      <c r="G2022" s="832" t="s">
        <v>6515</v>
      </c>
      <c r="H2022" s="849"/>
      <c r="I2022" s="849"/>
      <c r="J2022" s="832"/>
      <c r="K2022" s="832"/>
      <c r="L2022" s="849">
        <v>10.42</v>
      </c>
      <c r="M2022" s="849">
        <v>76615.429999999993</v>
      </c>
      <c r="N2022" s="832">
        <v>1</v>
      </c>
      <c r="O2022" s="832">
        <v>7352.7284069097886</v>
      </c>
      <c r="P2022" s="849"/>
      <c r="Q2022" s="849"/>
      <c r="R2022" s="837"/>
      <c r="S2022" s="850"/>
    </row>
    <row r="2023" spans="1:19" ht="14.45" customHeight="1" x14ac:dyDescent="0.2">
      <c r="A2023" s="831" t="s">
        <v>6366</v>
      </c>
      <c r="B2023" s="832" t="s">
        <v>6367</v>
      </c>
      <c r="C2023" s="832" t="s">
        <v>616</v>
      </c>
      <c r="D2023" s="832" t="s">
        <v>3264</v>
      </c>
      <c r="E2023" s="832" t="s">
        <v>6368</v>
      </c>
      <c r="F2023" s="832" t="s">
        <v>6516</v>
      </c>
      <c r="G2023" s="832" t="s">
        <v>6513</v>
      </c>
      <c r="H2023" s="849">
        <v>3.51</v>
      </c>
      <c r="I2023" s="849">
        <v>5138.71</v>
      </c>
      <c r="J2023" s="832"/>
      <c r="K2023" s="832">
        <v>1464.0199430199432</v>
      </c>
      <c r="L2023" s="849"/>
      <c r="M2023" s="849"/>
      <c r="N2023" s="832"/>
      <c r="O2023" s="832"/>
      <c r="P2023" s="849"/>
      <c r="Q2023" s="849"/>
      <c r="R2023" s="837"/>
      <c r="S2023" s="850"/>
    </row>
    <row r="2024" spans="1:19" ht="14.45" customHeight="1" x14ac:dyDescent="0.2">
      <c r="A2024" s="831" t="s">
        <v>6366</v>
      </c>
      <c r="B2024" s="832" t="s">
        <v>6367</v>
      </c>
      <c r="C2024" s="832" t="s">
        <v>616</v>
      </c>
      <c r="D2024" s="832" t="s">
        <v>3264</v>
      </c>
      <c r="E2024" s="832" t="s">
        <v>6368</v>
      </c>
      <c r="F2024" s="832" t="s">
        <v>6520</v>
      </c>
      <c r="G2024" s="832" t="s">
        <v>3218</v>
      </c>
      <c r="H2024" s="849"/>
      <c r="I2024" s="849"/>
      <c r="J2024" s="832"/>
      <c r="K2024" s="832"/>
      <c r="L2024" s="849">
        <v>12</v>
      </c>
      <c r="M2024" s="849">
        <v>869754.04</v>
      </c>
      <c r="N2024" s="832">
        <v>1</v>
      </c>
      <c r="O2024" s="832">
        <v>72479.503333333341</v>
      </c>
      <c r="P2024" s="849"/>
      <c r="Q2024" s="849"/>
      <c r="R2024" s="837"/>
      <c r="S2024" s="850"/>
    </row>
    <row r="2025" spans="1:19" ht="14.45" customHeight="1" x14ac:dyDescent="0.2">
      <c r="A2025" s="831" t="s">
        <v>6366</v>
      </c>
      <c r="B2025" s="832" t="s">
        <v>6367</v>
      </c>
      <c r="C2025" s="832" t="s">
        <v>616</v>
      </c>
      <c r="D2025" s="832" t="s">
        <v>3264</v>
      </c>
      <c r="E2025" s="832" t="s">
        <v>6368</v>
      </c>
      <c r="F2025" s="832" t="s">
        <v>6521</v>
      </c>
      <c r="G2025" s="832" t="s">
        <v>6522</v>
      </c>
      <c r="H2025" s="849">
        <v>8.09</v>
      </c>
      <c r="I2025" s="849">
        <v>4356.83</v>
      </c>
      <c r="J2025" s="832">
        <v>0.90913890314799273</v>
      </c>
      <c r="K2025" s="832">
        <v>538.54511742892464</v>
      </c>
      <c r="L2025" s="849">
        <v>9.83</v>
      </c>
      <c r="M2025" s="849">
        <v>4792.26</v>
      </c>
      <c r="N2025" s="832">
        <v>1</v>
      </c>
      <c r="O2025" s="832">
        <v>487.51373346897253</v>
      </c>
      <c r="P2025" s="849"/>
      <c r="Q2025" s="849"/>
      <c r="R2025" s="837"/>
      <c r="S2025" s="850"/>
    </row>
    <row r="2026" spans="1:19" ht="14.45" customHeight="1" x14ac:dyDescent="0.2">
      <c r="A2026" s="831" t="s">
        <v>6366</v>
      </c>
      <c r="B2026" s="832" t="s">
        <v>6367</v>
      </c>
      <c r="C2026" s="832" t="s">
        <v>616</v>
      </c>
      <c r="D2026" s="832" t="s">
        <v>3264</v>
      </c>
      <c r="E2026" s="832" t="s">
        <v>6368</v>
      </c>
      <c r="F2026" s="832" t="s">
        <v>6523</v>
      </c>
      <c r="G2026" s="832" t="s">
        <v>3218</v>
      </c>
      <c r="H2026" s="849">
        <v>20.09</v>
      </c>
      <c r="I2026" s="849">
        <v>977144.72</v>
      </c>
      <c r="J2026" s="832">
        <v>1.8217389489444438</v>
      </c>
      <c r="K2026" s="832">
        <v>48638.363364858138</v>
      </c>
      <c r="L2026" s="849">
        <v>11.83</v>
      </c>
      <c r="M2026" s="849">
        <v>536380.21</v>
      </c>
      <c r="N2026" s="832">
        <v>1</v>
      </c>
      <c r="O2026" s="832">
        <v>45340.677092138627</v>
      </c>
      <c r="P2026" s="849">
        <v>2.52</v>
      </c>
      <c r="Q2026" s="849">
        <v>106971.48</v>
      </c>
      <c r="R2026" s="837">
        <v>0.19943219008769919</v>
      </c>
      <c r="S2026" s="850">
        <v>42449</v>
      </c>
    </row>
    <row r="2027" spans="1:19" ht="14.45" customHeight="1" x14ac:dyDescent="0.2">
      <c r="A2027" s="831" t="s">
        <v>6366</v>
      </c>
      <c r="B2027" s="832" t="s">
        <v>6367</v>
      </c>
      <c r="C2027" s="832" t="s">
        <v>616</v>
      </c>
      <c r="D2027" s="832" t="s">
        <v>3264</v>
      </c>
      <c r="E2027" s="832" t="s">
        <v>6368</v>
      </c>
      <c r="F2027" s="832" t="s">
        <v>6525</v>
      </c>
      <c r="G2027" s="832" t="s">
        <v>6507</v>
      </c>
      <c r="H2027" s="849">
        <v>3</v>
      </c>
      <c r="I2027" s="849">
        <v>51588.160000000003</v>
      </c>
      <c r="J2027" s="832">
        <v>0.16778159709450063</v>
      </c>
      <c r="K2027" s="832">
        <v>17196.053333333333</v>
      </c>
      <c r="L2027" s="849">
        <v>17.509999999999998</v>
      </c>
      <c r="M2027" s="849">
        <v>307472.09999999998</v>
      </c>
      <c r="N2027" s="832">
        <v>1</v>
      </c>
      <c r="O2027" s="832">
        <v>17559.800114220445</v>
      </c>
      <c r="P2027" s="849"/>
      <c r="Q2027" s="849"/>
      <c r="R2027" s="837"/>
      <c r="S2027" s="850"/>
    </row>
    <row r="2028" spans="1:19" ht="14.45" customHeight="1" x14ac:dyDescent="0.2">
      <c r="A2028" s="831" t="s">
        <v>6366</v>
      </c>
      <c r="B2028" s="832" t="s">
        <v>6367</v>
      </c>
      <c r="C2028" s="832" t="s">
        <v>616</v>
      </c>
      <c r="D2028" s="832" t="s">
        <v>3264</v>
      </c>
      <c r="E2028" s="832" t="s">
        <v>6368</v>
      </c>
      <c r="F2028" s="832" t="s">
        <v>6526</v>
      </c>
      <c r="G2028" s="832" t="s">
        <v>4484</v>
      </c>
      <c r="H2028" s="849">
        <v>1</v>
      </c>
      <c r="I2028" s="849">
        <v>70.7</v>
      </c>
      <c r="J2028" s="832"/>
      <c r="K2028" s="832">
        <v>70.7</v>
      </c>
      <c r="L2028" s="849"/>
      <c r="M2028" s="849"/>
      <c r="N2028" s="832"/>
      <c r="O2028" s="832"/>
      <c r="P2028" s="849"/>
      <c r="Q2028" s="849"/>
      <c r="R2028" s="837"/>
      <c r="S2028" s="850"/>
    </row>
    <row r="2029" spans="1:19" ht="14.45" customHeight="1" x14ac:dyDescent="0.2">
      <c r="A2029" s="831" t="s">
        <v>6366</v>
      </c>
      <c r="B2029" s="832" t="s">
        <v>6367</v>
      </c>
      <c r="C2029" s="832" t="s">
        <v>616</v>
      </c>
      <c r="D2029" s="832" t="s">
        <v>3264</v>
      </c>
      <c r="E2029" s="832" t="s">
        <v>6368</v>
      </c>
      <c r="F2029" s="832" t="s">
        <v>6527</v>
      </c>
      <c r="G2029" s="832" t="s">
        <v>3946</v>
      </c>
      <c r="H2029" s="849">
        <v>12</v>
      </c>
      <c r="I2029" s="849">
        <v>1781.52</v>
      </c>
      <c r="J2029" s="832"/>
      <c r="K2029" s="832">
        <v>148.46</v>
      </c>
      <c r="L2029" s="849"/>
      <c r="M2029" s="849"/>
      <c r="N2029" s="832"/>
      <c r="O2029" s="832"/>
      <c r="P2029" s="849"/>
      <c r="Q2029" s="849"/>
      <c r="R2029" s="837"/>
      <c r="S2029" s="850"/>
    </row>
    <row r="2030" spans="1:19" ht="14.45" customHeight="1" x14ac:dyDescent="0.2">
      <c r="A2030" s="831" t="s">
        <v>6366</v>
      </c>
      <c r="B2030" s="832" t="s">
        <v>6367</v>
      </c>
      <c r="C2030" s="832" t="s">
        <v>616</v>
      </c>
      <c r="D2030" s="832" t="s">
        <v>3264</v>
      </c>
      <c r="E2030" s="832" t="s">
        <v>6368</v>
      </c>
      <c r="F2030" s="832" t="s">
        <v>6529</v>
      </c>
      <c r="G2030" s="832" t="s">
        <v>6530</v>
      </c>
      <c r="H2030" s="849">
        <v>12</v>
      </c>
      <c r="I2030" s="849">
        <v>824904.01</v>
      </c>
      <c r="J2030" s="832">
        <v>0.74402356662671587</v>
      </c>
      <c r="K2030" s="832">
        <v>68742.000833333339</v>
      </c>
      <c r="L2030" s="849">
        <v>20</v>
      </c>
      <c r="M2030" s="849">
        <v>1108706.83</v>
      </c>
      <c r="N2030" s="832">
        <v>1</v>
      </c>
      <c r="O2030" s="832">
        <v>55435.341500000002</v>
      </c>
      <c r="P2030" s="849">
        <v>3</v>
      </c>
      <c r="Q2030" s="849">
        <v>159556.5</v>
      </c>
      <c r="R2030" s="837">
        <v>0.14391225496464199</v>
      </c>
      <c r="S2030" s="850">
        <v>53185.5</v>
      </c>
    </row>
    <row r="2031" spans="1:19" ht="14.45" customHeight="1" x14ac:dyDescent="0.2">
      <c r="A2031" s="831" t="s">
        <v>6366</v>
      </c>
      <c r="B2031" s="832" t="s">
        <v>6367</v>
      </c>
      <c r="C2031" s="832" t="s">
        <v>616</v>
      </c>
      <c r="D2031" s="832" t="s">
        <v>3264</v>
      </c>
      <c r="E2031" s="832" t="s">
        <v>6368</v>
      </c>
      <c r="F2031" s="832" t="s">
        <v>6531</v>
      </c>
      <c r="G2031" s="832" t="s">
        <v>6532</v>
      </c>
      <c r="H2031" s="849">
        <v>0.4</v>
      </c>
      <c r="I2031" s="849">
        <v>169.78</v>
      </c>
      <c r="J2031" s="832">
        <v>2</v>
      </c>
      <c r="K2031" s="832">
        <v>424.45</v>
      </c>
      <c r="L2031" s="849">
        <v>0.2</v>
      </c>
      <c r="M2031" s="849">
        <v>84.89</v>
      </c>
      <c r="N2031" s="832">
        <v>1</v>
      </c>
      <c r="O2031" s="832">
        <v>424.45</v>
      </c>
      <c r="P2031" s="849"/>
      <c r="Q2031" s="849"/>
      <c r="R2031" s="837"/>
      <c r="S2031" s="850"/>
    </row>
    <row r="2032" spans="1:19" ht="14.45" customHeight="1" x14ac:dyDescent="0.2">
      <c r="A2032" s="831" t="s">
        <v>6366</v>
      </c>
      <c r="B2032" s="832" t="s">
        <v>6367</v>
      </c>
      <c r="C2032" s="832" t="s">
        <v>616</v>
      </c>
      <c r="D2032" s="832" t="s">
        <v>3264</v>
      </c>
      <c r="E2032" s="832" t="s">
        <v>6368</v>
      </c>
      <c r="F2032" s="832" t="s">
        <v>6534</v>
      </c>
      <c r="G2032" s="832" t="s">
        <v>2847</v>
      </c>
      <c r="H2032" s="849">
        <v>14</v>
      </c>
      <c r="I2032" s="849">
        <v>24487.119999999999</v>
      </c>
      <c r="J2032" s="832">
        <v>3.2002948433775247</v>
      </c>
      <c r="K2032" s="832">
        <v>1749.08</v>
      </c>
      <c r="L2032" s="849">
        <v>12</v>
      </c>
      <c r="M2032" s="849">
        <v>7651.52</v>
      </c>
      <c r="N2032" s="832">
        <v>1</v>
      </c>
      <c r="O2032" s="832">
        <v>637.62666666666667</v>
      </c>
      <c r="P2032" s="849">
        <v>1</v>
      </c>
      <c r="Q2032" s="849">
        <v>81.900000000000006</v>
      </c>
      <c r="R2032" s="837">
        <v>1.0703755593659822E-2</v>
      </c>
      <c r="S2032" s="850">
        <v>81.900000000000006</v>
      </c>
    </row>
    <row r="2033" spans="1:19" ht="14.45" customHeight="1" x14ac:dyDescent="0.2">
      <c r="A2033" s="831" t="s">
        <v>6366</v>
      </c>
      <c r="B2033" s="832" t="s">
        <v>6367</v>
      </c>
      <c r="C2033" s="832" t="s">
        <v>616</v>
      </c>
      <c r="D2033" s="832" t="s">
        <v>3264</v>
      </c>
      <c r="E2033" s="832" t="s">
        <v>6368</v>
      </c>
      <c r="F2033" s="832" t="s">
        <v>6535</v>
      </c>
      <c r="G2033" s="832" t="s">
        <v>3029</v>
      </c>
      <c r="H2033" s="849">
        <v>12.7</v>
      </c>
      <c r="I2033" s="849">
        <v>3591.7200000000003</v>
      </c>
      <c r="J2033" s="832">
        <v>0.62181257260383549</v>
      </c>
      <c r="K2033" s="832">
        <v>282.81259842519688</v>
      </c>
      <c r="L2033" s="849">
        <v>20.749999999999996</v>
      </c>
      <c r="M2033" s="849">
        <v>5776.2099999999991</v>
      </c>
      <c r="N2033" s="832">
        <v>1</v>
      </c>
      <c r="O2033" s="832">
        <v>278.37156626506027</v>
      </c>
      <c r="P2033" s="849">
        <v>2</v>
      </c>
      <c r="Q2033" s="849">
        <v>565.6</v>
      </c>
      <c r="R2033" s="837">
        <v>9.7918877603134252E-2</v>
      </c>
      <c r="S2033" s="850">
        <v>282.8</v>
      </c>
    </row>
    <row r="2034" spans="1:19" ht="14.45" customHeight="1" x14ac:dyDescent="0.2">
      <c r="A2034" s="831" t="s">
        <v>6366</v>
      </c>
      <c r="B2034" s="832" t="s">
        <v>6367</v>
      </c>
      <c r="C2034" s="832" t="s">
        <v>616</v>
      </c>
      <c r="D2034" s="832" t="s">
        <v>3264</v>
      </c>
      <c r="E2034" s="832" t="s">
        <v>6368</v>
      </c>
      <c r="F2034" s="832" t="s">
        <v>6545</v>
      </c>
      <c r="G2034" s="832" t="s">
        <v>3185</v>
      </c>
      <c r="H2034" s="849">
        <v>1</v>
      </c>
      <c r="I2034" s="849">
        <v>4742.3999999999996</v>
      </c>
      <c r="J2034" s="832"/>
      <c r="K2034" s="832">
        <v>4742.3999999999996</v>
      </c>
      <c r="L2034" s="849"/>
      <c r="M2034" s="849"/>
      <c r="N2034" s="832"/>
      <c r="O2034" s="832"/>
      <c r="P2034" s="849"/>
      <c r="Q2034" s="849"/>
      <c r="R2034" s="837"/>
      <c r="S2034" s="850"/>
    </row>
    <row r="2035" spans="1:19" ht="14.45" customHeight="1" x14ac:dyDescent="0.2">
      <c r="A2035" s="831" t="s">
        <v>6366</v>
      </c>
      <c r="B2035" s="832" t="s">
        <v>6367</v>
      </c>
      <c r="C2035" s="832" t="s">
        <v>616</v>
      </c>
      <c r="D2035" s="832" t="s">
        <v>3264</v>
      </c>
      <c r="E2035" s="832" t="s">
        <v>6368</v>
      </c>
      <c r="F2035" s="832" t="s">
        <v>6547</v>
      </c>
      <c r="G2035" s="832" t="s">
        <v>2337</v>
      </c>
      <c r="H2035" s="849"/>
      <c r="I2035" s="849"/>
      <c r="J2035" s="832"/>
      <c r="K2035" s="832"/>
      <c r="L2035" s="849">
        <v>1</v>
      </c>
      <c r="M2035" s="849">
        <v>8820.9</v>
      </c>
      <c r="N2035" s="832">
        <v>1</v>
      </c>
      <c r="O2035" s="832">
        <v>8820.9</v>
      </c>
      <c r="P2035" s="849"/>
      <c r="Q2035" s="849"/>
      <c r="R2035" s="837"/>
      <c r="S2035" s="850"/>
    </row>
    <row r="2036" spans="1:19" ht="14.45" customHeight="1" x14ac:dyDescent="0.2">
      <c r="A2036" s="831" t="s">
        <v>6366</v>
      </c>
      <c r="B2036" s="832" t="s">
        <v>6367</v>
      </c>
      <c r="C2036" s="832" t="s">
        <v>616</v>
      </c>
      <c r="D2036" s="832" t="s">
        <v>3264</v>
      </c>
      <c r="E2036" s="832" t="s">
        <v>6368</v>
      </c>
      <c r="F2036" s="832" t="s">
        <v>6561</v>
      </c>
      <c r="G2036" s="832" t="s">
        <v>6562</v>
      </c>
      <c r="H2036" s="849">
        <v>9.06</v>
      </c>
      <c r="I2036" s="849">
        <v>3651.71</v>
      </c>
      <c r="J2036" s="832">
        <v>2.0885890609182058</v>
      </c>
      <c r="K2036" s="832">
        <v>403.05849889624722</v>
      </c>
      <c r="L2036" s="849">
        <v>5.6899999999999995</v>
      </c>
      <c r="M2036" s="849">
        <v>1748.4099999999999</v>
      </c>
      <c r="N2036" s="832">
        <v>1</v>
      </c>
      <c r="O2036" s="832">
        <v>307.27768014059757</v>
      </c>
      <c r="P2036" s="849"/>
      <c r="Q2036" s="849"/>
      <c r="R2036" s="837"/>
      <c r="S2036" s="850"/>
    </row>
    <row r="2037" spans="1:19" ht="14.45" customHeight="1" x14ac:dyDescent="0.2">
      <c r="A2037" s="831" t="s">
        <v>6366</v>
      </c>
      <c r="B2037" s="832" t="s">
        <v>6367</v>
      </c>
      <c r="C2037" s="832" t="s">
        <v>616</v>
      </c>
      <c r="D2037" s="832" t="s">
        <v>3264</v>
      </c>
      <c r="E2037" s="832" t="s">
        <v>6368</v>
      </c>
      <c r="F2037" s="832" t="s">
        <v>6563</v>
      </c>
      <c r="G2037" s="832" t="s">
        <v>6562</v>
      </c>
      <c r="H2037" s="849">
        <v>46.9</v>
      </c>
      <c r="I2037" s="849">
        <v>40579.79</v>
      </c>
      <c r="J2037" s="832">
        <v>4.7206935663058465</v>
      </c>
      <c r="K2037" s="832">
        <v>865.2407249466952</v>
      </c>
      <c r="L2037" s="849">
        <v>11.190000000000001</v>
      </c>
      <c r="M2037" s="849">
        <v>8596.15</v>
      </c>
      <c r="N2037" s="832">
        <v>1</v>
      </c>
      <c r="O2037" s="832">
        <v>768.19928507596057</v>
      </c>
      <c r="P2037" s="849"/>
      <c r="Q2037" s="849"/>
      <c r="R2037" s="837"/>
      <c r="S2037" s="850"/>
    </row>
    <row r="2038" spans="1:19" ht="14.45" customHeight="1" x14ac:dyDescent="0.2">
      <c r="A2038" s="831" t="s">
        <v>6366</v>
      </c>
      <c r="B2038" s="832" t="s">
        <v>6367</v>
      </c>
      <c r="C2038" s="832" t="s">
        <v>616</v>
      </c>
      <c r="D2038" s="832" t="s">
        <v>3264</v>
      </c>
      <c r="E2038" s="832" t="s">
        <v>6368</v>
      </c>
      <c r="F2038" s="832" t="s">
        <v>6564</v>
      </c>
      <c r="G2038" s="832" t="s">
        <v>2337</v>
      </c>
      <c r="H2038" s="849"/>
      <c r="I2038" s="849"/>
      <c r="J2038" s="832"/>
      <c r="K2038" s="832"/>
      <c r="L2038" s="849">
        <v>2</v>
      </c>
      <c r="M2038" s="849">
        <v>44103.6</v>
      </c>
      <c r="N2038" s="832">
        <v>1</v>
      </c>
      <c r="O2038" s="832">
        <v>22051.8</v>
      </c>
      <c r="P2038" s="849">
        <v>2.4</v>
      </c>
      <c r="Q2038" s="849">
        <v>52608.480000000003</v>
      </c>
      <c r="R2038" s="837">
        <v>1.1928386798356598</v>
      </c>
      <c r="S2038" s="850">
        <v>21920.2</v>
      </c>
    </row>
    <row r="2039" spans="1:19" ht="14.45" customHeight="1" x14ac:dyDescent="0.2">
      <c r="A2039" s="831" t="s">
        <v>6366</v>
      </c>
      <c r="B2039" s="832" t="s">
        <v>6367</v>
      </c>
      <c r="C2039" s="832" t="s">
        <v>616</v>
      </c>
      <c r="D2039" s="832" t="s">
        <v>3264</v>
      </c>
      <c r="E2039" s="832" t="s">
        <v>6368</v>
      </c>
      <c r="F2039" s="832" t="s">
        <v>6570</v>
      </c>
      <c r="G2039" s="832" t="s">
        <v>3190</v>
      </c>
      <c r="H2039" s="849">
        <v>57</v>
      </c>
      <c r="I2039" s="849">
        <v>82106.22</v>
      </c>
      <c r="J2039" s="832">
        <v>0.54278178057279303</v>
      </c>
      <c r="K2039" s="832">
        <v>1440.46</v>
      </c>
      <c r="L2039" s="849">
        <v>117</v>
      </c>
      <c r="M2039" s="849">
        <v>151269.29999999999</v>
      </c>
      <c r="N2039" s="832">
        <v>1</v>
      </c>
      <c r="O2039" s="832">
        <v>1292.8999999999999</v>
      </c>
      <c r="P2039" s="849"/>
      <c r="Q2039" s="849"/>
      <c r="R2039" s="837"/>
      <c r="S2039" s="850"/>
    </row>
    <row r="2040" spans="1:19" ht="14.45" customHeight="1" x14ac:dyDescent="0.2">
      <c r="A2040" s="831" t="s">
        <v>6366</v>
      </c>
      <c r="B2040" s="832" t="s">
        <v>6367</v>
      </c>
      <c r="C2040" s="832" t="s">
        <v>616</v>
      </c>
      <c r="D2040" s="832" t="s">
        <v>3264</v>
      </c>
      <c r="E2040" s="832" t="s">
        <v>6368</v>
      </c>
      <c r="F2040" s="832" t="s">
        <v>6571</v>
      </c>
      <c r="G2040" s="832" t="s">
        <v>6572</v>
      </c>
      <c r="H2040" s="849">
        <v>3</v>
      </c>
      <c r="I2040" s="849">
        <v>5247.24</v>
      </c>
      <c r="J2040" s="832"/>
      <c r="K2040" s="832">
        <v>1749.08</v>
      </c>
      <c r="L2040" s="849"/>
      <c r="M2040" s="849"/>
      <c r="N2040" s="832"/>
      <c r="O2040" s="832"/>
      <c r="P2040" s="849"/>
      <c r="Q2040" s="849"/>
      <c r="R2040" s="837"/>
      <c r="S2040" s="850"/>
    </row>
    <row r="2041" spans="1:19" ht="14.45" customHeight="1" x14ac:dyDescent="0.2">
      <c r="A2041" s="831" t="s">
        <v>6366</v>
      </c>
      <c r="B2041" s="832" t="s">
        <v>6367</v>
      </c>
      <c r="C2041" s="832" t="s">
        <v>616</v>
      </c>
      <c r="D2041" s="832" t="s">
        <v>3264</v>
      </c>
      <c r="E2041" s="832" t="s">
        <v>6368</v>
      </c>
      <c r="F2041" s="832" t="s">
        <v>6573</v>
      </c>
      <c r="G2041" s="832" t="s">
        <v>3190</v>
      </c>
      <c r="H2041" s="849">
        <v>2</v>
      </c>
      <c r="I2041" s="849">
        <v>9134.2000000000007</v>
      </c>
      <c r="J2041" s="832">
        <v>1</v>
      </c>
      <c r="K2041" s="832">
        <v>4567.1000000000004</v>
      </c>
      <c r="L2041" s="849">
        <v>2</v>
      </c>
      <c r="M2041" s="849">
        <v>9134.2000000000007</v>
      </c>
      <c r="N2041" s="832">
        <v>1</v>
      </c>
      <c r="O2041" s="832">
        <v>4567.1000000000004</v>
      </c>
      <c r="P2041" s="849"/>
      <c r="Q2041" s="849"/>
      <c r="R2041" s="837"/>
      <c r="S2041" s="850"/>
    </row>
    <row r="2042" spans="1:19" ht="14.45" customHeight="1" x14ac:dyDescent="0.2">
      <c r="A2042" s="831" t="s">
        <v>6366</v>
      </c>
      <c r="B2042" s="832" t="s">
        <v>6367</v>
      </c>
      <c r="C2042" s="832" t="s">
        <v>616</v>
      </c>
      <c r="D2042" s="832" t="s">
        <v>3264</v>
      </c>
      <c r="E2042" s="832" t="s">
        <v>6368</v>
      </c>
      <c r="F2042" s="832" t="s">
        <v>6574</v>
      </c>
      <c r="G2042" s="832" t="s">
        <v>3169</v>
      </c>
      <c r="H2042" s="849">
        <v>8</v>
      </c>
      <c r="I2042" s="849">
        <v>228992.8</v>
      </c>
      <c r="J2042" s="832">
        <v>0.73494156870347094</v>
      </c>
      <c r="K2042" s="832">
        <v>28624.1</v>
      </c>
      <c r="L2042" s="849">
        <v>14</v>
      </c>
      <c r="M2042" s="849">
        <v>311579.59999999998</v>
      </c>
      <c r="N2042" s="832">
        <v>1</v>
      </c>
      <c r="O2042" s="832">
        <v>22255.685714285712</v>
      </c>
      <c r="P2042" s="849">
        <v>2</v>
      </c>
      <c r="Q2042" s="849">
        <v>40724.800000000003</v>
      </c>
      <c r="R2042" s="837">
        <v>0.13070432082203073</v>
      </c>
      <c r="S2042" s="850">
        <v>20362.400000000001</v>
      </c>
    </row>
    <row r="2043" spans="1:19" ht="14.45" customHeight="1" x14ac:dyDescent="0.2">
      <c r="A2043" s="831" t="s">
        <v>6366</v>
      </c>
      <c r="B2043" s="832" t="s">
        <v>6367</v>
      </c>
      <c r="C2043" s="832" t="s">
        <v>616</v>
      </c>
      <c r="D2043" s="832" t="s">
        <v>3264</v>
      </c>
      <c r="E2043" s="832" t="s">
        <v>6368</v>
      </c>
      <c r="F2043" s="832" t="s">
        <v>6575</v>
      </c>
      <c r="G2043" s="832" t="s">
        <v>6576</v>
      </c>
      <c r="H2043" s="849">
        <v>36.07</v>
      </c>
      <c r="I2043" s="849">
        <v>28289.65</v>
      </c>
      <c r="J2043" s="832">
        <v>4.4041482639283496</v>
      </c>
      <c r="K2043" s="832">
        <v>784.29858608261713</v>
      </c>
      <c r="L2043" s="849">
        <v>8.19</v>
      </c>
      <c r="M2043" s="849">
        <v>6423.41</v>
      </c>
      <c r="N2043" s="832">
        <v>1</v>
      </c>
      <c r="O2043" s="832">
        <v>784.29914529914538</v>
      </c>
      <c r="P2043" s="849"/>
      <c r="Q2043" s="849"/>
      <c r="R2043" s="837"/>
      <c r="S2043" s="850"/>
    </row>
    <row r="2044" spans="1:19" ht="14.45" customHeight="1" x14ac:dyDescent="0.2">
      <c r="A2044" s="831" t="s">
        <v>6366</v>
      </c>
      <c r="B2044" s="832" t="s">
        <v>6367</v>
      </c>
      <c r="C2044" s="832" t="s">
        <v>616</v>
      </c>
      <c r="D2044" s="832" t="s">
        <v>3264</v>
      </c>
      <c r="E2044" s="832" t="s">
        <v>6368</v>
      </c>
      <c r="F2044" s="832" t="s">
        <v>6577</v>
      </c>
      <c r="G2044" s="832" t="s">
        <v>6576</v>
      </c>
      <c r="H2044" s="849">
        <v>41.08</v>
      </c>
      <c r="I2044" s="849">
        <v>9665.619999999999</v>
      </c>
      <c r="J2044" s="832">
        <v>1.2248016240093871</v>
      </c>
      <c r="K2044" s="832">
        <v>235.28773125608566</v>
      </c>
      <c r="L2044" s="849">
        <v>33.54</v>
      </c>
      <c r="M2044" s="849">
        <v>7891.58</v>
      </c>
      <c r="N2044" s="832">
        <v>1</v>
      </c>
      <c r="O2044" s="832">
        <v>235.28861061419201</v>
      </c>
      <c r="P2044" s="849"/>
      <c r="Q2044" s="849"/>
      <c r="R2044" s="837"/>
      <c r="S2044" s="850"/>
    </row>
    <row r="2045" spans="1:19" ht="14.45" customHeight="1" x14ac:dyDescent="0.2">
      <c r="A2045" s="831" t="s">
        <v>6366</v>
      </c>
      <c r="B2045" s="832" t="s">
        <v>6367</v>
      </c>
      <c r="C2045" s="832" t="s">
        <v>616</v>
      </c>
      <c r="D2045" s="832" t="s">
        <v>3264</v>
      </c>
      <c r="E2045" s="832" t="s">
        <v>6368</v>
      </c>
      <c r="F2045" s="832" t="s">
        <v>6578</v>
      </c>
      <c r="G2045" s="832" t="s">
        <v>6576</v>
      </c>
      <c r="H2045" s="849">
        <v>15.3</v>
      </c>
      <c r="I2045" s="849">
        <v>35999.26</v>
      </c>
      <c r="J2045" s="832">
        <v>8.6440891223908132</v>
      </c>
      <c r="K2045" s="832">
        <v>2352.8928104575166</v>
      </c>
      <c r="L2045" s="849">
        <v>1.77</v>
      </c>
      <c r="M2045" s="849">
        <v>4164.6099999999997</v>
      </c>
      <c r="N2045" s="832">
        <v>1</v>
      </c>
      <c r="O2045" s="832">
        <v>2352.8870056497171</v>
      </c>
      <c r="P2045" s="849"/>
      <c r="Q2045" s="849"/>
      <c r="R2045" s="837"/>
      <c r="S2045" s="850"/>
    </row>
    <row r="2046" spans="1:19" ht="14.45" customHeight="1" x14ac:dyDescent="0.2">
      <c r="A2046" s="831" t="s">
        <v>6366</v>
      </c>
      <c r="B2046" s="832" t="s">
        <v>6367</v>
      </c>
      <c r="C2046" s="832" t="s">
        <v>616</v>
      </c>
      <c r="D2046" s="832" t="s">
        <v>3264</v>
      </c>
      <c r="E2046" s="832" t="s">
        <v>6368</v>
      </c>
      <c r="F2046" s="832" t="s">
        <v>6580</v>
      </c>
      <c r="G2046" s="832" t="s">
        <v>928</v>
      </c>
      <c r="H2046" s="849">
        <v>23.59</v>
      </c>
      <c r="I2046" s="849">
        <v>16221.869999999999</v>
      </c>
      <c r="J2046" s="832">
        <v>0.19500606408564658</v>
      </c>
      <c r="K2046" s="832">
        <v>687.65875370919878</v>
      </c>
      <c r="L2046" s="849">
        <v>207.54999999999998</v>
      </c>
      <c r="M2046" s="849">
        <v>83186.490000000005</v>
      </c>
      <c r="N2046" s="832">
        <v>1</v>
      </c>
      <c r="O2046" s="832">
        <v>400.80216815225253</v>
      </c>
      <c r="P2046" s="849">
        <v>18.18</v>
      </c>
      <c r="Q2046" s="849">
        <v>3875.6100000000006</v>
      </c>
      <c r="R2046" s="837">
        <v>4.6589416141972095E-2</v>
      </c>
      <c r="S2046" s="850">
        <v>213.17986798679871</v>
      </c>
    </row>
    <row r="2047" spans="1:19" ht="14.45" customHeight="1" x14ac:dyDescent="0.2">
      <c r="A2047" s="831" t="s">
        <v>6366</v>
      </c>
      <c r="B2047" s="832" t="s">
        <v>6367</v>
      </c>
      <c r="C2047" s="832" t="s">
        <v>616</v>
      </c>
      <c r="D2047" s="832" t="s">
        <v>3264</v>
      </c>
      <c r="E2047" s="832" t="s">
        <v>6368</v>
      </c>
      <c r="F2047" s="832" t="s">
        <v>6581</v>
      </c>
      <c r="G2047" s="832" t="s">
        <v>928</v>
      </c>
      <c r="H2047" s="849">
        <v>9.4499999999999993</v>
      </c>
      <c r="I2047" s="849">
        <v>1299.74</v>
      </c>
      <c r="J2047" s="832">
        <v>0.14021638637557673</v>
      </c>
      <c r="K2047" s="832">
        <v>137.53862433862435</v>
      </c>
      <c r="L2047" s="849">
        <v>96.449999999999989</v>
      </c>
      <c r="M2047" s="849">
        <v>9269.5300000000007</v>
      </c>
      <c r="N2047" s="832">
        <v>1</v>
      </c>
      <c r="O2047" s="832">
        <v>96.107102125453622</v>
      </c>
      <c r="P2047" s="849">
        <v>6.67</v>
      </c>
      <c r="Q2047" s="849">
        <v>486.44</v>
      </c>
      <c r="R2047" s="837">
        <v>5.2477310068579523E-2</v>
      </c>
      <c r="S2047" s="850">
        <v>72.929535232383813</v>
      </c>
    </row>
    <row r="2048" spans="1:19" ht="14.45" customHeight="1" x14ac:dyDescent="0.2">
      <c r="A2048" s="831" t="s">
        <v>6366</v>
      </c>
      <c r="B2048" s="832" t="s">
        <v>6367</v>
      </c>
      <c r="C2048" s="832" t="s">
        <v>616</v>
      </c>
      <c r="D2048" s="832" t="s">
        <v>3264</v>
      </c>
      <c r="E2048" s="832" t="s">
        <v>6368</v>
      </c>
      <c r="F2048" s="832" t="s">
        <v>6583</v>
      </c>
      <c r="G2048" s="832" t="s">
        <v>1383</v>
      </c>
      <c r="H2048" s="849"/>
      <c r="I2048" s="849"/>
      <c r="J2048" s="832"/>
      <c r="K2048" s="832"/>
      <c r="L2048" s="849">
        <v>17</v>
      </c>
      <c r="M2048" s="849">
        <v>2523.8199999999997</v>
      </c>
      <c r="N2048" s="832">
        <v>1</v>
      </c>
      <c r="O2048" s="832">
        <v>148.45999999999998</v>
      </c>
      <c r="P2048" s="849"/>
      <c r="Q2048" s="849"/>
      <c r="R2048" s="837"/>
      <c r="S2048" s="850"/>
    </row>
    <row r="2049" spans="1:19" ht="14.45" customHeight="1" x14ac:dyDescent="0.2">
      <c r="A2049" s="831" t="s">
        <v>6366</v>
      </c>
      <c r="B2049" s="832" t="s">
        <v>6367</v>
      </c>
      <c r="C2049" s="832" t="s">
        <v>616</v>
      </c>
      <c r="D2049" s="832" t="s">
        <v>3264</v>
      </c>
      <c r="E2049" s="832" t="s">
        <v>6368</v>
      </c>
      <c r="F2049" s="832" t="s">
        <v>6585</v>
      </c>
      <c r="G2049" s="832" t="s">
        <v>3946</v>
      </c>
      <c r="H2049" s="849">
        <v>1</v>
      </c>
      <c r="I2049" s="849">
        <v>148.46</v>
      </c>
      <c r="J2049" s="832"/>
      <c r="K2049" s="832">
        <v>148.46</v>
      </c>
      <c r="L2049" s="849"/>
      <c r="M2049" s="849"/>
      <c r="N2049" s="832"/>
      <c r="O2049" s="832"/>
      <c r="P2049" s="849"/>
      <c r="Q2049" s="849"/>
      <c r="R2049" s="837"/>
      <c r="S2049" s="850"/>
    </row>
    <row r="2050" spans="1:19" ht="14.45" customHeight="1" x14ac:dyDescent="0.2">
      <c r="A2050" s="831" t="s">
        <v>6366</v>
      </c>
      <c r="B2050" s="832" t="s">
        <v>6367</v>
      </c>
      <c r="C2050" s="832" t="s">
        <v>616</v>
      </c>
      <c r="D2050" s="832" t="s">
        <v>3264</v>
      </c>
      <c r="E2050" s="832" t="s">
        <v>6368</v>
      </c>
      <c r="F2050" s="832" t="s">
        <v>6589</v>
      </c>
      <c r="G2050" s="832" t="s">
        <v>2235</v>
      </c>
      <c r="H2050" s="849"/>
      <c r="I2050" s="849"/>
      <c r="J2050" s="832"/>
      <c r="K2050" s="832"/>
      <c r="L2050" s="849"/>
      <c r="M2050" s="849"/>
      <c r="N2050" s="832"/>
      <c r="O2050" s="832"/>
      <c r="P2050" s="849">
        <v>1</v>
      </c>
      <c r="Q2050" s="849">
        <v>15123.9</v>
      </c>
      <c r="R2050" s="837"/>
      <c r="S2050" s="850">
        <v>15123.9</v>
      </c>
    </row>
    <row r="2051" spans="1:19" ht="14.45" customHeight="1" x14ac:dyDescent="0.2">
      <c r="A2051" s="831" t="s">
        <v>6366</v>
      </c>
      <c r="B2051" s="832" t="s">
        <v>6367</v>
      </c>
      <c r="C2051" s="832" t="s">
        <v>616</v>
      </c>
      <c r="D2051" s="832" t="s">
        <v>3264</v>
      </c>
      <c r="E2051" s="832" t="s">
        <v>6368</v>
      </c>
      <c r="F2051" s="832" t="s">
        <v>6590</v>
      </c>
      <c r="G2051" s="832" t="s">
        <v>793</v>
      </c>
      <c r="H2051" s="849"/>
      <c r="I2051" s="849"/>
      <c r="J2051" s="832"/>
      <c r="K2051" s="832"/>
      <c r="L2051" s="849">
        <v>21.2</v>
      </c>
      <c r="M2051" s="849">
        <v>3265.5</v>
      </c>
      <c r="N2051" s="832">
        <v>1</v>
      </c>
      <c r="O2051" s="832">
        <v>154.03301886792454</v>
      </c>
      <c r="P2051" s="849">
        <v>0.49</v>
      </c>
      <c r="Q2051" s="849">
        <v>55.36</v>
      </c>
      <c r="R2051" s="837">
        <v>1.6952993416015923E-2</v>
      </c>
      <c r="S2051" s="850">
        <v>112.9795918367347</v>
      </c>
    </row>
    <row r="2052" spans="1:19" ht="14.45" customHeight="1" x14ac:dyDescent="0.2">
      <c r="A2052" s="831" t="s">
        <v>6366</v>
      </c>
      <c r="B2052" s="832" t="s">
        <v>6367</v>
      </c>
      <c r="C2052" s="832" t="s">
        <v>616</v>
      </c>
      <c r="D2052" s="832" t="s">
        <v>3264</v>
      </c>
      <c r="E2052" s="832" t="s">
        <v>6368</v>
      </c>
      <c r="F2052" s="832" t="s">
        <v>6591</v>
      </c>
      <c r="G2052" s="832" t="s">
        <v>793</v>
      </c>
      <c r="H2052" s="849"/>
      <c r="I2052" s="849"/>
      <c r="J2052" s="832"/>
      <c r="K2052" s="832"/>
      <c r="L2052" s="849">
        <v>4.3900000000000006</v>
      </c>
      <c r="M2052" s="849">
        <v>1264.76</v>
      </c>
      <c r="N2052" s="832">
        <v>1</v>
      </c>
      <c r="O2052" s="832">
        <v>288.10022779043277</v>
      </c>
      <c r="P2052" s="849"/>
      <c r="Q2052" s="849"/>
      <c r="R2052" s="837"/>
      <c r="S2052" s="850"/>
    </row>
    <row r="2053" spans="1:19" ht="14.45" customHeight="1" x14ac:dyDescent="0.2">
      <c r="A2053" s="831" t="s">
        <v>6366</v>
      </c>
      <c r="B2053" s="832" t="s">
        <v>6367</v>
      </c>
      <c r="C2053" s="832" t="s">
        <v>616</v>
      </c>
      <c r="D2053" s="832" t="s">
        <v>3264</v>
      </c>
      <c r="E2053" s="832" t="s">
        <v>6368</v>
      </c>
      <c r="F2053" s="832" t="s">
        <v>6592</v>
      </c>
      <c r="G2053" s="832" t="s">
        <v>1146</v>
      </c>
      <c r="H2053" s="849"/>
      <c r="I2053" s="849"/>
      <c r="J2053" s="832"/>
      <c r="K2053" s="832"/>
      <c r="L2053" s="849">
        <v>9.15</v>
      </c>
      <c r="M2053" s="849">
        <v>5273.13</v>
      </c>
      <c r="N2053" s="832">
        <v>1</v>
      </c>
      <c r="O2053" s="832">
        <v>576.29836065573772</v>
      </c>
      <c r="P2053" s="849"/>
      <c r="Q2053" s="849"/>
      <c r="R2053" s="837"/>
      <c r="S2053" s="850"/>
    </row>
    <row r="2054" spans="1:19" ht="14.45" customHeight="1" x14ac:dyDescent="0.2">
      <c r="A2054" s="831" t="s">
        <v>6366</v>
      </c>
      <c r="B2054" s="832" t="s">
        <v>6367</v>
      </c>
      <c r="C2054" s="832" t="s">
        <v>616</v>
      </c>
      <c r="D2054" s="832" t="s">
        <v>3264</v>
      </c>
      <c r="E2054" s="832" t="s">
        <v>6368</v>
      </c>
      <c r="F2054" s="832" t="s">
        <v>6593</v>
      </c>
      <c r="G2054" s="832" t="s">
        <v>6594</v>
      </c>
      <c r="H2054" s="849"/>
      <c r="I2054" s="849"/>
      <c r="J2054" s="832"/>
      <c r="K2054" s="832"/>
      <c r="L2054" s="849">
        <v>6</v>
      </c>
      <c r="M2054" s="849">
        <v>74481.72</v>
      </c>
      <c r="N2054" s="832">
        <v>1</v>
      </c>
      <c r="O2054" s="832">
        <v>12413.62</v>
      </c>
      <c r="P2054" s="849"/>
      <c r="Q2054" s="849"/>
      <c r="R2054" s="837"/>
      <c r="S2054" s="850"/>
    </row>
    <row r="2055" spans="1:19" ht="14.45" customHeight="1" x14ac:dyDescent="0.2">
      <c r="A2055" s="831" t="s">
        <v>6366</v>
      </c>
      <c r="B2055" s="832" t="s">
        <v>6367</v>
      </c>
      <c r="C2055" s="832" t="s">
        <v>616</v>
      </c>
      <c r="D2055" s="832" t="s">
        <v>3264</v>
      </c>
      <c r="E2055" s="832" t="s">
        <v>6368</v>
      </c>
      <c r="F2055" s="832" t="s">
        <v>6595</v>
      </c>
      <c r="G2055" s="832" t="s">
        <v>1146</v>
      </c>
      <c r="H2055" s="849"/>
      <c r="I2055" s="849"/>
      <c r="J2055" s="832"/>
      <c r="K2055" s="832"/>
      <c r="L2055" s="849">
        <v>7.61</v>
      </c>
      <c r="M2055" s="849">
        <v>1442.85</v>
      </c>
      <c r="N2055" s="832">
        <v>1</v>
      </c>
      <c r="O2055" s="832">
        <v>189.5992115637319</v>
      </c>
      <c r="P2055" s="849"/>
      <c r="Q2055" s="849"/>
      <c r="R2055" s="837"/>
      <c r="S2055" s="850"/>
    </row>
    <row r="2056" spans="1:19" ht="14.45" customHeight="1" x14ac:dyDescent="0.2">
      <c r="A2056" s="831" t="s">
        <v>6366</v>
      </c>
      <c r="B2056" s="832" t="s">
        <v>6367</v>
      </c>
      <c r="C2056" s="832" t="s">
        <v>616</v>
      </c>
      <c r="D2056" s="832" t="s">
        <v>3264</v>
      </c>
      <c r="E2056" s="832" t="s">
        <v>6368</v>
      </c>
      <c r="F2056" s="832" t="s">
        <v>6596</v>
      </c>
      <c r="G2056" s="832" t="s">
        <v>1146</v>
      </c>
      <c r="H2056" s="849"/>
      <c r="I2056" s="849"/>
      <c r="J2056" s="832"/>
      <c r="K2056" s="832"/>
      <c r="L2056" s="849">
        <v>3.29</v>
      </c>
      <c r="M2056" s="849">
        <v>1517.65</v>
      </c>
      <c r="N2056" s="832">
        <v>1</v>
      </c>
      <c r="O2056" s="832">
        <v>461.29179331306995</v>
      </c>
      <c r="P2056" s="849"/>
      <c r="Q2056" s="849"/>
      <c r="R2056" s="837"/>
      <c r="S2056" s="850"/>
    </row>
    <row r="2057" spans="1:19" ht="14.45" customHeight="1" x14ac:dyDescent="0.2">
      <c r="A2057" s="831" t="s">
        <v>6366</v>
      </c>
      <c r="B2057" s="832" t="s">
        <v>6367</v>
      </c>
      <c r="C2057" s="832" t="s">
        <v>616</v>
      </c>
      <c r="D2057" s="832" t="s">
        <v>3264</v>
      </c>
      <c r="E2057" s="832" t="s">
        <v>6368</v>
      </c>
      <c r="F2057" s="832" t="s">
        <v>6597</v>
      </c>
      <c r="G2057" s="832" t="s">
        <v>6594</v>
      </c>
      <c r="H2057" s="849"/>
      <c r="I2057" s="849"/>
      <c r="J2057" s="832"/>
      <c r="K2057" s="832"/>
      <c r="L2057" s="849">
        <v>12</v>
      </c>
      <c r="M2057" s="849">
        <v>199275.54</v>
      </c>
      <c r="N2057" s="832">
        <v>1</v>
      </c>
      <c r="O2057" s="832">
        <v>16606.295000000002</v>
      </c>
      <c r="P2057" s="849"/>
      <c r="Q2057" s="849"/>
      <c r="R2057" s="837"/>
      <c r="S2057" s="850"/>
    </row>
    <row r="2058" spans="1:19" ht="14.45" customHeight="1" x14ac:dyDescent="0.2">
      <c r="A2058" s="831" t="s">
        <v>6366</v>
      </c>
      <c r="B2058" s="832" t="s">
        <v>6367</v>
      </c>
      <c r="C2058" s="832" t="s">
        <v>616</v>
      </c>
      <c r="D2058" s="832" t="s">
        <v>3264</v>
      </c>
      <c r="E2058" s="832" t="s">
        <v>6368</v>
      </c>
      <c r="F2058" s="832" t="s">
        <v>6598</v>
      </c>
      <c r="G2058" s="832" t="s">
        <v>2529</v>
      </c>
      <c r="H2058" s="849"/>
      <c r="I2058" s="849"/>
      <c r="J2058" s="832"/>
      <c r="K2058" s="832"/>
      <c r="L2058" s="849">
        <v>17</v>
      </c>
      <c r="M2058" s="849">
        <v>2517.6999999999998</v>
      </c>
      <c r="N2058" s="832">
        <v>1</v>
      </c>
      <c r="O2058" s="832">
        <v>148.1</v>
      </c>
      <c r="P2058" s="849">
        <v>7</v>
      </c>
      <c r="Q2058" s="849">
        <v>1036.7</v>
      </c>
      <c r="R2058" s="837">
        <v>0.41176470588235298</v>
      </c>
      <c r="S2058" s="850">
        <v>148.1</v>
      </c>
    </row>
    <row r="2059" spans="1:19" ht="14.45" customHeight="1" x14ac:dyDescent="0.2">
      <c r="A2059" s="831" t="s">
        <v>6366</v>
      </c>
      <c r="B2059" s="832" t="s">
        <v>6367</v>
      </c>
      <c r="C2059" s="832" t="s">
        <v>616</v>
      </c>
      <c r="D2059" s="832" t="s">
        <v>3264</v>
      </c>
      <c r="E2059" s="832" t="s">
        <v>6368</v>
      </c>
      <c r="F2059" s="832" t="s">
        <v>6600</v>
      </c>
      <c r="G2059" s="832" t="s">
        <v>2816</v>
      </c>
      <c r="H2059" s="849"/>
      <c r="I2059" s="849"/>
      <c r="J2059" s="832"/>
      <c r="K2059" s="832"/>
      <c r="L2059" s="849">
        <v>13.15</v>
      </c>
      <c r="M2059" s="849">
        <v>6393.66</v>
      </c>
      <c r="N2059" s="832">
        <v>1</v>
      </c>
      <c r="O2059" s="832">
        <v>486.20988593155892</v>
      </c>
      <c r="P2059" s="849">
        <v>16.579999999999998</v>
      </c>
      <c r="Q2059" s="849">
        <v>7863.43</v>
      </c>
      <c r="R2059" s="837">
        <v>1.2298792866683559</v>
      </c>
      <c r="S2059" s="850">
        <v>474.27201447527148</v>
      </c>
    </row>
    <row r="2060" spans="1:19" ht="14.45" customHeight="1" x14ac:dyDescent="0.2">
      <c r="A2060" s="831" t="s">
        <v>6366</v>
      </c>
      <c r="B2060" s="832" t="s">
        <v>6367</v>
      </c>
      <c r="C2060" s="832" t="s">
        <v>616</v>
      </c>
      <c r="D2060" s="832" t="s">
        <v>3264</v>
      </c>
      <c r="E2060" s="832" t="s">
        <v>6368</v>
      </c>
      <c r="F2060" s="832" t="s">
        <v>6601</v>
      </c>
      <c r="G2060" s="832" t="s">
        <v>2816</v>
      </c>
      <c r="H2060" s="849"/>
      <c r="I2060" s="849"/>
      <c r="J2060" s="832"/>
      <c r="K2060" s="832"/>
      <c r="L2060" s="849">
        <v>22.61</v>
      </c>
      <c r="M2060" s="849">
        <v>4624.2</v>
      </c>
      <c r="N2060" s="832">
        <v>1</v>
      </c>
      <c r="O2060" s="832">
        <v>204.52012383900927</v>
      </c>
      <c r="P2060" s="849">
        <v>13.190000000000001</v>
      </c>
      <c r="Q2060" s="849">
        <v>2697.6200000000003</v>
      </c>
      <c r="R2060" s="837">
        <v>0.58337009644911564</v>
      </c>
      <c r="S2060" s="850">
        <v>204.52009097801366</v>
      </c>
    </row>
    <row r="2061" spans="1:19" ht="14.45" customHeight="1" x14ac:dyDescent="0.2">
      <c r="A2061" s="831" t="s">
        <v>6366</v>
      </c>
      <c r="B2061" s="832" t="s">
        <v>6367</v>
      </c>
      <c r="C2061" s="832" t="s">
        <v>616</v>
      </c>
      <c r="D2061" s="832" t="s">
        <v>3264</v>
      </c>
      <c r="E2061" s="832" t="s">
        <v>6368</v>
      </c>
      <c r="F2061" s="832" t="s">
        <v>6628</v>
      </c>
      <c r="G2061" s="832" t="s">
        <v>2529</v>
      </c>
      <c r="H2061" s="849">
        <v>0.2</v>
      </c>
      <c r="I2061" s="849">
        <v>148.44999999999999</v>
      </c>
      <c r="J2061" s="832">
        <v>0.5</v>
      </c>
      <c r="K2061" s="832">
        <v>742.24999999999989</v>
      </c>
      <c r="L2061" s="849">
        <v>0.4</v>
      </c>
      <c r="M2061" s="849">
        <v>296.89999999999998</v>
      </c>
      <c r="N2061" s="832">
        <v>1</v>
      </c>
      <c r="O2061" s="832">
        <v>742.24999999999989</v>
      </c>
      <c r="P2061" s="849"/>
      <c r="Q2061" s="849"/>
      <c r="R2061" s="837"/>
      <c r="S2061" s="850"/>
    </row>
    <row r="2062" spans="1:19" ht="14.45" customHeight="1" x14ac:dyDescent="0.2">
      <c r="A2062" s="831" t="s">
        <v>6366</v>
      </c>
      <c r="B2062" s="832" t="s">
        <v>6367</v>
      </c>
      <c r="C2062" s="832" t="s">
        <v>616</v>
      </c>
      <c r="D2062" s="832" t="s">
        <v>3264</v>
      </c>
      <c r="E2062" s="832" t="s">
        <v>6635</v>
      </c>
      <c r="F2062" s="832" t="s">
        <v>6636</v>
      </c>
      <c r="G2062" s="832" t="s">
        <v>6637</v>
      </c>
      <c r="H2062" s="849">
        <v>3</v>
      </c>
      <c r="I2062" s="849">
        <v>6359.57</v>
      </c>
      <c r="J2062" s="832">
        <v>0.42520414187534394</v>
      </c>
      <c r="K2062" s="832">
        <v>2119.8566666666666</v>
      </c>
      <c r="L2062" s="849">
        <v>7</v>
      </c>
      <c r="M2062" s="849">
        <v>14956.509999999998</v>
      </c>
      <c r="N2062" s="832">
        <v>1</v>
      </c>
      <c r="O2062" s="832">
        <v>2136.6442857142856</v>
      </c>
      <c r="P2062" s="849">
        <v>4</v>
      </c>
      <c r="Q2062" s="849">
        <v>8711.2000000000007</v>
      </c>
      <c r="R2062" s="837">
        <v>0.58243534086494786</v>
      </c>
      <c r="S2062" s="850">
        <v>2177.8000000000002</v>
      </c>
    </row>
    <row r="2063" spans="1:19" ht="14.45" customHeight="1" x14ac:dyDescent="0.2">
      <c r="A2063" s="831" t="s">
        <v>6366</v>
      </c>
      <c r="B2063" s="832" t="s">
        <v>6367</v>
      </c>
      <c r="C2063" s="832" t="s">
        <v>616</v>
      </c>
      <c r="D2063" s="832" t="s">
        <v>3264</v>
      </c>
      <c r="E2063" s="832" t="s">
        <v>6635</v>
      </c>
      <c r="F2063" s="832" t="s">
        <v>6638</v>
      </c>
      <c r="G2063" s="832" t="s">
        <v>6639</v>
      </c>
      <c r="H2063" s="849">
        <v>1</v>
      </c>
      <c r="I2063" s="849">
        <v>2641.15</v>
      </c>
      <c r="J2063" s="832">
        <v>6.7341831537695643E-2</v>
      </c>
      <c r="K2063" s="832">
        <v>2641.15</v>
      </c>
      <c r="L2063" s="849">
        <v>15</v>
      </c>
      <c r="M2063" s="849">
        <v>39220.050000000003</v>
      </c>
      <c r="N2063" s="832">
        <v>1</v>
      </c>
      <c r="O2063" s="832">
        <v>2614.67</v>
      </c>
      <c r="P2063" s="849">
        <v>2</v>
      </c>
      <c r="Q2063" s="849">
        <v>5324.4</v>
      </c>
      <c r="R2063" s="837">
        <v>0.13575709362940636</v>
      </c>
      <c r="S2063" s="850">
        <v>2662.2</v>
      </c>
    </row>
    <row r="2064" spans="1:19" ht="14.45" customHeight="1" x14ac:dyDescent="0.2">
      <c r="A2064" s="831" t="s">
        <v>6366</v>
      </c>
      <c r="B2064" s="832" t="s">
        <v>6367</v>
      </c>
      <c r="C2064" s="832" t="s">
        <v>616</v>
      </c>
      <c r="D2064" s="832" t="s">
        <v>3264</v>
      </c>
      <c r="E2064" s="832" t="s">
        <v>6644</v>
      </c>
      <c r="F2064" s="832" t="s">
        <v>6645</v>
      </c>
      <c r="G2064" s="832" t="s">
        <v>6646</v>
      </c>
      <c r="H2064" s="849">
        <v>1</v>
      </c>
      <c r="I2064" s="849">
        <v>867</v>
      </c>
      <c r="J2064" s="832"/>
      <c r="K2064" s="832">
        <v>867</v>
      </c>
      <c r="L2064" s="849"/>
      <c r="M2064" s="849"/>
      <c r="N2064" s="832"/>
      <c r="O2064" s="832"/>
      <c r="P2064" s="849"/>
      <c r="Q2064" s="849"/>
      <c r="R2064" s="837"/>
      <c r="S2064" s="850"/>
    </row>
    <row r="2065" spans="1:19" ht="14.45" customHeight="1" x14ac:dyDescent="0.2">
      <c r="A2065" s="831" t="s">
        <v>6366</v>
      </c>
      <c r="B2065" s="832" t="s">
        <v>6367</v>
      </c>
      <c r="C2065" s="832" t="s">
        <v>616</v>
      </c>
      <c r="D2065" s="832" t="s">
        <v>3264</v>
      </c>
      <c r="E2065" s="832" t="s">
        <v>6644</v>
      </c>
      <c r="F2065" s="832" t="s">
        <v>6647</v>
      </c>
      <c r="G2065" s="832" t="s">
        <v>6648</v>
      </c>
      <c r="H2065" s="849">
        <v>33</v>
      </c>
      <c r="I2065" s="849">
        <v>28611</v>
      </c>
      <c r="J2065" s="832">
        <v>1.0579739084132056</v>
      </c>
      <c r="K2065" s="832">
        <v>867</v>
      </c>
      <c r="L2065" s="849">
        <v>34</v>
      </c>
      <c r="M2065" s="849">
        <v>27043.199999999997</v>
      </c>
      <c r="N2065" s="832">
        <v>1</v>
      </c>
      <c r="O2065" s="832">
        <v>795.38823529411752</v>
      </c>
      <c r="P2065" s="849"/>
      <c r="Q2065" s="849"/>
      <c r="R2065" s="837"/>
      <c r="S2065" s="850"/>
    </row>
    <row r="2066" spans="1:19" ht="14.45" customHeight="1" x14ac:dyDescent="0.2">
      <c r="A2066" s="831" t="s">
        <v>6366</v>
      </c>
      <c r="B2066" s="832" t="s">
        <v>6367</v>
      </c>
      <c r="C2066" s="832" t="s">
        <v>616</v>
      </c>
      <c r="D2066" s="832" t="s">
        <v>3264</v>
      </c>
      <c r="E2066" s="832" t="s">
        <v>6644</v>
      </c>
      <c r="F2066" s="832" t="s">
        <v>6649</v>
      </c>
      <c r="G2066" s="832" t="s">
        <v>6650</v>
      </c>
      <c r="H2066" s="849"/>
      <c r="I2066" s="849"/>
      <c r="J2066" s="832"/>
      <c r="K2066" s="832"/>
      <c r="L2066" s="849">
        <v>3</v>
      </c>
      <c r="M2066" s="849">
        <v>2892</v>
      </c>
      <c r="N2066" s="832">
        <v>1</v>
      </c>
      <c r="O2066" s="832">
        <v>964</v>
      </c>
      <c r="P2066" s="849"/>
      <c r="Q2066" s="849"/>
      <c r="R2066" s="837"/>
      <c r="S2066" s="850"/>
    </row>
    <row r="2067" spans="1:19" ht="14.45" customHeight="1" x14ac:dyDescent="0.2">
      <c r="A2067" s="831" t="s">
        <v>6366</v>
      </c>
      <c r="B2067" s="832" t="s">
        <v>6367</v>
      </c>
      <c r="C2067" s="832" t="s">
        <v>616</v>
      </c>
      <c r="D2067" s="832" t="s">
        <v>3264</v>
      </c>
      <c r="E2067" s="832" t="s">
        <v>6657</v>
      </c>
      <c r="F2067" s="832" t="s">
        <v>6658</v>
      </c>
      <c r="G2067" s="832" t="s">
        <v>6659</v>
      </c>
      <c r="H2067" s="849">
        <v>1</v>
      </c>
      <c r="I2067" s="849">
        <v>300</v>
      </c>
      <c r="J2067" s="832"/>
      <c r="K2067" s="832">
        <v>300</v>
      </c>
      <c r="L2067" s="849"/>
      <c r="M2067" s="849"/>
      <c r="N2067" s="832"/>
      <c r="O2067" s="832"/>
      <c r="P2067" s="849"/>
      <c r="Q2067" s="849"/>
      <c r="R2067" s="837"/>
      <c r="S2067" s="850"/>
    </row>
    <row r="2068" spans="1:19" ht="14.45" customHeight="1" x14ac:dyDescent="0.2">
      <c r="A2068" s="831" t="s">
        <v>6366</v>
      </c>
      <c r="B2068" s="832" t="s">
        <v>6367</v>
      </c>
      <c r="C2068" s="832" t="s">
        <v>616</v>
      </c>
      <c r="D2068" s="832" t="s">
        <v>3264</v>
      </c>
      <c r="E2068" s="832" t="s">
        <v>6657</v>
      </c>
      <c r="F2068" s="832" t="s">
        <v>6660</v>
      </c>
      <c r="G2068" s="832" t="s">
        <v>6661</v>
      </c>
      <c r="H2068" s="849">
        <v>21</v>
      </c>
      <c r="I2068" s="849">
        <v>2562</v>
      </c>
      <c r="J2068" s="832">
        <v>0.44712041884816756</v>
      </c>
      <c r="K2068" s="832">
        <v>122</v>
      </c>
      <c r="L2068" s="849">
        <v>47</v>
      </c>
      <c r="M2068" s="849">
        <v>5730</v>
      </c>
      <c r="N2068" s="832">
        <v>1</v>
      </c>
      <c r="O2068" s="832">
        <v>121.91489361702128</v>
      </c>
      <c r="P2068" s="849">
        <v>7</v>
      </c>
      <c r="Q2068" s="849">
        <v>854</v>
      </c>
      <c r="R2068" s="837">
        <v>0.14904013961605583</v>
      </c>
      <c r="S2068" s="850">
        <v>122</v>
      </c>
    </row>
    <row r="2069" spans="1:19" ht="14.45" customHeight="1" x14ac:dyDescent="0.2">
      <c r="A2069" s="831" t="s">
        <v>6366</v>
      </c>
      <c r="B2069" s="832" t="s">
        <v>6367</v>
      </c>
      <c r="C2069" s="832" t="s">
        <v>616</v>
      </c>
      <c r="D2069" s="832" t="s">
        <v>3264</v>
      </c>
      <c r="E2069" s="832" t="s">
        <v>6657</v>
      </c>
      <c r="F2069" s="832" t="s">
        <v>6662</v>
      </c>
      <c r="G2069" s="832" t="s">
        <v>6663</v>
      </c>
      <c r="H2069" s="849">
        <v>160</v>
      </c>
      <c r="I2069" s="849">
        <v>23520</v>
      </c>
      <c r="J2069" s="832">
        <v>1.1179769940108375</v>
      </c>
      <c r="K2069" s="832">
        <v>147</v>
      </c>
      <c r="L2069" s="849">
        <v>143</v>
      </c>
      <c r="M2069" s="849">
        <v>21038</v>
      </c>
      <c r="N2069" s="832">
        <v>1</v>
      </c>
      <c r="O2069" s="832">
        <v>147.11888111888112</v>
      </c>
      <c r="P2069" s="849">
        <v>5</v>
      </c>
      <c r="Q2069" s="849">
        <v>755</v>
      </c>
      <c r="R2069" s="837">
        <v>3.5887441772031563E-2</v>
      </c>
      <c r="S2069" s="850">
        <v>151</v>
      </c>
    </row>
    <row r="2070" spans="1:19" ht="14.45" customHeight="1" x14ac:dyDescent="0.2">
      <c r="A2070" s="831" t="s">
        <v>6366</v>
      </c>
      <c r="B2070" s="832" t="s">
        <v>6367</v>
      </c>
      <c r="C2070" s="832" t="s">
        <v>616</v>
      </c>
      <c r="D2070" s="832" t="s">
        <v>3264</v>
      </c>
      <c r="E2070" s="832" t="s">
        <v>6657</v>
      </c>
      <c r="F2070" s="832" t="s">
        <v>6664</v>
      </c>
      <c r="G2070" s="832" t="s">
        <v>6665</v>
      </c>
      <c r="H2070" s="849">
        <v>4</v>
      </c>
      <c r="I2070" s="849">
        <v>784</v>
      </c>
      <c r="J2070" s="832">
        <v>0.21052631578947367</v>
      </c>
      <c r="K2070" s="832">
        <v>196</v>
      </c>
      <c r="L2070" s="849">
        <v>19</v>
      </c>
      <c r="M2070" s="849">
        <v>3724</v>
      </c>
      <c r="N2070" s="832">
        <v>1</v>
      </c>
      <c r="O2070" s="832">
        <v>196</v>
      </c>
      <c r="P2070" s="849">
        <v>6</v>
      </c>
      <c r="Q2070" s="849">
        <v>1194</v>
      </c>
      <c r="R2070" s="837">
        <v>0.3206229860365199</v>
      </c>
      <c r="S2070" s="850">
        <v>199</v>
      </c>
    </row>
    <row r="2071" spans="1:19" ht="14.45" customHeight="1" x14ac:dyDescent="0.2">
      <c r="A2071" s="831" t="s">
        <v>6366</v>
      </c>
      <c r="B2071" s="832" t="s">
        <v>6367</v>
      </c>
      <c r="C2071" s="832" t="s">
        <v>616</v>
      </c>
      <c r="D2071" s="832" t="s">
        <v>3264</v>
      </c>
      <c r="E2071" s="832" t="s">
        <v>6657</v>
      </c>
      <c r="F2071" s="832" t="s">
        <v>6666</v>
      </c>
      <c r="G2071" s="832" t="s">
        <v>6667</v>
      </c>
      <c r="H2071" s="849">
        <v>660</v>
      </c>
      <c r="I2071" s="849">
        <v>24420</v>
      </c>
      <c r="J2071" s="832">
        <v>0.9821428571428571</v>
      </c>
      <c r="K2071" s="832">
        <v>37</v>
      </c>
      <c r="L2071" s="849">
        <v>672</v>
      </c>
      <c r="M2071" s="849">
        <v>24864</v>
      </c>
      <c r="N2071" s="832">
        <v>1</v>
      </c>
      <c r="O2071" s="832">
        <v>37</v>
      </c>
      <c r="P2071" s="849">
        <v>68</v>
      </c>
      <c r="Q2071" s="849">
        <v>2584</v>
      </c>
      <c r="R2071" s="837">
        <v>0.10392535392535393</v>
      </c>
      <c r="S2071" s="850">
        <v>38</v>
      </c>
    </row>
    <row r="2072" spans="1:19" ht="14.45" customHeight="1" x14ac:dyDescent="0.2">
      <c r="A2072" s="831" t="s">
        <v>6366</v>
      </c>
      <c r="B2072" s="832" t="s">
        <v>6367</v>
      </c>
      <c r="C2072" s="832" t="s">
        <v>616</v>
      </c>
      <c r="D2072" s="832" t="s">
        <v>3264</v>
      </c>
      <c r="E2072" s="832" t="s">
        <v>6657</v>
      </c>
      <c r="F2072" s="832" t="s">
        <v>6672</v>
      </c>
      <c r="G2072" s="832" t="s">
        <v>6673</v>
      </c>
      <c r="H2072" s="849">
        <v>1643</v>
      </c>
      <c r="I2072" s="849">
        <v>290811</v>
      </c>
      <c r="J2072" s="832">
        <v>0.72644271361553947</v>
      </c>
      <c r="K2072" s="832">
        <v>177</v>
      </c>
      <c r="L2072" s="849">
        <v>2249</v>
      </c>
      <c r="M2072" s="849">
        <v>400322</v>
      </c>
      <c r="N2072" s="832">
        <v>1</v>
      </c>
      <c r="O2072" s="832">
        <v>178</v>
      </c>
      <c r="P2072" s="849">
        <v>241</v>
      </c>
      <c r="Q2072" s="849">
        <v>43139</v>
      </c>
      <c r="R2072" s="837">
        <v>0.10776075259416169</v>
      </c>
      <c r="S2072" s="850">
        <v>179</v>
      </c>
    </row>
    <row r="2073" spans="1:19" ht="14.45" customHeight="1" x14ac:dyDescent="0.2">
      <c r="A2073" s="831" t="s">
        <v>6366</v>
      </c>
      <c r="B2073" s="832" t="s">
        <v>6367</v>
      </c>
      <c r="C2073" s="832" t="s">
        <v>616</v>
      </c>
      <c r="D2073" s="832" t="s">
        <v>3264</v>
      </c>
      <c r="E2073" s="832" t="s">
        <v>6657</v>
      </c>
      <c r="F2073" s="832" t="s">
        <v>6676</v>
      </c>
      <c r="G2073" s="832" t="s">
        <v>6677</v>
      </c>
      <c r="H2073" s="849">
        <v>268</v>
      </c>
      <c r="I2073" s="849">
        <v>0</v>
      </c>
      <c r="J2073" s="832"/>
      <c r="K2073" s="832">
        <v>0</v>
      </c>
      <c r="L2073" s="849">
        <v>459</v>
      </c>
      <c r="M2073" s="849">
        <v>0</v>
      </c>
      <c r="N2073" s="832"/>
      <c r="O2073" s="832">
        <v>0</v>
      </c>
      <c r="P2073" s="849">
        <v>58</v>
      </c>
      <c r="Q2073" s="849">
        <v>0</v>
      </c>
      <c r="R2073" s="837"/>
      <c r="S2073" s="850">
        <v>0</v>
      </c>
    </row>
    <row r="2074" spans="1:19" ht="14.45" customHeight="1" x14ac:dyDescent="0.2">
      <c r="A2074" s="831" t="s">
        <v>6366</v>
      </c>
      <c r="B2074" s="832" t="s">
        <v>6367</v>
      </c>
      <c r="C2074" s="832" t="s">
        <v>616</v>
      </c>
      <c r="D2074" s="832" t="s">
        <v>3264</v>
      </c>
      <c r="E2074" s="832" t="s">
        <v>6657</v>
      </c>
      <c r="F2074" s="832" t="s">
        <v>6678</v>
      </c>
      <c r="G2074" s="832" t="s">
        <v>6679</v>
      </c>
      <c r="H2074" s="849">
        <v>5</v>
      </c>
      <c r="I2074" s="849">
        <v>0</v>
      </c>
      <c r="J2074" s="832"/>
      <c r="K2074" s="832">
        <v>0</v>
      </c>
      <c r="L2074" s="849">
        <v>33</v>
      </c>
      <c r="M2074" s="849">
        <v>0</v>
      </c>
      <c r="N2074" s="832"/>
      <c r="O2074" s="832">
        <v>0</v>
      </c>
      <c r="P2074" s="849">
        <v>4</v>
      </c>
      <c r="Q2074" s="849">
        <v>0</v>
      </c>
      <c r="R2074" s="837"/>
      <c r="S2074" s="850">
        <v>0</v>
      </c>
    </row>
    <row r="2075" spans="1:19" ht="14.45" customHeight="1" x14ac:dyDescent="0.2">
      <c r="A2075" s="831" t="s">
        <v>6366</v>
      </c>
      <c r="B2075" s="832" t="s">
        <v>6367</v>
      </c>
      <c r="C2075" s="832" t="s">
        <v>616</v>
      </c>
      <c r="D2075" s="832" t="s">
        <v>3264</v>
      </c>
      <c r="E2075" s="832" t="s">
        <v>6657</v>
      </c>
      <c r="F2075" s="832" t="s">
        <v>6680</v>
      </c>
      <c r="G2075" s="832" t="s">
        <v>6681</v>
      </c>
      <c r="H2075" s="849">
        <v>599</v>
      </c>
      <c r="I2075" s="849">
        <v>145557</v>
      </c>
      <c r="J2075" s="832">
        <v>0.6080989622499624</v>
      </c>
      <c r="K2075" s="832">
        <v>243</v>
      </c>
      <c r="L2075" s="849">
        <v>981</v>
      </c>
      <c r="M2075" s="849">
        <v>239364</v>
      </c>
      <c r="N2075" s="832">
        <v>1</v>
      </c>
      <c r="O2075" s="832">
        <v>244</v>
      </c>
      <c r="P2075" s="849">
        <v>102</v>
      </c>
      <c r="Q2075" s="849">
        <v>24990</v>
      </c>
      <c r="R2075" s="837">
        <v>0.10440166441068832</v>
      </c>
      <c r="S2075" s="850">
        <v>245</v>
      </c>
    </row>
    <row r="2076" spans="1:19" ht="14.45" customHeight="1" x14ac:dyDescent="0.2">
      <c r="A2076" s="831" t="s">
        <v>6366</v>
      </c>
      <c r="B2076" s="832" t="s">
        <v>6367</v>
      </c>
      <c r="C2076" s="832" t="s">
        <v>616</v>
      </c>
      <c r="D2076" s="832" t="s">
        <v>3264</v>
      </c>
      <c r="E2076" s="832" t="s">
        <v>6657</v>
      </c>
      <c r="F2076" s="832" t="s">
        <v>6682</v>
      </c>
      <c r="G2076" s="832" t="s">
        <v>6683</v>
      </c>
      <c r="H2076" s="849">
        <v>1713</v>
      </c>
      <c r="I2076" s="849">
        <v>57099.94</v>
      </c>
      <c r="J2076" s="832">
        <v>1.1789392096185023</v>
      </c>
      <c r="K2076" s="832">
        <v>33.333298307063636</v>
      </c>
      <c r="L2076" s="849">
        <v>1453</v>
      </c>
      <c r="M2076" s="849">
        <v>48433.320000000007</v>
      </c>
      <c r="N2076" s="832">
        <v>1</v>
      </c>
      <c r="O2076" s="832">
        <v>33.333324156916731</v>
      </c>
      <c r="P2076" s="849">
        <v>254</v>
      </c>
      <c r="Q2076" s="849">
        <v>8466.65</v>
      </c>
      <c r="R2076" s="837">
        <v>0.1748104404158129</v>
      </c>
      <c r="S2076" s="850">
        <v>33.333267716535431</v>
      </c>
    </row>
    <row r="2077" spans="1:19" ht="14.45" customHeight="1" x14ac:dyDescent="0.2">
      <c r="A2077" s="831" t="s">
        <v>6366</v>
      </c>
      <c r="B2077" s="832" t="s">
        <v>6367</v>
      </c>
      <c r="C2077" s="832" t="s">
        <v>616</v>
      </c>
      <c r="D2077" s="832" t="s">
        <v>3264</v>
      </c>
      <c r="E2077" s="832" t="s">
        <v>6657</v>
      </c>
      <c r="F2077" s="832" t="s">
        <v>6684</v>
      </c>
      <c r="G2077" s="832" t="s">
        <v>6685</v>
      </c>
      <c r="H2077" s="849">
        <v>1515</v>
      </c>
      <c r="I2077" s="849">
        <v>56055</v>
      </c>
      <c r="J2077" s="832">
        <v>0.72349570200573066</v>
      </c>
      <c r="K2077" s="832">
        <v>37</v>
      </c>
      <c r="L2077" s="849">
        <v>2094</v>
      </c>
      <c r="M2077" s="849">
        <v>77478</v>
      </c>
      <c r="N2077" s="832">
        <v>1</v>
      </c>
      <c r="O2077" s="832">
        <v>37</v>
      </c>
      <c r="P2077" s="849">
        <v>215</v>
      </c>
      <c r="Q2077" s="849">
        <v>8170</v>
      </c>
      <c r="R2077" s="837">
        <v>0.10544928883037766</v>
      </c>
      <c r="S2077" s="850">
        <v>38</v>
      </c>
    </row>
    <row r="2078" spans="1:19" ht="14.45" customHeight="1" x14ac:dyDescent="0.2">
      <c r="A2078" s="831" t="s">
        <v>6366</v>
      </c>
      <c r="B2078" s="832" t="s">
        <v>6367</v>
      </c>
      <c r="C2078" s="832" t="s">
        <v>616</v>
      </c>
      <c r="D2078" s="832" t="s">
        <v>3264</v>
      </c>
      <c r="E2078" s="832" t="s">
        <v>6657</v>
      </c>
      <c r="F2078" s="832" t="s">
        <v>6686</v>
      </c>
      <c r="G2078" s="832" t="s">
        <v>6687</v>
      </c>
      <c r="H2078" s="849">
        <v>1</v>
      </c>
      <c r="I2078" s="849">
        <v>86</v>
      </c>
      <c r="J2078" s="832"/>
      <c r="K2078" s="832">
        <v>86</v>
      </c>
      <c r="L2078" s="849"/>
      <c r="M2078" s="849"/>
      <c r="N2078" s="832"/>
      <c r="O2078" s="832"/>
      <c r="P2078" s="849"/>
      <c r="Q2078" s="849"/>
      <c r="R2078" s="837"/>
      <c r="S2078" s="850"/>
    </row>
    <row r="2079" spans="1:19" ht="14.45" customHeight="1" x14ac:dyDescent="0.2">
      <c r="A2079" s="831" t="s">
        <v>6366</v>
      </c>
      <c r="B2079" s="832" t="s">
        <v>6367</v>
      </c>
      <c r="C2079" s="832" t="s">
        <v>616</v>
      </c>
      <c r="D2079" s="832" t="s">
        <v>3264</v>
      </c>
      <c r="E2079" s="832" t="s">
        <v>6657</v>
      </c>
      <c r="F2079" s="832" t="s">
        <v>6688</v>
      </c>
      <c r="G2079" s="832" t="s">
        <v>6689</v>
      </c>
      <c r="H2079" s="849">
        <v>253</v>
      </c>
      <c r="I2079" s="849">
        <v>8096</v>
      </c>
      <c r="J2079" s="832">
        <v>0.91335740072202165</v>
      </c>
      <c r="K2079" s="832">
        <v>32</v>
      </c>
      <c r="L2079" s="849">
        <v>277</v>
      </c>
      <c r="M2079" s="849">
        <v>8864</v>
      </c>
      <c r="N2079" s="832">
        <v>1</v>
      </c>
      <c r="O2079" s="832">
        <v>32</v>
      </c>
      <c r="P2079" s="849">
        <v>37</v>
      </c>
      <c r="Q2079" s="849">
        <v>1221</v>
      </c>
      <c r="R2079" s="837">
        <v>0.13774819494584836</v>
      </c>
      <c r="S2079" s="850">
        <v>33</v>
      </c>
    </row>
    <row r="2080" spans="1:19" ht="14.45" customHeight="1" x14ac:dyDescent="0.2">
      <c r="A2080" s="831" t="s">
        <v>6366</v>
      </c>
      <c r="B2080" s="832" t="s">
        <v>6367</v>
      </c>
      <c r="C2080" s="832" t="s">
        <v>616</v>
      </c>
      <c r="D2080" s="832" t="s">
        <v>3264</v>
      </c>
      <c r="E2080" s="832" t="s">
        <v>6657</v>
      </c>
      <c r="F2080" s="832" t="s">
        <v>6694</v>
      </c>
      <c r="G2080" s="832" t="s">
        <v>6695</v>
      </c>
      <c r="H2080" s="849">
        <v>178</v>
      </c>
      <c r="I2080" s="849">
        <v>23496</v>
      </c>
      <c r="J2080" s="832">
        <v>0.42482100238663484</v>
      </c>
      <c r="K2080" s="832">
        <v>132</v>
      </c>
      <c r="L2080" s="849">
        <v>419</v>
      </c>
      <c r="M2080" s="849">
        <v>55308</v>
      </c>
      <c r="N2080" s="832">
        <v>1</v>
      </c>
      <c r="O2080" s="832">
        <v>132</v>
      </c>
      <c r="P2080" s="849">
        <v>54</v>
      </c>
      <c r="Q2080" s="849">
        <v>7290</v>
      </c>
      <c r="R2080" s="837">
        <v>0.13180733347797788</v>
      </c>
      <c r="S2080" s="850">
        <v>135</v>
      </c>
    </row>
    <row r="2081" spans="1:19" ht="14.45" customHeight="1" x14ac:dyDescent="0.2">
      <c r="A2081" s="831" t="s">
        <v>6366</v>
      </c>
      <c r="B2081" s="832" t="s">
        <v>6367</v>
      </c>
      <c r="C2081" s="832" t="s">
        <v>616</v>
      </c>
      <c r="D2081" s="832" t="s">
        <v>3264</v>
      </c>
      <c r="E2081" s="832" t="s">
        <v>6657</v>
      </c>
      <c r="F2081" s="832" t="s">
        <v>6698</v>
      </c>
      <c r="G2081" s="832" t="s">
        <v>6699</v>
      </c>
      <c r="H2081" s="849">
        <v>54</v>
      </c>
      <c r="I2081" s="849">
        <v>19170</v>
      </c>
      <c r="J2081" s="832">
        <v>0.33540372670807456</v>
      </c>
      <c r="K2081" s="832">
        <v>355</v>
      </c>
      <c r="L2081" s="849">
        <v>161</v>
      </c>
      <c r="M2081" s="849">
        <v>57155</v>
      </c>
      <c r="N2081" s="832">
        <v>1</v>
      </c>
      <c r="O2081" s="832">
        <v>355</v>
      </c>
      <c r="P2081" s="849">
        <v>13</v>
      </c>
      <c r="Q2081" s="849">
        <v>4654</v>
      </c>
      <c r="R2081" s="837">
        <v>8.1427696614469428E-2</v>
      </c>
      <c r="S2081" s="850">
        <v>358</v>
      </c>
    </row>
    <row r="2082" spans="1:19" ht="14.45" customHeight="1" x14ac:dyDescent="0.2">
      <c r="A2082" s="831" t="s">
        <v>6366</v>
      </c>
      <c r="B2082" s="832" t="s">
        <v>6367</v>
      </c>
      <c r="C2082" s="832" t="s">
        <v>616</v>
      </c>
      <c r="D2082" s="832" t="s">
        <v>3264</v>
      </c>
      <c r="E2082" s="832" t="s">
        <v>6657</v>
      </c>
      <c r="F2082" s="832" t="s">
        <v>6700</v>
      </c>
      <c r="G2082" s="832" t="s">
        <v>6701</v>
      </c>
      <c r="H2082" s="849">
        <v>390</v>
      </c>
      <c r="I2082" s="849">
        <v>23010</v>
      </c>
      <c r="J2082" s="832">
        <v>0.69298879653053846</v>
      </c>
      <c r="K2082" s="832">
        <v>59</v>
      </c>
      <c r="L2082" s="849">
        <v>561</v>
      </c>
      <c r="M2082" s="849">
        <v>33204</v>
      </c>
      <c r="N2082" s="832">
        <v>1</v>
      </c>
      <c r="O2082" s="832">
        <v>59.18716577540107</v>
      </c>
      <c r="P2082" s="849">
        <v>62</v>
      </c>
      <c r="Q2082" s="849">
        <v>3782</v>
      </c>
      <c r="R2082" s="837">
        <v>0.11390193952535839</v>
      </c>
      <c r="S2082" s="850">
        <v>61</v>
      </c>
    </row>
    <row r="2083" spans="1:19" ht="14.45" customHeight="1" x14ac:dyDescent="0.2">
      <c r="A2083" s="831" t="s">
        <v>6366</v>
      </c>
      <c r="B2083" s="832" t="s">
        <v>6367</v>
      </c>
      <c r="C2083" s="832" t="s">
        <v>616</v>
      </c>
      <c r="D2083" s="832" t="s">
        <v>3264</v>
      </c>
      <c r="E2083" s="832" t="s">
        <v>6657</v>
      </c>
      <c r="F2083" s="832" t="s">
        <v>6702</v>
      </c>
      <c r="G2083" s="832" t="s">
        <v>6703</v>
      </c>
      <c r="H2083" s="849">
        <v>19</v>
      </c>
      <c r="I2083" s="849">
        <v>13319</v>
      </c>
      <c r="J2083" s="832"/>
      <c r="K2083" s="832">
        <v>701</v>
      </c>
      <c r="L2083" s="849"/>
      <c r="M2083" s="849"/>
      <c r="N2083" s="832"/>
      <c r="O2083" s="832"/>
      <c r="P2083" s="849"/>
      <c r="Q2083" s="849"/>
      <c r="R2083" s="837"/>
      <c r="S2083" s="850"/>
    </row>
    <row r="2084" spans="1:19" ht="14.45" customHeight="1" x14ac:dyDescent="0.2">
      <c r="A2084" s="831" t="s">
        <v>6366</v>
      </c>
      <c r="B2084" s="832" t="s">
        <v>6367</v>
      </c>
      <c r="C2084" s="832" t="s">
        <v>616</v>
      </c>
      <c r="D2084" s="832" t="s">
        <v>3264</v>
      </c>
      <c r="E2084" s="832" t="s">
        <v>6657</v>
      </c>
      <c r="F2084" s="832" t="s">
        <v>6704</v>
      </c>
      <c r="G2084" s="832" t="s">
        <v>6705</v>
      </c>
      <c r="H2084" s="849">
        <v>3</v>
      </c>
      <c r="I2084" s="849">
        <v>177</v>
      </c>
      <c r="J2084" s="832">
        <v>3</v>
      </c>
      <c r="K2084" s="832">
        <v>59</v>
      </c>
      <c r="L2084" s="849">
        <v>1</v>
      </c>
      <c r="M2084" s="849">
        <v>59</v>
      </c>
      <c r="N2084" s="832">
        <v>1</v>
      </c>
      <c r="O2084" s="832">
        <v>59</v>
      </c>
      <c r="P2084" s="849"/>
      <c r="Q2084" s="849"/>
      <c r="R2084" s="837"/>
      <c r="S2084" s="850"/>
    </row>
    <row r="2085" spans="1:19" ht="14.45" customHeight="1" x14ac:dyDescent="0.2">
      <c r="A2085" s="831" t="s">
        <v>6366</v>
      </c>
      <c r="B2085" s="832" t="s">
        <v>6367</v>
      </c>
      <c r="C2085" s="832" t="s">
        <v>616</v>
      </c>
      <c r="D2085" s="832" t="s">
        <v>3264</v>
      </c>
      <c r="E2085" s="832" t="s">
        <v>6657</v>
      </c>
      <c r="F2085" s="832" t="s">
        <v>6706</v>
      </c>
      <c r="G2085" s="832" t="s">
        <v>6707</v>
      </c>
      <c r="H2085" s="849">
        <v>1</v>
      </c>
      <c r="I2085" s="849">
        <v>116</v>
      </c>
      <c r="J2085" s="832">
        <v>0.33526011560693642</v>
      </c>
      <c r="K2085" s="832">
        <v>116</v>
      </c>
      <c r="L2085" s="849">
        <v>3</v>
      </c>
      <c r="M2085" s="849">
        <v>346</v>
      </c>
      <c r="N2085" s="832">
        <v>1</v>
      </c>
      <c r="O2085" s="832">
        <v>115.33333333333333</v>
      </c>
      <c r="P2085" s="849">
        <v>1</v>
      </c>
      <c r="Q2085" s="849">
        <v>116</v>
      </c>
      <c r="R2085" s="837">
        <v>0.33526011560693642</v>
      </c>
      <c r="S2085" s="850">
        <v>116</v>
      </c>
    </row>
    <row r="2086" spans="1:19" ht="14.45" customHeight="1" x14ac:dyDescent="0.2">
      <c r="A2086" s="831" t="s">
        <v>6366</v>
      </c>
      <c r="B2086" s="832" t="s">
        <v>6367</v>
      </c>
      <c r="C2086" s="832" t="s">
        <v>616</v>
      </c>
      <c r="D2086" s="832" t="s">
        <v>3264</v>
      </c>
      <c r="E2086" s="832" t="s">
        <v>6657</v>
      </c>
      <c r="F2086" s="832" t="s">
        <v>6708</v>
      </c>
      <c r="G2086" s="832" t="s">
        <v>6709</v>
      </c>
      <c r="H2086" s="849"/>
      <c r="I2086" s="849"/>
      <c r="J2086" s="832"/>
      <c r="K2086" s="832"/>
      <c r="L2086" s="849">
        <v>93</v>
      </c>
      <c r="M2086" s="849">
        <v>0</v>
      </c>
      <c r="N2086" s="832"/>
      <c r="O2086" s="832">
        <v>0</v>
      </c>
      <c r="P2086" s="849">
        <v>10</v>
      </c>
      <c r="Q2086" s="849">
        <v>0</v>
      </c>
      <c r="R2086" s="837"/>
      <c r="S2086" s="850">
        <v>0</v>
      </c>
    </row>
    <row r="2087" spans="1:19" ht="14.45" customHeight="1" x14ac:dyDescent="0.2">
      <c r="A2087" s="831" t="s">
        <v>6366</v>
      </c>
      <c r="B2087" s="832" t="s">
        <v>6367</v>
      </c>
      <c r="C2087" s="832" t="s">
        <v>616</v>
      </c>
      <c r="D2087" s="832" t="s">
        <v>3260</v>
      </c>
      <c r="E2087" s="832" t="s">
        <v>6368</v>
      </c>
      <c r="F2087" s="832" t="s">
        <v>6369</v>
      </c>
      <c r="G2087" s="832" t="s">
        <v>6370</v>
      </c>
      <c r="H2087" s="849"/>
      <c r="I2087" s="849"/>
      <c r="J2087" s="832"/>
      <c r="K2087" s="832"/>
      <c r="L2087" s="849"/>
      <c r="M2087" s="849"/>
      <c r="N2087" s="832"/>
      <c r="O2087" s="832"/>
      <c r="P2087" s="849">
        <v>9.1999999999999993</v>
      </c>
      <c r="Q2087" s="849">
        <v>500.47999999999996</v>
      </c>
      <c r="R2087" s="837"/>
      <c r="S2087" s="850">
        <v>54.4</v>
      </c>
    </row>
    <row r="2088" spans="1:19" ht="14.45" customHeight="1" x14ac:dyDescent="0.2">
      <c r="A2088" s="831" t="s">
        <v>6366</v>
      </c>
      <c r="B2088" s="832" t="s">
        <v>6367</v>
      </c>
      <c r="C2088" s="832" t="s">
        <v>616</v>
      </c>
      <c r="D2088" s="832" t="s">
        <v>3260</v>
      </c>
      <c r="E2088" s="832" t="s">
        <v>6368</v>
      </c>
      <c r="F2088" s="832" t="s">
        <v>6371</v>
      </c>
      <c r="G2088" s="832" t="s">
        <v>6370</v>
      </c>
      <c r="H2088" s="849"/>
      <c r="I2088" s="849"/>
      <c r="J2088" s="832"/>
      <c r="K2088" s="832"/>
      <c r="L2088" s="849"/>
      <c r="M2088" s="849"/>
      <c r="N2088" s="832"/>
      <c r="O2088" s="832"/>
      <c r="P2088" s="849">
        <v>6.3999999999999995</v>
      </c>
      <c r="Q2088" s="849">
        <v>696.68999999999994</v>
      </c>
      <c r="R2088" s="837"/>
      <c r="S2088" s="850">
        <v>108.85781249999999</v>
      </c>
    </row>
    <row r="2089" spans="1:19" ht="14.45" customHeight="1" x14ac:dyDescent="0.2">
      <c r="A2089" s="831" t="s">
        <v>6366</v>
      </c>
      <c r="B2089" s="832" t="s">
        <v>6367</v>
      </c>
      <c r="C2089" s="832" t="s">
        <v>616</v>
      </c>
      <c r="D2089" s="832" t="s">
        <v>3260</v>
      </c>
      <c r="E2089" s="832" t="s">
        <v>6368</v>
      </c>
      <c r="F2089" s="832" t="s">
        <v>6375</v>
      </c>
      <c r="G2089" s="832" t="s">
        <v>6376</v>
      </c>
      <c r="H2089" s="849"/>
      <c r="I2089" s="849"/>
      <c r="J2089" s="832"/>
      <c r="K2089" s="832"/>
      <c r="L2089" s="849"/>
      <c r="M2089" s="849"/>
      <c r="N2089" s="832"/>
      <c r="O2089" s="832"/>
      <c r="P2089" s="849">
        <v>3.2</v>
      </c>
      <c r="Q2089" s="849">
        <v>41.13</v>
      </c>
      <c r="R2089" s="837"/>
      <c r="S2089" s="850">
        <v>12.853125</v>
      </c>
    </row>
    <row r="2090" spans="1:19" ht="14.45" customHeight="1" x14ac:dyDescent="0.2">
      <c r="A2090" s="831" t="s">
        <v>6366</v>
      </c>
      <c r="B2090" s="832" t="s">
        <v>6367</v>
      </c>
      <c r="C2090" s="832" t="s">
        <v>616</v>
      </c>
      <c r="D2090" s="832" t="s">
        <v>3260</v>
      </c>
      <c r="E2090" s="832" t="s">
        <v>6368</v>
      </c>
      <c r="F2090" s="832" t="s">
        <v>6377</v>
      </c>
      <c r="G2090" s="832" t="s">
        <v>6378</v>
      </c>
      <c r="H2090" s="849"/>
      <c r="I2090" s="849"/>
      <c r="J2090" s="832"/>
      <c r="K2090" s="832"/>
      <c r="L2090" s="849"/>
      <c r="M2090" s="849"/>
      <c r="N2090" s="832"/>
      <c r="O2090" s="832"/>
      <c r="P2090" s="849">
        <v>32</v>
      </c>
      <c r="Q2090" s="849">
        <v>6561.28</v>
      </c>
      <c r="R2090" s="837"/>
      <c r="S2090" s="850">
        <v>205.04</v>
      </c>
    </row>
    <row r="2091" spans="1:19" ht="14.45" customHeight="1" x14ac:dyDescent="0.2">
      <c r="A2091" s="831" t="s">
        <v>6366</v>
      </c>
      <c r="B2091" s="832" t="s">
        <v>6367</v>
      </c>
      <c r="C2091" s="832" t="s">
        <v>616</v>
      </c>
      <c r="D2091" s="832" t="s">
        <v>3260</v>
      </c>
      <c r="E2091" s="832" t="s">
        <v>6368</v>
      </c>
      <c r="F2091" s="832" t="s">
        <v>6393</v>
      </c>
      <c r="G2091" s="832" t="s">
        <v>3205</v>
      </c>
      <c r="H2091" s="849"/>
      <c r="I2091" s="849"/>
      <c r="J2091" s="832"/>
      <c r="K2091" s="832"/>
      <c r="L2091" s="849"/>
      <c r="M2091" s="849"/>
      <c r="N2091" s="832"/>
      <c r="O2091" s="832"/>
      <c r="P2091" s="849">
        <v>222.17</v>
      </c>
      <c r="Q2091" s="849">
        <v>2908950.9099999997</v>
      </c>
      <c r="R2091" s="837"/>
      <c r="S2091" s="850">
        <v>13093.356033667911</v>
      </c>
    </row>
    <row r="2092" spans="1:19" ht="14.45" customHeight="1" x14ac:dyDescent="0.2">
      <c r="A2092" s="831" t="s">
        <v>6366</v>
      </c>
      <c r="B2092" s="832" t="s">
        <v>6367</v>
      </c>
      <c r="C2092" s="832" t="s">
        <v>616</v>
      </c>
      <c r="D2092" s="832" t="s">
        <v>3260</v>
      </c>
      <c r="E2092" s="832" t="s">
        <v>6368</v>
      </c>
      <c r="F2092" s="832" t="s">
        <v>6400</v>
      </c>
      <c r="G2092" s="832" t="s">
        <v>4461</v>
      </c>
      <c r="H2092" s="849"/>
      <c r="I2092" s="849"/>
      <c r="J2092" s="832"/>
      <c r="K2092" s="832"/>
      <c r="L2092" s="849"/>
      <c r="M2092" s="849"/>
      <c r="N2092" s="832"/>
      <c r="O2092" s="832"/>
      <c r="P2092" s="849">
        <v>2</v>
      </c>
      <c r="Q2092" s="849">
        <v>48044.4</v>
      </c>
      <c r="R2092" s="837"/>
      <c r="S2092" s="850">
        <v>24022.2</v>
      </c>
    </row>
    <row r="2093" spans="1:19" ht="14.45" customHeight="1" x14ac:dyDescent="0.2">
      <c r="A2093" s="831" t="s">
        <v>6366</v>
      </c>
      <c r="B2093" s="832" t="s">
        <v>6367</v>
      </c>
      <c r="C2093" s="832" t="s">
        <v>616</v>
      </c>
      <c r="D2093" s="832" t="s">
        <v>3260</v>
      </c>
      <c r="E2093" s="832" t="s">
        <v>6368</v>
      </c>
      <c r="F2093" s="832" t="s">
        <v>6401</v>
      </c>
      <c r="G2093" s="832" t="s">
        <v>6402</v>
      </c>
      <c r="H2093" s="849"/>
      <c r="I2093" s="849"/>
      <c r="J2093" s="832"/>
      <c r="K2093" s="832"/>
      <c r="L2093" s="849"/>
      <c r="M2093" s="849"/>
      <c r="N2093" s="832"/>
      <c r="O2093" s="832"/>
      <c r="P2093" s="849">
        <v>36</v>
      </c>
      <c r="Q2093" s="849">
        <v>297347.40000000002</v>
      </c>
      <c r="R2093" s="837"/>
      <c r="S2093" s="850">
        <v>8259.6500000000015</v>
      </c>
    </row>
    <row r="2094" spans="1:19" ht="14.45" customHeight="1" x14ac:dyDescent="0.2">
      <c r="A2094" s="831" t="s">
        <v>6366</v>
      </c>
      <c r="B2094" s="832" t="s">
        <v>6367</v>
      </c>
      <c r="C2094" s="832" t="s">
        <v>616</v>
      </c>
      <c r="D2094" s="832" t="s">
        <v>3260</v>
      </c>
      <c r="E2094" s="832" t="s">
        <v>6368</v>
      </c>
      <c r="F2094" s="832" t="s">
        <v>6407</v>
      </c>
      <c r="G2094" s="832" t="s">
        <v>4461</v>
      </c>
      <c r="H2094" s="849"/>
      <c r="I2094" s="849"/>
      <c r="J2094" s="832"/>
      <c r="K2094" s="832"/>
      <c r="L2094" s="849"/>
      <c r="M2094" s="849"/>
      <c r="N2094" s="832"/>
      <c r="O2094" s="832"/>
      <c r="P2094" s="849">
        <v>1</v>
      </c>
      <c r="Q2094" s="849">
        <v>72066.600000000006</v>
      </c>
      <c r="R2094" s="837"/>
      <c r="S2094" s="850">
        <v>72066.600000000006</v>
      </c>
    </row>
    <row r="2095" spans="1:19" ht="14.45" customHeight="1" x14ac:dyDescent="0.2">
      <c r="A2095" s="831" t="s">
        <v>6366</v>
      </c>
      <c r="B2095" s="832" t="s">
        <v>6367</v>
      </c>
      <c r="C2095" s="832" t="s">
        <v>616</v>
      </c>
      <c r="D2095" s="832" t="s">
        <v>3260</v>
      </c>
      <c r="E2095" s="832" t="s">
        <v>6368</v>
      </c>
      <c r="F2095" s="832" t="s">
        <v>6408</v>
      </c>
      <c r="G2095" s="832" t="s">
        <v>2288</v>
      </c>
      <c r="H2095" s="849"/>
      <c r="I2095" s="849"/>
      <c r="J2095" s="832"/>
      <c r="K2095" s="832"/>
      <c r="L2095" s="849"/>
      <c r="M2095" s="849"/>
      <c r="N2095" s="832"/>
      <c r="O2095" s="832"/>
      <c r="P2095" s="849">
        <v>55.400000000000006</v>
      </c>
      <c r="Q2095" s="849">
        <v>357333.57999999996</v>
      </c>
      <c r="R2095" s="837"/>
      <c r="S2095" s="850">
        <v>6450.0646209386268</v>
      </c>
    </row>
    <row r="2096" spans="1:19" ht="14.45" customHeight="1" x14ac:dyDescent="0.2">
      <c r="A2096" s="831" t="s">
        <v>6366</v>
      </c>
      <c r="B2096" s="832" t="s">
        <v>6367</v>
      </c>
      <c r="C2096" s="832" t="s">
        <v>616</v>
      </c>
      <c r="D2096" s="832" t="s">
        <v>3260</v>
      </c>
      <c r="E2096" s="832" t="s">
        <v>6368</v>
      </c>
      <c r="F2096" s="832" t="s">
        <v>6409</v>
      </c>
      <c r="G2096" s="832" t="s">
        <v>2288</v>
      </c>
      <c r="H2096" s="849"/>
      <c r="I2096" s="849"/>
      <c r="J2096" s="832"/>
      <c r="K2096" s="832"/>
      <c r="L2096" s="849"/>
      <c r="M2096" s="849"/>
      <c r="N2096" s="832"/>
      <c r="O2096" s="832"/>
      <c r="P2096" s="849">
        <v>32.15</v>
      </c>
      <c r="Q2096" s="849">
        <v>829405.7</v>
      </c>
      <c r="R2096" s="837"/>
      <c r="S2096" s="850">
        <v>25798</v>
      </c>
    </row>
    <row r="2097" spans="1:19" ht="14.45" customHeight="1" x14ac:dyDescent="0.2">
      <c r="A2097" s="831" t="s">
        <v>6366</v>
      </c>
      <c r="B2097" s="832" t="s">
        <v>6367</v>
      </c>
      <c r="C2097" s="832" t="s">
        <v>616</v>
      </c>
      <c r="D2097" s="832" t="s">
        <v>3260</v>
      </c>
      <c r="E2097" s="832" t="s">
        <v>6368</v>
      </c>
      <c r="F2097" s="832" t="s">
        <v>6410</v>
      </c>
      <c r="G2097" s="832" t="s">
        <v>2298</v>
      </c>
      <c r="H2097" s="849"/>
      <c r="I2097" s="849"/>
      <c r="J2097" s="832"/>
      <c r="K2097" s="832"/>
      <c r="L2097" s="849"/>
      <c r="M2097" s="849"/>
      <c r="N2097" s="832"/>
      <c r="O2097" s="832"/>
      <c r="P2097" s="849">
        <v>146.16</v>
      </c>
      <c r="Q2097" s="849">
        <v>714808.64</v>
      </c>
      <c r="R2097" s="837"/>
      <c r="S2097" s="850">
        <v>4890.5900383141761</v>
      </c>
    </row>
    <row r="2098" spans="1:19" ht="14.45" customHeight="1" x14ac:dyDescent="0.2">
      <c r="A2098" s="831" t="s">
        <v>6366</v>
      </c>
      <c r="B2098" s="832" t="s">
        <v>6367</v>
      </c>
      <c r="C2098" s="832" t="s">
        <v>616</v>
      </c>
      <c r="D2098" s="832" t="s">
        <v>3260</v>
      </c>
      <c r="E2098" s="832" t="s">
        <v>6368</v>
      </c>
      <c r="F2098" s="832" t="s">
        <v>6412</v>
      </c>
      <c r="G2098" s="832" t="s">
        <v>3215</v>
      </c>
      <c r="H2098" s="849"/>
      <c r="I2098" s="849"/>
      <c r="J2098" s="832"/>
      <c r="K2098" s="832"/>
      <c r="L2098" s="849"/>
      <c r="M2098" s="849"/>
      <c r="N2098" s="832"/>
      <c r="O2098" s="832"/>
      <c r="P2098" s="849">
        <v>10.85</v>
      </c>
      <c r="Q2098" s="849">
        <v>99281.08</v>
      </c>
      <c r="R2098" s="837"/>
      <c r="S2098" s="850">
        <v>9150.3299539170512</v>
      </c>
    </row>
    <row r="2099" spans="1:19" ht="14.45" customHeight="1" x14ac:dyDescent="0.2">
      <c r="A2099" s="831" t="s">
        <v>6366</v>
      </c>
      <c r="B2099" s="832" t="s">
        <v>6367</v>
      </c>
      <c r="C2099" s="832" t="s">
        <v>616</v>
      </c>
      <c r="D2099" s="832" t="s">
        <v>3260</v>
      </c>
      <c r="E2099" s="832" t="s">
        <v>6368</v>
      </c>
      <c r="F2099" s="832" t="s">
        <v>6421</v>
      </c>
      <c r="G2099" s="832" t="s">
        <v>2258</v>
      </c>
      <c r="H2099" s="849"/>
      <c r="I2099" s="849"/>
      <c r="J2099" s="832"/>
      <c r="K2099" s="832"/>
      <c r="L2099" s="849"/>
      <c r="M2099" s="849"/>
      <c r="N2099" s="832"/>
      <c r="O2099" s="832"/>
      <c r="P2099" s="849">
        <v>82</v>
      </c>
      <c r="Q2099" s="849">
        <v>105850.52</v>
      </c>
      <c r="R2099" s="837"/>
      <c r="S2099" s="850">
        <v>1290.8600000000001</v>
      </c>
    </row>
    <row r="2100" spans="1:19" ht="14.45" customHeight="1" x14ac:dyDescent="0.2">
      <c r="A2100" s="831" t="s">
        <v>6366</v>
      </c>
      <c r="B2100" s="832" t="s">
        <v>6367</v>
      </c>
      <c r="C2100" s="832" t="s">
        <v>616</v>
      </c>
      <c r="D2100" s="832" t="s">
        <v>3260</v>
      </c>
      <c r="E2100" s="832" t="s">
        <v>6368</v>
      </c>
      <c r="F2100" s="832" t="s">
        <v>6423</v>
      </c>
      <c r="G2100" s="832" t="s">
        <v>1445</v>
      </c>
      <c r="H2100" s="849"/>
      <c r="I2100" s="849"/>
      <c r="J2100" s="832"/>
      <c r="K2100" s="832"/>
      <c r="L2100" s="849"/>
      <c r="M2100" s="849"/>
      <c r="N2100" s="832"/>
      <c r="O2100" s="832"/>
      <c r="P2100" s="849">
        <v>62.400000000000006</v>
      </c>
      <c r="Q2100" s="849">
        <v>10926.1</v>
      </c>
      <c r="R2100" s="837"/>
      <c r="S2100" s="850">
        <v>175.09775641025641</v>
      </c>
    </row>
    <row r="2101" spans="1:19" ht="14.45" customHeight="1" x14ac:dyDescent="0.2">
      <c r="A2101" s="831" t="s">
        <v>6366</v>
      </c>
      <c r="B2101" s="832" t="s">
        <v>6367</v>
      </c>
      <c r="C2101" s="832" t="s">
        <v>616</v>
      </c>
      <c r="D2101" s="832" t="s">
        <v>3260</v>
      </c>
      <c r="E2101" s="832" t="s">
        <v>6368</v>
      </c>
      <c r="F2101" s="832" t="s">
        <v>6424</v>
      </c>
      <c r="G2101" s="832" t="s">
        <v>881</v>
      </c>
      <c r="H2101" s="849"/>
      <c r="I2101" s="849"/>
      <c r="J2101" s="832"/>
      <c r="K2101" s="832"/>
      <c r="L2101" s="849"/>
      <c r="M2101" s="849"/>
      <c r="N2101" s="832"/>
      <c r="O2101" s="832"/>
      <c r="P2101" s="849">
        <v>51.5</v>
      </c>
      <c r="Q2101" s="849">
        <v>3092.02</v>
      </c>
      <c r="R2101" s="837"/>
      <c r="S2101" s="850">
        <v>60.039223300970875</v>
      </c>
    </row>
    <row r="2102" spans="1:19" ht="14.45" customHeight="1" x14ac:dyDescent="0.2">
      <c r="A2102" s="831" t="s">
        <v>6366</v>
      </c>
      <c r="B2102" s="832" t="s">
        <v>6367</v>
      </c>
      <c r="C2102" s="832" t="s">
        <v>616</v>
      </c>
      <c r="D2102" s="832" t="s">
        <v>3260</v>
      </c>
      <c r="E2102" s="832" t="s">
        <v>6368</v>
      </c>
      <c r="F2102" s="832" t="s">
        <v>6425</v>
      </c>
      <c r="G2102" s="832" t="s">
        <v>3373</v>
      </c>
      <c r="H2102" s="849"/>
      <c r="I2102" s="849"/>
      <c r="J2102" s="832"/>
      <c r="K2102" s="832"/>
      <c r="L2102" s="849"/>
      <c r="M2102" s="849"/>
      <c r="N2102" s="832"/>
      <c r="O2102" s="832"/>
      <c r="P2102" s="849">
        <v>23.1</v>
      </c>
      <c r="Q2102" s="849">
        <v>15850.26</v>
      </c>
      <c r="R2102" s="837"/>
      <c r="S2102" s="850">
        <v>686.1584415584415</v>
      </c>
    </row>
    <row r="2103" spans="1:19" ht="14.45" customHeight="1" x14ac:dyDescent="0.2">
      <c r="A2103" s="831" t="s">
        <v>6366</v>
      </c>
      <c r="B2103" s="832" t="s">
        <v>6367</v>
      </c>
      <c r="C2103" s="832" t="s">
        <v>616</v>
      </c>
      <c r="D2103" s="832" t="s">
        <v>3260</v>
      </c>
      <c r="E2103" s="832" t="s">
        <v>6368</v>
      </c>
      <c r="F2103" s="832" t="s">
        <v>6426</v>
      </c>
      <c r="G2103" s="832" t="s">
        <v>3373</v>
      </c>
      <c r="H2103" s="849"/>
      <c r="I2103" s="849"/>
      <c r="J2103" s="832"/>
      <c r="K2103" s="832"/>
      <c r="L2103" s="849"/>
      <c r="M2103" s="849"/>
      <c r="N2103" s="832"/>
      <c r="O2103" s="832"/>
      <c r="P2103" s="849">
        <v>38.549999999999997</v>
      </c>
      <c r="Q2103" s="849">
        <v>6613.2</v>
      </c>
      <c r="R2103" s="837"/>
      <c r="S2103" s="850">
        <v>171.54863813229574</v>
      </c>
    </row>
    <row r="2104" spans="1:19" ht="14.45" customHeight="1" x14ac:dyDescent="0.2">
      <c r="A2104" s="831" t="s">
        <v>6366</v>
      </c>
      <c r="B2104" s="832" t="s">
        <v>6367</v>
      </c>
      <c r="C2104" s="832" t="s">
        <v>616</v>
      </c>
      <c r="D2104" s="832" t="s">
        <v>3260</v>
      </c>
      <c r="E2104" s="832" t="s">
        <v>6368</v>
      </c>
      <c r="F2104" s="832" t="s">
        <v>6427</v>
      </c>
      <c r="G2104" s="832" t="s">
        <v>3373</v>
      </c>
      <c r="H2104" s="849"/>
      <c r="I2104" s="849"/>
      <c r="J2104" s="832"/>
      <c r="K2104" s="832"/>
      <c r="L2104" s="849"/>
      <c r="M2104" s="849"/>
      <c r="N2104" s="832"/>
      <c r="O2104" s="832"/>
      <c r="P2104" s="849">
        <v>113.58</v>
      </c>
      <c r="Q2104" s="849">
        <v>38967.819999999992</v>
      </c>
      <c r="R2104" s="837"/>
      <c r="S2104" s="850">
        <v>343.08698714562416</v>
      </c>
    </row>
    <row r="2105" spans="1:19" ht="14.45" customHeight="1" x14ac:dyDescent="0.2">
      <c r="A2105" s="831" t="s">
        <v>6366</v>
      </c>
      <c r="B2105" s="832" t="s">
        <v>6367</v>
      </c>
      <c r="C2105" s="832" t="s">
        <v>616</v>
      </c>
      <c r="D2105" s="832" t="s">
        <v>3260</v>
      </c>
      <c r="E2105" s="832" t="s">
        <v>6368</v>
      </c>
      <c r="F2105" s="832" t="s">
        <v>6430</v>
      </c>
      <c r="G2105" s="832" t="s">
        <v>6431</v>
      </c>
      <c r="H2105" s="849"/>
      <c r="I2105" s="849"/>
      <c r="J2105" s="832"/>
      <c r="K2105" s="832"/>
      <c r="L2105" s="849"/>
      <c r="M2105" s="849"/>
      <c r="N2105" s="832"/>
      <c r="O2105" s="832"/>
      <c r="P2105" s="849">
        <v>0.02</v>
      </c>
      <c r="Q2105" s="849">
        <v>4.17</v>
      </c>
      <c r="R2105" s="837"/>
      <c r="S2105" s="850">
        <v>208.5</v>
      </c>
    </row>
    <row r="2106" spans="1:19" ht="14.45" customHeight="1" x14ac:dyDescent="0.2">
      <c r="A2106" s="831" t="s">
        <v>6366</v>
      </c>
      <c r="B2106" s="832" t="s">
        <v>6367</v>
      </c>
      <c r="C2106" s="832" t="s">
        <v>616</v>
      </c>
      <c r="D2106" s="832" t="s">
        <v>3260</v>
      </c>
      <c r="E2106" s="832" t="s">
        <v>6368</v>
      </c>
      <c r="F2106" s="832" t="s">
        <v>6432</v>
      </c>
      <c r="G2106" s="832" t="s">
        <v>6433</v>
      </c>
      <c r="H2106" s="849"/>
      <c r="I2106" s="849"/>
      <c r="J2106" s="832"/>
      <c r="K2106" s="832"/>
      <c r="L2106" s="849"/>
      <c r="M2106" s="849"/>
      <c r="N2106" s="832"/>
      <c r="O2106" s="832"/>
      <c r="P2106" s="849">
        <v>18</v>
      </c>
      <c r="Q2106" s="849">
        <v>2111.4299999999998</v>
      </c>
      <c r="R2106" s="837"/>
      <c r="S2106" s="850">
        <v>117.30166666666666</v>
      </c>
    </row>
    <row r="2107" spans="1:19" ht="14.45" customHeight="1" x14ac:dyDescent="0.2">
      <c r="A2107" s="831" t="s">
        <v>6366</v>
      </c>
      <c r="B2107" s="832" t="s">
        <v>6367</v>
      </c>
      <c r="C2107" s="832" t="s">
        <v>616</v>
      </c>
      <c r="D2107" s="832" t="s">
        <v>3260</v>
      </c>
      <c r="E2107" s="832" t="s">
        <v>6368</v>
      </c>
      <c r="F2107" s="832" t="s">
        <v>6434</v>
      </c>
      <c r="G2107" s="832" t="s">
        <v>1451</v>
      </c>
      <c r="H2107" s="849"/>
      <c r="I2107" s="849"/>
      <c r="J2107" s="832"/>
      <c r="K2107" s="832"/>
      <c r="L2107" s="849"/>
      <c r="M2107" s="849"/>
      <c r="N2107" s="832"/>
      <c r="O2107" s="832"/>
      <c r="P2107" s="849">
        <v>7.6000000000000005</v>
      </c>
      <c r="Q2107" s="849">
        <v>506.15999999999997</v>
      </c>
      <c r="R2107" s="837"/>
      <c r="S2107" s="850">
        <v>66.599999999999994</v>
      </c>
    </row>
    <row r="2108" spans="1:19" ht="14.45" customHeight="1" x14ac:dyDescent="0.2">
      <c r="A2108" s="831" t="s">
        <v>6366</v>
      </c>
      <c r="B2108" s="832" t="s">
        <v>6367</v>
      </c>
      <c r="C2108" s="832" t="s">
        <v>616</v>
      </c>
      <c r="D2108" s="832" t="s">
        <v>3260</v>
      </c>
      <c r="E2108" s="832" t="s">
        <v>6368</v>
      </c>
      <c r="F2108" s="832" t="s">
        <v>6436</v>
      </c>
      <c r="G2108" s="832" t="s">
        <v>2028</v>
      </c>
      <c r="H2108" s="849"/>
      <c r="I2108" s="849"/>
      <c r="J2108" s="832"/>
      <c r="K2108" s="832"/>
      <c r="L2108" s="849"/>
      <c r="M2108" s="849"/>
      <c r="N2108" s="832"/>
      <c r="O2108" s="832"/>
      <c r="P2108" s="849">
        <v>1.06</v>
      </c>
      <c r="Q2108" s="849">
        <v>3758.99</v>
      </c>
      <c r="R2108" s="837"/>
      <c r="S2108" s="850">
        <v>3546.216981132075</v>
      </c>
    </row>
    <row r="2109" spans="1:19" ht="14.45" customHeight="1" x14ac:dyDescent="0.2">
      <c r="A2109" s="831" t="s">
        <v>6366</v>
      </c>
      <c r="B2109" s="832" t="s">
        <v>6367</v>
      </c>
      <c r="C2109" s="832" t="s">
        <v>616</v>
      </c>
      <c r="D2109" s="832" t="s">
        <v>3260</v>
      </c>
      <c r="E2109" s="832" t="s">
        <v>6368</v>
      </c>
      <c r="F2109" s="832" t="s">
        <v>6437</v>
      </c>
      <c r="G2109" s="832" t="s">
        <v>2028</v>
      </c>
      <c r="H2109" s="849"/>
      <c r="I2109" s="849"/>
      <c r="J2109" s="832"/>
      <c r="K2109" s="832"/>
      <c r="L2109" s="849"/>
      <c r="M2109" s="849"/>
      <c r="N2109" s="832"/>
      <c r="O2109" s="832"/>
      <c r="P2109" s="849">
        <v>0.21</v>
      </c>
      <c r="Q2109" s="849">
        <v>4021.51</v>
      </c>
      <c r="R2109" s="837"/>
      <c r="S2109" s="850">
        <v>19150.047619047622</v>
      </c>
    </row>
    <row r="2110" spans="1:19" ht="14.45" customHeight="1" x14ac:dyDescent="0.2">
      <c r="A2110" s="831" t="s">
        <v>6366</v>
      </c>
      <c r="B2110" s="832" t="s">
        <v>6367</v>
      </c>
      <c r="C2110" s="832" t="s">
        <v>616</v>
      </c>
      <c r="D2110" s="832" t="s">
        <v>3260</v>
      </c>
      <c r="E2110" s="832" t="s">
        <v>6368</v>
      </c>
      <c r="F2110" s="832" t="s">
        <v>6438</v>
      </c>
      <c r="G2110" s="832" t="s">
        <v>1936</v>
      </c>
      <c r="H2110" s="849"/>
      <c r="I2110" s="849"/>
      <c r="J2110" s="832"/>
      <c r="K2110" s="832"/>
      <c r="L2110" s="849"/>
      <c r="M2110" s="849"/>
      <c r="N2110" s="832"/>
      <c r="O2110" s="832"/>
      <c r="P2110" s="849">
        <v>1.2999999999999998</v>
      </c>
      <c r="Q2110" s="849">
        <v>246.82</v>
      </c>
      <c r="R2110" s="837"/>
      <c r="S2110" s="850">
        <v>189.86153846153849</v>
      </c>
    </row>
    <row r="2111" spans="1:19" ht="14.45" customHeight="1" x14ac:dyDescent="0.2">
      <c r="A2111" s="831" t="s">
        <v>6366</v>
      </c>
      <c r="B2111" s="832" t="s">
        <v>6367</v>
      </c>
      <c r="C2111" s="832" t="s">
        <v>616</v>
      </c>
      <c r="D2111" s="832" t="s">
        <v>3260</v>
      </c>
      <c r="E2111" s="832" t="s">
        <v>6368</v>
      </c>
      <c r="F2111" s="832" t="s">
        <v>6458</v>
      </c>
      <c r="G2111" s="832" t="s">
        <v>2797</v>
      </c>
      <c r="H2111" s="849"/>
      <c r="I2111" s="849"/>
      <c r="J2111" s="832"/>
      <c r="K2111" s="832"/>
      <c r="L2111" s="849"/>
      <c r="M2111" s="849"/>
      <c r="N2111" s="832"/>
      <c r="O2111" s="832"/>
      <c r="P2111" s="849">
        <v>12.11</v>
      </c>
      <c r="Q2111" s="849">
        <v>953.78</v>
      </c>
      <c r="R2111" s="837"/>
      <c r="S2111" s="850">
        <v>78.759702725020645</v>
      </c>
    </row>
    <row r="2112" spans="1:19" ht="14.45" customHeight="1" x14ac:dyDescent="0.2">
      <c r="A2112" s="831" t="s">
        <v>6366</v>
      </c>
      <c r="B2112" s="832" t="s">
        <v>6367</v>
      </c>
      <c r="C2112" s="832" t="s">
        <v>616</v>
      </c>
      <c r="D2112" s="832" t="s">
        <v>3260</v>
      </c>
      <c r="E2112" s="832" t="s">
        <v>6368</v>
      </c>
      <c r="F2112" s="832" t="s">
        <v>6466</v>
      </c>
      <c r="G2112" s="832" t="s">
        <v>6467</v>
      </c>
      <c r="H2112" s="849"/>
      <c r="I2112" s="849"/>
      <c r="J2112" s="832"/>
      <c r="K2112" s="832"/>
      <c r="L2112" s="849"/>
      <c r="M2112" s="849"/>
      <c r="N2112" s="832"/>
      <c r="O2112" s="832"/>
      <c r="P2112" s="849">
        <v>54</v>
      </c>
      <c r="Q2112" s="849">
        <v>362156.4</v>
      </c>
      <c r="R2112" s="837"/>
      <c r="S2112" s="850">
        <v>6706.6</v>
      </c>
    </row>
    <row r="2113" spans="1:19" ht="14.45" customHeight="1" x14ac:dyDescent="0.2">
      <c r="A2113" s="831" t="s">
        <v>6366</v>
      </c>
      <c r="B2113" s="832" t="s">
        <v>6367</v>
      </c>
      <c r="C2113" s="832" t="s">
        <v>616</v>
      </c>
      <c r="D2113" s="832" t="s">
        <v>3260</v>
      </c>
      <c r="E2113" s="832" t="s">
        <v>6368</v>
      </c>
      <c r="F2113" s="832" t="s">
        <v>6468</v>
      </c>
      <c r="G2113" s="832" t="s">
        <v>2797</v>
      </c>
      <c r="H2113" s="849"/>
      <c r="I2113" s="849"/>
      <c r="J2113" s="832"/>
      <c r="K2113" s="832"/>
      <c r="L2113" s="849"/>
      <c r="M2113" s="849"/>
      <c r="N2113" s="832"/>
      <c r="O2113" s="832"/>
      <c r="P2113" s="849">
        <v>5.22</v>
      </c>
      <c r="Q2113" s="849">
        <v>2487.48</v>
      </c>
      <c r="R2113" s="837"/>
      <c r="S2113" s="850">
        <v>476.52873563218395</v>
      </c>
    </row>
    <row r="2114" spans="1:19" ht="14.45" customHeight="1" x14ac:dyDescent="0.2">
      <c r="A2114" s="831" t="s">
        <v>6366</v>
      </c>
      <c r="B2114" s="832" t="s">
        <v>6367</v>
      </c>
      <c r="C2114" s="832" t="s">
        <v>616</v>
      </c>
      <c r="D2114" s="832" t="s">
        <v>3260</v>
      </c>
      <c r="E2114" s="832" t="s">
        <v>6368</v>
      </c>
      <c r="F2114" s="832" t="s">
        <v>6469</v>
      </c>
      <c r="G2114" s="832" t="s">
        <v>2797</v>
      </c>
      <c r="H2114" s="849"/>
      <c r="I2114" s="849"/>
      <c r="J2114" s="832"/>
      <c r="K2114" s="832"/>
      <c r="L2114" s="849"/>
      <c r="M2114" s="849"/>
      <c r="N2114" s="832"/>
      <c r="O2114" s="832"/>
      <c r="P2114" s="849">
        <v>7.5</v>
      </c>
      <c r="Q2114" s="849">
        <v>1684.87</v>
      </c>
      <c r="R2114" s="837"/>
      <c r="S2114" s="850">
        <v>224.64933333333332</v>
      </c>
    </row>
    <row r="2115" spans="1:19" ht="14.45" customHeight="1" x14ac:dyDescent="0.2">
      <c r="A2115" s="831" t="s">
        <v>6366</v>
      </c>
      <c r="B2115" s="832" t="s">
        <v>6367</v>
      </c>
      <c r="C2115" s="832" t="s">
        <v>616</v>
      </c>
      <c r="D2115" s="832" t="s">
        <v>3260</v>
      </c>
      <c r="E2115" s="832" t="s">
        <v>6368</v>
      </c>
      <c r="F2115" s="832" t="s">
        <v>6471</v>
      </c>
      <c r="G2115" s="832" t="s">
        <v>2831</v>
      </c>
      <c r="H2115" s="849"/>
      <c r="I2115" s="849"/>
      <c r="J2115" s="832"/>
      <c r="K2115" s="832"/>
      <c r="L2115" s="849"/>
      <c r="M2115" s="849"/>
      <c r="N2115" s="832"/>
      <c r="O2115" s="832"/>
      <c r="P2115" s="849">
        <v>5.8</v>
      </c>
      <c r="Q2115" s="849">
        <v>3344.9800000000005</v>
      </c>
      <c r="R2115" s="837"/>
      <c r="S2115" s="850">
        <v>576.72068965517246</v>
      </c>
    </row>
    <row r="2116" spans="1:19" ht="14.45" customHeight="1" x14ac:dyDescent="0.2">
      <c r="A2116" s="831" t="s">
        <v>6366</v>
      </c>
      <c r="B2116" s="832" t="s">
        <v>6367</v>
      </c>
      <c r="C2116" s="832" t="s">
        <v>616</v>
      </c>
      <c r="D2116" s="832" t="s">
        <v>3260</v>
      </c>
      <c r="E2116" s="832" t="s">
        <v>6368</v>
      </c>
      <c r="F2116" s="832" t="s">
        <v>6472</v>
      </c>
      <c r="G2116" s="832" t="s">
        <v>2831</v>
      </c>
      <c r="H2116" s="849"/>
      <c r="I2116" s="849"/>
      <c r="J2116" s="832"/>
      <c r="K2116" s="832"/>
      <c r="L2116" s="849"/>
      <c r="M2116" s="849"/>
      <c r="N2116" s="832"/>
      <c r="O2116" s="832"/>
      <c r="P2116" s="849">
        <v>30.200000000000003</v>
      </c>
      <c r="Q2116" s="849">
        <v>16114.220000000001</v>
      </c>
      <c r="R2116" s="837"/>
      <c r="S2116" s="850">
        <v>533.58344370860925</v>
      </c>
    </row>
    <row r="2117" spans="1:19" ht="14.45" customHeight="1" x14ac:dyDescent="0.2">
      <c r="A2117" s="831" t="s">
        <v>6366</v>
      </c>
      <c r="B2117" s="832" t="s">
        <v>6367</v>
      </c>
      <c r="C2117" s="832" t="s">
        <v>616</v>
      </c>
      <c r="D2117" s="832" t="s">
        <v>3260</v>
      </c>
      <c r="E2117" s="832" t="s">
        <v>6368</v>
      </c>
      <c r="F2117" s="832" t="s">
        <v>6475</v>
      </c>
      <c r="G2117" s="832" t="s">
        <v>3224</v>
      </c>
      <c r="H2117" s="849"/>
      <c r="I2117" s="849"/>
      <c r="J2117" s="832"/>
      <c r="K2117" s="832"/>
      <c r="L2117" s="849"/>
      <c r="M2117" s="849"/>
      <c r="N2117" s="832"/>
      <c r="O2117" s="832"/>
      <c r="P2117" s="849">
        <v>11</v>
      </c>
      <c r="Q2117" s="849">
        <v>276565.3</v>
      </c>
      <c r="R2117" s="837"/>
      <c r="S2117" s="850">
        <v>25142.3</v>
      </c>
    </row>
    <row r="2118" spans="1:19" ht="14.45" customHeight="1" x14ac:dyDescent="0.2">
      <c r="A2118" s="831" t="s">
        <v>6366</v>
      </c>
      <c r="B2118" s="832" t="s">
        <v>6367</v>
      </c>
      <c r="C2118" s="832" t="s">
        <v>616</v>
      </c>
      <c r="D2118" s="832" t="s">
        <v>3260</v>
      </c>
      <c r="E2118" s="832" t="s">
        <v>6368</v>
      </c>
      <c r="F2118" s="832" t="s">
        <v>6476</v>
      </c>
      <c r="G2118" s="832" t="s">
        <v>6477</v>
      </c>
      <c r="H2118" s="849"/>
      <c r="I2118" s="849"/>
      <c r="J2118" s="832"/>
      <c r="K2118" s="832"/>
      <c r="L2118" s="849"/>
      <c r="M2118" s="849"/>
      <c r="N2118" s="832"/>
      <c r="O2118" s="832"/>
      <c r="P2118" s="849">
        <v>1</v>
      </c>
      <c r="Q2118" s="849">
        <v>3207.56</v>
      </c>
      <c r="R2118" s="837"/>
      <c r="S2118" s="850">
        <v>3207.56</v>
      </c>
    </row>
    <row r="2119" spans="1:19" ht="14.45" customHeight="1" x14ac:dyDescent="0.2">
      <c r="A2119" s="831" t="s">
        <v>6366</v>
      </c>
      <c r="B2119" s="832" t="s">
        <v>6367</v>
      </c>
      <c r="C2119" s="832" t="s">
        <v>616</v>
      </c>
      <c r="D2119" s="832" t="s">
        <v>3260</v>
      </c>
      <c r="E2119" s="832" t="s">
        <v>6368</v>
      </c>
      <c r="F2119" s="832" t="s">
        <v>6487</v>
      </c>
      <c r="G2119" s="832" t="s">
        <v>6488</v>
      </c>
      <c r="H2119" s="849"/>
      <c r="I2119" s="849"/>
      <c r="J2119" s="832"/>
      <c r="K2119" s="832"/>
      <c r="L2119" s="849"/>
      <c r="M2119" s="849"/>
      <c r="N2119" s="832"/>
      <c r="O2119" s="832"/>
      <c r="P2119" s="849">
        <v>32.129999999999995</v>
      </c>
      <c r="Q2119" s="849">
        <v>16893.960000000003</v>
      </c>
      <c r="R2119" s="837"/>
      <c r="S2119" s="850">
        <v>525.8001867413634</v>
      </c>
    </row>
    <row r="2120" spans="1:19" ht="14.45" customHeight="1" x14ac:dyDescent="0.2">
      <c r="A2120" s="831" t="s">
        <v>6366</v>
      </c>
      <c r="B2120" s="832" t="s">
        <v>6367</v>
      </c>
      <c r="C2120" s="832" t="s">
        <v>616</v>
      </c>
      <c r="D2120" s="832" t="s">
        <v>3260</v>
      </c>
      <c r="E2120" s="832" t="s">
        <v>6368</v>
      </c>
      <c r="F2120" s="832" t="s">
        <v>6489</v>
      </c>
      <c r="G2120" s="832" t="s">
        <v>6488</v>
      </c>
      <c r="H2120" s="849"/>
      <c r="I2120" s="849"/>
      <c r="J2120" s="832"/>
      <c r="K2120" s="832"/>
      <c r="L2120" s="849"/>
      <c r="M2120" s="849"/>
      <c r="N2120" s="832"/>
      <c r="O2120" s="832"/>
      <c r="P2120" s="849">
        <v>93.69</v>
      </c>
      <c r="Q2120" s="849">
        <v>20508.75</v>
      </c>
      <c r="R2120" s="837"/>
      <c r="S2120" s="850">
        <v>218.90009606147936</v>
      </c>
    </row>
    <row r="2121" spans="1:19" ht="14.45" customHeight="1" x14ac:dyDescent="0.2">
      <c r="A2121" s="831" t="s">
        <v>6366</v>
      </c>
      <c r="B2121" s="832" t="s">
        <v>6367</v>
      </c>
      <c r="C2121" s="832" t="s">
        <v>616</v>
      </c>
      <c r="D2121" s="832" t="s">
        <v>3260</v>
      </c>
      <c r="E2121" s="832" t="s">
        <v>6368</v>
      </c>
      <c r="F2121" s="832" t="s">
        <v>6490</v>
      </c>
      <c r="G2121" s="832" t="s">
        <v>6488</v>
      </c>
      <c r="H2121" s="849"/>
      <c r="I2121" s="849"/>
      <c r="J2121" s="832"/>
      <c r="K2121" s="832"/>
      <c r="L2121" s="849"/>
      <c r="M2121" s="849"/>
      <c r="N2121" s="832"/>
      <c r="O2121" s="832"/>
      <c r="P2121" s="849">
        <v>74.44</v>
      </c>
      <c r="Q2121" s="849">
        <v>5895.63</v>
      </c>
      <c r="R2121" s="837"/>
      <c r="S2121" s="850">
        <v>79.199758194519077</v>
      </c>
    </row>
    <row r="2122" spans="1:19" ht="14.45" customHeight="1" x14ac:dyDescent="0.2">
      <c r="A2122" s="831" t="s">
        <v>6366</v>
      </c>
      <c r="B2122" s="832" t="s">
        <v>6367</v>
      </c>
      <c r="C2122" s="832" t="s">
        <v>616</v>
      </c>
      <c r="D2122" s="832" t="s">
        <v>3260</v>
      </c>
      <c r="E2122" s="832" t="s">
        <v>6368</v>
      </c>
      <c r="F2122" s="832" t="s">
        <v>6491</v>
      </c>
      <c r="G2122" s="832" t="s">
        <v>6488</v>
      </c>
      <c r="H2122" s="849"/>
      <c r="I2122" s="849"/>
      <c r="J2122" s="832"/>
      <c r="K2122" s="832"/>
      <c r="L2122" s="849"/>
      <c r="M2122" s="849"/>
      <c r="N2122" s="832"/>
      <c r="O2122" s="832"/>
      <c r="P2122" s="849">
        <v>14.260000000000002</v>
      </c>
      <c r="Q2122" s="849">
        <v>10478.23</v>
      </c>
      <c r="R2122" s="837"/>
      <c r="S2122" s="850">
        <v>734.79873772791018</v>
      </c>
    </row>
    <row r="2123" spans="1:19" ht="14.45" customHeight="1" x14ac:dyDescent="0.2">
      <c r="A2123" s="831" t="s">
        <v>6366</v>
      </c>
      <c r="B2123" s="832" t="s">
        <v>6367</v>
      </c>
      <c r="C2123" s="832" t="s">
        <v>616</v>
      </c>
      <c r="D2123" s="832" t="s">
        <v>3260</v>
      </c>
      <c r="E2123" s="832" t="s">
        <v>6368</v>
      </c>
      <c r="F2123" s="832" t="s">
        <v>6492</v>
      </c>
      <c r="G2123" s="832" t="s">
        <v>6493</v>
      </c>
      <c r="H2123" s="849"/>
      <c r="I2123" s="849"/>
      <c r="J2123" s="832"/>
      <c r="K2123" s="832"/>
      <c r="L2123" s="849"/>
      <c r="M2123" s="849"/>
      <c r="N2123" s="832"/>
      <c r="O2123" s="832"/>
      <c r="P2123" s="849">
        <v>29.52</v>
      </c>
      <c r="Q2123" s="849">
        <v>3080.16</v>
      </c>
      <c r="R2123" s="837"/>
      <c r="S2123" s="850">
        <v>104.34146341463415</v>
      </c>
    </row>
    <row r="2124" spans="1:19" ht="14.45" customHeight="1" x14ac:dyDescent="0.2">
      <c r="A2124" s="831" t="s">
        <v>6366</v>
      </c>
      <c r="B2124" s="832" t="s">
        <v>6367</v>
      </c>
      <c r="C2124" s="832" t="s">
        <v>616</v>
      </c>
      <c r="D2124" s="832" t="s">
        <v>3260</v>
      </c>
      <c r="E2124" s="832" t="s">
        <v>6368</v>
      </c>
      <c r="F2124" s="832" t="s">
        <v>6494</v>
      </c>
      <c r="G2124" s="832" t="s">
        <v>6493</v>
      </c>
      <c r="H2124" s="849"/>
      <c r="I2124" s="849"/>
      <c r="J2124" s="832"/>
      <c r="K2124" s="832"/>
      <c r="L2124" s="849"/>
      <c r="M2124" s="849"/>
      <c r="N2124" s="832"/>
      <c r="O2124" s="832"/>
      <c r="P2124" s="849">
        <v>87.78</v>
      </c>
      <c r="Q2124" s="849">
        <v>15756.880000000001</v>
      </c>
      <c r="R2124" s="837"/>
      <c r="S2124" s="850">
        <v>179.50421508316245</v>
      </c>
    </row>
    <row r="2125" spans="1:19" ht="14.45" customHeight="1" x14ac:dyDescent="0.2">
      <c r="A2125" s="831" t="s">
        <v>6366</v>
      </c>
      <c r="B2125" s="832" t="s">
        <v>6367</v>
      </c>
      <c r="C2125" s="832" t="s">
        <v>616</v>
      </c>
      <c r="D2125" s="832" t="s">
        <v>3260</v>
      </c>
      <c r="E2125" s="832" t="s">
        <v>6368</v>
      </c>
      <c r="F2125" s="832" t="s">
        <v>6495</v>
      </c>
      <c r="G2125" s="832" t="s">
        <v>2307</v>
      </c>
      <c r="H2125" s="849"/>
      <c r="I2125" s="849"/>
      <c r="J2125" s="832"/>
      <c r="K2125" s="832"/>
      <c r="L2125" s="849"/>
      <c r="M2125" s="849"/>
      <c r="N2125" s="832"/>
      <c r="O2125" s="832"/>
      <c r="P2125" s="849">
        <v>50.739999999999995</v>
      </c>
      <c r="Q2125" s="849">
        <v>450089.67000000004</v>
      </c>
      <c r="R2125" s="837"/>
      <c r="S2125" s="850">
        <v>8870.5098541584557</v>
      </c>
    </row>
    <row r="2126" spans="1:19" ht="14.45" customHeight="1" x14ac:dyDescent="0.2">
      <c r="A2126" s="831" t="s">
        <v>6366</v>
      </c>
      <c r="B2126" s="832" t="s">
        <v>6367</v>
      </c>
      <c r="C2126" s="832" t="s">
        <v>616</v>
      </c>
      <c r="D2126" s="832" t="s">
        <v>3260</v>
      </c>
      <c r="E2126" s="832" t="s">
        <v>6368</v>
      </c>
      <c r="F2126" s="832" t="s">
        <v>6500</v>
      </c>
      <c r="G2126" s="832" t="s">
        <v>6501</v>
      </c>
      <c r="H2126" s="849"/>
      <c r="I2126" s="849"/>
      <c r="J2126" s="832"/>
      <c r="K2126" s="832"/>
      <c r="L2126" s="849"/>
      <c r="M2126" s="849"/>
      <c r="N2126" s="832"/>
      <c r="O2126" s="832"/>
      <c r="P2126" s="849">
        <v>54</v>
      </c>
      <c r="Q2126" s="849">
        <v>4101915.6</v>
      </c>
      <c r="R2126" s="837"/>
      <c r="S2126" s="850">
        <v>75961.400000000009</v>
      </c>
    </row>
    <row r="2127" spans="1:19" ht="14.45" customHeight="1" x14ac:dyDescent="0.2">
      <c r="A2127" s="831" t="s">
        <v>6366</v>
      </c>
      <c r="B2127" s="832" t="s">
        <v>6367</v>
      </c>
      <c r="C2127" s="832" t="s">
        <v>616</v>
      </c>
      <c r="D2127" s="832" t="s">
        <v>3260</v>
      </c>
      <c r="E2127" s="832" t="s">
        <v>6368</v>
      </c>
      <c r="F2127" s="832" t="s">
        <v>6502</v>
      </c>
      <c r="G2127" s="832" t="s">
        <v>6503</v>
      </c>
      <c r="H2127" s="849"/>
      <c r="I2127" s="849"/>
      <c r="J2127" s="832"/>
      <c r="K2127" s="832"/>
      <c r="L2127" s="849"/>
      <c r="M2127" s="849"/>
      <c r="N2127" s="832"/>
      <c r="O2127" s="832"/>
      <c r="P2127" s="849">
        <v>84.100000000000009</v>
      </c>
      <c r="Q2127" s="849">
        <v>13035.78</v>
      </c>
      <c r="R2127" s="837"/>
      <c r="S2127" s="850">
        <v>155.00332936979785</v>
      </c>
    </row>
    <row r="2128" spans="1:19" ht="14.45" customHeight="1" x14ac:dyDescent="0.2">
      <c r="A2128" s="831" t="s">
        <v>6366</v>
      </c>
      <c r="B2128" s="832" t="s">
        <v>6367</v>
      </c>
      <c r="C2128" s="832" t="s">
        <v>616</v>
      </c>
      <c r="D2128" s="832" t="s">
        <v>3260</v>
      </c>
      <c r="E2128" s="832" t="s">
        <v>6368</v>
      </c>
      <c r="F2128" s="832" t="s">
        <v>6504</v>
      </c>
      <c r="G2128" s="832" t="s">
        <v>3205</v>
      </c>
      <c r="H2128" s="849"/>
      <c r="I2128" s="849"/>
      <c r="J2128" s="832"/>
      <c r="K2128" s="832"/>
      <c r="L2128" s="849"/>
      <c r="M2128" s="849"/>
      <c r="N2128" s="832"/>
      <c r="O2128" s="832"/>
      <c r="P2128" s="849">
        <v>115</v>
      </c>
      <c r="Q2128" s="849">
        <v>4517174.3999999994</v>
      </c>
      <c r="R2128" s="837"/>
      <c r="S2128" s="850">
        <v>39279.777391304342</v>
      </c>
    </row>
    <row r="2129" spans="1:19" ht="14.45" customHeight="1" x14ac:dyDescent="0.2">
      <c r="A2129" s="831" t="s">
        <v>6366</v>
      </c>
      <c r="B2129" s="832" t="s">
        <v>6367</v>
      </c>
      <c r="C2129" s="832" t="s">
        <v>616</v>
      </c>
      <c r="D2129" s="832" t="s">
        <v>3260</v>
      </c>
      <c r="E2129" s="832" t="s">
        <v>6368</v>
      </c>
      <c r="F2129" s="832" t="s">
        <v>6505</v>
      </c>
      <c r="G2129" s="832" t="s">
        <v>2816</v>
      </c>
      <c r="H2129" s="849"/>
      <c r="I2129" s="849"/>
      <c r="J2129" s="832"/>
      <c r="K2129" s="832"/>
      <c r="L2129" s="849"/>
      <c r="M2129" s="849"/>
      <c r="N2129" s="832"/>
      <c r="O2129" s="832"/>
      <c r="P2129" s="849">
        <v>69.210000000000008</v>
      </c>
      <c r="Q2129" s="849">
        <v>6273.89</v>
      </c>
      <c r="R2129" s="837"/>
      <c r="S2129" s="850">
        <v>90.650050570726762</v>
      </c>
    </row>
    <row r="2130" spans="1:19" ht="14.45" customHeight="1" x14ac:dyDescent="0.2">
      <c r="A2130" s="831" t="s">
        <v>6366</v>
      </c>
      <c r="B2130" s="832" t="s">
        <v>6367</v>
      </c>
      <c r="C2130" s="832" t="s">
        <v>616</v>
      </c>
      <c r="D2130" s="832" t="s">
        <v>3260</v>
      </c>
      <c r="E2130" s="832" t="s">
        <v>6368</v>
      </c>
      <c r="F2130" s="832" t="s">
        <v>6506</v>
      </c>
      <c r="G2130" s="832" t="s">
        <v>6507</v>
      </c>
      <c r="H2130" s="849"/>
      <c r="I2130" s="849"/>
      <c r="J2130" s="832"/>
      <c r="K2130" s="832"/>
      <c r="L2130" s="849"/>
      <c r="M2130" s="849"/>
      <c r="N2130" s="832"/>
      <c r="O2130" s="832"/>
      <c r="P2130" s="849">
        <v>1.76</v>
      </c>
      <c r="Q2130" s="849">
        <v>14259.64</v>
      </c>
      <c r="R2130" s="837"/>
      <c r="S2130" s="850">
        <v>8102.0681818181811</v>
      </c>
    </row>
    <row r="2131" spans="1:19" ht="14.45" customHeight="1" x14ac:dyDescent="0.2">
      <c r="A2131" s="831" t="s">
        <v>6366</v>
      </c>
      <c r="B2131" s="832" t="s">
        <v>6367</v>
      </c>
      <c r="C2131" s="832" t="s">
        <v>616</v>
      </c>
      <c r="D2131" s="832" t="s">
        <v>3260</v>
      </c>
      <c r="E2131" s="832" t="s">
        <v>6368</v>
      </c>
      <c r="F2131" s="832" t="s">
        <v>6508</v>
      </c>
      <c r="G2131" s="832" t="s">
        <v>1043</v>
      </c>
      <c r="H2131" s="849"/>
      <c r="I2131" s="849"/>
      <c r="J2131" s="832"/>
      <c r="K2131" s="832"/>
      <c r="L2131" s="849"/>
      <c r="M2131" s="849"/>
      <c r="N2131" s="832"/>
      <c r="O2131" s="832"/>
      <c r="P2131" s="849">
        <v>33.56</v>
      </c>
      <c r="Q2131" s="849">
        <v>2567.6800000000003</v>
      </c>
      <c r="R2131" s="837"/>
      <c r="S2131" s="850">
        <v>76.51013110846246</v>
      </c>
    </row>
    <row r="2132" spans="1:19" ht="14.45" customHeight="1" x14ac:dyDescent="0.2">
      <c r="A2132" s="831" t="s">
        <v>6366</v>
      </c>
      <c r="B2132" s="832" t="s">
        <v>6367</v>
      </c>
      <c r="C2132" s="832" t="s">
        <v>616</v>
      </c>
      <c r="D2132" s="832" t="s">
        <v>3260</v>
      </c>
      <c r="E2132" s="832" t="s">
        <v>6368</v>
      </c>
      <c r="F2132" s="832" t="s">
        <v>6512</v>
      </c>
      <c r="G2132" s="832" t="s">
        <v>6513</v>
      </c>
      <c r="H2132" s="849"/>
      <c r="I2132" s="849"/>
      <c r="J2132" s="832"/>
      <c r="K2132" s="832"/>
      <c r="L2132" s="849"/>
      <c r="M2132" s="849"/>
      <c r="N2132" s="832"/>
      <c r="O2132" s="832"/>
      <c r="P2132" s="849">
        <v>42.489999999999995</v>
      </c>
      <c r="Q2132" s="849">
        <v>3575.17</v>
      </c>
      <c r="R2132" s="837"/>
      <c r="S2132" s="850">
        <v>84.141445045893164</v>
      </c>
    </row>
    <row r="2133" spans="1:19" ht="14.45" customHeight="1" x14ac:dyDescent="0.2">
      <c r="A2133" s="831" t="s">
        <v>6366</v>
      </c>
      <c r="B2133" s="832" t="s">
        <v>6367</v>
      </c>
      <c r="C2133" s="832" t="s">
        <v>616</v>
      </c>
      <c r="D2133" s="832" t="s">
        <v>3260</v>
      </c>
      <c r="E2133" s="832" t="s">
        <v>6368</v>
      </c>
      <c r="F2133" s="832" t="s">
        <v>6514</v>
      </c>
      <c r="G2133" s="832" t="s">
        <v>6515</v>
      </c>
      <c r="H2133" s="849"/>
      <c r="I2133" s="849"/>
      <c r="J2133" s="832"/>
      <c r="K2133" s="832"/>
      <c r="L2133" s="849"/>
      <c r="M2133" s="849"/>
      <c r="N2133" s="832"/>
      <c r="O2133" s="832"/>
      <c r="P2133" s="849">
        <v>27.77</v>
      </c>
      <c r="Q2133" s="849">
        <v>203708.99</v>
      </c>
      <c r="R2133" s="837"/>
      <c r="S2133" s="850">
        <v>7335.5776017284834</v>
      </c>
    </row>
    <row r="2134" spans="1:19" ht="14.45" customHeight="1" x14ac:dyDescent="0.2">
      <c r="A2134" s="831" t="s">
        <v>6366</v>
      </c>
      <c r="B2134" s="832" t="s">
        <v>6367</v>
      </c>
      <c r="C2134" s="832" t="s">
        <v>616</v>
      </c>
      <c r="D2134" s="832" t="s">
        <v>3260</v>
      </c>
      <c r="E2134" s="832" t="s">
        <v>6368</v>
      </c>
      <c r="F2134" s="832" t="s">
        <v>6516</v>
      </c>
      <c r="G2134" s="832" t="s">
        <v>6513</v>
      </c>
      <c r="H2134" s="849"/>
      <c r="I2134" s="849"/>
      <c r="J2134" s="832"/>
      <c r="K2134" s="832"/>
      <c r="L2134" s="849"/>
      <c r="M2134" s="849"/>
      <c r="N2134" s="832"/>
      <c r="O2134" s="832"/>
      <c r="P2134" s="849">
        <v>27.189999999999998</v>
      </c>
      <c r="Q2134" s="849">
        <v>8541.2800000000007</v>
      </c>
      <c r="R2134" s="837"/>
      <c r="S2134" s="850">
        <v>314.13313718278783</v>
      </c>
    </row>
    <row r="2135" spans="1:19" ht="14.45" customHeight="1" x14ac:dyDescent="0.2">
      <c r="A2135" s="831" t="s">
        <v>6366</v>
      </c>
      <c r="B2135" s="832" t="s">
        <v>6367</v>
      </c>
      <c r="C2135" s="832" t="s">
        <v>616</v>
      </c>
      <c r="D2135" s="832" t="s">
        <v>3260</v>
      </c>
      <c r="E2135" s="832" t="s">
        <v>6368</v>
      </c>
      <c r="F2135" s="832" t="s">
        <v>6520</v>
      </c>
      <c r="G2135" s="832" t="s">
        <v>3218</v>
      </c>
      <c r="H2135" s="849"/>
      <c r="I2135" s="849"/>
      <c r="J2135" s="832"/>
      <c r="K2135" s="832"/>
      <c r="L2135" s="849"/>
      <c r="M2135" s="849"/>
      <c r="N2135" s="832"/>
      <c r="O2135" s="832"/>
      <c r="P2135" s="849">
        <v>14.4</v>
      </c>
      <c r="Q2135" s="849">
        <v>978024.95999999996</v>
      </c>
      <c r="R2135" s="837"/>
      <c r="S2135" s="850">
        <v>67918.399999999994</v>
      </c>
    </row>
    <row r="2136" spans="1:19" ht="14.45" customHeight="1" x14ac:dyDescent="0.2">
      <c r="A2136" s="831" t="s">
        <v>6366</v>
      </c>
      <c r="B2136" s="832" t="s">
        <v>6367</v>
      </c>
      <c r="C2136" s="832" t="s">
        <v>616</v>
      </c>
      <c r="D2136" s="832" t="s">
        <v>3260</v>
      </c>
      <c r="E2136" s="832" t="s">
        <v>6368</v>
      </c>
      <c r="F2136" s="832" t="s">
        <v>6521</v>
      </c>
      <c r="G2136" s="832" t="s">
        <v>6522</v>
      </c>
      <c r="H2136" s="849"/>
      <c r="I2136" s="849"/>
      <c r="J2136" s="832"/>
      <c r="K2136" s="832"/>
      <c r="L2136" s="849"/>
      <c r="M2136" s="849"/>
      <c r="N2136" s="832"/>
      <c r="O2136" s="832"/>
      <c r="P2136" s="849">
        <v>25.299999999999997</v>
      </c>
      <c r="Q2136" s="849">
        <v>10451.82</v>
      </c>
      <c r="R2136" s="837"/>
      <c r="S2136" s="850">
        <v>413.11541501976291</v>
      </c>
    </row>
    <row r="2137" spans="1:19" ht="14.45" customHeight="1" x14ac:dyDescent="0.2">
      <c r="A2137" s="831" t="s">
        <v>6366</v>
      </c>
      <c r="B2137" s="832" t="s">
        <v>6367</v>
      </c>
      <c r="C2137" s="832" t="s">
        <v>616</v>
      </c>
      <c r="D2137" s="832" t="s">
        <v>3260</v>
      </c>
      <c r="E2137" s="832" t="s">
        <v>6368</v>
      </c>
      <c r="F2137" s="832" t="s">
        <v>6523</v>
      </c>
      <c r="G2137" s="832" t="s">
        <v>3218</v>
      </c>
      <c r="H2137" s="849"/>
      <c r="I2137" s="849"/>
      <c r="J2137" s="832"/>
      <c r="K2137" s="832"/>
      <c r="L2137" s="849"/>
      <c r="M2137" s="849"/>
      <c r="N2137" s="832"/>
      <c r="O2137" s="832"/>
      <c r="P2137" s="849">
        <v>25.88</v>
      </c>
      <c r="Q2137" s="849">
        <v>1098580.1200000001</v>
      </c>
      <c r="R2137" s="837"/>
      <c r="S2137" s="850">
        <v>42449.000000000007</v>
      </c>
    </row>
    <row r="2138" spans="1:19" ht="14.45" customHeight="1" x14ac:dyDescent="0.2">
      <c r="A2138" s="831" t="s">
        <v>6366</v>
      </c>
      <c r="B2138" s="832" t="s">
        <v>6367</v>
      </c>
      <c r="C2138" s="832" t="s">
        <v>616</v>
      </c>
      <c r="D2138" s="832" t="s">
        <v>3260</v>
      </c>
      <c r="E2138" s="832" t="s">
        <v>6368</v>
      </c>
      <c r="F2138" s="832" t="s">
        <v>6525</v>
      </c>
      <c r="G2138" s="832" t="s">
        <v>6507</v>
      </c>
      <c r="H2138" s="849"/>
      <c r="I2138" s="849"/>
      <c r="J2138" s="832"/>
      <c r="K2138" s="832"/>
      <c r="L2138" s="849"/>
      <c r="M2138" s="849"/>
      <c r="N2138" s="832"/>
      <c r="O2138" s="832"/>
      <c r="P2138" s="849">
        <v>4.51</v>
      </c>
      <c r="Q2138" s="849">
        <v>73080.94</v>
      </c>
      <c r="R2138" s="837"/>
      <c r="S2138" s="850">
        <v>16204.199556541022</v>
      </c>
    </row>
    <row r="2139" spans="1:19" ht="14.45" customHeight="1" x14ac:dyDescent="0.2">
      <c r="A2139" s="831" t="s">
        <v>6366</v>
      </c>
      <c r="B2139" s="832" t="s">
        <v>6367</v>
      </c>
      <c r="C2139" s="832" t="s">
        <v>616</v>
      </c>
      <c r="D2139" s="832" t="s">
        <v>3260</v>
      </c>
      <c r="E2139" s="832" t="s">
        <v>6368</v>
      </c>
      <c r="F2139" s="832" t="s">
        <v>6529</v>
      </c>
      <c r="G2139" s="832" t="s">
        <v>6530</v>
      </c>
      <c r="H2139" s="849"/>
      <c r="I2139" s="849"/>
      <c r="J2139" s="832"/>
      <c r="K2139" s="832"/>
      <c r="L2139" s="849"/>
      <c r="M2139" s="849"/>
      <c r="N2139" s="832"/>
      <c r="O2139" s="832"/>
      <c r="P2139" s="849">
        <v>1</v>
      </c>
      <c r="Q2139" s="849">
        <v>53185.599999999999</v>
      </c>
      <c r="R2139" s="837"/>
      <c r="S2139" s="850">
        <v>53185.599999999999</v>
      </c>
    </row>
    <row r="2140" spans="1:19" ht="14.45" customHeight="1" x14ac:dyDescent="0.2">
      <c r="A2140" s="831" t="s">
        <v>6366</v>
      </c>
      <c r="B2140" s="832" t="s">
        <v>6367</v>
      </c>
      <c r="C2140" s="832" t="s">
        <v>616</v>
      </c>
      <c r="D2140" s="832" t="s">
        <v>3260</v>
      </c>
      <c r="E2140" s="832" t="s">
        <v>6368</v>
      </c>
      <c r="F2140" s="832" t="s">
        <v>6534</v>
      </c>
      <c r="G2140" s="832" t="s">
        <v>2847</v>
      </c>
      <c r="H2140" s="849"/>
      <c r="I2140" s="849"/>
      <c r="J2140" s="832"/>
      <c r="K2140" s="832"/>
      <c r="L2140" s="849"/>
      <c r="M2140" s="849"/>
      <c r="N2140" s="832"/>
      <c r="O2140" s="832"/>
      <c r="P2140" s="849">
        <v>19</v>
      </c>
      <c r="Q2140" s="849">
        <v>2393.6099999999997</v>
      </c>
      <c r="R2140" s="837"/>
      <c r="S2140" s="850">
        <v>125.9794736842105</v>
      </c>
    </row>
    <row r="2141" spans="1:19" ht="14.45" customHeight="1" x14ac:dyDescent="0.2">
      <c r="A2141" s="831" t="s">
        <v>6366</v>
      </c>
      <c r="B2141" s="832" t="s">
        <v>6367</v>
      </c>
      <c r="C2141" s="832" t="s">
        <v>616</v>
      </c>
      <c r="D2141" s="832" t="s">
        <v>3260</v>
      </c>
      <c r="E2141" s="832" t="s">
        <v>6368</v>
      </c>
      <c r="F2141" s="832" t="s">
        <v>6535</v>
      </c>
      <c r="G2141" s="832" t="s">
        <v>3029</v>
      </c>
      <c r="H2141" s="849"/>
      <c r="I2141" s="849"/>
      <c r="J2141" s="832"/>
      <c r="K2141" s="832"/>
      <c r="L2141" s="849"/>
      <c r="M2141" s="849"/>
      <c r="N2141" s="832"/>
      <c r="O2141" s="832"/>
      <c r="P2141" s="849">
        <v>29.349999999999998</v>
      </c>
      <c r="Q2141" s="849">
        <v>8041.8700000000008</v>
      </c>
      <c r="R2141" s="837"/>
      <c r="S2141" s="850">
        <v>273.99897785349236</v>
      </c>
    </row>
    <row r="2142" spans="1:19" ht="14.45" customHeight="1" x14ac:dyDescent="0.2">
      <c r="A2142" s="831" t="s">
        <v>6366</v>
      </c>
      <c r="B2142" s="832" t="s">
        <v>6367</v>
      </c>
      <c r="C2142" s="832" t="s">
        <v>616</v>
      </c>
      <c r="D2142" s="832" t="s">
        <v>3260</v>
      </c>
      <c r="E2142" s="832" t="s">
        <v>6368</v>
      </c>
      <c r="F2142" s="832" t="s">
        <v>6542</v>
      </c>
      <c r="G2142" s="832" t="s">
        <v>6543</v>
      </c>
      <c r="H2142" s="849"/>
      <c r="I2142" s="849"/>
      <c r="J2142" s="832"/>
      <c r="K2142" s="832"/>
      <c r="L2142" s="849"/>
      <c r="M2142" s="849"/>
      <c r="N2142" s="832"/>
      <c r="O2142" s="832"/>
      <c r="P2142" s="849">
        <v>1</v>
      </c>
      <c r="Q2142" s="849">
        <v>38013.08</v>
      </c>
      <c r="R2142" s="837"/>
      <c r="S2142" s="850">
        <v>38013.08</v>
      </c>
    </row>
    <row r="2143" spans="1:19" ht="14.45" customHeight="1" x14ac:dyDescent="0.2">
      <c r="A2143" s="831" t="s">
        <v>6366</v>
      </c>
      <c r="B2143" s="832" t="s">
        <v>6367</v>
      </c>
      <c r="C2143" s="832" t="s">
        <v>616</v>
      </c>
      <c r="D2143" s="832" t="s">
        <v>3260</v>
      </c>
      <c r="E2143" s="832" t="s">
        <v>6368</v>
      </c>
      <c r="F2143" s="832" t="s">
        <v>6546</v>
      </c>
      <c r="G2143" s="832" t="s">
        <v>6380</v>
      </c>
      <c r="H2143" s="849"/>
      <c r="I2143" s="849"/>
      <c r="J2143" s="832"/>
      <c r="K2143" s="832"/>
      <c r="L2143" s="849"/>
      <c r="M2143" s="849"/>
      <c r="N2143" s="832"/>
      <c r="O2143" s="832"/>
      <c r="P2143" s="849">
        <v>2</v>
      </c>
      <c r="Q2143" s="849">
        <v>8171.82</v>
      </c>
      <c r="R2143" s="837"/>
      <c r="S2143" s="850">
        <v>4085.91</v>
      </c>
    </row>
    <row r="2144" spans="1:19" ht="14.45" customHeight="1" x14ac:dyDescent="0.2">
      <c r="A2144" s="831" t="s">
        <v>6366</v>
      </c>
      <c r="B2144" s="832" t="s">
        <v>6367</v>
      </c>
      <c r="C2144" s="832" t="s">
        <v>616</v>
      </c>
      <c r="D2144" s="832" t="s">
        <v>3260</v>
      </c>
      <c r="E2144" s="832" t="s">
        <v>6368</v>
      </c>
      <c r="F2144" s="832" t="s">
        <v>6547</v>
      </c>
      <c r="G2144" s="832" t="s">
        <v>2337</v>
      </c>
      <c r="H2144" s="849"/>
      <c r="I2144" s="849"/>
      <c r="J2144" s="832"/>
      <c r="K2144" s="832"/>
      <c r="L2144" s="849"/>
      <c r="M2144" s="849"/>
      <c r="N2144" s="832"/>
      <c r="O2144" s="832"/>
      <c r="P2144" s="849">
        <v>35.39</v>
      </c>
      <c r="Q2144" s="849">
        <v>310425.85000000003</v>
      </c>
      <c r="R2144" s="837"/>
      <c r="S2144" s="850">
        <v>8771.5696524441937</v>
      </c>
    </row>
    <row r="2145" spans="1:19" ht="14.45" customHeight="1" x14ac:dyDescent="0.2">
      <c r="A2145" s="831" t="s">
        <v>6366</v>
      </c>
      <c r="B2145" s="832" t="s">
        <v>6367</v>
      </c>
      <c r="C2145" s="832" t="s">
        <v>616</v>
      </c>
      <c r="D2145" s="832" t="s">
        <v>3260</v>
      </c>
      <c r="E2145" s="832" t="s">
        <v>6368</v>
      </c>
      <c r="F2145" s="832" t="s">
        <v>6550</v>
      </c>
      <c r="G2145" s="832" t="s">
        <v>6551</v>
      </c>
      <c r="H2145" s="849"/>
      <c r="I2145" s="849"/>
      <c r="J2145" s="832"/>
      <c r="K2145" s="832"/>
      <c r="L2145" s="849"/>
      <c r="M2145" s="849"/>
      <c r="N2145" s="832"/>
      <c r="O2145" s="832"/>
      <c r="P2145" s="849">
        <v>1</v>
      </c>
      <c r="Q2145" s="849">
        <v>36.270000000000003</v>
      </c>
      <c r="R2145" s="837"/>
      <c r="S2145" s="850">
        <v>36.270000000000003</v>
      </c>
    </row>
    <row r="2146" spans="1:19" ht="14.45" customHeight="1" x14ac:dyDescent="0.2">
      <c r="A2146" s="831" t="s">
        <v>6366</v>
      </c>
      <c r="B2146" s="832" t="s">
        <v>6367</v>
      </c>
      <c r="C2146" s="832" t="s">
        <v>616</v>
      </c>
      <c r="D2146" s="832" t="s">
        <v>3260</v>
      </c>
      <c r="E2146" s="832" t="s">
        <v>6368</v>
      </c>
      <c r="F2146" s="832" t="s">
        <v>6555</v>
      </c>
      <c r="G2146" s="832" t="s">
        <v>2321</v>
      </c>
      <c r="H2146" s="849"/>
      <c r="I2146" s="849"/>
      <c r="J2146" s="832"/>
      <c r="K2146" s="832"/>
      <c r="L2146" s="849"/>
      <c r="M2146" s="849"/>
      <c r="N2146" s="832"/>
      <c r="O2146" s="832"/>
      <c r="P2146" s="849">
        <v>3</v>
      </c>
      <c r="Q2146" s="849">
        <v>64695</v>
      </c>
      <c r="R2146" s="837"/>
      <c r="S2146" s="850">
        <v>21565</v>
      </c>
    </row>
    <row r="2147" spans="1:19" ht="14.45" customHeight="1" x14ac:dyDescent="0.2">
      <c r="A2147" s="831" t="s">
        <v>6366</v>
      </c>
      <c r="B2147" s="832" t="s">
        <v>6367</v>
      </c>
      <c r="C2147" s="832" t="s">
        <v>616</v>
      </c>
      <c r="D2147" s="832" t="s">
        <v>3260</v>
      </c>
      <c r="E2147" s="832" t="s">
        <v>6368</v>
      </c>
      <c r="F2147" s="832" t="s">
        <v>6564</v>
      </c>
      <c r="G2147" s="832" t="s">
        <v>2337</v>
      </c>
      <c r="H2147" s="849"/>
      <c r="I2147" s="849"/>
      <c r="J2147" s="832"/>
      <c r="K2147" s="832"/>
      <c r="L2147" s="849"/>
      <c r="M2147" s="849"/>
      <c r="N2147" s="832"/>
      <c r="O2147" s="832"/>
      <c r="P2147" s="849">
        <v>43.2</v>
      </c>
      <c r="Q2147" s="849">
        <v>946952.64</v>
      </c>
      <c r="R2147" s="837"/>
      <c r="S2147" s="850">
        <v>21920.199999999997</v>
      </c>
    </row>
    <row r="2148" spans="1:19" ht="14.45" customHeight="1" x14ac:dyDescent="0.2">
      <c r="A2148" s="831" t="s">
        <v>6366</v>
      </c>
      <c r="B2148" s="832" t="s">
        <v>6367</v>
      </c>
      <c r="C2148" s="832" t="s">
        <v>616</v>
      </c>
      <c r="D2148" s="832" t="s">
        <v>3260</v>
      </c>
      <c r="E2148" s="832" t="s">
        <v>6368</v>
      </c>
      <c r="F2148" s="832" t="s">
        <v>6566</v>
      </c>
      <c r="G2148" s="832" t="s">
        <v>779</v>
      </c>
      <c r="H2148" s="849"/>
      <c r="I2148" s="849"/>
      <c r="J2148" s="832"/>
      <c r="K2148" s="832"/>
      <c r="L2148" s="849"/>
      <c r="M2148" s="849"/>
      <c r="N2148" s="832"/>
      <c r="O2148" s="832"/>
      <c r="P2148" s="849">
        <v>1</v>
      </c>
      <c r="Q2148" s="849">
        <v>1243.83</v>
      </c>
      <c r="R2148" s="837"/>
      <c r="S2148" s="850">
        <v>1243.83</v>
      </c>
    </row>
    <row r="2149" spans="1:19" ht="14.45" customHeight="1" x14ac:dyDescent="0.2">
      <c r="A2149" s="831" t="s">
        <v>6366</v>
      </c>
      <c r="B2149" s="832" t="s">
        <v>6367</v>
      </c>
      <c r="C2149" s="832" t="s">
        <v>616</v>
      </c>
      <c r="D2149" s="832" t="s">
        <v>3260</v>
      </c>
      <c r="E2149" s="832" t="s">
        <v>6368</v>
      </c>
      <c r="F2149" s="832" t="s">
        <v>6570</v>
      </c>
      <c r="G2149" s="832" t="s">
        <v>3190</v>
      </c>
      <c r="H2149" s="849"/>
      <c r="I2149" s="849"/>
      <c r="J2149" s="832"/>
      <c r="K2149" s="832"/>
      <c r="L2149" s="849"/>
      <c r="M2149" s="849"/>
      <c r="N2149" s="832"/>
      <c r="O2149" s="832"/>
      <c r="P2149" s="849">
        <v>38</v>
      </c>
      <c r="Q2149" s="849">
        <v>45089.66</v>
      </c>
      <c r="R2149" s="837"/>
      <c r="S2149" s="850">
        <v>1186.5700000000002</v>
      </c>
    </row>
    <row r="2150" spans="1:19" ht="14.45" customHeight="1" x14ac:dyDescent="0.2">
      <c r="A2150" s="831" t="s">
        <v>6366</v>
      </c>
      <c r="B2150" s="832" t="s">
        <v>6367</v>
      </c>
      <c r="C2150" s="832" t="s">
        <v>616</v>
      </c>
      <c r="D2150" s="832" t="s">
        <v>3260</v>
      </c>
      <c r="E2150" s="832" t="s">
        <v>6368</v>
      </c>
      <c r="F2150" s="832" t="s">
        <v>6573</v>
      </c>
      <c r="G2150" s="832" t="s">
        <v>3190</v>
      </c>
      <c r="H2150" s="849"/>
      <c r="I2150" s="849"/>
      <c r="J2150" s="832"/>
      <c r="K2150" s="832"/>
      <c r="L2150" s="849"/>
      <c r="M2150" s="849"/>
      <c r="N2150" s="832"/>
      <c r="O2150" s="832"/>
      <c r="P2150" s="849">
        <v>1</v>
      </c>
      <c r="Q2150" s="849">
        <v>3965.05</v>
      </c>
      <c r="R2150" s="837"/>
      <c r="S2150" s="850">
        <v>3965.05</v>
      </c>
    </row>
    <row r="2151" spans="1:19" ht="14.45" customHeight="1" x14ac:dyDescent="0.2">
      <c r="A2151" s="831" t="s">
        <v>6366</v>
      </c>
      <c r="B2151" s="832" t="s">
        <v>6367</v>
      </c>
      <c r="C2151" s="832" t="s">
        <v>616</v>
      </c>
      <c r="D2151" s="832" t="s">
        <v>3260</v>
      </c>
      <c r="E2151" s="832" t="s">
        <v>6368</v>
      </c>
      <c r="F2151" s="832" t="s">
        <v>6574</v>
      </c>
      <c r="G2151" s="832" t="s">
        <v>3169</v>
      </c>
      <c r="H2151" s="849"/>
      <c r="I2151" s="849"/>
      <c r="J2151" s="832"/>
      <c r="K2151" s="832"/>
      <c r="L2151" s="849"/>
      <c r="M2151" s="849"/>
      <c r="N2151" s="832"/>
      <c r="O2151" s="832"/>
      <c r="P2151" s="849">
        <v>1</v>
      </c>
      <c r="Q2151" s="849">
        <v>20020</v>
      </c>
      <c r="R2151" s="837"/>
      <c r="S2151" s="850">
        <v>20020</v>
      </c>
    </row>
    <row r="2152" spans="1:19" ht="14.45" customHeight="1" x14ac:dyDescent="0.2">
      <c r="A2152" s="831" t="s">
        <v>6366</v>
      </c>
      <c r="B2152" s="832" t="s">
        <v>6367</v>
      </c>
      <c r="C2152" s="832" t="s">
        <v>616</v>
      </c>
      <c r="D2152" s="832" t="s">
        <v>3260</v>
      </c>
      <c r="E2152" s="832" t="s">
        <v>6368</v>
      </c>
      <c r="F2152" s="832" t="s">
        <v>6580</v>
      </c>
      <c r="G2152" s="832" t="s">
        <v>928</v>
      </c>
      <c r="H2152" s="849"/>
      <c r="I2152" s="849"/>
      <c r="J2152" s="832"/>
      <c r="K2152" s="832"/>
      <c r="L2152" s="849"/>
      <c r="M2152" s="849"/>
      <c r="N2152" s="832"/>
      <c r="O2152" s="832"/>
      <c r="P2152" s="849">
        <v>302.82</v>
      </c>
      <c r="Q2152" s="849">
        <v>64549.43</v>
      </c>
      <c r="R2152" s="837"/>
      <c r="S2152" s="850">
        <v>213.16105277062283</v>
      </c>
    </row>
    <row r="2153" spans="1:19" ht="14.45" customHeight="1" x14ac:dyDescent="0.2">
      <c r="A2153" s="831" t="s">
        <v>6366</v>
      </c>
      <c r="B2153" s="832" t="s">
        <v>6367</v>
      </c>
      <c r="C2153" s="832" t="s">
        <v>616</v>
      </c>
      <c r="D2153" s="832" t="s">
        <v>3260</v>
      </c>
      <c r="E2153" s="832" t="s">
        <v>6368</v>
      </c>
      <c r="F2153" s="832" t="s">
        <v>6581</v>
      </c>
      <c r="G2153" s="832" t="s">
        <v>928</v>
      </c>
      <c r="H2153" s="849"/>
      <c r="I2153" s="849"/>
      <c r="J2153" s="832"/>
      <c r="K2153" s="832"/>
      <c r="L2153" s="849"/>
      <c r="M2153" s="849"/>
      <c r="N2153" s="832"/>
      <c r="O2153" s="832"/>
      <c r="P2153" s="849">
        <v>119.03999999999999</v>
      </c>
      <c r="Q2153" s="849">
        <v>8680.51</v>
      </c>
      <c r="R2153" s="837"/>
      <c r="S2153" s="850">
        <v>72.920950940860223</v>
      </c>
    </row>
    <row r="2154" spans="1:19" ht="14.45" customHeight="1" x14ac:dyDescent="0.2">
      <c r="A2154" s="831" t="s">
        <v>6366</v>
      </c>
      <c r="B2154" s="832" t="s">
        <v>6367</v>
      </c>
      <c r="C2154" s="832" t="s">
        <v>616</v>
      </c>
      <c r="D2154" s="832" t="s">
        <v>3260</v>
      </c>
      <c r="E2154" s="832" t="s">
        <v>6368</v>
      </c>
      <c r="F2154" s="832" t="s">
        <v>6583</v>
      </c>
      <c r="G2154" s="832" t="s">
        <v>1383</v>
      </c>
      <c r="H2154" s="849"/>
      <c r="I2154" s="849"/>
      <c r="J2154" s="832"/>
      <c r="K2154" s="832"/>
      <c r="L2154" s="849"/>
      <c r="M2154" s="849"/>
      <c r="N2154" s="832"/>
      <c r="O2154" s="832"/>
      <c r="P2154" s="849">
        <v>27</v>
      </c>
      <c r="Q2154" s="849">
        <v>4008.42</v>
      </c>
      <c r="R2154" s="837"/>
      <c r="S2154" s="850">
        <v>148.46</v>
      </c>
    </row>
    <row r="2155" spans="1:19" ht="14.45" customHeight="1" x14ac:dyDescent="0.2">
      <c r="A2155" s="831" t="s">
        <v>6366</v>
      </c>
      <c r="B2155" s="832" t="s">
        <v>6367</v>
      </c>
      <c r="C2155" s="832" t="s">
        <v>616</v>
      </c>
      <c r="D2155" s="832" t="s">
        <v>3260</v>
      </c>
      <c r="E2155" s="832" t="s">
        <v>6368</v>
      </c>
      <c r="F2155" s="832" t="s">
        <v>6584</v>
      </c>
      <c r="G2155" s="832" t="s">
        <v>2331</v>
      </c>
      <c r="H2155" s="849"/>
      <c r="I2155" s="849"/>
      <c r="J2155" s="832"/>
      <c r="K2155" s="832"/>
      <c r="L2155" s="849"/>
      <c r="M2155" s="849"/>
      <c r="N2155" s="832"/>
      <c r="O2155" s="832"/>
      <c r="P2155" s="849">
        <v>1</v>
      </c>
      <c r="Q2155" s="849">
        <v>114598</v>
      </c>
      <c r="R2155" s="837"/>
      <c r="S2155" s="850">
        <v>114598</v>
      </c>
    </row>
    <row r="2156" spans="1:19" ht="14.45" customHeight="1" x14ac:dyDescent="0.2">
      <c r="A2156" s="831" t="s">
        <v>6366</v>
      </c>
      <c r="B2156" s="832" t="s">
        <v>6367</v>
      </c>
      <c r="C2156" s="832" t="s">
        <v>616</v>
      </c>
      <c r="D2156" s="832" t="s">
        <v>3260</v>
      </c>
      <c r="E2156" s="832" t="s">
        <v>6368</v>
      </c>
      <c r="F2156" s="832" t="s">
        <v>6588</v>
      </c>
      <c r="G2156" s="832" t="s">
        <v>2341</v>
      </c>
      <c r="H2156" s="849"/>
      <c r="I2156" s="849"/>
      <c r="J2156" s="832"/>
      <c r="K2156" s="832"/>
      <c r="L2156" s="849"/>
      <c r="M2156" s="849"/>
      <c r="N2156" s="832"/>
      <c r="O2156" s="832"/>
      <c r="P2156" s="849">
        <v>7.74</v>
      </c>
      <c r="Q2156" s="849">
        <v>4795.9399999999996</v>
      </c>
      <c r="R2156" s="837"/>
      <c r="S2156" s="850">
        <v>619.63049095607232</v>
      </c>
    </row>
    <row r="2157" spans="1:19" ht="14.45" customHeight="1" x14ac:dyDescent="0.2">
      <c r="A2157" s="831" t="s">
        <v>6366</v>
      </c>
      <c r="B2157" s="832" t="s">
        <v>6367</v>
      </c>
      <c r="C2157" s="832" t="s">
        <v>616</v>
      </c>
      <c r="D2157" s="832" t="s">
        <v>3260</v>
      </c>
      <c r="E2157" s="832" t="s">
        <v>6368</v>
      </c>
      <c r="F2157" s="832" t="s">
        <v>6590</v>
      </c>
      <c r="G2157" s="832" t="s">
        <v>793</v>
      </c>
      <c r="H2157" s="849"/>
      <c r="I2157" s="849"/>
      <c r="J2157" s="832"/>
      <c r="K2157" s="832"/>
      <c r="L2157" s="849"/>
      <c r="M2157" s="849"/>
      <c r="N2157" s="832"/>
      <c r="O2157" s="832"/>
      <c r="P2157" s="849">
        <v>50.14</v>
      </c>
      <c r="Q2157" s="849">
        <v>5565.54</v>
      </c>
      <c r="R2157" s="837"/>
      <c r="S2157" s="850">
        <v>111</v>
      </c>
    </row>
    <row r="2158" spans="1:19" ht="14.45" customHeight="1" x14ac:dyDescent="0.2">
      <c r="A2158" s="831" t="s">
        <v>6366</v>
      </c>
      <c r="B2158" s="832" t="s">
        <v>6367</v>
      </c>
      <c r="C2158" s="832" t="s">
        <v>616</v>
      </c>
      <c r="D2158" s="832" t="s">
        <v>3260</v>
      </c>
      <c r="E2158" s="832" t="s">
        <v>6368</v>
      </c>
      <c r="F2158" s="832" t="s">
        <v>6591</v>
      </c>
      <c r="G2158" s="832" t="s">
        <v>793</v>
      </c>
      <c r="H2158" s="849"/>
      <c r="I2158" s="849"/>
      <c r="J2158" s="832"/>
      <c r="K2158" s="832"/>
      <c r="L2158" s="849"/>
      <c r="M2158" s="849"/>
      <c r="N2158" s="832"/>
      <c r="O2158" s="832"/>
      <c r="P2158" s="849">
        <v>16.580000000000002</v>
      </c>
      <c r="Q2158" s="849">
        <v>4776.71</v>
      </c>
      <c r="R2158" s="837"/>
      <c r="S2158" s="850">
        <v>288.10072376357056</v>
      </c>
    </row>
    <row r="2159" spans="1:19" ht="14.45" customHeight="1" x14ac:dyDescent="0.2">
      <c r="A2159" s="831" t="s">
        <v>6366</v>
      </c>
      <c r="B2159" s="832" t="s">
        <v>6367</v>
      </c>
      <c r="C2159" s="832" t="s">
        <v>616</v>
      </c>
      <c r="D2159" s="832" t="s">
        <v>3260</v>
      </c>
      <c r="E2159" s="832" t="s">
        <v>6368</v>
      </c>
      <c r="F2159" s="832" t="s">
        <v>6592</v>
      </c>
      <c r="G2159" s="832" t="s">
        <v>1146</v>
      </c>
      <c r="H2159" s="849"/>
      <c r="I2159" s="849"/>
      <c r="J2159" s="832"/>
      <c r="K2159" s="832"/>
      <c r="L2159" s="849"/>
      <c r="M2159" s="849"/>
      <c r="N2159" s="832"/>
      <c r="O2159" s="832"/>
      <c r="P2159" s="849">
        <v>33.36</v>
      </c>
      <c r="Q2159" s="849">
        <v>6204.89</v>
      </c>
      <c r="R2159" s="837"/>
      <c r="S2159" s="850">
        <v>185.99790167865709</v>
      </c>
    </row>
    <row r="2160" spans="1:19" ht="14.45" customHeight="1" x14ac:dyDescent="0.2">
      <c r="A2160" s="831" t="s">
        <v>6366</v>
      </c>
      <c r="B2160" s="832" t="s">
        <v>6367</v>
      </c>
      <c r="C2160" s="832" t="s">
        <v>616</v>
      </c>
      <c r="D2160" s="832" t="s">
        <v>3260</v>
      </c>
      <c r="E2160" s="832" t="s">
        <v>6368</v>
      </c>
      <c r="F2160" s="832" t="s">
        <v>6595</v>
      </c>
      <c r="G2160" s="832" t="s">
        <v>1146</v>
      </c>
      <c r="H2160" s="849"/>
      <c r="I2160" s="849"/>
      <c r="J2160" s="832"/>
      <c r="K2160" s="832"/>
      <c r="L2160" s="849"/>
      <c r="M2160" s="849"/>
      <c r="N2160" s="832"/>
      <c r="O2160" s="832"/>
      <c r="P2160" s="849">
        <v>21.46</v>
      </c>
      <c r="Q2160" s="849">
        <v>2093.4299999999998</v>
      </c>
      <c r="R2160" s="837"/>
      <c r="S2160" s="850">
        <v>97.550326188257216</v>
      </c>
    </row>
    <row r="2161" spans="1:19" ht="14.45" customHeight="1" x14ac:dyDescent="0.2">
      <c r="A2161" s="831" t="s">
        <v>6366</v>
      </c>
      <c r="B2161" s="832" t="s">
        <v>6367</v>
      </c>
      <c r="C2161" s="832" t="s">
        <v>616</v>
      </c>
      <c r="D2161" s="832" t="s">
        <v>3260</v>
      </c>
      <c r="E2161" s="832" t="s">
        <v>6368</v>
      </c>
      <c r="F2161" s="832" t="s">
        <v>6596</v>
      </c>
      <c r="G2161" s="832" t="s">
        <v>1146</v>
      </c>
      <c r="H2161" s="849"/>
      <c r="I2161" s="849"/>
      <c r="J2161" s="832"/>
      <c r="K2161" s="832"/>
      <c r="L2161" s="849"/>
      <c r="M2161" s="849"/>
      <c r="N2161" s="832"/>
      <c r="O2161" s="832"/>
      <c r="P2161" s="849">
        <v>18.880000000000003</v>
      </c>
      <c r="Q2161" s="849">
        <v>7952.64</v>
      </c>
      <c r="R2161" s="837"/>
      <c r="S2161" s="850">
        <v>421.22033898305079</v>
      </c>
    </row>
    <row r="2162" spans="1:19" ht="14.45" customHeight="1" x14ac:dyDescent="0.2">
      <c r="A2162" s="831" t="s">
        <v>6366</v>
      </c>
      <c r="B2162" s="832" t="s">
        <v>6367</v>
      </c>
      <c r="C2162" s="832" t="s">
        <v>616</v>
      </c>
      <c r="D2162" s="832" t="s">
        <v>3260</v>
      </c>
      <c r="E2162" s="832" t="s">
        <v>6368</v>
      </c>
      <c r="F2162" s="832" t="s">
        <v>6597</v>
      </c>
      <c r="G2162" s="832" t="s">
        <v>6594</v>
      </c>
      <c r="H2162" s="849"/>
      <c r="I2162" s="849"/>
      <c r="J2162" s="832"/>
      <c r="K2162" s="832"/>
      <c r="L2162" s="849"/>
      <c r="M2162" s="849"/>
      <c r="N2162" s="832"/>
      <c r="O2162" s="832"/>
      <c r="P2162" s="849">
        <v>6</v>
      </c>
      <c r="Q2162" s="849">
        <v>99637.8</v>
      </c>
      <c r="R2162" s="837"/>
      <c r="S2162" s="850">
        <v>16606.3</v>
      </c>
    </row>
    <row r="2163" spans="1:19" ht="14.45" customHeight="1" x14ac:dyDescent="0.2">
      <c r="A2163" s="831" t="s">
        <v>6366</v>
      </c>
      <c r="B2163" s="832" t="s">
        <v>6367</v>
      </c>
      <c r="C2163" s="832" t="s">
        <v>616</v>
      </c>
      <c r="D2163" s="832" t="s">
        <v>3260</v>
      </c>
      <c r="E2163" s="832" t="s">
        <v>6368</v>
      </c>
      <c r="F2163" s="832" t="s">
        <v>6598</v>
      </c>
      <c r="G2163" s="832" t="s">
        <v>2529</v>
      </c>
      <c r="H2163" s="849"/>
      <c r="I2163" s="849"/>
      <c r="J2163" s="832"/>
      <c r="K2163" s="832"/>
      <c r="L2163" s="849"/>
      <c r="M2163" s="849"/>
      <c r="N2163" s="832"/>
      <c r="O2163" s="832"/>
      <c r="P2163" s="849">
        <v>6</v>
      </c>
      <c r="Q2163" s="849">
        <v>890.76</v>
      </c>
      <c r="R2163" s="837"/>
      <c r="S2163" s="850">
        <v>148.46</v>
      </c>
    </row>
    <row r="2164" spans="1:19" ht="14.45" customHeight="1" x14ac:dyDescent="0.2">
      <c r="A2164" s="831" t="s">
        <v>6366</v>
      </c>
      <c r="B2164" s="832" t="s">
        <v>6367</v>
      </c>
      <c r="C2164" s="832" t="s">
        <v>616</v>
      </c>
      <c r="D2164" s="832" t="s">
        <v>3260</v>
      </c>
      <c r="E2164" s="832" t="s">
        <v>6368</v>
      </c>
      <c r="F2164" s="832" t="s">
        <v>6599</v>
      </c>
      <c r="G2164" s="832" t="s">
        <v>2298</v>
      </c>
      <c r="H2164" s="849"/>
      <c r="I2164" s="849"/>
      <c r="J2164" s="832"/>
      <c r="K2164" s="832"/>
      <c r="L2164" s="849"/>
      <c r="M2164" s="849"/>
      <c r="N2164" s="832"/>
      <c r="O2164" s="832"/>
      <c r="P2164" s="849">
        <v>5</v>
      </c>
      <c r="Q2164" s="849">
        <v>108895.5</v>
      </c>
      <c r="R2164" s="837"/>
      <c r="S2164" s="850">
        <v>21779.1</v>
      </c>
    </row>
    <row r="2165" spans="1:19" ht="14.45" customHeight="1" x14ac:dyDescent="0.2">
      <c r="A2165" s="831" t="s">
        <v>6366</v>
      </c>
      <c r="B2165" s="832" t="s">
        <v>6367</v>
      </c>
      <c r="C2165" s="832" t="s">
        <v>616</v>
      </c>
      <c r="D2165" s="832" t="s">
        <v>3260</v>
      </c>
      <c r="E2165" s="832" t="s">
        <v>6368</v>
      </c>
      <c r="F2165" s="832" t="s">
        <v>6600</v>
      </c>
      <c r="G2165" s="832" t="s">
        <v>2816</v>
      </c>
      <c r="H2165" s="849"/>
      <c r="I2165" s="849"/>
      <c r="J2165" s="832"/>
      <c r="K2165" s="832"/>
      <c r="L2165" s="849"/>
      <c r="M2165" s="849"/>
      <c r="N2165" s="832"/>
      <c r="O2165" s="832"/>
      <c r="P2165" s="849">
        <v>127.04</v>
      </c>
      <c r="Q2165" s="849">
        <v>60252.729999999996</v>
      </c>
      <c r="R2165" s="837"/>
      <c r="S2165" s="850">
        <v>474.28156486146088</v>
      </c>
    </row>
    <row r="2166" spans="1:19" ht="14.45" customHeight="1" x14ac:dyDescent="0.2">
      <c r="A2166" s="831" t="s">
        <v>6366</v>
      </c>
      <c r="B2166" s="832" t="s">
        <v>6367</v>
      </c>
      <c r="C2166" s="832" t="s">
        <v>616</v>
      </c>
      <c r="D2166" s="832" t="s">
        <v>3260</v>
      </c>
      <c r="E2166" s="832" t="s">
        <v>6368</v>
      </c>
      <c r="F2166" s="832" t="s">
        <v>6601</v>
      </c>
      <c r="G2166" s="832" t="s">
        <v>2816</v>
      </c>
      <c r="H2166" s="849"/>
      <c r="I2166" s="849"/>
      <c r="J2166" s="832"/>
      <c r="K2166" s="832"/>
      <c r="L2166" s="849"/>
      <c r="M2166" s="849"/>
      <c r="N2166" s="832"/>
      <c r="O2166" s="832"/>
      <c r="P2166" s="849">
        <v>124.63999999999999</v>
      </c>
      <c r="Q2166" s="849">
        <v>25491.35</v>
      </c>
      <c r="R2166" s="837"/>
      <c r="S2166" s="850">
        <v>204.51981707317074</v>
      </c>
    </row>
    <row r="2167" spans="1:19" ht="14.45" customHeight="1" x14ac:dyDescent="0.2">
      <c r="A2167" s="831" t="s">
        <v>6366</v>
      </c>
      <c r="B2167" s="832" t="s">
        <v>6367</v>
      </c>
      <c r="C2167" s="832" t="s">
        <v>616</v>
      </c>
      <c r="D2167" s="832" t="s">
        <v>3260</v>
      </c>
      <c r="E2167" s="832" t="s">
        <v>6368</v>
      </c>
      <c r="F2167" s="832" t="s">
        <v>6606</v>
      </c>
      <c r="G2167" s="832" t="s">
        <v>2291</v>
      </c>
      <c r="H2167" s="849"/>
      <c r="I2167" s="849"/>
      <c r="J2167" s="832"/>
      <c r="K2167" s="832"/>
      <c r="L2167" s="849"/>
      <c r="M2167" s="849"/>
      <c r="N2167" s="832"/>
      <c r="O2167" s="832"/>
      <c r="P2167" s="849">
        <v>1</v>
      </c>
      <c r="Q2167" s="849">
        <v>107513</v>
      </c>
      <c r="R2167" s="837"/>
      <c r="S2167" s="850">
        <v>107513</v>
      </c>
    </row>
    <row r="2168" spans="1:19" ht="14.45" customHeight="1" x14ac:dyDescent="0.2">
      <c r="A2168" s="831" t="s">
        <v>6366</v>
      </c>
      <c r="B2168" s="832" t="s">
        <v>6367</v>
      </c>
      <c r="C2168" s="832" t="s">
        <v>616</v>
      </c>
      <c r="D2168" s="832" t="s">
        <v>3260</v>
      </c>
      <c r="E2168" s="832" t="s">
        <v>6368</v>
      </c>
      <c r="F2168" s="832" t="s">
        <v>6609</v>
      </c>
      <c r="G2168" s="832" t="s">
        <v>2272</v>
      </c>
      <c r="H2168" s="849"/>
      <c r="I2168" s="849"/>
      <c r="J2168" s="832"/>
      <c r="K2168" s="832"/>
      <c r="L2168" s="849"/>
      <c r="M2168" s="849"/>
      <c r="N2168" s="832"/>
      <c r="O2168" s="832"/>
      <c r="P2168" s="849">
        <v>16</v>
      </c>
      <c r="Q2168" s="849">
        <v>514228.61000000004</v>
      </c>
      <c r="R2168" s="837"/>
      <c r="S2168" s="850">
        <v>32139.288125000003</v>
      </c>
    </row>
    <row r="2169" spans="1:19" ht="14.45" customHeight="1" x14ac:dyDescent="0.2">
      <c r="A2169" s="831" t="s">
        <v>6366</v>
      </c>
      <c r="B2169" s="832" t="s">
        <v>6367</v>
      </c>
      <c r="C2169" s="832" t="s">
        <v>616</v>
      </c>
      <c r="D2169" s="832" t="s">
        <v>3260</v>
      </c>
      <c r="E2169" s="832" t="s">
        <v>6368</v>
      </c>
      <c r="F2169" s="832" t="s">
        <v>6610</v>
      </c>
      <c r="G2169" s="832" t="s">
        <v>2291</v>
      </c>
      <c r="H2169" s="849"/>
      <c r="I2169" s="849"/>
      <c r="J2169" s="832"/>
      <c r="K2169" s="832"/>
      <c r="L2169" s="849"/>
      <c r="M2169" s="849"/>
      <c r="N2169" s="832"/>
      <c r="O2169" s="832"/>
      <c r="P2169" s="849">
        <v>1</v>
      </c>
      <c r="Q2169" s="849">
        <v>106722</v>
      </c>
      <c r="R2169" s="837"/>
      <c r="S2169" s="850">
        <v>106722</v>
      </c>
    </row>
    <row r="2170" spans="1:19" ht="14.45" customHeight="1" x14ac:dyDescent="0.2">
      <c r="A2170" s="831" t="s">
        <v>6366</v>
      </c>
      <c r="B2170" s="832" t="s">
        <v>6367</v>
      </c>
      <c r="C2170" s="832" t="s">
        <v>616</v>
      </c>
      <c r="D2170" s="832" t="s">
        <v>3260</v>
      </c>
      <c r="E2170" s="832" t="s">
        <v>6368</v>
      </c>
      <c r="F2170" s="832" t="s">
        <v>6614</v>
      </c>
      <c r="G2170" s="832" t="s">
        <v>2241</v>
      </c>
      <c r="H2170" s="849"/>
      <c r="I2170" s="849"/>
      <c r="J2170" s="832"/>
      <c r="K2170" s="832"/>
      <c r="L2170" s="849"/>
      <c r="M2170" s="849"/>
      <c r="N2170" s="832"/>
      <c r="O2170" s="832"/>
      <c r="P2170" s="849">
        <v>14</v>
      </c>
      <c r="Q2170" s="849">
        <v>155204</v>
      </c>
      <c r="R2170" s="837"/>
      <c r="S2170" s="850">
        <v>11086</v>
      </c>
    </row>
    <row r="2171" spans="1:19" ht="14.45" customHeight="1" x14ac:dyDescent="0.2">
      <c r="A2171" s="831" t="s">
        <v>6366</v>
      </c>
      <c r="B2171" s="832" t="s">
        <v>6367</v>
      </c>
      <c r="C2171" s="832" t="s">
        <v>616</v>
      </c>
      <c r="D2171" s="832" t="s">
        <v>3260</v>
      </c>
      <c r="E2171" s="832" t="s">
        <v>6368</v>
      </c>
      <c r="F2171" s="832" t="s">
        <v>6617</v>
      </c>
      <c r="G2171" s="832" t="s">
        <v>2213</v>
      </c>
      <c r="H2171" s="849"/>
      <c r="I2171" s="849"/>
      <c r="J2171" s="832"/>
      <c r="K2171" s="832"/>
      <c r="L2171" s="849"/>
      <c r="M2171" s="849"/>
      <c r="N2171" s="832"/>
      <c r="O2171" s="832"/>
      <c r="P2171" s="849">
        <v>4.21</v>
      </c>
      <c r="Q2171" s="849">
        <v>1852.86</v>
      </c>
      <c r="R2171" s="837"/>
      <c r="S2171" s="850">
        <v>440.10926365795723</v>
      </c>
    </row>
    <row r="2172" spans="1:19" ht="14.45" customHeight="1" x14ac:dyDescent="0.2">
      <c r="A2172" s="831" t="s">
        <v>6366</v>
      </c>
      <c r="B2172" s="832" t="s">
        <v>6367</v>
      </c>
      <c r="C2172" s="832" t="s">
        <v>616</v>
      </c>
      <c r="D2172" s="832" t="s">
        <v>3260</v>
      </c>
      <c r="E2172" s="832" t="s">
        <v>6368</v>
      </c>
      <c r="F2172" s="832" t="s">
        <v>6618</v>
      </c>
      <c r="G2172" s="832" t="s">
        <v>2337</v>
      </c>
      <c r="H2172" s="849"/>
      <c r="I2172" s="849"/>
      <c r="J2172" s="832"/>
      <c r="K2172" s="832"/>
      <c r="L2172" s="849"/>
      <c r="M2172" s="849"/>
      <c r="N2172" s="832"/>
      <c r="O2172" s="832"/>
      <c r="P2172" s="849">
        <v>9</v>
      </c>
      <c r="Q2172" s="849">
        <v>473474.7</v>
      </c>
      <c r="R2172" s="837"/>
      <c r="S2172" s="850">
        <v>52608.3</v>
      </c>
    </row>
    <row r="2173" spans="1:19" ht="14.45" customHeight="1" x14ac:dyDescent="0.2">
      <c r="A2173" s="831" t="s">
        <v>6366</v>
      </c>
      <c r="B2173" s="832" t="s">
        <v>6367</v>
      </c>
      <c r="C2173" s="832" t="s">
        <v>616</v>
      </c>
      <c r="D2173" s="832" t="s">
        <v>3260</v>
      </c>
      <c r="E2173" s="832" t="s">
        <v>6368</v>
      </c>
      <c r="F2173" s="832" t="s">
        <v>6619</v>
      </c>
      <c r="G2173" s="832" t="s">
        <v>2321</v>
      </c>
      <c r="H2173" s="849"/>
      <c r="I2173" s="849"/>
      <c r="J2173" s="832"/>
      <c r="K2173" s="832"/>
      <c r="L2173" s="849"/>
      <c r="M2173" s="849"/>
      <c r="N2173" s="832"/>
      <c r="O2173" s="832"/>
      <c r="P2173" s="849">
        <v>3.33</v>
      </c>
      <c r="Q2173" s="849">
        <v>143622.9</v>
      </c>
      <c r="R2173" s="837"/>
      <c r="S2173" s="850">
        <v>43130</v>
      </c>
    </row>
    <row r="2174" spans="1:19" ht="14.45" customHeight="1" x14ac:dyDescent="0.2">
      <c r="A2174" s="831" t="s">
        <v>6366</v>
      </c>
      <c r="B2174" s="832" t="s">
        <v>6367</v>
      </c>
      <c r="C2174" s="832" t="s">
        <v>616</v>
      </c>
      <c r="D2174" s="832" t="s">
        <v>3260</v>
      </c>
      <c r="E2174" s="832" t="s">
        <v>6368</v>
      </c>
      <c r="F2174" s="832" t="s">
        <v>6624</v>
      </c>
      <c r="G2174" s="832" t="s">
        <v>1043</v>
      </c>
      <c r="H2174" s="849"/>
      <c r="I2174" s="849"/>
      <c r="J2174" s="832"/>
      <c r="K2174" s="832"/>
      <c r="L2174" s="849"/>
      <c r="M2174" s="849"/>
      <c r="N2174" s="832"/>
      <c r="O2174" s="832"/>
      <c r="P2174" s="849">
        <v>14.34</v>
      </c>
      <c r="Q2174" s="849">
        <v>3498.1</v>
      </c>
      <c r="R2174" s="837"/>
      <c r="S2174" s="850">
        <v>243.94002789400278</v>
      </c>
    </row>
    <row r="2175" spans="1:19" ht="14.45" customHeight="1" x14ac:dyDescent="0.2">
      <c r="A2175" s="831" t="s">
        <v>6366</v>
      </c>
      <c r="B2175" s="832" t="s">
        <v>6367</v>
      </c>
      <c r="C2175" s="832" t="s">
        <v>616</v>
      </c>
      <c r="D2175" s="832" t="s">
        <v>3260</v>
      </c>
      <c r="E2175" s="832" t="s">
        <v>6368</v>
      </c>
      <c r="F2175" s="832" t="s">
        <v>6625</v>
      </c>
      <c r="G2175" s="832" t="s">
        <v>1043</v>
      </c>
      <c r="H2175" s="849"/>
      <c r="I2175" s="849"/>
      <c r="J2175" s="832"/>
      <c r="K2175" s="832"/>
      <c r="L2175" s="849"/>
      <c r="M2175" s="849"/>
      <c r="N2175" s="832"/>
      <c r="O2175" s="832"/>
      <c r="P2175" s="849">
        <v>6.73</v>
      </c>
      <c r="Q2175" s="849">
        <v>2910.25</v>
      </c>
      <c r="R2175" s="837"/>
      <c r="S2175" s="850">
        <v>432.42942050520054</v>
      </c>
    </row>
    <row r="2176" spans="1:19" ht="14.45" customHeight="1" x14ac:dyDescent="0.2">
      <c r="A2176" s="831" t="s">
        <v>6366</v>
      </c>
      <c r="B2176" s="832" t="s">
        <v>6367</v>
      </c>
      <c r="C2176" s="832" t="s">
        <v>616</v>
      </c>
      <c r="D2176" s="832" t="s">
        <v>3260</v>
      </c>
      <c r="E2176" s="832" t="s">
        <v>6368</v>
      </c>
      <c r="F2176" s="832" t="s">
        <v>6626</v>
      </c>
      <c r="G2176" s="832" t="s">
        <v>2272</v>
      </c>
      <c r="H2176" s="849"/>
      <c r="I2176" s="849"/>
      <c r="J2176" s="832"/>
      <c r="K2176" s="832"/>
      <c r="L2176" s="849"/>
      <c r="M2176" s="849"/>
      <c r="N2176" s="832"/>
      <c r="O2176" s="832"/>
      <c r="P2176" s="849">
        <v>1</v>
      </c>
      <c r="Q2176" s="849">
        <v>34342.43</v>
      </c>
      <c r="R2176" s="837"/>
      <c r="S2176" s="850">
        <v>34342.43</v>
      </c>
    </row>
    <row r="2177" spans="1:19" ht="14.45" customHeight="1" x14ac:dyDescent="0.2">
      <c r="A2177" s="831" t="s">
        <v>6366</v>
      </c>
      <c r="B2177" s="832" t="s">
        <v>6367</v>
      </c>
      <c r="C2177" s="832" t="s">
        <v>616</v>
      </c>
      <c r="D2177" s="832" t="s">
        <v>3260</v>
      </c>
      <c r="E2177" s="832" t="s">
        <v>6368</v>
      </c>
      <c r="F2177" s="832" t="s">
        <v>6629</v>
      </c>
      <c r="G2177" s="832"/>
      <c r="H2177" s="849"/>
      <c r="I2177" s="849"/>
      <c r="J2177" s="832"/>
      <c r="K2177" s="832"/>
      <c r="L2177" s="849"/>
      <c r="M2177" s="849"/>
      <c r="N2177" s="832"/>
      <c r="O2177" s="832"/>
      <c r="P2177" s="849">
        <v>18.72</v>
      </c>
      <c r="Q2177" s="849">
        <v>87351.64</v>
      </c>
      <c r="R2177" s="837"/>
      <c r="S2177" s="850">
        <v>4666.2200854700859</v>
      </c>
    </row>
    <row r="2178" spans="1:19" ht="14.45" customHeight="1" x14ac:dyDescent="0.2">
      <c r="A2178" s="831" t="s">
        <v>6366</v>
      </c>
      <c r="B2178" s="832" t="s">
        <v>6367</v>
      </c>
      <c r="C2178" s="832" t="s">
        <v>616</v>
      </c>
      <c r="D2178" s="832" t="s">
        <v>3260</v>
      </c>
      <c r="E2178" s="832" t="s">
        <v>6368</v>
      </c>
      <c r="F2178" s="832" t="s">
        <v>6631</v>
      </c>
      <c r="G2178" s="832"/>
      <c r="H2178" s="849"/>
      <c r="I2178" s="849"/>
      <c r="J2178" s="832"/>
      <c r="K2178" s="832"/>
      <c r="L2178" s="849"/>
      <c r="M2178" s="849"/>
      <c r="N2178" s="832"/>
      <c r="O2178" s="832"/>
      <c r="P2178" s="849">
        <v>3</v>
      </c>
      <c r="Q2178" s="849">
        <v>731.81999999999994</v>
      </c>
      <c r="R2178" s="837"/>
      <c r="S2178" s="850">
        <v>243.93999999999997</v>
      </c>
    </row>
    <row r="2179" spans="1:19" ht="14.45" customHeight="1" x14ac:dyDescent="0.2">
      <c r="A2179" s="831" t="s">
        <v>6366</v>
      </c>
      <c r="B2179" s="832" t="s">
        <v>6367</v>
      </c>
      <c r="C2179" s="832" t="s">
        <v>616</v>
      </c>
      <c r="D2179" s="832" t="s">
        <v>3260</v>
      </c>
      <c r="E2179" s="832" t="s">
        <v>6368</v>
      </c>
      <c r="F2179" s="832" t="s">
        <v>6633</v>
      </c>
      <c r="G2179" s="832"/>
      <c r="H2179" s="849"/>
      <c r="I2179" s="849"/>
      <c r="J2179" s="832"/>
      <c r="K2179" s="832"/>
      <c r="L2179" s="849"/>
      <c r="M2179" s="849"/>
      <c r="N2179" s="832"/>
      <c r="O2179" s="832"/>
      <c r="P2179" s="849">
        <v>2.64</v>
      </c>
      <c r="Q2179" s="849">
        <v>201.99</v>
      </c>
      <c r="R2179" s="837"/>
      <c r="S2179" s="850">
        <v>76.51136363636364</v>
      </c>
    </row>
    <row r="2180" spans="1:19" ht="14.45" customHeight="1" x14ac:dyDescent="0.2">
      <c r="A2180" s="831" t="s">
        <v>6366</v>
      </c>
      <c r="B2180" s="832" t="s">
        <v>6367</v>
      </c>
      <c r="C2180" s="832" t="s">
        <v>616</v>
      </c>
      <c r="D2180" s="832" t="s">
        <v>3260</v>
      </c>
      <c r="E2180" s="832" t="s">
        <v>6368</v>
      </c>
      <c r="F2180" s="832" t="s">
        <v>6634</v>
      </c>
      <c r="G2180" s="832"/>
      <c r="H2180" s="849"/>
      <c r="I2180" s="849"/>
      <c r="J2180" s="832"/>
      <c r="K2180" s="832"/>
      <c r="L2180" s="849"/>
      <c r="M2180" s="849"/>
      <c r="N2180" s="832"/>
      <c r="O2180" s="832"/>
      <c r="P2180" s="849">
        <v>3.15</v>
      </c>
      <c r="Q2180" s="849">
        <v>1326.8400000000001</v>
      </c>
      <c r="R2180" s="837"/>
      <c r="S2180" s="850">
        <v>421.21904761904767</v>
      </c>
    </row>
    <row r="2181" spans="1:19" ht="14.45" customHeight="1" x14ac:dyDescent="0.2">
      <c r="A2181" s="831" t="s">
        <v>6366</v>
      </c>
      <c r="B2181" s="832" t="s">
        <v>6367</v>
      </c>
      <c r="C2181" s="832" t="s">
        <v>616</v>
      </c>
      <c r="D2181" s="832" t="s">
        <v>3260</v>
      </c>
      <c r="E2181" s="832" t="s">
        <v>6635</v>
      </c>
      <c r="F2181" s="832" t="s">
        <v>6636</v>
      </c>
      <c r="G2181" s="832" t="s">
        <v>6637</v>
      </c>
      <c r="H2181" s="849"/>
      <c r="I2181" s="849"/>
      <c r="J2181" s="832"/>
      <c r="K2181" s="832"/>
      <c r="L2181" s="849"/>
      <c r="M2181" s="849"/>
      <c r="N2181" s="832"/>
      <c r="O2181" s="832"/>
      <c r="P2181" s="849">
        <v>8</v>
      </c>
      <c r="Q2181" s="849">
        <v>17475.84</v>
      </c>
      <c r="R2181" s="837"/>
      <c r="S2181" s="850">
        <v>2184.48</v>
      </c>
    </row>
    <row r="2182" spans="1:19" ht="14.45" customHeight="1" x14ac:dyDescent="0.2">
      <c r="A2182" s="831" t="s">
        <v>6366</v>
      </c>
      <c r="B2182" s="832" t="s">
        <v>6367</v>
      </c>
      <c r="C2182" s="832" t="s">
        <v>616</v>
      </c>
      <c r="D2182" s="832" t="s">
        <v>3260</v>
      </c>
      <c r="E2182" s="832" t="s">
        <v>6635</v>
      </c>
      <c r="F2182" s="832" t="s">
        <v>6638</v>
      </c>
      <c r="G2182" s="832" t="s">
        <v>6639</v>
      </c>
      <c r="H2182" s="849"/>
      <c r="I2182" s="849"/>
      <c r="J2182" s="832"/>
      <c r="K2182" s="832"/>
      <c r="L2182" s="849"/>
      <c r="M2182" s="849"/>
      <c r="N2182" s="832"/>
      <c r="O2182" s="832"/>
      <c r="P2182" s="849">
        <v>8</v>
      </c>
      <c r="Q2182" s="849">
        <v>21362.720000000001</v>
      </c>
      <c r="R2182" s="837"/>
      <c r="S2182" s="850">
        <v>2670.34</v>
      </c>
    </row>
    <row r="2183" spans="1:19" ht="14.45" customHeight="1" x14ac:dyDescent="0.2">
      <c r="A2183" s="831" t="s">
        <v>6366</v>
      </c>
      <c r="B2183" s="832" t="s">
        <v>6367</v>
      </c>
      <c r="C2183" s="832" t="s">
        <v>616</v>
      </c>
      <c r="D2183" s="832" t="s">
        <v>3260</v>
      </c>
      <c r="E2183" s="832" t="s">
        <v>6644</v>
      </c>
      <c r="F2183" s="832" t="s">
        <v>6645</v>
      </c>
      <c r="G2183" s="832" t="s">
        <v>6646</v>
      </c>
      <c r="H2183" s="849"/>
      <c r="I2183" s="849"/>
      <c r="J2183" s="832"/>
      <c r="K2183" s="832"/>
      <c r="L2183" s="849"/>
      <c r="M2183" s="849"/>
      <c r="N2183" s="832"/>
      <c r="O2183" s="832"/>
      <c r="P2183" s="849">
        <v>1</v>
      </c>
      <c r="Q2183" s="849">
        <v>867</v>
      </c>
      <c r="R2183" s="837"/>
      <c r="S2183" s="850">
        <v>867</v>
      </c>
    </row>
    <row r="2184" spans="1:19" ht="14.45" customHeight="1" x14ac:dyDescent="0.2">
      <c r="A2184" s="831" t="s">
        <v>6366</v>
      </c>
      <c r="B2184" s="832" t="s">
        <v>6367</v>
      </c>
      <c r="C2184" s="832" t="s">
        <v>616</v>
      </c>
      <c r="D2184" s="832" t="s">
        <v>3260</v>
      </c>
      <c r="E2184" s="832" t="s">
        <v>6644</v>
      </c>
      <c r="F2184" s="832" t="s">
        <v>6647</v>
      </c>
      <c r="G2184" s="832" t="s">
        <v>6648</v>
      </c>
      <c r="H2184" s="849"/>
      <c r="I2184" s="849"/>
      <c r="J2184" s="832"/>
      <c r="K2184" s="832"/>
      <c r="L2184" s="849"/>
      <c r="M2184" s="849"/>
      <c r="N2184" s="832"/>
      <c r="O2184" s="832"/>
      <c r="P2184" s="849">
        <v>87</v>
      </c>
      <c r="Q2184" s="849">
        <v>53515.80000000001</v>
      </c>
      <c r="R2184" s="837"/>
      <c r="S2184" s="850">
        <v>615.12413793103462</v>
      </c>
    </row>
    <row r="2185" spans="1:19" ht="14.45" customHeight="1" x14ac:dyDescent="0.2">
      <c r="A2185" s="831" t="s">
        <v>6366</v>
      </c>
      <c r="B2185" s="832" t="s">
        <v>6367</v>
      </c>
      <c r="C2185" s="832" t="s">
        <v>616</v>
      </c>
      <c r="D2185" s="832" t="s">
        <v>3260</v>
      </c>
      <c r="E2185" s="832" t="s">
        <v>6644</v>
      </c>
      <c r="F2185" s="832" t="s">
        <v>6649</v>
      </c>
      <c r="G2185" s="832" t="s">
        <v>6650</v>
      </c>
      <c r="H2185" s="849"/>
      <c r="I2185" s="849"/>
      <c r="J2185" s="832"/>
      <c r="K2185" s="832"/>
      <c r="L2185" s="849"/>
      <c r="M2185" s="849"/>
      <c r="N2185" s="832"/>
      <c r="O2185" s="832"/>
      <c r="P2185" s="849">
        <v>1</v>
      </c>
      <c r="Q2185" s="849">
        <v>964</v>
      </c>
      <c r="R2185" s="837"/>
      <c r="S2185" s="850">
        <v>964</v>
      </c>
    </row>
    <row r="2186" spans="1:19" ht="14.45" customHeight="1" x14ac:dyDescent="0.2">
      <c r="A2186" s="831" t="s">
        <v>6366</v>
      </c>
      <c r="B2186" s="832" t="s">
        <v>6367</v>
      </c>
      <c r="C2186" s="832" t="s">
        <v>616</v>
      </c>
      <c r="D2186" s="832" t="s">
        <v>3260</v>
      </c>
      <c r="E2186" s="832" t="s">
        <v>6644</v>
      </c>
      <c r="F2186" s="832" t="s">
        <v>6653</v>
      </c>
      <c r="G2186" s="832" t="s">
        <v>6654</v>
      </c>
      <c r="H2186" s="849"/>
      <c r="I2186" s="849"/>
      <c r="J2186" s="832"/>
      <c r="K2186" s="832"/>
      <c r="L2186" s="849"/>
      <c r="M2186" s="849"/>
      <c r="N2186" s="832"/>
      <c r="O2186" s="832"/>
      <c r="P2186" s="849">
        <v>1</v>
      </c>
      <c r="Q2186" s="849">
        <v>5420</v>
      </c>
      <c r="R2186" s="837"/>
      <c r="S2186" s="850">
        <v>5420</v>
      </c>
    </row>
    <row r="2187" spans="1:19" ht="14.45" customHeight="1" x14ac:dyDescent="0.2">
      <c r="A2187" s="831" t="s">
        <v>6366</v>
      </c>
      <c r="B2187" s="832" t="s">
        <v>6367</v>
      </c>
      <c r="C2187" s="832" t="s">
        <v>616</v>
      </c>
      <c r="D2187" s="832" t="s">
        <v>3260</v>
      </c>
      <c r="E2187" s="832" t="s">
        <v>6657</v>
      </c>
      <c r="F2187" s="832" t="s">
        <v>6658</v>
      </c>
      <c r="G2187" s="832" t="s">
        <v>6659</v>
      </c>
      <c r="H2187" s="849"/>
      <c r="I2187" s="849"/>
      <c r="J2187" s="832"/>
      <c r="K2187" s="832"/>
      <c r="L2187" s="849"/>
      <c r="M2187" s="849"/>
      <c r="N2187" s="832"/>
      <c r="O2187" s="832"/>
      <c r="P2187" s="849">
        <v>2</v>
      </c>
      <c r="Q2187" s="849">
        <v>604</v>
      </c>
      <c r="R2187" s="837"/>
      <c r="S2187" s="850">
        <v>302</v>
      </c>
    </row>
    <row r="2188" spans="1:19" ht="14.45" customHeight="1" x14ac:dyDescent="0.2">
      <c r="A2188" s="831" t="s">
        <v>6366</v>
      </c>
      <c r="B2188" s="832" t="s">
        <v>6367</v>
      </c>
      <c r="C2188" s="832" t="s">
        <v>616</v>
      </c>
      <c r="D2188" s="832" t="s">
        <v>3260</v>
      </c>
      <c r="E2188" s="832" t="s">
        <v>6657</v>
      </c>
      <c r="F2188" s="832" t="s">
        <v>6662</v>
      </c>
      <c r="G2188" s="832" t="s">
        <v>6663</v>
      </c>
      <c r="H2188" s="849"/>
      <c r="I2188" s="849"/>
      <c r="J2188" s="832"/>
      <c r="K2188" s="832"/>
      <c r="L2188" s="849"/>
      <c r="M2188" s="849"/>
      <c r="N2188" s="832"/>
      <c r="O2188" s="832"/>
      <c r="P2188" s="849">
        <v>599</v>
      </c>
      <c r="Q2188" s="849">
        <v>90449</v>
      </c>
      <c r="R2188" s="837"/>
      <c r="S2188" s="850">
        <v>151</v>
      </c>
    </row>
    <row r="2189" spans="1:19" ht="14.45" customHeight="1" x14ac:dyDescent="0.2">
      <c r="A2189" s="831" t="s">
        <v>6366</v>
      </c>
      <c r="B2189" s="832" t="s">
        <v>6367</v>
      </c>
      <c r="C2189" s="832" t="s">
        <v>616</v>
      </c>
      <c r="D2189" s="832" t="s">
        <v>3260</v>
      </c>
      <c r="E2189" s="832" t="s">
        <v>6657</v>
      </c>
      <c r="F2189" s="832" t="s">
        <v>6664</v>
      </c>
      <c r="G2189" s="832" t="s">
        <v>6665</v>
      </c>
      <c r="H2189" s="849"/>
      <c r="I2189" s="849"/>
      <c r="J2189" s="832"/>
      <c r="K2189" s="832"/>
      <c r="L2189" s="849"/>
      <c r="M2189" s="849"/>
      <c r="N2189" s="832"/>
      <c r="O2189" s="832"/>
      <c r="P2189" s="849">
        <v>17</v>
      </c>
      <c r="Q2189" s="849">
        <v>3383</v>
      </c>
      <c r="R2189" s="837"/>
      <c r="S2189" s="850">
        <v>199</v>
      </c>
    </row>
    <row r="2190" spans="1:19" ht="14.45" customHeight="1" x14ac:dyDescent="0.2">
      <c r="A2190" s="831" t="s">
        <v>6366</v>
      </c>
      <c r="B2190" s="832" t="s">
        <v>6367</v>
      </c>
      <c r="C2190" s="832" t="s">
        <v>616</v>
      </c>
      <c r="D2190" s="832" t="s">
        <v>3260</v>
      </c>
      <c r="E2190" s="832" t="s">
        <v>6657</v>
      </c>
      <c r="F2190" s="832" t="s">
        <v>6666</v>
      </c>
      <c r="G2190" s="832" t="s">
        <v>6667</v>
      </c>
      <c r="H2190" s="849"/>
      <c r="I2190" s="849"/>
      <c r="J2190" s="832"/>
      <c r="K2190" s="832"/>
      <c r="L2190" s="849"/>
      <c r="M2190" s="849"/>
      <c r="N2190" s="832"/>
      <c r="O2190" s="832"/>
      <c r="P2190" s="849">
        <v>650</v>
      </c>
      <c r="Q2190" s="849">
        <v>24700</v>
      </c>
      <c r="R2190" s="837"/>
      <c r="S2190" s="850">
        <v>38</v>
      </c>
    </row>
    <row r="2191" spans="1:19" ht="14.45" customHeight="1" x14ac:dyDescent="0.2">
      <c r="A2191" s="831" t="s">
        <v>6366</v>
      </c>
      <c r="B2191" s="832" t="s">
        <v>6367</v>
      </c>
      <c r="C2191" s="832" t="s">
        <v>616</v>
      </c>
      <c r="D2191" s="832" t="s">
        <v>3260</v>
      </c>
      <c r="E2191" s="832" t="s">
        <v>6657</v>
      </c>
      <c r="F2191" s="832" t="s">
        <v>6668</v>
      </c>
      <c r="G2191" s="832" t="s">
        <v>6669</v>
      </c>
      <c r="H2191" s="849"/>
      <c r="I2191" s="849"/>
      <c r="J2191" s="832"/>
      <c r="K2191" s="832"/>
      <c r="L2191" s="849"/>
      <c r="M2191" s="849"/>
      <c r="N2191" s="832"/>
      <c r="O2191" s="832"/>
      <c r="P2191" s="849">
        <v>1</v>
      </c>
      <c r="Q2191" s="849">
        <v>5</v>
      </c>
      <c r="R2191" s="837"/>
      <c r="S2191" s="850">
        <v>5</v>
      </c>
    </row>
    <row r="2192" spans="1:19" ht="14.45" customHeight="1" x14ac:dyDescent="0.2">
      <c r="A2192" s="831" t="s">
        <v>6366</v>
      </c>
      <c r="B2192" s="832" t="s">
        <v>6367</v>
      </c>
      <c r="C2192" s="832" t="s">
        <v>616</v>
      </c>
      <c r="D2192" s="832" t="s">
        <v>3260</v>
      </c>
      <c r="E2192" s="832" t="s">
        <v>6657</v>
      </c>
      <c r="F2192" s="832" t="s">
        <v>6672</v>
      </c>
      <c r="G2192" s="832" t="s">
        <v>6673</v>
      </c>
      <c r="H2192" s="849"/>
      <c r="I2192" s="849"/>
      <c r="J2192" s="832"/>
      <c r="K2192" s="832"/>
      <c r="L2192" s="849"/>
      <c r="M2192" s="849"/>
      <c r="N2192" s="832"/>
      <c r="O2192" s="832"/>
      <c r="P2192" s="849">
        <v>2288</v>
      </c>
      <c r="Q2192" s="849">
        <v>409552</v>
      </c>
      <c r="R2192" s="837"/>
      <c r="S2192" s="850">
        <v>179</v>
      </c>
    </row>
    <row r="2193" spans="1:19" ht="14.45" customHeight="1" x14ac:dyDescent="0.2">
      <c r="A2193" s="831" t="s">
        <v>6366</v>
      </c>
      <c r="B2193" s="832" t="s">
        <v>6367</v>
      </c>
      <c r="C2193" s="832" t="s">
        <v>616</v>
      </c>
      <c r="D2193" s="832" t="s">
        <v>3260</v>
      </c>
      <c r="E2193" s="832" t="s">
        <v>6657</v>
      </c>
      <c r="F2193" s="832" t="s">
        <v>6676</v>
      </c>
      <c r="G2193" s="832" t="s">
        <v>6677</v>
      </c>
      <c r="H2193" s="849"/>
      <c r="I2193" s="849"/>
      <c r="J2193" s="832"/>
      <c r="K2193" s="832"/>
      <c r="L2193" s="849"/>
      <c r="M2193" s="849"/>
      <c r="N2193" s="832"/>
      <c r="O2193" s="832"/>
      <c r="P2193" s="849">
        <v>444</v>
      </c>
      <c r="Q2193" s="849">
        <v>0</v>
      </c>
      <c r="R2193" s="837"/>
      <c r="S2193" s="850">
        <v>0</v>
      </c>
    </row>
    <row r="2194" spans="1:19" ht="14.45" customHeight="1" x14ac:dyDescent="0.2">
      <c r="A2194" s="831" t="s">
        <v>6366</v>
      </c>
      <c r="B2194" s="832" t="s">
        <v>6367</v>
      </c>
      <c r="C2194" s="832" t="s">
        <v>616</v>
      </c>
      <c r="D2194" s="832" t="s">
        <v>3260</v>
      </c>
      <c r="E2194" s="832" t="s">
        <v>6657</v>
      </c>
      <c r="F2194" s="832" t="s">
        <v>6678</v>
      </c>
      <c r="G2194" s="832" t="s">
        <v>6679</v>
      </c>
      <c r="H2194" s="849"/>
      <c r="I2194" s="849"/>
      <c r="J2194" s="832"/>
      <c r="K2194" s="832"/>
      <c r="L2194" s="849"/>
      <c r="M2194" s="849"/>
      <c r="N2194" s="832"/>
      <c r="O2194" s="832"/>
      <c r="P2194" s="849">
        <v>72</v>
      </c>
      <c r="Q2194" s="849">
        <v>0</v>
      </c>
      <c r="R2194" s="837"/>
      <c r="S2194" s="850">
        <v>0</v>
      </c>
    </row>
    <row r="2195" spans="1:19" ht="14.45" customHeight="1" x14ac:dyDescent="0.2">
      <c r="A2195" s="831" t="s">
        <v>6366</v>
      </c>
      <c r="B2195" s="832" t="s">
        <v>6367</v>
      </c>
      <c r="C2195" s="832" t="s">
        <v>616</v>
      </c>
      <c r="D2195" s="832" t="s">
        <v>3260</v>
      </c>
      <c r="E2195" s="832" t="s">
        <v>6657</v>
      </c>
      <c r="F2195" s="832" t="s">
        <v>6680</v>
      </c>
      <c r="G2195" s="832" t="s">
        <v>6681</v>
      </c>
      <c r="H2195" s="849"/>
      <c r="I2195" s="849"/>
      <c r="J2195" s="832"/>
      <c r="K2195" s="832"/>
      <c r="L2195" s="849"/>
      <c r="M2195" s="849"/>
      <c r="N2195" s="832"/>
      <c r="O2195" s="832"/>
      <c r="P2195" s="849">
        <v>1591</v>
      </c>
      <c r="Q2195" s="849">
        <v>389795</v>
      </c>
      <c r="R2195" s="837"/>
      <c r="S2195" s="850">
        <v>245</v>
      </c>
    </row>
    <row r="2196" spans="1:19" ht="14.45" customHeight="1" x14ac:dyDescent="0.2">
      <c r="A2196" s="831" t="s">
        <v>6366</v>
      </c>
      <c r="B2196" s="832" t="s">
        <v>6367</v>
      </c>
      <c r="C2196" s="832" t="s">
        <v>616</v>
      </c>
      <c r="D2196" s="832" t="s">
        <v>3260</v>
      </c>
      <c r="E2196" s="832" t="s">
        <v>6657</v>
      </c>
      <c r="F2196" s="832" t="s">
        <v>6682</v>
      </c>
      <c r="G2196" s="832" t="s">
        <v>6683</v>
      </c>
      <c r="H2196" s="849"/>
      <c r="I2196" s="849"/>
      <c r="J2196" s="832"/>
      <c r="K2196" s="832"/>
      <c r="L2196" s="849"/>
      <c r="M2196" s="849"/>
      <c r="N2196" s="832"/>
      <c r="O2196" s="832"/>
      <c r="P2196" s="849">
        <v>1949</v>
      </c>
      <c r="Q2196" s="849">
        <v>64966.620000000024</v>
      </c>
      <c r="R2196" s="837"/>
      <c r="S2196" s="850">
        <v>33.333309389430489</v>
      </c>
    </row>
    <row r="2197" spans="1:19" ht="14.45" customHeight="1" x14ac:dyDescent="0.2">
      <c r="A2197" s="831" t="s">
        <v>6366</v>
      </c>
      <c r="B2197" s="832" t="s">
        <v>6367</v>
      </c>
      <c r="C2197" s="832" t="s">
        <v>616</v>
      </c>
      <c r="D2197" s="832" t="s">
        <v>3260</v>
      </c>
      <c r="E2197" s="832" t="s">
        <v>6657</v>
      </c>
      <c r="F2197" s="832" t="s">
        <v>6684</v>
      </c>
      <c r="G2197" s="832" t="s">
        <v>6685</v>
      </c>
      <c r="H2197" s="849"/>
      <c r="I2197" s="849"/>
      <c r="J2197" s="832"/>
      <c r="K2197" s="832"/>
      <c r="L2197" s="849"/>
      <c r="M2197" s="849"/>
      <c r="N2197" s="832"/>
      <c r="O2197" s="832"/>
      <c r="P2197" s="849">
        <v>2122</v>
      </c>
      <c r="Q2197" s="849">
        <v>80636</v>
      </c>
      <c r="R2197" s="837"/>
      <c r="S2197" s="850">
        <v>38</v>
      </c>
    </row>
    <row r="2198" spans="1:19" ht="14.45" customHeight="1" x14ac:dyDescent="0.2">
      <c r="A2198" s="831" t="s">
        <v>6366</v>
      </c>
      <c r="B2198" s="832" t="s">
        <v>6367</v>
      </c>
      <c r="C2198" s="832" t="s">
        <v>616</v>
      </c>
      <c r="D2198" s="832" t="s">
        <v>3260</v>
      </c>
      <c r="E2198" s="832" t="s">
        <v>6657</v>
      </c>
      <c r="F2198" s="832" t="s">
        <v>6688</v>
      </c>
      <c r="G2198" s="832" t="s">
        <v>6689</v>
      </c>
      <c r="H2198" s="849"/>
      <c r="I2198" s="849"/>
      <c r="J2198" s="832"/>
      <c r="K2198" s="832"/>
      <c r="L2198" s="849"/>
      <c r="M2198" s="849"/>
      <c r="N2198" s="832"/>
      <c r="O2198" s="832"/>
      <c r="P2198" s="849">
        <v>389</v>
      </c>
      <c r="Q2198" s="849">
        <v>12837</v>
      </c>
      <c r="R2198" s="837"/>
      <c r="S2198" s="850">
        <v>33</v>
      </c>
    </row>
    <row r="2199" spans="1:19" ht="14.45" customHeight="1" x14ac:dyDescent="0.2">
      <c r="A2199" s="831" t="s">
        <v>6366</v>
      </c>
      <c r="B2199" s="832" t="s">
        <v>6367</v>
      </c>
      <c r="C2199" s="832" t="s">
        <v>616</v>
      </c>
      <c r="D2199" s="832" t="s">
        <v>3260</v>
      </c>
      <c r="E2199" s="832" t="s">
        <v>6657</v>
      </c>
      <c r="F2199" s="832" t="s">
        <v>6694</v>
      </c>
      <c r="G2199" s="832" t="s">
        <v>6695</v>
      </c>
      <c r="H2199" s="849"/>
      <c r="I2199" s="849"/>
      <c r="J2199" s="832"/>
      <c r="K2199" s="832"/>
      <c r="L2199" s="849"/>
      <c r="M2199" s="849"/>
      <c r="N2199" s="832"/>
      <c r="O2199" s="832"/>
      <c r="P2199" s="849">
        <v>241</v>
      </c>
      <c r="Q2199" s="849">
        <v>32535</v>
      </c>
      <c r="R2199" s="837"/>
      <c r="S2199" s="850">
        <v>135</v>
      </c>
    </row>
    <row r="2200" spans="1:19" ht="14.45" customHeight="1" x14ac:dyDescent="0.2">
      <c r="A2200" s="831" t="s">
        <v>6366</v>
      </c>
      <c r="B2200" s="832" t="s">
        <v>6367</v>
      </c>
      <c r="C2200" s="832" t="s">
        <v>616</v>
      </c>
      <c r="D2200" s="832" t="s">
        <v>3260</v>
      </c>
      <c r="E2200" s="832" t="s">
        <v>6657</v>
      </c>
      <c r="F2200" s="832" t="s">
        <v>6698</v>
      </c>
      <c r="G2200" s="832" t="s">
        <v>6699</v>
      </c>
      <c r="H2200" s="849"/>
      <c r="I2200" s="849"/>
      <c r="J2200" s="832"/>
      <c r="K2200" s="832"/>
      <c r="L2200" s="849"/>
      <c r="M2200" s="849"/>
      <c r="N2200" s="832"/>
      <c r="O2200" s="832"/>
      <c r="P2200" s="849">
        <v>41</v>
      </c>
      <c r="Q2200" s="849">
        <v>14678</v>
      </c>
      <c r="R2200" s="837"/>
      <c r="S2200" s="850">
        <v>358</v>
      </c>
    </row>
    <row r="2201" spans="1:19" ht="14.45" customHeight="1" x14ac:dyDescent="0.2">
      <c r="A2201" s="831" t="s">
        <v>6366</v>
      </c>
      <c r="B2201" s="832" t="s">
        <v>6367</v>
      </c>
      <c r="C2201" s="832" t="s">
        <v>616</v>
      </c>
      <c r="D2201" s="832" t="s">
        <v>3260</v>
      </c>
      <c r="E2201" s="832" t="s">
        <v>6657</v>
      </c>
      <c r="F2201" s="832" t="s">
        <v>6700</v>
      </c>
      <c r="G2201" s="832" t="s">
        <v>6701</v>
      </c>
      <c r="H2201" s="849"/>
      <c r="I2201" s="849"/>
      <c r="J2201" s="832"/>
      <c r="K2201" s="832"/>
      <c r="L2201" s="849"/>
      <c r="M2201" s="849"/>
      <c r="N2201" s="832"/>
      <c r="O2201" s="832"/>
      <c r="P2201" s="849">
        <v>389</v>
      </c>
      <c r="Q2201" s="849">
        <v>23729</v>
      </c>
      <c r="R2201" s="837"/>
      <c r="S2201" s="850">
        <v>61</v>
      </c>
    </row>
    <row r="2202" spans="1:19" ht="14.45" customHeight="1" x14ac:dyDescent="0.2">
      <c r="A2202" s="831" t="s">
        <v>6366</v>
      </c>
      <c r="B2202" s="832" t="s">
        <v>6367</v>
      </c>
      <c r="C2202" s="832" t="s">
        <v>616</v>
      </c>
      <c r="D2202" s="832" t="s">
        <v>3260</v>
      </c>
      <c r="E2202" s="832" t="s">
        <v>6657</v>
      </c>
      <c r="F2202" s="832" t="s">
        <v>6706</v>
      </c>
      <c r="G2202" s="832" t="s">
        <v>6707</v>
      </c>
      <c r="H2202" s="849"/>
      <c r="I2202" s="849"/>
      <c r="J2202" s="832"/>
      <c r="K2202" s="832"/>
      <c r="L2202" s="849"/>
      <c r="M2202" s="849"/>
      <c r="N2202" s="832"/>
      <c r="O2202" s="832"/>
      <c r="P2202" s="849">
        <v>70</v>
      </c>
      <c r="Q2202" s="849">
        <v>8120</v>
      </c>
      <c r="R2202" s="837"/>
      <c r="S2202" s="850">
        <v>116</v>
      </c>
    </row>
    <row r="2203" spans="1:19" ht="14.45" customHeight="1" x14ac:dyDescent="0.2">
      <c r="A2203" s="831" t="s">
        <v>6366</v>
      </c>
      <c r="B2203" s="832" t="s">
        <v>6367</v>
      </c>
      <c r="C2203" s="832" t="s">
        <v>616</v>
      </c>
      <c r="D2203" s="832" t="s">
        <v>3260</v>
      </c>
      <c r="E2203" s="832" t="s">
        <v>6657</v>
      </c>
      <c r="F2203" s="832" t="s">
        <v>6708</v>
      </c>
      <c r="G2203" s="832" t="s">
        <v>6709</v>
      </c>
      <c r="H2203" s="849"/>
      <c r="I2203" s="849"/>
      <c r="J2203" s="832"/>
      <c r="K2203" s="832"/>
      <c r="L2203" s="849"/>
      <c r="M2203" s="849"/>
      <c r="N2203" s="832"/>
      <c r="O2203" s="832"/>
      <c r="P2203" s="849">
        <v>2</v>
      </c>
      <c r="Q2203" s="849">
        <v>0</v>
      </c>
      <c r="R2203" s="837"/>
      <c r="S2203" s="850">
        <v>0</v>
      </c>
    </row>
    <row r="2204" spans="1:19" ht="14.45" customHeight="1" x14ac:dyDescent="0.2">
      <c r="A2204" s="831" t="s">
        <v>6366</v>
      </c>
      <c r="B2204" s="832" t="s">
        <v>6367</v>
      </c>
      <c r="C2204" s="832" t="s">
        <v>616</v>
      </c>
      <c r="D2204" s="832" t="s">
        <v>3268</v>
      </c>
      <c r="E2204" s="832" t="s">
        <v>6368</v>
      </c>
      <c r="F2204" s="832" t="s">
        <v>6472</v>
      </c>
      <c r="G2204" s="832" t="s">
        <v>2831</v>
      </c>
      <c r="H2204" s="849"/>
      <c r="I2204" s="849"/>
      <c r="J2204" s="832"/>
      <c r="K2204" s="832"/>
      <c r="L2204" s="849"/>
      <c r="M2204" s="849"/>
      <c r="N2204" s="832"/>
      <c r="O2204" s="832"/>
      <c r="P2204" s="849">
        <v>0.4</v>
      </c>
      <c r="Q2204" s="849">
        <v>213.43</v>
      </c>
      <c r="R2204" s="837"/>
      <c r="S2204" s="850">
        <v>533.57499999999993</v>
      </c>
    </row>
    <row r="2205" spans="1:19" ht="14.45" customHeight="1" x14ac:dyDescent="0.2">
      <c r="A2205" s="831" t="s">
        <v>6366</v>
      </c>
      <c r="B2205" s="832" t="s">
        <v>6367</v>
      </c>
      <c r="C2205" s="832" t="s">
        <v>616</v>
      </c>
      <c r="D2205" s="832" t="s">
        <v>3268</v>
      </c>
      <c r="E2205" s="832" t="s">
        <v>6657</v>
      </c>
      <c r="F2205" s="832" t="s">
        <v>6666</v>
      </c>
      <c r="G2205" s="832" t="s">
        <v>6667</v>
      </c>
      <c r="H2205" s="849"/>
      <c r="I2205" s="849"/>
      <c r="J2205" s="832"/>
      <c r="K2205" s="832"/>
      <c r="L2205" s="849"/>
      <c r="M2205" s="849"/>
      <c r="N2205" s="832"/>
      <c r="O2205" s="832"/>
      <c r="P2205" s="849">
        <v>1</v>
      </c>
      <c r="Q2205" s="849">
        <v>38</v>
      </c>
      <c r="R2205" s="837"/>
      <c r="S2205" s="850">
        <v>38</v>
      </c>
    </row>
    <row r="2206" spans="1:19" ht="14.45" customHeight="1" x14ac:dyDescent="0.2">
      <c r="A2206" s="831" t="s">
        <v>6366</v>
      </c>
      <c r="B2206" s="832" t="s">
        <v>6367</v>
      </c>
      <c r="C2206" s="832" t="s">
        <v>616</v>
      </c>
      <c r="D2206" s="832" t="s">
        <v>3268</v>
      </c>
      <c r="E2206" s="832" t="s">
        <v>6657</v>
      </c>
      <c r="F2206" s="832" t="s">
        <v>6678</v>
      </c>
      <c r="G2206" s="832" t="s">
        <v>6679</v>
      </c>
      <c r="H2206" s="849"/>
      <c r="I2206" s="849"/>
      <c r="J2206" s="832"/>
      <c r="K2206" s="832"/>
      <c r="L2206" s="849"/>
      <c r="M2206" s="849"/>
      <c r="N2206" s="832"/>
      <c r="O2206" s="832"/>
      <c r="P2206" s="849">
        <v>1</v>
      </c>
      <c r="Q2206" s="849">
        <v>0</v>
      </c>
      <c r="R2206" s="837"/>
      <c r="S2206" s="850">
        <v>0</v>
      </c>
    </row>
    <row r="2207" spans="1:19" ht="14.45" customHeight="1" x14ac:dyDescent="0.2">
      <c r="A2207" s="831" t="s">
        <v>6366</v>
      </c>
      <c r="B2207" s="832" t="s">
        <v>6367</v>
      </c>
      <c r="C2207" s="832" t="s">
        <v>616</v>
      </c>
      <c r="D2207" s="832" t="s">
        <v>3272</v>
      </c>
      <c r="E2207" s="832" t="s">
        <v>6657</v>
      </c>
      <c r="F2207" s="832" t="s">
        <v>6666</v>
      </c>
      <c r="G2207" s="832" t="s">
        <v>6667</v>
      </c>
      <c r="H2207" s="849"/>
      <c r="I2207" s="849"/>
      <c r="J2207" s="832"/>
      <c r="K2207" s="832"/>
      <c r="L2207" s="849"/>
      <c r="M2207" s="849"/>
      <c r="N2207" s="832"/>
      <c r="O2207" s="832"/>
      <c r="P2207" s="849">
        <v>3</v>
      </c>
      <c r="Q2207" s="849">
        <v>114</v>
      </c>
      <c r="R2207" s="837"/>
      <c r="S2207" s="850">
        <v>38</v>
      </c>
    </row>
    <row r="2208" spans="1:19" ht="14.45" customHeight="1" x14ac:dyDescent="0.2">
      <c r="A2208" s="831" t="s">
        <v>6366</v>
      </c>
      <c r="B2208" s="832" t="s">
        <v>6367</v>
      </c>
      <c r="C2208" s="832" t="s">
        <v>6714</v>
      </c>
      <c r="D2208" s="832" t="s">
        <v>6348</v>
      </c>
      <c r="E2208" s="832" t="s">
        <v>6368</v>
      </c>
      <c r="F2208" s="832" t="s">
        <v>6391</v>
      </c>
      <c r="G2208" s="832" t="s">
        <v>6715</v>
      </c>
      <c r="H2208" s="849">
        <v>0</v>
      </c>
      <c r="I2208" s="849">
        <v>0</v>
      </c>
      <c r="J2208" s="832"/>
      <c r="K2208" s="832"/>
      <c r="L2208" s="849">
        <v>0</v>
      </c>
      <c r="M2208" s="849">
        <v>0</v>
      </c>
      <c r="N2208" s="832"/>
      <c r="O2208" s="832"/>
      <c r="P2208" s="849"/>
      <c r="Q2208" s="849"/>
      <c r="R2208" s="837"/>
      <c r="S2208" s="850"/>
    </row>
    <row r="2209" spans="1:19" ht="14.45" customHeight="1" x14ac:dyDescent="0.2">
      <c r="A2209" s="831" t="s">
        <v>6366</v>
      </c>
      <c r="B2209" s="832" t="s">
        <v>6367</v>
      </c>
      <c r="C2209" s="832" t="s">
        <v>6714</v>
      </c>
      <c r="D2209" s="832" t="s">
        <v>6348</v>
      </c>
      <c r="E2209" s="832" t="s">
        <v>6368</v>
      </c>
      <c r="F2209" s="832" t="s">
        <v>6393</v>
      </c>
      <c r="G2209" s="832" t="s">
        <v>6716</v>
      </c>
      <c r="H2209" s="849">
        <v>-4.2632564145606011E-14</v>
      </c>
      <c r="I2209" s="849">
        <v>-1.1932570487260818E-9</v>
      </c>
      <c r="J2209" s="832">
        <v>-0.51249999999999996</v>
      </c>
      <c r="K2209" s="832">
        <v>27989.333333333332</v>
      </c>
      <c r="L2209" s="849">
        <v>1.5631940186722204E-13</v>
      </c>
      <c r="M2209" s="849">
        <v>2.3283064365386963E-9</v>
      </c>
      <c r="N2209" s="832">
        <v>1</v>
      </c>
      <c r="O2209" s="832">
        <v>14894.545454545454</v>
      </c>
      <c r="P2209" s="849">
        <v>0</v>
      </c>
      <c r="Q2209" s="849">
        <v>0</v>
      </c>
      <c r="R2209" s="837">
        <v>0</v>
      </c>
      <c r="S2209" s="850"/>
    </row>
    <row r="2210" spans="1:19" ht="14.45" customHeight="1" x14ac:dyDescent="0.2">
      <c r="A2210" s="831" t="s">
        <v>6366</v>
      </c>
      <c r="B2210" s="832" t="s">
        <v>6367</v>
      </c>
      <c r="C2210" s="832" t="s">
        <v>6714</v>
      </c>
      <c r="D2210" s="832" t="s">
        <v>6348</v>
      </c>
      <c r="E2210" s="832" t="s">
        <v>6368</v>
      </c>
      <c r="F2210" s="832" t="s">
        <v>6394</v>
      </c>
      <c r="G2210" s="832" t="s">
        <v>6395</v>
      </c>
      <c r="H2210" s="849">
        <v>0</v>
      </c>
      <c r="I2210" s="849">
        <v>5.8207660913467407E-11</v>
      </c>
      <c r="J2210" s="832"/>
      <c r="K2210" s="832"/>
      <c r="L2210" s="849">
        <v>0</v>
      </c>
      <c r="M2210" s="849">
        <v>0</v>
      </c>
      <c r="N2210" s="832"/>
      <c r="O2210" s="832"/>
      <c r="P2210" s="849">
        <v>0</v>
      </c>
      <c r="Q2210" s="849">
        <v>0</v>
      </c>
      <c r="R2210" s="837"/>
      <c r="S2210" s="850"/>
    </row>
    <row r="2211" spans="1:19" ht="14.45" customHeight="1" x14ac:dyDescent="0.2">
      <c r="A2211" s="831" t="s">
        <v>6366</v>
      </c>
      <c r="B2211" s="832" t="s">
        <v>6367</v>
      </c>
      <c r="C2211" s="832" t="s">
        <v>6714</v>
      </c>
      <c r="D2211" s="832" t="s">
        <v>6348</v>
      </c>
      <c r="E2211" s="832" t="s">
        <v>6368</v>
      </c>
      <c r="F2211" s="832" t="s">
        <v>6396</v>
      </c>
      <c r="G2211" s="832" t="s">
        <v>6395</v>
      </c>
      <c r="H2211" s="849">
        <v>0</v>
      </c>
      <c r="I2211" s="849">
        <v>0</v>
      </c>
      <c r="J2211" s="832">
        <v>0</v>
      </c>
      <c r="K2211" s="832"/>
      <c r="L2211" s="849">
        <v>0</v>
      </c>
      <c r="M2211" s="849">
        <v>-1.1641532182693481E-10</v>
      </c>
      <c r="N2211" s="832">
        <v>1</v>
      </c>
      <c r="O2211" s="832"/>
      <c r="P2211" s="849">
        <v>0</v>
      </c>
      <c r="Q2211" s="849">
        <v>-4.3655745685100555E-11</v>
      </c>
      <c r="R2211" s="837">
        <v>0.375</v>
      </c>
      <c r="S2211" s="850"/>
    </row>
    <row r="2212" spans="1:19" ht="14.45" customHeight="1" x14ac:dyDescent="0.2">
      <c r="A2212" s="831" t="s">
        <v>6366</v>
      </c>
      <c r="B2212" s="832" t="s">
        <v>6367</v>
      </c>
      <c r="C2212" s="832" t="s">
        <v>6714</v>
      </c>
      <c r="D2212" s="832" t="s">
        <v>6348</v>
      </c>
      <c r="E2212" s="832" t="s">
        <v>6368</v>
      </c>
      <c r="F2212" s="832" t="s">
        <v>6397</v>
      </c>
      <c r="G2212" s="832" t="s">
        <v>6395</v>
      </c>
      <c r="H2212" s="849">
        <v>0</v>
      </c>
      <c r="I2212" s="849">
        <v>-2.7939677238464355E-9</v>
      </c>
      <c r="J2212" s="832">
        <v>3</v>
      </c>
      <c r="K2212" s="832"/>
      <c r="L2212" s="849">
        <v>0</v>
      </c>
      <c r="M2212" s="849">
        <v>-9.3132257461547852E-10</v>
      </c>
      <c r="N2212" s="832">
        <v>1</v>
      </c>
      <c r="O2212" s="832"/>
      <c r="P2212" s="849">
        <v>0</v>
      </c>
      <c r="Q2212" s="849">
        <v>0</v>
      </c>
      <c r="R2212" s="837">
        <v>0</v>
      </c>
      <c r="S2212" s="850"/>
    </row>
    <row r="2213" spans="1:19" ht="14.45" customHeight="1" x14ac:dyDescent="0.2">
      <c r="A2213" s="831" t="s">
        <v>6366</v>
      </c>
      <c r="B2213" s="832" t="s">
        <v>6367</v>
      </c>
      <c r="C2213" s="832" t="s">
        <v>6714</v>
      </c>
      <c r="D2213" s="832" t="s">
        <v>6348</v>
      </c>
      <c r="E2213" s="832" t="s">
        <v>6368</v>
      </c>
      <c r="F2213" s="832" t="s">
        <v>6398</v>
      </c>
      <c r="G2213" s="832" t="s">
        <v>6717</v>
      </c>
      <c r="H2213" s="849">
        <v>0</v>
      </c>
      <c r="I2213" s="849">
        <v>1.7462298274040222E-10</v>
      </c>
      <c r="J2213" s="832">
        <v>-0.66666666666666663</v>
      </c>
      <c r="K2213" s="832"/>
      <c r="L2213" s="849">
        <v>0</v>
      </c>
      <c r="M2213" s="849">
        <v>-2.6193447411060333E-10</v>
      </c>
      <c r="N2213" s="832">
        <v>1</v>
      </c>
      <c r="O2213" s="832"/>
      <c r="P2213" s="849">
        <v>0</v>
      </c>
      <c r="Q2213" s="849">
        <v>0</v>
      </c>
      <c r="R2213" s="837">
        <v>0</v>
      </c>
      <c r="S2213" s="850"/>
    </row>
    <row r="2214" spans="1:19" ht="14.45" customHeight="1" x14ac:dyDescent="0.2">
      <c r="A2214" s="831" t="s">
        <v>6366</v>
      </c>
      <c r="B2214" s="832" t="s">
        <v>6367</v>
      </c>
      <c r="C2214" s="832" t="s">
        <v>6714</v>
      </c>
      <c r="D2214" s="832" t="s">
        <v>6348</v>
      </c>
      <c r="E2214" s="832" t="s">
        <v>6368</v>
      </c>
      <c r="F2214" s="832" t="s">
        <v>6400</v>
      </c>
      <c r="G2214" s="832" t="s">
        <v>4461</v>
      </c>
      <c r="H2214" s="849">
        <v>0</v>
      </c>
      <c r="I2214" s="849">
        <v>4.6566128730773926E-10</v>
      </c>
      <c r="J2214" s="832">
        <v>-0.5</v>
      </c>
      <c r="K2214" s="832"/>
      <c r="L2214" s="849">
        <v>-2.8421709430404007E-14</v>
      </c>
      <c r="M2214" s="849">
        <v>-9.3132257461547852E-10</v>
      </c>
      <c r="N2214" s="832">
        <v>1</v>
      </c>
      <c r="O2214" s="832">
        <v>32768</v>
      </c>
      <c r="P2214" s="849">
        <v>0</v>
      </c>
      <c r="Q2214" s="849">
        <v>6.9849193096160889E-10</v>
      </c>
      <c r="R2214" s="837">
        <v>-0.75</v>
      </c>
      <c r="S2214" s="850"/>
    </row>
    <row r="2215" spans="1:19" ht="14.45" customHeight="1" x14ac:dyDescent="0.2">
      <c r="A2215" s="831" t="s">
        <v>6366</v>
      </c>
      <c r="B2215" s="832" t="s">
        <v>6367</v>
      </c>
      <c r="C2215" s="832" t="s">
        <v>6714</v>
      </c>
      <c r="D2215" s="832" t="s">
        <v>6348</v>
      </c>
      <c r="E2215" s="832" t="s">
        <v>6368</v>
      </c>
      <c r="F2215" s="832" t="s">
        <v>6405</v>
      </c>
      <c r="G2215" s="832" t="s">
        <v>6406</v>
      </c>
      <c r="H2215" s="849">
        <v>0</v>
      </c>
      <c r="I2215" s="849">
        <v>0</v>
      </c>
      <c r="J2215" s="832"/>
      <c r="K2215" s="832"/>
      <c r="L2215" s="849">
        <v>0</v>
      </c>
      <c r="M2215" s="849">
        <v>0</v>
      </c>
      <c r="N2215" s="832"/>
      <c r="O2215" s="832"/>
      <c r="P2215" s="849"/>
      <c r="Q2215" s="849"/>
      <c r="R2215" s="837"/>
      <c r="S2215" s="850"/>
    </row>
    <row r="2216" spans="1:19" ht="14.45" customHeight="1" x14ac:dyDescent="0.2">
      <c r="A2216" s="831" t="s">
        <v>6366</v>
      </c>
      <c r="B2216" s="832" t="s">
        <v>6367</v>
      </c>
      <c r="C2216" s="832" t="s">
        <v>6714</v>
      </c>
      <c r="D2216" s="832" t="s">
        <v>6348</v>
      </c>
      <c r="E2216" s="832" t="s">
        <v>6368</v>
      </c>
      <c r="F2216" s="832" t="s">
        <v>6407</v>
      </c>
      <c r="G2216" s="832" t="s">
        <v>4461</v>
      </c>
      <c r="H2216" s="849">
        <v>0</v>
      </c>
      <c r="I2216" s="849">
        <v>0</v>
      </c>
      <c r="J2216" s="832">
        <v>0</v>
      </c>
      <c r="K2216" s="832"/>
      <c r="L2216" s="849">
        <v>0</v>
      </c>
      <c r="M2216" s="849">
        <v>-6.9849193096160889E-10</v>
      </c>
      <c r="N2216" s="832">
        <v>1</v>
      </c>
      <c r="O2216" s="832"/>
      <c r="P2216" s="849">
        <v>0</v>
      </c>
      <c r="Q2216" s="849">
        <v>-2.9103830456733704E-10</v>
      </c>
      <c r="R2216" s="837">
        <v>0.41666666666666669</v>
      </c>
      <c r="S2216" s="850"/>
    </row>
    <row r="2217" spans="1:19" ht="14.45" customHeight="1" x14ac:dyDescent="0.2">
      <c r="A2217" s="831" t="s">
        <v>6366</v>
      </c>
      <c r="B2217" s="832" t="s">
        <v>6367</v>
      </c>
      <c r="C2217" s="832" t="s">
        <v>6714</v>
      </c>
      <c r="D2217" s="832" t="s">
        <v>6348</v>
      </c>
      <c r="E2217" s="832" t="s">
        <v>6368</v>
      </c>
      <c r="F2217" s="832" t="s">
        <v>6408</v>
      </c>
      <c r="G2217" s="832" t="s">
        <v>6718</v>
      </c>
      <c r="H2217" s="849">
        <v>0</v>
      </c>
      <c r="I2217" s="849">
        <v>0</v>
      </c>
      <c r="J2217" s="832">
        <v>0</v>
      </c>
      <c r="K2217" s="832"/>
      <c r="L2217" s="849">
        <v>0</v>
      </c>
      <c r="M2217" s="849">
        <v>-2.9103830456733704E-11</v>
      </c>
      <c r="N2217" s="832">
        <v>1</v>
      </c>
      <c r="O2217" s="832"/>
      <c r="P2217" s="849">
        <v>7.815970093361102E-14</v>
      </c>
      <c r="Q2217" s="849">
        <v>-2.9103830456733704E-10</v>
      </c>
      <c r="R2217" s="837">
        <v>10</v>
      </c>
      <c r="S2217" s="850">
        <v>-3723.6363636363635</v>
      </c>
    </row>
    <row r="2218" spans="1:19" ht="14.45" customHeight="1" x14ac:dyDescent="0.2">
      <c r="A2218" s="831" t="s">
        <v>6366</v>
      </c>
      <c r="B2218" s="832" t="s">
        <v>6367</v>
      </c>
      <c r="C2218" s="832" t="s">
        <v>6714</v>
      </c>
      <c r="D2218" s="832" t="s">
        <v>6348</v>
      </c>
      <c r="E2218" s="832" t="s">
        <v>6368</v>
      </c>
      <c r="F2218" s="832" t="s">
        <v>6409</v>
      </c>
      <c r="G2218" s="832" t="s">
        <v>6718</v>
      </c>
      <c r="H2218" s="849">
        <v>0</v>
      </c>
      <c r="I2218" s="849">
        <v>0</v>
      </c>
      <c r="J2218" s="832">
        <v>0</v>
      </c>
      <c r="K2218" s="832"/>
      <c r="L2218" s="849">
        <v>-2.3092638912203256E-14</v>
      </c>
      <c r="M2218" s="849">
        <v>5.5297277867794037E-10</v>
      </c>
      <c r="N2218" s="832">
        <v>1</v>
      </c>
      <c r="O2218" s="832">
        <v>-23945.846153846152</v>
      </c>
      <c r="P2218" s="849">
        <v>0</v>
      </c>
      <c r="Q2218" s="849">
        <v>-2.3283064365386963E-10</v>
      </c>
      <c r="R2218" s="837">
        <v>-0.42105263157894735</v>
      </c>
      <c r="S2218" s="850"/>
    </row>
    <row r="2219" spans="1:19" ht="14.45" customHeight="1" x14ac:dyDescent="0.2">
      <c r="A2219" s="831" t="s">
        <v>6366</v>
      </c>
      <c r="B2219" s="832" t="s">
        <v>6367</v>
      </c>
      <c r="C2219" s="832" t="s">
        <v>6714</v>
      </c>
      <c r="D2219" s="832" t="s">
        <v>6348</v>
      </c>
      <c r="E2219" s="832" t="s">
        <v>6368</v>
      </c>
      <c r="F2219" s="832" t="s">
        <v>6410</v>
      </c>
      <c r="G2219" s="832" t="s">
        <v>6719</v>
      </c>
      <c r="H2219" s="849">
        <v>-1.4210854715202004E-13</v>
      </c>
      <c r="I2219" s="849">
        <v>1.0477378964424133E-9</v>
      </c>
      <c r="J2219" s="832">
        <v>1.2857142857142858</v>
      </c>
      <c r="K2219" s="832">
        <v>-7372.8</v>
      </c>
      <c r="L2219" s="849">
        <v>8.5265128291212022E-14</v>
      </c>
      <c r="M2219" s="849">
        <v>8.149072527885437E-10</v>
      </c>
      <c r="N2219" s="832">
        <v>1</v>
      </c>
      <c r="O2219" s="832">
        <v>9557.3333333333339</v>
      </c>
      <c r="P2219" s="849">
        <v>0</v>
      </c>
      <c r="Q2219" s="849">
        <v>4.6566128730773926E-10</v>
      </c>
      <c r="R2219" s="837">
        <v>0.5714285714285714</v>
      </c>
      <c r="S2219" s="850"/>
    </row>
    <row r="2220" spans="1:19" ht="14.45" customHeight="1" x14ac:dyDescent="0.2">
      <c r="A2220" s="831" t="s">
        <v>6366</v>
      </c>
      <c r="B2220" s="832" t="s">
        <v>6367</v>
      </c>
      <c r="C2220" s="832" t="s">
        <v>6714</v>
      </c>
      <c r="D2220" s="832" t="s">
        <v>6348</v>
      </c>
      <c r="E2220" s="832" t="s">
        <v>6368</v>
      </c>
      <c r="F2220" s="832" t="s">
        <v>6411</v>
      </c>
      <c r="G2220" s="832" t="s">
        <v>6720</v>
      </c>
      <c r="H2220" s="849"/>
      <c r="I2220" s="849"/>
      <c r="J2220" s="832"/>
      <c r="K2220" s="832"/>
      <c r="L2220" s="849">
        <v>0</v>
      </c>
      <c r="M2220" s="849">
        <v>0</v>
      </c>
      <c r="N2220" s="832"/>
      <c r="O2220" s="832"/>
      <c r="P2220" s="849">
        <v>0</v>
      </c>
      <c r="Q2220" s="849">
        <v>0</v>
      </c>
      <c r="R2220" s="837"/>
      <c r="S2220" s="850"/>
    </row>
    <row r="2221" spans="1:19" ht="14.45" customHeight="1" x14ac:dyDescent="0.2">
      <c r="A2221" s="831" t="s">
        <v>6366</v>
      </c>
      <c r="B2221" s="832" t="s">
        <v>6367</v>
      </c>
      <c r="C2221" s="832" t="s">
        <v>6714</v>
      </c>
      <c r="D2221" s="832" t="s">
        <v>6348</v>
      </c>
      <c r="E2221" s="832" t="s">
        <v>6368</v>
      </c>
      <c r="F2221" s="832" t="s">
        <v>6412</v>
      </c>
      <c r="G2221" s="832" t="s">
        <v>6721</v>
      </c>
      <c r="H2221" s="849">
        <v>2.8421709430404007E-14</v>
      </c>
      <c r="I2221" s="849">
        <v>-6.9849193096160889E-10</v>
      </c>
      <c r="J2221" s="832">
        <v>-3</v>
      </c>
      <c r="K2221" s="832">
        <v>-24576</v>
      </c>
      <c r="L2221" s="849">
        <v>0</v>
      </c>
      <c r="M2221" s="849">
        <v>2.3283064365386963E-10</v>
      </c>
      <c r="N2221" s="832">
        <v>1</v>
      </c>
      <c r="O2221" s="832"/>
      <c r="P2221" s="849">
        <v>0</v>
      </c>
      <c r="Q2221" s="849">
        <v>4.6566128730773926E-10</v>
      </c>
      <c r="R2221" s="837">
        <v>2</v>
      </c>
      <c r="S2221" s="850"/>
    </row>
    <row r="2222" spans="1:19" ht="14.45" customHeight="1" x14ac:dyDescent="0.2">
      <c r="A2222" s="831" t="s">
        <v>6366</v>
      </c>
      <c r="B2222" s="832" t="s">
        <v>6367</v>
      </c>
      <c r="C2222" s="832" t="s">
        <v>6714</v>
      </c>
      <c r="D2222" s="832" t="s">
        <v>6348</v>
      </c>
      <c r="E2222" s="832" t="s">
        <v>6368</v>
      </c>
      <c r="F2222" s="832" t="s">
        <v>6452</v>
      </c>
      <c r="G2222" s="832" t="s">
        <v>6722</v>
      </c>
      <c r="H2222" s="849">
        <v>0</v>
      </c>
      <c r="I2222" s="849">
        <v>0</v>
      </c>
      <c r="J2222" s="832"/>
      <c r="K2222" s="832"/>
      <c r="L2222" s="849"/>
      <c r="M2222" s="849"/>
      <c r="N2222" s="832"/>
      <c r="O2222" s="832"/>
      <c r="P2222" s="849"/>
      <c r="Q2222" s="849"/>
      <c r="R2222" s="837"/>
      <c r="S2222" s="850"/>
    </row>
    <row r="2223" spans="1:19" ht="14.45" customHeight="1" x14ac:dyDescent="0.2">
      <c r="A2223" s="831" t="s">
        <v>6366</v>
      </c>
      <c r="B2223" s="832" t="s">
        <v>6367</v>
      </c>
      <c r="C2223" s="832" t="s">
        <v>6714</v>
      </c>
      <c r="D2223" s="832" t="s">
        <v>6348</v>
      </c>
      <c r="E2223" s="832" t="s">
        <v>6368</v>
      </c>
      <c r="F2223" s="832" t="s">
        <v>6454</v>
      </c>
      <c r="G2223" s="832" t="s">
        <v>6722</v>
      </c>
      <c r="H2223" s="849">
        <v>0</v>
      </c>
      <c r="I2223" s="849">
        <v>2.3283064365386963E-10</v>
      </c>
      <c r="J2223" s="832"/>
      <c r="K2223" s="832"/>
      <c r="L2223" s="849">
        <v>0</v>
      </c>
      <c r="M2223" s="849">
        <v>0</v>
      </c>
      <c r="N2223" s="832"/>
      <c r="O2223" s="832"/>
      <c r="P2223" s="849">
        <v>0</v>
      </c>
      <c r="Q2223" s="849">
        <v>1.7462298274040222E-10</v>
      </c>
      <c r="R2223" s="837"/>
      <c r="S2223" s="850"/>
    </row>
    <row r="2224" spans="1:19" ht="14.45" customHeight="1" x14ac:dyDescent="0.2">
      <c r="A2224" s="831" t="s">
        <v>6366</v>
      </c>
      <c r="B2224" s="832" t="s">
        <v>6367</v>
      </c>
      <c r="C2224" s="832" t="s">
        <v>6714</v>
      </c>
      <c r="D2224" s="832" t="s">
        <v>6348</v>
      </c>
      <c r="E2224" s="832" t="s">
        <v>6368</v>
      </c>
      <c r="F2224" s="832" t="s">
        <v>6455</v>
      </c>
      <c r="G2224" s="832" t="s">
        <v>6456</v>
      </c>
      <c r="H2224" s="849">
        <v>0</v>
      </c>
      <c r="I2224" s="849">
        <v>0</v>
      </c>
      <c r="J2224" s="832"/>
      <c r="K2224" s="832"/>
      <c r="L2224" s="849">
        <v>0</v>
      </c>
      <c r="M2224" s="849">
        <v>0</v>
      </c>
      <c r="N2224" s="832"/>
      <c r="O2224" s="832"/>
      <c r="P2224" s="849"/>
      <c r="Q2224" s="849"/>
      <c r="R2224" s="837"/>
      <c r="S2224" s="850"/>
    </row>
    <row r="2225" spans="1:19" ht="14.45" customHeight="1" x14ac:dyDescent="0.2">
      <c r="A2225" s="831" t="s">
        <v>6366</v>
      </c>
      <c r="B2225" s="832" t="s">
        <v>6367</v>
      </c>
      <c r="C2225" s="832" t="s">
        <v>6714</v>
      </c>
      <c r="D2225" s="832" t="s">
        <v>6348</v>
      </c>
      <c r="E2225" s="832" t="s">
        <v>6368</v>
      </c>
      <c r="F2225" s="832" t="s">
        <v>6457</v>
      </c>
      <c r="G2225" s="832" t="s">
        <v>6456</v>
      </c>
      <c r="H2225" s="849">
        <v>0</v>
      </c>
      <c r="I2225" s="849">
        <v>0</v>
      </c>
      <c r="J2225" s="832"/>
      <c r="K2225" s="832"/>
      <c r="L2225" s="849">
        <v>0</v>
      </c>
      <c r="M2225" s="849">
        <v>0</v>
      </c>
      <c r="N2225" s="832"/>
      <c r="O2225" s="832"/>
      <c r="P2225" s="849"/>
      <c r="Q2225" s="849"/>
      <c r="R2225" s="837"/>
      <c r="S2225" s="850"/>
    </row>
    <row r="2226" spans="1:19" ht="14.45" customHeight="1" x14ac:dyDescent="0.2">
      <c r="A2226" s="831" t="s">
        <v>6366</v>
      </c>
      <c r="B2226" s="832" t="s">
        <v>6367</v>
      </c>
      <c r="C2226" s="832" t="s">
        <v>6714</v>
      </c>
      <c r="D2226" s="832" t="s">
        <v>6348</v>
      </c>
      <c r="E2226" s="832" t="s">
        <v>6368</v>
      </c>
      <c r="F2226" s="832" t="s">
        <v>6462</v>
      </c>
      <c r="G2226" s="832" t="s">
        <v>6463</v>
      </c>
      <c r="H2226" s="849"/>
      <c r="I2226" s="849"/>
      <c r="J2226" s="832"/>
      <c r="K2226" s="832"/>
      <c r="L2226" s="849">
        <v>0</v>
      </c>
      <c r="M2226" s="849">
        <v>0</v>
      </c>
      <c r="N2226" s="832"/>
      <c r="O2226" s="832"/>
      <c r="P2226" s="849"/>
      <c r="Q2226" s="849"/>
      <c r="R2226" s="837"/>
      <c r="S2226" s="850"/>
    </row>
    <row r="2227" spans="1:19" ht="14.45" customHeight="1" x14ac:dyDescent="0.2">
      <c r="A2227" s="831" t="s">
        <v>6366</v>
      </c>
      <c r="B2227" s="832" t="s">
        <v>6367</v>
      </c>
      <c r="C2227" s="832" t="s">
        <v>6714</v>
      </c>
      <c r="D2227" s="832" t="s">
        <v>6348</v>
      </c>
      <c r="E2227" s="832" t="s">
        <v>6368</v>
      </c>
      <c r="F2227" s="832" t="s">
        <v>6464</v>
      </c>
      <c r="G2227" s="832" t="s">
        <v>6723</v>
      </c>
      <c r="H2227" s="849">
        <v>0</v>
      </c>
      <c r="I2227" s="849">
        <v>1.4551915228366852E-11</v>
      </c>
      <c r="J2227" s="832">
        <v>-0.25</v>
      </c>
      <c r="K2227" s="832"/>
      <c r="L2227" s="849">
        <v>0</v>
      </c>
      <c r="M2227" s="849">
        <v>-5.8207660913467407E-11</v>
      </c>
      <c r="N2227" s="832">
        <v>1</v>
      </c>
      <c r="O2227" s="832"/>
      <c r="P2227" s="849">
        <v>0</v>
      </c>
      <c r="Q2227" s="849">
        <v>2.9103830456733704E-11</v>
      </c>
      <c r="R2227" s="837">
        <v>-0.5</v>
      </c>
      <c r="S2227" s="850"/>
    </row>
    <row r="2228" spans="1:19" ht="14.45" customHeight="1" x14ac:dyDescent="0.2">
      <c r="A2228" s="831" t="s">
        <v>6366</v>
      </c>
      <c r="B2228" s="832" t="s">
        <v>6367</v>
      </c>
      <c r="C2228" s="832" t="s">
        <v>6714</v>
      </c>
      <c r="D2228" s="832" t="s">
        <v>6348</v>
      </c>
      <c r="E2228" s="832" t="s">
        <v>6368</v>
      </c>
      <c r="F2228" s="832" t="s">
        <v>6465</v>
      </c>
      <c r="G2228" s="832" t="s">
        <v>6723</v>
      </c>
      <c r="H2228" s="849">
        <v>0</v>
      </c>
      <c r="I2228" s="849">
        <v>0</v>
      </c>
      <c r="J2228" s="832">
        <v>0</v>
      </c>
      <c r="K2228" s="832"/>
      <c r="L2228" s="849">
        <v>0</v>
      </c>
      <c r="M2228" s="849">
        <v>-2.3283064365386963E-10</v>
      </c>
      <c r="N2228" s="832">
        <v>1</v>
      </c>
      <c r="O2228" s="832"/>
      <c r="P2228" s="849">
        <v>0</v>
      </c>
      <c r="Q2228" s="849">
        <v>0</v>
      </c>
      <c r="R2228" s="837">
        <v>0</v>
      </c>
      <c r="S2228" s="850"/>
    </row>
    <row r="2229" spans="1:19" ht="14.45" customHeight="1" x14ac:dyDescent="0.2">
      <c r="A2229" s="831" t="s">
        <v>6366</v>
      </c>
      <c r="B2229" s="832" t="s">
        <v>6367</v>
      </c>
      <c r="C2229" s="832" t="s">
        <v>6714</v>
      </c>
      <c r="D2229" s="832" t="s">
        <v>6348</v>
      </c>
      <c r="E2229" s="832" t="s">
        <v>6368</v>
      </c>
      <c r="F2229" s="832" t="s">
        <v>6475</v>
      </c>
      <c r="G2229" s="832" t="s">
        <v>3224</v>
      </c>
      <c r="H2229" s="849">
        <v>0</v>
      </c>
      <c r="I2229" s="849">
        <v>0</v>
      </c>
      <c r="J2229" s="832"/>
      <c r="K2229" s="832"/>
      <c r="L2229" s="849">
        <v>0</v>
      </c>
      <c r="M2229" s="849">
        <v>0</v>
      </c>
      <c r="N2229" s="832"/>
      <c r="O2229" s="832"/>
      <c r="P2229" s="849">
        <v>0</v>
      </c>
      <c r="Q2229" s="849">
        <v>-1.1641532182693481E-10</v>
      </c>
      <c r="R2229" s="837"/>
      <c r="S2229" s="850"/>
    </row>
    <row r="2230" spans="1:19" ht="14.45" customHeight="1" x14ac:dyDescent="0.2">
      <c r="A2230" s="831" t="s">
        <v>6366</v>
      </c>
      <c r="B2230" s="832" t="s">
        <v>6367</v>
      </c>
      <c r="C2230" s="832" t="s">
        <v>6714</v>
      </c>
      <c r="D2230" s="832" t="s">
        <v>6348</v>
      </c>
      <c r="E2230" s="832" t="s">
        <v>6368</v>
      </c>
      <c r="F2230" s="832" t="s">
        <v>6479</v>
      </c>
      <c r="G2230" s="832" t="s">
        <v>6480</v>
      </c>
      <c r="H2230" s="849">
        <v>0</v>
      </c>
      <c r="I2230" s="849">
        <v>-5.8207660913467407E-11</v>
      </c>
      <c r="J2230" s="832"/>
      <c r="K2230" s="832"/>
      <c r="L2230" s="849"/>
      <c r="M2230" s="849"/>
      <c r="N2230" s="832"/>
      <c r="O2230" s="832"/>
      <c r="P2230" s="849"/>
      <c r="Q2230" s="849"/>
      <c r="R2230" s="837"/>
      <c r="S2230" s="850"/>
    </row>
    <row r="2231" spans="1:19" ht="14.45" customHeight="1" x14ac:dyDescent="0.2">
      <c r="A2231" s="831" t="s">
        <v>6366</v>
      </c>
      <c r="B2231" s="832" t="s">
        <v>6367</v>
      </c>
      <c r="C2231" s="832" t="s">
        <v>6714</v>
      </c>
      <c r="D2231" s="832" t="s">
        <v>6348</v>
      </c>
      <c r="E2231" s="832" t="s">
        <v>6368</v>
      </c>
      <c r="F2231" s="832" t="s">
        <v>6481</v>
      </c>
      <c r="G2231" s="832" t="s">
        <v>6482</v>
      </c>
      <c r="H2231" s="849">
        <v>0</v>
      </c>
      <c r="I2231" s="849">
        <v>0</v>
      </c>
      <c r="J2231" s="832"/>
      <c r="K2231" s="832"/>
      <c r="L2231" s="849">
        <v>0</v>
      </c>
      <c r="M2231" s="849">
        <v>0</v>
      </c>
      <c r="N2231" s="832"/>
      <c r="O2231" s="832"/>
      <c r="P2231" s="849">
        <v>0</v>
      </c>
      <c r="Q2231" s="849">
        <v>0</v>
      </c>
      <c r="R2231" s="837"/>
      <c r="S2231" s="850"/>
    </row>
    <row r="2232" spans="1:19" ht="14.45" customHeight="1" x14ac:dyDescent="0.2">
      <c r="A2232" s="831" t="s">
        <v>6366</v>
      </c>
      <c r="B2232" s="832" t="s">
        <v>6367</v>
      </c>
      <c r="C2232" s="832" t="s">
        <v>6714</v>
      </c>
      <c r="D2232" s="832" t="s">
        <v>6348</v>
      </c>
      <c r="E2232" s="832" t="s">
        <v>6368</v>
      </c>
      <c r="F2232" s="832" t="s">
        <v>6483</v>
      </c>
      <c r="G2232" s="832" t="s">
        <v>6482</v>
      </c>
      <c r="H2232" s="849">
        <v>0</v>
      </c>
      <c r="I2232" s="849">
        <v>-5.8207660913467407E-11</v>
      </c>
      <c r="J2232" s="832">
        <v>5.8823529411764705E-2</v>
      </c>
      <c r="K2232" s="832"/>
      <c r="L2232" s="849">
        <v>7.1054273576010019E-15</v>
      </c>
      <c r="M2232" s="849">
        <v>-9.8953023552894592E-10</v>
      </c>
      <c r="N2232" s="832">
        <v>1</v>
      </c>
      <c r="O2232" s="832">
        <v>-139264</v>
      </c>
      <c r="P2232" s="849">
        <v>0</v>
      </c>
      <c r="Q2232" s="849">
        <v>0</v>
      </c>
      <c r="R2232" s="837">
        <v>0</v>
      </c>
      <c r="S2232" s="850"/>
    </row>
    <row r="2233" spans="1:19" ht="14.45" customHeight="1" x14ac:dyDescent="0.2">
      <c r="A2233" s="831" t="s">
        <v>6366</v>
      </c>
      <c r="B2233" s="832" t="s">
        <v>6367</v>
      </c>
      <c r="C2233" s="832" t="s">
        <v>6714</v>
      </c>
      <c r="D2233" s="832" t="s">
        <v>6348</v>
      </c>
      <c r="E2233" s="832" t="s">
        <v>6368</v>
      </c>
      <c r="F2233" s="832" t="s">
        <v>6484</v>
      </c>
      <c r="G2233" s="832" t="s">
        <v>3238</v>
      </c>
      <c r="H2233" s="849">
        <v>0</v>
      </c>
      <c r="I2233" s="849">
        <v>4.220055416226387E-10</v>
      </c>
      <c r="J2233" s="832"/>
      <c r="K2233" s="832"/>
      <c r="L2233" s="849">
        <v>0</v>
      </c>
      <c r="M2233" s="849">
        <v>0</v>
      </c>
      <c r="N2233" s="832"/>
      <c r="O2233" s="832"/>
      <c r="P2233" s="849"/>
      <c r="Q2233" s="849"/>
      <c r="R2233" s="837"/>
      <c r="S2233" s="850"/>
    </row>
    <row r="2234" spans="1:19" ht="14.45" customHeight="1" x14ac:dyDescent="0.2">
      <c r="A2234" s="831" t="s">
        <v>6366</v>
      </c>
      <c r="B2234" s="832" t="s">
        <v>6367</v>
      </c>
      <c r="C2234" s="832" t="s">
        <v>6714</v>
      </c>
      <c r="D2234" s="832" t="s">
        <v>6348</v>
      </c>
      <c r="E2234" s="832" t="s">
        <v>6368</v>
      </c>
      <c r="F2234" s="832" t="s">
        <v>6485</v>
      </c>
      <c r="G2234" s="832" t="s">
        <v>6724</v>
      </c>
      <c r="H2234" s="849">
        <v>0</v>
      </c>
      <c r="I2234" s="849">
        <v>0</v>
      </c>
      <c r="J2234" s="832">
        <v>0</v>
      </c>
      <c r="K2234" s="832"/>
      <c r="L2234" s="849">
        <v>0</v>
      </c>
      <c r="M2234" s="849">
        <v>5.8207660913467407E-11</v>
      </c>
      <c r="N2234" s="832">
        <v>1</v>
      </c>
      <c r="O2234" s="832"/>
      <c r="P2234" s="849">
        <v>0</v>
      </c>
      <c r="Q2234" s="849">
        <v>-5.8207660913467407E-11</v>
      </c>
      <c r="R2234" s="837">
        <v>-1</v>
      </c>
      <c r="S2234" s="850"/>
    </row>
    <row r="2235" spans="1:19" ht="14.45" customHeight="1" x14ac:dyDescent="0.2">
      <c r="A2235" s="831" t="s">
        <v>6366</v>
      </c>
      <c r="B2235" s="832" t="s">
        <v>6367</v>
      </c>
      <c r="C2235" s="832" t="s">
        <v>6714</v>
      </c>
      <c r="D2235" s="832" t="s">
        <v>6348</v>
      </c>
      <c r="E2235" s="832" t="s">
        <v>6368</v>
      </c>
      <c r="F2235" s="832" t="s">
        <v>6495</v>
      </c>
      <c r="G2235" s="832" t="s">
        <v>6725</v>
      </c>
      <c r="H2235" s="849">
        <v>7.1054273576010019E-15</v>
      </c>
      <c r="I2235" s="849">
        <v>8.7311491370201111E-11</v>
      </c>
      <c r="J2235" s="832">
        <v>-0.75</v>
      </c>
      <c r="K2235" s="832">
        <v>12288</v>
      </c>
      <c r="L2235" s="849">
        <v>3.5527136788005009E-14</v>
      </c>
      <c r="M2235" s="849">
        <v>-1.1641532182693481E-10</v>
      </c>
      <c r="N2235" s="832">
        <v>1</v>
      </c>
      <c r="O2235" s="832">
        <v>-3276.8</v>
      </c>
      <c r="P2235" s="849">
        <v>0</v>
      </c>
      <c r="Q2235" s="849">
        <v>0</v>
      </c>
      <c r="R2235" s="837">
        <v>0</v>
      </c>
      <c r="S2235" s="850"/>
    </row>
    <row r="2236" spans="1:19" ht="14.45" customHeight="1" x14ac:dyDescent="0.2">
      <c r="A2236" s="831" t="s">
        <v>6366</v>
      </c>
      <c r="B2236" s="832" t="s">
        <v>6367</v>
      </c>
      <c r="C2236" s="832" t="s">
        <v>6714</v>
      </c>
      <c r="D2236" s="832" t="s">
        <v>6348</v>
      </c>
      <c r="E2236" s="832" t="s">
        <v>6368</v>
      </c>
      <c r="F2236" s="832" t="s">
        <v>6496</v>
      </c>
      <c r="G2236" s="832" t="s">
        <v>6726</v>
      </c>
      <c r="H2236" s="849"/>
      <c r="I2236" s="849"/>
      <c r="J2236" s="832"/>
      <c r="K2236" s="832"/>
      <c r="L2236" s="849">
        <v>0</v>
      </c>
      <c r="M2236" s="849">
        <v>0</v>
      </c>
      <c r="N2236" s="832"/>
      <c r="O2236" s="832"/>
      <c r="P2236" s="849">
        <v>0</v>
      </c>
      <c r="Q2236" s="849">
        <v>0</v>
      </c>
      <c r="R2236" s="837"/>
      <c r="S2236" s="850"/>
    </row>
    <row r="2237" spans="1:19" ht="14.45" customHeight="1" x14ac:dyDescent="0.2">
      <c r="A2237" s="831" t="s">
        <v>6366</v>
      </c>
      <c r="B2237" s="832" t="s">
        <v>6367</v>
      </c>
      <c r="C2237" s="832" t="s">
        <v>6714</v>
      </c>
      <c r="D2237" s="832" t="s">
        <v>6348</v>
      </c>
      <c r="E2237" s="832" t="s">
        <v>6368</v>
      </c>
      <c r="F2237" s="832" t="s">
        <v>6500</v>
      </c>
      <c r="G2237" s="832" t="s">
        <v>6727</v>
      </c>
      <c r="H2237" s="849">
        <v>0</v>
      </c>
      <c r="I2237" s="849">
        <v>-1.4551915228366852E-10</v>
      </c>
      <c r="J2237" s="832"/>
      <c r="K2237" s="832"/>
      <c r="L2237" s="849">
        <v>0</v>
      </c>
      <c r="M2237" s="849">
        <v>0</v>
      </c>
      <c r="N2237" s="832"/>
      <c r="O2237" s="832"/>
      <c r="P2237" s="849">
        <v>-2.8421709430404007E-14</v>
      </c>
      <c r="Q2237" s="849">
        <v>-1.862645149230957E-9</v>
      </c>
      <c r="R2237" s="837"/>
      <c r="S2237" s="850">
        <v>65536</v>
      </c>
    </row>
    <row r="2238" spans="1:19" ht="14.45" customHeight="1" x14ac:dyDescent="0.2">
      <c r="A2238" s="831" t="s">
        <v>6366</v>
      </c>
      <c r="B2238" s="832" t="s">
        <v>6367</v>
      </c>
      <c r="C2238" s="832" t="s">
        <v>6714</v>
      </c>
      <c r="D2238" s="832" t="s">
        <v>6348</v>
      </c>
      <c r="E2238" s="832" t="s">
        <v>6368</v>
      </c>
      <c r="F2238" s="832" t="s">
        <v>6504</v>
      </c>
      <c r="G2238" s="832" t="s">
        <v>6716</v>
      </c>
      <c r="H2238" s="849">
        <v>0</v>
      </c>
      <c r="I2238" s="849">
        <v>9.3132257461547852E-10</v>
      </c>
      <c r="J2238" s="832">
        <v>-0.66666666666666663</v>
      </c>
      <c r="K2238" s="832"/>
      <c r="L2238" s="849">
        <v>0</v>
      </c>
      <c r="M2238" s="849">
        <v>-1.3969838619232178E-9</v>
      </c>
      <c r="N2238" s="832">
        <v>1</v>
      </c>
      <c r="O2238" s="832"/>
      <c r="P2238" s="849">
        <v>5.6843418860808015E-14</v>
      </c>
      <c r="Q2238" s="849">
        <v>9.3132257461547852E-10</v>
      </c>
      <c r="R2238" s="837">
        <v>-0.66666666666666663</v>
      </c>
      <c r="S2238" s="850">
        <v>16384</v>
      </c>
    </row>
    <row r="2239" spans="1:19" ht="14.45" customHeight="1" x14ac:dyDescent="0.2">
      <c r="A2239" s="831" t="s">
        <v>6366</v>
      </c>
      <c r="B2239" s="832" t="s">
        <v>6367</v>
      </c>
      <c r="C2239" s="832" t="s">
        <v>6714</v>
      </c>
      <c r="D2239" s="832" t="s">
        <v>6348</v>
      </c>
      <c r="E2239" s="832" t="s">
        <v>6368</v>
      </c>
      <c r="F2239" s="832" t="s">
        <v>6506</v>
      </c>
      <c r="G2239" s="832" t="s">
        <v>6728</v>
      </c>
      <c r="H2239" s="849">
        <v>6.2172489379008766E-15</v>
      </c>
      <c r="I2239" s="849">
        <v>-7.2759576141834259E-12</v>
      </c>
      <c r="J2239" s="832">
        <v>-0.25</v>
      </c>
      <c r="K2239" s="832">
        <v>-1170.2857142857142</v>
      </c>
      <c r="L2239" s="849">
        <v>0</v>
      </c>
      <c r="M2239" s="849">
        <v>2.9103830456733704E-11</v>
      </c>
      <c r="N2239" s="832">
        <v>1</v>
      </c>
      <c r="O2239" s="832"/>
      <c r="P2239" s="849">
        <v>1.7763568394002505E-15</v>
      </c>
      <c r="Q2239" s="849">
        <v>3.637978807091713E-11</v>
      </c>
      <c r="R2239" s="837">
        <v>1.25</v>
      </c>
      <c r="S2239" s="850">
        <v>20480</v>
      </c>
    </row>
    <row r="2240" spans="1:19" ht="14.45" customHeight="1" x14ac:dyDescent="0.2">
      <c r="A2240" s="831" t="s">
        <v>6366</v>
      </c>
      <c r="B2240" s="832" t="s">
        <v>6367</v>
      </c>
      <c r="C2240" s="832" t="s">
        <v>6714</v>
      </c>
      <c r="D2240" s="832" t="s">
        <v>6348</v>
      </c>
      <c r="E2240" s="832" t="s">
        <v>6368</v>
      </c>
      <c r="F2240" s="832" t="s">
        <v>6511</v>
      </c>
      <c r="G2240" s="832" t="s">
        <v>3238</v>
      </c>
      <c r="H2240" s="849">
        <v>0</v>
      </c>
      <c r="I2240" s="849">
        <v>-1.4551915228366852E-11</v>
      </c>
      <c r="J2240" s="832"/>
      <c r="K2240" s="832"/>
      <c r="L2240" s="849">
        <v>0</v>
      </c>
      <c r="M2240" s="849">
        <v>0</v>
      </c>
      <c r="N2240" s="832"/>
      <c r="O2240" s="832"/>
      <c r="P2240" s="849">
        <v>0</v>
      </c>
      <c r="Q2240" s="849">
        <v>0</v>
      </c>
      <c r="R2240" s="837"/>
      <c r="S2240" s="850"/>
    </row>
    <row r="2241" spans="1:19" ht="14.45" customHeight="1" x14ac:dyDescent="0.2">
      <c r="A2241" s="831" t="s">
        <v>6366</v>
      </c>
      <c r="B2241" s="832" t="s">
        <v>6367</v>
      </c>
      <c r="C2241" s="832" t="s">
        <v>6714</v>
      </c>
      <c r="D2241" s="832" t="s">
        <v>6348</v>
      </c>
      <c r="E2241" s="832" t="s">
        <v>6368</v>
      </c>
      <c r="F2241" s="832" t="s">
        <v>6517</v>
      </c>
      <c r="G2241" s="832" t="s">
        <v>2363</v>
      </c>
      <c r="H2241" s="849">
        <v>0</v>
      </c>
      <c r="I2241" s="849">
        <v>-2.3283064365386963E-10</v>
      </c>
      <c r="J2241" s="832">
        <v>1</v>
      </c>
      <c r="K2241" s="832"/>
      <c r="L2241" s="849">
        <v>0</v>
      </c>
      <c r="M2241" s="849">
        <v>-2.3283064365386963E-10</v>
      </c>
      <c r="N2241" s="832">
        <v>1</v>
      </c>
      <c r="O2241" s="832"/>
      <c r="P2241" s="849">
        <v>-7.1054273576010019E-15</v>
      </c>
      <c r="Q2241" s="849">
        <v>8.0035533756017685E-10</v>
      </c>
      <c r="R2241" s="837">
        <v>-3.4375</v>
      </c>
      <c r="S2241" s="850">
        <v>-112640</v>
      </c>
    </row>
    <row r="2242" spans="1:19" ht="14.45" customHeight="1" x14ac:dyDescent="0.2">
      <c r="A2242" s="831" t="s">
        <v>6366</v>
      </c>
      <c r="B2242" s="832" t="s">
        <v>6367</v>
      </c>
      <c r="C2242" s="832" t="s">
        <v>6714</v>
      </c>
      <c r="D2242" s="832" t="s">
        <v>6348</v>
      </c>
      <c r="E2242" s="832" t="s">
        <v>6368</v>
      </c>
      <c r="F2242" s="832" t="s">
        <v>6520</v>
      </c>
      <c r="G2242" s="832" t="s">
        <v>6729</v>
      </c>
      <c r="H2242" s="849">
        <v>0</v>
      </c>
      <c r="I2242" s="849">
        <v>0</v>
      </c>
      <c r="J2242" s="832"/>
      <c r="K2242" s="832"/>
      <c r="L2242" s="849">
        <v>0</v>
      </c>
      <c r="M2242" s="849">
        <v>0</v>
      </c>
      <c r="N2242" s="832"/>
      <c r="O2242" s="832"/>
      <c r="P2242" s="849">
        <v>3.5527136788005009E-15</v>
      </c>
      <c r="Q2242" s="849">
        <v>-2.3283064365386963E-10</v>
      </c>
      <c r="R2242" s="837"/>
      <c r="S2242" s="850">
        <v>-65536</v>
      </c>
    </row>
    <row r="2243" spans="1:19" ht="14.45" customHeight="1" x14ac:dyDescent="0.2">
      <c r="A2243" s="831" t="s">
        <v>6366</v>
      </c>
      <c r="B2243" s="832" t="s">
        <v>6367</v>
      </c>
      <c r="C2243" s="832" t="s">
        <v>6714</v>
      </c>
      <c r="D2243" s="832" t="s">
        <v>6348</v>
      </c>
      <c r="E2243" s="832" t="s">
        <v>6368</v>
      </c>
      <c r="F2243" s="832" t="s">
        <v>6523</v>
      </c>
      <c r="G2243" s="832" t="s">
        <v>6729</v>
      </c>
      <c r="H2243" s="849">
        <v>-7.1054273576010019E-15</v>
      </c>
      <c r="I2243" s="849">
        <v>-4.6566128730773926E-10</v>
      </c>
      <c r="J2243" s="832">
        <v>-1</v>
      </c>
      <c r="K2243" s="832">
        <v>65536</v>
      </c>
      <c r="L2243" s="849">
        <v>7.1054273576010019E-15</v>
      </c>
      <c r="M2243" s="849">
        <v>4.6566128730773926E-10</v>
      </c>
      <c r="N2243" s="832">
        <v>1</v>
      </c>
      <c r="O2243" s="832">
        <v>65536</v>
      </c>
      <c r="P2243" s="849">
        <v>-7.1054273576010019E-15</v>
      </c>
      <c r="Q2243" s="849">
        <v>1.1641532182693481E-10</v>
      </c>
      <c r="R2243" s="837">
        <v>0.25</v>
      </c>
      <c r="S2243" s="850">
        <v>-16384</v>
      </c>
    </row>
    <row r="2244" spans="1:19" ht="14.45" customHeight="1" x14ac:dyDescent="0.2">
      <c r="A2244" s="831" t="s">
        <v>6366</v>
      </c>
      <c r="B2244" s="832" t="s">
        <v>6367</v>
      </c>
      <c r="C2244" s="832" t="s">
        <v>6714</v>
      </c>
      <c r="D2244" s="832" t="s">
        <v>6348</v>
      </c>
      <c r="E2244" s="832" t="s">
        <v>6368</v>
      </c>
      <c r="F2244" s="832" t="s">
        <v>6525</v>
      </c>
      <c r="G2244" s="832" t="s">
        <v>6728</v>
      </c>
      <c r="H2244" s="849">
        <v>3.5527136788005009E-15</v>
      </c>
      <c r="I2244" s="849">
        <v>1.1641532182693481E-10</v>
      </c>
      <c r="J2244" s="832">
        <v>-0.84210526315789469</v>
      </c>
      <c r="K2244" s="832">
        <v>32768</v>
      </c>
      <c r="L2244" s="849">
        <v>-3.5527136788005009E-15</v>
      </c>
      <c r="M2244" s="849">
        <v>-1.3824319466948509E-10</v>
      </c>
      <c r="N2244" s="832">
        <v>1</v>
      </c>
      <c r="O2244" s="832">
        <v>38912</v>
      </c>
      <c r="P2244" s="849">
        <v>0</v>
      </c>
      <c r="Q2244" s="849">
        <v>0</v>
      </c>
      <c r="R2244" s="837">
        <v>0</v>
      </c>
      <c r="S2244" s="850"/>
    </row>
    <row r="2245" spans="1:19" ht="14.45" customHeight="1" x14ac:dyDescent="0.2">
      <c r="A2245" s="831" t="s">
        <v>6366</v>
      </c>
      <c r="B2245" s="832" t="s">
        <v>6367</v>
      </c>
      <c r="C2245" s="832" t="s">
        <v>6714</v>
      </c>
      <c r="D2245" s="832" t="s">
        <v>6348</v>
      </c>
      <c r="E2245" s="832" t="s">
        <v>6368</v>
      </c>
      <c r="F2245" s="832" t="s">
        <v>6529</v>
      </c>
      <c r="G2245" s="832" t="s">
        <v>6730</v>
      </c>
      <c r="H2245" s="849">
        <v>0</v>
      </c>
      <c r="I2245" s="849">
        <v>4.3655745685100555E-11</v>
      </c>
      <c r="J2245" s="832">
        <v>0.375</v>
      </c>
      <c r="K2245" s="832"/>
      <c r="L2245" s="849">
        <v>0</v>
      </c>
      <c r="M2245" s="849">
        <v>1.1641532182693481E-10</v>
      </c>
      <c r="N2245" s="832">
        <v>1</v>
      </c>
      <c r="O2245" s="832"/>
      <c r="P2245" s="849">
        <v>0</v>
      </c>
      <c r="Q2245" s="849">
        <v>0</v>
      </c>
      <c r="R2245" s="837">
        <v>0</v>
      </c>
      <c r="S2245" s="850"/>
    </row>
    <row r="2246" spans="1:19" ht="14.45" customHeight="1" x14ac:dyDescent="0.2">
      <c r="A2246" s="831" t="s">
        <v>6366</v>
      </c>
      <c r="B2246" s="832" t="s">
        <v>6367</v>
      </c>
      <c r="C2246" s="832" t="s">
        <v>6714</v>
      </c>
      <c r="D2246" s="832" t="s">
        <v>6348</v>
      </c>
      <c r="E2246" s="832" t="s">
        <v>6368</v>
      </c>
      <c r="F2246" s="832" t="s">
        <v>6537</v>
      </c>
      <c r="G2246" s="832" t="s">
        <v>6731</v>
      </c>
      <c r="H2246" s="849">
        <v>0</v>
      </c>
      <c r="I2246" s="849">
        <v>-2.3283064365386963E-10</v>
      </c>
      <c r="J2246" s="832">
        <v>1.3333333333333333</v>
      </c>
      <c r="K2246" s="832"/>
      <c r="L2246" s="849">
        <v>0</v>
      </c>
      <c r="M2246" s="849">
        <v>-1.7462298274040222E-10</v>
      </c>
      <c r="N2246" s="832">
        <v>1</v>
      </c>
      <c r="O2246" s="832"/>
      <c r="P2246" s="849">
        <v>0</v>
      </c>
      <c r="Q2246" s="849">
        <v>0</v>
      </c>
      <c r="R2246" s="837">
        <v>0</v>
      </c>
      <c r="S2246" s="850"/>
    </row>
    <row r="2247" spans="1:19" ht="14.45" customHeight="1" x14ac:dyDescent="0.2">
      <c r="A2247" s="831" t="s">
        <v>6366</v>
      </c>
      <c r="B2247" s="832" t="s">
        <v>6367</v>
      </c>
      <c r="C2247" s="832" t="s">
        <v>6714</v>
      </c>
      <c r="D2247" s="832" t="s">
        <v>6348</v>
      </c>
      <c r="E2247" s="832" t="s">
        <v>6368</v>
      </c>
      <c r="F2247" s="832" t="s">
        <v>6538</v>
      </c>
      <c r="G2247" s="832" t="s">
        <v>6732</v>
      </c>
      <c r="H2247" s="849">
        <v>0</v>
      </c>
      <c r="I2247" s="849">
        <v>0</v>
      </c>
      <c r="J2247" s="832">
        <v>0</v>
      </c>
      <c r="K2247" s="832"/>
      <c r="L2247" s="849">
        <v>0</v>
      </c>
      <c r="M2247" s="849">
        <v>1.1641532182693481E-10</v>
      </c>
      <c r="N2247" s="832">
        <v>1</v>
      </c>
      <c r="O2247" s="832"/>
      <c r="P2247" s="849">
        <v>0</v>
      </c>
      <c r="Q2247" s="849">
        <v>0</v>
      </c>
      <c r="R2247" s="837">
        <v>0</v>
      </c>
      <c r="S2247" s="850"/>
    </row>
    <row r="2248" spans="1:19" ht="14.45" customHeight="1" x14ac:dyDescent="0.2">
      <c r="A2248" s="831" t="s">
        <v>6366</v>
      </c>
      <c r="B2248" s="832" t="s">
        <v>6367</v>
      </c>
      <c r="C2248" s="832" t="s">
        <v>6714</v>
      </c>
      <c r="D2248" s="832" t="s">
        <v>6348</v>
      </c>
      <c r="E2248" s="832" t="s">
        <v>6368</v>
      </c>
      <c r="F2248" s="832" t="s">
        <v>6540</v>
      </c>
      <c r="G2248" s="832" t="s">
        <v>6733</v>
      </c>
      <c r="H2248" s="849"/>
      <c r="I2248" s="849"/>
      <c r="J2248" s="832"/>
      <c r="K2248" s="832"/>
      <c r="L2248" s="849">
        <v>-7.1054273576010019E-15</v>
      </c>
      <c r="M2248" s="849">
        <v>0</v>
      </c>
      <c r="N2248" s="832"/>
      <c r="O2248" s="832">
        <v>0</v>
      </c>
      <c r="P2248" s="849">
        <v>2.8421709430404007E-14</v>
      </c>
      <c r="Q2248" s="849">
        <v>2.3283064365386963E-10</v>
      </c>
      <c r="R2248" s="837"/>
      <c r="S2248" s="850">
        <v>8192</v>
      </c>
    </row>
    <row r="2249" spans="1:19" ht="14.45" customHeight="1" x14ac:dyDescent="0.2">
      <c r="A2249" s="831" t="s">
        <v>6366</v>
      </c>
      <c r="B2249" s="832" t="s">
        <v>6367</v>
      </c>
      <c r="C2249" s="832" t="s">
        <v>6714</v>
      </c>
      <c r="D2249" s="832" t="s">
        <v>6348</v>
      </c>
      <c r="E2249" s="832" t="s">
        <v>6368</v>
      </c>
      <c r="F2249" s="832" t="s">
        <v>6547</v>
      </c>
      <c r="G2249" s="832" t="s">
        <v>2337</v>
      </c>
      <c r="H2249" s="849">
        <v>7.1054273576010019E-15</v>
      </c>
      <c r="I2249" s="849">
        <v>0</v>
      </c>
      <c r="J2249" s="832">
        <v>0</v>
      </c>
      <c r="K2249" s="832">
        <v>0</v>
      </c>
      <c r="L2249" s="849">
        <v>-5.5511151231257827E-15</v>
      </c>
      <c r="M2249" s="849">
        <v>-2.9831426218152046E-10</v>
      </c>
      <c r="N2249" s="832">
        <v>1</v>
      </c>
      <c r="O2249" s="832">
        <v>53739.519999999997</v>
      </c>
      <c r="P2249" s="849">
        <v>2.8421709430404007E-14</v>
      </c>
      <c r="Q2249" s="849">
        <v>0</v>
      </c>
      <c r="R2249" s="837">
        <v>0</v>
      </c>
      <c r="S2249" s="850">
        <v>0</v>
      </c>
    </row>
    <row r="2250" spans="1:19" ht="14.45" customHeight="1" x14ac:dyDescent="0.2">
      <c r="A2250" s="831" t="s">
        <v>6366</v>
      </c>
      <c r="B2250" s="832" t="s">
        <v>6367</v>
      </c>
      <c r="C2250" s="832" t="s">
        <v>6714</v>
      </c>
      <c r="D2250" s="832" t="s">
        <v>6348</v>
      </c>
      <c r="E2250" s="832" t="s">
        <v>6368</v>
      </c>
      <c r="F2250" s="832" t="s">
        <v>6555</v>
      </c>
      <c r="G2250" s="832" t="s">
        <v>6734</v>
      </c>
      <c r="H2250" s="849"/>
      <c r="I2250" s="849"/>
      <c r="J2250" s="832"/>
      <c r="K2250" s="832"/>
      <c r="L2250" s="849">
        <v>0</v>
      </c>
      <c r="M2250" s="849">
        <v>0</v>
      </c>
      <c r="N2250" s="832"/>
      <c r="O2250" s="832"/>
      <c r="P2250" s="849">
        <v>0</v>
      </c>
      <c r="Q2250" s="849">
        <v>0</v>
      </c>
      <c r="R2250" s="837"/>
      <c r="S2250" s="850"/>
    </row>
    <row r="2251" spans="1:19" ht="14.45" customHeight="1" x14ac:dyDescent="0.2">
      <c r="A2251" s="831" t="s">
        <v>6366</v>
      </c>
      <c r="B2251" s="832" t="s">
        <v>6367</v>
      </c>
      <c r="C2251" s="832" t="s">
        <v>6714</v>
      </c>
      <c r="D2251" s="832" t="s">
        <v>6348</v>
      </c>
      <c r="E2251" s="832" t="s">
        <v>6368</v>
      </c>
      <c r="F2251" s="832" t="s">
        <v>6556</v>
      </c>
      <c r="G2251" s="832" t="s">
        <v>6735</v>
      </c>
      <c r="H2251" s="849">
        <v>-2.2204460492503131E-16</v>
      </c>
      <c r="I2251" s="849">
        <v>0</v>
      </c>
      <c r="J2251" s="832"/>
      <c r="K2251" s="832">
        <v>0</v>
      </c>
      <c r="L2251" s="849"/>
      <c r="M2251" s="849"/>
      <c r="N2251" s="832"/>
      <c r="O2251" s="832"/>
      <c r="P2251" s="849"/>
      <c r="Q2251" s="849"/>
      <c r="R2251" s="837"/>
      <c r="S2251" s="850"/>
    </row>
    <row r="2252" spans="1:19" ht="14.45" customHeight="1" x14ac:dyDescent="0.2">
      <c r="A2252" s="831" t="s">
        <v>6366</v>
      </c>
      <c r="B2252" s="832" t="s">
        <v>6367</v>
      </c>
      <c r="C2252" s="832" t="s">
        <v>6714</v>
      </c>
      <c r="D2252" s="832" t="s">
        <v>6348</v>
      </c>
      <c r="E2252" s="832" t="s">
        <v>6368</v>
      </c>
      <c r="F2252" s="832" t="s">
        <v>6558</v>
      </c>
      <c r="G2252" s="832" t="s">
        <v>6735</v>
      </c>
      <c r="H2252" s="849">
        <v>0</v>
      </c>
      <c r="I2252" s="849">
        <v>5.4569682106375694E-12</v>
      </c>
      <c r="J2252" s="832"/>
      <c r="K2252" s="832"/>
      <c r="L2252" s="849">
        <v>0</v>
      </c>
      <c r="M2252" s="849">
        <v>0</v>
      </c>
      <c r="N2252" s="832"/>
      <c r="O2252" s="832"/>
      <c r="P2252" s="849"/>
      <c r="Q2252" s="849"/>
      <c r="R2252" s="837"/>
      <c r="S2252" s="850"/>
    </row>
    <row r="2253" spans="1:19" ht="14.45" customHeight="1" x14ac:dyDescent="0.2">
      <c r="A2253" s="831" t="s">
        <v>6366</v>
      </c>
      <c r="B2253" s="832" t="s">
        <v>6367</v>
      </c>
      <c r="C2253" s="832" t="s">
        <v>6714</v>
      </c>
      <c r="D2253" s="832" t="s">
        <v>6348</v>
      </c>
      <c r="E2253" s="832" t="s">
        <v>6368</v>
      </c>
      <c r="F2253" s="832" t="s">
        <v>6564</v>
      </c>
      <c r="G2253" s="832" t="s">
        <v>2337</v>
      </c>
      <c r="H2253" s="849">
        <v>0</v>
      </c>
      <c r="I2253" s="849">
        <v>-1.4915713109076023E-10</v>
      </c>
      <c r="J2253" s="832">
        <v>8.5416666666666669E-2</v>
      </c>
      <c r="K2253" s="832"/>
      <c r="L2253" s="849">
        <v>-7.1054273576010019E-15</v>
      </c>
      <c r="M2253" s="849">
        <v>-1.7462298274040222E-9</v>
      </c>
      <c r="N2253" s="832">
        <v>1</v>
      </c>
      <c r="O2253" s="832">
        <v>245760</v>
      </c>
      <c r="P2253" s="849">
        <v>8.5265128291212022E-14</v>
      </c>
      <c r="Q2253" s="849">
        <v>1.6298145055770874E-9</v>
      </c>
      <c r="R2253" s="837">
        <v>-0.93333333333333335</v>
      </c>
      <c r="S2253" s="850">
        <v>19114.666666666668</v>
      </c>
    </row>
    <row r="2254" spans="1:19" ht="14.45" customHeight="1" x14ac:dyDescent="0.2">
      <c r="A2254" s="831" t="s">
        <v>6366</v>
      </c>
      <c r="B2254" s="832" t="s">
        <v>6367</v>
      </c>
      <c r="C2254" s="832" t="s">
        <v>6714</v>
      </c>
      <c r="D2254" s="832" t="s">
        <v>6348</v>
      </c>
      <c r="E2254" s="832" t="s">
        <v>6368</v>
      </c>
      <c r="F2254" s="832" t="s">
        <v>6579</v>
      </c>
      <c r="G2254" s="832" t="s">
        <v>6480</v>
      </c>
      <c r="H2254" s="849">
        <v>0</v>
      </c>
      <c r="I2254" s="849">
        <v>2.3283064365386963E-10</v>
      </c>
      <c r="J2254" s="832">
        <v>0.25</v>
      </c>
      <c r="K2254" s="832"/>
      <c r="L2254" s="849">
        <v>-4.2632564145606011E-14</v>
      </c>
      <c r="M2254" s="849">
        <v>9.3132257461547852E-10</v>
      </c>
      <c r="N2254" s="832">
        <v>1</v>
      </c>
      <c r="O2254" s="832">
        <v>-21845.333333333332</v>
      </c>
      <c r="P2254" s="849">
        <v>0</v>
      </c>
      <c r="Q2254" s="849">
        <v>-3.2596290111541748E-9</v>
      </c>
      <c r="R2254" s="837">
        <v>-3.5</v>
      </c>
      <c r="S2254" s="850"/>
    </row>
    <row r="2255" spans="1:19" ht="14.45" customHeight="1" x14ac:dyDescent="0.2">
      <c r="A2255" s="831" t="s">
        <v>6366</v>
      </c>
      <c r="B2255" s="832" t="s">
        <v>6367</v>
      </c>
      <c r="C2255" s="832" t="s">
        <v>6714</v>
      </c>
      <c r="D2255" s="832" t="s">
        <v>6348</v>
      </c>
      <c r="E2255" s="832" t="s">
        <v>6368</v>
      </c>
      <c r="F2255" s="832" t="s">
        <v>6584</v>
      </c>
      <c r="G2255" s="832" t="s">
        <v>6736</v>
      </c>
      <c r="H2255" s="849"/>
      <c r="I2255" s="849"/>
      <c r="J2255" s="832"/>
      <c r="K2255" s="832"/>
      <c r="L2255" s="849">
        <v>0</v>
      </c>
      <c r="M2255" s="849">
        <v>2.9103830456733704E-11</v>
      </c>
      <c r="N2255" s="832">
        <v>1</v>
      </c>
      <c r="O2255" s="832"/>
      <c r="P2255" s="849">
        <v>0</v>
      </c>
      <c r="Q2255" s="849">
        <v>0</v>
      </c>
      <c r="R2255" s="837">
        <v>0</v>
      </c>
      <c r="S2255" s="850"/>
    </row>
    <row r="2256" spans="1:19" ht="14.45" customHeight="1" x14ac:dyDescent="0.2">
      <c r="A2256" s="831" t="s">
        <v>6366</v>
      </c>
      <c r="B2256" s="832" t="s">
        <v>6367</v>
      </c>
      <c r="C2256" s="832" t="s">
        <v>6714</v>
      </c>
      <c r="D2256" s="832" t="s">
        <v>6348</v>
      </c>
      <c r="E2256" s="832" t="s">
        <v>6368</v>
      </c>
      <c r="F2256" s="832" t="s">
        <v>6588</v>
      </c>
      <c r="G2256" s="832" t="s">
        <v>6735</v>
      </c>
      <c r="H2256" s="849"/>
      <c r="I2256" s="849"/>
      <c r="J2256" s="832"/>
      <c r="K2256" s="832"/>
      <c r="L2256" s="849">
        <v>1.7763568394002505E-15</v>
      </c>
      <c r="M2256" s="849">
        <v>-9.0949470177292824E-13</v>
      </c>
      <c r="N2256" s="832">
        <v>1</v>
      </c>
      <c r="O2256" s="832">
        <v>-512</v>
      </c>
      <c r="P2256" s="849">
        <v>0</v>
      </c>
      <c r="Q2256" s="849">
        <v>0</v>
      </c>
      <c r="R2256" s="837">
        <v>0</v>
      </c>
      <c r="S2256" s="850"/>
    </row>
    <row r="2257" spans="1:19" ht="14.45" customHeight="1" x14ac:dyDescent="0.2">
      <c r="A2257" s="831" t="s">
        <v>6366</v>
      </c>
      <c r="B2257" s="832" t="s">
        <v>6367</v>
      </c>
      <c r="C2257" s="832" t="s">
        <v>6714</v>
      </c>
      <c r="D2257" s="832" t="s">
        <v>6348</v>
      </c>
      <c r="E2257" s="832" t="s">
        <v>6368</v>
      </c>
      <c r="F2257" s="832" t="s">
        <v>6593</v>
      </c>
      <c r="G2257" s="832" t="s">
        <v>6737</v>
      </c>
      <c r="H2257" s="849"/>
      <c r="I2257" s="849"/>
      <c r="J2257" s="832"/>
      <c r="K2257" s="832"/>
      <c r="L2257" s="849">
        <v>0</v>
      </c>
      <c r="M2257" s="849">
        <v>-1.4551915228366852E-11</v>
      </c>
      <c r="N2257" s="832">
        <v>1</v>
      </c>
      <c r="O2257" s="832"/>
      <c r="P2257" s="849">
        <v>0</v>
      </c>
      <c r="Q2257" s="849">
        <v>5.8207660913467407E-11</v>
      </c>
      <c r="R2257" s="837">
        <v>-4</v>
      </c>
      <c r="S2257" s="850"/>
    </row>
    <row r="2258" spans="1:19" ht="14.45" customHeight="1" x14ac:dyDescent="0.2">
      <c r="A2258" s="831" t="s">
        <v>6366</v>
      </c>
      <c r="B2258" s="832" t="s">
        <v>6367</v>
      </c>
      <c r="C2258" s="832" t="s">
        <v>6714</v>
      </c>
      <c r="D2258" s="832" t="s">
        <v>6348</v>
      </c>
      <c r="E2258" s="832" t="s">
        <v>6368</v>
      </c>
      <c r="F2258" s="832" t="s">
        <v>6597</v>
      </c>
      <c r="G2258" s="832" t="s">
        <v>6737</v>
      </c>
      <c r="H2258" s="849"/>
      <c r="I2258" s="849"/>
      <c r="J2258" s="832"/>
      <c r="K2258" s="832"/>
      <c r="L2258" s="849">
        <v>0</v>
      </c>
      <c r="M2258" s="849">
        <v>-1.1641532182693481E-10</v>
      </c>
      <c r="N2258" s="832">
        <v>1</v>
      </c>
      <c r="O2258" s="832"/>
      <c r="P2258" s="849">
        <v>0</v>
      </c>
      <c r="Q2258" s="849">
        <v>0</v>
      </c>
      <c r="R2258" s="837">
        <v>0</v>
      </c>
      <c r="S2258" s="850"/>
    </row>
    <row r="2259" spans="1:19" ht="14.45" customHeight="1" x14ac:dyDescent="0.2">
      <c r="A2259" s="831" t="s">
        <v>6366</v>
      </c>
      <c r="B2259" s="832" t="s">
        <v>6367</v>
      </c>
      <c r="C2259" s="832" t="s">
        <v>6714</v>
      </c>
      <c r="D2259" s="832" t="s">
        <v>6348</v>
      </c>
      <c r="E2259" s="832" t="s">
        <v>6368</v>
      </c>
      <c r="F2259" s="832" t="s">
        <v>6599</v>
      </c>
      <c r="G2259" s="832" t="s">
        <v>6719</v>
      </c>
      <c r="H2259" s="849"/>
      <c r="I2259" s="849"/>
      <c r="J2259" s="832"/>
      <c r="K2259" s="832"/>
      <c r="L2259" s="849">
        <v>0</v>
      </c>
      <c r="M2259" s="849">
        <v>0</v>
      </c>
      <c r="N2259" s="832"/>
      <c r="O2259" s="832"/>
      <c r="P2259" s="849">
        <v>0</v>
      </c>
      <c r="Q2259" s="849">
        <v>5.8207660913467407E-11</v>
      </c>
      <c r="R2259" s="837"/>
      <c r="S2259" s="850"/>
    </row>
    <row r="2260" spans="1:19" ht="14.45" customHeight="1" x14ac:dyDescent="0.2">
      <c r="A2260" s="831" t="s">
        <v>6366</v>
      </c>
      <c r="B2260" s="832" t="s">
        <v>6367</v>
      </c>
      <c r="C2260" s="832" t="s">
        <v>6714</v>
      </c>
      <c r="D2260" s="832" t="s">
        <v>6348</v>
      </c>
      <c r="E2260" s="832" t="s">
        <v>6368</v>
      </c>
      <c r="F2260" s="832" t="s">
        <v>6602</v>
      </c>
      <c r="G2260" s="832" t="s">
        <v>6726</v>
      </c>
      <c r="H2260" s="849"/>
      <c r="I2260" s="849"/>
      <c r="J2260" s="832"/>
      <c r="K2260" s="832"/>
      <c r="L2260" s="849"/>
      <c r="M2260" s="849"/>
      <c r="N2260" s="832"/>
      <c r="O2260" s="832"/>
      <c r="P2260" s="849">
        <v>0</v>
      </c>
      <c r="Q2260" s="849">
        <v>0</v>
      </c>
      <c r="R2260" s="837"/>
      <c r="S2260" s="850"/>
    </row>
    <row r="2261" spans="1:19" ht="14.45" customHeight="1" x14ac:dyDescent="0.2">
      <c r="A2261" s="831" t="s">
        <v>6366</v>
      </c>
      <c r="B2261" s="832" t="s">
        <v>6367</v>
      </c>
      <c r="C2261" s="832" t="s">
        <v>6714</v>
      </c>
      <c r="D2261" s="832" t="s">
        <v>6348</v>
      </c>
      <c r="E2261" s="832" t="s">
        <v>6368</v>
      </c>
      <c r="F2261" s="832" t="s">
        <v>6603</v>
      </c>
      <c r="G2261" s="832" t="s">
        <v>6738</v>
      </c>
      <c r="H2261" s="849"/>
      <c r="I2261" s="849"/>
      <c r="J2261" s="832"/>
      <c r="K2261" s="832"/>
      <c r="L2261" s="849">
        <v>0</v>
      </c>
      <c r="M2261" s="849">
        <v>0</v>
      </c>
      <c r="N2261" s="832"/>
      <c r="O2261" s="832"/>
      <c r="P2261" s="849">
        <v>0</v>
      </c>
      <c r="Q2261" s="849">
        <v>0</v>
      </c>
      <c r="R2261" s="837"/>
      <c r="S2261" s="850"/>
    </row>
    <row r="2262" spans="1:19" ht="14.45" customHeight="1" x14ac:dyDescent="0.2">
      <c r="A2262" s="831" t="s">
        <v>6366</v>
      </c>
      <c r="B2262" s="832" t="s">
        <v>6367</v>
      </c>
      <c r="C2262" s="832" t="s">
        <v>6714</v>
      </c>
      <c r="D2262" s="832" t="s">
        <v>6348</v>
      </c>
      <c r="E2262" s="832" t="s">
        <v>6368</v>
      </c>
      <c r="F2262" s="832" t="s">
        <v>6604</v>
      </c>
      <c r="G2262" s="832" t="s">
        <v>6739</v>
      </c>
      <c r="H2262" s="849"/>
      <c r="I2262" s="849"/>
      <c r="J2262" s="832"/>
      <c r="K2262" s="832"/>
      <c r="L2262" s="849">
        <v>0</v>
      </c>
      <c r="M2262" s="849">
        <v>0</v>
      </c>
      <c r="N2262" s="832"/>
      <c r="O2262" s="832"/>
      <c r="P2262" s="849">
        <v>0</v>
      </c>
      <c r="Q2262" s="849">
        <v>-1.8189894035458565E-12</v>
      </c>
      <c r="R2262" s="837"/>
      <c r="S2262" s="850"/>
    </row>
    <row r="2263" spans="1:19" ht="14.45" customHeight="1" x14ac:dyDescent="0.2">
      <c r="A2263" s="831" t="s">
        <v>6366</v>
      </c>
      <c r="B2263" s="832" t="s">
        <v>6367</v>
      </c>
      <c r="C2263" s="832" t="s">
        <v>6714</v>
      </c>
      <c r="D2263" s="832" t="s">
        <v>6348</v>
      </c>
      <c r="E2263" s="832" t="s">
        <v>6368</v>
      </c>
      <c r="F2263" s="832" t="s">
        <v>6606</v>
      </c>
      <c r="G2263" s="832" t="s">
        <v>6740</v>
      </c>
      <c r="H2263" s="849"/>
      <c r="I2263" s="849"/>
      <c r="J2263" s="832"/>
      <c r="K2263" s="832"/>
      <c r="L2263" s="849">
        <v>0</v>
      </c>
      <c r="M2263" s="849">
        <v>7.2759576141834259E-11</v>
      </c>
      <c r="N2263" s="832">
        <v>1</v>
      </c>
      <c r="O2263" s="832"/>
      <c r="P2263" s="849">
        <v>0</v>
      </c>
      <c r="Q2263" s="849">
        <v>0</v>
      </c>
      <c r="R2263" s="837">
        <v>0</v>
      </c>
      <c r="S2263" s="850"/>
    </row>
    <row r="2264" spans="1:19" ht="14.45" customHeight="1" x14ac:dyDescent="0.2">
      <c r="A2264" s="831" t="s">
        <v>6366</v>
      </c>
      <c r="B2264" s="832" t="s">
        <v>6367</v>
      </c>
      <c r="C2264" s="832" t="s">
        <v>6714</v>
      </c>
      <c r="D2264" s="832" t="s">
        <v>6348</v>
      </c>
      <c r="E2264" s="832" t="s">
        <v>6368</v>
      </c>
      <c r="F2264" s="832" t="s">
        <v>6610</v>
      </c>
      <c r="G2264" s="832" t="s">
        <v>6740</v>
      </c>
      <c r="H2264" s="849"/>
      <c r="I2264" s="849"/>
      <c r="J2264" s="832"/>
      <c r="K2264" s="832"/>
      <c r="L2264" s="849">
        <v>0</v>
      </c>
      <c r="M2264" s="849">
        <v>0</v>
      </c>
      <c r="N2264" s="832"/>
      <c r="O2264" s="832"/>
      <c r="P2264" s="849">
        <v>0</v>
      </c>
      <c r="Q2264" s="849">
        <v>0</v>
      </c>
      <c r="R2264" s="837"/>
      <c r="S2264" s="850"/>
    </row>
    <row r="2265" spans="1:19" ht="14.45" customHeight="1" x14ac:dyDescent="0.2">
      <c r="A2265" s="831" t="s">
        <v>6366</v>
      </c>
      <c r="B2265" s="832" t="s">
        <v>6367</v>
      </c>
      <c r="C2265" s="832" t="s">
        <v>6714</v>
      </c>
      <c r="D2265" s="832" t="s">
        <v>6348</v>
      </c>
      <c r="E2265" s="832" t="s">
        <v>6368</v>
      </c>
      <c r="F2265" s="832" t="s">
        <v>6611</v>
      </c>
      <c r="G2265" s="832" t="s">
        <v>6741</v>
      </c>
      <c r="H2265" s="849"/>
      <c r="I2265" s="849"/>
      <c r="J2265" s="832"/>
      <c r="K2265" s="832"/>
      <c r="L2265" s="849">
        <v>0</v>
      </c>
      <c r="M2265" s="849">
        <v>0</v>
      </c>
      <c r="N2265" s="832"/>
      <c r="O2265" s="832"/>
      <c r="P2265" s="849">
        <v>0</v>
      </c>
      <c r="Q2265" s="849">
        <v>2.1827872842550278E-11</v>
      </c>
      <c r="R2265" s="837"/>
      <c r="S2265" s="850"/>
    </row>
    <row r="2266" spans="1:19" ht="14.45" customHeight="1" x14ac:dyDescent="0.2">
      <c r="A2266" s="831" t="s">
        <v>6366</v>
      </c>
      <c r="B2266" s="832" t="s">
        <v>6367</v>
      </c>
      <c r="C2266" s="832" t="s">
        <v>6714</v>
      </c>
      <c r="D2266" s="832" t="s">
        <v>6348</v>
      </c>
      <c r="E2266" s="832" t="s">
        <v>6368</v>
      </c>
      <c r="F2266" s="832" t="s">
        <v>6613</v>
      </c>
      <c r="G2266" s="832" t="s">
        <v>6741</v>
      </c>
      <c r="H2266" s="849"/>
      <c r="I2266" s="849"/>
      <c r="J2266" s="832"/>
      <c r="K2266" s="832"/>
      <c r="L2266" s="849">
        <v>0</v>
      </c>
      <c r="M2266" s="849">
        <v>0</v>
      </c>
      <c r="N2266" s="832"/>
      <c r="O2266" s="832"/>
      <c r="P2266" s="849">
        <v>0</v>
      </c>
      <c r="Q2266" s="849">
        <v>0</v>
      </c>
      <c r="R2266" s="837"/>
      <c r="S2266" s="850"/>
    </row>
    <row r="2267" spans="1:19" ht="14.45" customHeight="1" x14ac:dyDescent="0.2">
      <c r="A2267" s="831" t="s">
        <v>6366</v>
      </c>
      <c r="B2267" s="832" t="s">
        <v>6367</v>
      </c>
      <c r="C2267" s="832" t="s">
        <v>6714</v>
      </c>
      <c r="D2267" s="832" t="s">
        <v>6348</v>
      </c>
      <c r="E2267" s="832" t="s">
        <v>6368</v>
      </c>
      <c r="F2267" s="832" t="s">
        <v>6615</v>
      </c>
      <c r="G2267" s="832" t="s">
        <v>6739</v>
      </c>
      <c r="H2267" s="849"/>
      <c r="I2267" s="849"/>
      <c r="J2267" s="832"/>
      <c r="K2267" s="832"/>
      <c r="L2267" s="849"/>
      <c r="M2267" s="849"/>
      <c r="N2267" s="832"/>
      <c r="O2267" s="832"/>
      <c r="P2267" s="849">
        <v>0</v>
      </c>
      <c r="Q2267" s="849">
        <v>0</v>
      </c>
      <c r="R2267" s="837"/>
      <c r="S2267" s="850"/>
    </row>
    <row r="2268" spans="1:19" ht="14.45" customHeight="1" x14ac:dyDescent="0.2">
      <c r="A2268" s="831" t="s">
        <v>6366</v>
      </c>
      <c r="B2268" s="832" t="s">
        <v>6367</v>
      </c>
      <c r="C2268" s="832" t="s">
        <v>6714</v>
      </c>
      <c r="D2268" s="832" t="s">
        <v>6348</v>
      </c>
      <c r="E2268" s="832" t="s">
        <v>6368</v>
      </c>
      <c r="F2268" s="832" t="s">
        <v>6616</v>
      </c>
      <c r="G2268" s="832" t="s">
        <v>6742</v>
      </c>
      <c r="H2268" s="849"/>
      <c r="I2268" s="849"/>
      <c r="J2268" s="832"/>
      <c r="K2268" s="832"/>
      <c r="L2268" s="849"/>
      <c r="M2268" s="849"/>
      <c r="N2268" s="832"/>
      <c r="O2268" s="832"/>
      <c r="P2268" s="849">
        <v>0</v>
      </c>
      <c r="Q2268" s="849">
        <v>0</v>
      </c>
      <c r="R2268" s="837"/>
      <c r="S2268" s="850"/>
    </row>
    <row r="2269" spans="1:19" ht="14.45" customHeight="1" x14ac:dyDescent="0.2">
      <c r="A2269" s="831" t="s">
        <v>6366</v>
      </c>
      <c r="B2269" s="832" t="s">
        <v>6367</v>
      </c>
      <c r="C2269" s="832" t="s">
        <v>6714</v>
      </c>
      <c r="D2269" s="832" t="s">
        <v>6348</v>
      </c>
      <c r="E2269" s="832" t="s">
        <v>6368</v>
      </c>
      <c r="F2269" s="832" t="s">
        <v>6618</v>
      </c>
      <c r="G2269" s="832" t="s">
        <v>2337</v>
      </c>
      <c r="H2269" s="849"/>
      <c r="I2269" s="849"/>
      <c r="J2269" s="832"/>
      <c r="K2269" s="832"/>
      <c r="L2269" s="849"/>
      <c r="M2269" s="849"/>
      <c r="N2269" s="832"/>
      <c r="O2269" s="832"/>
      <c r="P2269" s="849">
        <v>3.5527136788005009E-15</v>
      </c>
      <c r="Q2269" s="849">
        <v>0</v>
      </c>
      <c r="R2269" s="837"/>
      <c r="S2269" s="850">
        <v>0</v>
      </c>
    </row>
    <row r="2270" spans="1:19" ht="14.45" customHeight="1" x14ac:dyDescent="0.2">
      <c r="A2270" s="831" t="s">
        <v>6366</v>
      </c>
      <c r="B2270" s="832" t="s">
        <v>6367</v>
      </c>
      <c r="C2270" s="832" t="s">
        <v>6714</v>
      </c>
      <c r="D2270" s="832" t="s">
        <v>6348</v>
      </c>
      <c r="E2270" s="832" t="s">
        <v>6368</v>
      </c>
      <c r="F2270" s="832" t="s">
        <v>6619</v>
      </c>
      <c r="G2270" s="832" t="s">
        <v>6734</v>
      </c>
      <c r="H2270" s="849"/>
      <c r="I2270" s="849"/>
      <c r="J2270" s="832"/>
      <c r="K2270" s="832"/>
      <c r="L2270" s="849"/>
      <c r="M2270" s="849"/>
      <c r="N2270" s="832"/>
      <c r="O2270" s="832"/>
      <c r="P2270" s="849">
        <v>0</v>
      </c>
      <c r="Q2270" s="849">
        <v>0</v>
      </c>
      <c r="R2270" s="837"/>
      <c r="S2270" s="850"/>
    </row>
    <row r="2271" spans="1:19" ht="14.45" customHeight="1" x14ac:dyDescent="0.2">
      <c r="A2271" s="831" t="s">
        <v>6366</v>
      </c>
      <c r="B2271" s="832" t="s">
        <v>6367</v>
      </c>
      <c r="C2271" s="832" t="s">
        <v>6714</v>
      </c>
      <c r="D2271" s="832" t="s">
        <v>6348</v>
      </c>
      <c r="E2271" s="832" t="s">
        <v>6368</v>
      </c>
      <c r="F2271" s="832" t="s">
        <v>6629</v>
      </c>
      <c r="G2271" s="832" t="s">
        <v>2335</v>
      </c>
      <c r="H2271" s="849"/>
      <c r="I2271" s="849"/>
      <c r="J2271" s="832"/>
      <c r="K2271" s="832"/>
      <c r="L2271" s="849"/>
      <c r="M2271" s="849"/>
      <c r="N2271" s="832"/>
      <c r="O2271" s="832"/>
      <c r="P2271" s="849">
        <v>3.5527136788005009E-15</v>
      </c>
      <c r="Q2271" s="849">
        <v>-1.4551915228366852E-11</v>
      </c>
      <c r="R2271" s="837"/>
      <c r="S2271" s="850">
        <v>-4096</v>
      </c>
    </row>
    <row r="2272" spans="1:19" ht="14.45" customHeight="1" x14ac:dyDescent="0.2">
      <c r="A2272" s="831" t="s">
        <v>6366</v>
      </c>
      <c r="B2272" s="832" t="s">
        <v>6367</v>
      </c>
      <c r="C2272" s="832" t="s">
        <v>6714</v>
      </c>
      <c r="D2272" s="832" t="s">
        <v>6348</v>
      </c>
      <c r="E2272" s="832" t="s">
        <v>6368</v>
      </c>
      <c r="F2272" s="832" t="s">
        <v>6630</v>
      </c>
      <c r="G2272" s="832" t="s">
        <v>6740</v>
      </c>
      <c r="H2272" s="849"/>
      <c r="I2272" s="849"/>
      <c r="J2272" s="832"/>
      <c r="K2272" s="832"/>
      <c r="L2272" s="849"/>
      <c r="M2272" s="849"/>
      <c r="N2272" s="832"/>
      <c r="O2272" s="832"/>
      <c r="P2272" s="849">
        <v>0</v>
      </c>
      <c r="Q2272" s="849">
        <v>0</v>
      </c>
      <c r="R2272" s="837"/>
      <c r="S2272" s="850"/>
    </row>
    <row r="2273" spans="1:19" ht="14.45" customHeight="1" x14ac:dyDescent="0.2">
      <c r="A2273" s="831" t="s">
        <v>6366</v>
      </c>
      <c r="B2273" s="832" t="s">
        <v>6743</v>
      </c>
      <c r="C2273" s="832" t="s">
        <v>616</v>
      </c>
      <c r="D2273" s="832" t="s">
        <v>6352</v>
      </c>
      <c r="E2273" s="832" t="s">
        <v>6368</v>
      </c>
      <c r="F2273" s="832" t="s">
        <v>6369</v>
      </c>
      <c r="G2273" s="832" t="s">
        <v>6370</v>
      </c>
      <c r="H2273" s="849">
        <v>27.2</v>
      </c>
      <c r="I2273" s="849">
        <v>1471.52</v>
      </c>
      <c r="J2273" s="832"/>
      <c r="K2273" s="832">
        <v>54.1</v>
      </c>
      <c r="L2273" s="849"/>
      <c r="M2273" s="849"/>
      <c r="N2273" s="832"/>
      <c r="O2273" s="832"/>
      <c r="P2273" s="849"/>
      <c r="Q2273" s="849"/>
      <c r="R2273" s="837"/>
      <c r="S2273" s="850"/>
    </row>
    <row r="2274" spans="1:19" ht="14.45" customHeight="1" x14ac:dyDescent="0.2">
      <c r="A2274" s="831" t="s">
        <v>6366</v>
      </c>
      <c r="B2274" s="832" t="s">
        <v>6743</v>
      </c>
      <c r="C2274" s="832" t="s">
        <v>616</v>
      </c>
      <c r="D2274" s="832" t="s">
        <v>6352</v>
      </c>
      <c r="E2274" s="832" t="s">
        <v>6368</v>
      </c>
      <c r="F2274" s="832" t="s">
        <v>6371</v>
      </c>
      <c r="G2274" s="832" t="s">
        <v>6370</v>
      </c>
      <c r="H2274" s="849">
        <v>5.2</v>
      </c>
      <c r="I2274" s="849">
        <v>562.9</v>
      </c>
      <c r="J2274" s="832"/>
      <c r="K2274" s="832">
        <v>108.24999999999999</v>
      </c>
      <c r="L2274" s="849"/>
      <c r="M2274" s="849"/>
      <c r="N2274" s="832"/>
      <c r="O2274" s="832"/>
      <c r="P2274" s="849"/>
      <c r="Q2274" s="849"/>
      <c r="R2274" s="837"/>
      <c r="S2274" s="850"/>
    </row>
    <row r="2275" spans="1:19" ht="14.45" customHeight="1" x14ac:dyDescent="0.2">
      <c r="A2275" s="831" t="s">
        <v>6366</v>
      </c>
      <c r="B2275" s="832" t="s">
        <v>6743</v>
      </c>
      <c r="C2275" s="832" t="s">
        <v>616</v>
      </c>
      <c r="D2275" s="832" t="s">
        <v>6352</v>
      </c>
      <c r="E2275" s="832" t="s">
        <v>6368</v>
      </c>
      <c r="F2275" s="832" t="s">
        <v>6375</v>
      </c>
      <c r="G2275" s="832" t="s">
        <v>6376</v>
      </c>
      <c r="H2275" s="849">
        <v>0.8</v>
      </c>
      <c r="I2275" s="849">
        <v>10.28</v>
      </c>
      <c r="J2275" s="832"/>
      <c r="K2275" s="832">
        <v>12.849999999999998</v>
      </c>
      <c r="L2275" s="849"/>
      <c r="M2275" s="849"/>
      <c r="N2275" s="832"/>
      <c r="O2275" s="832"/>
      <c r="P2275" s="849"/>
      <c r="Q2275" s="849"/>
      <c r="R2275" s="837"/>
      <c r="S2275" s="850"/>
    </row>
    <row r="2276" spans="1:19" ht="14.45" customHeight="1" x14ac:dyDescent="0.2">
      <c r="A2276" s="831" t="s">
        <v>6366</v>
      </c>
      <c r="B2276" s="832" t="s">
        <v>6743</v>
      </c>
      <c r="C2276" s="832" t="s">
        <v>616</v>
      </c>
      <c r="D2276" s="832" t="s">
        <v>6352</v>
      </c>
      <c r="E2276" s="832" t="s">
        <v>6368</v>
      </c>
      <c r="F2276" s="832" t="s">
        <v>6377</v>
      </c>
      <c r="G2276" s="832" t="s">
        <v>6378</v>
      </c>
      <c r="H2276" s="849">
        <v>22.900000000000002</v>
      </c>
      <c r="I2276" s="849">
        <v>4703.67</v>
      </c>
      <c r="J2276" s="832"/>
      <c r="K2276" s="832">
        <v>205.40043668122269</v>
      </c>
      <c r="L2276" s="849"/>
      <c r="M2276" s="849"/>
      <c r="N2276" s="832"/>
      <c r="O2276" s="832"/>
      <c r="P2276" s="849"/>
      <c r="Q2276" s="849"/>
      <c r="R2276" s="837"/>
      <c r="S2276" s="850"/>
    </row>
    <row r="2277" spans="1:19" ht="14.45" customHeight="1" x14ac:dyDescent="0.2">
      <c r="A2277" s="831" t="s">
        <v>6366</v>
      </c>
      <c r="B2277" s="832" t="s">
        <v>6743</v>
      </c>
      <c r="C2277" s="832" t="s">
        <v>616</v>
      </c>
      <c r="D2277" s="832" t="s">
        <v>6352</v>
      </c>
      <c r="E2277" s="832" t="s">
        <v>6368</v>
      </c>
      <c r="F2277" s="832" t="s">
        <v>6379</v>
      </c>
      <c r="G2277" s="832" t="s">
        <v>6380</v>
      </c>
      <c r="H2277" s="849">
        <v>1</v>
      </c>
      <c r="I2277" s="849">
        <v>6372.54</v>
      </c>
      <c r="J2277" s="832"/>
      <c r="K2277" s="832">
        <v>6372.54</v>
      </c>
      <c r="L2277" s="849"/>
      <c r="M2277" s="849"/>
      <c r="N2277" s="832"/>
      <c r="O2277" s="832"/>
      <c r="P2277" s="849"/>
      <c r="Q2277" s="849"/>
      <c r="R2277" s="837"/>
      <c r="S2277" s="850"/>
    </row>
    <row r="2278" spans="1:19" ht="14.45" customHeight="1" x14ac:dyDescent="0.2">
      <c r="A2278" s="831" t="s">
        <v>6366</v>
      </c>
      <c r="B2278" s="832" t="s">
        <v>6743</v>
      </c>
      <c r="C2278" s="832" t="s">
        <v>616</v>
      </c>
      <c r="D2278" s="832" t="s">
        <v>6352</v>
      </c>
      <c r="E2278" s="832" t="s">
        <v>6368</v>
      </c>
      <c r="F2278" s="832" t="s">
        <v>6383</v>
      </c>
      <c r="G2278" s="832" t="s">
        <v>2258</v>
      </c>
      <c r="H2278" s="849">
        <v>3</v>
      </c>
      <c r="I2278" s="849">
        <v>19863.449999999997</v>
      </c>
      <c r="J2278" s="832"/>
      <c r="K2278" s="832">
        <v>6621.1499999999987</v>
      </c>
      <c r="L2278" s="849"/>
      <c r="M2278" s="849"/>
      <c r="N2278" s="832"/>
      <c r="O2278" s="832"/>
      <c r="P2278" s="849"/>
      <c r="Q2278" s="849"/>
      <c r="R2278" s="837"/>
      <c r="S2278" s="850"/>
    </row>
    <row r="2279" spans="1:19" ht="14.45" customHeight="1" x14ac:dyDescent="0.2">
      <c r="A2279" s="831" t="s">
        <v>6366</v>
      </c>
      <c r="B2279" s="832" t="s">
        <v>6743</v>
      </c>
      <c r="C2279" s="832" t="s">
        <v>616</v>
      </c>
      <c r="D2279" s="832" t="s">
        <v>6352</v>
      </c>
      <c r="E2279" s="832" t="s">
        <v>6368</v>
      </c>
      <c r="F2279" s="832" t="s">
        <v>6384</v>
      </c>
      <c r="G2279" s="832" t="s">
        <v>2208</v>
      </c>
      <c r="H2279" s="849">
        <v>46.879999999999995</v>
      </c>
      <c r="I2279" s="849">
        <v>17148.439999999999</v>
      </c>
      <c r="J2279" s="832"/>
      <c r="K2279" s="832">
        <v>365.79436860068262</v>
      </c>
      <c r="L2279" s="849"/>
      <c r="M2279" s="849"/>
      <c r="N2279" s="832"/>
      <c r="O2279" s="832"/>
      <c r="P2279" s="849"/>
      <c r="Q2279" s="849"/>
      <c r="R2279" s="837"/>
      <c r="S2279" s="850"/>
    </row>
    <row r="2280" spans="1:19" ht="14.45" customHeight="1" x14ac:dyDescent="0.2">
      <c r="A2280" s="831" t="s">
        <v>6366</v>
      </c>
      <c r="B2280" s="832" t="s">
        <v>6743</v>
      </c>
      <c r="C2280" s="832" t="s">
        <v>616</v>
      </c>
      <c r="D2280" s="832" t="s">
        <v>6352</v>
      </c>
      <c r="E2280" s="832" t="s">
        <v>6368</v>
      </c>
      <c r="F2280" s="832" t="s">
        <v>6388</v>
      </c>
      <c r="G2280" s="832" t="s">
        <v>6389</v>
      </c>
      <c r="H2280" s="849">
        <v>17</v>
      </c>
      <c r="I2280" s="849">
        <v>486598.31</v>
      </c>
      <c r="J2280" s="832"/>
      <c r="K2280" s="832">
        <v>28623.43</v>
      </c>
      <c r="L2280" s="849"/>
      <c r="M2280" s="849"/>
      <c r="N2280" s="832"/>
      <c r="O2280" s="832"/>
      <c r="P2280" s="849"/>
      <c r="Q2280" s="849"/>
      <c r="R2280" s="837"/>
      <c r="S2280" s="850"/>
    </row>
    <row r="2281" spans="1:19" ht="14.45" customHeight="1" x14ac:dyDescent="0.2">
      <c r="A2281" s="831" t="s">
        <v>6366</v>
      </c>
      <c r="B2281" s="832" t="s">
        <v>6743</v>
      </c>
      <c r="C2281" s="832" t="s">
        <v>616</v>
      </c>
      <c r="D2281" s="832" t="s">
        <v>6352</v>
      </c>
      <c r="E2281" s="832" t="s">
        <v>6368</v>
      </c>
      <c r="F2281" s="832" t="s">
        <v>6390</v>
      </c>
      <c r="G2281" s="832" t="s">
        <v>3169</v>
      </c>
      <c r="H2281" s="849">
        <v>17</v>
      </c>
      <c r="I2281" s="849">
        <v>486609.7</v>
      </c>
      <c r="J2281" s="832"/>
      <c r="K2281" s="832">
        <v>28624.100000000002</v>
      </c>
      <c r="L2281" s="849"/>
      <c r="M2281" s="849"/>
      <c r="N2281" s="832"/>
      <c r="O2281" s="832"/>
      <c r="P2281" s="849"/>
      <c r="Q2281" s="849"/>
      <c r="R2281" s="837"/>
      <c r="S2281" s="850"/>
    </row>
    <row r="2282" spans="1:19" ht="14.45" customHeight="1" x14ac:dyDescent="0.2">
      <c r="A2282" s="831" t="s">
        <v>6366</v>
      </c>
      <c r="B2282" s="832" t="s">
        <v>6743</v>
      </c>
      <c r="C2282" s="832" t="s">
        <v>616</v>
      </c>
      <c r="D2282" s="832" t="s">
        <v>6352</v>
      </c>
      <c r="E2282" s="832" t="s">
        <v>6368</v>
      </c>
      <c r="F2282" s="832" t="s">
        <v>6401</v>
      </c>
      <c r="G2282" s="832" t="s">
        <v>6402</v>
      </c>
      <c r="H2282" s="849">
        <v>34</v>
      </c>
      <c r="I2282" s="849">
        <v>282015.38</v>
      </c>
      <c r="J2282" s="832"/>
      <c r="K2282" s="832">
        <v>8294.57</v>
      </c>
      <c r="L2282" s="849"/>
      <c r="M2282" s="849"/>
      <c r="N2282" s="832"/>
      <c r="O2282" s="832"/>
      <c r="P2282" s="849"/>
      <c r="Q2282" s="849"/>
      <c r="R2282" s="837"/>
      <c r="S2282" s="850"/>
    </row>
    <row r="2283" spans="1:19" ht="14.45" customHeight="1" x14ac:dyDescent="0.2">
      <c r="A2283" s="831" t="s">
        <v>6366</v>
      </c>
      <c r="B2283" s="832" t="s">
        <v>6743</v>
      </c>
      <c r="C2283" s="832" t="s">
        <v>616</v>
      </c>
      <c r="D2283" s="832" t="s">
        <v>6352</v>
      </c>
      <c r="E2283" s="832" t="s">
        <v>6368</v>
      </c>
      <c r="F2283" s="832" t="s">
        <v>6413</v>
      </c>
      <c r="G2283" s="832" t="s">
        <v>6414</v>
      </c>
      <c r="H2283" s="849">
        <v>4</v>
      </c>
      <c r="I2283" s="849">
        <v>194.96</v>
      </c>
      <c r="J2283" s="832"/>
      <c r="K2283" s="832">
        <v>48.74</v>
      </c>
      <c r="L2283" s="849"/>
      <c r="M2283" s="849"/>
      <c r="N2283" s="832"/>
      <c r="O2283" s="832"/>
      <c r="P2283" s="849"/>
      <c r="Q2283" s="849"/>
      <c r="R2283" s="837"/>
      <c r="S2283" s="850"/>
    </row>
    <row r="2284" spans="1:19" ht="14.45" customHeight="1" x14ac:dyDescent="0.2">
      <c r="A2284" s="831" t="s">
        <v>6366</v>
      </c>
      <c r="B2284" s="832" t="s">
        <v>6743</v>
      </c>
      <c r="C2284" s="832" t="s">
        <v>616</v>
      </c>
      <c r="D2284" s="832" t="s">
        <v>6352</v>
      </c>
      <c r="E2284" s="832" t="s">
        <v>6368</v>
      </c>
      <c r="F2284" s="832" t="s">
        <v>6415</v>
      </c>
      <c r="G2284" s="832" t="s">
        <v>6416</v>
      </c>
      <c r="H2284" s="849">
        <v>19.02</v>
      </c>
      <c r="I2284" s="849">
        <v>2615.98</v>
      </c>
      <c r="J2284" s="832"/>
      <c r="K2284" s="832">
        <v>137.53838065194532</v>
      </c>
      <c r="L2284" s="849"/>
      <c r="M2284" s="849"/>
      <c r="N2284" s="832"/>
      <c r="O2284" s="832"/>
      <c r="P2284" s="849"/>
      <c r="Q2284" s="849"/>
      <c r="R2284" s="837"/>
      <c r="S2284" s="850"/>
    </row>
    <row r="2285" spans="1:19" ht="14.45" customHeight="1" x14ac:dyDescent="0.2">
      <c r="A2285" s="831" t="s">
        <v>6366</v>
      </c>
      <c r="B2285" s="832" t="s">
        <v>6743</v>
      </c>
      <c r="C2285" s="832" t="s">
        <v>616</v>
      </c>
      <c r="D2285" s="832" t="s">
        <v>6352</v>
      </c>
      <c r="E2285" s="832" t="s">
        <v>6368</v>
      </c>
      <c r="F2285" s="832" t="s">
        <v>6417</v>
      </c>
      <c r="G2285" s="832" t="s">
        <v>6416</v>
      </c>
      <c r="H2285" s="849">
        <v>16.560000000000002</v>
      </c>
      <c r="I2285" s="849">
        <v>11387.61</v>
      </c>
      <c r="J2285" s="832"/>
      <c r="K2285" s="832">
        <v>687.65760869565213</v>
      </c>
      <c r="L2285" s="849"/>
      <c r="M2285" s="849"/>
      <c r="N2285" s="832"/>
      <c r="O2285" s="832"/>
      <c r="P2285" s="849"/>
      <c r="Q2285" s="849"/>
      <c r="R2285" s="837"/>
      <c r="S2285" s="850"/>
    </row>
    <row r="2286" spans="1:19" ht="14.45" customHeight="1" x14ac:dyDescent="0.2">
      <c r="A2286" s="831" t="s">
        <v>6366</v>
      </c>
      <c r="B2286" s="832" t="s">
        <v>6743</v>
      </c>
      <c r="C2286" s="832" t="s">
        <v>616</v>
      </c>
      <c r="D2286" s="832" t="s">
        <v>6352</v>
      </c>
      <c r="E2286" s="832" t="s">
        <v>6368</v>
      </c>
      <c r="F2286" s="832" t="s">
        <v>6421</v>
      </c>
      <c r="G2286" s="832" t="s">
        <v>2258</v>
      </c>
      <c r="H2286" s="849">
        <v>2</v>
      </c>
      <c r="I2286" s="849">
        <v>4150.72</v>
      </c>
      <c r="J2286" s="832"/>
      <c r="K2286" s="832">
        <v>2075.36</v>
      </c>
      <c r="L2286" s="849"/>
      <c r="M2286" s="849"/>
      <c r="N2286" s="832"/>
      <c r="O2286" s="832"/>
      <c r="P2286" s="849"/>
      <c r="Q2286" s="849"/>
      <c r="R2286" s="837"/>
      <c r="S2286" s="850"/>
    </row>
    <row r="2287" spans="1:19" ht="14.45" customHeight="1" x14ac:dyDescent="0.2">
      <c r="A2287" s="831" t="s">
        <v>6366</v>
      </c>
      <c r="B2287" s="832" t="s">
        <v>6743</v>
      </c>
      <c r="C2287" s="832" t="s">
        <v>616</v>
      </c>
      <c r="D2287" s="832" t="s">
        <v>6352</v>
      </c>
      <c r="E2287" s="832" t="s">
        <v>6368</v>
      </c>
      <c r="F2287" s="832" t="s">
        <v>6422</v>
      </c>
      <c r="G2287" s="832" t="s">
        <v>673</v>
      </c>
      <c r="H2287" s="849">
        <v>0.4</v>
      </c>
      <c r="I2287" s="849">
        <v>31.2</v>
      </c>
      <c r="J2287" s="832"/>
      <c r="K2287" s="832">
        <v>78</v>
      </c>
      <c r="L2287" s="849"/>
      <c r="M2287" s="849"/>
      <c r="N2287" s="832"/>
      <c r="O2287" s="832"/>
      <c r="P2287" s="849"/>
      <c r="Q2287" s="849"/>
      <c r="R2287" s="837"/>
      <c r="S2287" s="850"/>
    </row>
    <row r="2288" spans="1:19" ht="14.45" customHeight="1" x14ac:dyDescent="0.2">
      <c r="A2288" s="831" t="s">
        <v>6366</v>
      </c>
      <c r="B2288" s="832" t="s">
        <v>6743</v>
      </c>
      <c r="C2288" s="832" t="s">
        <v>616</v>
      </c>
      <c r="D2288" s="832" t="s">
        <v>6352</v>
      </c>
      <c r="E2288" s="832" t="s">
        <v>6368</v>
      </c>
      <c r="F2288" s="832" t="s">
        <v>6423</v>
      </c>
      <c r="G2288" s="832" t="s">
        <v>1445</v>
      </c>
      <c r="H2288" s="849">
        <v>69</v>
      </c>
      <c r="I2288" s="849">
        <v>12568.35</v>
      </c>
      <c r="J2288" s="832"/>
      <c r="K2288" s="832">
        <v>182.15</v>
      </c>
      <c r="L2288" s="849"/>
      <c r="M2288" s="849"/>
      <c r="N2288" s="832"/>
      <c r="O2288" s="832"/>
      <c r="P2288" s="849"/>
      <c r="Q2288" s="849"/>
      <c r="R2288" s="837"/>
      <c r="S2288" s="850"/>
    </row>
    <row r="2289" spans="1:19" ht="14.45" customHeight="1" x14ac:dyDescent="0.2">
      <c r="A2289" s="831" t="s">
        <v>6366</v>
      </c>
      <c r="B2289" s="832" t="s">
        <v>6743</v>
      </c>
      <c r="C2289" s="832" t="s">
        <v>616</v>
      </c>
      <c r="D2289" s="832" t="s">
        <v>6352</v>
      </c>
      <c r="E2289" s="832" t="s">
        <v>6368</v>
      </c>
      <c r="F2289" s="832" t="s">
        <v>6424</v>
      </c>
      <c r="G2289" s="832" t="s">
        <v>881</v>
      </c>
      <c r="H2289" s="849">
        <v>81.900000000000006</v>
      </c>
      <c r="I2289" s="849">
        <v>5991.7</v>
      </c>
      <c r="J2289" s="832"/>
      <c r="K2289" s="832">
        <v>73.158730158730151</v>
      </c>
      <c r="L2289" s="849"/>
      <c r="M2289" s="849"/>
      <c r="N2289" s="832"/>
      <c r="O2289" s="832"/>
      <c r="P2289" s="849"/>
      <c r="Q2289" s="849"/>
      <c r="R2289" s="837"/>
      <c r="S2289" s="850"/>
    </row>
    <row r="2290" spans="1:19" ht="14.45" customHeight="1" x14ac:dyDescent="0.2">
      <c r="A2290" s="831" t="s">
        <v>6366</v>
      </c>
      <c r="B2290" s="832" t="s">
        <v>6743</v>
      </c>
      <c r="C2290" s="832" t="s">
        <v>616</v>
      </c>
      <c r="D2290" s="832" t="s">
        <v>6352</v>
      </c>
      <c r="E2290" s="832" t="s">
        <v>6368</v>
      </c>
      <c r="F2290" s="832" t="s">
        <v>6425</v>
      </c>
      <c r="G2290" s="832" t="s">
        <v>3373</v>
      </c>
      <c r="H2290" s="849">
        <v>0.48000000000000004</v>
      </c>
      <c r="I2290" s="849">
        <v>245.45</v>
      </c>
      <c r="J2290" s="832"/>
      <c r="K2290" s="832">
        <v>511.35416666666663</v>
      </c>
      <c r="L2290" s="849"/>
      <c r="M2290" s="849"/>
      <c r="N2290" s="832"/>
      <c r="O2290" s="832"/>
      <c r="P2290" s="849"/>
      <c r="Q2290" s="849"/>
      <c r="R2290" s="837"/>
      <c r="S2290" s="850"/>
    </row>
    <row r="2291" spans="1:19" ht="14.45" customHeight="1" x14ac:dyDescent="0.2">
      <c r="A2291" s="831" t="s">
        <v>6366</v>
      </c>
      <c r="B2291" s="832" t="s">
        <v>6743</v>
      </c>
      <c r="C2291" s="832" t="s">
        <v>616</v>
      </c>
      <c r="D2291" s="832" t="s">
        <v>6352</v>
      </c>
      <c r="E2291" s="832" t="s">
        <v>6368</v>
      </c>
      <c r="F2291" s="832" t="s">
        <v>6426</v>
      </c>
      <c r="G2291" s="832" t="s">
        <v>3373</v>
      </c>
      <c r="H2291" s="849">
        <v>3.31</v>
      </c>
      <c r="I2291" s="849">
        <v>402.52</v>
      </c>
      <c r="J2291" s="832"/>
      <c r="K2291" s="832">
        <v>121.607250755287</v>
      </c>
      <c r="L2291" s="849"/>
      <c r="M2291" s="849"/>
      <c r="N2291" s="832"/>
      <c r="O2291" s="832"/>
      <c r="P2291" s="849"/>
      <c r="Q2291" s="849"/>
      <c r="R2291" s="837"/>
      <c r="S2291" s="850"/>
    </row>
    <row r="2292" spans="1:19" ht="14.45" customHeight="1" x14ac:dyDescent="0.2">
      <c r="A2292" s="831" t="s">
        <v>6366</v>
      </c>
      <c r="B2292" s="832" t="s">
        <v>6743</v>
      </c>
      <c r="C2292" s="832" t="s">
        <v>616</v>
      </c>
      <c r="D2292" s="832" t="s">
        <v>6352</v>
      </c>
      <c r="E2292" s="832" t="s">
        <v>6368</v>
      </c>
      <c r="F2292" s="832" t="s">
        <v>6427</v>
      </c>
      <c r="G2292" s="832" t="s">
        <v>3373</v>
      </c>
      <c r="H2292" s="849">
        <v>10.039999999999999</v>
      </c>
      <c r="I2292" s="849">
        <v>2624.81</v>
      </c>
      <c r="J2292" s="832"/>
      <c r="K2292" s="832">
        <v>261.43525896414343</v>
      </c>
      <c r="L2292" s="849"/>
      <c r="M2292" s="849"/>
      <c r="N2292" s="832"/>
      <c r="O2292" s="832"/>
      <c r="P2292" s="849"/>
      <c r="Q2292" s="849"/>
      <c r="R2292" s="837"/>
      <c r="S2292" s="850"/>
    </row>
    <row r="2293" spans="1:19" ht="14.45" customHeight="1" x14ac:dyDescent="0.2">
      <c r="A2293" s="831" t="s">
        <v>6366</v>
      </c>
      <c r="B2293" s="832" t="s">
        <v>6743</v>
      </c>
      <c r="C2293" s="832" t="s">
        <v>616</v>
      </c>
      <c r="D2293" s="832" t="s">
        <v>6352</v>
      </c>
      <c r="E2293" s="832" t="s">
        <v>6368</v>
      </c>
      <c r="F2293" s="832" t="s">
        <v>6428</v>
      </c>
      <c r="G2293" s="832" t="s">
        <v>1559</v>
      </c>
      <c r="H2293" s="849">
        <v>3.4</v>
      </c>
      <c r="I2293" s="849">
        <v>203.82999999999998</v>
      </c>
      <c r="J2293" s="832"/>
      <c r="K2293" s="832">
        <v>59.949999999999996</v>
      </c>
      <c r="L2293" s="849"/>
      <c r="M2293" s="849"/>
      <c r="N2293" s="832"/>
      <c r="O2293" s="832"/>
      <c r="P2293" s="849"/>
      <c r="Q2293" s="849"/>
      <c r="R2293" s="837"/>
      <c r="S2293" s="850"/>
    </row>
    <row r="2294" spans="1:19" ht="14.45" customHeight="1" x14ac:dyDescent="0.2">
      <c r="A2294" s="831" t="s">
        <v>6366</v>
      </c>
      <c r="B2294" s="832" t="s">
        <v>6743</v>
      </c>
      <c r="C2294" s="832" t="s">
        <v>616</v>
      </c>
      <c r="D2294" s="832" t="s">
        <v>6352</v>
      </c>
      <c r="E2294" s="832" t="s">
        <v>6368</v>
      </c>
      <c r="F2294" s="832" t="s">
        <v>6429</v>
      </c>
      <c r="G2294" s="832" t="s">
        <v>2004</v>
      </c>
      <c r="H2294" s="849">
        <v>0.01</v>
      </c>
      <c r="I2294" s="849">
        <v>23.81</v>
      </c>
      <c r="J2294" s="832"/>
      <c r="K2294" s="832">
        <v>2381</v>
      </c>
      <c r="L2294" s="849"/>
      <c r="M2294" s="849"/>
      <c r="N2294" s="832"/>
      <c r="O2294" s="832"/>
      <c r="P2294" s="849"/>
      <c r="Q2294" s="849"/>
      <c r="R2294" s="837"/>
      <c r="S2294" s="850"/>
    </row>
    <row r="2295" spans="1:19" ht="14.45" customHeight="1" x14ac:dyDescent="0.2">
      <c r="A2295" s="831" t="s">
        <v>6366</v>
      </c>
      <c r="B2295" s="832" t="s">
        <v>6743</v>
      </c>
      <c r="C2295" s="832" t="s">
        <v>616</v>
      </c>
      <c r="D2295" s="832" t="s">
        <v>6352</v>
      </c>
      <c r="E2295" s="832" t="s">
        <v>6368</v>
      </c>
      <c r="F2295" s="832" t="s">
        <v>6430</v>
      </c>
      <c r="G2295" s="832" t="s">
        <v>6431</v>
      </c>
      <c r="H2295" s="849">
        <v>0.18</v>
      </c>
      <c r="I2295" s="849">
        <v>47.72</v>
      </c>
      <c r="J2295" s="832"/>
      <c r="K2295" s="832">
        <v>265.11111111111114</v>
      </c>
      <c r="L2295" s="849"/>
      <c r="M2295" s="849"/>
      <c r="N2295" s="832"/>
      <c r="O2295" s="832"/>
      <c r="P2295" s="849"/>
      <c r="Q2295" s="849"/>
      <c r="R2295" s="837"/>
      <c r="S2295" s="850"/>
    </row>
    <row r="2296" spans="1:19" ht="14.45" customHeight="1" x14ac:dyDescent="0.2">
      <c r="A2296" s="831" t="s">
        <v>6366</v>
      </c>
      <c r="B2296" s="832" t="s">
        <v>6743</v>
      </c>
      <c r="C2296" s="832" t="s">
        <v>616</v>
      </c>
      <c r="D2296" s="832" t="s">
        <v>6352</v>
      </c>
      <c r="E2296" s="832" t="s">
        <v>6368</v>
      </c>
      <c r="F2296" s="832" t="s">
        <v>6432</v>
      </c>
      <c r="G2296" s="832" t="s">
        <v>6433</v>
      </c>
      <c r="H2296" s="849">
        <v>29.4</v>
      </c>
      <c r="I2296" s="849">
        <v>3448.6200000000003</v>
      </c>
      <c r="J2296" s="832"/>
      <c r="K2296" s="832">
        <v>117.30000000000001</v>
      </c>
      <c r="L2296" s="849"/>
      <c r="M2296" s="849"/>
      <c r="N2296" s="832"/>
      <c r="O2296" s="832"/>
      <c r="P2296" s="849"/>
      <c r="Q2296" s="849"/>
      <c r="R2296" s="837"/>
      <c r="S2296" s="850"/>
    </row>
    <row r="2297" spans="1:19" ht="14.45" customHeight="1" x14ac:dyDescent="0.2">
      <c r="A2297" s="831" t="s">
        <v>6366</v>
      </c>
      <c r="B2297" s="832" t="s">
        <v>6743</v>
      </c>
      <c r="C2297" s="832" t="s">
        <v>616</v>
      </c>
      <c r="D2297" s="832" t="s">
        <v>6352</v>
      </c>
      <c r="E2297" s="832" t="s">
        <v>6368</v>
      </c>
      <c r="F2297" s="832" t="s">
        <v>6434</v>
      </c>
      <c r="G2297" s="832" t="s">
        <v>1451</v>
      </c>
      <c r="H2297" s="849">
        <v>3.0999999999999996</v>
      </c>
      <c r="I2297" s="849">
        <v>277.45</v>
      </c>
      <c r="J2297" s="832"/>
      <c r="K2297" s="832">
        <v>89.5</v>
      </c>
      <c r="L2297" s="849"/>
      <c r="M2297" s="849"/>
      <c r="N2297" s="832"/>
      <c r="O2297" s="832"/>
      <c r="P2297" s="849"/>
      <c r="Q2297" s="849"/>
      <c r="R2297" s="837"/>
      <c r="S2297" s="850"/>
    </row>
    <row r="2298" spans="1:19" ht="14.45" customHeight="1" x14ac:dyDescent="0.2">
      <c r="A2298" s="831" t="s">
        <v>6366</v>
      </c>
      <c r="B2298" s="832" t="s">
        <v>6743</v>
      </c>
      <c r="C2298" s="832" t="s">
        <v>616</v>
      </c>
      <c r="D2298" s="832" t="s">
        <v>6352</v>
      </c>
      <c r="E2298" s="832" t="s">
        <v>6368</v>
      </c>
      <c r="F2298" s="832" t="s">
        <v>6438</v>
      </c>
      <c r="G2298" s="832" t="s">
        <v>1936</v>
      </c>
      <c r="H2298" s="849">
        <v>0.39</v>
      </c>
      <c r="I2298" s="849">
        <v>77.169999999999987</v>
      </c>
      <c r="J2298" s="832"/>
      <c r="K2298" s="832">
        <v>197.87179487179483</v>
      </c>
      <c r="L2298" s="849"/>
      <c r="M2298" s="849"/>
      <c r="N2298" s="832"/>
      <c r="O2298" s="832"/>
      <c r="P2298" s="849"/>
      <c r="Q2298" s="849"/>
      <c r="R2298" s="837"/>
      <c r="S2298" s="850"/>
    </row>
    <row r="2299" spans="1:19" ht="14.45" customHeight="1" x14ac:dyDescent="0.2">
      <c r="A2299" s="831" t="s">
        <v>6366</v>
      </c>
      <c r="B2299" s="832" t="s">
        <v>6743</v>
      </c>
      <c r="C2299" s="832" t="s">
        <v>616</v>
      </c>
      <c r="D2299" s="832" t="s">
        <v>6352</v>
      </c>
      <c r="E2299" s="832" t="s">
        <v>6368</v>
      </c>
      <c r="F2299" s="832" t="s">
        <v>6439</v>
      </c>
      <c r="G2299" s="832" t="s">
        <v>2816</v>
      </c>
      <c r="H2299" s="849">
        <v>29.310000000000002</v>
      </c>
      <c r="I2299" s="849">
        <v>68963.289999999994</v>
      </c>
      <c r="J2299" s="832"/>
      <c r="K2299" s="832">
        <v>2352.892869327874</v>
      </c>
      <c r="L2299" s="849"/>
      <c r="M2299" s="849"/>
      <c r="N2299" s="832"/>
      <c r="O2299" s="832"/>
      <c r="P2299" s="849"/>
      <c r="Q2299" s="849"/>
      <c r="R2299" s="837"/>
      <c r="S2299" s="850"/>
    </row>
    <row r="2300" spans="1:19" ht="14.45" customHeight="1" x14ac:dyDescent="0.2">
      <c r="A2300" s="831" t="s">
        <v>6366</v>
      </c>
      <c r="B2300" s="832" t="s">
        <v>6743</v>
      </c>
      <c r="C2300" s="832" t="s">
        <v>616</v>
      </c>
      <c r="D2300" s="832" t="s">
        <v>6352</v>
      </c>
      <c r="E2300" s="832" t="s">
        <v>6368</v>
      </c>
      <c r="F2300" s="832" t="s">
        <v>6442</v>
      </c>
      <c r="G2300" s="832" t="s">
        <v>6443</v>
      </c>
      <c r="H2300" s="849">
        <v>12.139999999999999</v>
      </c>
      <c r="I2300" s="849">
        <v>6046.2599999999993</v>
      </c>
      <c r="J2300" s="832"/>
      <c r="K2300" s="832">
        <v>498.04448105436575</v>
      </c>
      <c r="L2300" s="849"/>
      <c r="M2300" s="849"/>
      <c r="N2300" s="832"/>
      <c r="O2300" s="832"/>
      <c r="P2300" s="849"/>
      <c r="Q2300" s="849"/>
      <c r="R2300" s="837"/>
      <c r="S2300" s="850"/>
    </row>
    <row r="2301" spans="1:19" ht="14.45" customHeight="1" x14ac:dyDescent="0.2">
      <c r="A2301" s="831" t="s">
        <v>6366</v>
      </c>
      <c r="B2301" s="832" t="s">
        <v>6743</v>
      </c>
      <c r="C2301" s="832" t="s">
        <v>616</v>
      </c>
      <c r="D2301" s="832" t="s">
        <v>6352</v>
      </c>
      <c r="E2301" s="832" t="s">
        <v>6368</v>
      </c>
      <c r="F2301" s="832" t="s">
        <v>6444</v>
      </c>
      <c r="G2301" s="832" t="s">
        <v>6443</v>
      </c>
      <c r="H2301" s="849">
        <v>80.83</v>
      </c>
      <c r="I2301" s="849">
        <v>13411.27</v>
      </c>
      <c r="J2301" s="832"/>
      <c r="K2301" s="832">
        <v>165.91946059631326</v>
      </c>
      <c r="L2301" s="849"/>
      <c r="M2301" s="849"/>
      <c r="N2301" s="832"/>
      <c r="O2301" s="832"/>
      <c r="P2301" s="849"/>
      <c r="Q2301" s="849"/>
      <c r="R2301" s="837"/>
      <c r="S2301" s="850"/>
    </row>
    <row r="2302" spans="1:19" ht="14.45" customHeight="1" x14ac:dyDescent="0.2">
      <c r="A2302" s="831" t="s">
        <v>6366</v>
      </c>
      <c r="B2302" s="832" t="s">
        <v>6743</v>
      </c>
      <c r="C2302" s="832" t="s">
        <v>616</v>
      </c>
      <c r="D2302" s="832" t="s">
        <v>6352</v>
      </c>
      <c r="E2302" s="832" t="s">
        <v>6368</v>
      </c>
      <c r="F2302" s="832" t="s">
        <v>6447</v>
      </c>
      <c r="G2302" s="832" t="s">
        <v>6448</v>
      </c>
      <c r="H2302" s="849">
        <v>52.120000000000005</v>
      </c>
      <c r="I2302" s="849">
        <v>37301.01</v>
      </c>
      <c r="J2302" s="832"/>
      <c r="K2302" s="832">
        <v>715.67555640828857</v>
      </c>
      <c r="L2302" s="849"/>
      <c r="M2302" s="849"/>
      <c r="N2302" s="832"/>
      <c r="O2302" s="832"/>
      <c r="P2302" s="849"/>
      <c r="Q2302" s="849"/>
      <c r="R2302" s="837"/>
      <c r="S2302" s="850"/>
    </row>
    <row r="2303" spans="1:19" ht="14.45" customHeight="1" x14ac:dyDescent="0.2">
      <c r="A2303" s="831" t="s">
        <v>6366</v>
      </c>
      <c r="B2303" s="832" t="s">
        <v>6743</v>
      </c>
      <c r="C2303" s="832" t="s">
        <v>616</v>
      </c>
      <c r="D2303" s="832" t="s">
        <v>6352</v>
      </c>
      <c r="E2303" s="832" t="s">
        <v>6368</v>
      </c>
      <c r="F2303" s="832" t="s">
        <v>6449</v>
      </c>
      <c r="G2303" s="832" t="s">
        <v>6448</v>
      </c>
      <c r="H2303" s="849">
        <v>131.16</v>
      </c>
      <c r="I2303" s="849">
        <v>187736.77</v>
      </c>
      <c r="J2303" s="832"/>
      <c r="K2303" s="832">
        <v>1431.3568923452272</v>
      </c>
      <c r="L2303" s="849"/>
      <c r="M2303" s="849"/>
      <c r="N2303" s="832"/>
      <c r="O2303" s="832"/>
      <c r="P2303" s="849"/>
      <c r="Q2303" s="849"/>
      <c r="R2303" s="837"/>
      <c r="S2303" s="850"/>
    </row>
    <row r="2304" spans="1:19" ht="14.45" customHeight="1" x14ac:dyDescent="0.2">
      <c r="A2304" s="831" t="s">
        <v>6366</v>
      </c>
      <c r="B2304" s="832" t="s">
        <v>6743</v>
      </c>
      <c r="C2304" s="832" t="s">
        <v>616</v>
      </c>
      <c r="D2304" s="832" t="s">
        <v>6352</v>
      </c>
      <c r="E2304" s="832" t="s">
        <v>6368</v>
      </c>
      <c r="F2304" s="832" t="s">
        <v>6450</v>
      </c>
      <c r="G2304" s="832" t="s">
        <v>6451</v>
      </c>
      <c r="H2304" s="849">
        <v>12.04</v>
      </c>
      <c r="I2304" s="849">
        <v>3126.34</v>
      </c>
      <c r="J2304" s="832"/>
      <c r="K2304" s="832">
        <v>259.66279069767444</v>
      </c>
      <c r="L2304" s="849"/>
      <c r="M2304" s="849"/>
      <c r="N2304" s="832"/>
      <c r="O2304" s="832"/>
      <c r="P2304" s="849"/>
      <c r="Q2304" s="849"/>
      <c r="R2304" s="837"/>
      <c r="S2304" s="850"/>
    </row>
    <row r="2305" spans="1:19" ht="14.45" customHeight="1" x14ac:dyDescent="0.2">
      <c r="A2305" s="831" t="s">
        <v>6366</v>
      </c>
      <c r="B2305" s="832" t="s">
        <v>6743</v>
      </c>
      <c r="C2305" s="832" t="s">
        <v>616</v>
      </c>
      <c r="D2305" s="832" t="s">
        <v>6352</v>
      </c>
      <c r="E2305" s="832" t="s">
        <v>6368</v>
      </c>
      <c r="F2305" s="832" t="s">
        <v>6458</v>
      </c>
      <c r="G2305" s="832" t="s">
        <v>2797</v>
      </c>
      <c r="H2305" s="849">
        <v>35.739999999999995</v>
      </c>
      <c r="I2305" s="849">
        <v>9427.4599999999991</v>
      </c>
      <c r="J2305" s="832"/>
      <c r="K2305" s="832">
        <v>263.77895914941246</v>
      </c>
      <c r="L2305" s="849"/>
      <c r="M2305" s="849"/>
      <c r="N2305" s="832"/>
      <c r="O2305" s="832"/>
      <c r="P2305" s="849"/>
      <c r="Q2305" s="849"/>
      <c r="R2305" s="837"/>
      <c r="S2305" s="850"/>
    </row>
    <row r="2306" spans="1:19" ht="14.45" customHeight="1" x14ac:dyDescent="0.2">
      <c r="A2306" s="831" t="s">
        <v>6366</v>
      </c>
      <c r="B2306" s="832" t="s">
        <v>6743</v>
      </c>
      <c r="C2306" s="832" t="s">
        <v>616</v>
      </c>
      <c r="D2306" s="832" t="s">
        <v>6352</v>
      </c>
      <c r="E2306" s="832" t="s">
        <v>6368</v>
      </c>
      <c r="F2306" s="832" t="s">
        <v>6746</v>
      </c>
      <c r="G2306" s="832" t="s">
        <v>6747</v>
      </c>
      <c r="H2306" s="849">
        <v>1</v>
      </c>
      <c r="I2306" s="849">
        <v>136.75</v>
      </c>
      <c r="J2306" s="832"/>
      <c r="K2306" s="832">
        <v>136.75</v>
      </c>
      <c r="L2306" s="849"/>
      <c r="M2306" s="849"/>
      <c r="N2306" s="832"/>
      <c r="O2306" s="832"/>
      <c r="P2306" s="849"/>
      <c r="Q2306" s="849"/>
      <c r="R2306" s="837"/>
      <c r="S2306" s="850"/>
    </row>
    <row r="2307" spans="1:19" ht="14.45" customHeight="1" x14ac:dyDescent="0.2">
      <c r="A2307" s="831" t="s">
        <v>6366</v>
      </c>
      <c r="B2307" s="832" t="s">
        <v>6743</v>
      </c>
      <c r="C2307" s="832" t="s">
        <v>616</v>
      </c>
      <c r="D2307" s="832" t="s">
        <v>6352</v>
      </c>
      <c r="E2307" s="832" t="s">
        <v>6368</v>
      </c>
      <c r="F2307" s="832" t="s">
        <v>6466</v>
      </c>
      <c r="G2307" s="832" t="s">
        <v>6467</v>
      </c>
      <c r="H2307" s="849">
        <v>19</v>
      </c>
      <c r="I2307" s="849">
        <v>127520.78</v>
      </c>
      <c r="J2307" s="832"/>
      <c r="K2307" s="832">
        <v>6711.62</v>
      </c>
      <c r="L2307" s="849"/>
      <c r="M2307" s="849"/>
      <c r="N2307" s="832"/>
      <c r="O2307" s="832"/>
      <c r="P2307" s="849"/>
      <c r="Q2307" s="849"/>
      <c r="R2307" s="837"/>
      <c r="S2307" s="850"/>
    </row>
    <row r="2308" spans="1:19" ht="14.45" customHeight="1" x14ac:dyDescent="0.2">
      <c r="A2308" s="831" t="s">
        <v>6366</v>
      </c>
      <c r="B2308" s="832" t="s">
        <v>6743</v>
      </c>
      <c r="C2308" s="832" t="s">
        <v>616</v>
      </c>
      <c r="D2308" s="832" t="s">
        <v>6352</v>
      </c>
      <c r="E2308" s="832" t="s">
        <v>6368</v>
      </c>
      <c r="F2308" s="832" t="s">
        <v>6468</v>
      </c>
      <c r="G2308" s="832" t="s">
        <v>2797</v>
      </c>
      <c r="H2308" s="849">
        <v>8.34</v>
      </c>
      <c r="I2308" s="849">
        <v>21999.55</v>
      </c>
      <c r="J2308" s="832"/>
      <c r="K2308" s="832">
        <v>2637.835731414868</v>
      </c>
      <c r="L2308" s="849"/>
      <c r="M2308" s="849"/>
      <c r="N2308" s="832"/>
      <c r="O2308" s="832"/>
      <c r="P2308" s="849"/>
      <c r="Q2308" s="849"/>
      <c r="R2308" s="837"/>
      <c r="S2308" s="850"/>
    </row>
    <row r="2309" spans="1:19" ht="14.45" customHeight="1" x14ac:dyDescent="0.2">
      <c r="A2309" s="831" t="s">
        <v>6366</v>
      </c>
      <c r="B2309" s="832" t="s">
        <v>6743</v>
      </c>
      <c r="C2309" s="832" t="s">
        <v>616</v>
      </c>
      <c r="D2309" s="832" t="s">
        <v>6352</v>
      </c>
      <c r="E2309" s="832" t="s">
        <v>6368</v>
      </c>
      <c r="F2309" s="832" t="s">
        <v>6469</v>
      </c>
      <c r="G2309" s="832" t="s">
        <v>2797</v>
      </c>
      <c r="H2309" s="849">
        <v>14</v>
      </c>
      <c r="I2309" s="849">
        <v>18464.740000000002</v>
      </c>
      <c r="J2309" s="832"/>
      <c r="K2309" s="832">
        <v>1318.91</v>
      </c>
      <c r="L2309" s="849"/>
      <c r="M2309" s="849"/>
      <c r="N2309" s="832"/>
      <c r="O2309" s="832"/>
      <c r="P2309" s="849"/>
      <c r="Q2309" s="849"/>
      <c r="R2309" s="837"/>
      <c r="S2309" s="850"/>
    </row>
    <row r="2310" spans="1:19" ht="14.45" customHeight="1" x14ac:dyDescent="0.2">
      <c r="A2310" s="831" t="s">
        <v>6366</v>
      </c>
      <c r="B2310" s="832" t="s">
        <v>6743</v>
      </c>
      <c r="C2310" s="832" t="s">
        <v>616</v>
      </c>
      <c r="D2310" s="832" t="s">
        <v>6352</v>
      </c>
      <c r="E2310" s="832" t="s">
        <v>6368</v>
      </c>
      <c r="F2310" s="832" t="s">
        <v>6472</v>
      </c>
      <c r="G2310" s="832" t="s">
        <v>2831</v>
      </c>
      <c r="H2310" s="849">
        <v>0.8</v>
      </c>
      <c r="I2310" s="849">
        <v>5385.16</v>
      </c>
      <c r="J2310" s="832"/>
      <c r="K2310" s="832">
        <v>6731.45</v>
      </c>
      <c r="L2310" s="849"/>
      <c r="M2310" s="849"/>
      <c r="N2310" s="832"/>
      <c r="O2310" s="832"/>
      <c r="P2310" s="849"/>
      <c r="Q2310" s="849"/>
      <c r="R2310" s="837"/>
      <c r="S2310" s="850"/>
    </row>
    <row r="2311" spans="1:19" ht="14.45" customHeight="1" x14ac:dyDescent="0.2">
      <c r="A2311" s="831" t="s">
        <v>6366</v>
      </c>
      <c r="B2311" s="832" t="s">
        <v>6743</v>
      </c>
      <c r="C2311" s="832" t="s">
        <v>616</v>
      </c>
      <c r="D2311" s="832" t="s">
        <v>6352</v>
      </c>
      <c r="E2311" s="832" t="s">
        <v>6368</v>
      </c>
      <c r="F2311" s="832" t="s">
        <v>6476</v>
      </c>
      <c r="G2311" s="832" t="s">
        <v>6477</v>
      </c>
      <c r="H2311" s="849">
        <v>10</v>
      </c>
      <c r="I2311" s="849">
        <v>37998.800000000003</v>
      </c>
      <c r="J2311" s="832"/>
      <c r="K2311" s="832">
        <v>3799.88</v>
      </c>
      <c r="L2311" s="849"/>
      <c r="M2311" s="849"/>
      <c r="N2311" s="832"/>
      <c r="O2311" s="832"/>
      <c r="P2311" s="849"/>
      <c r="Q2311" s="849"/>
      <c r="R2311" s="837"/>
      <c r="S2311" s="850"/>
    </row>
    <row r="2312" spans="1:19" ht="14.45" customHeight="1" x14ac:dyDescent="0.2">
      <c r="A2312" s="831" t="s">
        <v>6366</v>
      </c>
      <c r="B2312" s="832" t="s">
        <v>6743</v>
      </c>
      <c r="C2312" s="832" t="s">
        <v>616</v>
      </c>
      <c r="D2312" s="832" t="s">
        <v>6352</v>
      </c>
      <c r="E2312" s="832" t="s">
        <v>6368</v>
      </c>
      <c r="F2312" s="832" t="s">
        <v>6487</v>
      </c>
      <c r="G2312" s="832" t="s">
        <v>6488</v>
      </c>
      <c r="H2312" s="849">
        <v>14.549999999999999</v>
      </c>
      <c r="I2312" s="849">
        <v>15773.5</v>
      </c>
      <c r="J2312" s="832"/>
      <c r="K2312" s="832">
        <v>1084.0893470790379</v>
      </c>
      <c r="L2312" s="849"/>
      <c r="M2312" s="849"/>
      <c r="N2312" s="832"/>
      <c r="O2312" s="832"/>
      <c r="P2312" s="849"/>
      <c r="Q2312" s="849"/>
      <c r="R2312" s="837"/>
      <c r="S2312" s="850"/>
    </row>
    <row r="2313" spans="1:19" ht="14.45" customHeight="1" x14ac:dyDescent="0.2">
      <c r="A2313" s="831" t="s">
        <v>6366</v>
      </c>
      <c r="B2313" s="832" t="s">
        <v>6743</v>
      </c>
      <c r="C2313" s="832" t="s">
        <v>616</v>
      </c>
      <c r="D2313" s="832" t="s">
        <v>6352</v>
      </c>
      <c r="E2313" s="832" t="s">
        <v>6368</v>
      </c>
      <c r="F2313" s="832" t="s">
        <v>6489</v>
      </c>
      <c r="G2313" s="832" t="s">
        <v>6488</v>
      </c>
      <c r="H2313" s="849">
        <v>43.06</v>
      </c>
      <c r="I2313" s="849">
        <v>15560.400000000001</v>
      </c>
      <c r="J2313" s="832"/>
      <c r="K2313" s="832">
        <v>361.36553646075248</v>
      </c>
      <c r="L2313" s="849"/>
      <c r="M2313" s="849"/>
      <c r="N2313" s="832"/>
      <c r="O2313" s="832"/>
      <c r="P2313" s="849"/>
      <c r="Q2313" s="849"/>
      <c r="R2313" s="837"/>
      <c r="S2313" s="850"/>
    </row>
    <row r="2314" spans="1:19" ht="14.45" customHeight="1" x14ac:dyDescent="0.2">
      <c r="A2314" s="831" t="s">
        <v>6366</v>
      </c>
      <c r="B2314" s="832" t="s">
        <v>6743</v>
      </c>
      <c r="C2314" s="832" t="s">
        <v>616</v>
      </c>
      <c r="D2314" s="832" t="s">
        <v>6352</v>
      </c>
      <c r="E2314" s="832" t="s">
        <v>6368</v>
      </c>
      <c r="F2314" s="832" t="s">
        <v>6490</v>
      </c>
      <c r="G2314" s="832" t="s">
        <v>6488</v>
      </c>
      <c r="H2314" s="849">
        <v>18.100000000000001</v>
      </c>
      <c r="I2314" s="849">
        <v>2180.04</v>
      </c>
      <c r="J2314" s="832"/>
      <c r="K2314" s="832">
        <v>120.44419889502761</v>
      </c>
      <c r="L2314" s="849"/>
      <c r="M2314" s="849"/>
      <c r="N2314" s="832"/>
      <c r="O2314" s="832"/>
      <c r="P2314" s="849"/>
      <c r="Q2314" s="849"/>
      <c r="R2314" s="837"/>
      <c r="S2314" s="850"/>
    </row>
    <row r="2315" spans="1:19" ht="14.45" customHeight="1" x14ac:dyDescent="0.2">
      <c r="A2315" s="831" t="s">
        <v>6366</v>
      </c>
      <c r="B2315" s="832" t="s">
        <v>6743</v>
      </c>
      <c r="C2315" s="832" t="s">
        <v>616</v>
      </c>
      <c r="D2315" s="832" t="s">
        <v>6352</v>
      </c>
      <c r="E2315" s="832" t="s">
        <v>6368</v>
      </c>
      <c r="F2315" s="832" t="s">
        <v>6491</v>
      </c>
      <c r="G2315" s="832" t="s">
        <v>6488</v>
      </c>
      <c r="H2315" s="849">
        <v>2.23</v>
      </c>
      <c r="I2315" s="849">
        <v>3223.37</v>
      </c>
      <c r="J2315" s="832"/>
      <c r="K2315" s="832">
        <v>1445.4573991031389</v>
      </c>
      <c r="L2315" s="849"/>
      <c r="M2315" s="849"/>
      <c r="N2315" s="832"/>
      <c r="O2315" s="832"/>
      <c r="P2315" s="849"/>
      <c r="Q2315" s="849"/>
      <c r="R2315" s="837"/>
      <c r="S2315" s="850"/>
    </row>
    <row r="2316" spans="1:19" ht="14.45" customHeight="1" x14ac:dyDescent="0.2">
      <c r="A2316" s="831" t="s">
        <v>6366</v>
      </c>
      <c r="B2316" s="832" t="s">
        <v>6743</v>
      </c>
      <c r="C2316" s="832" t="s">
        <v>616</v>
      </c>
      <c r="D2316" s="832" t="s">
        <v>6352</v>
      </c>
      <c r="E2316" s="832" t="s">
        <v>6368</v>
      </c>
      <c r="F2316" s="832" t="s">
        <v>6492</v>
      </c>
      <c r="G2316" s="832" t="s">
        <v>6493</v>
      </c>
      <c r="H2316" s="849">
        <v>50.51</v>
      </c>
      <c r="I2316" s="849">
        <v>36148.839999999997</v>
      </c>
      <c r="J2316" s="832"/>
      <c r="K2316" s="832">
        <v>715.67689566422484</v>
      </c>
      <c r="L2316" s="849"/>
      <c r="M2316" s="849"/>
      <c r="N2316" s="832"/>
      <c r="O2316" s="832"/>
      <c r="P2316" s="849"/>
      <c r="Q2316" s="849"/>
      <c r="R2316" s="837"/>
      <c r="S2316" s="850"/>
    </row>
    <row r="2317" spans="1:19" ht="14.45" customHeight="1" x14ac:dyDescent="0.2">
      <c r="A2317" s="831" t="s">
        <v>6366</v>
      </c>
      <c r="B2317" s="832" t="s">
        <v>6743</v>
      </c>
      <c r="C2317" s="832" t="s">
        <v>616</v>
      </c>
      <c r="D2317" s="832" t="s">
        <v>6352</v>
      </c>
      <c r="E2317" s="832" t="s">
        <v>6368</v>
      </c>
      <c r="F2317" s="832" t="s">
        <v>6494</v>
      </c>
      <c r="G2317" s="832" t="s">
        <v>6493</v>
      </c>
      <c r="H2317" s="849">
        <v>60.620000000000005</v>
      </c>
      <c r="I2317" s="849">
        <v>86768.91</v>
      </c>
      <c r="J2317" s="832"/>
      <c r="K2317" s="832">
        <v>1431.3578027053777</v>
      </c>
      <c r="L2317" s="849"/>
      <c r="M2317" s="849"/>
      <c r="N2317" s="832"/>
      <c r="O2317" s="832"/>
      <c r="P2317" s="849"/>
      <c r="Q2317" s="849"/>
      <c r="R2317" s="837"/>
      <c r="S2317" s="850"/>
    </row>
    <row r="2318" spans="1:19" ht="14.45" customHeight="1" x14ac:dyDescent="0.2">
      <c r="A2318" s="831" t="s">
        <v>6366</v>
      </c>
      <c r="B2318" s="832" t="s">
        <v>6743</v>
      </c>
      <c r="C2318" s="832" t="s">
        <v>616</v>
      </c>
      <c r="D2318" s="832" t="s">
        <v>6352</v>
      </c>
      <c r="E2318" s="832" t="s">
        <v>6368</v>
      </c>
      <c r="F2318" s="832" t="s">
        <v>6748</v>
      </c>
      <c r="G2318" s="832" t="s">
        <v>6474</v>
      </c>
      <c r="H2318" s="849">
        <v>0</v>
      </c>
      <c r="I2318" s="849">
        <v>0</v>
      </c>
      <c r="J2318" s="832"/>
      <c r="K2318" s="832"/>
      <c r="L2318" s="849"/>
      <c r="M2318" s="849"/>
      <c r="N2318" s="832"/>
      <c r="O2318" s="832"/>
      <c r="P2318" s="849"/>
      <c r="Q2318" s="849"/>
      <c r="R2318" s="837"/>
      <c r="S2318" s="850"/>
    </row>
    <row r="2319" spans="1:19" ht="14.45" customHeight="1" x14ac:dyDescent="0.2">
      <c r="A2319" s="831" t="s">
        <v>6366</v>
      </c>
      <c r="B2319" s="832" t="s">
        <v>6743</v>
      </c>
      <c r="C2319" s="832" t="s">
        <v>616</v>
      </c>
      <c r="D2319" s="832" t="s">
        <v>6352</v>
      </c>
      <c r="E2319" s="832" t="s">
        <v>6368</v>
      </c>
      <c r="F2319" s="832" t="s">
        <v>6497</v>
      </c>
      <c r="G2319" s="832" t="s">
        <v>2816</v>
      </c>
      <c r="H2319" s="849">
        <v>20.32</v>
      </c>
      <c r="I2319" s="849">
        <v>15936.9</v>
      </c>
      <c r="J2319" s="832"/>
      <c r="K2319" s="832">
        <v>784.2962598425197</v>
      </c>
      <c r="L2319" s="849"/>
      <c r="M2319" s="849"/>
      <c r="N2319" s="832"/>
      <c r="O2319" s="832"/>
      <c r="P2319" s="849"/>
      <c r="Q2319" s="849"/>
      <c r="R2319" s="837"/>
      <c r="S2319" s="850"/>
    </row>
    <row r="2320" spans="1:19" ht="14.45" customHeight="1" x14ac:dyDescent="0.2">
      <c r="A2320" s="831" t="s">
        <v>6366</v>
      </c>
      <c r="B2320" s="832" t="s">
        <v>6743</v>
      </c>
      <c r="C2320" s="832" t="s">
        <v>616</v>
      </c>
      <c r="D2320" s="832" t="s">
        <v>6352</v>
      </c>
      <c r="E2320" s="832" t="s">
        <v>6368</v>
      </c>
      <c r="F2320" s="832" t="s">
        <v>6498</v>
      </c>
      <c r="G2320" s="832" t="s">
        <v>6441</v>
      </c>
      <c r="H2320" s="849">
        <v>0.64</v>
      </c>
      <c r="I2320" s="849">
        <v>196.65</v>
      </c>
      <c r="J2320" s="832"/>
      <c r="K2320" s="832">
        <v>307.265625</v>
      </c>
      <c r="L2320" s="849"/>
      <c r="M2320" s="849"/>
      <c r="N2320" s="832"/>
      <c r="O2320" s="832"/>
      <c r="P2320" s="849"/>
      <c r="Q2320" s="849"/>
      <c r="R2320" s="837"/>
      <c r="S2320" s="850"/>
    </row>
    <row r="2321" spans="1:19" ht="14.45" customHeight="1" x14ac:dyDescent="0.2">
      <c r="A2321" s="831" t="s">
        <v>6366</v>
      </c>
      <c r="B2321" s="832" t="s">
        <v>6743</v>
      </c>
      <c r="C2321" s="832" t="s">
        <v>616</v>
      </c>
      <c r="D2321" s="832" t="s">
        <v>6352</v>
      </c>
      <c r="E2321" s="832" t="s">
        <v>6368</v>
      </c>
      <c r="F2321" s="832" t="s">
        <v>6499</v>
      </c>
      <c r="G2321" s="832" t="s">
        <v>6441</v>
      </c>
      <c r="H2321" s="849">
        <v>8.02</v>
      </c>
      <c r="I2321" s="849">
        <v>6160.95</v>
      </c>
      <c r="J2321" s="832"/>
      <c r="K2321" s="832">
        <v>768.19825436408985</v>
      </c>
      <c r="L2321" s="849"/>
      <c r="M2321" s="849"/>
      <c r="N2321" s="832"/>
      <c r="O2321" s="832"/>
      <c r="P2321" s="849"/>
      <c r="Q2321" s="849"/>
      <c r="R2321" s="837"/>
      <c r="S2321" s="850"/>
    </row>
    <row r="2322" spans="1:19" ht="14.45" customHeight="1" x14ac:dyDescent="0.2">
      <c r="A2322" s="831" t="s">
        <v>6366</v>
      </c>
      <c r="B2322" s="832" t="s">
        <v>6743</v>
      </c>
      <c r="C2322" s="832" t="s">
        <v>616</v>
      </c>
      <c r="D2322" s="832" t="s">
        <v>6352</v>
      </c>
      <c r="E2322" s="832" t="s">
        <v>6368</v>
      </c>
      <c r="F2322" s="832" t="s">
        <v>6502</v>
      </c>
      <c r="G2322" s="832" t="s">
        <v>6503</v>
      </c>
      <c r="H2322" s="849">
        <v>117.39</v>
      </c>
      <c r="I2322" s="849">
        <v>42940.6</v>
      </c>
      <c r="J2322" s="832"/>
      <c r="K2322" s="832">
        <v>365.7943606780816</v>
      </c>
      <c r="L2322" s="849"/>
      <c r="M2322" s="849"/>
      <c r="N2322" s="832"/>
      <c r="O2322" s="832"/>
      <c r="P2322" s="849"/>
      <c r="Q2322" s="849"/>
      <c r="R2322" s="837"/>
      <c r="S2322" s="850"/>
    </row>
    <row r="2323" spans="1:19" ht="14.45" customHeight="1" x14ac:dyDescent="0.2">
      <c r="A2323" s="831" t="s">
        <v>6366</v>
      </c>
      <c r="B2323" s="832" t="s">
        <v>6743</v>
      </c>
      <c r="C2323" s="832" t="s">
        <v>616</v>
      </c>
      <c r="D2323" s="832" t="s">
        <v>6352</v>
      </c>
      <c r="E2323" s="832" t="s">
        <v>6368</v>
      </c>
      <c r="F2323" s="832" t="s">
        <v>6505</v>
      </c>
      <c r="G2323" s="832" t="s">
        <v>2816</v>
      </c>
      <c r="H2323" s="849">
        <v>10.89</v>
      </c>
      <c r="I2323" s="849">
        <v>2562.2599999999998</v>
      </c>
      <c r="J2323" s="832"/>
      <c r="K2323" s="832">
        <v>235.28558310376488</v>
      </c>
      <c r="L2323" s="849"/>
      <c r="M2323" s="849"/>
      <c r="N2323" s="832"/>
      <c r="O2323" s="832"/>
      <c r="P2323" s="849"/>
      <c r="Q2323" s="849"/>
      <c r="R2323" s="837"/>
      <c r="S2323" s="850"/>
    </row>
    <row r="2324" spans="1:19" ht="14.45" customHeight="1" x14ac:dyDescent="0.2">
      <c r="A2324" s="831" t="s">
        <v>6366</v>
      </c>
      <c r="B2324" s="832" t="s">
        <v>6743</v>
      </c>
      <c r="C2324" s="832" t="s">
        <v>616</v>
      </c>
      <c r="D2324" s="832" t="s">
        <v>6352</v>
      </c>
      <c r="E2324" s="832" t="s">
        <v>6368</v>
      </c>
      <c r="F2324" s="832" t="s">
        <v>6506</v>
      </c>
      <c r="G2324" s="832" t="s">
        <v>6507</v>
      </c>
      <c r="H2324" s="849">
        <v>0</v>
      </c>
      <c r="I2324" s="849">
        <v>0</v>
      </c>
      <c r="J2324" s="832"/>
      <c r="K2324" s="832"/>
      <c r="L2324" s="849"/>
      <c r="M2324" s="849"/>
      <c r="N2324" s="832"/>
      <c r="O2324" s="832"/>
      <c r="P2324" s="849"/>
      <c r="Q2324" s="849"/>
      <c r="R2324" s="837"/>
      <c r="S2324" s="850"/>
    </row>
    <row r="2325" spans="1:19" ht="14.45" customHeight="1" x14ac:dyDescent="0.2">
      <c r="A2325" s="831" t="s">
        <v>6366</v>
      </c>
      <c r="B2325" s="832" t="s">
        <v>6743</v>
      </c>
      <c r="C2325" s="832" t="s">
        <v>616</v>
      </c>
      <c r="D2325" s="832" t="s">
        <v>6352</v>
      </c>
      <c r="E2325" s="832" t="s">
        <v>6368</v>
      </c>
      <c r="F2325" s="832" t="s">
        <v>6512</v>
      </c>
      <c r="G2325" s="832" t="s">
        <v>6513</v>
      </c>
      <c r="H2325" s="849">
        <v>16</v>
      </c>
      <c r="I2325" s="849">
        <v>5856.16</v>
      </c>
      <c r="J2325" s="832"/>
      <c r="K2325" s="832">
        <v>366.01</v>
      </c>
      <c r="L2325" s="849"/>
      <c r="M2325" s="849"/>
      <c r="N2325" s="832"/>
      <c r="O2325" s="832"/>
      <c r="P2325" s="849"/>
      <c r="Q2325" s="849"/>
      <c r="R2325" s="837"/>
      <c r="S2325" s="850"/>
    </row>
    <row r="2326" spans="1:19" ht="14.45" customHeight="1" x14ac:dyDescent="0.2">
      <c r="A2326" s="831" t="s">
        <v>6366</v>
      </c>
      <c r="B2326" s="832" t="s">
        <v>6743</v>
      </c>
      <c r="C2326" s="832" t="s">
        <v>616</v>
      </c>
      <c r="D2326" s="832" t="s">
        <v>6352</v>
      </c>
      <c r="E2326" s="832" t="s">
        <v>6368</v>
      </c>
      <c r="F2326" s="832" t="s">
        <v>6516</v>
      </c>
      <c r="G2326" s="832" t="s">
        <v>6513</v>
      </c>
      <c r="H2326" s="849">
        <v>9</v>
      </c>
      <c r="I2326" s="849">
        <v>13176.18</v>
      </c>
      <c r="J2326" s="832"/>
      <c r="K2326" s="832">
        <v>1464.02</v>
      </c>
      <c r="L2326" s="849"/>
      <c r="M2326" s="849"/>
      <c r="N2326" s="832"/>
      <c r="O2326" s="832"/>
      <c r="P2326" s="849"/>
      <c r="Q2326" s="849"/>
      <c r="R2326" s="837"/>
      <c r="S2326" s="850"/>
    </row>
    <row r="2327" spans="1:19" ht="14.45" customHeight="1" x14ac:dyDescent="0.2">
      <c r="A2327" s="831" t="s">
        <v>6366</v>
      </c>
      <c r="B2327" s="832" t="s">
        <v>6743</v>
      </c>
      <c r="C2327" s="832" t="s">
        <v>616</v>
      </c>
      <c r="D2327" s="832" t="s">
        <v>6352</v>
      </c>
      <c r="E2327" s="832" t="s">
        <v>6368</v>
      </c>
      <c r="F2327" s="832" t="s">
        <v>6521</v>
      </c>
      <c r="G2327" s="832" t="s">
        <v>6522</v>
      </c>
      <c r="H2327" s="849">
        <v>12.98</v>
      </c>
      <c r="I2327" s="849">
        <v>6990.2999999999993</v>
      </c>
      <c r="J2327" s="832"/>
      <c r="K2327" s="832">
        <v>538.54391371340512</v>
      </c>
      <c r="L2327" s="849"/>
      <c r="M2327" s="849"/>
      <c r="N2327" s="832"/>
      <c r="O2327" s="832"/>
      <c r="P2327" s="849"/>
      <c r="Q2327" s="849"/>
      <c r="R2327" s="837"/>
      <c r="S2327" s="850"/>
    </row>
    <row r="2328" spans="1:19" ht="14.45" customHeight="1" x14ac:dyDescent="0.2">
      <c r="A2328" s="831" t="s">
        <v>6366</v>
      </c>
      <c r="B2328" s="832" t="s">
        <v>6743</v>
      </c>
      <c r="C2328" s="832" t="s">
        <v>616</v>
      </c>
      <c r="D2328" s="832" t="s">
        <v>6352</v>
      </c>
      <c r="E2328" s="832" t="s">
        <v>6368</v>
      </c>
      <c r="F2328" s="832" t="s">
        <v>6526</v>
      </c>
      <c r="G2328" s="832" t="s">
        <v>4484</v>
      </c>
      <c r="H2328" s="849">
        <v>0.2</v>
      </c>
      <c r="I2328" s="849">
        <v>14.14</v>
      </c>
      <c r="J2328" s="832"/>
      <c r="K2328" s="832">
        <v>70.7</v>
      </c>
      <c r="L2328" s="849"/>
      <c r="M2328" s="849"/>
      <c r="N2328" s="832"/>
      <c r="O2328" s="832"/>
      <c r="P2328" s="849"/>
      <c r="Q2328" s="849"/>
      <c r="R2328" s="837"/>
      <c r="S2328" s="850"/>
    </row>
    <row r="2329" spans="1:19" ht="14.45" customHeight="1" x14ac:dyDescent="0.2">
      <c r="A2329" s="831" t="s">
        <v>6366</v>
      </c>
      <c r="B2329" s="832" t="s">
        <v>6743</v>
      </c>
      <c r="C2329" s="832" t="s">
        <v>616</v>
      </c>
      <c r="D2329" s="832" t="s">
        <v>6352</v>
      </c>
      <c r="E2329" s="832" t="s">
        <v>6368</v>
      </c>
      <c r="F2329" s="832" t="s">
        <v>6527</v>
      </c>
      <c r="G2329" s="832" t="s">
        <v>3946</v>
      </c>
      <c r="H2329" s="849">
        <v>19</v>
      </c>
      <c r="I2329" s="849">
        <v>2820.74</v>
      </c>
      <c r="J2329" s="832"/>
      <c r="K2329" s="832">
        <v>148.45999999999998</v>
      </c>
      <c r="L2329" s="849"/>
      <c r="M2329" s="849"/>
      <c r="N2329" s="832"/>
      <c r="O2329" s="832"/>
      <c r="P2329" s="849"/>
      <c r="Q2329" s="849"/>
      <c r="R2329" s="837"/>
      <c r="S2329" s="850"/>
    </row>
    <row r="2330" spans="1:19" ht="14.45" customHeight="1" x14ac:dyDescent="0.2">
      <c r="A2330" s="831" t="s">
        <v>6366</v>
      </c>
      <c r="B2330" s="832" t="s">
        <v>6743</v>
      </c>
      <c r="C2330" s="832" t="s">
        <v>616</v>
      </c>
      <c r="D2330" s="832" t="s">
        <v>6352</v>
      </c>
      <c r="E2330" s="832" t="s">
        <v>6368</v>
      </c>
      <c r="F2330" s="832" t="s">
        <v>6534</v>
      </c>
      <c r="G2330" s="832" t="s">
        <v>2847</v>
      </c>
      <c r="H2330" s="849">
        <v>22</v>
      </c>
      <c r="I2330" s="849">
        <v>38479.760000000002</v>
      </c>
      <c r="J2330" s="832"/>
      <c r="K2330" s="832">
        <v>1749.0800000000002</v>
      </c>
      <c r="L2330" s="849"/>
      <c r="M2330" s="849"/>
      <c r="N2330" s="832"/>
      <c r="O2330" s="832"/>
      <c r="P2330" s="849"/>
      <c r="Q2330" s="849"/>
      <c r="R2330" s="837"/>
      <c r="S2330" s="850"/>
    </row>
    <row r="2331" spans="1:19" ht="14.45" customHeight="1" x14ac:dyDescent="0.2">
      <c r="A2331" s="831" t="s">
        <v>6366</v>
      </c>
      <c r="B2331" s="832" t="s">
        <v>6743</v>
      </c>
      <c r="C2331" s="832" t="s">
        <v>616</v>
      </c>
      <c r="D2331" s="832" t="s">
        <v>6352</v>
      </c>
      <c r="E2331" s="832" t="s">
        <v>6368</v>
      </c>
      <c r="F2331" s="832" t="s">
        <v>6535</v>
      </c>
      <c r="G2331" s="832" t="s">
        <v>3029</v>
      </c>
      <c r="H2331" s="849">
        <v>19.7</v>
      </c>
      <c r="I2331" s="849">
        <v>5571.41</v>
      </c>
      <c r="J2331" s="832"/>
      <c r="K2331" s="832">
        <v>282.81269035532995</v>
      </c>
      <c r="L2331" s="849"/>
      <c r="M2331" s="849"/>
      <c r="N2331" s="832"/>
      <c r="O2331" s="832"/>
      <c r="P2331" s="849"/>
      <c r="Q2331" s="849"/>
      <c r="R2331" s="837"/>
      <c r="S2331" s="850"/>
    </row>
    <row r="2332" spans="1:19" ht="14.45" customHeight="1" x14ac:dyDescent="0.2">
      <c r="A2332" s="831" t="s">
        <v>6366</v>
      </c>
      <c r="B2332" s="832" t="s">
        <v>6743</v>
      </c>
      <c r="C2332" s="832" t="s">
        <v>616</v>
      </c>
      <c r="D2332" s="832" t="s">
        <v>6352</v>
      </c>
      <c r="E2332" s="832" t="s">
        <v>6368</v>
      </c>
      <c r="F2332" s="832" t="s">
        <v>6536</v>
      </c>
      <c r="G2332" s="832" t="s">
        <v>6443</v>
      </c>
      <c r="H2332" s="849">
        <v>1</v>
      </c>
      <c r="I2332" s="849">
        <v>639.37</v>
      </c>
      <c r="J2332" s="832"/>
      <c r="K2332" s="832">
        <v>639.37</v>
      </c>
      <c r="L2332" s="849"/>
      <c r="M2332" s="849"/>
      <c r="N2332" s="832"/>
      <c r="O2332" s="832"/>
      <c r="P2332" s="849"/>
      <c r="Q2332" s="849"/>
      <c r="R2332" s="837"/>
      <c r="S2332" s="850"/>
    </row>
    <row r="2333" spans="1:19" ht="14.45" customHeight="1" x14ac:dyDescent="0.2">
      <c r="A2333" s="831" t="s">
        <v>6366</v>
      </c>
      <c r="B2333" s="832" t="s">
        <v>6743</v>
      </c>
      <c r="C2333" s="832" t="s">
        <v>616</v>
      </c>
      <c r="D2333" s="832" t="s">
        <v>6352</v>
      </c>
      <c r="E2333" s="832" t="s">
        <v>6368</v>
      </c>
      <c r="F2333" s="832" t="s">
        <v>6561</v>
      </c>
      <c r="G2333" s="832" t="s">
        <v>6562</v>
      </c>
      <c r="H2333" s="849">
        <v>52.82</v>
      </c>
      <c r="I2333" s="849">
        <v>19622.600000000002</v>
      </c>
      <c r="J2333" s="832"/>
      <c r="K2333" s="832">
        <v>371.49943203332077</v>
      </c>
      <c r="L2333" s="849"/>
      <c r="M2333" s="849"/>
      <c r="N2333" s="832"/>
      <c r="O2333" s="832"/>
      <c r="P2333" s="849"/>
      <c r="Q2333" s="849"/>
      <c r="R2333" s="837"/>
      <c r="S2333" s="850"/>
    </row>
    <row r="2334" spans="1:19" ht="14.45" customHeight="1" x14ac:dyDescent="0.2">
      <c r="A2334" s="831" t="s">
        <v>6366</v>
      </c>
      <c r="B2334" s="832" t="s">
        <v>6743</v>
      </c>
      <c r="C2334" s="832" t="s">
        <v>616</v>
      </c>
      <c r="D2334" s="832" t="s">
        <v>6352</v>
      </c>
      <c r="E2334" s="832" t="s">
        <v>6368</v>
      </c>
      <c r="F2334" s="832" t="s">
        <v>6563</v>
      </c>
      <c r="G2334" s="832" t="s">
        <v>6562</v>
      </c>
      <c r="H2334" s="849">
        <v>154.17000000000002</v>
      </c>
      <c r="I2334" s="849">
        <v>141856.84</v>
      </c>
      <c r="J2334" s="832"/>
      <c r="K2334" s="832">
        <v>920.13258091716921</v>
      </c>
      <c r="L2334" s="849"/>
      <c r="M2334" s="849"/>
      <c r="N2334" s="832"/>
      <c r="O2334" s="832"/>
      <c r="P2334" s="849"/>
      <c r="Q2334" s="849"/>
      <c r="R2334" s="837"/>
      <c r="S2334" s="850"/>
    </row>
    <row r="2335" spans="1:19" ht="14.45" customHeight="1" x14ac:dyDescent="0.2">
      <c r="A2335" s="831" t="s">
        <v>6366</v>
      </c>
      <c r="B2335" s="832" t="s">
        <v>6743</v>
      </c>
      <c r="C2335" s="832" t="s">
        <v>616</v>
      </c>
      <c r="D2335" s="832" t="s">
        <v>6352</v>
      </c>
      <c r="E2335" s="832" t="s">
        <v>6368</v>
      </c>
      <c r="F2335" s="832" t="s">
        <v>6570</v>
      </c>
      <c r="G2335" s="832" t="s">
        <v>3190</v>
      </c>
      <c r="H2335" s="849">
        <v>10</v>
      </c>
      <c r="I2335" s="849">
        <v>14404.6</v>
      </c>
      <c r="J2335" s="832"/>
      <c r="K2335" s="832">
        <v>1440.46</v>
      </c>
      <c r="L2335" s="849"/>
      <c r="M2335" s="849"/>
      <c r="N2335" s="832"/>
      <c r="O2335" s="832"/>
      <c r="P2335" s="849"/>
      <c r="Q2335" s="849"/>
      <c r="R2335" s="837"/>
      <c r="S2335" s="850"/>
    </row>
    <row r="2336" spans="1:19" ht="14.45" customHeight="1" x14ac:dyDescent="0.2">
      <c r="A2336" s="831" t="s">
        <v>6366</v>
      </c>
      <c r="B2336" s="832" t="s">
        <v>6743</v>
      </c>
      <c r="C2336" s="832" t="s">
        <v>616</v>
      </c>
      <c r="D2336" s="832" t="s">
        <v>6352</v>
      </c>
      <c r="E2336" s="832" t="s">
        <v>6368</v>
      </c>
      <c r="F2336" s="832" t="s">
        <v>6571</v>
      </c>
      <c r="G2336" s="832" t="s">
        <v>6572</v>
      </c>
      <c r="H2336" s="849">
        <v>4</v>
      </c>
      <c r="I2336" s="849">
        <v>6996.32</v>
      </c>
      <c r="J2336" s="832"/>
      <c r="K2336" s="832">
        <v>1749.08</v>
      </c>
      <c r="L2336" s="849"/>
      <c r="M2336" s="849"/>
      <c r="N2336" s="832"/>
      <c r="O2336" s="832"/>
      <c r="P2336" s="849"/>
      <c r="Q2336" s="849"/>
      <c r="R2336" s="837"/>
      <c r="S2336" s="850"/>
    </row>
    <row r="2337" spans="1:19" ht="14.45" customHeight="1" x14ac:dyDescent="0.2">
      <c r="A2337" s="831" t="s">
        <v>6366</v>
      </c>
      <c r="B2337" s="832" t="s">
        <v>6743</v>
      </c>
      <c r="C2337" s="832" t="s">
        <v>616</v>
      </c>
      <c r="D2337" s="832" t="s">
        <v>6352</v>
      </c>
      <c r="E2337" s="832" t="s">
        <v>6368</v>
      </c>
      <c r="F2337" s="832" t="s">
        <v>6573</v>
      </c>
      <c r="G2337" s="832" t="s">
        <v>3190</v>
      </c>
      <c r="H2337" s="849">
        <v>2</v>
      </c>
      <c r="I2337" s="849">
        <v>9134.2000000000007</v>
      </c>
      <c r="J2337" s="832"/>
      <c r="K2337" s="832">
        <v>4567.1000000000004</v>
      </c>
      <c r="L2337" s="849"/>
      <c r="M2337" s="849"/>
      <c r="N2337" s="832"/>
      <c r="O2337" s="832"/>
      <c r="P2337" s="849"/>
      <c r="Q2337" s="849"/>
      <c r="R2337" s="837"/>
      <c r="S2337" s="850"/>
    </row>
    <row r="2338" spans="1:19" ht="14.45" customHeight="1" x14ac:dyDescent="0.2">
      <c r="A2338" s="831" t="s">
        <v>6366</v>
      </c>
      <c r="B2338" s="832" t="s">
        <v>6743</v>
      </c>
      <c r="C2338" s="832" t="s">
        <v>616</v>
      </c>
      <c r="D2338" s="832" t="s">
        <v>6352</v>
      </c>
      <c r="E2338" s="832" t="s">
        <v>6368</v>
      </c>
      <c r="F2338" s="832" t="s">
        <v>6574</v>
      </c>
      <c r="G2338" s="832" t="s">
        <v>3169</v>
      </c>
      <c r="H2338" s="849">
        <v>7</v>
      </c>
      <c r="I2338" s="849">
        <v>200368.7</v>
      </c>
      <c r="J2338" s="832"/>
      <c r="K2338" s="832">
        <v>28624.100000000002</v>
      </c>
      <c r="L2338" s="849"/>
      <c r="M2338" s="849"/>
      <c r="N2338" s="832"/>
      <c r="O2338" s="832"/>
      <c r="P2338" s="849"/>
      <c r="Q2338" s="849"/>
      <c r="R2338" s="837"/>
      <c r="S2338" s="850"/>
    </row>
    <row r="2339" spans="1:19" ht="14.45" customHeight="1" x14ac:dyDescent="0.2">
      <c r="A2339" s="831" t="s">
        <v>6366</v>
      </c>
      <c r="B2339" s="832" t="s">
        <v>6743</v>
      </c>
      <c r="C2339" s="832" t="s">
        <v>616</v>
      </c>
      <c r="D2339" s="832" t="s">
        <v>6352</v>
      </c>
      <c r="E2339" s="832" t="s">
        <v>6368</v>
      </c>
      <c r="F2339" s="832" t="s">
        <v>6575</v>
      </c>
      <c r="G2339" s="832" t="s">
        <v>6576</v>
      </c>
      <c r="H2339" s="849">
        <v>41.629999999999995</v>
      </c>
      <c r="I2339" s="849">
        <v>32650.329999999998</v>
      </c>
      <c r="J2339" s="832"/>
      <c r="K2339" s="832">
        <v>784.29810233005048</v>
      </c>
      <c r="L2339" s="849"/>
      <c r="M2339" s="849"/>
      <c r="N2339" s="832"/>
      <c r="O2339" s="832"/>
      <c r="P2339" s="849"/>
      <c r="Q2339" s="849"/>
      <c r="R2339" s="837"/>
      <c r="S2339" s="850"/>
    </row>
    <row r="2340" spans="1:19" ht="14.45" customHeight="1" x14ac:dyDescent="0.2">
      <c r="A2340" s="831" t="s">
        <v>6366</v>
      </c>
      <c r="B2340" s="832" t="s">
        <v>6743</v>
      </c>
      <c r="C2340" s="832" t="s">
        <v>616</v>
      </c>
      <c r="D2340" s="832" t="s">
        <v>6352</v>
      </c>
      <c r="E2340" s="832" t="s">
        <v>6368</v>
      </c>
      <c r="F2340" s="832" t="s">
        <v>6577</v>
      </c>
      <c r="G2340" s="832" t="s">
        <v>6576</v>
      </c>
      <c r="H2340" s="849">
        <v>23.39</v>
      </c>
      <c r="I2340" s="849">
        <v>5503.36</v>
      </c>
      <c r="J2340" s="832"/>
      <c r="K2340" s="832">
        <v>235.28687473279177</v>
      </c>
      <c r="L2340" s="849"/>
      <c r="M2340" s="849"/>
      <c r="N2340" s="832"/>
      <c r="O2340" s="832"/>
      <c r="P2340" s="849"/>
      <c r="Q2340" s="849"/>
      <c r="R2340" s="837"/>
      <c r="S2340" s="850"/>
    </row>
    <row r="2341" spans="1:19" ht="14.45" customHeight="1" x14ac:dyDescent="0.2">
      <c r="A2341" s="831" t="s">
        <v>6366</v>
      </c>
      <c r="B2341" s="832" t="s">
        <v>6743</v>
      </c>
      <c r="C2341" s="832" t="s">
        <v>616</v>
      </c>
      <c r="D2341" s="832" t="s">
        <v>6352</v>
      </c>
      <c r="E2341" s="832" t="s">
        <v>6368</v>
      </c>
      <c r="F2341" s="832" t="s">
        <v>6578</v>
      </c>
      <c r="G2341" s="832" t="s">
        <v>6576</v>
      </c>
      <c r="H2341" s="849">
        <v>23.65</v>
      </c>
      <c r="I2341" s="849">
        <v>55645.88</v>
      </c>
      <c r="J2341" s="832"/>
      <c r="K2341" s="832">
        <v>2352.89133192389</v>
      </c>
      <c r="L2341" s="849"/>
      <c r="M2341" s="849"/>
      <c r="N2341" s="832"/>
      <c r="O2341" s="832"/>
      <c r="P2341" s="849"/>
      <c r="Q2341" s="849"/>
      <c r="R2341" s="837"/>
      <c r="S2341" s="850"/>
    </row>
    <row r="2342" spans="1:19" ht="14.45" customHeight="1" x14ac:dyDescent="0.2">
      <c r="A2342" s="831" t="s">
        <v>6366</v>
      </c>
      <c r="B2342" s="832" t="s">
        <v>6743</v>
      </c>
      <c r="C2342" s="832" t="s">
        <v>616</v>
      </c>
      <c r="D2342" s="832" t="s">
        <v>6352</v>
      </c>
      <c r="E2342" s="832" t="s">
        <v>6368</v>
      </c>
      <c r="F2342" s="832" t="s">
        <v>6580</v>
      </c>
      <c r="G2342" s="832" t="s">
        <v>928</v>
      </c>
      <c r="H2342" s="849">
        <v>3.2</v>
      </c>
      <c r="I2342" s="849">
        <v>2200.5100000000002</v>
      </c>
      <c r="J2342" s="832"/>
      <c r="K2342" s="832">
        <v>687.65937500000007</v>
      </c>
      <c r="L2342" s="849"/>
      <c r="M2342" s="849"/>
      <c r="N2342" s="832"/>
      <c r="O2342" s="832"/>
      <c r="P2342" s="849"/>
      <c r="Q2342" s="849"/>
      <c r="R2342" s="837"/>
      <c r="S2342" s="850"/>
    </row>
    <row r="2343" spans="1:19" ht="14.45" customHeight="1" x14ac:dyDescent="0.2">
      <c r="A2343" s="831" t="s">
        <v>6366</v>
      </c>
      <c r="B2343" s="832" t="s">
        <v>6743</v>
      </c>
      <c r="C2343" s="832" t="s">
        <v>616</v>
      </c>
      <c r="D2343" s="832" t="s">
        <v>6352</v>
      </c>
      <c r="E2343" s="832" t="s">
        <v>6368</v>
      </c>
      <c r="F2343" s="832" t="s">
        <v>6581</v>
      </c>
      <c r="G2343" s="832" t="s">
        <v>928</v>
      </c>
      <c r="H2343" s="849">
        <v>3</v>
      </c>
      <c r="I2343" s="849">
        <v>412.62</v>
      </c>
      <c r="J2343" s="832"/>
      <c r="K2343" s="832">
        <v>137.54</v>
      </c>
      <c r="L2343" s="849"/>
      <c r="M2343" s="849"/>
      <c r="N2343" s="832"/>
      <c r="O2343" s="832"/>
      <c r="P2343" s="849"/>
      <c r="Q2343" s="849"/>
      <c r="R2343" s="837"/>
      <c r="S2343" s="850"/>
    </row>
    <row r="2344" spans="1:19" ht="14.45" customHeight="1" x14ac:dyDescent="0.2">
      <c r="A2344" s="831" t="s">
        <v>6366</v>
      </c>
      <c r="B2344" s="832" t="s">
        <v>6743</v>
      </c>
      <c r="C2344" s="832" t="s">
        <v>616</v>
      </c>
      <c r="D2344" s="832" t="s">
        <v>6352</v>
      </c>
      <c r="E2344" s="832" t="s">
        <v>6368</v>
      </c>
      <c r="F2344" s="832" t="s">
        <v>6628</v>
      </c>
      <c r="G2344" s="832" t="s">
        <v>2529</v>
      </c>
      <c r="H2344" s="849">
        <v>1</v>
      </c>
      <c r="I2344" s="849">
        <v>742.25</v>
      </c>
      <c r="J2344" s="832"/>
      <c r="K2344" s="832">
        <v>742.25</v>
      </c>
      <c r="L2344" s="849"/>
      <c r="M2344" s="849"/>
      <c r="N2344" s="832"/>
      <c r="O2344" s="832"/>
      <c r="P2344" s="849"/>
      <c r="Q2344" s="849"/>
      <c r="R2344" s="837"/>
      <c r="S2344" s="850"/>
    </row>
    <row r="2345" spans="1:19" ht="14.45" customHeight="1" x14ac:dyDescent="0.2">
      <c r="A2345" s="831" t="s">
        <v>6366</v>
      </c>
      <c r="B2345" s="832" t="s">
        <v>6743</v>
      </c>
      <c r="C2345" s="832" t="s">
        <v>616</v>
      </c>
      <c r="D2345" s="832" t="s">
        <v>6352</v>
      </c>
      <c r="E2345" s="832" t="s">
        <v>6644</v>
      </c>
      <c r="F2345" s="832" t="s">
        <v>6647</v>
      </c>
      <c r="G2345" s="832" t="s">
        <v>6648</v>
      </c>
      <c r="H2345" s="849">
        <v>204</v>
      </c>
      <c r="I2345" s="849">
        <v>176868</v>
      </c>
      <c r="J2345" s="832"/>
      <c r="K2345" s="832">
        <v>867</v>
      </c>
      <c r="L2345" s="849"/>
      <c r="M2345" s="849"/>
      <c r="N2345" s="832"/>
      <c r="O2345" s="832"/>
      <c r="P2345" s="849"/>
      <c r="Q2345" s="849"/>
      <c r="R2345" s="837"/>
      <c r="S2345" s="850"/>
    </row>
    <row r="2346" spans="1:19" ht="14.45" customHeight="1" x14ac:dyDescent="0.2">
      <c r="A2346" s="831" t="s">
        <v>6366</v>
      </c>
      <c r="B2346" s="832" t="s">
        <v>6743</v>
      </c>
      <c r="C2346" s="832" t="s">
        <v>616</v>
      </c>
      <c r="D2346" s="832" t="s">
        <v>6352</v>
      </c>
      <c r="E2346" s="832" t="s">
        <v>6644</v>
      </c>
      <c r="F2346" s="832" t="s">
        <v>6754</v>
      </c>
      <c r="G2346" s="832" t="s">
        <v>6755</v>
      </c>
      <c r="H2346" s="849">
        <v>1</v>
      </c>
      <c r="I2346" s="849">
        <v>4279</v>
      </c>
      <c r="J2346" s="832"/>
      <c r="K2346" s="832">
        <v>4279</v>
      </c>
      <c r="L2346" s="849"/>
      <c r="M2346" s="849"/>
      <c r="N2346" s="832"/>
      <c r="O2346" s="832"/>
      <c r="P2346" s="849"/>
      <c r="Q2346" s="849"/>
      <c r="R2346" s="837"/>
      <c r="S2346" s="850"/>
    </row>
    <row r="2347" spans="1:19" ht="14.45" customHeight="1" x14ac:dyDescent="0.2">
      <c r="A2347" s="831" t="s">
        <v>6366</v>
      </c>
      <c r="B2347" s="832" t="s">
        <v>6743</v>
      </c>
      <c r="C2347" s="832" t="s">
        <v>616</v>
      </c>
      <c r="D2347" s="832" t="s">
        <v>6352</v>
      </c>
      <c r="E2347" s="832" t="s">
        <v>6644</v>
      </c>
      <c r="F2347" s="832" t="s">
        <v>6653</v>
      </c>
      <c r="G2347" s="832" t="s">
        <v>6654</v>
      </c>
      <c r="H2347" s="849">
        <v>1</v>
      </c>
      <c r="I2347" s="849">
        <v>5420</v>
      </c>
      <c r="J2347" s="832"/>
      <c r="K2347" s="832">
        <v>5420</v>
      </c>
      <c r="L2347" s="849"/>
      <c r="M2347" s="849"/>
      <c r="N2347" s="832"/>
      <c r="O2347" s="832"/>
      <c r="P2347" s="849"/>
      <c r="Q2347" s="849"/>
      <c r="R2347" s="837"/>
      <c r="S2347" s="850"/>
    </row>
    <row r="2348" spans="1:19" ht="14.45" customHeight="1" x14ac:dyDescent="0.2">
      <c r="A2348" s="831" t="s">
        <v>6366</v>
      </c>
      <c r="B2348" s="832" t="s">
        <v>6743</v>
      </c>
      <c r="C2348" s="832" t="s">
        <v>616</v>
      </c>
      <c r="D2348" s="832" t="s">
        <v>6352</v>
      </c>
      <c r="E2348" s="832" t="s">
        <v>6657</v>
      </c>
      <c r="F2348" s="832" t="s">
        <v>6660</v>
      </c>
      <c r="G2348" s="832" t="s">
        <v>6661</v>
      </c>
      <c r="H2348" s="849">
        <v>6</v>
      </c>
      <c r="I2348" s="849">
        <v>732</v>
      </c>
      <c r="J2348" s="832"/>
      <c r="K2348" s="832">
        <v>122</v>
      </c>
      <c r="L2348" s="849"/>
      <c r="M2348" s="849"/>
      <c r="N2348" s="832"/>
      <c r="O2348" s="832"/>
      <c r="P2348" s="849"/>
      <c r="Q2348" s="849"/>
      <c r="R2348" s="837"/>
      <c r="S2348" s="850"/>
    </row>
    <row r="2349" spans="1:19" ht="14.45" customHeight="1" x14ac:dyDescent="0.2">
      <c r="A2349" s="831" t="s">
        <v>6366</v>
      </c>
      <c r="B2349" s="832" t="s">
        <v>6743</v>
      </c>
      <c r="C2349" s="832" t="s">
        <v>616</v>
      </c>
      <c r="D2349" s="832" t="s">
        <v>6352</v>
      </c>
      <c r="E2349" s="832" t="s">
        <v>6657</v>
      </c>
      <c r="F2349" s="832" t="s">
        <v>6662</v>
      </c>
      <c r="G2349" s="832" t="s">
        <v>6663</v>
      </c>
      <c r="H2349" s="849">
        <v>16</v>
      </c>
      <c r="I2349" s="849">
        <v>2352</v>
      </c>
      <c r="J2349" s="832"/>
      <c r="K2349" s="832">
        <v>147</v>
      </c>
      <c r="L2349" s="849"/>
      <c r="M2349" s="849"/>
      <c r="N2349" s="832"/>
      <c r="O2349" s="832"/>
      <c r="P2349" s="849"/>
      <c r="Q2349" s="849"/>
      <c r="R2349" s="837"/>
      <c r="S2349" s="850"/>
    </row>
    <row r="2350" spans="1:19" ht="14.45" customHeight="1" x14ac:dyDescent="0.2">
      <c r="A2350" s="831" t="s">
        <v>6366</v>
      </c>
      <c r="B2350" s="832" t="s">
        <v>6743</v>
      </c>
      <c r="C2350" s="832" t="s">
        <v>616</v>
      </c>
      <c r="D2350" s="832" t="s">
        <v>6352</v>
      </c>
      <c r="E2350" s="832" t="s">
        <v>6657</v>
      </c>
      <c r="F2350" s="832" t="s">
        <v>6666</v>
      </c>
      <c r="G2350" s="832" t="s">
        <v>6667</v>
      </c>
      <c r="H2350" s="849">
        <v>1545</v>
      </c>
      <c r="I2350" s="849">
        <v>57165</v>
      </c>
      <c r="J2350" s="832"/>
      <c r="K2350" s="832">
        <v>37</v>
      </c>
      <c r="L2350" s="849"/>
      <c r="M2350" s="849"/>
      <c r="N2350" s="832"/>
      <c r="O2350" s="832"/>
      <c r="P2350" s="849"/>
      <c r="Q2350" s="849"/>
      <c r="R2350" s="837"/>
      <c r="S2350" s="850"/>
    </row>
    <row r="2351" spans="1:19" ht="14.45" customHeight="1" x14ac:dyDescent="0.2">
      <c r="A2351" s="831" t="s">
        <v>6366</v>
      </c>
      <c r="B2351" s="832" t="s">
        <v>6743</v>
      </c>
      <c r="C2351" s="832" t="s">
        <v>616</v>
      </c>
      <c r="D2351" s="832" t="s">
        <v>6352</v>
      </c>
      <c r="E2351" s="832" t="s">
        <v>6657</v>
      </c>
      <c r="F2351" s="832" t="s">
        <v>6668</v>
      </c>
      <c r="G2351" s="832" t="s">
        <v>6669</v>
      </c>
      <c r="H2351" s="849">
        <v>1</v>
      </c>
      <c r="I2351" s="849">
        <v>5</v>
      </c>
      <c r="J2351" s="832"/>
      <c r="K2351" s="832">
        <v>5</v>
      </c>
      <c r="L2351" s="849"/>
      <c r="M2351" s="849"/>
      <c r="N2351" s="832"/>
      <c r="O2351" s="832"/>
      <c r="P2351" s="849"/>
      <c r="Q2351" s="849"/>
      <c r="R2351" s="837"/>
      <c r="S2351" s="850"/>
    </row>
    <row r="2352" spans="1:19" ht="14.45" customHeight="1" x14ac:dyDescent="0.2">
      <c r="A2352" s="831" t="s">
        <v>6366</v>
      </c>
      <c r="B2352" s="832" t="s">
        <v>6743</v>
      </c>
      <c r="C2352" s="832" t="s">
        <v>616</v>
      </c>
      <c r="D2352" s="832" t="s">
        <v>6352</v>
      </c>
      <c r="E2352" s="832" t="s">
        <v>6657</v>
      </c>
      <c r="F2352" s="832" t="s">
        <v>6674</v>
      </c>
      <c r="G2352" s="832" t="s">
        <v>6675</v>
      </c>
      <c r="H2352" s="849">
        <v>539</v>
      </c>
      <c r="I2352" s="849">
        <v>95403</v>
      </c>
      <c r="J2352" s="832"/>
      <c r="K2352" s="832">
        <v>177</v>
      </c>
      <c r="L2352" s="849"/>
      <c r="M2352" s="849"/>
      <c r="N2352" s="832"/>
      <c r="O2352" s="832"/>
      <c r="P2352" s="849"/>
      <c r="Q2352" s="849"/>
      <c r="R2352" s="837"/>
      <c r="S2352" s="850"/>
    </row>
    <row r="2353" spans="1:19" ht="14.45" customHeight="1" x14ac:dyDescent="0.2">
      <c r="A2353" s="831" t="s">
        <v>6366</v>
      </c>
      <c r="B2353" s="832" t="s">
        <v>6743</v>
      </c>
      <c r="C2353" s="832" t="s">
        <v>616</v>
      </c>
      <c r="D2353" s="832" t="s">
        <v>6352</v>
      </c>
      <c r="E2353" s="832" t="s">
        <v>6657</v>
      </c>
      <c r="F2353" s="832" t="s">
        <v>6680</v>
      </c>
      <c r="G2353" s="832" t="s">
        <v>6681</v>
      </c>
      <c r="H2353" s="849">
        <v>1238</v>
      </c>
      <c r="I2353" s="849">
        <v>300834</v>
      </c>
      <c r="J2353" s="832"/>
      <c r="K2353" s="832">
        <v>243</v>
      </c>
      <c r="L2353" s="849"/>
      <c r="M2353" s="849"/>
      <c r="N2353" s="832"/>
      <c r="O2353" s="832"/>
      <c r="P2353" s="849"/>
      <c r="Q2353" s="849"/>
      <c r="R2353" s="837"/>
      <c r="S2353" s="850"/>
    </row>
    <row r="2354" spans="1:19" ht="14.45" customHeight="1" x14ac:dyDescent="0.2">
      <c r="A2354" s="831" t="s">
        <v>6366</v>
      </c>
      <c r="B2354" s="832" t="s">
        <v>6743</v>
      </c>
      <c r="C2354" s="832" t="s">
        <v>616</v>
      </c>
      <c r="D2354" s="832" t="s">
        <v>6352</v>
      </c>
      <c r="E2354" s="832" t="s">
        <v>6657</v>
      </c>
      <c r="F2354" s="832" t="s">
        <v>6682</v>
      </c>
      <c r="G2354" s="832" t="s">
        <v>6683</v>
      </c>
      <c r="H2354" s="849">
        <v>3298</v>
      </c>
      <c r="I2354" s="849">
        <v>109933.20000000007</v>
      </c>
      <c r="J2354" s="832"/>
      <c r="K2354" s="832">
        <v>33.333292904790802</v>
      </c>
      <c r="L2354" s="849"/>
      <c r="M2354" s="849"/>
      <c r="N2354" s="832"/>
      <c r="O2354" s="832"/>
      <c r="P2354" s="849"/>
      <c r="Q2354" s="849"/>
      <c r="R2354" s="837"/>
      <c r="S2354" s="850"/>
    </row>
    <row r="2355" spans="1:19" ht="14.45" customHeight="1" x14ac:dyDescent="0.2">
      <c r="A2355" s="831" t="s">
        <v>6366</v>
      </c>
      <c r="B2355" s="832" t="s">
        <v>6743</v>
      </c>
      <c r="C2355" s="832" t="s">
        <v>616</v>
      </c>
      <c r="D2355" s="832" t="s">
        <v>6352</v>
      </c>
      <c r="E2355" s="832" t="s">
        <v>6657</v>
      </c>
      <c r="F2355" s="832" t="s">
        <v>6684</v>
      </c>
      <c r="G2355" s="832" t="s">
        <v>6685</v>
      </c>
      <c r="H2355" s="849">
        <v>322</v>
      </c>
      <c r="I2355" s="849">
        <v>11914</v>
      </c>
      <c r="J2355" s="832"/>
      <c r="K2355" s="832">
        <v>37</v>
      </c>
      <c r="L2355" s="849"/>
      <c r="M2355" s="849"/>
      <c r="N2355" s="832"/>
      <c r="O2355" s="832"/>
      <c r="P2355" s="849"/>
      <c r="Q2355" s="849"/>
      <c r="R2355" s="837"/>
      <c r="S2355" s="850"/>
    </row>
    <row r="2356" spans="1:19" ht="14.45" customHeight="1" x14ac:dyDescent="0.2">
      <c r="A2356" s="831" t="s">
        <v>6366</v>
      </c>
      <c r="B2356" s="832" t="s">
        <v>6743</v>
      </c>
      <c r="C2356" s="832" t="s">
        <v>616</v>
      </c>
      <c r="D2356" s="832" t="s">
        <v>6352</v>
      </c>
      <c r="E2356" s="832" t="s">
        <v>6657</v>
      </c>
      <c r="F2356" s="832" t="s">
        <v>6688</v>
      </c>
      <c r="G2356" s="832" t="s">
        <v>6689</v>
      </c>
      <c r="H2356" s="849">
        <v>152</v>
      </c>
      <c r="I2356" s="849">
        <v>4864</v>
      </c>
      <c r="J2356" s="832"/>
      <c r="K2356" s="832">
        <v>32</v>
      </c>
      <c r="L2356" s="849"/>
      <c r="M2356" s="849"/>
      <c r="N2356" s="832"/>
      <c r="O2356" s="832"/>
      <c r="P2356" s="849"/>
      <c r="Q2356" s="849"/>
      <c r="R2356" s="837"/>
      <c r="S2356" s="850"/>
    </row>
    <row r="2357" spans="1:19" ht="14.45" customHeight="1" x14ac:dyDescent="0.2">
      <c r="A2357" s="831" t="s">
        <v>6366</v>
      </c>
      <c r="B2357" s="832" t="s">
        <v>6743</v>
      </c>
      <c r="C2357" s="832" t="s">
        <v>616</v>
      </c>
      <c r="D2357" s="832" t="s">
        <v>6352</v>
      </c>
      <c r="E2357" s="832" t="s">
        <v>6657</v>
      </c>
      <c r="F2357" s="832" t="s">
        <v>6690</v>
      </c>
      <c r="G2357" s="832" t="s">
        <v>6691</v>
      </c>
      <c r="H2357" s="849">
        <v>2774</v>
      </c>
      <c r="I2357" s="849">
        <v>984770</v>
      </c>
      <c r="J2357" s="832"/>
      <c r="K2357" s="832">
        <v>355</v>
      </c>
      <c r="L2357" s="849"/>
      <c r="M2357" s="849"/>
      <c r="N2357" s="832"/>
      <c r="O2357" s="832"/>
      <c r="P2357" s="849"/>
      <c r="Q2357" s="849"/>
      <c r="R2357" s="837"/>
      <c r="S2357" s="850"/>
    </row>
    <row r="2358" spans="1:19" ht="14.45" customHeight="1" x14ac:dyDescent="0.2">
      <c r="A2358" s="831" t="s">
        <v>6366</v>
      </c>
      <c r="B2358" s="832" t="s">
        <v>6743</v>
      </c>
      <c r="C2358" s="832" t="s">
        <v>616</v>
      </c>
      <c r="D2358" s="832" t="s">
        <v>6352</v>
      </c>
      <c r="E2358" s="832" t="s">
        <v>6657</v>
      </c>
      <c r="F2358" s="832" t="s">
        <v>6694</v>
      </c>
      <c r="G2358" s="832" t="s">
        <v>6695</v>
      </c>
      <c r="H2358" s="849">
        <v>639</v>
      </c>
      <c r="I2358" s="849">
        <v>84348</v>
      </c>
      <c r="J2358" s="832"/>
      <c r="K2358" s="832">
        <v>132</v>
      </c>
      <c r="L2358" s="849"/>
      <c r="M2358" s="849"/>
      <c r="N2358" s="832"/>
      <c r="O2358" s="832"/>
      <c r="P2358" s="849"/>
      <c r="Q2358" s="849"/>
      <c r="R2358" s="837"/>
      <c r="S2358" s="850"/>
    </row>
    <row r="2359" spans="1:19" ht="14.45" customHeight="1" x14ac:dyDescent="0.2">
      <c r="A2359" s="831" t="s">
        <v>6366</v>
      </c>
      <c r="B2359" s="832" t="s">
        <v>6743</v>
      </c>
      <c r="C2359" s="832" t="s">
        <v>616</v>
      </c>
      <c r="D2359" s="832" t="s">
        <v>6352</v>
      </c>
      <c r="E2359" s="832" t="s">
        <v>6657</v>
      </c>
      <c r="F2359" s="832" t="s">
        <v>6700</v>
      </c>
      <c r="G2359" s="832" t="s">
        <v>6701</v>
      </c>
      <c r="H2359" s="849">
        <v>770</v>
      </c>
      <c r="I2359" s="849">
        <v>45430</v>
      </c>
      <c r="J2359" s="832"/>
      <c r="K2359" s="832">
        <v>59</v>
      </c>
      <c r="L2359" s="849"/>
      <c r="M2359" s="849"/>
      <c r="N2359" s="832"/>
      <c r="O2359" s="832"/>
      <c r="P2359" s="849"/>
      <c r="Q2359" s="849"/>
      <c r="R2359" s="837"/>
      <c r="S2359" s="850"/>
    </row>
    <row r="2360" spans="1:19" ht="14.45" customHeight="1" x14ac:dyDescent="0.2">
      <c r="A2360" s="831" t="s">
        <v>6366</v>
      </c>
      <c r="B2360" s="832" t="s">
        <v>6743</v>
      </c>
      <c r="C2360" s="832" t="s">
        <v>616</v>
      </c>
      <c r="D2360" s="832" t="s">
        <v>6348</v>
      </c>
      <c r="E2360" s="832" t="s">
        <v>6368</v>
      </c>
      <c r="F2360" s="832" t="s">
        <v>6369</v>
      </c>
      <c r="G2360" s="832" t="s">
        <v>6370</v>
      </c>
      <c r="H2360" s="849">
        <v>0.2</v>
      </c>
      <c r="I2360" s="849">
        <v>10.82</v>
      </c>
      <c r="J2360" s="832"/>
      <c r="K2360" s="832">
        <v>54.1</v>
      </c>
      <c r="L2360" s="849"/>
      <c r="M2360" s="849"/>
      <c r="N2360" s="832"/>
      <c r="O2360" s="832"/>
      <c r="P2360" s="849"/>
      <c r="Q2360" s="849"/>
      <c r="R2360" s="837"/>
      <c r="S2360" s="850"/>
    </row>
    <row r="2361" spans="1:19" ht="14.45" customHeight="1" x14ac:dyDescent="0.2">
      <c r="A2361" s="831" t="s">
        <v>6366</v>
      </c>
      <c r="B2361" s="832" t="s">
        <v>6743</v>
      </c>
      <c r="C2361" s="832" t="s">
        <v>616</v>
      </c>
      <c r="D2361" s="832" t="s">
        <v>6348</v>
      </c>
      <c r="E2361" s="832" t="s">
        <v>6368</v>
      </c>
      <c r="F2361" s="832" t="s">
        <v>6371</v>
      </c>
      <c r="G2361" s="832" t="s">
        <v>6370</v>
      </c>
      <c r="H2361" s="849">
        <v>0.2</v>
      </c>
      <c r="I2361" s="849">
        <v>21.65</v>
      </c>
      <c r="J2361" s="832"/>
      <c r="K2361" s="832">
        <v>108.24999999999999</v>
      </c>
      <c r="L2361" s="849"/>
      <c r="M2361" s="849"/>
      <c r="N2361" s="832"/>
      <c r="O2361" s="832"/>
      <c r="P2361" s="849"/>
      <c r="Q2361" s="849"/>
      <c r="R2361" s="837"/>
      <c r="S2361" s="850"/>
    </row>
    <row r="2362" spans="1:19" ht="14.45" customHeight="1" x14ac:dyDescent="0.2">
      <c r="A2362" s="831" t="s">
        <v>6366</v>
      </c>
      <c r="B2362" s="832" t="s">
        <v>6743</v>
      </c>
      <c r="C2362" s="832" t="s">
        <v>616</v>
      </c>
      <c r="D2362" s="832" t="s">
        <v>6348</v>
      </c>
      <c r="E2362" s="832" t="s">
        <v>6368</v>
      </c>
      <c r="F2362" s="832" t="s">
        <v>6377</v>
      </c>
      <c r="G2362" s="832" t="s">
        <v>6378</v>
      </c>
      <c r="H2362" s="849">
        <v>1</v>
      </c>
      <c r="I2362" s="849">
        <v>205.4</v>
      </c>
      <c r="J2362" s="832"/>
      <c r="K2362" s="832">
        <v>205.4</v>
      </c>
      <c r="L2362" s="849"/>
      <c r="M2362" s="849"/>
      <c r="N2362" s="832"/>
      <c r="O2362" s="832"/>
      <c r="P2362" s="849"/>
      <c r="Q2362" s="849"/>
      <c r="R2362" s="837"/>
      <c r="S2362" s="850"/>
    </row>
    <row r="2363" spans="1:19" ht="14.45" customHeight="1" x14ac:dyDescent="0.2">
      <c r="A2363" s="831" t="s">
        <v>6366</v>
      </c>
      <c r="B2363" s="832" t="s">
        <v>6743</v>
      </c>
      <c r="C2363" s="832" t="s">
        <v>616</v>
      </c>
      <c r="D2363" s="832" t="s">
        <v>6348</v>
      </c>
      <c r="E2363" s="832" t="s">
        <v>6368</v>
      </c>
      <c r="F2363" s="832" t="s">
        <v>6384</v>
      </c>
      <c r="G2363" s="832" t="s">
        <v>2208</v>
      </c>
      <c r="H2363" s="849">
        <v>0.46</v>
      </c>
      <c r="I2363" s="849">
        <v>168.26</v>
      </c>
      <c r="J2363" s="832"/>
      <c r="K2363" s="832">
        <v>365.78260869565213</v>
      </c>
      <c r="L2363" s="849"/>
      <c r="M2363" s="849"/>
      <c r="N2363" s="832"/>
      <c r="O2363" s="832"/>
      <c r="P2363" s="849"/>
      <c r="Q2363" s="849"/>
      <c r="R2363" s="837"/>
      <c r="S2363" s="850"/>
    </row>
    <row r="2364" spans="1:19" ht="14.45" customHeight="1" x14ac:dyDescent="0.2">
      <c r="A2364" s="831" t="s">
        <v>6366</v>
      </c>
      <c r="B2364" s="832" t="s">
        <v>6743</v>
      </c>
      <c r="C2364" s="832" t="s">
        <v>616</v>
      </c>
      <c r="D2364" s="832" t="s">
        <v>6348</v>
      </c>
      <c r="E2364" s="832" t="s">
        <v>6368</v>
      </c>
      <c r="F2364" s="832" t="s">
        <v>6415</v>
      </c>
      <c r="G2364" s="832" t="s">
        <v>6416</v>
      </c>
      <c r="H2364" s="849">
        <v>3.87</v>
      </c>
      <c r="I2364" s="849">
        <v>532.27</v>
      </c>
      <c r="J2364" s="832"/>
      <c r="K2364" s="832">
        <v>137.53746770025839</v>
      </c>
      <c r="L2364" s="849"/>
      <c r="M2364" s="849"/>
      <c r="N2364" s="832"/>
      <c r="O2364" s="832"/>
      <c r="P2364" s="849"/>
      <c r="Q2364" s="849"/>
      <c r="R2364" s="837"/>
      <c r="S2364" s="850"/>
    </row>
    <row r="2365" spans="1:19" ht="14.45" customHeight="1" x14ac:dyDescent="0.2">
      <c r="A2365" s="831" t="s">
        <v>6366</v>
      </c>
      <c r="B2365" s="832" t="s">
        <v>6743</v>
      </c>
      <c r="C2365" s="832" t="s">
        <v>616</v>
      </c>
      <c r="D2365" s="832" t="s">
        <v>6348</v>
      </c>
      <c r="E2365" s="832" t="s">
        <v>6368</v>
      </c>
      <c r="F2365" s="832" t="s">
        <v>6417</v>
      </c>
      <c r="G2365" s="832" t="s">
        <v>6416</v>
      </c>
      <c r="H2365" s="849">
        <v>3</v>
      </c>
      <c r="I2365" s="849">
        <v>2062.98</v>
      </c>
      <c r="J2365" s="832"/>
      <c r="K2365" s="832">
        <v>687.66</v>
      </c>
      <c r="L2365" s="849"/>
      <c r="M2365" s="849"/>
      <c r="N2365" s="832"/>
      <c r="O2365" s="832"/>
      <c r="P2365" s="849"/>
      <c r="Q2365" s="849"/>
      <c r="R2365" s="837"/>
      <c r="S2365" s="850"/>
    </row>
    <row r="2366" spans="1:19" ht="14.45" customHeight="1" x14ac:dyDescent="0.2">
      <c r="A2366" s="831" t="s">
        <v>6366</v>
      </c>
      <c r="B2366" s="832" t="s">
        <v>6743</v>
      </c>
      <c r="C2366" s="832" t="s">
        <v>616</v>
      </c>
      <c r="D2366" s="832" t="s">
        <v>6348</v>
      </c>
      <c r="E2366" s="832" t="s">
        <v>6368</v>
      </c>
      <c r="F2366" s="832" t="s">
        <v>6421</v>
      </c>
      <c r="G2366" s="832" t="s">
        <v>2258</v>
      </c>
      <c r="H2366" s="849">
        <v>1</v>
      </c>
      <c r="I2366" s="849">
        <v>2075.36</v>
      </c>
      <c r="J2366" s="832"/>
      <c r="K2366" s="832">
        <v>2075.36</v>
      </c>
      <c r="L2366" s="849"/>
      <c r="M2366" s="849"/>
      <c r="N2366" s="832"/>
      <c r="O2366" s="832"/>
      <c r="P2366" s="849">
        <v>2</v>
      </c>
      <c r="Q2366" s="849">
        <v>2581.7199999999998</v>
      </c>
      <c r="R2366" s="837"/>
      <c r="S2366" s="850">
        <v>1290.8599999999999</v>
      </c>
    </row>
    <row r="2367" spans="1:19" ht="14.45" customHeight="1" x14ac:dyDescent="0.2">
      <c r="A2367" s="831" t="s">
        <v>6366</v>
      </c>
      <c r="B2367" s="832" t="s">
        <v>6743</v>
      </c>
      <c r="C2367" s="832" t="s">
        <v>616</v>
      </c>
      <c r="D2367" s="832" t="s">
        <v>6348</v>
      </c>
      <c r="E2367" s="832" t="s">
        <v>6368</v>
      </c>
      <c r="F2367" s="832" t="s">
        <v>6423</v>
      </c>
      <c r="G2367" s="832" t="s">
        <v>1445</v>
      </c>
      <c r="H2367" s="849">
        <v>2</v>
      </c>
      <c r="I2367" s="849">
        <v>364.3</v>
      </c>
      <c r="J2367" s="832"/>
      <c r="K2367" s="832">
        <v>182.15</v>
      </c>
      <c r="L2367" s="849"/>
      <c r="M2367" s="849"/>
      <c r="N2367" s="832"/>
      <c r="O2367" s="832"/>
      <c r="P2367" s="849"/>
      <c r="Q2367" s="849"/>
      <c r="R2367" s="837"/>
      <c r="S2367" s="850"/>
    </row>
    <row r="2368" spans="1:19" ht="14.45" customHeight="1" x14ac:dyDescent="0.2">
      <c r="A2368" s="831" t="s">
        <v>6366</v>
      </c>
      <c r="B2368" s="832" t="s">
        <v>6743</v>
      </c>
      <c r="C2368" s="832" t="s">
        <v>616</v>
      </c>
      <c r="D2368" s="832" t="s">
        <v>6348</v>
      </c>
      <c r="E2368" s="832" t="s">
        <v>6368</v>
      </c>
      <c r="F2368" s="832" t="s">
        <v>6424</v>
      </c>
      <c r="G2368" s="832" t="s">
        <v>881</v>
      </c>
      <c r="H2368" s="849">
        <v>2.9999999999999996</v>
      </c>
      <c r="I2368" s="849">
        <v>212.25</v>
      </c>
      <c r="J2368" s="832"/>
      <c r="K2368" s="832">
        <v>70.750000000000014</v>
      </c>
      <c r="L2368" s="849"/>
      <c r="M2368" s="849"/>
      <c r="N2368" s="832"/>
      <c r="O2368" s="832"/>
      <c r="P2368" s="849"/>
      <c r="Q2368" s="849"/>
      <c r="R2368" s="837"/>
      <c r="S2368" s="850"/>
    </row>
    <row r="2369" spans="1:19" ht="14.45" customHeight="1" x14ac:dyDescent="0.2">
      <c r="A2369" s="831" t="s">
        <v>6366</v>
      </c>
      <c r="B2369" s="832" t="s">
        <v>6743</v>
      </c>
      <c r="C2369" s="832" t="s">
        <v>616</v>
      </c>
      <c r="D2369" s="832" t="s">
        <v>6348</v>
      </c>
      <c r="E2369" s="832" t="s">
        <v>6368</v>
      </c>
      <c r="F2369" s="832" t="s">
        <v>6425</v>
      </c>
      <c r="G2369" s="832" t="s">
        <v>3373</v>
      </c>
      <c r="H2369" s="849">
        <v>0.2</v>
      </c>
      <c r="I2369" s="849">
        <v>97.29</v>
      </c>
      <c r="J2369" s="832"/>
      <c r="K2369" s="832">
        <v>486.45</v>
      </c>
      <c r="L2369" s="849"/>
      <c r="M2369" s="849"/>
      <c r="N2369" s="832"/>
      <c r="O2369" s="832"/>
      <c r="P2369" s="849"/>
      <c r="Q2369" s="849"/>
      <c r="R2369" s="837"/>
      <c r="S2369" s="850"/>
    </row>
    <row r="2370" spans="1:19" ht="14.45" customHeight="1" x14ac:dyDescent="0.2">
      <c r="A2370" s="831" t="s">
        <v>6366</v>
      </c>
      <c r="B2370" s="832" t="s">
        <v>6743</v>
      </c>
      <c r="C2370" s="832" t="s">
        <v>616</v>
      </c>
      <c r="D2370" s="832" t="s">
        <v>6348</v>
      </c>
      <c r="E2370" s="832" t="s">
        <v>6368</v>
      </c>
      <c r="F2370" s="832" t="s">
        <v>6426</v>
      </c>
      <c r="G2370" s="832" t="s">
        <v>3373</v>
      </c>
      <c r="H2370" s="849">
        <v>1</v>
      </c>
      <c r="I2370" s="849">
        <v>121.61</v>
      </c>
      <c r="J2370" s="832"/>
      <c r="K2370" s="832">
        <v>121.61</v>
      </c>
      <c r="L2370" s="849"/>
      <c r="M2370" s="849"/>
      <c r="N2370" s="832"/>
      <c r="O2370" s="832"/>
      <c r="P2370" s="849"/>
      <c r="Q2370" s="849"/>
      <c r="R2370" s="837"/>
      <c r="S2370" s="850"/>
    </row>
    <row r="2371" spans="1:19" ht="14.45" customHeight="1" x14ac:dyDescent="0.2">
      <c r="A2371" s="831" t="s">
        <v>6366</v>
      </c>
      <c r="B2371" s="832" t="s">
        <v>6743</v>
      </c>
      <c r="C2371" s="832" t="s">
        <v>616</v>
      </c>
      <c r="D2371" s="832" t="s">
        <v>6348</v>
      </c>
      <c r="E2371" s="832" t="s">
        <v>6368</v>
      </c>
      <c r="F2371" s="832" t="s">
        <v>6427</v>
      </c>
      <c r="G2371" s="832" t="s">
        <v>3373</v>
      </c>
      <c r="H2371" s="849">
        <v>1</v>
      </c>
      <c r="I2371" s="849">
        <v>243.24</v>
      </c>
      <c r="J2371" s="832"/>
      <c r="K2371" s="832">
        <v>243.24</v>
      </c>
      <c r="L2371" s="849"/>
      <c r="M2371" s="849"/>
      <c r="N2371" s="832"/>
      <c r="O2371" s="832"/>
      <c r="P2371" s="849"/>
      <c r="Q2371" s="849"/>
      <c r="R2371" s="837"/>
      <c r="S2371" s="850"/>
    </row>
    <row r="2372" spans="1:19" ht="14.45" customHeight="1" x14ac:dyDescent="0.2">
      <c r="A2372" s="831" t="s">
        <v>6366</v>
      </c>
      <c r="B2372" s="832" t="s">
        <v>6743</v>
      </c>
      <c r="C2372" s="832" t="s">
        <v>616</v>
      </c>
      <c r="D2372" s="832" t="s">
        <v>6348</v>
      </c>
      <c r="E2372" s="832" t="s">
        <v>6368</v>
      </c>
      <c r="F2372" s="832" t="s">
        <v>6428</v>
      </c>
      <c r="G2372" s="832" t="s">
        <v>1559</v>
      </c>
      <c r="H2372" s="849">
        <v>0.60000000000000009</v>
      </c>
      <c r="I2372" s="849">
        <v>35.97</v>
      </c>
      <c r="J2372" s="832"/>
      <c r="K2372" s="832">
        <v>59.949999999999989</v>
      </c>
      <c r="L2372" s="849"/>
      <c r="M2372" s="849"/>
      <c r="N2372" s="832"/>
      <c r="O2372" s="832"/>
      <c r="P2372" s="849"/>
      <c r="Q2372" s="849"/>
      <c r="R2372" s="837"/>
      <c r="S2372" s="850"/>
    </row>
    <row r="2373" spans="1:19" ht="14.45" customHeight="1" x14ac:dyDescent="0.2">
      <c r="A2373" s="831" t="s">
        <v>6366</v>
      </c>
      <c r="B2373" s="832" t="s">
        <v>6743</v>
      </c>
      <c r="C2373" s="832" t="s">
        <v>616</v>
      </c>
      <c r="D2373" s="832" t="s">
        <v>6348</v>
      </c>
      <c r="E2373" s="832" t="s">
        <v>6368</v>
      </c>
      <c r="F2373" s="832" t="s">
        <v>6432</v>
      </c>
      <c r="G2373" s="832" t="s">
        <v>6433</v>
      </c>
      <c r="H2373" s="849">
        <v>7.3000000000000007</v>
      </c>
      <c r="I2373" s="849">
        <v>856.29000000000008</v>
      </c>
      <c r="J2373" s="832"/>
      <c r="K2373" s="832">
        <v>117.3</v>
      </c>
      <c r="L2373" s="849"/>
      <c r="M2373" s="849"/>
      <c r="N2373" s="832"/>
      <c r="O2373" s="832"/>
      <c r="P2373" s="849">
        <v>0.2</v>
      </c>
      <c r="Q2373" s="849">
        <v>23.46</v>
      </c>
      <c r="R2373" s="837"/>
      <c r="S2373" s="850">
        <v>117.3</v>
      </c>
    </row>
    <row r="2374" spans="1:19" ht="14.45" customHeight="1" x14ac:dyDescent="0.2">
      <c r="A2374" s="831" t="s">
        <v>6366</v>
      </c>
      <c r="B2374" s="832" t="s">
        <v>6743</v>
      </c>
      <c r="C2374" s="832" t="s">
        <v>616</v>
      </c>
      <c r="D2374" s="832" t="s">
        <v>6348</v>
      </c>
      <c r="E2374" s="832" t="s">
        <v>6368</v>
      </c>
      <c r="F2374" s="832" t="s">
        <v>6434</v>
      </c>
      <c r="G2374" s="832" t="s">
        <v>1451</v>
      </c>
      <c r="H2374" s="849">
        <v>0.4</v>
      </c>
      <c r="I2374" s="849">
        <v>35.799999999999997</v>
      </c>
      <c r="J2374" s="832"/>
      <c r="K2374" s="832">
        <v>89.499999999999986</v>
      </c>
      <c r="L2374" s="849"/>
      <c r="M2374" s="849"/>
      <c r="N2374" s="832"/>
      <c r="O2374" s="832"/>
      <c r="P2374" s="849"/>
      <c r="Q2374" s="849"/>
      <c r="R2374" s="837"/>
      <c r="S2374" s="850"/>
    </row>
    <row r="2375" spans="1:19" ht="14.45" customHeight="1" x14ac:dyDescent="0.2">
      <c r="A2375" s="831" t="s">
        <v>6366</v>
      </c>
      <c r="B2375" s="832" t="s">
        <v>6743</v>
      </c>
      <c r="C2375" s="832" t="s">
        <v>616</v>
      </c>
      <c r="D2375" s="832" t="s">
        <v>6348</v>
      </c>
      <c r="E2375" s="832" t="s">
        <v>6368</v>
      </c>
      <c r="F2375" s="832" t="s">
        <v>6438</v>
      </c>
      <c r="G2375" s="832" t="s">
        <v>1936</v>
      </c>
      <c r="H2375" s="849">
        <v>0.06</v>
      </c>
      <c r="I2375" s="849">
        <v>12.04</v>
      </c>
      <c r="J2375" s="832"/>
      <c r="K2375" s="832">
        <v>200.66666666666666</v>
      </c>
      <c r="L2375" s="849"/>
      <c r="M2375" s="849"/>
      <c r="N2375" s="832"/>
      <c r="O2375" s="832"/>
      <c r="P2375" s="849"/>
      <c r="Q2375" s="849"/>
      <c r="R2375" s="837"/>
      <c r="S2375" s="850"/>
    </row>
    <row r="2376" spans="1:19" ht="14.45" customHeight="1" x14ac:dyDescent="0.2">
      <c r="A2376" s="831" t="s">
        <v>6366</v>
      </c>
      <c r="B2376" s="832" t="s">
        <v>6743</v>
      </c>
      <c r="C2376" s="832" t="s">
        <v>616</v>
      </c>
      <c r="D2376" s="832" t="s">
        <v>6348</v>
      </c>
      <c r="E2376" s="832" t="s">
        <v>6368</v>
      </c>
      <c r="F2376" s="832" t="s">
        <v>6439</v>
      </c>
      <c r="G2376" s="832" t="s">
        <v>2816</v>
      </c>
      <c r="H2376" s="849">
        <v>1.6800000000000002</v>
      </c>
      <c r="I2376" s="849">
        <v>3952.8599999999997</v>
      </c>
      <c r="J2376" s="832"/>
      <c r="K2376" s="832">
        <v>2352.8928571428569</v>
      </c>
      <c r="L2376" s="849"/>
      <c r="M2376" s="849"/>
      <c r="N2376" s="832"/>
      <c r="O2376" s="832"/>
      <c r="P2376" s="849"/>
      <c r="Q2376" s="849"/>
      <c r="R2376" s="837"/>
      <c r="S2376" s="850"/>
    </row>
    <row r="2377" spans="1:19" ht="14.45" customHeight="1" x14ac:dyDescent="0.2">
      <c r="A2377" s="831" t="s">
        <v>6366</v>
      </c>
      <c r="B2377" s="832" t="s">
        <v>6743</v>
      </c>
      <c r="C2377" s="832" t="s">
        <v>616</v>
      </c>
      <c r="D2377" s="832" t="s">
        <v>6348</v>
      </c>
      <c r="E2377" s="832" t="s">
        <v>6368</v>
      </c>
      <c r="F2377" s="832" t="s">
        <v>6442</v>
      </c>
      <c r="G2377" s="832" t="s">
        <v>6443</v>
      </c>
      <c r="H2377" s="849">
        <v>0.34</v>
      </c>
      <c r="I2377" s="849">
        <v>169.24</v>
      </c>
      <c r="J2377" s="832"/>
      <c r="K2377" s="832">
        <v>497.76470588235293</v>
      </c>
      <c r="L2377" s="849"/>
      <c r="M2377" s="849"/>
      <c r="N2377" s="832"/>
      <c r="O2377" s="832"/>
      <c r="P2377" s="849"/>
      <c r="Q2377" s="849"/>
      <c r="R2377" s="837"/>
      <c r="S2377" s="850"/>
    </row>
    <row r="2378" spans="1:19" ht="14.45" customHeight="1" x14ac:dyDescent="0.2">
      <c r="A2378" s="831" t="s">
        <v>6366</v>
      </c>
      <c r="B2378" s="832" t="s">
        <v>6743</v>
      </c>
      <c r="C2378" s="832" t="s">
        <v>616</v>
      </c>
      <c r="D2378" s="832" t="s">
        <v>6348</v>
      </c>
      <c r="E2378" s="832" t="s">
        <v>6368</v>
      </c>
      <c r="F2378" s="832" t="s">
        <v>6444</v>
      </c>
      <c r="G2378" s="832" t="s">
        <v>6443</v>
      </c>
      <c r="H2378" s="849">
        <v>5.34</v>
      </c>
      <c r="I2378" s="849">
        <v>886</v>
      </c>
      <c r="J2378" s="832"/>
      <c r="K2378" s="832">
        <v>165.91760299625469</v>
      </c>
      <c r="L2378" s="849"/>
      <c r="M2378" s="849"/>
      <c r="N2378" s="832"/>
      <c r="O2378" s="832"/>
      <c r="P2378" s="849"/>
      <c r="Q2378" s="849"/>
      <c r="R2378" s="837"/>
      <c r="S2378" s="850"/>
    </row>
    <row r="2379" spans="1:19" ht="14.45" customHeight="1" x14ac:dyDescent="0.2">
      <c r="A2379" s="831" t="s">
        <v>6366</v>
      </c>
      <c r="B2379" s="832" t="s">
        <v>6743</v>
      </c>
      <c r="C2379" s="832" t="s">
        <v>616</v>
      </c>
      <c r="D2379" s="832" t="s">
        <v>6348</v>
      </c>
      <c r="E2379" s="832" t="s">
        <v>6368</v>
      </c>
      <c r="F2379" s="832" t="s">
        <v>6466</v>
      </c>
      <c r="G2379" s="832" t="s">
        <v>6467</v>
      </c>
      <c r="H2379" s="849"/>
      <c r="I2379" s="849"/>
      <c r="J2379" s="832"/>
      <c r="K2379" s="832"/>
      <c r="L2379" s="849"/>
      <c r="M2379" s="849"/>
      <c r="N2379" s="832"/>
      <c r="O2379" s="832"/>
      <c r="P2379" s="849">
        <v>1</v>
      </c>
      <c r="Q2379" s="849">
        <v>6706.6</v>
      </c>
      <c r="R2379" s="837"/>
      <c r="S2379" s="850">
        <v>6706.6</v>
      </c>
    </row>
    <row r="2380" spans="1:19" ht="14.45" customHeight="1" x14ac:dyDescent="0.2">
      <c r="A2380" s="831" t="s">
        <v>6366</v>
      </c>
      <c r="B2380" s="832" t="s">
        <v>6743</v>
      </c>
      <c r="C2380" s="832" t="s">
        <v>616</v>
      </c>
      <c r="D2380" s="832" t="s">
        <v>6348</v>
      </c>
      <c r="E2380" s="832" t="s">
        <v>6368</v>
      </c>
      <c r="F2380" s="832" t="s">
        <v>6472</v>
      </c>
      <c r="G2380" s="832" t="s">
        <v>2831</v>
      </c>
      <c r="H2380" s="849">
        <v>12.4</v>
      </c>
      <c r="I2380" s="849">
        <v>83469.98</v>
      </c>
      <c r="J2380" s="832"/>
      <c r="K2380" s="832">
        <v>6731.45</v>
      </c>
      <c r="L2380" s="849"/>
      <c r="M2380" s="849"/>
      <c r="N2380" s="832"/>
      <c r="O2380" s="832"/>
      <c r="P2380" s="849"/>
      <c r="Q2380" s="849"/>
      <c r="R2380" s="837"/>
      <c r="S2380" s="850"/>
    </row>
    <row r="2381" spans="1:19" ht="14.45" customHeight="1" x14ac:dyDescent="0.2">
      <c r="A2381" s="831" t="s">
        <v>6366</v>
      </c>
      <c r="B2381" s="832" t="s">
        <v>6743</v>
      </c>
      <c r="C2381" s="832" t="s">
        <v>616</v>
      </c>
      <c r="D2381" s="832" t="s">
        <v>6348</v>
      </c>
      <c r="E2381" s="832" t="s">
        <v>6368</v>
      </c>
      <c r="F2381" s="832" t="s">
        <v>6487</v>
      </c>
      <c r="G2381" s="832" t="s">
        <v>6488</v>
      </c>
      <c r="H2381" s="849">
        <v>0.44</v>
      </c>
      <c r="I2381" s="849">
        <v>477</v>
      </c>
      <c r="J2381" s="832"/>
      <c r="K2381" s="832">
        <v>1084.090909090909</v>
      </c>
      <c r="L2381" s="849"/>
      <c r="M2381" s="849"/>
      <c r="N2381" s="832"/>
      <c r="O2381" s="832"/>
      <c r="P2381" s="849"/>
      <c r="Q2381" s="849"/>
      <c r="R2381" s="837"/>
      <c r="S2381" s="850"/>
    </row>
    <row r="2382" spans="1:19" ht="14.45" customHeight="1" x14ac:dyDescent="0.2">
      <c r="A2382" s="831" t="s">
        <v>6366</v>
      </c>
      <c r="B2382" s="832" t="s">
        <v>6743</v>
      </c>
      <c r="C2382" s="832" t="s">
        <v>616</v>
      </c>
      <c r="D2382" s="832" t="s">
        <v>6348</v>
      </c>
      <c r="E2382" s="832" t="s">
        <v>6368</v>
      </c>
      <c r="F2382" s="832" t="s">
        <v>6489</v>
      </c>
      <c r="G2382" s="832" t="s">
        <v>6488</v>
      </c>
      <c r="H2382" s="849">
        <v>1.95</v>
      </c>
      <c r="I2382" s="849">
        <v>704.67</v>
      </c>
      <c r="J2382" s="832"/>
      <c r="K2382" s="832">
        <v>361.36923076923074</v>
      </c>
      <c r="L2382" s="849"/>
      <c r="M2382" s="849"/>
      <c r="N2382" s="832"/>
      <c r="O2382" s="832"/>
      <c r="P2382" s="849"/>
      <c r="Q2382" s="849"/>
      <c r="R2382" s="837"/>
      <c r="S2382" s="850"/>
    </row>
    <row r="2383" spans="1:19" ht="14.45" customHeight="1" x14ac:dyDescent="0.2">
      <c r="A2383" s="831" t="s">
        <v>6366</v>
      </c>
      <c r="B2383" s="832" t="s">
        <v>6743</v>
      </c>
      <c r="C2383" s="832" t="s">
        <v>616</v>
      </c>
      <c r="D2383" s="832" t="s">
        <v>6348</v>
      </c>
      <c r="E2383" s="832" t="s">
        <v>6368</v>
      </c>
      <c r="F2383" s="832" t="s">
        <v>6490</v>
      </c>
      <c r="G2383" s="832" t="s">
        <v>6488</v>
      </c>
      <c r="H2383" s="849">
        <v>1.52</v>
      </c>
      <c r="I2383" s="849">
        <v>183.08</v>
      </c>
      <c r="J2383" s="832"/>
      <c r="K2383" s="832">
        <v>120.44736842105264</v>
      </c>
      <c r="L2383" s="849"/>
      <c r="M2383" s="849"/>
      <c r="N2383" s="832"/>
      <c r="O2383" s="832"/>
      <c r="P2383" s="849"/>
      <c r="Q2383" s="849"/>
      <c r="R2383" s="837"/>
      <c r="S2383" s="850"/>
    </row>
    <row r="2384" spans="1:19" ht="14.45" customHeight="1" x14ac:dyDescent="0.2">
      <c r="A2384" s="831" t="s">
        <v>6366</v>
      </c>
      <c r="B2384" s="832" t="s">
        <v>6743</v>
      </c>
      <c r="C2384" s="832" t="s">
        <v>616</v>
      </c>
      <c r="D2384" s="832" t="s">
        <v>6348</v>
      </c>
      <c r="E2384" s="832" t="s">
        <v>6368</v>
      </c>
      <c r="F2384" s="832" t="s">
        <v>6497</v>
      </c>
      <c r="G2384" s="832" t="s">
        <v>2816</v>
      </c>
      <c r="H2384" s="849">
        <v>2.1</v>
      </c>
      <c r="I2384" s="849">
        <v>1647.02</v>
      </c>
      <c r="J2384" s="832"/>
      <c r="K2384" s="832">
        <v>784.29523809523801</v>
      </c>
      <c r="L2384" s="849"/>
      <c r="M2384" s="849"/>
      <c r="N2384" s="832"/>
      <c r="O2384" s="832"/>
      <c r="P2384" s="849"/>
      <c r="Q2384" s="849"/>
      <c r="R2384" s="837"/>
      <c r="S2384" s="850"/>
    </row>
    <row r="2385" spans="1:19" ht="14.45" customHeight="1" x14ac:dyDescent="0.2">
      <c r="A2385" s="831" t="s">
        <v>6366</v>
      </c>
      <c r="B2385" s="832" t="s">
        <v>6743</v>
      </c>
      <c r="C2385" s="832" t="s">
        <v>616</v>
      </c>
      <c r="D2385" s="832" t="s">
        <v>6348</v>
      </c>
      <c r="E2385" s="832" t="s">
        <v>6368</v>
      </c>
      <c r="F2385" s="832" t="s">
        <v>6502</v>
      </c>
      <c r="G2385" s="832" t="s">
        <v>6503</v>
      </c>
      <c r="H2385" s="849">
        <v>2.2599999999999998</v>
      </c>
      <c r="I2385" s="849">
        <v>826.68999999999994</v>
      </c>
      <c r="J2385" s="832"/>
      <c r="K2385" s="832">
        <v>365.7920353982301</v>
      </c>
      <c r="L2385" s="849"/>
      <c r="M2385" s="849"/>
      <c r="N2385" s="832"/>
      <c r="O2385" s="832"/>
      <c r="P2385" s="849"/>
      <c r="Q2385" s="849"/>
      <c r="R2385" s="837"/>
      <c r="S2385" s="850"/>
    </row>
    <row r="2386" spans="1:19" ht="14.45" customHeight="1" x14ac:dyDescent="0.2">
      <c r="A2386" s="831" t="s">
        <v>6366</v>
      </c>
      <c r="B2386" s="832" t="s">
        <v>6743</v>
      </c>
      <c r="C2386" s="832" t="s">
        <v>616</v>
      </c>
      <c r="D2386" s="832" t="s">
        <v>6348</v>
      </c>
      <c r="E2386" s="832" t="s">
        <v>6368</v>
      </c>
      <c r="F2386" s="832" t="s">
        <v>6521</v>
      </c>
      <c r="G2386" s="832" t="s">
        <v>6522</v>
      </c>
      <c r="H2386" s="849">
        <v>1.1000000000000001</v>
      </c>
      <c r="I2386" s="849">
        <v>592.4</v>
      </c>
      <c r="J2386" s="832"/>
      <c r="K2386" s="832">
        <v>538.5454545454545</v>
      </c>
      <c r="L2386" s="849"/>
      <c r="M2386" s="849"/>
      <c r="N2386" s="832"/>
      <c r="O2386" s="832"/>
      <c r="P2386" s="849"/>
      <c r="Q2386" s="849"/>
      <c r="R2386" s="837"/>
      <c r="S2386" s="850"/>
    </row>
    <row r="2387" spans="1:19" ht="14.45" customHeight="1" x14ac:dyDescent="0.2">
      <c r="A2387" s="831" t="s">
        <v>6366</v>
      </c>
      <c r="B2387" s="832" t="s">
        <v>6743</v>
      </c>
      <c r="C2387" s="832" t="s">
        <v>616</v>
      </c>
      <c r="D2387" s="832" t="s">
        <v>6348</v>
      </c>
      <c r="E2387" s="832" t="s">
        <v>6368</v>
      </c>
      <c r="F2387" s="832" t="s">
        <v>6526</v>
      </c>
      <c r="G2387" s="832" t="s">
        <v>4484</v>
      </c>
      <c r="H2387" s="849">
        <v>0.2</v>
      </c>
      <c r="I2387" s="849">
        <v>14.14</v>
      </c>
      <c r="J2387" s="832"/>
      <c r="K2387" s="832">
        <v>70.7</v>
      </c>
      <c r="L2387" s="849"/>
      <c r="M2387" s="849"/>
      <c r="N2387" s="832"/>
      <c r="O2387" s="832"/>
      <c r="P2387" s="849"/>
      <c r="Q2387" s="849"/>
      <c r="R2387" s="837"/>
      <c r="S2387" s="850"/>
    </row>
    <row r="2388" spans="1:19" ht="14.45" customHeight="1" x14ac:dyDescent="0.2">
      <c r="A2388" s="831" t="s">
        <v>6366</v>
      </c>
      <c r="B2388" s="832" t="s">
        <v>6743</v>
      </c>
      <c r="C2388" s="832" t="s">
        <v>616</v>
      </c>
      <c r="D2388" s="832" t="s">
        <v>6348</v>
      </c>
      <c r="E2388" s="832" t="s">
        <v>6368</v>
      </c>
      <c r="F2388" s="832" t="s">
        <v>6534</v>
      </c>
      <c r="G2388" s="832" t="s">
        <v>2847</v>
      </c>
      <c r="H2388" s="849">
        <v>1</v>
      </c>
      <c r="I2388" s="849">
        <v>1749.08</v>
      </c>
      <c r="J2388" s="832"/>
      <c r="K2388" s="832">
        <v>1749.08</v>
      </c>
      <c r="L2388" s="849"/>
      <c r="M2388" s="849"/>
      <c r="N2388" s="832"/>
      <c r="O2388" s="832"/>
      <c r="P2388" s="849"/>
      <c r="Q2388" s="849"/>
      <c r="R2388" s="837"/>
      <c r="S2388" s="850"/>
    </row>
    <row r="2389" spans="1:19" ht="14.45" customHeight="1" x14ac:dyDescent="0.2">
      <c r="A2389" s="831" t="s">
        <v>6366</v>
      </c>
      <c r="B2389" s="832" t="s">
        <v>6743</v>
      </c>
      <c r="C2389" s="832" t="s">
        <v>616</v>
      </c>
      <c r="D2389" s="832" t="s">
        <v>6348</v>
      </c>
      <c r="E2389" s="832" t="s">
        <v>6368</v>
      </c>
      <c r="F2389" s="832" t="s">
        <v>6535</v>
      </c>
      <c r="G2389" s="832" t="s">
        <v>3029</v>
      </c>
      <c r="H2389" s="849">
        <v>0.65</v>
      </c>
      <c r="I2389" s="849">
        <v>183.82</v>
      </c>
      <c r="J2389" s="832"/>
      <c r="K2389" s="832">
        <v>282.79999999999995</v>
      </c>
      <c r="L2389" s="849"/>
      <c r="M2389" s="849"/>
      <c r="N2389" s="832"/>
      <c r="O2389" s="832"/>
      <c r="P2389" s="849"/>
      <c r="Q2389" s="849"/>
      <c r="R2389" s="837"/>
      <c r="S2389" s="850"/>
    </row>
    <row r="2390" spans="1:19" ht="14.45" customHeight="1" x14ac:dyDescent="0.2">
      <c r="A2390" s="831" t="s">
        <v>6366</v>
      </c>
      <c r="B2390" s="832" t="s">
        <v>6743</v>
      </c>
      <c r="C2390" s="832" t="s">
        <v>616</v>
      </c>
      <c r="D2390" s="832" t="s">
        <v>6348</v>
      </c>
      <c r="E2390" s="832" t="s">
        <v>6368</v>
      </c>
      <c r="F2390" s="832" t="s">
        <v>6563</v>
      </c>
      <c r="G2390" s="832" t="s">
        <v>6562</v>
      </c>
      <c r="H2390" s="849">
        <v>3</v>
      </c>
      <c r="I2390" s="849">
        <v>2304.6</v>
      </c>
      <c r="J2390" s="832"/>
      <c r="K2390" s="832">
        <v>768.19999999999993</v>
      </c>
      <c r="L2390" s="849"/>
      <c r="M2390" s="849"/>
      <c r="N2390" s="832"/>
      <c r="O2390" s="832"/>
      <c r="P2390" s="849"/>
      <c r="Q2390" s="849"/>
      <c r="R2390" s="837"/>
      <c r="S2390" s="850"/>
    </row>
    <row r="2391" spans="1:19" ht="14.45" customHeight="1" x14ac:dyDescent="0.2">
      <c r="A2391" s="831" t="s">
        <v>6366</v>
      </c>
      <c r="B2391" s="832" t="s">
        <v>6743</v>
      </c>
      <c r="C2391" s="832" t="s">
        <v>616</v>
      </c>
      <c r="D2391" s="832" t="s">
        <v>6348</v>
      </c>
      <c r="E2391" s="832" t="s">
        <v>6368</v>
      </c>
      <c r="F2391" s="832" t="s">
        <v>6575</v>
      </c>
      <c r="G2391" s="832" t="s">
        <v>6576</v>
      </c>
      <c r="H2391" s="849">
        <v>2.2599999999999998</v>
      </c>
      <c r="I2391" s="849">
        <v>1772.51</v>
      </c>
      <c r="J2391" s="832"/>
      <c r="K2391" s="832">
        <v>784.29646017699122</v>
      </c>
      <c r="L2391" s="849"/>
      <c r="M2391" s="849"/>
      <c r="N2391" s="832"/>
      <c r="O2391" s="832"/>
      <c r="P2391" s="849"/>
      <c r="Q2391" s="849"/>
      <c r="R2391" s="837"/>
      <c r="S2391" s="850"/>
    </row>
    <row r="2392" spans="1:19" ht="14.45" customHeight="1" x14ac:dyDescent="0.2">
      <c r="A2392" s="831" t="s">
        <v>6366</v>
      </c>
      <c r="B2392" s="832" t="s">
        <v>6743</v>
      </c>
      <c r="C2392" s="832" t="s">
        <v>616</v>
      </c>
      <c r="D2392" s="832" t="s">
        <v>6348</v>
      </c>
      <c r="E2392" s="832" t="s">
        <v>6368</v>
      </c>
      <c r="F2392" s="832" t="s">
        <v>6577</v>
      </c>
      <c r="G2392" s="832" t="s">
        <v>6576</v>
      </c>
      <c r="H2392" s="849">
        <v>1.43</v>
      </c>
      <c r="I2392" s="849">
        <v>336.45</v>
      </c>
      <c r="J2392" s="832"/>
      <c r="K2392" s="832">
        <v>235.27972027972029</v>
      </c>
      <c r="L2392" s="849"/>
      <c r="M2392" s="849"/>
      <c r="N2392" s="832"/>
      <c r="O2392" s="832"/>
      <c r="P2392" s="849"/>
      <c r="Q2392" s="849"/>
      <c r="R2392" s="837"/>
      <c r="S2392" s="850"/>
    </row>
    <row r="2393" spans="1:19" ht="14.45" customHeight="1" x14ac:dyDescent="0.2">
      <c r="A2393" s="831" t="s">
        <v>6366</v>
      </c>
      <c r="B2393" s="832" t="s">
        <v>6743</v>
      </c>
      <c r="C2393" s="832" t="s">
        <v>616</v>
      </c>
      <c r="D2393" s="832" t="s">
        <v>6348</v>
      </c>
      <c r="E2393" s="832" t="s">
        <v>6368</v>
      </c>
      <c r="F2393" s="832" t="s">
        <v>6578</v>
      </c>
      <c r="G2393" s="832" t="s">
        <v>6576</v>
      </c>
      <c r="H2393" s="849">
        <v>0.49</v>
      </c>
      <c r="I2393" s="849">
        <v>1152.92</v>
      </c>
      <c r="J2393" s="832"/>
      <c r="K2393" s="832">
        <v>2352.8979591836737</v>
      </c>
      <c r="L2393" s="849"/>
      <c r="M2393" s="849"/>
      <c r="N2393" s="832"/>
      <c r="O2393" s="832"/>
      <c r="P2393" s="849"/>
      <c r="Q2393" s="849"/>
      <c r="R2393" s="837"/>
      <c r="S2393" s="850"/>
    </row>
    <row r="2394" spans="1:19" ht="14.45" customHeight="1" x14ac:dyDescent="0.2">
      <c r="A2394" s="831" t="s">
        <v>6366</v>
      </c>
      <c r="B2394" s="832" t="s">
        <v>6743</v>
      </c>
      <c r="C2394" s="832" t="s">
        <v>616</v>
      </c>
      <c r="D2394" s="832" t="s">
        <v>6348</v>
      </c>
      <c r="E2394" s="832" t="s">
        <v>6644</v>
      </c>
      <c r="F2394" s="832" t="s">
        <v>6647</v>
      </c>
      <c r="G2394" s="832" t="s">
        <v>6648</v>
      </c>
      <c r="H2394" s="849">
        <v>1</v>
      </c>
      <c r="I2394" s="849">
        <v>867</v>
      </c>
      <c r="J2394" s="832"/>
      <c r="K2394" s="832">
        <v>867</v>
      </c>
      <c r="L2394" s="849"/>
      <c r="M2394" s="849"/>
      <c r="N2394" s="832"/>
      <c r="O2394" s="832"/>
      <c r="P2394" s="849"/>
      <c r="Q2394" s="849"/>
      <c r="R2394" s="837"/>
      <c r="S2394" s="850"/>
    </row>
    <row r="2395" spans="1:19" ht="14.45" customHeight="1" x14ac:dyDescent="0.2">
      <c r="A2395" s="831" t="s">
        <v>6366</v>
      </c>
      <c r="B2395" s="832" t="s">
        <v>6743</v>
      </c>
      <c r="C2395" s="832" t="s">
        <v>616</v>
      </c>
      <c r="D2395" s="832" t="s">
        <v>6348</v>
      </c>
      <c r="E2395" s="832" t="s">
        <v>6657</v>
      </c>
      <c r="F2395" s="832" t="s">
        <v>6660</v>
      </c>
      <c r="G2395" s="832" t="s">
        <v>6661</v>
      </c>
      <c r="H2395" s="849">
        <v>5</v>
      </c>
      <c r="I2395" s="849">
        <v>610</v>
      </c>
      <c r="J2395" s="832"/>
      <c r="K2395" s="832">
        <v>122</v>
      </c>
      <c r="L2395" s="849"/>
      <c r="M2395" s="849"/>
      <c r="N2395" s="832"/>
      <c r="O2395" s="832"/>
      <c r="P2395" s="849"/>
      <c r="Q2395" s="849"/>
      <c r="R2395" s="837"/>
      <c r="S2395" s="850"/>
    </row>
    <row r="2396" spans="1:19" ht="14.45" customHeight="1" x14ac:dyDescent="0.2">
      <c r="A2396" s="831" t="s">
        <v>6366</v>
      </c>
      <c r="B2396" s="832" t="s">
        <v>6743</v>
      </c>
      <c r="C2396" s="832" t="s">
        <v>616</v>
      </c>
      <c r="D2396" s="832" t="s">
        <v>6348</v>
      </c>
      <c r="E2396" s="832" t="s">
        <v>6657</v>
      </c>
      <c r="F2396" s="832" t="s">
        <v>6662</v>
      </c>
      <c r="G2396" s="832" t="s">
        <v>6663</v>
      </c>
      <c r="H2396" s="849">
        <v>18</v>
      </c>
      <c r="I2396" s="849">
        <v>2646</v>
      </c>
      <c r="J2396" s="832"/>
      <c r="K2396" s="832">
        <v>147</v>
      </c>
      <c r="L2396" s="849"/>
      <c r="M2396" s="849"/>
      <c r="N2396" s="832"/>
      <c r="O2396" s="832"/>
      <c r="P2396" s="849"/>
      <c r="Q2396" s="849"/>
      <c r="R2396" s="837"/>
      <c r="S2396" s="850"/>
    </row>
    <row r="2397" spans="1:19" ht="14.45" customHeight="1" x14ac:dyDescent="0.2">
      <c r="A2397" s="831" t="s">
        <v>6366</v>
      </c>
      <c r="B2397" s="832" t="s">
        <v>6743</v>
      </c>
      <c r="C2397" s="832" t="s">
        <v>616</v>
      </c>
      <c r="D2397" s="832" t="s">
        <v>6348</v>
      </c>
      <c r="E2397" s="832" t="s">
        <v>6657</v>
      </c>
      <c r="F2397" s="832" t="s">
        <v>6666</v>
      </c>
      <c r="G2397" s="832" t="s">
        <v>6667</v>
      </c>
      <c r="H2397" s="849">
        <v>155</v>
      </c>
      <c r="I2397" s="849">
        <v>5735</v>
      </c>
      <c r="J2397" s="832"/>
      <c r="K2397" s="832">
        <v>37</v>
      </c>
      <c r="L2397" s="849"/>
      <c r="M2397" s="849"/>
      <c r="N2397" s="832"/>
      <c r="O2397" s="832"/>
      <c r="P2397" s="849">
        <v>2</v>
      </c>
      <c r="Q2397" s="849">
        <v>76</v>
      </c>
      <c r="R2397" s="837"/>
      <c r="S2397" s="850">
        <v>38</v>
      </c>
    </row>
    <row r="2398" spans="1:19" ht="14.45" customHeight="1" x14ac:dyDescent="0.2">
      <c r="A2398" s="831" t="s">
        <v>6366</v>
      </c>
      <c r="B2398" s="832" t="s">
        <v>6743</v>
      </c>
      <c r="C2398" s="832" t="s">
        <v>616</v>
      </c>
      <c r="D2398" s="832" t="s">
        <v>6348</v>
      </c>
      <c r="E2398" s="832" t="s">
        <v>6657</v>
      </c>
      <c r="F2398" s="832" t="s">
        <v>6668</v>
      </c>
      <c r="G2398" s="832" t="s">
        <v>6669</v>
      </c>
      <c r="H2398" s="849">
        <v>1</v>
      </c>
      <c r="I2398" s="849">
        <v>5</v>
      </c>
      <c r="J2398" s="832"/>
      <c r="K2398" s="832">
        <v>5</v>
      </c>
      <c r="L2398" s="849"/>
      <c r="M2398" s="849"/>
      <c r="N2398" s="832"/>
      <c r="O2398" s="832"/>
      <c r="P2398" s="849"/>
      <c r="Q2398" s="849"/>
      <c r="R2398" s="837"/>
      <c r="S2398" s="850"/>
    </row>
    <row r="2399" spans="1:19" ht="14.45" customHeight="1" x14ac:dyDescent="0.2">
      <c r="A2399" s="831" t="s">
        <v>6366</v>
      </c>
      <c r="B2399" s="832" t="s">
        <v>6743</v>
      </c>
      <c r="C2399" s="832" t="s">
        <v>616</v>
      </c>
      <c r="D2399" s="832" t="s">
        <v>6348</v>
      </c>
      <c r="E2399" s="832" t="s">
        <v>6657</v>
      </c>
      <c r="F2399" s="832" t="s">
        <v>6670</v>
      </c>
      <c r="G2399" s="832" t="s">
        <v>6671</v>
      </c>
      <c r="H2399" s="849">
        <v>1</v>
      </c>
      <c r="I2399" s="849">
        <v>5</v>
      </c>
      <c r="J2399" s="832"/>
      <c r="K2399" s="832">
        <v>5</v>
      </c>
      <c r="L2399" s="849"/>
      <c r="M2399" s="849"/>
      <c r="N2399" s="832"/>
      <c r="O2399" s="832"/>
      <c r="P2399" s="849"/>
      <c r="Q2399" s="849"/>
      <c r="R2399" s="837"/>
      <c r="S2399" s="850"/>
    </row>
    <row r="2400" spans="1:19" ht="14.45" customHeight="1" x14ac:dyDescent="0.2">
      <c r="A2400" s="831" t="s">
        <v>6366</v>
      </c>
      <c r="B2400" s="832" t="s">
        <v>6743</v>
      </c>
      <c r="C2400" s="832" t="s">
        <v>616</v>
      </c>
      <c r="D2400" s="832" t="s">
        <v>6348</v>
      </c>
      <c r="E2400" s="832" t="s">
        <v>6657</v>
      </c>
      <c r="F2400" s="832" t="s">
        <v>6674</v>
      </c>
      <c r="G2400" s="832" t="s">
        <v>6675</v>
      </c>
      <c r="H2400" s="849">
        <v>10</v>
      </c>
      <c r="I2400" s="849">
        <v>1770</v>
      </c>
      <c r="J2400" s="832"/>
      <c r="K2400" s="832">
        <v>177</v>
      </c>
      <c r="L2400" s="849"/>
      <c r="M2400" s="849"/>
      <c r="N2400" s="832"/>
      <c r="O2400" s="832"/>
      <c r="P2400" s="849"/>
      <c r="Q2400" s="849"/>
      <c r="R2400" s="837"/>
      <c r="S2400" s="850"/>
    </row>
    <row r="2401" spans="1:19" ht="14.45" customHeight="1" x14ac:dyDescent="0.2">
      <c r="A2401" s="831" t="s">
        <v>6366</v>
      </c>
      <c r="B2401" s="832" t="s">
        <v>6743</v>
      </c>
      <c r="C2401" s="832" t="s">
        <v>616</v>
      </c>
      <c r="D2401" s="832" t="s">
        <v>6348</v>
      </c>
      <c r="E2401" s="832" t="s">
        <v>6657</v>
      </c>
      <c r="F2401" s="832" t="s">
        <v>6768</v>
      </c>
      <c r="G2401" s="832" t="s">
        <v>6769</v>
      </c>
      <c r="H2401" s="849">
        <v>751</v>
      </c>
      <c r="I2401" s="849">
        <v>536965</v>
      </c>
      <c r="J2401" s="832">
        <v>5.0743243243243246</v>
      </c>
      <c r="K2401" s="832">
        <v>715</v>
      </c>
      <c r="L2401" s="849">
        <v>148</v>
      </c>
      <c r="M2401" s="849">
        <v>105820</v>
      </c>
      <c r="N2401" s="832">
        <v>1</v>
      </c>
      <c r="O2401" s="832">
        <v>715</v>
      </c>
      <c r="P2401" s="849">
        <v>188</v>
      </c>
      <c r="Q2401" s="849">
        <v>134420</v>
      </c>
      <c r="R2401" s="837">
        <v>1.2702702702702702</v>
      </c>
      <c r="S2401" s="850">
        <v>715</v>
      </c>
    </row>
    <row r="2402" spans="1:19" ht="14.45" customHeight="1" x14ac:dyDescent="0.2">
      <c r="A2402" s="831" t="s">
        <v>6366</v>
      </c>
      <c r="B2402" s="832" t="s">
        <v>6743</v>
      </c>
      <c r="C2402" s="832" t="s">
        <v>616</v>
      </c>
      <c r="D2402" s="832" t="s">
        <v>6348</v>
      </c>
      <c r="E2402" s="832" t="s">
        <v>6657</v>
      </c>
      <c r="F2402" s="832" t="s">
        <v>6770</v>
      </c>
      <c r="G2402" s="832" t="s">
        <v>6771</v>
      </c>
      <c r="H2402" s="849">
        <v>11</v>
      </c>
      <c r="I2402" s="849">
        <v>6941</v>
      </c>
      <c r="J2402" s="832"/>
      <c r="K2402" s="832">
        <v>631</v>
      </c>
      <c r="L2402" s="849"/>
      <c r="M2402" s="849"/>
      <c r="N2402" s="832"/>
      <c r="O2402" s="832"/>
      <c r="P2402" s="849"/>
      <c r="Q2402" s="849"/>
      <c r="R2402" s="837"/>
      <c r="S2402" s="850"/>
    </row>
    <row r="2403" spans="1:19" ht="14.45" customHeight="1" x14ac:dyDescent="0.2">
      <c r="A2403" s="831" t="s">
        <v>6366</v>
      </c>
      <c r="B2403" s="832" t="s">
        <v>6743</v>
      </c>
      <c r="C2403" s="832" t="s">
        <v>616</v>
      </c>
      <c r="D2403" s="832" t="s">
        <v>6348</v>
      </c>
      <c r="E2403" s="832" t="s">
        <v>6657</v>
      </c>
      <c r="F2403" s="832" t="s">
        <v>6776</v>
      </c>
      <c r="G2403" s="832" t="s">
        <v>6777</v>
      </c>
      <c r="H2403" s="849">
        <v>28</v>
      </c>
      <c r="I2403" s="849">
        <v>3612</v>
      </c>
      <c r="J2403" s="832">
        <v>14</v>
      </c>
      <c r="K2403" s="832">
        <v>129</v>
      </c>
      <c r="L2403" s="849">
        <v>2</v>
      </c>
      <c r="M2403" s="849">
        <v>258</v>
      </c>
      <c r="N2403" s="832">
        <v>1</v>
      </c>
      <c r="O2403" s="832">
        <v>129</v>
      </c>
      <c r="P2403" s="849">
        <v>4</v>
      </c>
      <c r="Q2403" s="849">
        <v>520</v>
      </c>
      <c r="R2403" s="837">
        <v>2.0155038759689923</v>
      </c>
      <c r="S2403" s="850">
        <v>130</v>
      </c>
    </row>
    <row r="2404" spans="1:19" ht="14.45" customHeight="1" x14ac:dyDescent="0.2">
      <c r="A2404" s="831" t="s">
        <v>6366</v>
      </c>
      <c r="B2404" s="832" t="s">
        <v>6743</v>
      </c>
      <c r="C2404" s="832" t="s">
        <v>616</v>
      </c>
      <c r="D2404" s="832" t="s">
        <v>6348</v>
      </c>
      <c r="E2404" s="832" t="s">
        <v>6657</v>
      </c>
      <c r="F2404" s="832" t="s">
        <v>6780</v>
      </c>
      <c r="G2404" s="832" t="s">
        <v>6781</v>
      </c>
      <c r="H2404" s="849">
        <v>1670</v>
      </c>
      <c r="I2404" s="849">
        <v>1467930</v>
      </c>
      <c r="J2404" s="832">
        <v>7.5909090909090908</v>
      </c>
      <c r="K2404" s="832">
        <v>879</v>
      </c>
      <c r="L2404" s="849">
        <v>220</v>
      </c>
      <c r="M2404" s="849">
        <v>193380</v>
      </c>
      <c r="N2404" s="832">
        <v>1</v>
      </c>
      <c r="O2404" s="832">
        <v>879</v>
      </c>
      <c r="P2404" s="849">
        <v>470</v>
      </c>
      <c r="Q2404" s="849">
        <v>414070</v>
      </c>
      <c r="R2404" s="837">
        <v>2.1412245320095149</v>
      </c>
      <c r="S2404" s="850">
        <v>881</v>
      </c>
    </row>
    <row r="2405" spans="1:19" ht="14.45" customHeight="1" x14ac:dyDescent="0.2">
      <c r="A2405" s="831" t="s">
        <v>6366</v>
      </c>
      <c r="B2405" s="832" t="s">
        <v>6743</v>
      </c>
      <c r="C2405" s="832" t="s">
        <v>616</v>
      </c>
      <c r="D2405" s="832" t="s">
        <v>6348</v>
      </c>
      <c r="E2405" s="832" t="s">
        <v>6657</v>
      </c>
      <c r="F2405" s="832" t="s">
        <v>6680</v>
      </c>
      <c r="G2405" s="832" t="s">
        <v>6681</v>
      </c>
      <c r="H2405" s="849">
        <v>27</v>
      </c>
      <c r="I2405" s="849">
        <v>6561</v>
      </c>
      <c r="J2405" s="832"/>
      <c r="K2405" s="832">
        <v>243</v>
      </c>
      <c r="L2405" s="849"/>
      <c r="M2405" s="849"/>
      <c r="N2405" s="832"/>
      <c r="O2405" s="832"/>
      <c r="P2405" s="849"/>
      <c r="Q2405" s="849"/>
      <c r="R2405" s="837"/>
      <c r="S2405" s="850"/>
    </row>
    <row r="2406" spans="1:19" ht="14.45" customHeight="1" x14ac:dyDescent="0.2">
      <c r="A2406" s="831" t="s">
        <v>6366</v>
      </c>
      <c r="B2406" s="832" t="s">
        <v>6743</v>
      </c>
      <c r="C2406" s="832" t="s">
        <v>616</v>
      </c>
      <c r="D2406" s="832" t="s">
        <v>6348</v>
      </c>
      <c r="E2406" s="832" t="s">
        <v>6657</v>
      </c>
      <c r="F2406" s="832" t="s">
        <v>6682</v>
      </c>
      <c r="G2406" s="832" t="s">
        <v>6683</v>
      </c>
      <c r="H2406" s="849">
        <v>13</v>
      </c>
      <c r="I2406" s="849">
        <v>433.32</v>
      </c>
      <c r="J2406" s="832"/>
      <c r="K2406" s="832">
        <v>33.332307692307694</v>
      </c>
      <c r="L2406" s="849"/>
      <c r="M2406" s="849"/>
      <c r="N2406" s="832"/>
      <c r="O2406" s="832"/>
      <c r="P2406" s="849"/>
      <c r="Q2406" s="849"/>
      <c r="R2406" s="837"/>
      <c r="S2406" s="850"/>
    </row>
    <row r="2407" spans="1:19" ht="14.45" customHeight="1" x14ac:dyDescent="0.2">
      <c r="A2407" s="831" t="s">
        <v>6366</v>
      </c>
      <c r="B2407" s="832" t="s">
        <v>6743</v>
      </c>
      <c r="C2407" s="832" t="s">
        <v>616</v>
      </c>
      <c r="D2407" s="832" t="s">
        <v>6348</v>
      </c>
      <c r="E2407" s="832" t="s">
        <v>6657</v>
      </c>
      <c r="F2407" s="832" t="s">
        <v>6684</v>
      </c>
      <c r="G2407" s="832" t="s">
        <v>6685</v>
      </c>
      <c r="H2407" s="849">
        <v>42</v>
      </c>
      <c r="I2407" s="849">
        <v>1554</v>
      </c>
      <c r="J2407" s="832">
        <v>6</v>
      </c>
      <c r="K2407" s="832">
        <v>37</v>
      </c>
      <c r="L2407" s="849">
        <v>7</v>
      </c>
      <c r="M2407" s="849">
        <v>259</v>
      </c>
      <c r="N2407" s="832">
        <v>1</v>
      </c>
      <c r="O2407" s="832">
        <v>37</v>
      </c>
      <c r="P2407" s="849">
        <v>11</v>
      </c>
      <c r="Q2407" s="849">
        <v>418</v>
      </c>
      <c r="R2407" s="837">
        <v>1.613899613899614</v>
      </c>
      <c r="S2407" s="850">
        <v>38</v>
      </c>
    </row>
    <row r="2408" spans="1:19" ht="14.45" customHeight="1" x14ac:dyDescent="0.2">
      <c r="A2408" s="831" t="s">
        <v>6366</v>
      </c>
      <c r="B2408" s="832" t="s">
        <v>6743</v>
      </c>
      <c r="C2408" s="832" t="s">
        <v>616</v>
      </c>
      <c r="D2408" s="832" t="s">
        <v>6348</v>
      </c>
      <c r="E2408" s="832" t="s">
        <v>6657</v>
      </c>
      <c r="F2408" s="832" t="s">
        <v>6688</v>
      </c>
      <c r="G2408" s="832" t="s">
        <v>6689</v>
      </c>
      <c r="H2408" s="849">
        <v>66</v>
      </c>
      <c r="I2408" s="849">
        <v>2112</v>
      </c>
      <c r="J2408" s="832"/>
      <c r="K2408" s="832">
        <v>32</v>
      </c>
      <c r="L2408" s="849"/>
      <c r="M2408" s="849"/>
      <c r="N2408" s="832"/>
      <c r="O2408" s="832"/>
      <c r="P2408" s="849">
        <v>3</v>
      </c>
      <c r="Q2408" s="849">
        <v>99</v>
      </c>
      <c r="R2408" s="837"/>
      <c r="S2408" s="850">
        <v>33</v>
      </c>
    </row>
    <row r="2409" spans="1:19" ht="14.45" customHeight="1" x14ac:dyDescent="0.2">
      <c r="A2409" s="831" t="s">
        <v>6366</v>
      </c>
      <c r="B2409" s="832" t="s">
        <v>6743</v>
      </c>
      <c r="C2409" s="832" t="s">
        <v>616</v>
      </c>
      <c r="D2409" s="832" t="s">
        <v>6348</v>
      </c>
      <c r="E2409" s="832" t="s">
        <v>6657</v>
      </c>
      <c r="F2409" s="832" t="s">
        <v>6690</v>
      </c>
      <c r="G2409" s="832" t="s">
        <v>6691</v>
      </c>
      <c r="H2409" s="849">
        <v>3</v>
      </c>
      <c r="I2409" s="849">
        <v>1065</v>
      </c>
      <c r="J2409" s="832"/>
      <c r="K2409" s="832">
        <v>355</v>
      </c>
      <c r="L2409" s="849"/>
      <c r="M2409" s="849"/>
      <c r="N2409" s="832"/>
      <c r="O2409" s="832"/>
      <c r="P2409" s="849"/>
      <c r="Q2409" s="849"/>
      <c r="R2409" s="837"/>
      <c r="S2409" s="850"/>
    </row>
    <row r="2410" spans="1:19" ht="14.45" customHeight="1" x14ac:dyDescent="0.2">
      <c r="A2410" s="831" t="s">
        <v>6366</v>
      </c>
      <c r="B2410" s="832" t="s">
        <v>6743</v>
      </c>
      <c r="C2410" s="832" t="s">
        <v>616</v>
      </c>
      <c r="D2410" s="832" t="s">
        <v>6348</v>
      </c>
      <c r="E2410" s="832" t="s">
        <v>6657</v>
      </c>
      <c r="F2410" s="832" t="s">
        <v>6694</v>
      </c>
      <c r="G2410" s="832" t="s">
        <v>6695</v>
      </c>
      <c r="H2410" s="849">
        <v>10</v>
      </c>
      <c r="I2410" s="849">
        <v>1320</v>
      </c>
      <c r="J2410" s="832"/>
      <c r="K2410" s="832">
        <v>132</v>
      </c>
      <c r="L2410" s="849"/>
      <c r="M2410" s="849"/>
      <c r="N2410" s="832"/>
      <c r="O2410" s="832"/>
      <c r="P2410" s="849"/>
      <c r="Q2410" s="849"/>
      <c r="R2410" s="837"/>
      <c r="S2410" s="850"/>
    </row>
    <row r="2411" spans="1:19" ht="14.45" customHeight="1" x14ac:dyDescent="0.2">
      <c r="A2411" s="831" t="s">
        <v>6366</v>
      </c>
      <c r="B2411" s="832" t="s">
        <v>6743</v>
      </c>
      <c r="C2411" s="832" t="s">
        <v>616</v>
      </c>
      <c r="D2411" s="832" t="s">
        <v>6348</v>
      </c>
      <c r="E2411" s="832" t="s">
        <v>6657</v>
      </c>
      <c r="F2411" s="832" t="s">
        <v>6696</v>
      </c>
      <c r="G2411" s="832" t="s">
        <v>6697</v>
      </c>
      <c r="H2411" s="849"/>
      <c r="I2411" s="849"/>
      <c r="J2411" s="832"/>
      <c r="K2411" s="832"/>
      <c r="L2411" s="849">
        <v>0</v>
      </c>
      <c r="M2411" s="849">
        <v>0</v>
      </c>
      <c r="N2411" s="832"/>
      <c r="O2411" s="832"/>
      <c r="P2411" s="849"/>
      <c r="Q2411" s="849"/>
      <c r="R2411" s="837"/>
      <c r="S2411" s="850"/>
    </row>
    <row r="2412" spans="1:19" ht="14.45" customHeight="1" x14ac:dyDescent="0.2">
      <c r="A2412" s="831" t="s">
        <v>6366</v>
      </c>
      <c r="B2412" s="832" t="s">
        <v>6743</v>
      </c>
      <c r="C2412" s="832" t="s">
        <v>616</v>
      </c>
      <c r="D2412" s="832" t="s">
        <v>6348</v>
      </c>
      <c r="E2412" s="832" t="s">
        <v>6657</v>
      </c>
      <c r="F2412" s="832" t="s">
        <v>6700</v>
      </c>
      <c r="G2412" s="832" t="s">
        <v>6701</v>
      </c>
      <c r="H2412" s="849">
        <v>77</v>
      </c>
      <c r="I2412" s="849">
        <v>4543</v>
      </c>
      <c r="J2412" s="832"/>
      <c r="K2412" s="832">
        <v>59</v>
      </c>
      <c r="L2412" s="849"/>
      <c r="M2412" s="849"/>
      <c r="N2412" s="832"/>
      <c r="O2412" s="832"/>
      <c r="P2412" s="849">
        <v>2</v>
      </c>
      <c r="Q2412" s="849">
        <v>122</v>
      </c>
      <c r="R2412" s="837"/>
      <c r="S2412" s="850">
        <v>61</v>
      </c>
    </row>
    <row r="2413" spans="1:19" ht="14.45" customHeight="1" x14ac:dyDescent="0.2">
      <c r="A2413" s="831" t="s">
        <v>6366</v>
      </c>
      <c r="B2413" s="832" t="s">
        <v>6743</v>
      </c>
      <c r="C2413" s="832" t="s">
        <v>616</v>
      </c>
      <c r="D2413" s="832" t="s">
        <v>6348</v>
      </c>
      <c r="E2413" s="832" t="s">
        <v>6657</v>
      </c>
      <c r="F2413" s="832" t="s">
        <v>6790</v>
      </c>
      <c r="G2413" s="832" t="s">
        <v>6791</v>
      </c>
      <c r="H2413" s="849">
        <v>57</v>
      </c>
      <c r="I2413" s="849">
        <v>110808</v>
      </c>
      <c r="J2413" s="832">
        <v>4.7475578406169667</v>
      </c>
      <c r="K2413" s="832">
        <v>1944</v>
      </c>
      <c r="L2413" s="849">
        <v>12</v>
      </c>
      <c r="M2413" s="849">
        <v>23340</v>
      </c>
      <c r="N2413" s="832">
        <v>1</v>
      </c>
      <c r="O2413" s="832">
        <v>1945</v>
      </c>
      <c r="P2413" s="849">
        <v>6</v>
      </c>
      <c r="Q2413" s="849">
        <v>11700</v>
      </c>
      <c r="R2413" s="837">
        <v>0.50128534704370176</v>
      </c>
      <c r="S2413" s="850">
        <v>1950</v>
      </c>
    </row>
    <row r="2414" spans="1:19" ht="14.45" customHeight="1" x14ac:dyDescent="0.2">
      <c r="A2414" s="831" t="s">
        <v>6366</v>
      </c>
      <c r="B2414" s="832" t="s">
        <v>6743</v>
      </c>
      <c r="C2414" s="832" t="s">
        <v>616</v>
      </c>
      <c r="D2414" s="832" t="s">
        <v>6348</v>
      </c>
      <c r="E2414" s="832" t="s">
        <v>6657</v>
      </c>
      <c r="F2414" s="832" t="s">
        <v>6792</v>
      </c>
      <c r="G2414" s="832" t="s">
        <v>6793</v>
      </c>
      <c r="H2414" s="849">
        <v>4</v>
      </c>
      <c r="I2414" s="849">
        <v>59204</v>
      </c>
      <c r="J2414" s="832"/>
      <c r="K2414" s="832">
        <v>14801</v>
      </c>
      <c r="L2414" s="849"/>
      <c r="M2414" s="849"/>
      <c r="N2414" s="832"/>
      <c r="O2414" s="832"/>
      <c r="P2414" s="849"/>
      <c r="Q2414" s="849"/>
      <c r="R2414" s="837"/>
      <c r="S2414" s="850"/>
    </row>
    <row r="2415" spans="1:19" ht="14.45" customHeight="1" x14ac:dyDescent="0.2">
      <c r="A2415" s="831" t="s">
        <v>6366</v>
      </c>
      <c r="B2415" s="832" t="s">
        <v>6743</v>
      </c>
      <c r="C2415" s="832" t="s">
        <v>616</v>
      </c>
      <c r="D2415" s="832" t="s">
        <v>3257</v>
      </c>
      <c r="E2415" s="832" t="s">
        <v>6657</v>
      </c>
      <c r="F2415" s="832" t="s">
        <v>6674</v>
      </c>
      <c r="G2415" s="832" t="s">
        <v>6675</v>
      </c>
      <c r="H2415" s="849"/>
      <c r="I2415" s="849"/>
      <c r="J2415" s="832"/>
      <c r="K2415" s="832"/>
      <c r="L2415" s="849"/>
      <c r="M2415" s="849"/>
      <c r="N2415" s="832"/>
      <c r="O2415" s="832"/>
      <c r="P2415" s="849">
        <v>1</v>
      </c>
      <c r="Q2415" s="849">
        <v>179</v>
      </c>
      <c r="R2415" s="837"/>
      <c r="S2415" s="850">
        <v>179</v>
      </c>
    </row>
    <row r="2416" spans="1:19" ht="14.45" customHeight="1" x14ac:dyDescent="0.2">
      <c r="A2416" s="831" t="s">
        <v>6366</v>
      </c>
      <c r="B2416" s="832" t="s">
        <v>6743</v>
      </c>
      <c r="C2416" s="832" t="s">
        <v>616</v>
      </c>
      <c r="D2416" s="832" t="s">
        <v>3257</v>
      </c>
      <c r="E2416" s="832" t="s">
        <v>6657</v>
      </c>
      <c r="F2416" s="832" t="s">
        <v>6682</v>
      </c>
      <c r="G2416" s="832" t="s">
        <v>6683</v>
      </c>
      <c r="H2416" s="849"/>
      <c r="I2416" s="849"/>
      <c r="J2416" s="832"/>
      <c r="K2416" s="832"/>
      <c r="L2416" s="849"/>
      <c r="M2416" s="849"/>
      <c r="N2416" s="832"/>
      <c r="O2416" s="832"/>
      <c r="P2416" s="849">
        <v>1</v>
      </c>
      <c r="Q2416" s="849">
        <v>33.33</v>
      </c>
      <c r="R2416" s="837"/>
      <c r="S2416" s="850">
        <v>33.33</v>
      </c>
    </row>
    <row r="2417" spans="1:19" ht="14.45" customHeight="1" x14ac:dyDescent="0.2">
      <c r="A2417" s="831" t="s">
        <v>6366</v>
      </c>
      <c r="B2417" s="832" t="s">
        <v>6743</v>
      </c>
      <c r="C2417" s="832" t="s">
        <v>616</v>
      </c>
      <c r="D2417" s="832" t="s">
        <v>3258</v>
      </c>
      <c r="E2417" s="832" t="s">
        <v>6368</v>
      </c>
      <c r="F2417" s="832" t="s">
        <v>6369</v>
      </c>
      <c r="G2417" s="832" t="s">
        <v>6370</v>
      </c>
      <c r="H2417" s="849">
        <v>0.60000000000000009</v>
      </c>
      <c r="I2417" s="849">
        <v>32.47</v>
      </c>
      <c r="J2417" s="832"/>
      <c r="K2417" s="832">
        <v>54.11666666666666</v>
      </c>
      <c r="L2417" s="849"/>
      <c r="M2417" s="849"/>
      <c r="N2417" s="832"/>
      <c r="O2417" s="832"/>
      <c r="P2417" s="849">
        <v>3</v>
      </c>
      <c r="Q2417" s="849">
        <v>162.91999999999999</v>
      </c>
      <c r="R2417" s="837"/>
      <c r="S2417" s="850">
        <v>54.306666666666665</v>
      </c>
    </row>
    <row r="2418" spans="1:19" ht="14.45" customHeight="1" x14ac:dyDescent="0.2">
      <c r="A2418" s="831" t="s">
        <v>6366</v>
      </c>
      <c r="B2418" s="832" t="s">
        <v>6743</v>
      </c>
      <c r="C2418" s="832" t="s">
        <v>616</v>
      </c>
      <c r="D2418" s="832" t="s">
        <v>3258</v>
      </c>
      <c r="E2418" s="832" t="s">
        <v>6368</v>
      </c>
      <c r="F2418" s="832" t="s">
        <v>6371</v>
      </c>
      <c r="G2418" s="832" t="s">
        <v>6370</v>
      </c>
      <c r="H2418" s="849">
        <v>2.8</v>
      </c>
      <c r="I2418" s="849">
        <v>303.14999999999998</v>
      </c>
      <c r="J2418" s="832">
        <v>1.4001016072418251</v>
      </c>
      <c r="K2418" s="832">
        <v>108.26785714285714</v>
      </c>
      <c r="L2418" s="849">
        <v>2</v>
      </c>
      <c r="M2418" s="849">
        <v>216.52</v>
      </c>
      <c r="N2418" s="832">
        <v>1</v>
      </c>
      <c r="O2418" s="832">
        <v>108.26</v>
      </c>
      <c r="P2418" s="849">
        <v>5.2</v>
      </c>
      <c r="Q2418" s="849">
        <v>565.44000000000005</v>
      </c>
      <c r="R2418" s="837">
        <v>2.6114908553482357</v>
      </c>
      <c r="S2418" s="850">
        <v>108.73846153846155</v>
      </c>
    </row>
    <row r="2419" spans="1:19" ht="14.45" customHeight="1" x14ac:dyDescent="0.2">
      <c r="A2419" s="831" t="s">
        <v>6366</v>
      </c>
      <c r="B2419" s="832" t="s">
        <v>6743</v>
      </c>
      <c r="C2419" s="832" t="s">
        <v>616</v>
      </c>
      <c r="D2419" s="832" t="s">
        <v>3258</v>
      </c>
      <c r="E2419" s="832" t="s">
        <v>6368</v>
      </c>
      <c r="F2419" s="832" t="s">
        <v>6375</v>
      </c>
      <c r="G2419" s="832" t="s">
        <v>6376</v>
      </c>
      <c r="H2419" s="849">
        <v>2.2000000000000002</v>
      </c>
      <c r="I2419" s="849">
        <v>28.299999999999997</v>
      </c>
      <c r="J2419" s="832">
        <v>1.8329015544041449</v>
      </c>
      <c r="K2419" s="832">
        <v>12.863636363636362</v>
      </c>
      <c r="L2419" s="849">
        <v>1.2</v>
      </c>
      <c r="M2419" s="849">
        <v>15.44</v>
      </c>
      <c r="N2419" s="832">
        <v>1</v>
      </c>
      <c r="O2419" s="832">
        <v>12.866666666666667</v>
      </c>
      <c r="P2419" s="849">
        <v>2</v>
      </c>
      <c r="Q2419" s="849">
        <v>25.72</v>
      </c>
      <c r="R2419" s="837">
        <v>1.6658031088082901</v>
      </c>
      <c r="S2419" s="850">
        <v>12.86</v>
      </c>
    </row>
    <row r="2420" spans="1:19" ht="14.45" customHeight="1" x14ac:dyDescent="0.2">
      <c r="A2420" s="831" t="s">
        <v>6366</v>
      </c>
      <c r="B2420" s="832" t="s">
        <v>6743</v>
      </c>
      <c r="C2420" s="832" t="s">
        <v>616</v>
      </c>
      <c r="D2420" s="832" t="s">
        <v>3258</v>
      </c>
      <c r="E2420" s="832" t="s">
        <v>6368</v>
      </c>
      <c r="F2420" s="832" t="s">
        <v>6377</v>
      </c>
      <c r="G2420" s="832" t="s">
        <v>6378</v>
      </c>
      <c r="H2420" s="849">
        <v>1.5</v>
      </c>
      <c r="I2420" s="849">
        <v>308.10000000000002</v>
      </c>
      <c r="J2420" s="832">
        <v>0.62104414432574084</v>
      </c>
      <c r="K2420" s="832">
        <v>205.4</v>
      </c>
      <c r="L2420" s="849">
        <v>2.9</v>
      </c>
      <c r="M2420" s="849">
        <v>496.1</v>
      </c>
      <c r="N2420" s="832">
        <v>1</v>
      </c>
      <c r="O2420" s="832">
        <v>171.06896551724139</v>
      </c>
      <c r="P2420" s="849">
        <v>8.8999999999999986</v>
      </c>
      <c r="Q2420" s="849">
        <v>1653</v>
      </c>
      <c r="R2420" s="837">
        <v>3.3319895182422896</v>
      </c>
      <c r="S2420" s="850">
        <v>185.73033707865173</v>
      </c>
    </row>
    <row r="2421" spans="1:19" ht="14.45" customHeight="1" x14ac:dyDescent="0.2">
      <c r="A2421" s="831" t="s">
        <v>6366</v>
      </c>
      <c r="B2421" s="832" t="s">
        <v>6743</v>
      </c>
      <c r="C2421" s="832" t="s">
        <v>616</v>
      </c>
      <c r="D2421" s="832" t="s">
        <v>3258</v>
      </c>
      <c r="E2421" s="832" t="s">
        <v>6368</v>
      </c>
      <c r="F2421" s="832" t="s">
        <v>6379</v>
      </c>
      <c r="G2421" s="832" t="s">
        <v>6380</v>
      </c>
      <c r="H2421" s="849">
        <v>9</v>
      </c>
      <c r="I2421" s="849">
        <v>50832.3</v>
      </c>
      <c r="J2421" s="832">
        <v>0.4660298582995952</v>
      </c>
      <c r="K2421" s="832">
        <v>5648.0333333333338</v>
      </c>
      <c r="L2421" s="849">
        <v>23</v>
      </c>
      <c r="M2421" s="849">
        <v>109075.2</v>
      </c>
      <c r="N2421" s="832">
        <v>1</v>
      </c>
      <c r="O2421" s="832">
        <v>4742.3999999999996</v>
      </c>
      <c r="P2421" s="849"/>
      <c r="Q2421" s="849"/>
      <c r="R2421" s="837"/>
      <c r="S2421" s="850"/>
    </row>
    <row r="2422" spans="1:19" ht="14.45" customHeight="1" x14ac:dyDescent="0.2">
      <c r="A2422" s="831" t="s">
        <v>6366</v>
      </c>
      <c r="B2422" s="832" t="s">
        <v>6743</v>
      </c>
      <c r="C2422" s="832" t="s">
        <v>616</v>
      </c>
      <c r="D2422" s="832" t="s">
        <v>3258</v>
      </c>
      <c r="E2422" s="832" t="s">
        <v>6368</v>
      </c>
      <c r="F2422" s="832" t="s">
        <v>6382</v>
      </c>
      <c r="G2422" s="832" t="s">
        <v>1496</v>
      </c>
      <c r="H2422" s="849"/>
      <c r="I2422" s="849"/>
      <c r="J2422" s="832"/>
      <c r="K2422" s="832"/>
      <c r="L2422" s="849">
        <v>42</v>
      </c>
      <c r="M2422" s="849">
        <v>571.16</v>
      </c>
      <c r="N2422" s="832">
        <v>1</v>
      </c>
      <c r="O2422" s="832">
        <v>13.599047619047619</v>
      </c>
      <c r="P2422" s="849">
        <v>22</v>
      </c>
      <c r="Q2422" s="849">
        <v>294.14</v>
      </c>
      <c r="R2422" s="837">
        <v>0.51498704391063799</v>
      </c>
      <c r="S2422" s="850">
        <v>13.37</v>
      </c>
    </row>
    <row r="2423" spans="1:19" ht="14.45" customHeight="1" x14ac:dyDescent="0.2">
      <c r="A2423" s="831" t="s">
        <v>6366</v>
      </c>
      <c r="B2423" s="832" t="s">
        <v>6743</v>
      </c>
      <c r="C2423" s="832" t="s">
        <v>616</v>
      </c>
      <c r="D2423" s="832" t="s">
        <v>3258</v>
      </c>
      <c r="E2423" s="832" t="s">
        <v>6368</v>
      </c>
      <c r="F2423" s="832" t="s">
        <v>6744</v>
      </c>
      <c r="G2423" s="832" t="s">
        <v>6745</v>
      </c>
      <c r="H2423" s="849"/>
      <c r="I2423" s="849"/>
      <c r="J2423" s="832"/>
      <c r="K2423" s="832"/>
      <c r="L2423" s="849"/>
      <c r="M2423" s="849"/>
      <c r="N2423" s="832"/>
      <c r="O2423" s="832"/>
      <c r="P2423" s="849">
        <v>1</v>
      </c>
      <c r="Q2423" s="849">
        <v>227.34</v>
      </c>
      <c r="R2423" s="837"/>
      <c r="S2423" s="850">
        <v>227.34</v>
      </c>
    </row>
    <row r="2424" spans="1:19" ht="14.45" customHeight="1" x14ac:dyDescent="0.2">
      <c r="A2424" s="831" t="s">
        <v>6366</v>
      </c>
      <c r="B2424" s="832" t="s">
        <v>6743</v>
      </c>
      <c r="C2424" s="832" t="s">
        <v>616</v>
      </c>
      <c r="D2424" s="832" t="s">
        <v>3258</v>
      </c>
      <c r="E2424" s="832" t="s">
        <v>6368</v>
      </c>
      <c r="F2424" s="832" t="s">
        <v>6383</v>
      </c>
      <c r="G2424" s="832" t="s">
        <v>2258</v>
      </c>
      <c r="H2424" s="849">
        <v>5</v>
      </c>
      <c r="I2424" s="849">
        <v>33105.75</v>
      </c>
      <c r="J2424" s="832"/>
      <c r="K2424" s="832">
        <v>6621.15</v>
      </c>
      <c r="L2424" s="849"/>
      <c r="M2424" s="849"/>
      <c r="N2424" s="832"/>
      <c r="O2424" s="832"/>
      <c r="P2424" s="849">
        <v>4</v>
      </c>
      <c r="Q2424" s="849">
        <v>16254.08</v>
      </c>
      <c r="R2424" s="837"/>
      <c r="S2424" s="850">
        <v>4063.52</v>
      </c>
    </row>
    <row r="2425" spans="1:19" ht="14.45" customHeight="1" x14ac:dyDescent="0.2">
      <c r="A2425" s="831" t="s">
        <v>6366</v>
      </c>
      <c r="B2425" s="832" t="s">
        <v>6743</v>
      </c>
      <c r="C2425" s="832" t="s">
        <v>616</v>
      </c>
      <c r="D2425" s="832" t="s">
        <v>3258</v>
      </c>
      <c r="E2425" s="832" t="s">
        <v>6368</v>
      </c>
      <c r="F2425" s="832" t="s">
        <v>6384</v>
      </c>
      <c r="G2425" s="832" t="s">
        <v>2208</v>
      </c>
      <c r="H2425" s="849">
        <v>9.61</v>
      </c>
      <c r="I2425" s="849">
        <v>3515.29</v>
      </c>
      <c r="J2425" s="832"/>
      <c r="K2425" s="832">
        <v>365.79500520291367</v>
      </c>
      <c r="L2425" s="849"/>
      <c r="M2425" s="849"/>
      <c r="N2425" s="832"/>
      <c r="O2425" s="832"/>
      <c r="P2425" s="849"/>
      <c r="Q2425" s="849"/>
      <c r="R2425" s="837"/>
      <c r="S2425" s="850"/>
    </row>
    <row r="2426" spans="1:19" ht="14.45" customHeight="1" x14ac:dyDescent="0.2">
      <c r="A2426" s="831" t="s">
        <v>6366</v>
      </c>
      <c r="B2426" s="832" t="s">
        <v>6743</v>
      </c>
      <c r="C2426" s="832" t="s">
        <v>616</v>
      </c>
      <c r="D2426" s="832" t="s">
        <v>3258</v>
      </c>
      <c r="E2426" s="832" t="s">
        <v>6368</v>
      </c>
      <c r="F2426" s="832" t="s">
        <v>6385</v>
      </c>
      <c r="G2426" s="832" t="s">
        <v>976</v>
      </c>
      <c r="H2426" s="849">
        <v>7.89</v>
      </c>
      <c r="I2426" s="849">
        <v>1590.66</v>
      </c>
      <c r="J2426" s="832"/>
      <c r="K2426" s="832">
        <v>201.6045627376426</v>
      </c>
      <c r="L2426" s="849"/>
      <c r="M2426" s="849"/>
      <c r="N2426" s="832"/>
      <c r="O2426" s="832"/>
      <c r="P2426" s="849">
        <v>0.19</v>
      </c>
      <c r="Q2426" s="849">
        <v>19.86</v>
      </c>
      <c r="R2426" s="837"/>
      <c r="S2426" s="850">
        <v>104.52631578947368</v>
      </c>
    </row>
    <row r="2427" spans="1:19" ht="14.45" customHeight="1" x14ac:dyDescent="0.2">
      <c r="A2427" s="831" t="s">
        <v>6366</v>
      </c>
      <c r="B2427" s="832" t="s">
        <v>6743</v>
      </c>
      <c r="C2427" s="832" t="s">
        <v>616</v>
      </c>
      <c r="D2427" s="832" t="s">
        <v>3258</v>
      </c>
      <c r="E2427" s="832" t="s">
        <v>6368</v>
      </c>
      <c r="F2427" s="832" t="s">
        <v>6386</v>
      </c>
      <c r="G2427" s="832" t="s">
        <v>976</v>
      </c>
      <c r="H2427" s="849">
        <v>2.25</v>
      </c>
      <c r="I2427" s="849">
        <v>907.19</v>
      </c>
      <c r="J2427" s="832"/>
      <c r="K2427" s="832">
        <v>403.19555555555559</v>
      </c>
      <c r="L2427" s="849"/>
      <c r="M2427" s="849"/>
      <c r="N2427" s="832"/>
      <c r="O2427" s="832"/>
      <c r="P2427" s="849">
        <v>0.8</v>
      </c>
      <c r="Q2427" s="849">
        <v>126.72</v>
      </c>
      <c r="R2427" s="837"/>
      <c r="S2427" s="850">
        <v>158.39999999999998</v>
      </c>
    </row>
    <row r="2428" spans="1:19" ht="14.45" customHeight="1" x14ac:dyDescent="0.2">
      <c r="A2428" s="831" t="s">
        <v>6366</v>
      </c>
      <c r="B2428" s="832" t="s">
        <v>6743</v>
      </c>
      <c r="C2428" s="832" t="s">
        <v>616</v>
      </c>
      <c r="D2428" s="832" t="s">
        <v>3258</v>
      </c>
      <c r="E2428" s="832" t="s">
        <v>6368</v>
      </c>
      <c r="F2428" s="832" t="s">
        <v>6387</v>
      </c>
      <c r="G2428" s="832" t="s">
        <v>976</v>
      </c>
      <c r="H2428" s="849">
        <v>0.14000000000000001</v>
      </c>
      <c r="I2428" s="849">
        <v>112.9</v>
      </c>
      <c r="J2428" s="832"/>
      <c r="K2428" s="832">
        <v>806.42857142857144</v>
      </c>
      <c r="L2428" s="849"/>
      <c r="M2428" s="849"/>
      <c r="N2428" s="832"/>
      <c r="O2428" s="832"/>
      <c r="P2428" s="849">
        <v>0.35</v>
      </c>
      <c r="Q2428" s="849">
        <v>113.58</v>
      </c>
      <c r="R2428" s="837"/>
      <c r="S2428" s="850">
        <v>324.51428571428573</v>
      </c>
    </row>
    <row r="2429" spans="1:19" ht="14.45" customHeight="1" x14ac:dyDescent="0.2">
      <c r="A2429" s="831" t="s">
        <v>6366</v>
      </c>
      <c r="B2429" s="832" t="s">
        <v>6743</v>
      </c>
      <c r="C2429" s="832" t="s">
        <v>616</v>
      </c>
      <c r="D2429" s="832" t="s">
        <v>3258</v>
      </c>
      <c r="E2429" s="832" t="s">
        <v>6368</v>
      </c>
      <c r="F2429" s="832" t="s">
        <v>6388</v>
      </c>
      <c r="G2429" s="832" t="s">
        <v>6389</v>
      </c>
      <c r="H2429" s="849"/>
      <c r="I2429" s="849"/>
      <c r="J2429" s="832"/>
      <c r="K2429" s="832"/>
      <c r="L2429" s="849"/>
      <c r="M2429" s="849"/>
      <c r="N2429" s="832"/>
      <c r="O2429" s="832"/>
      <c r="P2429" s="849">
        <v>3</v>
      </c>
      <c r="Q2429" s="849">
        <v>61323.94</v>
      </c>
      <c r="R2429" s="837"/>
      <c r="S2429" s="850">
        <v>20441.313333333335</v>
      </c>
    </row>
    <row r="2430" spans="1:19" ht="14.45" customHeight="1" x14ac:dyDescent="0.2">
      <c r="A2430" s="831" t="s">
        <v>6366</v>
      </c>
      <c r="B2430" s="832" t="s">
        <v>6743</v>
      </c>
      <c r="C2430" s="832" t="s">
        <v>616</v>
      </c>
      <c r="D2430" s="832" t="s">
        <v>3258</v>
      </c>
      <c r="E2430" s="832" t="s">
        <v>6368</v>
      </c>
      <c r="F2430" s="832" t="s">
        <v>6401</v>
      </c>
      <c r="G2430" s="832" t="s">
        <v>6402</v>
      </c>
      <c r="H2430" s="849">
        <v>6</v>
      </c>
      <c r="I2430" s="849">
        <v>49767.42</v>
      </c>
      <c r="J2430" s="832">
        <v>1.5</v>
      </c>
      <c r="K2430" s="832">
        <v>8294.57</v>
      </c>
      <c r="L2430" s="849">
        <v>4</v>
      </c>
      <c r="M2430" s="849">
        <v>33178.28</v>
      </c>
      <c r="N2430" s="832">
        <v>1</v>
      </c>
      <c r="O2430" s="832">
        <v>8294.57</v>
      </c>
      <c r="P2430" s="849">
        <v>22</v>
      </c>
      <c r="Q2430" s="849">
        <v>181712.3</v>
      </c>
      <c r="R2430" s="837">
        <v>5.4768450926328907</v>
      </c>
      <c r="S2430" s="850">
        <v>8259.65</v>
      </c>
    </row>
    <row r="2431" spans="1:19" ht="14.45" customHeight="1" x14ac:dyDescent="0.2">
      <c r="A2431" s="831" t="s">
        <v>6366</v>
      </c>
      <c r="B2431" s="832" t="s">
        <v>6743</v>
      </c>
      <c r="C2431" s="832" t="s">
        <v>616</v>
      </c>
      <c r="D2431" s="832" t="s">
        <v>3258</v>
      </c>
      <c r="E2431" s="832" t="s">
        <v>6368</v>
      </c>
      <c r="F2431" s="832" t="s">
        <v>6403</v>
      </c>
      <c r="G2431" s="832" t="s">
        <v>6404</v>
      </c>
      <c r="H2431" s="849">
        <v>2</v>
      </c>
      <c r="I2431" s="849">
        <v>45337.96</v>
      </c>
      <c r="J2431" s="832"/>
      <c r="K2431" s="832">
        <v>22668.98</v>
      </c>
      <c r="L2431" s="849"/>
      <c r="M2431" s="849"/>
      <c r="N2431" s="832"/>
      <c r="O2431" s="832"/>
      <c r="P2431" s="849"/>
      <c r="Q2431" s="849"/>
      <c r="R2431" s="837"/>
      <c r="S2431" s="850"/>
    </row>
    <row r="2432" spans="1:19" ht="14.45" customHeight="1" x14ac:dyDescent="0.2">
      <c r="A2432" s="831" t="s">
        <v>6366</v>
      </c>
      <c r="B2432" s="832" t="s">
        <v>6743</v>
      </c>
      <c r="C2432" s="832" t="s">
        <v>616</v>
      </c>
      <c r="D2432" s="832" t="s">
        <v>3258</v>
      </c>
      <c r="E2432" s="832" t="s">
        <v>6368</v>
      </c>
      <c r="F2432" s="832" t="s">
        <v>6415</v>
      </c>
      <c r="G2432" s="832" t="s">
        <v>6416</v>
      </c>
      <c r="H2432" s="849">
        <v>7.42</v>
      </c>
      <c r="I2432" s="849">
        <v>1020.54</v>
      </c>
      <c r="J2432" s="832"/>
      <c r="K2432" s="832">
        <v>137.53908355795147</v>
      </c>
      <c r="L2432" s="849"/>
      <c r="M2432" s="849"/>
      <c r="N2432" s="832"/>
      <c r="O2432" s="832"/>
      <c r="P2432" s="849"/>
      <c r="Q2432" s="849"/>
      <c r="R2432" s="837"/>
      <c r="S2432" s="850"/>
    </row>
    <row r="2433" spans="1:19" ht="14.45" customHeight="1" x14ac:dyDescent="0.2">
      <c r="A2433" s="831" t="s">
        <v>6366</v>
      </c>
      <c r="B2433" s="832" t="s">
        <v>6743</v>
      </c>
      <c r="C2433" s="832" t="s">
        <v>616</v>
      </c>
      <c r="D2433" s="832" t="s">
        <v>3258</v>
      </c>
      <c r="E2433" s="832" t="s">
        <v>6368</v>
      </c>
      <c r="F2433" s="832" t="s">
        <v>6417</v>
      </c>
      <c r="G2433" s="832" t="s">
        <v>6416</v>
      </c>
      <c r="H2433" s="849">
        <v>5.57</v>
      </c>
      <c r="I2433" s="849">
        <v>3830.25</v>
      </c>
      <c r="J2433" s="832"/>
      <c r="K2433" s="832">
        <v>687.65709156193896</v>
      </c>
      <c r="L2433" s="849"/>
      <c r="M2433" s="849"/>
      <c r="N2433" s="832"/>
      <c r="O2433" s="832"/>
      <c r="P2433" s="849"/>
      <c r="Q2433" s="849"/>
      <c r="R2433" s="837"/>
      <c r="S2433" s="850"/>
    </row>
    <row r="2434" spans="1:19" ht="14.45" customHeight="1" x14ac:dyDescent="0.2">
      <c r="A2434" s="831" t="s">
        <v>6366</v>
      </c>
      <c r="B2434" s="832" t="s">
        <v>6743</v>
      </c>
      <c r="C2434" s="832" t="s">
        <v>616</v>
      </c>
      <c r="D2434" s="832" t="s">
        <v>3258</v>
      </c>
      <c r="E2434" s="832" t="s">
        <v>6368</v>
      </c>
      <c r="F2434" s="832" t="s">
        <v>6421</v>
      </c>
      <c r="G2434" s="832" t="s">
        <v>2258</v>
      </c>
      <c r="H2434" s="849"/>
      <c r="I2434" s="849"/>
      <c r="J2434" s="832"/>
      <c r="K2434" s="832"/>
      <c r="L2434" s="849"/>
      <c r="M2434" s="849"/>
      <c r="N2434" s="832"/>
      <c r="O2434" s="832"/>
      <c r="P2434" s="849">
        <v>9</v>
      </c>
      <c r="Q2434" s="849">
        <v>11617.74</v>
      </c>
      <c r="R2434" s="837"/>
      <c r="S2434" s="850">
        <v>1290.8599999999999</v>
      </c>
    </row>
    <row r="2435" spans="1:19" ht="14.45" customHeight="1" x14ac:dyDescent="0.2">
      <c r="A2435" s="831" t="s">
        <v>6366</v>
      </c>
      <c r="B2435" s="832" t="s">
        <v>6743</v>
      </c>
      <c r="C2435" s="832" t="s">
        <v>616</v>
      </c>
      <c r="D2435" s="832" t="s">
        <v>3258</v>
      </c>
      <c r="E2435" s="832" t="s">
        <v>6368</v>
      </c>
      <c r="F2435" s="832" t="s">
        <v>6422</v>
      </c>
      <c r="G2435" s="832" t="s">
        <v>673</v>
      </c>
      <c r="H2435" s="849"/>
      <c r="I2435" s="849"/>
      <c r="J2435" s="832"/>
      <c r="K2435" s="832"/>
      <c r="L2435" s="849">
        <v>0.1</v>
      </c>
      <c r="M2435" s="849">
        <v>4.7</v>
      </c>
      <c r="N2435" s="832">
        <v>1</v>
      </c>
      <c r="O2435" s="832">
        <v>47</v>
      </c>
      <c r="P2435" s="849"/>
      <c r="Q2435" s="849"/>
      <c r="R2435" s="837"/>
      <c r="S2435" s="850"/>
    </row>
    <row r="2436" spans="1:19" ht="14.45" customHeight="1" x14ac:dyDescent="0.2">
      <c r="A2436" s="831" t="s">
        <v>6366</v>
      </c>
      <c r="B2436" s="832" t="s">
        <v>6743</v>
      </c>
      <c r="C2436" s="832" t="s">
        <v>616</v>
      </c>
      <c r="D2436" s="832" t="s">
        <v>3258</v>
      </c>
      <c r="E2436" s="832" t="s">
        <v>6368</v>
      </c>
      <c r="F2436" s="832" t="s">
        <v>6423</v>
      </c>
      <c r="G2436" s="832" t="s">
        <v>1445</v>
      </c>
      <c r="H2436" s="849">
        <v>3.6000000000000005</v>
      </c>
      <c r="I2436" s="849">
        <v>655.74</v>
      </c>
      <c r="J2436" s="832">
        <v>0.63607880416331208</v>
      </c>
      <c r="K2436" s="832">
        <v>182.14999999999998</v>
      </c>
      <c r="L2436" s="849">
        <v>5.8</v>
      </c>
      <c r="M2436" s="849">
        <v>1030.9099999999999</v>
      </c>
      <c r="N2436" s="832">
        <v>1</v>
      </c>
      <c r="O2436" s="832">
        <v>177.74310344827583</v>
      </c>
      <c r="P2436" s="849">
        <v>20.799999999999997</v>
      </c>
      <c r="Q2436" s="849">
        <v>3644.81</v>
      </c>
      <c r="R2436" s="837">
        <v>3.5355268646147584</v>
      </c>
      <c r="S2436" s="850">
        <v>175.23125000000002</v>
      </c>
    </row>
    <row r="2437" spans="1:19" ht="14.45" customHeight="1" x14ac:dyDescent="0.2">
      <c r="A2437" s="831" t="s">
        <v>6366</v>
      </c>
      <c r="B2437" s="832" t="s">
        <v>6743</v>
      </c>
      <c r="C2437" s="832" t="s">
        <v>616</v>
      </c>
      <c r="D2437" s="832" t="s">
        <v>3258</v>
      </c>
      <c r="E2437" s="832" t="s">
        <v>6368</v>
      </c>
      <c r="F2437" s="832" t="s">
        <v>6424</v>
      </c>
      <c r="G2437" s="832" t="s">
        <v>881</v>
      </c>
      <c r="H2437" s="849">
        <v>11.2</v>
      </c>
      <c r="I2437" s="849">
        <v>818.32</v>
      </c>
      <c r="J2437" s="832">
        <v>1.6913378666060395</v>
      </c>
      <c r="K2437" s="832">
        <v>73.064285714285717</v>
      </c>
      <c r="L2437" s="849">
        <v>7.4</v>
      </c>
      <c r="M2437" s="849">
        <v>483.83</v>
      </c>
      <c r="N2437" s="832">
        <v>1</v>
      </c>
      <c r="O2437" s="832">
        <v>65.382432432432424</v>
      </c>
      <c r="P2437" s="849">
        <v>14.7</v>
      </c>
      <c r="Q2437" s="849">
        <v>883.15</v>
      </c>
      <c r="R2437" s="837">
        <v>1.8253312113758966</v>
      </c>
      <c r="S2437" s="850">
        <v>60.07823129251701</v>
      </c>
    </row>
    <row r="2438" spans="1:19" ht="14.45" customHeight="1" x14ac:dyDescent="0.2">
      <c r="A2438" s="831" t="s">
        <v>6366</v>
      </c>
      <c r="B2438" s="832" t="s">
        <v>6743</v>
      </c>
      <c r="C2438" s="832" t="s">
        <v>616</v>
      </c>
      <c r="D2438" s="832" t="s">
        <v>3258</v>
      </c>
      <c r="E2438" s="832" t="s">
        <v>6368</v>
      </c>
      <c r="F2438" s="832" t="s">
        <v>6425</v>
      </c>
      <c r="G2438" s="832" t="s">
        <v>3373</v>
      </c>
      <c r="H2438" s="849">
        <v>0.6</v>
      </c>
      <c r="I2438" s="849">
        <v>291.87</v>
      </c>
      <c r="J2438" s="832">
        <v>0.27801908898668343</v>
      </c>
      <c r="K2438" s="832">
        <v>486.45000000000005</v>
      </c>
      <c r="L2438" s="849">
        <v>1.53</v>
      </c>
      <c r="M2438" s="849">
        <v>1049.82</v>
      </c>
      <c r="N2438" s="832">
        <v>1</v>
      </c>
      <c r="O2438" s="832">
        <v>686.15686274509801</v>
      </c>
      <c r="P2438" s="849">
        <v>0.83</v>
      </c>
      <c r="Q2438" s="849">
        <v>569.49</v>
      </c>
      <c r="R2438" s="837">
        <v>0.54246442247242388</v>
      </c>
      <c r="S2438" s="850">
        <v>686.13253012048199</v>
      </c>
    </row>
    <row r="2439" spans="1:19" ht="14.45" customHeight="1" x14ac:dyDescent="0.2">
      <c r="A2439" s="831" t="s">
        <v>6366</v>
      </c>
      <c r="B2439" s="832" t="s">
        <v>6743</v>
      </c>
      <c r="C2439" s="832" t="s">
        <v>616</v>
      </c>
      <c r="D2439" s="832" t="s">
        <v>3258</v>
      </c>
      <c r="E2439" s="832" t="s">
        <v>6368</v>
      </c>
      <c r="F2439" s="832" t="s">
        <v>6426</v>
      </c>
      <c r="G2439" s="832" t="s">
        <v>3373</v>
      </c>
      <c r="H2439" s="849">
        <v>2</v>
      </c>
      <c r="I2439" s="849">
        <v>243.22</v>
      </c>
      <c r="J2439" s="832">
        <v>0.4725930243855046</v>
      </c>
      <c r="K2439" s="832">
        <v>121.61</v>
      </c>
      <c r="L2439" s="849">
        <v>3</v>
      </c>
      <c r="M2439" s="849">
        <v>514.65000000000009</v>
      </c>
      <c r="N2439" s="832">
        <v>1</v>
      </c>
      <c r="O2439" s="832">
        <v>171.55000000000004</v>
      </c>
      <c r="P2439" s="849">
        <v>2</v>
      </c>
      <c r="Q2439" s="849">
        <v>343.1</v>
      </c>
      <c r="R2439" s="837">
        <v>0.66666666666666663</v>
      </c>
      <c r="S2439" s="850">
        <v>171.55</v>
      </c>
    </row>
    <row r="2440" spans="1:19" ht="14.45" customHeight="1" x14ac:dyDescent="0.2">
      <c r="A2440" s="831" t="s">
        <v>6366</v>
      </c>
      <c r="B2440" s="832" t="s">
        <v>6743</v>
      </c>
      <c r="C2440" s="832" t="s">
        <v>616</v>
      </c>
      <c r="D2440" s="832" t="s">
        <v>3258</v>
      </c>
      <c r="E2440" s="832" t="s">
        <v>6368</v>
      </c>
      <c r="F2440" s="832" t="s">
        <v>6427</v>
      </c>
      <c r="G2440" s="832" t="s">
        <v>3373</v>
      </c>
      <c r="H2440" s="849">
        <v>1.3599999999999999</v>
      </c>
      <c r="I2440" s="849">
        <v>330.79</v>
      </c>
      <c r="J2440" s="832">
        <v>0.19130208483937197</v>
      </c>
      <c r="K2440" s="832">
        <v>243.22794117647064</v>
      </c>
      <c r="L2440" s="849">
        <v>5.04</v>
      </c>
      <c r="M2440" s="849">
        <v>1729.1499999999999</v>
      </c>
      <c r="N2440" s="832">
        <v>1</v>
      </c>
      <c r="O2440" s="832">
        <v>343.08531746031741</v>
      </c>
      <c r="P2440" s="849">
        <v>6.1300000000000008</v>
      </c>
      <c r="Q2440" s="849">
        <v>2103.13</v>
      </c>
      <c r="R2440" s="837">
        <v>1.2162796749848193</v>
      </c>
      <c r="S2440" s="850">
        <v>343.08809135399673</v>
      </c>
    </row>
    <row r="2441" spans="1:19" ht="14.45" customHeight="1" x14ac:dyDescent="0.2">
      <c r="A2441" s="831" t="s">
        <v>6366</v>
      </c>
      <c r="B2441" s="832" t="s">
        <v>6743</v>
      </c>
      <c r="C2441" s="832" t="s">
        <v>616</v>
      </c>
      <c r="D2441" s="832" t="s">
        <v>3258</v>
      </c>
      <c r="E2441" s="832" t="s">
        <v>6368</v>
      </c>
      <c r="F2441" s="832" t="s">
        <v>6429</v>
      </c>
      <c r="G2441" s="832" t="s">
        <v>2004</v>
      </c>
      <c r="H2441" s="849">
        <v>0.01</v>
      </c>
      <c r="I2441" s="849">
        <v>23.81</v>
      </c>
      <c r="J2441" s="832"/>
      <c r="K2441" s="832">
        <v>2381</v>
      </c>
      <c r="L2441" s="849"/>
      <c r="M2441" s="849"/>
      <c r="N2441" s="832"/>
      <c r="O2441" s="832"/>
      <c r="P2441" s="849"/>
      <c r="Q2441" s="849"/>
      <c r="R2441" s="837"/>
      <c r="S2441" s="850"/>
    </row>
    <row r="2442" spans="1:19" ht="14.45" customHeight="1" x14ac:dyDescent="0.2">
      <c r="A2442" s="831" t="s">
        <v>6366</v>
      </c>
      <c r="B2442" s="832" t="s">
        <v>6743</v>
      </c>
      <c r="C2442" s="832" t="s">
        <v>616</v>
      </c>
      <c r="D2442" s="832" t="s">
        <v>3258</v>
      </c>
      <c r="E2442" s="832" t="s">
        <v>6368</v>
      </c>
      <c r="F2442" s="832" t="s">
        <v>6430</v>
      </c>
      <c r="G2442" s="832" t="s">
        <v>6431</v>
      </c>
      <c r="H2442" s="849"/>
      <c r="I2442" s="849"/>
      <c r="J2442" s="832"/>
      <c r="K2442" s="832"/>
      <c r="L2442" s="849">
        <v>0.04</v>
      </c>
      <c r="M2442" s="849">
        <v>11.06</v>
      </c>
      <c r="N2442" s="832">
        <v>1</v>
      </c>
      <c r="O2442" s="832">
        <v>276.5</v>
      </c>
      <c r="P2442" s="849">
        <v>0.02</v>
      </c>
      <c r="Q2442" s="849">
        <v>4.17</v>
      </c>
      <c r="R2442" s="837">
        <v>0.37703435804701624</v>
      </c>
      <c r="S2442" s="850">
        <v>208.5</v>
      </c>
    </row>
    <row r="2443" spans="1:19" ht="14.45" customHeight="1" x14ac:dyDescent="0.2">
      <c r="A2443" s="831" t="s">
        <v>6366</v>
      </c>
      <c r="B2443" s="832" t="s">
        <v>6743</v>
      </c>
      <c r="C2443" s="832" t="s">
        <v>616</v>
      </c>
      <c r="D2443" s="832" t="s">
        <v>3258</v>
      </c>
      <c r="E2443" s="832" t="s">
        <v>6368</v>
      </c>
      <c r="F2443" s="832" t="s">
        <v>6432</v>
      </c>
      <c r="G2443" s="832" t="s">
        <v>6433</v>
      </c>
      <c r="H2443" s="849">
        <v>2.8000000000000003</v>
      </c>
      <c r="I2443" s="849">
        <v>328.44</v>
      </c>
      <c r="J2443" s="832">
        <v>0.55999999999999994</v>
      </c>
      <c r="K2443" s="832">
        <v>117.29999999999998</v>
      </c>
      <c r="L2443" s="849">
        <v>5</v>
      </c>
      <c r="M2443" s="849">
        <v>586.5</v>
      </c>
      <c r="N2443" s="832">
        <v>1</v>
      </c>
      <c r="O2443" s="832">
        <v>117.3</v>
      </c>
      <c r="P2443" s="849">
        <v>18</v>
      </c>
      <c r="Q2443" s="849">
        <v>2111.4</v>
      </c>
      <c r="R2443" s="837">
        <v>3.6</v>
      </c>
      <c r="S2443" s="850">
        <v>117.30000000000001</v>
      </c>
    </row>
    <row r="2444" spans="1:19" ht="14.45" customHeight="1" x14ac:dyDescent="0.2">
      <c r="A2444" s="831" t="s">
        <v>6366</v>
      </c>
      <c r="B2444" s="832" t="s">
        <v>6743</v>
      </c>
      <c r="C2444" s="832" t="s">
        <v>616</v>
      </c>
      <c r="D2444" s="832" t="s">
        <v>3258</v>
      </c>
      <c r="E2444" s="832" t="s">
        <v>6368</v>
      </c>
      <c r="F2444" s="832" t="s">
        <v>6434</v>
      </c>
      <c r="G2444" s="832" t="s">
        <v>1451</v>
      </c>
      <c r="H2444" s="849"/>
      <c r="I2444" s="849"/>
      <c r="J2444" s="832"/>
      <c r="K2444" s="832"/>
      <c r="L2444" s="849"/>
      <c r="M2444" s="849"/>
      <c r="N2444" s="832"/>
      <c r="O2444" s="832"/>
      <c r="P2444" s="849">
        <v>0.4</v>
      </c>
      <c r="Q2444" s="849">
        <v>26.630000000000003</v>
      </c>
      <c r="R2444" s="837"/>
      <c r="S2444" s="850">
        <v>66.575000000000003</v>
      </c>
    </row>
    <row r="2445" spans="1:19" ht="14.45" customHeight="1" x14ac:dyDescent="0.2">
      <c r="A2445" s="831" t="s">
        <v>6366</v>
      </c>
      <c r="B2445" s="832" t="s">
        <v>6743</v>
      </c>
      <c r="C2445" s="832" t="s">
        <v>616</v>
      </c>
      <c r="D2445" s="832" t="s">
        <v>3258</v>
      </c>
      <c r="E2445" s="832" t="s">
        <v>6368</v>
      </c>
      <c r="F2445" s="832" t="s">
        <v>6436</v>
      </c>
      <c r="G2445" s="832" t="s">
        <v>2028</v>
      </c>
      <c r="H2445" s="849"/>
      <c r="I2445" s="849"/>
      <c r="J2445" s="832"/>
      <c r="K2445" s="832"/>
      <c r="L2445" s="849">
        <v>0.94</v>
      </c>
      <c r="M2445" s="849">
        <v>3301.63</v>
      </c>
      <c r="N2445" s="832">
        <v>1</v>
      </c>
      <c r="O2445" s="832">
        <v>3512.3723404255325</v>
      </c>
      <c r="P2445" s="849">
        <v>1.1100000000000001</v>
      </c>
      <c r="Q2445" s="849">
        <v>3936.7000000000003</v>
      </c>
      <c r="R2445" s="837">
        <v>1.1923504450831863</v>
      </c>
      <c r="S2445" s="850">
        <v>3546.5765765765764</v>
      </c>
    </row>
    <row r="2446" spans="1:19" ht="14.45" customHeight="1" x14ac:dyDescent="0.2">
      <c r="A2446" s="831" t="s">
        <v>6366</v>
      </c>
      <c r="B2446" s="832" t="s">
        <v>6743</v>
      </c>
      <c r="C2446" s="832" t="s">
        <v>616</v>
      </c>
      <c r="D2446" s="832" t="s">
        <v>3258</v>
      </c>
      <c r="E2446" s="832" t="s">
        <v>6368</v>
      </c>
      <c r="F2446" s="832" t="s">
        <v>6437</v>
      </c>
      <c r="G2446" s="832" t="s">
        <v>2028</v>
      </c>
      <c r="H2446" s="849"/>
      <c r="I2446" s="849"/>
      <c r="J2446" s="832"/>
      <c r="K2446" s="832"/>
      <c r="L2446" s="849">
        <v>0.09</v>
      </c>
      <c r="M2446" s="849">
        <v>1701.14</v>
      </c>
      <c r="N2446" s="832">
        <v>1</v>
      </c>
      <c r="O2446" s="832">
        <v>18901.555555555558</v>
      </c>
      <c r="P2446" s="849">
        <v>1.1100000000000001</v>
      </c>
      <c r="Q2446" s="849">
        <v>21614.49</v>
      </c>
      <c r="R2446" s="837">
        <v>12.70588546504109</v>
      </c>
      <c r="S2446" s="850">
        <v>19472.513513513513</v>
      </c>
    </row>
    <row r="2447" spans="1:19" ht="14.45" customHeight="1" x14ac:dyDescent="0.2">
      <c r="A2447" s="831" t="s">
        <v>6366</v>
      </c>
      <c r="B2447" s="832" t="s">
        <v>6743</v>
      </c>
      <c r="C2447" s="832" t="s">
        <v>616</v>
      </c>
      <c r="D2447" s="832" t="s">
        <v>3258</v>
      </c>
      <c r="E2447" s="832" t="s">
        <v>6368</v>
      </c>
      <c r="F2447" s="832" t="s">
        <v>6438</v>
      </c>
      <c r="G2447" s="832" t="s">
        <v>1936</v>
      </c>
      <c r="H2447" s="849">
        <v>0.43999999999999995</v>
      </c>
      <c r="I2447" s="849">
        <v>83.589999999999989</v>
      </c>
      <c r="J2447" s="832">
        <v>2.7770764119601328</v>
      </c>
      <c r="K2447" s="832">
        <v>189.97727272727272</v>
      </c>
      <c r="L2447" s="849">
        <v>0.15</v>
      </c>
      <c r="M2447" s="849">
        <v>30.099999999999998</v>
      </c>
      <c r="N2447" s="832">
        <v>1</v>
      </c>
      <c r="O2447" s="832">
        <v>200.66666666666666</v>
      </c>
      <c r="P2447" s="849">
        <v>0.24</v>
      </c>
      <c r="Q2447" s="849">
        <v>48.16</v>
      </c>
      <c r="R2447" s="837">
        <v>1.6</v>
      </c>
      <c r="S2447" s="850">
        <v>200.66666666666666</v>
      </c>
    </row>
    <row r="2448" spans="1:19" ht="14.45" customHeight="1" x14ac:dyDescent="0.2">
      <c r="A2448" s="831" t="s">
        <v>6366</v>
      </c>
      <c r="B2448" s="832" t="s">
        <v>6743</v>
      </c>
      <c r="C2448" s="832" t="s">
        <v>616</v>
      </c>
      <c r="D2448" s="832" t="s">
        <v>3258</v>
      </c>
      <c r="E2448" s="832" t="s">
        <v>6368</v>
      </c>
      <c r="F2448" s="832" t="s">
        <v>6439</v>
      </c>
      <c r="G2448" s="832" t="s">
        <v>2816</v>
      </c>
      <c r="H2448" s="849">
        <v>3.87</v>
      </c>
      <c r="I2448" s="849">
        <v>9105.69</v>
      </c>
      <c r="J2448" s="832">
        <v>1.0901414622232652</v>
      </c>
      <c r="K2448" s="832">
        <v>2352.8914728682171</v>
      </c>
      <c r="L2448" s="849">
        <v>3.55</v>
      </c>
      <c r="M2448" s="849">
        <v>8352.76</v>
      </c>
      <c r="N2448" s="832">
        <v>1</v>
      </c>
      <c r="O2448" s="832">
        <v>2352.8901408450706</v>
      </c>
      <c r="P2448" s="849"/>
      <c r="Q2448" s="849"/>
      <c r="R2448" s="837"/>
      <c r="S2448" s="850"/>
    </row>
    <row r="2449" spans="1:19" ht="14.45" customHeight="1" x14ac:dyDescent="0.2">
      <c r="A2449" s="831" t="s">
        <v>6366</v>
      </c>
      <c r="B2449" s="832" t="s">
        <v>6743</v>
      </c>
      <c r="C2449" s="832" t="s">
        <v>616</v>
      </c>
      <c r="D2449" s="832" t="s">
        <v>3258</v>
      </c>
      <c r="E2449" s="832" t="s">
        <v>6368</v>
      </c>
      <c r="F2449" s="832" t="s">
        <v>6442</v>
      </c>
      <c r="G2449" s="832" t="s">
        <v>6443</v>
      </c>
      <c r="H2449" s="849">
        <v>0.97</v>
      </c>
      <c r="I2449" s="849">
        <v>482.82</v>
      </c>
      <c r="J2449" s="832"/>
      <c r="K2449" s="832">
        <v>497.75257731958766</v>
      </c>
      <c r="L2449" s="849"/>
      <c r="M2449" s="849"/>
      <c r="N2449" s="832"/>
      <c r="O2449" s="832"/>
      <c r="P2449" s="849"/>
      <c r="Q2449" s="849"/>
      <c r="R2449" s="837"/>
      <c r="S2449" s="850"/>
    </row>
    <row r="2450" spans="1:19" ht="14.45" customHeight="1" x14ac:dyDescent="0.2">
      <c r="A2450" s="831" t="s">
        <v>6366</v>
      </c>
      <c r="B2450" s="832" t="s">
        <v>6743</v>
      </c>
      <c r="C2450" s="832" t="s">
        <v>616</v>
      </c>
      <c r="D2450" s="832" t="s">
        <v>3258</v>
      </c>
      <c r="E2450" s="832" t="s">
        <v>6368</v>
      </c>
      <c r="F2450" s="832" t="s">
        <v>6444</v>
      </c>
      <c r="G2450" s="832" t="s">
        <v>6443</v>
      </c>
      <c r="H2450" s="849">
        <v>3.71</v>
      </c>
      <c r="I2450" s="849">
        <v>615.54999999999995</v>
      </c>
      <c r="J2450" s="832"/>
      <c r="K2450" s="832">
        <v>165.9164420485175</v>
      </c>
      <c r="L2450" s="849"/>
      <c r="M2450" s="849"/>
      <c r="N2450" s="832"/>
      <c r="O2450" s="832"/>
      <c r="P2450" s="849"/>
      <c r="Q2450" s="849"/>
      <c r="R2450" s="837"/>
      <c r="S2450" s="850"/>
    </row>
    <row r="2451" spans="1:19" ht="14.45" customHeight="1" x14ac:dyDescent="0.2">
      <c r="A2451" s="831" t="s">
        <v>6366</v>
      </c>
      <c r="B2451" s="832" t="s">
        <v>6743</v>
      </c>
      <c r="C2451" s="832" t="s">
        <v>616</v>
      </c>
      <c r="D2451" s="832" t="s">
        <v>3258</v>
      </c>
      <c r="E2451" s="832" t="s">
        <v>6368</v>
      </c>
      <c r="F2451" s="832" t="s">
        <v>6447</v>
      </c>
      <c r="G2451" s="832" t="s">
        <v>6448</v>
      </c>
      <c r="H2451" s="849">
        <v>5.98</v>
      </c>
      <c r="I2451" s="849">
        <v>4279.74</v>
      </c>
      <c r="J2451" s="832"/>
      <c r="K2451" s="832">
        <v>715.67558528428083</v>
      </c>
      <c r="L2451" s="849"/>
      <c r="M2451" s="849"/>
      <c r="N2451" s="832"/>
      <c r="O2451" s="832"/>
      <c r="P2451" s="849"/>
      <c r="Q2451" s="849"/>
      <c r="R2451" s="837"/>
      <c r="S2451" s="850"/>
    </row>
    <row r="2452" spans="1:19" ht="14.45" customHeight="1" x14ac:dyDescent="0.2">
      <c r="A2452" s="831" t="s">
        <v>6366</v>
      </c>
      <c r="B2452" s="832" t="s">
        <v>6743</v>
      </c>
      <c r="C2452" s="832" t="s">
        <v>616</v>
      </c>
      <c r="D2452" s="832" t="s">
        <v>3258</v>
      </c>
      <c r="E2452" s="832" t="s">
        <v>6368</v>
      </c>
      <c r="F2452" s="832" t="s">
        <v>6449</v>
      </c>
      <c r="G2452" s="832" t="s">
        <v>6448</v>
      </c>
      <c r="H2452" s="849">
        <v>7.33</v>
      </c>
      <c r="I2452" s="849">
        <v>10496.13</v>
      </c>
      <c r="J2452" s="832"/>
      <c r="K2452" s="832">
        <v>1431.9413369713504</v>
      </c>
      <c r="L2452" s="849"/>
      <c r="M2452" s="849"/>
      <c r="N2452" s="832"/>
      <c r="O2452" s="832"/>
      <c r="P2452" s="849"/>
      <c r="Q2452" s="849"/>
      <c r="R2452" s="837"/>
      <c r="S2452" s="850"/>
    </row>
    <row r="2453" spans="1:19" ht="14.45" customHeight="1" x14ac:dyDescent="0.2">
      <c r="A2453" s="831" t="s">
        <v>6366</v>
      </c>
      <c r="B2453" s="832" t="s">
        <v>6743</v>
      </c>
      <c r="C2453" s="832" t="s">
        <v>616</v>
      </c>
      <c r="D2453" s="832" t="s">
        <v>3258</v>
      </c>
      <c r="E2453" s="832" t="s">
        <v>6368</v>
      </c>
      <c r="F2453" s="832" t="s">
        <v>6450</v>
      </c>
      <c r="G2453" s="832" t="s">
        <v>6451</v>
      </c>
      <c r="H2453" s="849">
        <v>3.22</v>
      </c>
      <c r="I2453" s="849">
        <v>758.17000000000007</v>
      </c>
      <c r="J2453" s="832"/>
      <c r="K2453" s="832">
        <v>235.45652173913044</v>
      </c>
      <c r="L2453" s="849"/>
      <c r="M2453" s="849"/>
      <c r="N2453" s="832"/>
      <c r="O2453" s="832"/>
      <c r="P2453" s="849"/>
      <c r="Q2453" s="849"/>
      <c r="R2453" s="837"/>
      <c r="S2453" s="850"/>
    </row>
    <row r="2454" spans="1:19" ht="14.45" customHeight="1" x14ac:dyDescent="0.2">
      <c r="A2454" s="831" t="s">
        <v>6366</v>
      </c>
      <c r="B2454" s="832" t="s">
        <v>6743</v>
      </c>
      <c r="C2454" s="832" t="s">
        <v>616</v>
      </c>
      <c r="D2454" s="832" t="s">
        <v>3258</v>
      </c>
      <c r="E2454" s="832" t="s">
        <v>6368</v>
      </c>
      <c r="F2454" s="832" t="s">
        <v>6458</v>
      </c>
      <c r="G2454" s="832" t="s">
        <v>2797</v>
      </c>
      <c r="H2454" s="849">
        <v>48.75</v>
      </c>
      <c r="I2454" s="849">
        <v>12859.23</v>
      </c>
      <c r="J2454" s="832">
        <v>3.4258574480895572</v>
      </c>
      <c r="K2454" s="832">
        <v>263.7790769230769</v>
      </c>
      <c r="L2454" s="849">
        <v>14.23</v>
      </c>
      <c r="M2454" s="849">
        <v>3753.58</v>
      </c>
      <c r="N2454" s="832">
        <v>1</v>
      </c>
      <c r="O2454" s="832">
        <v>263.77933942375262</v>
      </c>
      <c r="P2454" s="849">
        <v>16.23</v>
      </c>
      <c r="Q2454" s="849">
        <v>1278.27</v>
      </c>
      <c r="R2454" s="837">
        <v>0.34054689123450149</v>
      </c>
      <c r="S2454" s="850">
        <v>78.759704251386324</v>
      </c>
    </row>
    <row r="2455" spans="1:19" ht="14.45" customHeight="1" x14ac:dyDescent="0.2">
      <c r="A2455" s="831" t="s">
        <v>6366</v>
      </c>
      <c r="B2455" s="832" t="s">
        <v>6743</v>
      </c>
      <c r="C2455" s="832" t="s">
        <v>616</v>
      </c>
      <c r="D2455" s="832" t="s">
        <v>3258</v>
      </c>
      <c r="E2455" s="832" t="s">
        <v>6368</v>
      </c>
      <c r="F2455" s="832" t="s">
        <v>6466</v>
      </c>
      <c r="G2455" s="832" t="s">
        <v>6467</v>
      </c>
      <c r="H2455" s="849">
        <v>14</v>
      </c>
      <c r="I2455" s="849">
        <v>93962.68</v>
      </c>
      <c r="J2455" s="832">
        <v>0.58333333333333326</v>
      </c>
      <c r="K2455" s="832">
        <v>6711.62</v>
      </c>
      <c r="L2455" s="849">
        <v>24</v>
      </c>
      <c r="M2455" s="849">
        <v>161078.88</v>
      </c>
      <c r="N2455" s="832">
        <v>1</v>
      </c>
      <c r="O2455" s="832">
        <v>6711.62</v>
      </c>
      <c r="P2455" s="849">
        <v>35</v>
      </c>
      <c r="Q2455" s="849">
        <v>234731</v>
      </c>
      <c r="R2455" s="837">
        <v>1.4572425633950272</v>
      </c>
      <c r="S2455" s="850">
        <v>6706.6</v>
      </c>
    </row>
    <row r="2456" spans="1:19" ht="14.45" customHeight="1" x14ac:dyDescent="0.2">
      <c r="A2456" s="831" t="s">
        <v>6366</v>
      </c>
      <c r="B2456" s="832" t="s">
        <v>6743</v>
      </c>
      <c r="C2456" s="832" t="s">
        <v>616</v>
      </c>
      <c r="D2456" s="832" t="s">
        <v>3258</v>
      </c>
      <c r="E2456" s="832" t="s">
        <v>6368</v>
      </c>
      <c r="F2456" s="832" t="s">
        <v>6468</v>
      </c>
      <c r="G2456" s="832" t="s">
        <v>2797</v>
      </c>
      <c r="H2456" s="849">
        <v>9.7899999999999991</v>
      </c>
      <c r="I2456" s="849">
        <v>25824.420000000002</v>
      </c>
      <c r="J2456" s="832">
        <v>2.234829859209047</v>
      </c>
      <c r="K2456" s="832">
        <v>2637.8365679264562</v>
      </c>
      <c r="L2456" s="849">
        <v>5.2</v>
      </c>
      <c r="M2456" s="849">
        <v>11555.430000000002</v>
      </c>
      <c r="N2456" s="832">
        <v>1</v>
      </c>
      <c r="O2456" s="832">
        <v>2222.1980769230772</v>
      </c>
      <c r="P2456" s="849">
        <v>1.47</v>
      </c>
      <c r="Q2456" s="849">
        <v>700.5</v>
      </c>
      <c r="R2456" s="837">
        <v>6.0620850976553869E-2</v>
      </c>
      <c r="S2456" s="850">
        <v>476.53061224489795</v>
      </c>
    </row>
    <row r="2457" spans="1:19" ht="14.45" customHeight="1" x14ac:dyDescent="0.2">
      <c r="A2457" s="831" t="s">
        <v>6366</v>
      </c>
      <c r="B2457" s="832" t="s">
        <v>6743</v>
      </c>
      <c r="C2457" s="832" t="s">
        <v>616</v>
      </c>
      <c r="D2457" s="832" t="s">
        <v>3258</v>
      </c>
      <c r="E2457" s="832" t="s">
        <v>6368</v>
      </c>
      <c r="F2457" s="832" t="s">
        <v>6469</v>
      </c>
      <c r="G2457" s="832" t="s">
        <v>2797</v>
      </c>
      <c r="H2457" s="849">
        <v>16.95</v>
      </c>
      <c r="I2457" s="849">
        <v>22355.52</v>
      </c>
      <c r="J2457" s="832">
        <v>3.3899993176183365</v>
      </c>
      <c r="K2457" s="832">
        <v>1318.9097345132743</v>
      </c>
      <c r="L2457" s="849">
        <v>5</v>
      </c>
      <c r="M2457" s="849">
        <v>6594.55</v>
      </c>
      <c r="N2457" s="832">
        <v>1</v>
      </c>
      <c r="O2457" s="832">
        <v>1318.91</v>
      </c>
      <c r="P2457" s="849">
        <v>4</v>
      </c>
      <c r="Q2457" s="849">
        <v>898.6</v>
      </c>
      <c r="R2457" s="837">
        <v>0.13626403621172029</v>
      </c>
      <c r="S2457" s="850">
        <v>224.65</v>
      </c>
    </row>
    <row r="2458" spans="1:19" ht="14.45" customHeight="1" x14ac:dyDescent="0.2">
      <c r="A2458" s="831" t="s">
        <v>6366</v>
      </c>
      <c r="B2458" s="832" t="s">
        <v>6743</v>
      </c>
      <c r="C2458" s="832" t="s">
        <v>616</v>
      </c>
      <c r="D2458" s="832" t="s">
        <v>3258</v>
      </c>
      <c r="E2458" s="832" t="s">
        <v>6368</v>
      </c>
      <c r="F2458" s="832" t="s">
        <v>6472</v>
      </c>
      <c r="G2458" s="832" t="s">
        <v>2831</v>
      </c>
      <c r="H2458" s="849"/>
      <c r="I2458" s="849"/>
      <c r="J2458" s="832"/>
      <c r="K2458" s="832"/>
      <c r="L2458" s="849"/>
      <c r="M2458" s="849"/>
      <c r="N2458" s="832"/>
      <c r="O2458" s="832"/>
      <c r="P2458" s="849">
        <v>0.2</v>
      </c>
      <c r="Q2458" s="849">
        <v>106.72</v>
      </c>
      <c r="R2458" s="837"/>
      <c r="S2458" s="850">
        <v>533.59999999999991</v>
      </c>
    </row>
    <row r="2459" spans="1:19" ht="14.45" customHeight="1" x14ac:dyDescent="0.2">
      <c r="A2459" s="831" t="s">
        <v>6366</v>
      </c>
      <c r="B2459" s="832" t="s">
        <v>6743</v>
      </c>
      <c r="C2459" s="832" t="s">
        <v>616</v>
      </c>
      <c r="D2459" s="832" t="s">
        <v>3258</v>
      </c>
      <c r="E2459" s="832" t="s">
        <v>6368</v>
      </c>
      <c r="F2459" s="832" t="s">
        <v>6476</v>
      </c>
      <c r="G2459" s="832" t="s">
        <v>6477</v>
      </c>
      <c r="H2459" s="849"/>
      <c r="I2459" s="849"/>
      <c r="J2459" s="832"/>
      <c r="K2459" s="832"/>
      <c r="L2459" s="849">
        <v>2</v>
      </c>
      <c r="M2459" s="849">
        <v>6503.1</v>
      </c>
      <c r="N2459" s="832">
        <v>1</v>
      </c>
      <c r="O2459" s="832">
        <v>3251.55</v>
      </c>
      <c r="P2459" s="849">
        <v>3</v>
      </c>
      <c r="Q2459" s="849">
        <v>9675.8799999999992</v>
      </c>
      <c r="R2459" s="837">
        <v>1.4878873152804046</v>
      </c>
      <c r="S2459" s="850">
        <v>3225.2933333333331</v>
      </c>
    </row>
    <row r="2460" spans="1:19" ht="14.45" customHeight="1" x14ac:dyDescent="0.2">
      <c r="A2460" s="831" t="s">
        <v>6366</v>
      </c>
      <c r="B2460" s="832" t="s">
        <v>6743</v>
      </c>
      <c r="C2460" s="832" t="s">
        <v>616</v>
      </c>
      <c r="D2460" s="832" t="s">
        <v>3258</v>
      </c>
      <c r="E2460" s="832" t="s">
        <v>6368</v>
      </c>
      <c r="F2460" s="832" t="s">
        <v>6478</v>
      </c>
      <c r="G2460" s="832" t="s">
        <v>6477</v>
      </c>
      <c r="H2460" s="849"/>
      <c r="I2460" s="849"/>
      <c r="J2460" s="832"/>
      <c r="K2460" s="832"/>
      <c r="L2460" s="849"/>
      <c r="M2460" s="849"/>
      <c r="N2460" s="832"/>
      <c r="O2460" s="832"/>
      <c r="P2460" s="849">
        <v>1</v>
      </c>
      <c r="Q2460" s="849">
        <v>3934.55</v>
      </c>
      <c r="R2460" s="837"/>
      <c r="S2460" s="850">
        <v>3934.55</v>
      </c>
    </row>
    <row r="2461" spans="1:19" ht="14.45" customHeight="1" x14ac:dyDescent="0.2">
      <c r="A2461" s="831" t="s">
        <v>6366</v>
      </c>
      <c r="B2461" s="832" t="s">
        <v>6743</v>
      </c>
      <c r="C2461" s="832" t="s">
        <v>616</v>
      </c>
      <c r="D2461" s="832" t="s">
        <v>3258</v>
      </c>
      <c r="E2461" s="832" t="s">
        <v>6368</v>
      </c>
      <c r="F2461" s="832" t="s">
        <v>6487</v>
      </c>
      <c r="G2461" s="832" t="s">
        <v>6488</v>
      </c>
      <c r="H2461" s="849">
        <v>3.13</v>
      </c>
      <c r="I2461" s="849">
        <v>3393.2</v>
      </c>
      <c r="J2461" s="832">
        <v>1.0212545672338966</v>
      </c>
      <c r="K2461" s="832">
        <v>1084.0894568690096</v>
      </c>
      <c r="L2461" s="849">
        <v>4.8899999999999997</v>
      </c>
      <c r="M2461" s="849">
        <v>3322.58</v>
      </c>
      <c r="N2461" s="832">
        <v>1</v>
      </c>
      <c r="O2461" s="832">
        <v>679.46421267893663</v>
      </c>
      <c r="P2461" s="849">
        <v>6.5</v>
      </c>
      <c r="Q2461" s="849">
        <v>3417.7</v>
      </c>
      <c r="R2461" s="837">
        <v>1.0286283550734669</v>
      </c>
      <c r="S2461" s="850">
        <v>525.79999999999995</v>
      </c>
    </row>
    <row r="2462" spans="1:19" ht="14.45" customHeight="1" x14ac:dyDescent="0.2">
      <c r="A2462" s="831" t="s">
        <v>6366</v>
      </c>
      <c r="B2462" s="832" t="s">
        <v>6743</v>
      </c>
      <c r="C2462" s="832" t="s">
        <v>616</v>
      </c>
      <c r="D2462" s="832" t="s">
        <v>3258</v>
      </c>
      <c r="E2462" s="832" t="s">
        <v>6368</v>
      </c>
      <c r="F2462" s="832" t="s">
        <v>6489</v>
      </c>
      <c r="G2462" s="832" t="s">
        <v>6488</v>
      </c>
      <c r="H2462" s="849">
        <v>9.7899999999999991</v>
      </c>
      <c r="I2462" s="849">
        <v>3537.77</v>
      </c>
      <c r="J2462" s="832">
        <v>0.87568130850837367</v>
      </c>
      <c r="K2462" s="832">
        <v>361.36567926455569</v>
      </c>
      <c r="L2462" s="849">
        <v>14.33</v>
      </c>
      <c r="M2462" s="849">
        <v>4040.02</v>
      </c>
      <c r="N2462" s="832">
        <v>1</v>
      </c>
      <c r="O2462" s="832">
        <v>281.9274249825541</v>
      </c>
      <c r="P2462" s="849">
        <v>44.790000000000006</v>
      </c>
      <c r="Q2462" s="849">
        <v>9804.5500000000011</v>
      </c>
      <c r="R2462" s="837">
        <v>2.4268567977386253</v>
      </c>
      <c r="S2462" s="850">
        <v>218.90042420183076</v>
      </c>
    </row>
    <row r="2463" spans="1:19" ht="14.45" customHeight="1" x14ac:dyDescent="0.2">
      <c r="A2463" s="831" t="s">
        <v>6366</v>
      </c>
      <c r="B2463" s="832" t="s">
        <v>6743</v>
      </c>
      <c r="C2463" s="832" t="s">
        <v>616</v>
      </c>
      <c r="D2463" s="832" t="s">
        <v>3258</v>
      </c>
      <c r="E2463" s="832" t="s">
        <v>6368</v>
      </c>
      <c r="F2463" s="832" t="s">
        <v>6490</v>
      </c>
      <c r="G2463" s="832" t="s">
        <v>6488</v>
      </c>
      <c r="H2463" s="849">
        <v>3.3899999999999997</v>
      </c>
      <c r="I2463" s="849">
        <v>408.29999999999995</v>
      </c>
      <c r="J2463" s="832">
        <v>0.45832631756187908</v>
      </c>
      <c r="K2463" s="832">
        <v>120.4424778761062</v>
      </c>
      <c r="L2463" s="849">
        <v>10.7</v>
      </c>
      <c r="M2463" s="849">
        <v>890.84999999999991</v>
      </c>
      <c r="N2463" s="832">
        <v>1</v>
      </c>
      <c r="O2463" s="832">
        <v>83.257009345794387</v>
      </c>
      <c r="P2463" s="849">
        <v>38.44</v>
      </c>
      <c r="Q2463" s="849">
        <v>3044.46</v>
      </c>
      <c r="R2463" s="837">
        <v>3.417477689846776</v>
      </c>
      <c r="S2463" s="850">
        <v>79.20031217481791</v>
      </c>
    </row>
    <row r="2464" spans="1:19" ht="14.45" customHeight="1" x14ac:dyDescent="0.2">
      <c r="A2464" s="831" t="s">
        <v>6366</v>
      </c>
      <c r="B2464" s="832" t="s">
        <v>6743</v>
      </c>
      <c r="C2464" s="832" t="s">
        <v>616</v>
      </c>
      <c r="D2464" s="832" t="s">
        <v>3258</v>
      </c>
      <c r="E2464" s="832" t="s">
        <v>6368</v>
      </c>
      <c r="F2464" s="832" t="s">
        <v>6491</v>
      </c>
      <c r="G2464" s="832" t="s">
        <v>6488</v>
      </c>
      <c r="H2464" s="849"/>
      <c r="I2464" s="849"/>
      <c r="J2464" s="832"/>
      <c r="K2464" s="832"/>
      <c r="L2464" s="849">
        <v>0.3</v>
      </c>
      <c r="M2464" s="849">
        <v>220.44</v>
      </c>
      <c r="N2464" s="832">
        <v>1</v>
      </c>
      <c r="O2464" s="832">
        <v>734.80000000000007</v>
      </c>
      <c r="P2464" s="849">
        <v>0.31</v>
      </c>
      <c r="Q2464" s="849">
        <v>227.78</v>
      </c>
      <c r="R2464" s="837">
        <v>1.0332970422790781</v>
      </c>
      <c r="S2464" s="850">
        <v>734.77419354838707</v>
      </c>
    </row>
    <row r="2465" spans="1:19" ht="14.45" customHeight="1" x14ac:dyDescent="0.2">
      <c r="A2465" s="831" t="s">
        <v>6366</v>
      </c>
      <c r="B2465" s="832" t="s">
        <v>6743</v>
      </c>
      <c r="C2465" s="832" t="s">
        <v>616</v>
      </c>
      <c r="D2465" s="832" t="s">
        <v>3258</v>
      </c>
      <c r="E2465" s="832" t="s">
        <v>6368</v>
      </c>
      <c r="F2465" s="832" t="s">
        <v>6492</v>
      </c>
      <c r="G2465" s="832" t="s">
        <v>6493</v>
      </c>
      <c r="H2465" s="849">
        <v>1.6600000000000001</v>
      </c>
      <c r="I2465" s="849">
        <v>1188.02</v>
      </c>
      <c r="J2465" s="832">
        <v>3.1320555745959768</v>
      </c>
      <c r="K2465" s="832">
        <v>715.67469879518069</v>
      </c>
      <c r="L2465" s="849">
        <v>0.53</v>
      </c>
      <c r="M2465" s="849">
        <v>379.31</v>
      </c>
      <c r="N2465" s="832">
        <v>1</v>
      </c>
      <c r="O2465" s="832">
        <v>715.67924528301887</v>
      </c>
      <c r="P2465" s="849">
        <v>13.27</v>
      </c>
      <c r="Q2465" s="849">
        <v>1384.6399999999999</v>
      </c>
      <c r="R2465" s="837">
        <v>3.6504178640162395</v>
      </c>
      <c r="S2465" s="850">
        <v>104.34363225320271</v>
      </c>
    </row>
    <row r="2466" spans="1:19" ht="14.45" customHeight="1" x14ac:dyDescent="0.2">
      <c r="A2466" s="831" t="s">
        <v>6366</v>
      </c>
      <c r="B2466" s="832" t="s">
        <v>6743</v>
      </c>
      <c r="C2466" s="832" t="s">
        <v>616</v>
      </c>
      <c r="D2466" s="832" t="s">
        <v>3258</v>
      </c>
      <c r="E2466" s="832" t="s">
        <v>6368</v>
      </c>
      <c r="F2466" s="832" t="s">
        <v>6494</v>
      </c>
      <c r="G2466" s="832" t="s">
        <v>6493</v>
      </c>
      <c r="H2466" s="849">
        <v>2.57</v>
      </c>
      <c r="I2466" s="849">
        <v>3678.59</v>
      </c>
      <c r="J2466" s="832">
        <v>0.40008766148311053</v>
      </c>
      <c r="K2466" s="832">
        <v>1431.3579766536966</v>
      </c>
      <c r="L2466" s="849">
        <v>8.1199999999999992</v>
      </c>
      <c r="M2466" s="849">
        <v>9194.4599999999991</v>
      </c>
      <c r="N2466" s="832">
        <v>1</v>
      </c>
      <c r="O2466" s="832">
        <v>1132.3226600985222</v>
      </c>
      <c r="P2466" s="849">
        <v>52.38000000000001</v>
      </c>
      <c r="Q2466" s="849">
        <v>9402.630000000001</v>
      </c>
      <c r="R2466" s="837">
        <v>1.0226408076167608</v>
      </c>
      <c r="S2466" s="850">
        <v>179.50801832760595</v>
      </c>
    </row>
    <row r="2467" spans="1:19" ht="14.45" customHeight="1" x14ac:dyDescent="0.2">
      <c r="A2467" s="831" t="s">
        <v>6366</v>
      </c>
      <c r="B2467" s="832" t="s">
        <v>6743</v>
      </c>
      <c r="C2467" s="832" t="s">
        <v>616</v>
      </c>
      <c r="D2467" s="832" t="s">
        <v>3258</v>
      </c>
      <c r="E2467" s="832" t="s">
        <v>6368</v>
      </c>
      <c r="F2467" s="832" t="s">
        <v>6497</v>
      </c>
      <c r="G2467" s="832" t="s">
        <v>2816</v>
      </c>
      <c r="H2467" s="849">
        <v>3.9800000000000004</v>
      </c>
      <c r="I2467" s="849">
        <v>3121.4900000000002</v>
      </c>
      <c r="J2467" s="832">
        <v>0.53137171455808263</v>
      </c>
      <c r="K2467" s="832">
        <v>784.2939698492462</v>
      </c>
      <c r="L2467" s="849">
        <v>7.49</v>
      </c>
      <c r="M2467" s="849">
        <v>5874.4</v>
      </c>
      <c r="N2467" s="832">
        <v>1</v>
      </c>
      <c r="O2467" s="832">
        <v>784.29906542056062</v>
      </c>
      <c r="P2467" s="849"/>
      <c r="Q2467" s="849"/>
      <c r="R2467" s="837"/>
      <c r="S2467" s="850"/>
    </row>
    <row r="2468" spans="1:19" ht="14.45" customHeight="1" x14ac:dyDescent="0.2">
      <c r="A2468" s="831" t="s">
        <v>6366</v>
      </c>
      <c r="B2468" s="832" t="s">
        <v>6743</v>
      </c>
      <c r="C2468" s="832" t="s">
        <v>616</v>
      </c>
      <c r="D2468" s="832" t="s">
        <v>3258</v>
      </c>
      <c r="E2468" s="832" t="s">
        <v>6368</v>
      </c>
      <c r="F2468" s="832" t="s">
        <v>6502</v>
      </c>
      <c r="G2468" s="832" t="s">
        <v>6503</v>
      </c>
      <c r="H2468" s="849">
        <v>5.27</v>
      </c>
      <c r="I2468" s="849">
        <v>1927.7600000000002</v>
      </c>
      <c r="J2468" s="832">
        <v>1.712727111190085</v>
      </c>
      <c r="K2468" s="832">
        <v>365.79886148007597</v>
      </c>
      <c r="L2468" s="849">
        <v>6.65</v>
      </c>
      <c r="M2468" s="849">
        <v>1125.55</v>
      </c>
      <c r="N2468" s="832">
        <v>1</v>
      </c>
      <c r="O2468" s="832">
        <v>169.25563909774434</v>
      </c>
      <c r="P2468" s="849">
        <v>67.34</v>
      </c>
      <c r="Q2468" s="849">
        <v>10531.23</v>
      </c>
      <c r="R2468" s="837">
        <v>9.3565190351383762</v>
      </c>
      <c r="S2468" s="850">
        <v>156.38892188892189</v>
      </c>
    </row>
    <row r="2469" spans="1:19" ht="14.45" customHeight="1" x14ac:dyDescent="0.2">
      <c r="A2469" s="831" t="s">
        <v>6366</v>
      </c>
      <c r="B2469" s="832" t="s">
        <v>6743</v>
      </c>
      <c r="C2469" s="832" t="s">
        <v>616</v>
      </c>
      <c r="D2469" s="832" t="s">
        <v>3258</v>
      </c>
      <c r="E2469" s="832" t="s">
        <v>6368</v>
      </c>
      <c r="F2469" s="832" t="s">
        <v>6505</v>
      </c>
      <c r="G2469" s="832" t="s">
        <v>2816</v>
      </c>
      <c r="H2469" s="849">
        <v>1</v>
      </c>
      <c r="I2469" s="849">
        <v>235.29</v>
      </c>
      <c r="J2469" s="832">
        <v>0.27913681013619324</v>
      </c>
      <c r="K2469" s="832">
        <v>235.29</v>
      </c>
      <c r="L2469" s="849">
        <v>3.73</v>
      </c>
      <c r="M2469" s="849">
        <v>842.92</v>
      </c>
      <c r="N2469" s="832">
        <v>1</v>
      </c>
      <c r="O2469" s="832">
        <v>225.98391420911528</v>
      </c>
      <c r="P2469" s="849">
        <v>10.77</v>
      </c>
      <c r="Q2469" s="849">
        <v>976.3</v>
      </c>
      <c r="R2469" s="837">
        <v>1.1582356570018506</v>
      </c>
      <c r="S2469" s="850">
        <v>90.649953574744657</v>
      </c>
    </row>
    <row r="2470" spans="1:19" ht="14.45" customHeight="1" x14ac:dyDescent="0.2">
      <c r="A2470" s="831" t="s">
        <v>6366</v>
      </c>
      <c r="B2470" s="832" t="s">
        <v>6743</v>
      </c>
      <c r="C2470" s="832" t="s">
        <v>616</v>
      </c>
      <c r="D2470" s="832" t="s">
        <v>3258</v>
      </c>
      <c r="E2470" s="832" t="s">
        <v>6368</v>
      </c>
      <c r="F2470" s="832" t="s">
        <v>6508</v>
      </c>
      <c r="G2470" s="832" t="s">
        <v>1043</v>
      </c>
      <c r="H2470" s="849"/>
      <c r="I2470" s="849"/>
      <c r="J2470" s="832"/>
      <c r="K2470" s="832"/>
      <c r="L2470" s="849"/>
      <c r="M2470" s="849"/>
      <c r="N2470" s="832"/>
      <c r="O2470" s="832"/>
      <c r="P2470" s="849">
        <v>3.62</v>
      </c>
      <c r="Q2470" s="849">
        <v>276.97000000000003</v>
      </c>
      <c r="R2470" s="837"/>
      <c r="S2470" s="850">
        <v>76.511049723756912</v>
      </c>
    </row>
    <row r="2471" spans="1:19" ht="14.45" customHeight="1" x14ac:dyDescent="0.2">
      <c r="A2471" s="831" t="s">
        <v>6366</v>
      </c>
      <c r="B2471" s="832" t="s">
        <v>6743</v>
      </c>
      <c r="C2471" s="832" t="s">
        <v>616</v>
      </c>
      <c r="D2471" s="832" t="s">
        <v>3258</v>
      </c>
      <c r="E2471" s="832" t="s">
        <v>6368</v>
      </c>
      <c r="F2471" s="832" t="s">
        <v>6512</v>
      </c>
      <c r="G2471" s="832" t="s">
        <v>6513</v>
      </c>
      <c r="H2471" s="849">
        <v>21</v>
      </c>
      <c r="I2471" s="849">
        <v>7686.21</v>
      </c>
      <c r="J2471" s="832">
        <v>10.5</v>
      </c>
      <c r="K2471" s="832">
        <v>366.01</v>
      </c>
      <c r="L2471" s="849">
        <v>2</v>
      </c>
      <c r="M2471" s="849">
        <v>732.02</v>
      </c>
      <c r="N2471" s="832">
        <v>1</v>
      </c>
      <c r="O2471" s="832">
        <v>366.01</v>
      </c>
      <c r="P2471" s="849">
        <v>15.059999999999999</v>
      </c>
      <c r="Q2471" s="849">
        <v>1267.19</v>
      </c>
      <c r="R2471" s="837">
        <v>1.7310865823338162</v>
      </c>
      <c r="S2471" s="850">
        <v>84.142762284196564</v>
      </c>
    </row>
    <row r="2472" spans="1:19" ht="14.45" customHeight="1" x14ac:dyDescent="0.2">
      <c r="A2472" s="831" t="s">
        <v>6366</v>
      </c>
      <c r="B2472" s="832" t="s">
        <v>6743</v>
      </c>
      <c r="C2472" s="832" t="s">
        <v>616</v>
      </c>
      <c r="D2472" s="832" t="s">
        <v>3258</v>
      </c>
      <c r="E2472" s="832" t="s">
        <v>6368</v>
      </c>
      <c r="F2472" s="832" t="s">
        <v>6514</v>
      </c>
      <c r="G2472" s="832" t="s">
        <v>6515</v>
      </c>
      <c r="H2472" s="849"/>
      <c r="I2472" s="849"/>
      <c r="J2472" s="832"/>
      <c r="K2472" s="832"/>
      <c r="L2472" s="849"/>
      <c r="M2472" s="849"/>
      <c r="N2472" s="832"/>
      <c r="O2472" s="832"/>
      <c r="P2472" s="849">
        <v>7</v>
      </c>
      <c r="Q2472" s="849">
        <v>51349.06</v>
      </c>
      <c r="R2472" s="837"/>
      <c r="S2472" s="850">
        <v>7335.58</v>
      </c>
    </row>
    <row r="2473" spans="1:19" ht="14.45" customHeight="1" x14ac:dyDescent="0.2">
      <c r="A2473" s="831" t="s">
        <v>6366</v>
      </c>
      <c r="B2473" s="832" t="s">
        <v>6743</v>
      </c>
      <c r="C2473" s="832" t="s">
        <v>616</v>
      </c>
      <c r="D2473" s="832" t="s">
        <v>3258</v>
      </c>
      <c r="E2473" s="832" t="s">
        <v>6368</v>
      </c>
      <c r="F2473" s="832" t="s">
        <v>6516</v>
      </c>
      <c r="G2473" s="832" t="s">
        <v>6513</v>
      </c>
      <c r="H2473" s="849">
        <v>10</v>
      </c>
      <c r="I2473" s="849">
        <v>14640.199999999999</v>
      </c>
      <c r="J2473" s="832">
        <v>4.9019620973682443</v>
      </c>
      <c r="K2473" s="832">
        <v>1464.02</v>
      </c>
      <c r="L2473" s="849">
        <v>2.04</v>
      </c>
      <c r="M2473" s="849">
        <v>2986.6</v>
      </c>
      <c r="N2473" s="832">
        <v>1</v>
      </c>
      <c r="O2473" s="832">
        <v>1464.0196078431372</v>
      </c>
      <c r="P2473" s="849">
        <v>17</v>
      </c>
      <c r="Q2473" s="849">
        <v>5340.33</v>
      </c>
      <c r="R2473" s="837">
        <v>1.7880968325185831</v>
      </c>
      <c r="S2473" s="850">
        <v>314.1370588235294</v>
      </c>
    </row>
    <row r="2474" spans="1:19" ht="14.45" customHeight="1" x14ac:dyDescent="0.2">
      <c r="A2474" s="831" t="s">
        <v>6366</v>
      </c>
      <c r="B2474" s="832" t="s">
        <v>6743</v>
      </c>
      <c r="C2474" s="832" t="s">
        <v>616</v>
      </c>
      <c r="D2474" s="832" t="s">
        <v>3258</v>
      </c>
      <c r="E2474" s="832" t="s">
        <v>6368</v>
      </c>
      <c r="F2474" s="832" t="s">
        <v>6521</v>
      </c>
      <c r="G2474" s="832" t="s">
        <v>6522</v>
      </c>
      <c r="H2474" s="849">
        <v>7.94</v>
      </c>
      <c r="I2474" s="849">
        <v>4276.0499999999993</v>
      </c>
      <c r="J2474" s="832">
        <v>0.715279810643761</v>
      </c>
      <c r="K2474" s="832">
        <v>538.54534005037772</v>
      </c>
      <c r="L2474" s="849">
        <v>14.47</v>
      </c>
      <c r="M2474" s="849">
        <v>5978.15</v>
      </c>
      <c r="N2474" s="832">
        <v>1</v>
      </c>
      <c r="O2474" s="832">
        <v>413.14098134070485</v>
      </c>
      <c r="P2474" s="849">
        <v>9.98</v>
      </c>
      <c r="Q2474" s="849">
        <v>4122.9400000000005</v>
      </c>
      <c r="R2474" s="837">
        <v>0.68966820839222853</v>
      </c>
      <c r="S2474" s="850">
        <v>413.12024048096197</v>
      </c>
    </row>
    <row r="2475" spans="1:19" ht="14.45" customHeight="1" x14ac:dyDescent="0.2">
      <c r="A2475" s="831" t="s">
        <v>6366</v>
      </c>
      <c r="B2475" s="832" t="s">
        <v>6743</v>
      </c>
      <c r="C2475" s="832" t="s">
        <v>616</v>
      </c>
      <c r="D2475" s="832" t="s">
        <v>3258</v>
      </c>
      <c r="E2475" s="832" t="s">
        <v>6368</v>
      </c>
      <c r="F2475" s="832" t="s">
        <v>6526</v>
      </c>
      <c r="G2475" s="832" t="s">
        <v>4484</v>
      </c>
      <c r="H2475" s="849">
        <v>0.4</v>
      </c>
      <c r="I2475" s="849">
        <v>28.28</v>
      </c>
      <c r="J2475" s="832"/>
      <c r="K2475" s="832">
        <v>70.7</v>
      </c>
      <c r="L2475" s="849"/>
      <c r="M2475" s="849"/>
      <c r="N2475" s="832"/>
      <c r="O2475" s="832"/>
      <c r="P2475" s="849"/>
      <c r="Q2475" s="849"/>
      <c r="R2475" s="837"/>
      <c r="S2475" s="850"/>
    </row>
    <row r="2476" spans="1:19" ht="14.45" customHeight="1" x14ac:dyDescent="0.2">
      <c r="A2476" s="831" t="s">
        <v>6366</v>
      </c>
      <c r="B2476" s="832" t="s">
        <v>6743</v>
      </c>
      <c r="C2476" s="832" t="s">
        <v>616</v>
      </c>
      <c r="D2476" s="832" t="s">
        <v>3258</v>
      </c>
      <c r="E2476" s="832" t="s">
        <v>6368</v>
      </c>
      <c r="F2476" s="832" t="s">
        <v>6528</v>
      </c>
      <c r="G2476" s="832" t="s">
        <v>6513</v>
      </c>
      <c r="H2476" s="849"/>
      <c r="I2476" s="849"/>
      <c r="J2476" s="832"/>
      <c r="K2476" s="832"/>
      <c r="L2476" s="849">
        <v>1</v>
      </c>
      <c r="M2476" s="849">
        <v>2928.05</v>
      </c>
      <c r="N2476" s="832">
        <v>1</v>
      </c>
      <c r="O2476" s="832">
        <v>2928.05</v>
      </c>
      <c r="P2476" s="849"/>
      <c r="Q2476" s="849"/>
      <c r="R2476" s="837"/>
      <c r="S2476" s="850"/>
    </row>
    <row r="2477" spans="1:19" ht="14.45" customHeight="1" x14ac:dyDescent="0.2">
      <c r="A2477" s="831" t="s">
        <v>6366</v>
      </c>
      <c r="B2477" s="832" t="s">
        <v>6743</v>
      </c>
      <c r="C2477" s="832" t="s">
        <v>616</v>
      </c>
      <c r="D2477" s="832" t="s">
        <v>3258</v>
      </c>
      <c r="E2477" s="832" t="s">
        <v>6368</v>
      </c>
      <c r="F2477" s="832" t="s">
        <v>6534</v>
      </c>
      <c r="G2477" s="832" t="s">
        <v>2847</v>
      </c>
      <c r="H2477" s="849">
        <v>6</v>
      </c>
      <c r="I2477" s="849">
        <v>10494.48</v>
      </c>
      <c r="J2477" s="832">
        <v>6</v>
      </c>
      <c r="K2477" s="832">
        <v>1749.08</v>
      </c>
      <c r="L2477" s="849">
        <v>1</v>
      </c>
      <c r="M2477" s="849">
        <v>1749.08</v>
      </c>
      <c r="N2477" s="832">
        <v>1</v>
      </c>
      <c r="O2477" s="832">
        <v>1749.08</v>
      </c>
      <c r="P2477" s="849">
        <v>4</v>
      </c>
      <c r="Q2477" s="849">
        <v>606.54</v>
      </c>
      <c r="R2477" s="837">
        <v>0.34677659112218995</v>
      </c>
      <c r="S2477" s="850">
        <v>151.63499999999999</v>
      </c>
    </row>
    <row r="2478" spans="1:19" ht="14.45" customHeight="1" x14ac:dyDescent="0.2">
      <c r="A2478" s="831" t="s">
        <v>6366</v>
      </c>
      <c r="B2478" s="832" t="s">
        <v>6743</v>
      </c>
      <c r="C2478" s="832" t="s">
        <v>616</v>
      </c>
      <c r="D2478" s="832" t="s">
        <v>3258</v>
      </c>
      <c r="E2478" s="832" t="s">
        <v>6368</v>
      </c>
      <c r="F2478" s="832" t="s">
        <v>6535</v>
      </c>
      <c r="G2478" s="832" t="s">
        <v>3029</v>
      </c>
      <c r="H2478" s="849">
        <v>3.9000000000000004</v>
      </c>
      <c r="I2478" s="849">
        <v>1102.92</v>
      </c>
      <c r="J2478" s="832">
        <v>1.2252216223421983</v>
      </c>
      <c r="K2478" s="832">
        <v>282.8</v>
      </c>
      <c r="L2478" s="849">
        <v>3.25</v>
      </c>
      <c r="M2478" s="849">
        <v>900.18</v>
      </c>
      <c r="N2478" s="832">
        <v>1</v>
      </c>
      <c r="O2478" s="832">
        <v>276.97846153846154</v>
      </c>
      <c r="P2478" s="849">
        <v>7.8999999999999995</v>
      </c>
      <c r="Q2478" s="849">
        <v>2178.8599999999997</v>
      </c>
      <c r="R2478" s="837">
        <v>2.4204714612633027</v>
      </c>
      <c r="S2478" s="850">
        <v>275.80506329113922</v>
      </c>
    </row>
    <row r="2479" spans="1:19" ht="14.45" customHeight="1" x14ac:dyDescent="0.2">
      <c r="A2479" s="831" t="s">
        <v>6366</v>
      </c>
      <c r="B2479" s="832" t="s">
        <v>6743</v>
      </c>
      <c r="C2479" s="832" t="s">
        <v>616</v>
      </c>
      <c r="D2479" s="832" t="s">
        <v>3258</v>
      </c>
      <c r="E2479" s="832" t="s">
        <v>6368</v>
      </c>
      <c r="F2479" s="832" t="s">
        <v>6545</v>
      </c>
      <c r="G2479" s="832" t="s">
        <v>3185</v>
      </c>
      <c r="H2479" s="849"/>
      <c r="I2479" s="849"/>
      <c r="J2479" s="832"/>
      <c r="K2479" s="832"/>
      <c r="L2479" s="849"/>
      <c r="M2479" s="849"/>
      <c r="N2479" s="832"/>
      <c r="O2479" s="832"/>
      <c r="P2479" s="849">
        <v>2</v>
      </c>
      <c r="Q2479" s="849">
        <v>3452.8500000000004</v>
      </c>
      <c r="R2479" s="837"/>
      <c r="S2479" s="850">
        <v>1726.4250000000002</v>
      </c>
    </row>
    <row r="2480" spans="1:19" ht="14.45" customHeight="1" x14ac:dyDescent="0.2">
      <c r="A2480" s="831" t="s">
        <v>6366</v>
      </c>
      <c r="B2480" s="832" t="s">
        <v>6743</v>
      </c>
      <c r="C2480" s="832" t="s">
        <v>616</v>
      </c>
      <c r="D2480" s="832" t="s">
        <v>3258</v>
      </c>
      <c r="E2480" s="832" t="s">
        <v>6368</v>
      </c>
      <c r="F2480" s="832" t="s">
        <v>6546</v>
      </c>
      <c r="G2480" s="832" t="s">
        <v>6380</v>
      </c>
      <c r="H2480" s="849"/>
      <c r="I2480" s="849"/>
      <c r="J2480" s="832"/>
      <c r="K2480" s="832"/>
      <c r="L2480" s="849">
        <v>7</v>
      </c>
      <c r="M2480" s="849">
        <v>28611.07</v>
      </c>
      <c r="N2480" s="832">
        <v>1</v>
      </c>
      <c r="O2480" s="832">
        <v>4087.2957142857144</v>
      </c>
      <c r="P2480" s="849">
        <v>52</v>
      </c>
      <c r="Q2480" s="849">
        <v>212512.72999999998</v>
      </c>
      <c r="R2480" s="837">
        <v>7.4276400707837906</v>
      </c>
      <c r="S2480" s="850">
        <v>4086.7832692307688</v>
      </c>
    </row>
    <row r="2481" spans="1:19" ht="14.45" customHeight="1" x14ac:dyDescent="0.2">
      <c r="A2481" s="831" t="s">
        <v>6366</v>
      </c>
      <c r="B2481" s="832" t="s">
        <v>6743</v>
      </c>
      <c r="C2481" s="832" t="s">
        <v>616</v>
      </c>
      <c r="D2481" s="832" t="s">
        <v>3258</v>
      </c>
      <c r="E2481" s="832" t="s">
        <v>6368</v>
      </c>
      <c r="F2481" s="832" t="s">
        <v>6561</v>
      </c>
      <c r="G2481" s="832" t="s">
        <v>6562</v>
      </c>
      <c r="H2481" s="849">
        <v>5.65</v>
      </c>
      <c r="I2481" s="849">
        <v>2555.3199999999997</v>
      </c>
      <c r="J2481" s="832"/>
      <c r="K2481" s="832">
        <v>452.26902654867251</v>
      </c>
      <c r="L2481" s="849"/>
      <c r="M2481" s="849"/>
      <c r="N2481" s="832"/>
      <c r="O2481" s="832"/>
      <c r="P2481" s="849"/>
      <c r="Q2481" s="849"/>
      <c r="R2481" s="837"/>
      <c r="S2481" s="850"/>
    </row>
    <row r="2482" spans="1:19" ht="14.45" customHeight="1" x14ac:dyDescent="0.2">
      <c r="A2482" s="831" t="s">
        <v>6366</v>
      </c>
      <c r="B2482" s="832" t="s">
        <v>6743</v>
      </c>
      <c r="C2482" s="832" t="s">
        <v>616</v>
      </c>
      <c r="D2482" s="832" t="s">
        <v>3258</v>
      </c>
      <c r="E2482" s="832" t="s">
        <v>6368</v>
      </c>
      <c r="F2482" s="832" t="s">
        <v>6563</v>
      </c>
      <c r="G2482" s="832" t="s">
        <v>6562</v>
      </c>
      <c r="H2482" s="849">
        <v>35.15</v>
      </c>
      <c r="I2482" s="849">
        <v>45207.06</v>
      </c>
      <c r="J2482" s="832"/>
      <c r="K2482" s="832">
        <v>1286.1183499288763</v>
      </c>
      <c r="L2482" s="849"/>
      <c r="M2482" s="849"/>
      <c r="N2482" s="832"/>
      <c r="O2482" s="832"/>
      <c r="P2482" s="849"/>
      <c r="Q2482" s="849"/>
      <c r="R2482" s="837"/>
      <c r="S2482" s="850"/>
    </row>
    <row r="2483" spans="1:19" ht="14.45" customHeight="1" x14ac:dyDescent="0.2">
      <c r="A2483" s="831" t="s">
        <v>6366</v>
      </c>
      <c r="B2483" s="832" t="s">
        <v>6743</v>
      </c>
      <c r="C2483" s="832" t="s">
        <v>616</v>
      </c>
      <c r="D2483" s="832" t="s">
        <v>3258</v>
      </c>
      <c r="E2483" s="832" t="s">
        <v>6368</v>
      </c>
      <c r="F2483" s="832" t="s">
        <v>6566</v>
      </c>
      <c r="G2483" s="832" t="s">
        <v>779</v>
      </c>
      <c r="H2483" s="849"/>
      <c r="I2483" s="849"/>
      <c r="J2483" s="832"/>
      <c r="K2483" s="832"/>
      <c r="L2483" s="849"/>
      <c r="M2483" s="849"/>
      <c r="N2483" s="832"/>
      <c r="O2483" s="832"/>
      <c r="P2483" s="849">
        <v>1</v>
      </c>
      <c r="Q2483" s="849">
        <v>1242.68</v>
      </c>
      <c r="R2483" s="837"/>
      <c r="S2483" s="850">
        <v>1242.68</v>
      </c>
    </row>
    <row r="2484" spans="1:19" ht="14.45" customHeight="1" x14ac:dyDescent="0.2">
      <c r="A2484" s="831" t="s">
        <v>6366</v>
      </c>
      <c r="B2484" s="832" t="s">
        <v>6743</v>
      </c>
      <c r="C2484" s="832" t="s">
        <v>616</v>
      </c>
      <c r="D2484" s="832" t="s">
        <v>3258</v>
      </c>
      <c r="E2484" s="832" t="s">
        <v>6368</v>
      </c>
      <c r="F2484" s="832" t="s">
        <v>6570</v>
      </c>
      <c r="G2484" s="832" t="s">
        <v>3190</v>
      </c>
      <c r="H2484" s="849">
        <v>2</v>
      </c>
      <c r="I2484" s="849">
        <v>2880.92</v>
      </c>
      <c r="J2484" s="832">
        <v>0.30906018848796607</v>
      </c>
      <c r="K2484" s="832">
        <v>1440.46</v>
      </c>
      <c r="L2484" s="849">
        <v>7</v>
      </c>
      <c r="M2484" s="849">
        <v>9321.5499999999993</v>
      </c>
      <c r="N2484" s="832">
        <v>1</v>
      </c>
      <c r="O2484" s="832">
        <v>1331.6499999999999</v>
      </c>
      <c r="P2484" s="849">
        <v>31</v>
      </c>
      <c r="Q2484" s="849">
        <v>36783.67</v>
      </c>
      <c r="R2484" s="837">
        <v>3.9460894379153681</v>
      </c>
      <c r="S2484" s="850">
        <v>1186.57</v>
      </c>
    </row>
    <row r="2485" spans="1:19" ht="14.45" customHeight="1" x14ac:dyDescent="0.2">
      <c r="A2485" s="831" t="s">
        <v>6366</v>
      </c>
      <c r="B2485" s="832" t="s">
        <v>6743</v>
      </c>
      <c r="C2485" s="832" t="s">
        <v>616</v>
      </c>
      <c r="D2485" s="832" t="s">
        <v>3258</v>
      </c>
      <c r="E2485" s="832" t="s">
        <v>6368</v>
      </c>
      <c r="F2485" s="832" t="s">
        <v>6573</v>
      </c>
      <c r="G2485" s="832" t="s">
        <v>3190</v>
      </c>
      <c r="H2485" s="849">
        <v>4</v>
      </c>
      <c r="I2485" s="849">
        <v>18268.400000000001</v>
      </c>
      <c r="J2485" s="832">
        <v>2</v>
      </c>
      <c r="K2485" s="832">
        <v>4567.1000000000004</v>
      </c>
      <c r="L2485" s="849">
        <v>2</v>
      </c>
      <c r="M2485" s="849">
        <v>9134.2000000000007</v>
      </c>
      <c r="N2485" s="832">
        <v>1</v>
      </c>
      <c r="O2485" s="832">
        <v>4567.1000000000004</v>
      </c>
      <c r="P2485" s="849"/>
      <c r="Q2485" s="849"/>
      <c r="R2485" s="837"/>
      <c r="S2485" s="850"/>
    </row>
    <row r="2486" spans="1:19" ht="14.45" customHeight="1" x14ac:dyDescent="0.2">
      <c r="A2486" s="831" t="s">
        <v>6366</v>
      </c>
      <c r="B2486" s="832" t="s">
        <v>6743</v>
      </c>
      <c r="C2486" s="832" t="s">
        <v>616</v>
      </c>
      <c r="D2486" s="832" t="s">
        <v>3258</v>
      </c>
      <c r="E2486" s="832" t="s">
        <v>6368</v>
      </c>
      <c r="F2486" s="832" t="s">
        <v>6575</v>
      </c>
      <c r="G2486" s="832" t="s">
        <v>6576</v>
      </c>
      <c r="H2486" s="849">
        <v>5.82</v>
      </c>
      <c r="I2486" s="849">
        <v>4564.62</v>
      </c>
      <c r="J2486" s="832"/>
      <c r="K2486" s="832">
        <v>784.29896907216494</v>
      </c>
      <c r="L2486" s="849"/>
      <c r="M2486" s="849"/>
      <c r="N2486" s="832"/>
      <c r="O2486" s="832"/>
      <c r="P2486" s="849"/>
      <c r="Q2486" s="849"/>
      <c r="R2486" s="837"/>
      <c r="S2486" s="850"/>
    </row>
    <row r="2487" spans="1:19" ht="14.45" customHeight="1" x14ac:dyDescent="0.2">
      <c r="A2487" s="831" t="s">
        <v>6366</v>
      </c>
      <c r="B2487" s="832" t="s">
        <v>6743</v>
      </c>
      <c r="C2487" s="832" t="s">
        <v>616</v>
      </c>
      <c r="D2487" s="832" t="s">
        <v>3258</v>
      </c>
      <c r="E2487" s="832" t="s">
        <v>6368</v>
      </c>
      <c r="F2487" s="832" t="s">
        <v>6577</v>
      </c>
      <c r="G2487" s="832" t="s">
        <v>6576</v>
      </c>
      <c r="H2487" s="849">
        <v>6.36</v>
      </c>
      <c r="I2487" s="849">
        <v>1496.42</v>
      </c>
      <c r="J2487" s="832"/>
      <c r="K2487" s="832">
        <v>235.28616352201257</v>
      </c>
      <c r="L2487" s="849"/>
      <c r="M2487" s="849"/>
      <c r="N2487" s="832"/>
      <c r="O2487" s="832"/>
      <c r="P2487" s="849"/>
      <c r="Q2487" s="849"/>
      <c r="R2487" s="837"/>
      <c r="S2487" s="850"/>
    </row>
    <row r="2488" spans="1:19" ht="14.45" customHeight="1" x14ac:dyDescent="0.2">
      <c r="A2488" s="831" t="s">
        <v>6366</v>
      </c>
      <c r="B2488" s="832" t="s">
        <v>6743</v>
      </c>
      <c r="C2488" s="832" t="s">
        <v>616</v>
      </c>
      <c r="D2488" s="832" t="s">
        <v>3258</v>
      </c>
      <c r="E2488" s="832" t="s">
        <v>6368</v>
      </c>
      <c r="F2488" s="832" t="s">
        <v>6578</v>
      </c>
      <c r="G2488" s="832" t="s">
        <v>6576</v>
      </c>
      <c r="H2488" s="849">
        <v>1.69</v>
      </c>
      <c r="I2488" s="849">
        <v>3976.39</v>
      </c>
      <c r="J2488" s="832"/>
      <c r="K2488" s="832">
        <v>2352.8934911242604</v>
      </c>
      <c r="L2488" s="849"/>
      <c r="M2488" s="849"/>
      <c r="N2488" s="832"/>
      <c r="O2488" s="832"/>
      <c r="P2488" s="849"/>
      <c r="Q2488" s="849"/>
      <c r="R2488" s="837"/>
      <c r="S2488" s="850"/>
    </row>
    <row r="2489" spans="1:19" ht="14.45" customHeight="1" x14ac:dyDescent="0.2">
      <c r="A2489" s="831" t="s">
        <v>6366</v>
      </c>
      <c r="B2489" s="832" t="s">
        <v>6743</v>
      </c>
      <c r="C2489" s="832" t="s">
        <v>616</v>
      </c>
      <c r="D2489" s="832" t="s">
        <v>3258</v>
      </c>
      <c r="E2489" s="832" t="s">
        <v>6368</v>
      </c>
      <c r="F2489" s="832" t="s">
        <v>6580</v>
      </c>
      <c r="G2489" s="832" t="s">
        <v>928</v>
      </c>
      <c r="H2489" s="849">
        <v>3.02</v>
      </c>
      <c r="I2489" s="849">
        <v>2076.73</v>
      </c>
      <c r="J2489" s="832">
        <v>1.1057081551919667</v>
      </c>
      <c r="K2489" s="832">
        <v>687.65894039735099</v>
      </c>
      <c r="L2489" s="849">
        <v>8.81</v>
      </c>
      <c r="M2489" s="849">
        <v>1878.19</v>
      </c>
      <c r="N2489" s="832">
        <v>1</v>
      </c>
      <c r="O2489" s="832">
        <v>213.18842224744608</v>
      </c>
      <c r="P2489" s="849">
        <v>14.149999999999999</v>
      </c>
      <c r="Q2489" s="849">
        <v>3016.44</v>
      </c>
      <c r="R2489" s="837">
        <v>1.6060355981024284</v>
      </c>
      <c r="S2489" s="850">
        <v>213.17597173144878</v>
      </c>
    </row>
    <row r="2490" spans="1:19" ht="14.45" customHeight="1" x14ac:dyDescent="0.2">
      <c r="A2490" s="831" t="s">
        <v>6366</v>
      </c>
      <c r="B2490" s="832" t="s">
        <v>6743</v>
      </c>
      <c r="C2490" s="832" t="s">
        <v>616</v>
      </c>
      <c r="D2490" s="832" t="s">
        <v>3258</v>
      </c>
      <c r="E2490" s="832" t="s">
        <v>6368</v>
      </c>
      <c r="F2490" s="832" t="s">
        <v>6581</v>
      </c>
      <c r="G2490" s="832" t="s">
        <v>928</v>
      </c>
      <c r="H2490" s="849">
        <v>0.73</v>
      </c>
      <c r="I2490" s="849">
        <v>100.39</v>
      </c>
      <c r="J2490" s="832">
        <v>0.57596098680436025</v>
      </c>
      <c r="K2490" s="832">
        <v>137.52054794520549</v>
      </c>
      <c r="L2490" s="849">
        <v>2.39</v>
      </c>
      <c r="M2490" s="849">
        <v>174.3</v>
      </c>
      <c r="N2490" s="832">
        <v>1</v>
      </c>
      <c r="O2490" s="832">
        <v>72.928870292887026</v>
      </c>
      <c r="P2490" s="849">
        <v>11.99</v>
      </c>
      <c r="Q2490" s="849">
        <v>874.41000000000008</v>
      </c>
      <c r="R2490" s="837">
        <v>5.016695352839931</v>
      </c>
      <c r="S2490" s="850">
        <v>72.928273561301083</v>
      </c>
    </row>
    <row r="2491" spans="1:19" ht="14.45" customHeight="1" x14ac:dyDescent="0.2">
      <c r="A2491" s="831" t="s">
        <v>6366</v>
      </c>
      <c r="B2491" s="832" t="s">
        <v>6743</v>
      </c>
      <c r="C2491" s="832" t="s">
        <v>616</v>
      </c>
      <c r="D2491" s="832" t="s">
        <v>3258</v>
      </c>
      <c r="E2491" s="832" t="s">
        <v>6368</v>
      </c>
      <c r="F2491" s="832" t="s">
        <v>6590</v>
      </c>
      <c r="G2491" s="832" t="s">
        <v>793</v>
      </c>
      <c r="H2491" s="849"/>
      <c r="I2491" s="849"/>
      <c r="J2491" s="832"/>
      <c r="K2491" s="832"/>
      <c r="L2491" s="849">
        <v>1.98</v>
      </c>
      <c r="M2491" s="849">
        <v>223.19</v>
      </c>
      <c r="N2491" s="832">
        <v>1</v>
      </c>
      <c r="O2491" s="832">
        <v>112.72222222222223</v>
      </c>
      <c r="P2491" s="849">
        <v>28.88</v>
      </c>
      <c r="Q2491" s="849">
        <v>3212.52</v>
      </c>
      <c r="R2491" s="837">
        <v>14.393655629732516</v>
      </c>
      <c r="S2491" s="850">
        <v>111.23684210526316</v>
      </c>
    </row>
    <row r="2492" spans="1:19" ht="14.45" customHeight="1" x14ac:dyDescent="0.2">
      <c r="A2492" s="831" t="s">
        <v>6366</v>
      </c>
      <c r="B2492" s="832" t="s">
        <v>6743</v>
      </c>
      <c r="C2492" s="832" t="s">
        <v>616</v>
      </c>
      <c r="D2492" s="832" t="s">
        <v>3258</v>
      </c>
      <c r="E2492" s="832" t="s">
        <v>6368</v>
      </c>
      <c r="F2492" s="832" t="s">
        <v>6591</v>
      </c>
      <c r="G2492" s="832" t="s">
        <v>793</v>
      </c>
      <c r="H2492" s="849"/>
      <c r="I2492" s="849"/>
      <c r="J2492" s="832"/>
      <c r="K2492" s="832"/>
      <c r="L2492" s="849"/>
      <c r="M2492" s="849"/>
      <c r="N2492" s="832"/>
      <c r="O2492" s="832"/>
      <c r="P2492" s="849">
        <v>5.44</v>
      </c>
      <c r="Q2492" s="849">
        <v>1567.27</v>
      </c>
      <c r="R2492" s="837"/>
      <c r="S2492" s="850">
        <v>288.10110294117646</v>
      </c>
    </row>
    <row r="2493" spans="1:19" ht="14.45" customHeight="1" x14ac:dyDescent="0.2">
      <c r="A2493" s="831" t="s">
        <v>6366</v>
      </c>
      <c r="B2493" s="832" t="s">
        <v>6743</v>
      </c>
      <c r="C2493" s="832" t="s">
        <v>616</v>
      </c>
      <c r="D2493" s="832" t="s">
        <v>3258</v>
      </c>
      <c r="E2493" s="832" t="s">
        <v>6368</v>
      </c>
      <c r="F2493" s="832" t="s">
        <v>6592</v>
      </c>
      <c r="G2493" s="832" t="s">
        <v>1146</v>
      </c>
      <c r="H2493" s="849"/>
      <c r="I2493" s="849"/>
      <c r="J2493" s="832"/>
      <c r="K2493" s="832"/>
      <c r="L2493" s="849">
        <v>6</v>
      </c>
      <c r="M2493" s="849">
        <v>1097.4000000000001</v>
      </c>
      <c r="N2493" s="832">
        <v>1</v>
      </c>
      <c r="O2493" s="832">
        <v>182.9</v>
      </c>
      <c r="P2493" s="849">
        <v>31.369999999999997</v>
      </c>
      <c r="Q2493" s="849">
        <v>5828.29</v>
      </c>
      <c r="R2493" s="837">
        <v>5.3109987242573347</v>
      </c>
      <c r="S2493" s="850">
        <v>185.79183933694614</v>
      </c>
    </row>
    <row r="2494" spans="1:19" ht="14.45" customHeight="1" x14ac:dyDescent="0.2">
      <c r="A2494" s="831" t="s">
        <v>6366</v>
      </c>
      <c r="B2494" s="832" t="s">
        <v>6743</v>
      </c>
      <c r="C2494" s="832" t="s">
        <v>616</v>
      </c>
      <c r="D2494" s="832" t="s">
        <v>3258</v>
      </c>
      <c r="E2494" s="832" t="s">
        <v>6368</v>
      </c>
      <c r="F2494" s="832" t="s">
        <v>6752</v>
      </c>
      <c r="G2494" s="832" t="s">
        <v>2231</v>
      </c>
      <c r="H2494" s="849"/>
      <c r="I2494" s="849"/>
      <c r="J2494" s="832"/>
      <c r="K2494" s="832"/>
      <c r="L2494" s="849"/>
      <c r="M2494" s="849"/>
      <c r="N2494" s="832"/>
      <c r="O2494" s="832"/>
      <c r="P2494" s="849">
        <v>0.1</v>
      </c>
      <c r="Q2494" s="849">
        <v>20</v>
      </c>
      <c r="R2494" s="837"/>
      <c r="S2494" s="850">
        <v>200</v>
      </c>
    </row>
    <row r="2495" spans="1:19" ht="14.45" customHeight="1" x14ac:dyDescent="0.2">
      <c r="A2495" s="831" t="s">
        <v>6366</v>
      </c>
      <c r="B2495" s="832" t="s">
        <v>6743</v>
      </c>
      <c r="C2495" s="832" t="s">
        <v>616</v>
      </c>
      <c r="D2495" s="832" t="s">
        <v>3258</v>
      </c>
      <c r="E2495" s="832" t="s">
        <v>6368</v>
      </c>
      <c r="F2495" s="832" t="s">
        <v>6595</v>
      </c>
      <c r="G2495" s="832" t="s">
        <v>1146</v>
      </c>
      <c r="H2495" s="849"/>
      <c r="I2495" s="849"/>
      <c r="J2495" s="832"/>
      <c r="K2495" s="832"/>
      <c r="L2495" s="849">
        <v>5</v>
      </c>
      <c r="M2495" s="849">
        <v>487.75</v>
      </c>
      <c r="N2495" s="832">
        <v>1</v>
      </c>
      <c r="O2495" s="832">
        <v>97.55</v>
      </c>
      <c r="P2495" s="849">
        <v>16.95</v>
      </c>
      <c r="Q2495" s="849">
        <v>1653.47</v>
      </c>
      <c r="R2495" s="837">
        <v>3.3899948744233726</v>
      </c>
      <c r="S2495" s="850">
        <v>97.549852507374638</v>
      </c>
    </row>
    <row r="2496" spans="1:19" ht="14.45" customHeight="1" x14ac:dyDescent="0.2">
      <c r="A2496" s="831" t="s">
        <v>6366</v>
      </c>
      <c r="B2496" s="832" t="s">
        <v>6743</v>
      </c>
      <c r="C2496" s="832" t="s">
        <v>616</v>
      </c>
      <c r="D2496" s="832" t="s">
        <v>3258</v>
      </c>
      <c r="E2496" s="832" t="s">
        <v>6368</v>
      </c>
      <c r="F2496" s="832" t="s">
        <v>6596</v>
      </c>
      <c r="G2496" s="832" t="s">
        <v>1146</v>
      </c>
      <c r="H2496" s="849"/>
      <c r="I2496" s="849"/>
      <c r="J2496" s="832"/>
      <c r="K2496" s="832"/>
      <c r="L2496" s="849">
        <v>3.11</v>
      </c>
      <c r="M2496" s="849">
        <v>1309.99</v>
      </c>
      <c r="N2496" s="832">
        <v>1</v>
      </c>
      <c r="O2496" s="832">
        <v>421.21864951768492</v>
      </c>
      <c r="P2496" s="849">
        <v>26.17</v>
      </c>
      <c r="Q2496" s="849">
        <v>11023.33</v>
      </c>
      <c r="R2496" s="837">
        <v>8.414819960457713</v>
      </c>
      <c r="S2496" s="850">
        <v>421.2200993504012</v>
      </c>
    </row>
    <row r="2497" spans="1:19" ht="14.45" customHeight="1" x14ac:dyDescent="0.2">
      <c r="A2497" s="831" t="s">
        <v>6366</v>
      </c>
      <c r="B2497" s="832" t="s">
        <v>6743</v>
      </c>
      <c r="C2497" s="832" t="s">
        <v>616</v>
      </c>
      <c r="D2497" s="832" t="s">
        <v>3258</v>
      </c>
      <c r="E2497" s="832" t="s">
        <v>6368</v>
      </c>
      <c r="F2497" s="832" t="s">
        <v>6598</v>
      </c>
      <c r="G2497" s="832" t="s">
        <v>2529</v>
      </c>
      <c r="H2497" s="849"/>
      <c r="I2497" s="849"/>
      <c r="J2497" s="832"/>
      <c r="K2497" s="832"/>
      <c r="L2497" s="849">
        <v>1</v>
      </c>
      <c r="M2497" s="849">
        <v>148.1</v>
      </c>
      <c r="N2497" s="832">
        <v>1</v>
      </c>
      <c r="O2497" s="832">
        <v>148.1</v>
      </c>
      <c r="P2497" s="849">
        <v>4</v>
      </c>
      <c r="Q2497" s="849">
        <v>593.84</v>
      </c>
      <c r="R2497" s="837">
        <v>4.0097231600270096</v>
      </c>
      <c r="S2497" s="850">
        <v>148.46</v>
      </c>
    </row>
    <row r="2498" spans="1:19" ht="14.45" customHeight="1" x14ac:dyDescent="0.2">
      <c r="A2498" s="831" t="s">
        <v>6366</v>
      </c>
      <c r="B2498" s="832" t="s">
        <v>6743</v>
      </c>
      <c r="C2498" s="832" t="s">
        <v>616</v>
      </c>
      <c r="D2498" s="832" t="s">
        <v>3258</v>
      </c>
      <c r="E2498" s="832" t="s">
        <v>6368</v>
      </c>
      <c r="F2498" s="832" t="s">
        <v>6599</v>
      </c>
      <c r="G2498" s="832" t="s">
        <v>2298</v>
      </c>
      <c r="H2498" s="849"/>
      <c r="I2498" s="849"/>
      <c r="J2498" s="832"/>
      <c r="K2498" s="832"/>
      <c r="L2498" s="849">
        <v>-1</v>
      </c>
      <c r="M2498" s="849">
        <v>-21779.119999999999</v>
      </c>
      <c r="N2498" s="832">
        <v>1</v>
      </c>
      <c r="O2498" s="832">
        <v>21779.119999999999</v>
      </c>
      <c r="P2498" s="849"/>
      <c r="Q2498" s="849"/>
      <c r="R2498" s="837"/>
      <c r="S2498" s="850"/>
    </row>
    <row r="2499" spans="1:19" ht="14.45" customHeight="1" x14ac:dyDescent="0.2">
      <c r="A2499" s="831" t="s">
        <v>6366</v>
      </c>
      <c r="B2499" s="832" t="s">
        <v>6743</v>
      </c>
      <c r="C2499" s="832" t="s">
        <v>616</v>
      </c>
      <c r="D2499" s="832" t="s">
        <v>3258</v>
      </c>
      <c r="E2499" s="832" t="s">
        <v>6368</v>
      </c>
      <c r="F2499" s="832" t="s">
        <v>6600</v>
      </c>
      <c r="G2499" s="832" t="s">
        <v>2816</v>
      </c>
      <c r="H2499" s="849"/>
      <c r="I2499" s="849"/>
      <c r="J2499" s="832"/>
      <c r="K2499" s="832"/>
      <c r="L2499" s="849">
        <v>2.5499999999999998</v>
      </c>
      <c r="M2499" s="849">
        <v>1239.83</v>
      </c>
      <c r="N2499" s="832">
        <v>1</v>
      </c>
      <c r="O2499" s="832">
        <v>486.20784313725488</v>
      </c>
      <c r="P2499" s="849">
        <v>22.36</v>
      </c>
      <c r="Q2499" s="849">
        <v>10604.68</v>
      </c>
      <c r="R2499" s="837">
        <v>8.5533339248122733</v>
      </c>
      <c r="S2499" s="850">
        <v>474.2701252236136</v>
      </c>
    </row>
    <row r="2500" spans="1:19" ht="14.45" customHeight="1" x14ac:dyDescent="0.2">
      <c r="A2500" s="831" t="s">
        <v>6366</v>
      </c>
      <c r="B2500" s="832" t="s">
        <v>6743</v>
      </c>
      <c r="C2500" s="832" t="s">
        <v>616</v>
      </c>
      <c r="D2500" s="832" t="s">
        <v>3258</v>
      </c>
      <c r="E2500" s="832" t="s">
        <v>6368</v>
      </c>
      <c r="F2500" s="832" t="s">
        <v>6601</v>
      </c>
      <c r="G2500" s="832" t="s">
        <v>2816</v>
      </c>
      <c r="H2500" s="849"/>
      <c r="I2500" s="849"/>
      <c r="J2500" s="832"/>
      <c r="K2500" s="832"/>
      <c r="L2500" s="849"/>
      <c r="M2500" s="849"/>
      <c r="N2500" s="832"/>
      <c r="O2500" s="832"/>
      <c r="P2500" s="849">
        <v>42.730000000000004</v>
      </c>
      <c r="Q2500" s="849">
        <v>8739.16</v>
      </c>
      <c r="R2500" s="837"/>
      <c r="S2500" s="850">
        <v>204.5204774163351</v>
      </c>
    </row>
    <row r="2501" spans="1:19" ht="14.45" customHeight="1" x14ac:dyDescent="0.2">
      <c r="A2501" s="831" t="s">
        <v>6366</v>
      </c>
      <c r="B2501" s="832" t="s">
        <v>6743</v>
      </c>
      <c r="C2501" s="832" t="s">
        <v>616</v>
      </c>
      <c r="D2501" s="832" t="s">
        <v>3258</v>
      </c>
      <c r="E2501" s="832" t="s">
        <v>6368</v>
      </c>
      <c r="F2501" s="832" t="s">
        <v>6617</v>
      </c>
      <c r="G2501" s="832" t="s">
        <v>2213</v>
      </c>
      <c r="H2501" s="849"/>
      <c r="I2501" s="849"/>
      <c r="J2501" s="832"/>
      <c r="K2501" s="832"/>
      <c r="L2501" s="849"/>
      <c r="M2501" s="849"/>
      <c r="N2501" s="832"/>
      <c r="O2501" s="832"/>
      <c r="P2501" s="849">
        <v>32.11</v>
      </c>
      <c r="Q2501" s="849">
        <v>14131.91</v>
      </c>
      <c r="R2501" s="837"/>
      <c r="S2501" s="850">
        <v>440.10931174089069</v>
      </c>
    </row>
    <row r="2502" spans="1:19" ht="14.45" customHeight="1" x14ac:dyDescent="0.2">
      <c r="A2502" s="831" t="s">
        <v>6366</v>
      </c>
      <c r="B2502" s="832" t="s">
        <v>6743</v>
      </c>
      <c r="C2502" s="832" t="s">
        <v>616</v>
      </c>
      <c r="D2502" s="832" t="s">
        <v>3258</v>
      </c>
      <c r="E2502" s="832" t="s">
        <v>6368</v>
      </c>
      <c r="F2502" s="832" t="s">
        <v>6624</v>
      </c>
      <c r="G2502" s="832" t="s">
        <v>1043</v>
      </c>
      <c r="H2502" s="849"/>
      <c r="I2502" s="849"/>
      <c r="J2502" s="832"/>
      <c r="K2502" s="832"/>
      <c r="L2502" s="849"/>
      <c r="M2502" s="849"/>
      <c r="N2502" s="832"/>
      <c r="O2502" s="832"/>
      <c r="P2502" s="849">
        <v>1</v>
      </c>
      <c r="Q2502" s="849">
        <v>243.94</v>
      </c>
      <c r="R2502" s="837"/>
      <c r="S2502" s="850">
        <v>243.94</v>
      </c>
    </row>
    <row r="2503" spans="1:19" ht="14.45" customHeight="1" x14ac:dyDescent="0.2">
      <c r="A2503" s="831" t="s">
        <v>6366</v>
      </c>
      <c r="B2503" s="832" t="s">
        <v>6743</v>
      </c>
      <c r="C2503" s="832" t="s">
        <v>616</v>
      </c>
      <c r="D2503" s="832" t="s">
        <v>3258</v>
      </c>
      <c r="E2503" s="832" t="s">
        <v>6368</v>
      </c>
      <c r="F2503" s="832" t="s">
        <v>6625</v>
      </c>
      <c r="G2503" s="832" t="s">
        <v>1043</v>
      </c>
      <c r="H2503" s="849"/>
      <c r="I2503" s="849"/>
      <c r="J2503" s="832"/>
      <c r="K2503" s="832"/>
      <c r="L2503" s="849"/>
      <c r="M2503" s="849"/>
      <c r="N2503" s="832"/>
      <c r="O2503" s="832"/>
      <c r="P2503" s="849">
        <v>1.88</v>
      </c>
      <c r="Q2503" s="849">
        <v>812.97</v>
      </c>
      <c r="R2503" s="837"/>
      <c r="S2503" s="850">
        <v>432.43085106382983</v>
      </c>
    </row>
    <row r="2504" spans="1:19" ht="14.45" customHeight="1" x14ac:dyDescent="0.2">
      <c r="A2504" s="831" t="s">
        <v>6366</v>
      </c>
      <c r="B2504" s="832" t="s">
        <v>6743</v>
      </c>
      <c r="C2504" s="832" t="s">
        <v>616</v>
      </c>
      <c r="D2504" s="832" t="s">
        <v>3258</v>
      </c>
      <c r="E2504" s="832" t="s">
        <v>6368</v>
      </c>
      <c r="F2504" s="832" t="s">
        <v>6628</v>
      </c>
      <c r="G2504" s="832" t="s">
        <v>2529</v>
      </c>
      <c r="H2504" s="849">
        <v>0.6</v>
      </c>
      <c r="I2504" s="849">
        <v>445.35</v>
      </c>
      <c r="J2504" s="832"/>
      <c r="K2504" s="832">
        <v>742.25000000000011</v>
      </c>
      <c r="L2504" s="849"/>
      <c r="M2504" s="849"/>
      <c r="N2504" s="832"/>
      <c r="O2504" s="832"/>
      <c r="P2504" s="849"/>
      <c r="Q2504" s="849"/>
      <c r="R2504" s="837"/>
      <c r="S2504" s="850"/>
    </row>
    <row r="2505" spans="1:19" ht="14.45" customHeight="1" x14ac:dyDescent="0.2">
      <c r="A2505" s="831" t="s">
        <v>6366</v>
      </c>
      <c r="B2505" s="832" t="s">
        <v>6743</v>
      </c>
      <c r="C2505" s="832" t="s">
        <v>616</v>
      </c>
      <c r="D2505" s="832" t="s">
        <v>3258</v>
      </c>
      <c r="E2505" s="832" t="s">
        <v>6368</v>
      </c>
      <c r="F2505" s="832" t="s">
        <v>6633</v>
      </c>
      <c r="G2505" s="832"/>
      <c r="H2505" s="849"/>
      <c r="I2505" s="849"/>
      <c r="J2505" s="832"/>
      <c r="K2505" s="832"/>
      <c r="L2505" s="849"/>
      <c r="M2505" s="849"/>
      <c r="N2505" s="832"/>
      <c r="O2505" s="832"/>
      <c r="P2505" s="849">
        <v>0.51</v>
      </c>
      <c r="Q2505" s="849">
        <v>39.020000000000003</v>
      </c>
      <c r="R2505" s="837"/>
      <c r="S2505" s="850">
        <v>76.509803921568633</v>
      </c>
    </row>
    <row r="2506" spans="1:19" ht="14.45" customHeight="1" x14ac:dyDescent="0.2">
      <c r="A2506" s="831" t="s">
        <v>6366</v>
      </c>
      <c r="B2506" s="832" t="s">
        <v>6743</v>
      </c>
      <c r="C2506" s="832" t="s">
        <v>616</v>
      </c>
      <c r="D2506" s="832" t="s">
        <v>3258</v>
      </c>
      <c r="E2506" s="832" t="s">
        <v>6368</v>
      </c>
      <c r="F2506" s="832" t="s">
        <v>6634</v>
      </c>
      <c r="G2506" s="832"/>
      <c r="H2506" s="849"/>
      <c r="I2506" s="849"/>
      <c r="J2506" s="832"/>
      <c r="K2506" s="832"/>
      <c r="L2506" s="849"/>
      <c r="M2506" s="849"/>
      <c r="N2506" s="832"/>
      <c r="O2506" s="832"/>
      <c r="P2506" s="849">
        <v>2</v>
      </c>
      <c r="Q2506" s="849">
        <v>842.44</v>
      </c>
      <c r="R2506" s="837"/>
      <c r="S2506" s="850">
        <v>421.22</v>
      </c>
    </row>
    <row r="2507" spans="1:19" ht="14.45" customHeight="1" x14ac:dyDescent="0.2">
      <c r="A2507" s="831" t="s">
        <v>6366</v>
      </c>
      <c r="B2507" s="832" t="s">
        <v>6743</v>
      </c>
      <c r="C2507" s="832" t="s">
        <v>616</v>
      </c>
      <c r="D2507" s="832" t="s">
        <v>3258</v>
      </c>
      <c r="E2507" s="832" t="s">
        <v>6635</v>
      </c>
      <c r="F2507" s="832" t="s">
        <v>6638</v>
      </c>
      <c r="G2507" s="832" t="s">
        <v>6639</v>
      </c>
      <c r="H2507" s="849"/>
      <c r="I2507" s="849"/>
      <c r="J2507" s="832"/>
      <c r="K2507" s="832"/>
      <c r="L2507" s="849"/>
      <c r="M2507" s="849"/>
      <c r="N2507" s="832"/>
      <c r="O2507" s="832"/>
      <c r="P2507" s="849">
        <v>2</v>
      </c>
      <c r="Q2507" s="849">
        <v>5340.68</v>
      </c>
      <c r="R2507" s="837"/>
      <c r="S2507" s="850">
        <v>2670.34</v>
      </c>
    </row>
    <row r="2508" spans="1:19" ht="14.45" customHeight="1" x14ac:dyDescent="0.2">
      <c r="A2508" s="831" t="s">
        <v>6366</v>
      </c>
      <c r="B2508" s="832" t="s">
        <v>6743</v>
      </c>
      <c r="C2508" s="832" t="s">
        <v>616</v>
      </c>
      <c r="D2508" s="832" t="s">
        <v>3258</v>
      </c>
      <c r="E2508" s="832" t="s">
        <v>6644</v>
      </c>
      <c r="F2508" s="832" t="s">
        <v>6645</v>
      </c>
      <c r="G2508" s="832" t="s">
        <v>6646</v>
      </c>
      <c r="H2508" s="849"/>
      <c r="I2508" s="849"/>
      <c r="J2508" s="832"/>
      <c r="K2508" s="832"/>
      <c r="L2508" s="849"/>
      <c r="M2508" s="849"/>
      <c r="N2508" s="832"/>
      <c r="O2508" s="832"/>
      <c r="P2508" s="849">
        <v>2</v>
      </c>
      <c r="Q2508" s="849">
        <v>1734</v>
      </c>
      <c r="R2508" s="837"/>
      <c r="S2508" s="850">
        <v>867</v>
      </c>
    </row>
    <row r="2509" spans="1:19" ht="14.45" customHeight="1" x14ac:dyDescent="0.2">
      <c r="A2509" s="831" t="s">
        <v>6366</v>
      </c>
      <c r="B2509" s="832" t="s">
        <v>6743</v>
      </c>
      <c r="C2509" s="832" t="s">
        <v>616</v>
      </c>
      <c r="D2509" s="832" t="s">
        <v>3258</v>
      </c>
      <c r="E2509" s="832" t="s">
        <v>6644</v>
      </c>
      <c r="F2509" s="832" t="s">
        <v>6647</v>
      </c>
      <c r="G2509" s="832" t="s">
        <v>6648</v>
      </c>
      <c r="H2509" s="849">
        <v>14</v>
      </c>
      <c r="I2509" s="849">
        <v>12138</v>
      </c>
      <c r="J2509" s="832">
        <v>10.786456944814717</v>
      </c>
      <c r="K2509" s="832">
        <v>867</v>
      </c>
      <c r="L2509" s="849">
        <v>2</v>
      </c>
      <c r="M2509" s="849">
        <v>1125.3</v>
      </c>
      <c r="N2509" s="832">
        <v>1</v>
      </c>
      <c r="O2509" s="832">
        <v>562.65</v>
      </c>
      <c r="P2509" s="849">
        <v>61</v>
      </c>
      <c r="Q2509" s="849">
        <v>36756.450000000004</v>
      </c>
      <c r="R2509" s="837">
        <v>32.663689682751269</v>
      </c>
      <c r="S2509" s="850">
        <v>602.56475409836071</v>
      </c>
    </row>
    <row r="2510" spans="1:19" ht="14.45" customHeight="1" x14ac:dyDescent="0.2">
      <c r="A2510" s="831" t="s">
        <v>6366</v>
      </c>
      <c r="B2510" s="832" t="s">
        <v>6743</v>
      </c>
      <c r="C2510" s="832" t="s">
        <v>616</v>
      </c>
      <c r="D2510" s="832" t="s">
        <v>3258</v>
      </c>
      <c r="E2510" s="832" t="s">
        <v>6644</v>
      </c>
      <c r="F2510" s="832" t="s">
        <v>6649</v>
      </c>
      <c r="G2510" s="832" t="s">
        <v>6650</v>
      </c>
      <c r="H2510" s="849"/>
      <c r="I2510" s="849"/>
      <c r="J2510" s="832"/>
      <c r="K2510" s="832"/>
      <c r="L2510" s="849">
        <v>7</v>
      </c>
      <c r="M2510" s="849">
        <v>6748</v>
      </c>
      <c r="N2510" s="832">
        <v>1</v>
      </c>
      <c r="O2510" s="832">
        <v>964</v>
      </c>
      <c r="P2510" s="849">
        <v>1</v>
      </c>
      <c r="Q2510" s="849">
        <v>964</v>
      </c>
      <c r="R2510" s="837">
        <v>0.14285714285714285</v>
      </c>
      <c r="S2510" s="850">
        <v>964</v>
      </c>
    </row>
    <row r="2511" spans="1:19" ht="14.45" customHeight="1" x14ac:dyDescent="0.2">
      <c r="A2511" s="831" t="s">
        <v>6366</v>
      </c>
      <c r="B2511" s="832" t="s">
        <v>6743</v>
      </c>
      <c r="C2511" s="832" t="s">
        <v>616</v>
      </c>
      <c r="D2511" s="832" t="s">
        <v>3258</v>
      </c>
      <c r="E2511" s="832" t="s">
        <v>6644</v>
      </c>
      <c r="F2511" s="832" t="s">
        <v>6764</v>
      </c>
      <c r="G2511" s="832" t="s">
        <v>6765</v>
      </c>
      <c r="H2511" s="849"/>
      <c r="I2511" s="849"/>
      <c r="J2511" s="832"/>
      <c r="K2511" s="832"/>
      <c r="L2511" s="849"/>
      <c r="M2511" s="849"/>
      <c r="N2511" s="832"/>
      <c r="O2511" s="832"/>
      <c r="P2511" s="849">
        <v>2</v>
      </c>
      <c r="Q2511" s="849">
        <v>3133.16</v>
      </c>
      <c r="R2511" s="837"/>
      <c r="S2511" s="850">
        <v>1566.58</v>
      </c>
    </row>
    <row r="2512" spans="1:19" ht="14.45" customHeight="1" x14ac:dyDescent="0.2">
      <c r="A2512" s="831" t="s">
        <v>6366</v>
      </c>
      <c r="B2512" s="832" t="s">
        <v>6743</v>
      </c>
      <c r="C2512" s="832" t="s">
        <v>616</v>
      </c>
      <c r="D2512" s="832" t="s">
        <v>3258</v>
      </c>
      <c r="E2512" s="832" t="s">
        <v>6657</v>
      </c>
      <c r="F2512" s="832" t="s">
        <v>6658</v>
      </c>
      <c r="G2512" s="832" t="s">
        <v>6659</v>
      </c>
      <c r="H2512" s="849"/>
      <c r="I2512" s="849"/>
      <c r="J2512" s="832"/>
      <c r="K2512" s="832"/>
      <c r="L2512" s="849">
        <v>4</v>
      </c>
      <c r="M2512" s="849">
        <v>1200</v>
      </c>
      <c r="N2512" s="832">
        <v>1</v>
      </c>
      <c r="O2512" s="832">
        <v>300</v>
      </c>
      <c r="P2512" s="849">
        <v>21</v>
      </c>
      <c r="Q2512" s="849">
        <v>6342</v>
      </c>
      <c r="R2512" s="837">
        <v>5.2850000000000001</v>
      </c>
      <c r="S2512" s="850">
        <v>302</v>
      </c>
    </row>
    <row r="2513" spans="1:19" ht="14.45" customHeight="1" x14ac:dyDescent="0.2">
      <c r="A2513" s="831" t="s">
        <v>6366</v>
      </c>
      <c r="B2513" s="832" t="s">
        <v>6743</v>
      </c>
      <c r="C2513" s="832" t="s">
        <v>616</v>
      </c>
      <c r="D2513" s="832" t="s">
        <v>3258</v>
      </c>
      <c r="E2513" s="832" t="s">
        <v>6657</v>
      </c>
      <c r="F2513" s="832" t="s">
        <v>6660</v>
      </c>
      <c r="G2513" s="832" t="s">
        <v>6661</v>
      </c>
      <c r="H2513" s="849"/>
      <c r="I2513" s="849"/>
      <c r="J2513" s="832"/>
      <c r="K2513" s="832"/>
      <c r="L2513" s="849">
        <v>2</v>
      </c>
      <c r="M2513" s="849">
        <v>244</v>
      </c>
      <c r="N2513" s="832">
        <v>1</v>
      </c>
      <c r="O2513" s="832">
        <v>122</v>
      </c>
      <c r="P2513" s="849"/>
      <c r="Q2513" s="849"/>
      <c r="R2513" s="837"/>
      <c r="S2513" s="850"/>
    </row>
    <row r="2514" spans="1:19" ht="14.45" customHeight="1" x14ac:dyDescent="0.2">
      <c r="A2514" s="831" t="s">
        <v>6366</v>
      </c>
      <c r="B2514" s="832" t="s">
        <v>6743</v>
      </c>
      <c r="C2514" s="832" t="s">
        <v>616</v>
      </c>
      <c r="D2514" s="832" t="s">
        <v>3258</v>
      </c>
      <c r="E2514" s="832" t="s">
        <v>6657</v>
      </c>
      <c r="F2514" s="832" t="s">
        <v>6662</v>
      </c>
      <c r="G2514" s="832" t="s">
        <v>6663</v>
      </c>
      <c r="H2514" s="849">
        <v>6</v>
      </c>
      <c r="I2514" s="849">
        <v>882</v>
      </c>
      <c r="J2514" s="832">
        <v>0.17608305050908366</v>
      </c>
      <c r="K2514" s="832">
        <v>147</v>
      </c>
      <c r="L2514" s="849">
        <v>34</v>
      </c>
      <c r="M2514" s="849">
        <v>5009</v>
      </c>
      <c r="N2514" s="832">
        <v>1</v>
      </c>
      <c r="O2514" s="832">
        <v>147.3235294117647</v>
      </c>
      <c r="P2514" s="849">
        <v>57</v>
      </c>
      <c r="Q2514" s="849">
        <v>8607</v>
      </c>
      <c r="R2514" s="837">
        <v>1.7183070473148332</v>
      </c>
      <c r="S2514" s="850">
        <v>151</v>
      </c>
    </row>
    <row r="2515" spans="1:19" ht="14.45" customHeight="1" x14ac:dyDescent="0.2">
      <c r="A2515" s="831" t="s">
        <v>6366</v>
      </c>
      <c r="B2515" s="832" t="s">
        <v>6743</v>
      </c>
      <c r="C2515" s="832" t="s">
        <v>616</v>
      </c>
      <c r="D2515" s="832" t="s">
        <v>3258</v>
      </c>
      <c r="E2515" s="832" t="s">
        <v>6657</v>
      </c>
      <c r="F2515" s="832" t="s">
        <v>6664</v>
      </c>
      <c r="G2515" s="832" t="s">
        <v>6665</v>
      </c>
      <c r="H2515" s="849"/>
      <c r="I2515" s="849"/>
      <c r="J2515" s="832"/>
      <c r="K2515" s="832"/>
      <c r="L2515" s="849"/>
      <c r="M2515" s="849"/>
      <c r="N2515" s="832"/>
      <c r="O2515" s="832"/>
      <c r="P2515" s="849">
        <v>2</v>
      </c>
      <c r="Q2515" s="849">
        <v>398</v>
      </c>
      <c r="R2515" s="837"/>
      <c r="S2515" s="850">
        <v>199</v>
      </c>
    </row>
    <row r="2516" spans="1:19" ht="14.45" customHeight="1" x14ac:dyDescent="0.2">
      <c r="A2516" s="831" t="s">
        <v>6366</v>
      </c>
      <c r="B2516" s="832" t="s">
        <v>6743</v>
      </c>
      <c r="C2516" s="832" t="s">
        <v>616</v>
      </c>
      <c r="D2516" s="832" t="s">
        <v>3258</v>
      </c>
      <c r="E2516" s="832" t="s">
        <v>6657</v>
      </c>
      <c r="F2516" s="832" t="s">
        <v>6666</v>
      </c>
      <c r="G2516" s="832" t="s">
        <v>6667</v>
      </c>
      <c r="H2516" s="849">
        <v>121</v>
      </c>
      <c r="I2516" s="849">
        <v>4477</v>
      </c>
      <c r="J2516" s="832">
        <v>0.6875</v>
      </c>
      <c r="K2516" s="832">
        <v>37</v>
      </c>
      <c r="L2516" s="849">
        <v>176</v>
      </c>
      <c r="M2516" s="849">
        <v>6512</v>
      </c>
      <c r="N2516" s="832">
        <v>1</v>
      </c>
      <c r="O2516" s="832">
        <v>37</v>
      </c>
      <c r="P2516" s="849">
        <v>639</v>
      </c>
      <c r="Q2516" s="849">
        <v>24282</v>
      </c>
      <c r="R2516" s="837">
        <v>3.7288083538083536</v>
      </c>
      <c r="S2516" s="850">
        <v>38</v>
      </c>
    </row>
    <row r="2517" spans="1:19" ht="14.45" customHeight="1" x14ac:dyDescent="0.2">
      <c r="A2517" s="831" t="s">
        <v>6366</v>
      </c>
      <c r="B2517" s="832" t="s">
        <v>6743</v>
      </c>
      <c r="C2517" s="832" t="s">
        <v>616</v>
      </c>
      <c r="D2517" s="832" t="s">
        <v>3258</v>
      </c>
      <c r="E2517" s="832" t="s">
        <v>6657</v>
      </c>
      <c r="F2517" s="832" t="s">
        <v>6674</v>
      </c>
      <c r="G2517" s="832" t="s">
        <v>6675</v>
      </c>
      <c r="H2517" s="849">
        <v>129</v>
      </c>
      <c r="I2517" s="849">
        <v>22833</v>
      </c>
      <c r="J2517" s="832">
        <v>0.74147561213223356</v>
      </c>
      <c r="K2517" s="832">
        <v>177</v>
      </c>
      <c r="L2517" s="849">
        <v>173</v>
      </c>
      <c r="M2517" s="849">
        <v>30794</v>
      </c>
      <c r="N2517" s="832">
        <v>1</v>
      </c>
      <c r="O2517" s="832">
        <v>178</v>
      </c>
      <c r="P2517" s="849">
        <v>410</v>
      </c>
      <c r="Q2517" s="849">
        <v>73390</v>
      </c>
      <c r="R2517" s="837">
        <v>2.3832564785347796</v>
      </c>
      <c r="S2517" s="850">
        <v>179</v>
      </c>
    </row>
    <row r="2518" spans="1:19" ht="14.45" customHeight="1" x14ac:dyDescent="0.2">
      <c r="A2518" s="831" t="s">
        <v>6366</v>
      </c>
      <c r="B2518" s="832" t="s">
        <v>6743</v>
      </c>
      <c r="C2518" s="832" t="s">
        <v>616</v>
      </c>
      <c r="D2518" s="832" t="s">
        <v>3258</v>
      </c>
      <c r="E2518" s="832" t="s">
        <v>6657</v>
      </c>
      <c r="F2518" s="832" t="s">
        <v>6778</v>
      </c>
      <c r="G2518" s="832" t="s">
        <v>6779</v>
      </c>
      <c r="H2518" s="849"/>
      <c r="I2518" s="849"/>
      <c r="J2518" s="832"/>
      <c r="K2518" s="832"/>
      <c r="L2518" s="849">
        <v>1</v>
      </c>
      <c r="M2518" s="849">
        <v>723</v>
      </c>
      <c r="N2518" s="832">
        <v>1</v>
      </c>
      <c r="O2518" s="832">
        <v>723</v>
      </c>
      <c r="P2518" s="849">
        <v>2</v>
      </c>
      <c r="Q2518" s="849">
        <v>1464</v>
      </c>
      <c r="R2518" s="837">
        <v>2.0248962655601659</v>
      </c>
      <c r="S2518" s="850">
        <v>732</v>
      </c>
    </row>
    <row r="2519" spans="1:19" ht="14.45" customHeight="1" x14ac:dyDescent="0.2">
      <c r="A2519" s="831" t="s">
        <v>6366</v>
      </c>
      <c r="B2519" s="832" t="s">
        <v>6743</v>
      </c>
      <c r="C2519" s="832" t="s">
        <v>616</v>
      </c>
      <c r="D2519" s="832" t="s">
        <v>3258</v>
      </c>
      <c r="E2519" s="832" t="s">
        <v>6657</v>
      </c>
      <c r="F2519" s="832" t="s">
        <v>6680</v>
      </c>
      <c r="G2519" s="832" t="s">
        <v>6681</v>
      </c>
      <c r="H2519" s="849">
        <v>160</v>
      </c>
      <c r="I2519" s="849">
        <v>38880</v>
      </c>
      <c r="J2519" s="832">
        <v>1.062295081967213</v>
      </c>
      <c r="K2519" s="832">
        <v>243</v>
      </c>
      <c r="L2519" s="849">
        <v>150</v>
      </c>
      <c r="M2519" s="849">
        <v>36600</v>
      </c>
      <c r="N2519" s="832">
        <v>1</v>
      </c>
      <c r="O2519" s="832">
        <v>244</v>
      </c>
      <c r="P2519" s="849">
        <v>500</v>
      </c>
      <c r="Q2519" s="849">
        <v>122500</v>
      </c>
      <c r="R2519" s="837">
        <v>3.3469945355191255</v>
      </c>
      <c r="S2519" s="850">
        <v>245</v>
      </c>
    </row>
    <row r="2520" spans="1:19" ht="14.45" customHeight="1" x14ac:dyDescent="0.2">
      <c r="A2520" s="831" t="s">
        <v>6366</v>
      </c>
      <c r="B2520" s="832" t="s">
        <v>6743</v>
      </c>
      <c r="C2520" s="832" t="s">
        <v>616</v>
      </c>
      <c r="D2520" s="832" t="s">
        <v>3258</v>
      </c>
      <c r="E2520" s="832" t="s">
        <v>6657</v>
      </c>
      <c r="F2520" s="832" t="s">
        <v>6682</v>
      </c>
      <c r="G2520" s="832" t="s">
        <v>6683</v>
      </c>
      <c r="H2520" s="849">
        <v>748</v>
      </c>
      <c r="I2520" s="849">
        <v>24933.31</v>
      </c>
      <c r="J2520" s="832">
        <v>1.2656502538071066</v>
      </c>
      <c r="K2520" s="832">
        <v>33.333302139037436</v>
      </c>
      <c r="L2520" s="849">
        <v>591</v>
      </c>
      <c r="M2520" s="849">
        <v>19700</v>
      </c>
      <c r="N2520" s="832">
        <v>1</v>
      </c>
      <c r="O2520" s="832">
        <v>33.333333333333336</v>
      </c>
      <c r="P2520" s="849">
        <v>1456</v>
      </c>
      <c r="Q2520" s="849">
        <v>48533.290000000015</v>
      </c>
      <c r="R2520" s="837">
        <v>2.4636187817258892</v>
      </c>
      <c r="S2520" s="850">
        <v>33.33330357142858</v>
      </c>
    </row>
    <row r="2521" spans="1:19" ht="14.45" customHeight="1" x14ac:dyDescent="0.2">
      <c r="A2521" s="831" t="s">
        <v>6366</v>
      </c>
      <c r="B2521" s="832" t="s">
        <v>6743</v>
      </c>
      <c r="C2521" s="832" t="s">
        <v>616</v>
      </c>
      <c r="D2521" s="832" t="s">
        <v>3258</v>
      </c>
      <c r="E2521" s="832" t="s">
        <v>6657</v>
      </c>
      <c r="F2521" s="832" t="s">
        <v>6684</v>
      </c>
      <c r="G2521" s="832" t="s">
        <v>6685</v>
      </c>
      <c r="H2521" s="849">
        <v>123</v>
      </c>
      <c r="I2521" s="849">
        <v>4551</v>
      </c>
      <c r="J2521" s="832">
        <v>0.86619718309859151</v>
      </c>
      <c r="K2521" s="832">
        <v>37</v>
      </c>
      <c r="L2521" s="849">
        <v>142</v>
      </c>
      <c r="M2521" s="849">
        <v>5254</v>
      </c>
      <c r="N2521" s="832">
        <v>1</v>
      </c>
      <c r="O2521" s="832">
        <v>37</v>
      </c>
      <c r="P2521" s="849">
        <v>485</v>
      </c>
      <c r="Q2521" s="849">
        <v>18430</v>
      </c>
      <c r="R2521" s="837">
        <v>3.5078035782261132</v>
      </c>
      <c r="S2521" s="850">
        <v>38</v>
      </c>
    </row>
    <row r="2522" spans="1:19" ht="14.45" customHeight="1" x14ac:dyDescent="0.2">
      <c r="A2522" s="831" t="s">
        <v>6366</v>
      </c>
      <c r="B2522" s="832" t="s">
        <v>6743</v>
      </c>
      <c r="C2522" s="832" t="s">
        <v>616</v>
      </c>
      <c r="D2522" s="832" t="s">
        <v>3258</v>
      </c>
      <c r="E2522" s="832" t="s">
        <v>6657</v>
      </c>
      <c r="F2522" s="832" t="s">
        <v>6686</v>
      </c>
      <c r="G2522" s="832" t="s">
        <v>6687</v>
      </c>
      <c r="H2522" s="849"/>
      <c r="I2522" s="849"/>
      <c r="J2522" s="832"/>
      <c r="K2522" s="832"/>
      <c r="L2522" s="849">
        <v>4</v>
      </c>
      <c r="M2522" s="849">
        <v>344</v>
      </c>
      <c r="N2522" s="832">
        <v>1</v>
      </c>
      <c r="O2522" s="832">
        <v>86</v>
      </c>
      <c r="P2522" s="849">
        <v>21</v>
      </c>
      <c r="Q2522" s="849">
        <v>1827</v>
      </c>
      <c r="R2522" s="837">
        <v>5.3110465116279073</v>
      </c>
      <c r="S2522" s="850">
        <v>87</v>
      </c>
    </row>
    <row r="2523" spans="1:19" ht="14.45" customHeight="1" x14ac:dyDescent="0.2">
      <c r="A2523" s="831" t="s">
        <v>6366</v>
      </c>
      <c r="B2523" s="832" t="s">
        <v>6743</v>
      </c>
      <c r="C2523" s="832" t="s">
        <v>616</v>
      </c>
      <c r="D2523" s="832" t="s">
        <v>3258</v>
      </c>
      <c r="E2523" s="832" t="s">
        <v>6657</v>
      </c>
      <c r="F2523" s="832" t="s">
        <v>6688</v>
      </c>
      <c r="G2523" s="832" t="s">
        <v>6689</v>
      </c>
      <c r="H2523" s="849">
        <v>69</v>
      </c>
      <c r="I2523" s="849">
        <v>2208</v>
      </c>
      <c r="J2523" s="832">
        <v>0.71875</v>
      </c>
      <c r="K2523" s="832">
        <v>32</v>
      </c>
      <c r="L2523" s="849">
        <v>96</v>
      </c>
      <c r="M2523" s="849">
        <v>3072</v>
      </c>
      <c r="N2523" s="832">
        <v>1</v>
      </c>
      <c r="O2523" s="832">
        <v>32</v>
      </c>
      <c r="P2523" s="849">
        <v>205</v>
      </c>
      <c r="Q2523" s="849">
        <v>6765</v>
      </c>
      <c r="R2523" s="837">
        <v>2.2021484375</v>
      </c>
      <c r="S2523" s="850">
        <v>33</v>
      </c>
    </row>
    <row r="2524" spans="1:19" ht="14.45" customHeight="1" x14ac:dyDescent="0.2">
      <c r="A2524" s="831" t="s">
        <v>6366</v>
      </c>
      <c r="B2524" s="832" t="s">
        <v>6743</v>
      </c>
      <c r="C2524" s="832" t="s">
        <v>616</v>
      </c>
      <c r="D2524" s="832" t="s">
        <v>3258</v>
      </c>
      <c r="E2524" s="832" t="s">
        <v>6657</v>
      </c>
      <c r="F2524" s="832" t="s">
        <v>6690</v>
      </c>
      <c r="G2524" s="832" t="s">
        <v>6691</v>
      </c>
      <c r="H2524" s="849">
        <v>619</v>
      </c>
      <c r="I2524" s="849">
        <v>219745</v>
      </c>
      <c r="J2524" s="832">
        <v>0.81986754966887421</v>
      </c>
      <c r="K2524" s="832">
        <v>355</v>
      </c>
      <c r="L2524" s="849">
        <v>755</v>
      </c>
      <c r="M2524" s="849">
        <v>268025</v>
      </c>
      <c r="N2524" s="832">
        <v>1</v>
      </c>
      <c r="O2524" s="832">
        <v>355</v>
      </c>
      <c r="P2524" s="849">
        <v>1274</v>
      </c>
      <c r="Q2524" s="849">
        <v>456092</v>
      </c>
      <c r="R2524" s="837">
        <v>1.70167708236172</v>
      </c>
      <c r="S2524" s="850">
        <v>358</v>
      </c>
    </row>
    <row r="2525" spans="1:19" ht="14.45" customHeight="1" x14ac:dyDescent="0.2">
      <c r="A2525" s="831" t="s">
        <v>6366</v>
      </c>
      <c r="B2525" s="832" t="s">
        <v>6743</v>
      </c>
      <c r="C2525" s="832" t="s">
        <v>616</v>
      </c>
      <c r="D2525" s="832" t="s">
        <v>3258</v>
      </c>
      <c r="E2525" s="832" t="s">
        <v>6657</v>
      </c>
      <c r="F2525" s="832" t="s">
        <v>6694</v>
      </c>
      <c r="G2525" s="832" t="s">
        <v>6695</v>
      </c>
      <c r="H2525" s="849">
        <v>111</v>
      </c>
      <c r="I2525" s="849">
        <v>14652</v>
      </c>
      <c r="J2525" s="832">
        <v>0.97368421052631582</v>
      </c>
      <c r="K2525" s="832">
        <v>132</v>
      </c>
      <c r="L2525" s="849">
        <v>114</v>
      </c>
      <c r="M2525" s="849">
        <v>15048</v>
      </c>
      <c r="N2525" s="832">
        <v>1</v>
      </c>
      <c r="O2525" s="832">
        <v>132</v>
      </c>
      <c r="P2525" s="849">
        <v>240</v>
      </c>
      <c r="Q2525" s="849">
        <v>32400</v>
      </c>
      <c r="R2525" s="837">
        <v>2.1531100478468899</v>
      </c>
      <c r="S2525" s="850">
        <v>135</v>
      </c>
    </row>
    <row r="2526" spans="1:19" ht="14.45" customHeight="1" x14ac:dyDescent="0.2">
      <c r="A2526" s="831" t="s">
        <v>6366</v>
      </c>
      <c r="B2526" s="832" t="s">
        <v>6743</v>
      </c>
      <c r="C2526" s="832" t="s">
        <v>616</v>
      </c>
      <c r="D2526" s="832" t="s">
        <v>3258</v>
      </c>
      <c r="E2526" s="832" t="s">
        <v>6657</v>
      </c>
      <c r="F2526" s="832" t="s">
        <v>6786</v>
      </c>
      <c r="G2526" s="832" t="s">
        <v>6787</v>
      </c>
      <c r="H2526" s="849"/>
      <c r="I2526" s="849"/>
      <c r="J2526" s="832"/>
      <c r="K2526" s="832"/>
      <c r="L2526" s="849">
        <v>1</v>
      </c>
      <c r="M2526" s="849">
        <v>540</v>
      </c>
      <c r="N2526" s="832">
        <v>1</v>
      </c>
      <c r="O2526" s="832">
        <v>540</v>
      </c>
      <c r="P2526" s="849"/>
      <c r="Q2526" s="849"/>
      <c r="R2526" s="837"/>
      <c r="S2526" s="850"/>
    </row>
    <row r="2527" spans="1:19" ht="14.45" customHeight="1" x14ac:dyDescent="0.2">
      <c r="A2527" s="831" t="s">
        <v>6366</v>
      </c>
      <c r="B2527" s="832" t="s">
        <v>6743</v>
      </c>
      <c r="C2527" s="832" t="s">
        <v>616</v>
      </c>
      <c r="D2527" s="832" t="s">
        <v>3258</v>
      </c>
      <c r="E2527" s="832" t="s">
        <v>6657</v>
      </c>
      <c r="F2527" s="832" t="s">
        <v>6700</v>
      </c>
      <c r="G2527" s="832" t="s">
        <v>6701</v>
      </c>
      <c r="H2527" s="849">
        <v>46</v>
      </c>
      <c r="I2527" s="849">
        <v>2714</v>
      </c>
      <c r="J2527" s="832">
        <v>0.42182157289400063</v>
      </c>
      <c r="K2527" s="832">
        <v>59</v>
      </c>
      <c r="L2527" s="849">
        <v>108</v>
      </c>
      <c r="M2527" s="849">
        <v>6434</v>
      </c>
      <c r="N2527" s="832">
        <v>1</v>
      </c>
      <c r="O2527" s="832">
        <v>59.574074074074076</v>
      </c>
      <c r="P2527" s="849">
        <v>401</v>
      </c>
      <c r="Q2527" s="849">
        <v>24461</v>
      </c>
      <c r="R2527" s="837">
        <v>3.8018340068386696</v>
      </c>
      <c r="S2527" s="850">
        <v>61</v>
      </c>
    </row>
    <row r="2528" spans="1:19" ht="14.45" customHeight="1" x14ac:dyDescent="0.2">
      <c r="A2528" s="831" t="s">
        <v>6366</v>
      </c>
      <c r="B2528" s="832" t="s">
        <v>6743</v>
      </c>
      <c r="C2528" s="832" t="s">
        <v>616</v>
      </c>
      <c r="D2528" s="832" t="s">
        <v>3258</v>
      </c>
      <c r="E2528" s="832" t="s">
        <v>6657</v>
      </c>
      <c r="F2528" s="832" t="s">
        <v>6706</v>
      </c>
      <c r="G2528" s="832" t="s">
        <v>6707</v>
      </c>
      <c r="H2528" s="849">
        <v>3</v>
      </c>
      <c r="I2528" s="849">
        <v>348</v>
      </c>
      <c r="J2528" s="832">
        <v>3</v>
      </c>
      <c r="K2528" s="832">
        <v>116</v>
      </c>
      <c r="L2528" s="849">
        <v>1</v>
      </c>
      <c r="M2528" s="849">
        <v>116</v>
      </c>
      <c r="N2528" s="832">
        <v>1</v>
      </c>
      <c r="O2528" s="832">
        <v>116</v>
      </c>
      <c r="P2528" s="849">
        <v>23</v>
      </c>
      <c r="Q2528" s="849">
        <v>2668</v>
      </c>
      <c r="R2528" s="837">
        <v>23</v>
      </c>
      <c r="S2528" s="850">
        <v>116</v>
      </c>
    </row>
    <row r="2529" spans="1:19" ht="14.45" customHeight="1" x14ac:dyDescent="0.2">
      <c r="A2529" s="831" t="s">
        <v>6366</v>
      </c>
      <c r="B2529" s="832" t="s">
        <v>6743</v>
      </c>
      <c r="C2529" s="832" t="s">
        <v>616</v>
      </c>
      <c r="D2529" s="832" t="s">
        <v>3258</v>
      </c>
      <c r="E2529" s="832" t="s">
        <v>6657</v>
      </c>
      <c r="F2529" s="832" t="s">
        <v>6788</v>
      </c>
      <c r="G2529" s="832" t="s">
        <v>6789</v>
      </c>
      <c r="H2529" s="849"/>
      <c r="I2529" s="849"/>
      <c r="J2529" s="832"/>
      <c r="K2529" s="832"/>
      <c r="L2529" s="849"/>
      <c r="M2529" s="849"/>
      <c r="N2529" s="832"/>
      <c r="O2529" s="832"/>
      <c r="P2529" s="849">
        <v>1</v>
      </c>
      <c r="Q2529" s="849">
        <v>3839</v>
      </c>
      <c r="R2529" s="837"/>
      <c r="S2529" s="850">
        <v>3839</v>
      </c>
    </row>
    <row r="2530" spans="1:19" ht="14.45" customHeight="1" x14ac:dyDescent="0.2">
      <c r="A2530" s="831" t="s">
        <v>6366</v>
      </c>
      <c r="B2530" s="832" t="s">
        <v>6743</v>
      </c>
      <c r="C2530" s="832" t="s">
        <v>616</v>
      </c>
      <c r="D2530" s="832" t="s">
        <v>3258</v>
      </c>
      <c r="E2530" s="832" t="s">
        <v>6657</v>
      </c>
      <c r="F2530" s="832" t="s">
        <v>6790</v>
      </c>
      <c r="G2530" s="832" t="s">
        <v>6791</v>
      </c>
      <c r="H2530" s="849">
        <v>2</v>
      </c>
      <c r="I2530" s="849">
        <v>3888</v>
      </c>
      <c r="J2530" s="832">
        <v>0.6663239074550128</v>
      </c>
      <c r="K2530" s="832">
        <v>1944</v>
      </c>
      <c r="L2530" s="849">
        <v>3</v>
      </c>
      <c r="M2530" s="849">
        <v>5835</v>
      </c>
      <c r="N2530" s="832">
        <v>1</v>
      </c>
      <c r="O2530" s="832">
        <v>1945</v>
      </c>
      <c r="P2530" s="849">
        <v>7</v>
      </c>
      <c r="Q2530" s="849">
        <v>13650</v>
      </c>
      <c r="R2530" s="837">
        <v>2.3393316195372749</v>
      </c>
      <c r="S2530" s="850">
        <v>1950</v>
      </c>
    </row>
    <row r="2531" spans="1:19" ht="14.45" customHeight="1" x14ac:dyDescent="0.2">
      <c r="A2531" s="831" t="s">
        <v>6366</v>
      </c>
      <c r="B2531" s="832" t="s">
        <v>6743</v>
      </c>
      <c r="C2531" s="832" t="s">
        <v>616</v>
      </c>
      <c r="D2531" s="832" t="s">
        <v>3259</v>
      </c>
      <c r="E2531" s="832" t="s">
        <v>6368</v>
      </c>
      <c r="F2531" s="832" t="s">
        <v>6388</v>
      </c>
      <c r="G2531" s="832" t="s">
        <v>6389</v>
      </c>
      <c r="H2531" s="849"/>
      <c r="I2531" s="849"/>
      <c r="J2531" s="832"/>
      <c r="K2531" s="832"/>
      <c r="L2531" s="849">
        <v>1</v>
      </c>
      <c r="M2531" s="849">
        <v>20699.099999999999</v>
      </c>
      <c r="N2531" s="832">
        <v>1</v>
      </c>
      <c r="O2531" s="832">
        <v>20699.099999999999</v>
      </c>
      <c r="P2531" s="849"/>
      <c r="Q2531" s="849"/>
      <c r="R2531" s="837"/>
      <c r="S2531" s="850"/>
    </row>
    <row r="2532" spans="1:19" ht="14.45" customHeight="1" x14ac:dyDescent="0.2">
      <c r="A2532" s="831" t="s">
        <v>6366</v>
      </c>
      <c r="B2532" s="832" t="s">
        <v>6743</v>
      </c>
      <c r="C2532" s="832" t="s">
        <v>616</v>
      </c>
      <c r="D2532" s="832" t="s">
        <v>3259</v>
      </c>
      <c r="E2532" s="832" t="s">
        <v>6368</v>
      </c>
      <c r="F2532" s="832" t="s">
        <v>6432</v>
      </c>
      <c r="G2532" s="832" t="s">
        <v>6433</v>
      </c>
      <c r="H2532" s="849"/>
      <c r="I2532" s="849"/>
      <c r="J2532" s="832"/>
      <c r="K2532" s="832"/>
      <c r="L2532" s="849">
        <v>0.1</v>
      </c>
      <c r="M2532" s="849">
        <v>11.73</v>
      </c>
      <c r="N2532" s="832">
        <v>1</v>
      </c>
      <c r="O2532" s="832">
        <v>117.3</v>
      </c>
      <c r="P2532" s="849"/>
      <c r="Q2532" s="849"/>
      <c r="R2532" s="837"/>
      <c r="S2532" s="850"/>
    </row>
    <row r="2533" spans="1:19" ht="14.45" customHeight="1" x14ac:dyDescent="0.2">
      <c r="A2533" s="831" t="s">
        <v>6366</v>
      </c>
      <c r="B2533" s="832" t="s">
        <v>6743</v>
      </c>
      <c r="C2533" s="832" t="s">
        <v>616</v>
      </c>
      <c r="D2533" s="832" t="s">
        <v>3259</v>
      </c>
      <c r="E2533" s="832" t="s">
        <v>6368</v>
      </c>
      <c r="F2533" s="832" t="s">
        <v>6466</v>
      </c>
      <c r="G2533" s="832" t="s">
        <v>6467</v>
      </c>
      <c r="H2533" s="849"/>
      <c r="I2533" s="849"/>
      <c r="J2533" s="832"/>
      <c r="K2533" s="832"/>
      <c r="L2533" s="849">
        <v>1</v>
      </c>
      <c r="M2533" s="849">
        <v>6711.62</v>
      </c>
      <c r="N2533" s="832">
        <v>1</v>
      </c>
      <c r="O2533" s="832">
        <v>6711.62</v>
      </c>
      <c r="P2533" s="849"/>
      <c r="Q2533" s="849"/>
      <c r="R2533" s="837"/>
      <c r="S2533" s="850"/>
    </row>
    <row r="2534" spans="1:19" ht="14.45" customHeight="1" x14ac:dyDescent="0.2">
      <c r="A2534" s="831" t="s">
        <v>6366</v>
      </c>
      <c r="B2534" s="832" t="s">
        <v>6743</v>
      </c>
      <c r="C2534" s="832" t="s">
        <v>616</v>
      </c>
      <c r="D2534" s="832" t="s">
        <v>3259</v>
      </c>
      <c r="E2534" s="832" t="s">
        <v>6368</v>
      </c>
      <c r="F2534" s="832" t="s">
        <v>6476</v>
      </c>
      <c r="G2534" s="832" t="s">
        <v>6477</v>
      </c>
      <c r="H2534" s="849"/>
      <c r="I2534" s="849"/>
      <c r="J2534" s="832"/>
      <c r="K2534" s="832"/>
      <c r="L2534" s="849">
        <v>1</v>
      </c>
      <c r="M2534" s="849">
        <v>3251.82</v>
      </c>
      <c r="N2534" s="832">
        <v>1</v>
      </c>
      <c r="O2534" s="832">
        <v>3251.82</v>
      </c>
      <c r="P2534" s="849"/>
      <c r="Q2534" s="849"/>
      <c r="R2534" s="837"/>
      <c r="S2534" s="850"/>
    </row>
    <row r="2535" spans="1:19" ht="14.45" customHeight="1" x14ac:dyDescent="0.2">
      <c r="A2535" s="831" t="s">
        <v>6366</v>
      </c>
      <c r="B2535" s="832" t="s">
        <v>6743</v>
      </c>
      <c r="C2535" s="832" t="s">
        <v>616</v>
      </c>
      <c r="D2535" s="832" t="s">
        <v>3259</v>
      </c>
      <c r="E2535" s="832" t="s">
        <v>6368</v>
      </c>
      <c r="F2535" s="832" t="s">
        <v>6534</v>
      </c>
      <c r="G2535" s="832" t="s">
        <v>2847</v>
      </c>
      <c r="H2535" s="849"/>
      <c r="I2535" s="849"/>
      <c r="J2535" s="832"/>
      <c r="K2535" s="832"/>
      <c r="L2535" s="849">
        <v>2</v>
      </c>
      <c r="M2535" s="849">
        <v>163.80000000000001</v>
      </c>
      <c r="N2535" s="832">
        <v>1</v>
      </c>
      <c r="O2535" s="832">
        <v>81.900000000000006</v>
      </c>
      <c r="P2535" s="849"/>
      <c r="Q2535" s="849"/>
      <c r="R2535" s="837"/>
      <c r="S2535" s="850"/>
    </row>
    <row r="2536" spans="1:19" ht="14.45" customHeight="1" x14ac:dyDescent="0.2">
      <c r="A2536" s="831" t="s">
        <v>6366</v>
      </c>
      <c r="B2536" s="832" t="s">
        <v>6743</v>
      </c>
      <c r="C2536" s="832" t="s">
        <v>616</v>
      </c>
      <c r="D2536" s="832" t="s">
        <v>3259</v>
      </c>
      <c r="E2536" s="832" t="s">
        <v>6368</v>
      </c>
      <c r="F2536" s="832" t="s">
        <v>6570</v>
      </c>
      <c r="G2536" s="832" t="s">
        <v>3190</v>
      </c>
      <c r="H2536" s="849"/>
      <c r="I2536" s="849"/>
      <c r="J2536" s="832"/>
      <c r="K2536" s="832"/>
      <c r="L2536" s="849">
        <v>1</v>
      </c>
      <c r="M2536" s="849">
        <v>1186.57</v>
      </c>
      <c r="N2536" s="832">
        <v>1</v>
      </c>
      <c r="O2536" s="832">
        <v>1186.57</v>
      </c>
      <c r="P2536" s="849"/>
      <c r="Q2536" s="849"/>
      <c r="R2536" s="837"/>
      <c r="S2536" s="850"/>
    </row>
    <row r="2537" spans="1:19" ht="14.45" customHeight="1" x14ac:dyDescent="0.2">
      <c r="A2537" s="831" t="s">
        <v>6366</v>
      </c>
      <c r="B2537" s="832" t="s">
        <v>6743</v>
      </c>
      <c r="C2537" s="832" t="s">
        <v>616</v>
      </c>
      <c r="D2537" s="832" t="s">
        <v>3259</v>
      </c>
      <c r="E2537" s="832" t="s">
        <v>6368</v>
      </c>
      <c r="F2537" s="832" t="s">
        <v>6574</v>
      </c>
      <c r="G2537" s="832" t="s">
        <v>3169</v>
      </c>
      <c r="H2537" s="849"/>
      <c r="I2537" s="849"/>
      <c r="J2537" s="832"/>
      <c r="K2537" s="832"/>
      <c r="L2537" s="849">
        <v>2</v>
      </c>
      <c r="M2537" s="849">
        <v>40576.6</v>
      </c>
      <c r="N2537" s="832">
        <v>1</v>
      </c>
      <c r="O2537" s="832">
        <v>20288.3</v>
      </c>
      <c r="P2537" s="849"/>
      <c r="Q2537" s="849"/>
      <c r="R2537" s="837"/>
      <c r="S2537" s="850"/>
    </row>
    <row r="2538" spans="1:19" ht="14.45" customHeight="1" x14ac:dyDescent="0.2">
      <c r="A2538" s="831" t="s">
        <v>6366</v>
      </c>
      <c r="B2538" s="832" t="s">
        <v>6743</v>
      </c>
      <c r="C2538" s="832" t="s">
        <v>616</v>
      </c>
      <c r="D2538" s="832" t="s">
        <v>3259</v>
      </c>
      <c r="E2538" s="832" t="s">
        <v>6657</v>
      </c>
      <c r="F2538" s="832" t="s">
        <v>6666</v>
      </c>
      <c r="G2538" s="832" t="s">
        <v>6667</v>
      </c>
      <c r="H2538" s="849"/>
      <c r="I2538" s="849"/>
      <c r="J2538" s="832"/>
      <c r="K2538" s="832"/>
      <c r="L2538" s="849">
        <v>5</v>
      </c>
      <c r="M2538" s="849">
        <v>185</v>
      </c>
      <c r="N2538" s="832">
        <v>1</v>
      </c>
      <c r="O2538" s="832">
        <v>37</v>
      </c>
      <c r="P2538" s="849">
        <v>2</v>
      </c>
      <c r="Q2538" s="849">
        <v>76</v>
      </c>
      <c r="R2538" s="837">
        <v>0.41081081081081083</v>
      </c>
      <c r="S2538" s="850">
        <v>38</v>
      </c>
    </row>
    <row r="2539" spans="1:19" ht="14.45" customHeight="1" x14ac:dyDescent="0.2">
      <c r="A2539" s="831" t="s">
        <v>6366</v>
      </c>
      <c r="B2539" s="832" t="s">
        <v>6743</v>
      </c>
      <c r="C2539" s="832" t="s">
        <v>616</v>
      </c>
      <c r="D2539" s="832" t="s">
        <v>3259</v>
      </c>
      <c r="E2539" s="832" t="s">
        <v>6657</v>
      </c>
      <c r="F2539" s="832" t="s">
        <v>6674</v>
      </c>
      <c r="G2539" s="832" t="s">
        <v>6675</v>
      </c>
      <c r="H2539" s="849">
        <v>5</v>
      </c>
      <c r="I2539" s="849">
        <v>885</v>
      </c>
      <c r="J2539" s="832">
        <v>7.3440326622740779E-3</v>
      </c>
      <c r="K2539" s="832">
        <v>177</v>
      </c>
      <c r="L2539" s="849">
        <v>677</v>
      </c>
      <c r="M2539" s="849">
        <v>120506</v>
      </c>
      <c r="N2539" s="832">
        <v>1</v>
      </c>
      <c r="O2539" s="832">
        <v>178</v>
      </c>
      <c r="P2539" s="849">
        <v>709</v>
      </c>
      <c r="Q2539" s="849">
        <v>126911</v>
      </c>
      <c r="R2539" s="837">
        <v>1.0531508804540852</v>
      </c>
      <c r="S2539" s="850">
        <v>179</v>
      </c>
    </row>
    <row r="2540" spans="1:19" ht="14.45" customHeight="1" x14ac:dyDescent="0.2">
      <c r="A2540" s="831" t="s">
        <v>6366</v>
      </c>
      <c r="B2540" s="832" t="s">
        <v>6743</v>
      </c>
      <c r="C2540" s="832" t="s">
        <v>616</v>
      </c>
      <c r="D2540" s="832" t="s">
        <v>3259</v>
      </c>
      <c r="E2540" s="832" t="s">
        <v>6657</v>
      </c>
      <c r="F2540" s="832" t="s">
        <v>6770</v>
      </c>
      <c r="G2540" s="832" t="s">
        <v>6771</v>
      </c>
      <c r="H2540" s="849">
        <v>2</v>
      </c>
      <c r="I2540" s="849">
        <v>1262</v>
      </c>
      <c r="J2540" s="832"/>
      <c r="K2540" s="832">
        <v>631</v>
      </c>
      <c r="L2540" s="849"/>
      <c r="M2540" s="849"/>
      <c r="N2540" s="832"/>
      <c r="O2540" s="832"/>
      <c r="P2540" s="849"/>
      <c r="Q2540" s="849"/>
      <c r="R2540" s="837"/>
      <c r="S2540" s="850"/>
    </row>
    <row r="2541" spans="1:19" ht="14.45" customHeight="1" x14ac:dyDescent="0.2">
      <c r="A2541" s="831" t="s">
        <v>6366</v>
      </c>
      <c r="B2541" s="832" t="s">
        <v>6743</v>
      </c>
      <c r="C2541" s="832" t="s">
        <v>616</v>
      </c>
      <c r="D2541" s="832" t="s">
        <v>3259</v>
      </c>
      <c r="E2541" s="832" t="s">
        <v>6657</v>
      </c>
      <c r="F2541" s="832" t="s">
        <v>6682</v>
      </c>
      <c r="G2541" s="832" t="s">
        <v>6683</v>
      </c>
      <c r="H2541" s="849">
        <v>5</v>
      </c>
      <c r="I2541" s="849">
        <v>166.65999999999997</v>
      </c>
      <c r="J2541" s="832">
        <v>1.0373033349806368E-2</v>
      </c>
      <c r="K2541" s="832">
        <v>33.331999999999994</v>
      </c>
      <c r="L2541" s="849">
        <v>482</v>
      </c>
      <c r="M2541" s="849">
        <v>16066.66</v>
      </c>
      <c r="N2541" s="832">
        <v>1</v>
      </c>
      <c r="O2541" s="832">
        <v>33.333319502074687</v>
      </c>
      <c r="P2541" s="849">
        <v>628</v>
      </c>
      <c r="Q2541" s="849">
        <v>20933.34</v>
      </c>
      <c r="R2541" s="837">
        <v>1.302905519877809</v>
      </c>
      <c r="S2541" s="850">
        <v>33.33334394904459</v>
      </c>
    </row>
    <row r="2542" spans="1:19" ht="14.45" customHeight="1" x14ac:dyDescent="0.2">
      <c r="A2542" s="831" t="s">
        <v>6366</v>
      </c>
      <c r="B2542" s="832" t="s">
        <v>6743</v>
      </c>
      <c r="C2542" s="832" t="s">
        <v>616</v>
      </c>
      <c r="D2542" s="832" t="s">
        <v>3259</v>
      </c>
      <c r="E2542" s="832" t="s">
        <v>6657</v>
      </c>
      <c r="F2542" s="832" t="s">
        <v>6688</v>
      </c>
      <c r="G2542" s="832" t="s">
        <v>6689</v>
      </c>
      <c r="H2542" s="849"/>
      <c r="I2542" s="849"/>
      <c r="J2542" s="832"/>
      <c r="K2542" s="832"/>
      <c r="L2542" s="849">
        <v>6</v>
      </c>
      <c r="M2542" s="849">
        <v>192</v>
      </c>
      <c r="N2542" s="832">
        <v>1</v>
      </c>
      <c r="O2542" s="832">
        <v>32</v>
      </c>
      <c r="P2542" s="849"/>
      <c r="Q2542" s="849"/>
      <c r="R2542" s="837"/>
      <c r="S2542" s="850"/>
    </row>
    <row r="2543" spans="1:19" ht="14.45" customHeight="1" x14ac:dyDescent="0.2">
      <c r="A2543" s="831" t="s">
        <v>6366</v>
      </c>
      <c r="B2543" s="832" t="s">
        <v>6743</v>
      </c>
      <c r="C2543" s="832" t="s">
        <v>616</v>
      </c>
      <c r="D2543" s="832" t="s">
        <v>3259</v>
      </c>
      <c r="E2543" s="832" t="s">
        <v>6657</v>
      </c>
      <c r="F2543" s="832" t="s">
        <v>6690</v>
      </c>
      <c r="G2543" s="832" t="s">
        <v>6691</v>
      </c>
      <c r="H2543" s="849"/>
      <c r="I2543" s="849"/>
      <c r="J2543" s="832"/>
      <c r="K2543" s="832"/>
      <c r="L2543" s="849">
        <v>6</v>
      </c>
      <c r="M2543" s="849">
        <v>2130</v>
      </c>
      <c r="N2543" s="832">
        <v>1</v>
      </c>
      <c r="O2543" s="832">
        <v>355</v>
      </c>
      <c r="P2543" s="849">
        <v>4</v>
      </c>
      <c r="Q2543" s="849">
        <v>1432</v>
      </c>
      <c r="R2543" s="837">
        <v>0.67230046948356803</v>
      </c>
      <c r="S2543" s="850">
        <v>358</v>
      </c>
    </row>
    <row r="2544" spans="1:19" ht="14.45" customHeight="1" x14ac:dyDescent="0.2">
      <c r="A2544" s="831" t="s">
        <v>6366</v>
      </c>
      <c r="B2544" s="832" t="s">
        <v>6743</v>
      </c>
      <c r="C2544" s="832" t="s">
        <v>616</v>
      </c>
      <c r="D2544" s="832" t="s">
        <v>3259</v>
      </c>
      <c r="E2544" s="832" t="s">
        <v>6657</v>
      </c>
      <c r="F2544" s="832" t="s">
        <v>6694</v>
      </c>
      <c r="G2544" s="832" t="s">
        <v>6695</v>
      </c>
      <c r="H2544" s="849"/>
      <c r="I2544" s="849"/>
      <c r="J2544" s="832"/>
      <c r="K2544" s="832"/>
      <c r="L2544" s="849">
        <v>2</v>
      </c>
      <c r="M2544" s="849">
        <v>264</v>
      </c>
      <c r="N2544" s="832">
        <v>1</v>
      </c>
      <c r="O2544" s="832">
        <v>132</v>
      </c>
      <c r="P2544" s="849"/>
      <c r="Q2544" s="849"/>
      <c r="R2544" s="837"/>
      <c r="S2544" s="850"/>
    </row>
    <row r="2545" spans="1:19" ht="14.45" customHeight="1" x14ac:dyDescent="0.2">
      <c r="A2545" s="831" t="s">
        <v>6366</v>
      </c>
      <c r="B2545" s="832" t="s">
        <v>6743</v>
      </c>
      <c r="C2545" s="832" t="s">
        <v>616</v>
      </c>
      <c r="D2545" s="832" t="s">
        <v>3259</v>
      </c>
      <c r="E2545" s="832" t="s">
        <v>6657</v>
      </c>
      <c r="F2545" s="832" t="s">
        <v>6700</v>
      </c>
      <c r="G2545" s="832" t="s">
        <v>6701</v>
      </c>
      <c r="H2545" s="849"/>
      <c r="I2545" s="849"/>
      <c r="J2545" s="832"/>
      <c r="K2545" s="832"/>
      <c r="L2545" s="849">
        <v>1</v>
      </c>
      <c r="M2545" s="849">
        <v>59</v>
      </c>
      <c r="N2545" s="832">
        <v>1</v>
      </c>
      <c r="O2545" s="832">
        <v>59</v>
      </c>
      <c r="P2545" s="849"/>
      <c r="Q2545" s="849"/>
      <c r="R2545" s="837"/>
      <c r="S2545" s="850"/>
    </row>
    <row r="2546" spans="1:19" ht="14.45" customHeight="1" x14ac:dyDescent="0.2">
      <c r="A2546" s="831" t="s">
        <v>6366</v>
      </c>
      <c r="B2546" s="832" t="s">
        <v>6743</v>
      </c>
      <c r="C2546" s="832" t="s">
        <v>616</v>
      </c>
      <c r="D2546" s="832" t="s">
        <v>3266</v>
      </c>
      <c r="E2546" s="832" t="s">
        <v>6368</v>
      </c>
      <c r="F2546" s="832" t="s">
        <v>6573</v>
      </c>
      <c r="G2546" s="832" t="s">
        <v>3190</v>
      </c>
      <c r="H2546" s="849"/>
      <c r="I2546" s="849"/>
      <c r="J2546" s="832"/>
      <c r="K2546" s="832"/>
      <c r="L2546" s="849"/>
      <c r="M2546" s="849"/>
      <c r="N2546" s="832"/>
      <c r="O2546" s="832"/>
      <c r="P2546" s="849">
        <v>1</v>
      </c>
      <c r="Q2546" s="849">
        <v>3965.05</v>
      </c>
      <c r="R2546" s="837"/>
      <c r="S2546" s="850">
        <v>3965.05</v>
      </c>
    </row>
    <row r="2547" spans="1:19" ht="14.45" customHeight="1" x14ac:dyDescent="0.2">
      <c r="A2547" s="831" t="s">
        <v>6366</v>
      </c>
      <c r="B2547" s="832" t="s">
        <v>6743</v>
      </c>
      <c r="C2547" s="832" t="s">
        <v>616</v>
      </c>
      <c r="D2547" s="832" t="s">
        <v>3266</v>
      </c>
      <c r="E2547" s="832" t="s">
        <v>6657</v>
      </c>
      <c r="F2547" s="832" t="s">
        <v>6674</v>
      </c>
      <c r="G2547" s="832" t="s">
        <v>6675</v>
      </c>
      <c r="H2547" s="849"/>
      <c r="I2547" s="849"/>
      <c r="J2547" s="832"/>
      <c r="K2547" s="832"/>
      <c r="L2547" s="849"/>
      <c r="M2547" s="849"/>
      <c r="N2547" s="832"/>
      <c r="O2547" s="832"/>
      <c r="P2547" s="849">
        <v>3</v>
      </c>
      <c r="Q2547" s="849">
        <v>537</v>
      </c>
      <c r="R2547" s="837"/>
      <c r="S2547" s="850">
        <v>179</v>
      </c>
    </row>
    <row r="2548" spans="1:19" ht="14.45" customHeight="1" x14ac:dyDescent="0.2">
      <c r="A2548" s="831" t="s">
        <v>6366</v>
      </c>
      <c r="B2548" s="832" t="s">
        <v>6743</v>
      </c>
      <c r="C2548" s="832" t="s">
        <v>616</v>
      </c>
      <c r="D2548" s="832" t="s">
        <v>3266</v>
      </c>
      <c r="E2548" s="832" t="s">
        <v>6657</v>
      </c>
      <c r="F2548" s="832" t="s">
        <v>6766</v>
      </c>
      <c r="G2548" s="832" t="s">
        <v>6767</v>
      </c>
      <c r="H2548" s="849"/>
      <c r="I2548" s="849"/>
      <c r="J2548" s="832"/>
      <c r="K2548" s="832"/>
      <c r="L2548" s="849">
        <v>1</v>
      </c>
      <c r="M2548" s="849">
        <v>1242</v>
      </c>
      <c r="N2548" s="832">
        <v>1</v>
      </c>
      <c r="O2548" s="832">
        <v>1242</v>
      </c>
      <c r="P2548" s="849"/>
      <c r="Q2548" s="849"/>
      <c r="R2548" s="837"/>
      <c r="S2548" s="850"/>
    </row>
    <row r="2549" spans="1:19" ht="14.45" customHeight="1" x14ac:dyDescent="0.2">
      <c r="A2549" s="831" t="s">
        <v>6366</v>
      </c>
      <c r="B2549" s="832" t="s">
        <v>6743</v>
      </c>
      <c r="C2549" s="832" t="s">
        <v>616</v>
      </c>
      <c r="D2549" s="832" t="s">
        <v>3266</v>
      </c>
      <c r="E2549" s="832" t="s">
        <v>6657</v>
      </c>
      <c r="F2549" s="832" t="s">
        <v>6682</v>
      </c>
      <c r="G2549" s="832" t="s">
        <v>6683</v>
      </c>
      <c r="H2549" s="849"/>
      <c r="I2549" s="849"/>
      <c r="J2549" s="832"/>
      <c r="K2549" s="832"/>
      <c r="L2549" s="849"/>
      <c r="M2549" s="849"/>
      <c r="N2549" s="832"/>
      <c r="O2549" s="832"/>
      <c r="P2549" s="849">
        <v>3</v>
      </c>
      <c r="Q2549" s="849">
        <v>100</v>
      </c>
      <c r="R2549" s="837"/>
      <c r="S2549" s="850">
        <v>33.333333333333336</v>
      </c>
    </row>
    <row r="2550" spans="1:19" ht="14.45" customHeight="1" x14ac:dyDescent="0.2">
      <c r="A2550" s="831" t="s">
        <v>6366</v>
      </c>
      <c r="B2550" s="832" t="s">
        <v>6743</v>
      </c>
      <c r="C2550" s="832" t="s">
        <v>616</v>
      </c>
      <c r="D2550" s="832" t="s">
        <v>3266</v>
      </c>
      <c r="E2550" s="832" t="s">
        <v>6657</v>
      </c>
      <c r="F2550" s="832" t="s">
        <v>6688</v>
      </c>
      <c r="G2550" s="832" t="s">
        <v>6689</v>
      </c>
      <c r="H2550" s="849"/>
      <c r="I2550" s="849"/>
      <c r="J2550" s="832"/>
      <c r="K2550" s="832"/>
      <c r="L2550" s="849"/>
      <c r="M2550" s="849"/>
      <c r="N2550" s="832"/>
      <c r="O2550" s="832"/>
      <c r="P2550" s="849">
        <v>1</v>
      </c>
      <c r="Q2550" s="849">
        <v>33</v>
      </c>
      <c r="R2550" s="837"/>
      <c r="S2550" s="850">
        <v>33</v>
      </c>
    </row>
    <row r="2551" spans="1:19" ht="14.45" customHeight="1" x14ac:dyDescent="0.2">
      <c r="A2551" s="831" t="s">
        <v>6366</v>
      </c>
      <c r="B2551" s="832" t="s">
        <v>6743</v>
      </c>
      <c r="C2551" s="832" t="s">
        <v>616</v>
      </c>
      <c r="D2551" s="832" t="s">
        <v>3267</v>
      </c>
      <c r="E2551" s="832" t="s">
        <v>6368</v>
      </c>
      <c r="F2551" s="832" t="s">
        <v>6432</v>
      </c>
      <c r="G2551" s="832" t="s">
        <v>6433</v>
      </c>
      <c r="H2551" s="849"/>
      <c r="I2551" s="849"/>
      <c r="J2551" s="832"/>
      <c r="K2551" s="832"/>
      <c r="L2551" s="849">
        <v>0.1</v>
      </c>
      <c r="M2551" s="849">
        <v>11.73</v>
      </c>
      <c r="N2551" s="832">
        <v>1</v>
      </c>
      <c r="O2551" s="832">
        <v>117.3</v>
      </c>
      <c r="P2551" s="849"/>
      <c r="Q2551" s="849"/>
      <c r="R2551" s="837"/>
      <c r="S2551" s="850"/>
    </row>
    <row r="2552" spans="1:19" ht="14.45" customHeight="1" x14ac:dyDescent="0.2">
      <c r="A2552" s="831" t="s">
        <v>6366</v>
      </c>
      <c r="B2552" s="832" t="s">
        <v>6743</v>
      </c>
      <c r="C2552" s="832" t="s">
        <v>616</v>
      </c>
      <c r="D2552" s="832" t="s">
        <v>3267</v>
      </c>
      <c r="E2552" s="832" t="s">
        <v>6657</v>
      </c>
      <c r="F2552" s="832" t="s">
        <v>6666</v>
      </c>
      <c r="G2552" s="832" t="s">
        <v>6667</v>
      </c>
      <c r="H2552" s="849"/>
      <c r="I2552" s="849"/>
      <c r="J2552" s="832"/>
      <c r="K2552" s="832"/>
      <c r="L2552" s="849">
        <v>1</v>
      </c>
      <c r="M2552" s="849">
        <v>37</v>
      </c>
      <c r="N2552" s="832">
        <v>1</v>
      </c>
      <c r="O2552" s="832">
        <v>37</v>
      </c>
      <c r="P2552" s="849"/>
      <c r="Q2552" s="849"/>
      <c r="R2552" s="837"/>
      <c r="S2552" s="850"/>
    </row>
    <row r="2553" spans="1:19" ht="14.45" customHeight="1" x14ac:dyDescent="0.2">
      <c r="A2553" s="831" t="s">
        <v>6366</v>
      </c>
      <c r="B2553" s="832" t="s">
        <v>6743</v>
      </c>
      <c r="C2553" s="832" t="s">
        <v>616</v>
      </c>
      <c r="D2553" s="832" t="s">
        <v>3267</v>
      </c>
      <c r="E2553" s="832" t="s">
        <v>6657</v>
      </c>
      <c r="F2553" s="832" t="s">
        <v>6700</v>
      </c>
      <c r="G2553" s="832" t="s">
        <v>6701</v>
      </c>
      <c r="H2553" s="849"/>
      <c r="I2553" s="849"/>
      <c r="J2553" s="832"/>
      <c r="K2553" s="832"/>
      <c r="L2553" s="849">
        <v>1</v>
      </c>
      <c r="M2553" s="849">
        <v>59</v>
      </c>
      <c r="N2553" s="832">
        <v>1</v>
      </c>
      <c r="O2553" s="832">
        <v>59</v>
      </c>
      <c r="P2553" s="849"/>
      <c r="Q2553" s="849"/>
      <c r="R2553" s="837"/>
      <c r="S2553" s="850"/>
    </row>
    <row r="2554" spans="1:19" ht="14.45" customHeight="1" x14ac:dyDescent="0.2">
      <c r="A2554" s="831" t="s">
        <v>6366</v>
      </c>
      <c r="B2554" s="832" t="s">
        <v>6743</v>
      </c>
      <c r="C2554" s="832" t="s">
        <v>616</v>
      </c>
      <c r="D2554" s="832" t="s">
        <v>3270</v>
      </c>
      <c r="E2554" s="832" t="s">
        <v>6368</v>
      </c>
      <c r="F2554" s="832" t="s">
        <v>6432</v>
      </c>
      <c r="G2554" s="832" t="s">
        <v>6433</v>
      </c>
      <c r="H2554" s="849">
        <v>0.1</v>
      </c>
      <c r="I2554" s="849">
        <v>11.73</v>
      </c>
      <c r="J2554" s="832">
        <v>0.25</v>
      </c>
      <c r="K2554" s="832">
        <v>117.3</v>
      </c>
      <c r="L2554" s="849">
        <v>0.4</v>
      </c>
      <c r="M2554" s="849">
        <v>46.92</v>
      </c>
      <c r="N2554" s="832">
        <v>1</v>
      </c>
      <c r="O2554" s="832">
        <v>117.3</v>
      </c>
      <c r="P2554" s="849"/>
      <c r="Q2554" s="849"/>
      <c r="R2554" s="837"/>
      <c r="S2554" s="850"/>
    </row>
    <row r="2555" spans="1:19" ht="14.45" customHeight="1" x14ac:dyDescent="0.2">
      <c r="A2555" s="831" t="s">
        <v>6366</v>
      </c>
      <c r="B2555" s="832" t="s">
        <v>6743</v>
      </c>
      <c r="C2555" s="832" t="s">
        <v>616</v>
      </c>
      <c r="D2555" s="832" t="s">
        <v>3270</v>
      </c>
      <c r="E2555" s="832" t="s">
        <v>6368</v>
      </c>
      <c r="F2555" s="832" t="s">
        <v>6502</v>
      </c>
      <c r="G2555" s="832" t="s">
        <v>6503</v>
      </c>
      <c r="H2555" s="849"/>
      <c r="I2555" s="849"/>
      <c r="J2555" s="832"/>
      <c r="K2555" s="832"/>
      <c r="L2555" s="849">
        <v>0.29000000000000004</v>
      </c>
      <c r="M2555" s="849">
        <v>75.11</v>
      </c>
      <c r="N2555" s="832">
        <v>1</v>
      </c>
      <c r="O2555" s="832">
        <v>258.99999999999994</v>
      </c>
      <c r="P2555" s="849"/>
      <c r="Q2555" s="849"/>
      <c r="R2555" s="837"/>
      <c r="S2555" s="850"/>
    </row>
    <row r="2556" spans="1:19" ht="14.45" customHeight="1" x14ac:dyDescent="0.2">
      <c r="A2556" s="831" t="s">
        <v>6366</v>
      </c>
      <c r="B2556" s="832" t="s">
        <v>6743</v>
      </c>
      <c r="C2556" s="832" t="s">
        <v>616</v>
      </c>
      <c r="D2556" s="832" t="s">
        <v>3270</v>
      </c>
      <c r="E2556" s="832" t="s">
        <v>6368</v>
      </c>
      <c r="F2556" s="832" t="s">
        <v>6546</v>
      </c>
      <c r="G2556" s="832" t="s">
        <v>6380</v>
      </c>
      <c r="H2556" s="849">
        <v>1</v>
      </c>
      <c r="I2556" s="849">
        <v>6372.54</v>
      </c>
      <c r="J2556" s="832">
        <v>1.5590922213468905</v>
      </c>
      <c r="K2556" s="832">
        <v>6372.54</v>
      </c>
      <c r="L2556" s="849">
        <v>1</v>
      </c>
      <c r="M2556" s="849">
        <v>4087.34</v>
      </c>
      <c r="N2556" s="832">
        <v>1</v>
      </c>
      <c r="O2556" s="832">
        <v>4087.34</v>
      </c>
      <c r="P2556" s="849"/>
      <c r="Q2556" s="849"/>
      <c r="R2556" s="837"/>
      <c r="S2556" s="850"/>
    </row>
    <row r="2557" spans="1:19" ht="14.45" customHeight="1" x14ac:dyDescent="0.2">
      <c r="A2557" s="831" t="s">
        <v>6366</v>
      </c>
      <c r="B2557" s="832" t="s">
        <v>6743</v>
      </c>
      <c r="C2557" s="832" t="s">
        <v>616</v>
      </c>
      <c r="D2557" s="832" t="s">
        <v>3270</v>
      </c>
      <c r="E2557" s="832" t="s">
        <v>6368</v>
      </c>
      <c r="F2557" s="832" t="s">
        <v>6573</v>
      </c>
      <c r="G2557" s="832" t="s">
        <v>3190</v>
      </c>
      <c r="H2557" s="849">
        <v>1</v>
      </c>
      <c r="I2557" s="849">
        <v>4567.1000000000004</v>
      </c>
      <c r="J2557" s="832"/>
      <c r="K2557" s="832">
        <v>4567.1000000000004</v>
      </c>
      <c r="L2557" s="849"/>
      <c r="M2557" s="849"/>
      <c r="N2557" s="832"/>
      <c r="O2557" s="832"/>
      <c r="P2557" s="849"/>
      <c r="Q2557" s="849"/>
      <c r="R2557" s="837"/>
      <c r="S2557" s="850"/>
    </row>
    <row r="2558" spans="1:19" ht="14.45" customHeight="1" x14ac:dyDescent="0.2">
      <c r="A2558" s="831" t="s">
        <v>6366</v>
      </c>
      <c r="B2558" s="832" t="s">
        <v>6743</v>
      </c>
      <c r="C2558" s="832" t="s">
        <v>616</v>
      </c>
      <c r="D2558" s="832" t="s">
        <v>3270</v>
      </c>
      <c r="E2558" s="832" t="s">
        <v>6368</v>
      </c>
      <c r="F2558" s="832" t="s">
        <v>6590</v>
      </c>
      <c r="G2558" s="832" t="s">
        <v>793</v>
      </c>
      <c r="H2558" s="849"/>
      <c r="I2558" s="849"/>
      <c r="J2558" s="832"/>
      <c r="K2558" s="832"/>
      <c r="L2558" s="849">
        <v>0.5</v>
      </c>
      <c r="M2558" s="849">
        <v>55.5</v>
      </c>
      <c r="N2558" s="832">
        <v>1</v>
      </c>
      <c r="O2558" s="832">
        <v>111</v>
      </c>
      <c r="P2558" s="849"/>
      <c r="Q2558" s="849"/>
      <c r="R2558" s="837"/>
      <c r="S2558" s="850"/>
    </row>
    <row r="2559" spans="1:19" ht="14.45" customHeight="1" x14ac:dyDescent="0.2">
      <c r="A2559" s="831" t="s">
        <v>6366</v>
      </c>
      <c r="B2559" s="832" t="s">
        <v>6743</v>
      </c>
      <c r="C2559" s="832" t="s">
        <v>616</v>
      </c>
      <c r="D2559" s="832" t="s">
        <v>3270</v>
      </c>
      <c r="E2559" s="832" t="s">
        <v>6644</v>
      </c>
      <c r="F2559" s="832" t="s">
        <v>6649</v>
      </c>
      <c r="G2559" s="832" t="s">
        <v>6650</v>
      </c>
      <c r="H2559" s="849"/>
      <c r="I2559" s="849"/>
      <c r="J2559" s="832"/>
      <c r="K2559" s="832"/>
      <c r="L2559" s="849">
        <v>1</v>
      </c>
      <c r="M2559" s="849">
        <v>964</v>
      </c>
      <c r="N2559" s="832">
        <v>1</v>
      </c>
      <c r="O2559" s="832">
        <v>964</v>
      </c>
      <c r="P2559" s="849"/>
      <c r="Q2559" s="849"/>
      <c r="R2559" s="837"/>
      <c r="S2559" s="850"/>
    </row>
    <row r="2560" spans="1:19" ht="14.45" customHeight="1" x14ac:dyDescent="0.2">
      <c r="A2560" s="831" t="s">
        <v>6366</v>
      </c>
      <c r="B2560" s="832" t="s">
        <v>6743</v>
      </c>
      <c r="C2560" s="832" t="s">
        <v>616</v>
      </c>
      <c r="D2560" s="832" t="s">
        <v>3270</v>
      </c>
      <c r="E2560" s="832" t="s">
        <v>6657</v>
      </c>
      <c r="F2560" s="832" t="s">
        <v>6662</v>
      </c>
      <c r="G2560" s="832" t="s">
        <v>6663</v>
      </c>
      <c r="H2560" s="849"/>
      <c r="I2560" s="849"/>
      <c r="J2560" s="832"/>
      <c r="K2560" s="832"/>
      <c r="L2560" s="849">
        <v>2</v>
      </c>
      <c r="M2560" s="849">
        <v>294</v>
      </c>
      <c r="N2560" s="832">
        <v>1</v>
      </c>
      <c r="O2560" s="832">
        <v>147</v>
      </c>
      <c r="P2560" s="849"/>
      <c r="Q2560" s="849"/>
      <c r="R2560" s="837"/>
      <c r="S2560" s="850"/>
    </row>
    <row r="2561" spans="1:19" ht="14.45" customHeight="1" x14ac:dyDescent="0.2">
      <c r="A2561" s="831" t="s">
        <v>6366</v>
      </c>
      <c r="B2561" s="832" t="s">
        <v>6743</v>
      </c>
      <c r="C2561" s="832" t="s">
        <v>616</v>
      </c>
      <c r="D2561" s="832" t="s">
        <v>3270</v>
      </c>
      <c r="E2561" s="832" t="s">
        <v>6657</v>
      </c>
      <c r="F2561" s="832" t="s">
        <v>6666</v>
      </c>
      <c r="G2561" s="832" t="s">
        <v>6667</v>
      </c>
      <c r="H2561" s="849">
        <v>2</v>
      </c>
      <c r="I2561" s="849">
        <v>74</v>
      </c>
      <c r="J2561" s="832">
        <v>0.33333333333333331</v>
      </c>
      <c r="K2561" s="832">
        <v>37</v>
      </c>
      <c r="L2561" s="849">
        <v>6</v>
      </c>
      <c r="M2561" s="849">
        <v>222</v>
      </c>
      <c r="N2561" s="832">
        <v>1</v>
      </c>
      <c r="O2561" s="832">
        <v>37</v>
      </c>
      <c r="P2561" s="849"/>
      <c r="Q2561" s="849"/>
      <c r="R2561" s="837"/>
      <c r="S2561" s="850"/>
    </row>
    <row r="2562" spans="1:19" ht="14.45" customHeight="1" x14ac:dyDescent="0.2">
      <c r="A2562" s="831" t="s">
        <v>6366</v>
      </c>
      <c r="B2562" s="832" t="s">
        <v>6743</v>
      </c>
      <c r="C2562" s="832" t="s">
        <v>616</v>
      </c>
      <c r="D2562" s="832" t="s">
        <v>3270</v>
      </c>
      <c r="E2562" s="832" t="s">
        <v>6657</v>
      </c>
      <c r="F2562" s="832" t="s">
        <v>6674</v>
      </c>
      <c r="G2562" s="832" t="s">
        <v>6675</v>
      </c>
      <c r="H2562" s="849">
        <v>2</v>
      </c>
      <c r="I2562" s="849">
        <v>354</v>
      </c>
      <c r="J2562" s="832"/>
      <c r="K2562" s="832">
        <v>177</v>
      </c>
      <c r="L2562" s="849"/>
      <c r="M2562" s="849"/>
      <c r="N2562" s="832"/>
      <c r="O2562" s="832"/>
      <c r="P2562" s="849"/>
      <c r="Q2562" s="849"/>
      <c r="R2562" s="837"/>
      <c r="S2562" s="850"/>
    </row>
    <row r="2563" spans="1:19" ht="14.45" customHeight="1" x14ac:dyDescent="0.2">
      <c r="A2563" s="831" t="s">
        <v>6366</v>
      </c>
      <c r="B2563" s="832" t="s">
        <v>6743</v>
      </c>
      <c r="C2563" s="832" t="s">
        <v>616</v>
      </c>
      <c r="D2563" s="832" t="s">
        <v>3270</v>
      </c>
      <c r="E2563" s="832" t="s">
        <v>6657</v>
      </c>
      <c r="F2563" s="832" t="s">
        <v>6766</v>
      </c>
      <c r="G2563" s="832" t="s">
        <v>6767</v>
      </c>
      <c r="H2563" s="849">
        <v>2</v>
      </c>
      <c r="I2563" s="849">
        <v>2484</v>
      </c>
      <c r="J2563" s="832"/>
      <c r="K2563" s="832">
        <v>1242</v>
      </c>
      <c r="L2563" s="849"/>
      <c r="M2563" s="849"/>
      <c r="N2563" s="832"/>
      <c r="O2563" s="832"/>
      <c r="P2563" s="849"/>
      <c r="Q2563" s="849"/>
      <c r="R2563" s="837"/>
      <c r="S2563" s="850"/>
    </row>
    <row r="2564" spans="1:19" ht="14.45" customHeight="1" x14ac:dyDescent="0.2">
      <c r="A2564" s="831" t="s">
        <v>6366</v>
      </c>
      <c r="B2564" s="832" t="s">
        <v>6743</v>
      </c>
      <c r="C2564" s="832" t="s">
        <v>616</v>
      </c>
      <c r="D2564" s="832" t="s">
        <v>3270</v>
      </c>
      <c r="E2564" s="832" t="s">
        <v>6657</v>
      </c>
      <c r="F2564" s="832" t="s">
        <v>6778</v>
      </c>
      <c r="G2564" s="832" t="s">
        <v>6779</v>
      </c>
      <c r="H2564" s="849"/>
      <c r="I2564" s="849"/>
      <c r="J2564" s="832"/>
      <c r="K2564" s="832"/>
      <c r="L2564" s="849">
        <v>1</v>
      </c>
      <c r="M2564" s="849">
        <v>724</v>
      </c>
      <c r="N2564" s="832">
        <v>1</v>
      </c>
      <c r="O2564" s="832">
        <v>724</v>
      </c>
      <c r="P2564" s="849"/>
      <c r="Q2564" s="849"/>
      <c r="R2564" s="837"/>
      <c r="S2564" s="850"/>
    </row>
    <row r="2565" spans="1:19" ht="14.45" customHeight="1" x14ac:dyDescent="0.2">
      <c r="A2565" s="831" t="s">
        <v>6366</v>
      </c>
      <c r="B2565" s="832" t="s">
        <v>6743</v>
      </c>
      <c r="C2565" s="832" t="s">
        <v>616</v>
      </c>
      <c r="D2565" s="832" t="s">
        <v>3270</v>
      </c>
      <c r="E2565" s="832" t="s">
        <v>6657</v>
      </c>
      <c r="F2565" s="832" t="s">
        <v>6680</v>
      </c>
      <c r="G2565" s="832" t="s">
        <v>6681</v>
      </c>
      <c r="H2565" s="849"/>
      <c r="I2565" s="849"/>
      <c r="J2565" s="832"/>
      <c r="K2565" s="832"/>
      <c r="L2565" s="849">
        <v>2</v>
      </c>
      <c r="M2565" s="849">
        <v>488</v>
      </c>
      <c r="N2565" s="832">
        <v>1</v>
      </c>
      <c r="O2565" s="832">
        <v>244</v>
      </c>
      <c r="P2565" s="849"/>
      <c r="Q2565" s="849"/>
      <c r="R2565" s="837"/>
      <c r="S2565" s="850"/>
    </row>
    <row r="2566" spans="1:19" ht="14.45" customHeight="1" x14ac:dyDescent="0.2">
      <c r="A2566" s="831" t="s">
        <v>6366</v>
      </c>
      <c r="B2566" s="832" t="s">
        <v>6743</v>
      </c>
      <c r="C2566" s="832" t="s">
        <v>616</v>
      </c>
      <c r="D2566" s="832" t="s">
        <v>3270</v>
      </c>
      <c r="E2566" s="832" t="s">
        <v>6657</v>
      </c>
      <c r="F2566" s="832" t="s">
        <v>6682</v>
      </c>
      <c r="G2566" s="832" t="s">
        <v>6683</v>
      </c>
      <c r="H2566" s="849">
        <v>2</v>
      </c>
      <c r="I2566" s="849">
        <v>66.66</v>
      </c>
      <c r="J2566" s="832"/>
      <c r="K2566" s="832">
        <v>33.33</v>
      </c>
      <c r="L2566" s="849"/>
      <c r="M2566" s="849"/>
      <c r="N2566" s="832"/>
      <c r="O2566" s="832"/>
      <c r="P2566" s="849"/>
      <c r="Q2566" s="849"/>
      <c r="R2566" s="837"/>
      <c r="S2566" s="850"/>
    </row>
    <row r="2567" spans="1:19" ht="14.45" customHeight="1" x14ac:dyDescent="0.2">
      <c r="A2567" s="831" t="s">
        <v>6366</v>
      </c>
      <c r="B2567" s="832" t="s">
        <v>6743</v>
      </c>
      <c r="C2567" s="832" t="s">
        <v>616</v>
      </c>
      <c r="D2567" s="832" t="s">
        <v>3270</v>
      </c>
      <c r="E2567" s="832" t="s">
        <v>6657</v>
      </c>
      <c r="F2567" s="832" t="s">
        <v>6688</v>
      </c>
      <c r="G2567" s="832" t="s">
        <v>6689</v>
      </c>
      <c r="H2567" s="849">
        <v>3</v>
      </c>
      <c r="I2567" s="849">
        <v>96</v>
      </c>
      <c r="J2567" s="832"/>
      <c r="K2567" s="832">
        <v>32</v>
      </c>
      <c r="L2567" s="849"/>
      <c r="M2567" s="849"/>
      <c r="N2567" s="832"/>
      <c r="O2567" s="832"/>
      <c r="P2567" s="849"/>
      <c r="Q2567" s="849"/>
      <c r="R2567" s="837"/>
      <c r="S2567" s="850"/>
    </row>
    <row r="2568" spans="1:19" ht="14.45" customHeight="1" x14ac:dyDescent="0.2">
      <c r="A2568" s="831" t="s">
        <v>6366</v>
      </c>
      <c r="B2568" s="832" t="s">
        <v>6743</v>
      </c>
      <c r="C2568" s="832" t="s">
        <v>616</v>
      </c>
      <c r="D2568" s="832" t="s">
        <v>3270</v>
      </c>
      <c r="E2568" s="832" t="s">
        <v>6657</v>
      </c>
      <c r="F2568" s="832" t="s">
        <v>6690</v>
      </c>
      <c r="G2568" s="832" t="s">
        <v>6691</v>
      </c>
      <c r="H2568" s="849"/>
      <c r="I2568" s="849"/>
      <c r="J2568" s="832"/>
      <c r="K2568" s="832"/>
      <c r="L2568" s="849">
        <v>1</v>
      </c>
      <c r="M2568" s="849">
        <v>355</v>
      </c>
      <c r="N2568" s="832">
        <v>1</v>
      </c>
      <c r="O2568" s="832">
        <v>355</v>
      </c>
      <c r="P2568" s="849"/>
      <c r="Q2568" s="849"/>
      <c r="R2568" s="837"/>
      <c r="S2568" s="850"/>
    </row>
    <row r="2569" spans="1:19" ht="14.45" customHeight="1" x14ac:dyDescent="0.2">
      <c r="A2569" s="831" t="s">
        <v>6366</v>
      </c>
      <c r="B2569" s="832" t="s">
        <v>6743</v>
      </c>
      <c r="C2569" s="832" t="s">
        <v>616</v>
      </c>
      <c r="D2569" s="832" t="s">
        <v>3270</v>
      </c>
      <c r="E2569" s="832" t="s">
        <v>6657</v>
      </c>
      <c r="F2569" s="832" t="s">
        <v>6700</v>
      </c>
      <c r="G2569" s="832" t="s">
        <v>6701</v>
      </c>
      <c r="H2569" s="849">
        <v>1</v>
      </c>
      <c r="I2569" s="849">
        <v>59</v>
      </c>
      <c r="J2569" s="832">
        <v>0.25</v>
      </c>
      <c r="K2569" s="832">
        <v>59</v>
      </c>
      <c r="L2569" s="849">
        <v>4</v>
      </c>
      <c r="M2569" s="849">
        <v>236</v>
      </c>
      <c r="N2569" s="832">
        <v>1</v>
      </c>
      <c r="O2569" s="832">
        <v>59</v>
      </c>
      <c r="P2569" s="849"/>
      <c r="Q2569" s="849"/>
      <c r="R2569" s="837"/>
      <c r="S2569" s="850"/>
    </row>
    <row r="2570" spans="1:19" ht="14.45" customHeight="1" x14ac:dyDescent="0.2">
      <c r="A2570" s="831" t="s">
        <v>6366</v>
      </c>
      <c r="B2570" s="832" t="s">
        <v>6743</v>
      </c>
      <c r="C2570" s="832" t="s">
        <v>616</v>
      </c>
      <c r="D2570" s="832" t="s">
        <v>3270</v>
      </c>
      <c r="E2570" s="832" t="s">
        <v>6657</v>
      </c>
      <c r="F2570" s="832" t="s">
        <v>6788</v>
      </c>
      <c r="G2570" s="832" t="s">
        <v>6789</v>
      </c>
      <c r="H2570" s="849">
        <v>2</v>
      </c>
      <c r="I2570" s="849">
        <v>7660</v>
      </c>
      <c r="J2570" s="832">
        <v>1.9989561586638831</v>
      </c>
      <c r="K2570" s="832">
        <v>3830</v>
      </c>
      <c r="L2570" s="849">
        <v>1</v>
      </c>
      <c r="M2570" s="849">
        <v>3832</v>
      </c>
      <c r="N2570" s="832">
        <v>1</v>
      </c>
      <c r="O2570" s="832">
        <v>3832</v>
      </c>
      <c r="P2570" s="849"/>
      <c r="Q2570" s="849"/>
      <c r="R2570" s="837"/>
      <c r="S2570" s="850"/>
    </row>
    <row r="2571" spans="1:19" ht="14.45" customHeight="1" x14ac:dyDescent="0.2">
      <c r="A2571" s="831" t="s">
        <v>6366</v>
      </c>
      <c r="B2571" s="832" t="s">
        <v>6743</v>
      </c>
      <c r="C2571" s="832" t="s">
        <v>616</v>
      </c>
      <c r="D2571" s="832" t="s">
        <v>3270</v>
      </c>
      <c r="E2571" s="832" t="s">
        <v>6657</v>
      </c>
      <c r="F2571" s="832" t="s">
        <v>6790</v>
      </c>
      <c r="G2571" s="832" t="s">
        <v>6791</v>
      </c>
      <c r="H2571" s="849"/>
      <c r="I2571" s="849"/>
      <c r="J2571" s="832"/>
      <c r="K2571" s="832"/>
      <c r="L2571" s="849">
        <v>1</v>
      </c>
      <c r="M2571" s="849">
        <v>1945</v>
      </c>
      <c r="N2571" s="832">
        <v>1</v>
      </c>
      <c r="O2571" s="832">
        <v>1945</v>
      </c>
      <c r="P2571" s="849"/>
      <c r="Q2571" s="849"/>
      <c r="R2571" s="837"/>
      <c r="S2571" s="850"/>
    </row>
    <row r="2572" spans="1:19" ht="14.45" customHeight="1" x14ac:dyDescent="0.2">
      <c r="A2572" s="831" t="s">
        <v>6366</v>
      </c>
      <c r="B2572" s="832" t="s">
        <v>6743</v>
      </c>
      <c r="C2572" s="832" t="s">
        <v>616</v>
      </c>
      <c r="D2572" s="832" t="s">
        <v>3271</v>
      </c>
      <c r="E2572" s="832" t="s">
        <v>6368</v>
      </c>
      <c r="F2572" s="832" t="s">
        <v>6369</v>
      </c>
      <c r="G2572" s="832" t="s">
        <v>6370</v>
      </c>
      <c r="H2572" s="849">
        <v>48.900000000000006</v>
      </c>
      <c r="I2572" s="849">
        <v>2645.49</v>
      </c>
      <c r="J2572" s="832">
        <v>3.3040127889695134</v>
      </c>
      <c r="K2572" s="832">
        <v>54.099999999999987</v>
      </c>
      <c r="L2572" s="849">
        <v>14.8</v>
      </c>
      <c r="M2572" s="849">
        <v>800.69</v>
      </c>
      <c r="N2572" s="832">
        <v>1</v>
      </c>
      <c r="O2572" s="832">
        <v>54.100675675675674</v>
      </c>
      <c r="P2572" s="849">
        <v>9</v>
      </c>
      <c r="Q2572" s="849">
        <v>488.77</v>
      </c>
      <c r="R2572" s="837">
        <v>0.61043599895090483</v>
      </c>
      <c r="S2572" s="850">
        <v>54.307777777777773</v>
      </c>
    </row>
    <row r="2573" spans="1:19" ht="14.45" customHeight="1" x14ac:dyDescent="0.2">
      <c r="A2573" s="831" t="s">
        <v>6366</v>
      </c>
      <c r="B2573" s="832" t="s">
        <v>6743</v>
      </c>
      <c r="C2573" s="832" t="s">
        <v>616</v>
      </c>
      <c r="D2573" s="832" t="s">
        <v>3271</v>
      </c>
      <c r="E2573" s="832" t="s">
        <v>6368</v>
      </c>
      <c r="F2573" s="832" t="s">
        <v>6371</v>
      </c>
      <c r="G2573" s="832" t="s">
        <v>6370</v>
      </c>
      <c r="H2573" s="849"/>
      <c r="I2573" s="849"/>
      <c r="J2573" s="832"/>
      <c r="K2573" s="832"/>
      <c r="L2573" s="849"/>
      <c r="M2573" s="849"/>
      <c r="N2573" s="832"/>
      <c r="O2573" s="832"/>
      <c r="P2573" s="849">
        <v>0.2</v>
      </c>
      <c r="Q2573" s="849">
        <v>21.77</v>
      </c>
      <c r="R2573" s="837"/>
      <c r="S2573" s="850">
        <v>108.85</v>
      </c>
    </row>
    <row r="2574" spans="1:19" ht="14.45" customHeight="1" x14ac:dyDescent="0.2">
      <c r="A2574" s="831" t="s">
        <v>6366</v>
      </c>
      <c r="B2574" s="832" t="s">
        <v>6743</v>
      </c>
      <c r="C2574" s="832" t="s">
        <v>616</v>
      </c>
      <c r="D2574" s="832" t="s">
        <v>3271</v>
      </c>
      <c r="E2574" s="832" t="s">
        <v>6368</v>
      </c>
      <c r="F2574" s="832" t="s">
        <v>6375</v>
      </c>
      <c r="G2574" s="832" t="s">
        <v>6376</v>
      </c>
      <c r="H2574" s="849">
        <v>0.2</v>
      </c>
      <c r="I2574" s="849">
        <v>2.57</v>
      </c>
      <c r="J2574" s="832"/>
      <c r="K2574" s="832">
        <v>12.849999999999998</v>
      </c>
      <c r="L2574" s="849"/>
      <c r="M2574" s="849"/>
      <c r="N2574" s="832"/>
      <c r="O2574" s="832"/>
      <c r="P2574" s="849">
        <v>0.6</v>
      </c>
      <c r="Q2574" s="849">
        <v>7.71</v>
      </c>
      <c r="R2574" s="837"/>
      <c r="S2574" s="850">
        <v>12.85</v>
      </c>
    </row>
    <row r="2575" spans="1:19" ht="14.45" customHeight="1" x14ac:dyDescent="0.2">
      <c r="A2575" s="831" t="s">
        <v>6366</v>
      </c>
      <c r="B2575" s="832" t="s">
        <v>6743</v>
      </c>
      <c r="C2575" s="832" t="s">
        <v>616</v>
      </c>
      <c r="D2575" s="832" t="s">
        <v>3271</v>
      </c>
      <c r="E2575" s="832" t="s">
        <v>6368</v>
      </c>
      <c r="F2575" s="832" t="s">
        <v>6377</v>
      </c>
      <c r="G2575" s="832" t="s">
        <v>6378</v>
      </c>
      <c r="H2575" s="849">
        <v>29.1</v>
      </c>
      <c r="I2575" s="849">
        <v>5977.19</v>
      </c>
      <c r="J2575" s="832">
        <v>2.7666284032104271</v>
      </c>
      <c r="K2575" s="832">
        <v>205.40171821305839</v>
      </c>
      <c r="L2575" s="849">
        <v>12.1</v>
      </c>
      <c r="M2575" s="849">
        <v>2160.46</v>
      </c>
      <c r="N2575" s="832">
        <v>1</v>
      </c>
      <c r="O2575" s="832">
        <v>178.55041322314051</v>
      </c>
      <c r="P2575" s="849">
        <v>3.8</v>
      </c>
      <c r="Q2575" s="849">
        <v>673.38</v>
      </c>
      <c r="R2575" s="837">
        <v>0.31168362293215335</v>
      </c>
      <c r="S2575" s="850">
        <v>177.20526315789473</v>
      </c>
    </row>
    <row r="2576" spans="1:19" ht="14.45" customHeight="1" x14ac:dyDescent="0.2">
      <c r="A2576" s="831" t="s">
        <v>6366</v>
      </c>
      <c r="B2576" s="832" t="s">
        <v>6743</v>
      </c>
      <c r="C2576" s="832" t="s">
        <v>616</v>
      </c>
      <c r="D2576" s="832" t="s">
        <v>3271</v>
      </c>
      <c r="E2576" s="832" t="s">
        <v>6368</v>
      </c>
      <c r="F2576" s="832" t="s">
        <v>6382</v>
      </c>
      <c r="G2576" s="832" t="s">
        <v>1496</v>
      </c>
      <c r="H2576" s="849"/>
      <c r="I2576" s="849"/>
      <c r="J2576" s="832"/>
      <c r="K2576" s="832"/>
      <c r="L2576" s="849">
        <v>175.05</v>
      </c>
      <c r="M2576" s="849">
        <v>2383.6999999999998</v>
      </c>
      <c r="N2576" s="832">
        <v>1</v>
      </c>
      <c r="O2576" s="832">
        <v>13.61725221365324</v>
      </c>
      <c r="P2576" s="849">
        <v>7</v>
      </c>
      <c r="Q2576" s="849">
        <v>93.59</v>
      </c>
      <c r="R2576" s="837">
        <v>3.9262491085287579E-2</v>
      </c>
      <c r="S2576" s="850">
        <v>13.370000000000001</v>
      </c>
    </row>
    <row r="2577" spans="1:19" ht="14.45" customHeight="1" x14ac:dyDescent="0.2">
      <c r="A2577" s="831" t="s">
        <v>6366</v>
      </c>
      <c r="B2577" s="832" t="s">
        <v>6743</v>
      </c>
      <c r="C2577" s="832" t="s">
        <v>616</v>
      </c>
      <c r="D2577" s="832" t="s">
        <v>3271</v>
      </c>
      <c r="E2577" s="832" t="s">
        <v>6368</v>
      </c>
      <c r="F2577" s="832" t="s">
        <v>6384</v>
      </c>
      <c r="G2577" s="832" t="s">
        <v>2208</v>
      </c>
      <c r="H2577" s="849">
        <v>3.4899999999999998</v>
      </c>
      <c r="I2577" s="849">
        <v>1276.6299999999999</v>
      </c>
      <c r="J2577" s="832"/>
      <c r="K2577" s="832">
        <v>365.7965616045845</v>
      </c>
      <c r="L2577" s="849"/>
      <c r="M2577" s="849"/>
      <c r="N2577" s="832"/>
      <c r="O2577" s="832"/>
      <c r="P2577" s="849"/>
      <c r="Q2577" s="849"/>
      <c r="R2577" s="837"/>
      <c r="S2577" s="850"/>
    </row>
    <row r="2578" spans="1:19" ht="14.45" customHeight="1" x14ac:dyDescent="0.2">
      <c r="A2578" s="831" t="s">
        <v>6366</v>
      </c>
      <c r="B2578" s="832" t="s">
        <v>6743</v>
      </c>
      <c r="C2578" s="832" t="s">
        <v>616</v>
      </c>
      <c r="D2578" s="832" t="s">
        <v>3271</v>
      </c>
      <c r="E2578" s="832" t="s">
        <v>6368</v>
      </c>
      <c r="F2578" s="832" t="s">
        <v>6393</v>
      </c>
      <c r="G2578" s="832" t="s">
        <v>3205</v>
      </c>
      <c r="H2578" s="849">
        <v>0</v>
      </c>
      <c r="I2578" s="849">
        <v>0</v>
      </c>
      <c r="J2578" s="832"/>
      <c r="K2578" s="832"/>
      <c r="L2578" s="849"/>
      <c r="M2578" s="849"/>
      <c r="N2578" s="832"/>
      <c r="O2578" s="832"/>
      <c r="P2578" s="849"/>
      <c r="Q2578" s="849"/>
      <c r="R2578" s="837"/>
      <c r="S2578" s="850"/>
    </row>
    <row r="2579" spans="1:19" ht="14.45" customHeight="1" x14ac:dyDescent="0.2">
      <c r="A2579" s="831" t="s">
        <v>6366</v>
      </c>
      <c r="B2579" s="832" t="s">
        <v>6743</v>
      </c>
      <c r="C2579" s="832" t="s">
        <v>616</v>
      </c>
      <c r="D2579" s="832" t="s">
        <v>3271</v>
      </c>
      <c r="E2579" s="832" t="s">
        <v>6368</v>
      </c>
      <c r="F2579" s="832" t="s">
        <v>6401</v>
      </c>
      <c r="G2579" s="832" t="s">
        <v>6402</v>
      </c>
      <c r="H2579" s="849">
        <v>137</v>
      </c>
      <c r="I2579" s="849">
        <v>1136356.0899999999</v>
      </c>
      <c r="J2579" s="832">
        <v>0.75274725274725263</v>
      </c>
      <c r="K2579" s="832">
        <v>8294.57</v>
      </c>
      <c r="L2579" s="849">
        <v>182</v>
      </c>
      <c r="M2579" s="849">
        <v>1509611.74</v>
      </c>
      <c r="N2579" s="832">
        <v>1</v>
      </c>
      <c r="O2579" s="832">
        <v>8294.57</v>
      </c>
      <c r="P2579" s="849">
        <v>144</v>
      </c>
      <c r="Q2579" s="849">
        <v>1189389.5999999999</v>
      </c>
      <c r="R2579" s="837">
        <v>0.78787781552361258</v>
      </c>
      <c r="S2579" s="850">
        <v>8259.65</v>
      </c>
    </row>
    <row r="2580" spans="1:19" ht="14.45" customHeight="1" x14ac:dyDescent="0.2">
      <c r="A2580" s="831" t="s">
        <v>6366</v>
      </c>
      <c r="B2580" s="832" t="s">
        <v>6743</v>
      </c>
      <c r="C2580" s="832" t="s">
        <v>616</v>
      </c>
      <c r="D2580" s="832" t="s">
        <v>3271</v>
      </c>
      <c r="E2580" s="832" t="s">
        <v>6368</v>
      </c>
      <c r="F2580" s="832" t="s">
        <v>6403</v>
      </c>
      <c r="G2580" s="832" t="s">
        <v>6404</v>
      </c>
      <c r="H2580" s="849">
        <v>1</v>
      </c>
      <c r="I2580" s="849">
        <v>22668.98</v>
      </c>
      <c r="J2580" s="832"/>
      <c r="K2580" s="832">
        <v>22668.98</v>
      </c>
      <c r="L2580" s="849"/>
      <c r="M2580" s="849"/>
      <c r="N2580" s="832"/>
      <c r="O2580" s="832"/>
      <c r="P2580" s="849"/>
      <c r="Q2580" s="849"/>
      <c r="R2580" s="837"/>
      <c r="S2580" s="850"/>
    </row>
    <row r="2581" spans="1:19" ht="14.45" customHeight="1" x14ac:dyDescent="0.2">
      <c r="A2581" s="831" t="s">
        <v>6366</v>
      </c>
      <c r="B2581" s="832" t="s">
        <v>6743</v>
      </c>
      <c r="C2581" s="832" t="s">
        <v>616</v>
      </c>
      <c r="D2581" s="832" t="s">
        <v>3271</v>
      </c>
      <c r="E2581" s="832" t="s">
        <v>6368</v>
      </c>
      <c r="F2581" s="832" t="s">
        <v>6415</v>
      </c>
      <c r="G2581" s="832" t="s">
        <v>6416</v>
      </c>
      <c r="H2581" s="849">
        <v>68.63000000000001</v>
      </c>
      <c r="I2581" s="849">
        <v>9439.17</v>
      </c>
      <c r="J2581" s="832"/>
      <c r="K2581" s="832">
        <v>137.53708290834911</v>
      </c>
      <c r="L2581" s="849"/>
      <c r="M2581" s="849"/>
      <c r="N2581" s="832"/>
      <c r="O2581" s="832"/>
      <c r="P2581" s="849"/>
      <c r="Q2581" s="849"/>
      <c r="R2581" s="837"/>
      <c r="S2581" s="850"/>
    </row>
    <row r="2582" spans="1:19" ht="14.45" customHeight="1" x14ac:dyDescent="0.2">
      <c r="A2582" s="831" t="s">
        <v>6366</v>
      </c>
      <c r="B2582" s="832" t="s">
        <v>6743</v>
      </c>
      <c r="C2582" s="832" t="s">
        <v>616</v>
      </c>
      <c r="D2582" s="832" t="s">
        <v>3271</v>
      </c>
      <c r="E2582" s="832" t="s">
        <v>6368</v>
      </c>
      <c r="F2582" s="832" t="s">
        <v>6417</v>
      </c>
      <c r="G2582" s="832" t="s">
        <v>6416</v>
      </c>
      <c r="H2582" s="849">
        <v>138.72999999999999</v>
      </c>
      <c r="I2582" s="849">
        <v>95398.84</v>
      </c>
      <c r="J2582" s="832"/>
      <c r="K2582" s="832">
        <v>687.65832912852306</v>
      </c>
      <c r="L2582" s="849"/>
      <c r="M2582" s="849"/>
      <c r="N2582" s="832"/>
      <c r="O2582" s="832"/>
      <c r="P2582" s="849"/>
      <c r="Q2582" s="849"/>
      <c r="R2582" s="837"/>
      <c r="S2582" s="850"/>
    </row>
    <row r="2583" spans="1:19" ht="14.45" customHeight="1" x14ac:dyDescent="0.2">
      <c r="A2583" s="831" t="s">
        <v>6366</v>
      </c>
      <c r="B2583" s="832" t="s">
        <v>6743</v>
      </c>
      <c r="C2583" s="832" t="s">
        <v>616</v>
      </c>
      <c r="D2583" s="832" t="s">
        <v>3271</v>
      </c>
      <c r="E2583" s="832" t="s">
        <v>6368</v>
      </c>
      <c r="F2583" s="832" t="s">
        <v>6421</v>
      </c>
      <c r="G2583" s="832" t="s">
        <v>2258</v>
      </c>
      <c r="H2583" s="849">
        <v>79</v>
      </c>
      <c r="I2583" s="849">
        <v>163953.44</v>
      </c>
      <c r="J2583" s="832"/>
      <c r="K2583" s="832">
        <v>2075.36</v>
      </c>
      <c r="L2583" s="849"/>
      <c r="M2583" s="849"/>
      <c r="N2583" s="832"/>
      <c r="O2583" s="832"/>
      <c r="P2583" s="849">
        <v>115</v>
      </c>
      <c r="Q2583" s="849">
        <v>148448.9</v>
      </c>
      <c r="R2583" s="837"/>
      <c r="S2583" s="850">
        <v>1290.8599999999999</v>
      </c>
    </row>
    <row r="2584" spans="1:19" ht="14.45" customHeight="1" x14ac:dyDescent="0.2">
      <c r="A2584" s="831" t="s">
        <v>6366</v>
      </c>
      <c r="B2584" s="832" t="s">
        <v>6743</v>
      </c>
      <c r="C2584" s="832" t="s">
        <v>616</v>
      </c>
      <c r="D2584" s="832" t="s">
        <v>3271</v>
      </c>
      <c r="E2584" s="832" t="s">
        <v>6368</v>
      </c>
      <c r="F2584" s="832" t="s">
        <v>6422</v>
      </c>
      <c r="G2584" s="832" t="s">
        <v>673</v>
      </c>
      <c r="H2584" s="849">
        <v>1.5</v>
      </c>
      <c r="I2584" s="849">
        <v>116.99999999999999</v>
      </c>
      <c r="J2584" s="832">
        <v>3.939393939393939</v>
      </c>
      <c r="K2584" s="832">
        <v>77.999999999999986</v>
      </c>
      <c r="L2584" s="849">
        <v>0.5</v>
      </c>
      <c r="M2584" s="849">
        <v>29.7</v>
      </c>
      <c r="N2584" s="832">
        <v>1</v>
      </c>
      <c r="O2584" s="832">
        <v>59.4</v>
      </c>
      <c r="P2584" s="849">
        <v>0.30000000000000004</v>
      </c>
      <c r="Q2584" s="849">
        <v>14.15</v>
      </c>
      <c r="R2584" s="837">
        <v>0.47643097643097643</v>
      </c>
      <c r="S2584" s="850">
        <v>47.166666666666664</v>
      </c>
    </row>
    <row r="2585" spans="1:19" ht="14.45" customHeight="1" x14ac:dyDescent="0.2">
      <c r="A2585" s="831" t="s">
        <v>6366</v>
      </c>
      <c r="B2585" s="832" t="s">
        <v>6743</v>
      </c>
      <c r="C2585" s="832" t="s">
        <v>616</v>
      </c>
      <c r="D2585" s="832" t="s">
        <v>3271</v>
      </c>
      <c r="E2585" s="832" t="s">
        <v>6368</v>
      </c>
      <c r="F2585" s="832" t="s">
        <v>6423</v>
      </c>
      <c r="G2585" s="832" t="s">
        <v>1445</v>
      </c>
      <c r="H2585" s="849">
        <v>24.5</v>
      </c>
      <c r="I2585" s="849">
        <v>4462.67</v>
      </c>
      <c r="J2585" s="832">
        <v>1.97810756062641</v>
      </c>
      <c r="K2585" s="832">
        <v>182.14979591836735</v>
      </c>
      <c r="L2585" s="849">
        <v>12.6</v>
      </c>
      <c r="M2585" s="849">
        <v>2256.0300000000002</v>
      </c>
      <c r="N2585" s="832">
        <v>1</v>
      </c>
      <c r="O2585" s="832">
        <v>179.05</v>
      </c>
      <c r="P2585" s="849">
        <v>3.4</v>
      </c>
      <c r="Q2585" s="849">
        <v>596.03</v>
      </c>
      <c r="R2585" s="837">
        <v>0.26419418181495807</v>
      </c>
      <c r="S2585" s="850">
        <v>175.3029411764706</v>
      </c>
    </row>
    <row r="2586" spans="1:19" ht="14.45" customHeight="1" x14ac:dyDescent="0.2">
      <c r="A2586" s="831" t="s">
        <v>6366</v>
      </c>
      <c r="B2586" s="832" t="s">
        <v>6743</v>
      </c>
      <c r="C2586" s="832" t="s">
        <v>616</v>
      </c>
      <c r="D2586" s="832" t="s">
        <v>3271</v>
      </c>
      <c r="E2586" s="832" t="s">
        <v>6368</v>
      </c>
      <c r="F2586" s="832" t="s">
        <v>6424</v>
      </c>
      <c r="G2586" s="832" t="s">
        <v>881</v>
      </c>
      <c r="H2586" s="849">
        <v>77.8</v>
      </c>
      <c r="I2586" s="849">
        <v>5595.0599999999995</v>
      </c>
      <c r="J2586" s="832">
        <v>5.0090062667860336</v>
      </c>
      <c r="K2586" s="832">
        <v>71.915938303341903</v>
      </c>
      <c r="L2586" s="849">
        <v>16.8</v>
      </c>
      <c r="M2586" s="849">
        <v>1117</v>
      </c>
      <c r="N2586" s="832">
        <v>1</v>
      </c>
      <c r="O2586" s="832">
        <v>66.488095238095241</v>
      </c>
      <c r="P2586" s="849">
        <v>3</v>
      </c>
      <c r="Q2586" s="849">
        <v>180.2</v>
      </c>
      <c r="R2586" s="837">
        <v>0.1613249776186213</v>
      </c>
      <c r="S2586" s="850">
        <v>60.066666666666663</v>
      </c>
    </row>
    <row r="2587" spans="1:19" ht="14.45" customHeight="1" x14ac:dyDescent="0.2">
      <c r="A2587" s="831" t="s">
        <v>6366</v>
      </c>
      <c r="B2587" s="832" t="s">
        <v>6743</v>
      </c>
      <c r="C2587" s="832" t="s">
        <v>616</v>
      </c>
      <c r="D2587" s="832" t="s">
        <v>3271</v>
      </c>
      <c r="E2587" s="832" t="s">
        <v>6368</v>
      </c>
      <c r="F2587" s="832" t="s">
        <v>6425</v>
      </c>
      <c r="G2587" s="832" t="s">
        <v>3373</v>
      </c>
      <c r="H2587" s="849">
        <v>9.02</v>
      </c>
      <c r="I2587" s="849">
        <v>4623.3900000000003</v>
      </c>
      <c r="J2587" s="832">
        <v>1.680310084280995</v>
      </c>
      <c r="K2587" s="832">
        <v>512.57095343680714</v>
      </c>
      <c r="L2587" s="849">
        <v>4.01</v>
      </c>
      <c r="M2587" s="849">
        <v>2751.5099999999998</v>
      </c>
      <c r="N2587" s="832">
        <v>1</v>
      </c>
      <c r="O2587" s="832">
        <v>686.16209476309223</v>
      </c>
      <c r="P2587" s="849">
        <v>0.26</v>
      </c>
      <c r="Q2587" s="849">
        <v>178.4</v>
      </c>
      <c r="R2587" s="837">
        <v>6.4837125796380901E-2</v>
      </c>
      <c r="S2587" s="850">
        <v>686.15384615384619</v>
      </c>
    </row>
    <row r="2588" spans="1:19" ht="14.45" customHeight="1" x14ac:dyDescent="0.2">
      <c r="A2588" s="831" t="s">
        <v>6366</v>
      </c>
      <c r="B2588" s="832" t="s">
        <v>6743</v>
      </c>
      <c r="C2588" s="832" t="s">
        <v>616</v>
      </c>
      <c r="D2588" s="832" t="s">
        <v>3271</v>
      </c>
      <c r="E2588" s="832" t="s">
        <v>6368</v>
      </c>
      <c r="F2588" s="832" t="s">
        <v>6426</v>
      </c>
      <c r="G2588" s="832" t="s">
        <v>3373</v>
      </c>
      <c r="H2588" s="849">
        <v>25.01</v>
      </c>
      <c r="I2588" s="849">
        <v>3145.3199999999997</v>
      </c>
      <c r="J2588" s="832">
        <v>2.2918391139609438</v>
      </c>
      <c r="K2588" s="832">
        <v>125.76249500199918</v>
      </c>
      <c r="L2588" s="849">
        <v>8</v>
      </c>
      <c r="M2588" s="849">
        <v>1372.4</v>
      </c>
      <c r="N2588" s="832">
        <v>1</v>
      </c>
      <c r="O2588" s="832">
        <v>171.55</v>
      </c>
      <c r="P2588" s="849">
        <v>1</v>
      </c>
      <c r="Q2588" s="849">
        <v>171.55</v>
      </c>
      <c r="R2588" s="837">
        <v>0.125</v>
      </c>
      <c r="S2588" s="850">
        <v>171.55</v>
      </c>
    </row>
    <row r="2589" spans="1:19" ht="14.45" customHeight="1" x14ac:dyDescent="0.2">
      <c r="A2589" s="831" t="s">
        <v>6366</v>
      </c>
      <c r="B2589" s="832" t="s">
        <v>6743</v>
      </c>
      <c r="C2589" s="832" t="s">
        <v>616</v>
      </c>
      <c r="D2589" s="832" t="s">
        <v>3271</v>
      </c>
      <c r="E2589" s="832" t="s">
        <v>6368</v>
      </c>
      <c r="F2589" s="832" t="s">
        <v>6427</v>
      </c>
      <c r="G2589" s="832" t="s">
        <v>3373</v>
      </c>
      <c r="H2589" s="849">
        <v>59.5</v>
      </c>
      <c r="I2589" s="849">
        <v>15359.23</v>
      </c>
      <c r="J2589" s="832">
        <v>3.7525421327039692</v>
      </c>
      <c r="K2589" s="832">
        <v>258.1383193277311</v>
      </c>
      <c r="L2589" s="849">
        <v>11.93</v>
      </c>
      <c r="M2589" s="849">
        <v>4093.02</v>
      </c>
      <c r="N2589" s="832">
        <v>1</v>
      </c>
      <c r="O2589" s="832">
        <v>343.08633696563288</v>
      </c>
      <c r="P2589" s="849">
        <v>4.6500000000000004</v>
      </c>
      <c r="Q2589" s="849">
        <v>1595.35</v>
      </c>
      <c r="R2589" s="837">
        <v>0.38977332141059656</v>
      </c>
      <c r="S2589" s="850">
        <v>343.08602150537632</v>
      </c>
    </row>
    <row r="2590" spans="1:19" ht="14.45" customHeight="1" x14ac:dyDescent="0.2">
      <c r="A2590" s="831" t="s">
        <v>6366</v>
      </c>
      <c r="B2590" s="832" t="s">
        <v>6743</v>
      </c>
      <c r="C2590" s="832" t="s">
        <v>616</v>
      </c>
      <c r="D2590" s="832" t="s">
        <v>3271</v>
      </c>
      <c r="E2590" s="832" t="s">
        <v>6368</v>
      </c>
      <c r="F2590" s="832" t="s">
        <v>6428</v>
      </c>
      <c r="G2590" s="832" t="s">
        <v>1559</v>
      </c>
      <c r="H2590" s="849">
        <v>0.60000000000000009</v>
      </c>
      <c r="I2590" s="849">
        <v>35.97</v>
      </c>
      <c r="J2590" s="832"/>
      <c r="K2590" s="832">
        <v>59.949999999999989</v>
      </c>
      <c r="L2590" s="849"/>
      <c r="M2590" s="849"/>
      <c r="N2590" s="832"/>
      <c r="O2590" s="832"/>
      <c r="P2590" s="849"/>
      <c r="Q2590" s="849"/>
      <c r="R2590" s="837"/>
      <c r="S2590" s="850"/>
    </row>
    <row r="2591" spans="1:19" ht="14.45" customHeight="1" x14ac:dyDescent="0.2">
      <c r="A2591" s="831" t="s">
        <v>6366</v>
      </c>
      <c r="B2591" s="832" t="s">
        <v>6743</v>
      </c>
      <c r="C2591" s="832" t="s">
        <v>616</v>
      </c>
      <c r="D2591" s="832" t="s">
        <v>3271</v>
      </c>
      <c r="E2591" s="832" t="s">
        <v>6368</v>
      </c>
      <c r="F2591" s="832" t="s">
        <v>6430</v>
      </c>
      <c r="G2591" s="832" t="s">
        <v>6431</v>
      </c>
      <c r="H2591" s="849">
        <v>0.02</v>
      </c>
      <c r="I2591" s="849">
        <v>5.12</v>
      </c>
      <c r="J2591" s="832"/>
      <c r="K2591" s="832">
        <v>256</v>
      </c>
      <c r="L2591" s="849"/>
      <c r="M2591" s="849"/>
      <c r="N2591" s="832"/>
      <c r="O2591" s="832"/>
      <c r="P2591" s="849"/>
      <c r="Q2591" s="849"/>
      <c r="R2591" s="837"/>
      <c r="S2591" s="850"/>
    </row>
    <row r="2592" spans="1:19" ht="14.45" customHeight="1" x14ac:dyDescent="0.2">
      <c r="A2592" s="831" t="s">
        <v>6366</v>
      </c>
      <c r="B2592" s="832" t="s">
        <v>6743</v>
      </c>
      <c r="C2592" s="832" t="s">
        <v>616</v>
      </c>
      <c r="D2592" s="832" t="s">
        <v>3271</v>
      </c>
      <c r="E2592" s="832" t="s">
        <v>6368</v>
      </c>
      <c r="F2592" s="832" t="s">
        <v>6432</v>
      </c>
      <c r="G2592" s="832" t="s">
        <v>6433</v>
      </c>
      <c r="H2592" s="849">
        <v>11.9</v>
      </c>
      <c r="I2592" s="849">
        <v>1395.8700000000001</v>
      </c>
      <c r="J2592" s="832">
        <v>1.7000000000000004</v>
      </c>
      <c r="K2592" s="832">
        <v>117.30000000000001</v>
      </c>
      <c r="L2592" s="849">
        <v>7.0000000000000009</v>
      </c>
      <c r="M2592" s="849">
        <v>821.09999999999991</v>
      </c>
      <c r="N2592" s="832">
        <v>1</v>
      </c>
      <c r="O2592" s="832">
        <v>117.29999999999997</v>
      </c>
      <c r="P2592" s="849">
        <v>2.8</v>
      </c>
      <c r="Q2592" s="849">
        <v>328.44</v>
      </c>
      <c r="R2592" s="837">
        <v>0.4</v>
      </c>
      <c r="S2592" s="850">
        <v>117.30000000000001</v>
      </c>
    </row>
    <row r="2593" spans="1:19" ht="14.45" customHeight="1" x14ac:dyDescent="0.2">
      <c r="A2593" s="831" t="s">
        <v>6366</v>
      </c>
      <c r="B2593" s="832" t="s">
        <v>6743</v>
      </c>
      <c r="C2593" s="832" t="s">
        <v>616</v>
      </c>
      <c r="D2593" s="832" t="s">
        <v>3271</v>
      </c>
      <c r="E2593" s="832" t="s">
        <v>6368</v>
      </c>
      <c r="F2593" s="832" t="s">
        <v>6434</v>
      </c>
      <c r="G2593" s="832" t="s">
        <v>1451</v>
      </c>
      <c r="H2593" s="849">
        <v>23.4</v>
      </c>
      <c r="I2593" s="849">
        <v>2094.3000000000002</v>
      </c>
      <c r="J2593" s="832">
        <v>2.1821762370666753</v>
      </c>
      <c r="K2593" s="832">
        <v>89.500000000000014</v>
      </c>
      <c r="L2593" s="849">
        <v>12.6</v>
      </c>
      <c r="M2593" s="849">
        <v>959.73</v>
      </c>
      <c r="N2593" s="832">
        <v>1</v>
      </c>
      <c r="O2593" s="832">
        <v>76.169047619047618</v>
      </c>
      <c r="P2593" s="849">
        <v>1.5999999999999999</v>
      </c>
      <c r="Q2593" s="849">
        <v>106.47</v>
      </c>
      <c r="R2593" s="837">
        <v>0.11093745115813822</v>
      </c>
      <c r="S2593" s="850">
        <v>66.543750000000003</v>
      </c>
    </row>
    <row r="2594" spans="1:19" ht="14.45" customHeight="1" x14ac:dyDescent="0.2">
      <c r="A2594" s="831" t="s">
        <v>6366</v>
      </c>
      <c r="B2594" s="832" t="s">
        <v>6743</v>
      </c>
      <c r="C2594" s="832" t="s">
        <v>616</v>
      </c>
      <c r="D2594" s="832" t="s">
        <v>3271</v>
      </c>
      <c r="E2594" s="832" t="s">
        <v>6368</v>
      </c>
      <c r="F2594" s="832" t="s">
        <v>6435</v>
      </c>
      <c r="G2594" s="832" t="s">
        <v>1496</v>
      </c>
      <c r="H2594" s="849"/>
      <c r="I2594" s="849"/>
      <c r="J2594" s="832"/>
      <c r="K2594" s="832"/>
      <c r="L2594" s="849">
        <v>1</v>
      </c>
      <c r="M2594" s="849">
        <v>85.85</v>
      </c>
      <c r="N2594" s="832">
        <v>1</v>
      </c>
      <c r="O2594" s="832">
        <v>85.85</v>
      </c>
      <c r="P2594" s="849"/>
      <c r="Q2594" s="849"/>
      <c r="R2594" s="837"/>
      <c r="S2594" s="850"/>
    </row>
    <row r="2595" spans="1:19" ht="14.45" customHeight="1" x14ac:dyDescent="0.2">
      <c r="A2595" s="831" t="s">
        <v>6366</v>
      </c>
      <c r="B2595" s="832" t="s">
        <v>6743</v>
      </c>
      <c r="C2595" s="832" t="s">
        <v>616</v>
      </c>
      <c r="D2595" s="832" t="s">
        <v>3271</v>
      </c>
      <c r="E2595" s="832" t="s">
        <v>6368</v>
      </c>
      <c r="F2595" s="832" t="s">
        <v>6436</v>
      </c>
      <c r="G2595" s="832" t="s">
        <v>2028</v>
      </c>
      <c r="H2595" s="849">
        <v>1.04</v>
      </c>
      <c r="I2595" s="849">
        <v>5092.7299999999996</v>
      </c>
      <c r="J2595" s="832"/>
      <c r="K2595" s="832">
        <v>4896.8557692307686</v>
      </c>
      <c r="L2595" s="849"/>
      <c r="M2595" s="849"/>
      <c r="N2595" s="832"/>
      <c r="O2595" s="832"/>
      <c r="P2595" s="849">
        <v>8.98</v>
      </c>
      <c r="Q2595" s="849">
        <v>31845.25</v>
      </c>
      <c r="R2595" s="837"/>
      <c r="S2595" s="850">
        <v>3546.241648106904</v>
      </c>
    </row>
    <row r="2596" spans="1:19" ht="14.45" customHeight="1" x14ac:dyDescent="0.2">
      <c r="A2596" s="831" t="s">
        <v>6366</v>
      </c>
      <c r="B2596" s="832" t="s">
        <v>6743</v>
      </c>
      <c r="C2596" s="832" t="s">
        <v>616</v>
      </c>
      <c r="D2596" s="832" t="s">
        <v>3271</v>
      </c>
      <c r="E2596" s="832" t="s">
        <v>6368</v>
      </c>
      <c r="F2596" s="832" t="s">
        <v>6437</v>
      </c>
      <c r="G2596" s="832" t="s">
        <v>2028</v>
      </c>
      <c r="H2596" s="849">
        <v>0.28000000000000003</v>
      </c>
      <c r="I2596" s="849">
        <v>5792.64</v>
      </c>
      <c r="J2596" s="832"/>
      <c r="K2596" s="832">
        <v>20688</v>
      </c>
      <c r="L2596" s="849"/>
      <c r="M2596" s="849"/>
      <c r="N2596" s="832"/>
      <c r="O2596" s="832"/>
      <c r="P2596" s="849">
        <v>1.97</v>
      </c>
      <c r="Q2596" s="849">
        <v>38235.310000000005</v>
      </c>
      <c r="R2596" s="837"/>
      <c r="S2596" s="850">
        <v>19408.78680203046</v>
      </c>
    </row>
    <row r="2597" spans="1:19" ht="14.45" customHeight="1" x14ac:dyDescent="0.2">
      <c r="A2597" s="831" t="s">
        <v>6366</v>
      </c>
      <c r="B2597" s="832" t="s">
        <v>6743</v>
      </c>
      <c r="C2597" s="832" t="s">
        <v>616</v>
      </c>
      <c r="D2597" s="832" t="s">
        <v>3271</v>
      </c>
      <c r="E2597" s="832" t="s">
        <v>6368</v>
      </c>
      <c r="F2597" s="832" t="s">
        <v>6438</v>
      </c>
      <c r="G2597" s="832" t="s">
        <v>1936</v>
      </c>
      <c r="H2597" s="849">
        <v>1.1200000000000001</v>
      </c>
      <c r="I2597" s="849">
        <v>206.73</v>
      </c>
      <c r="J2597" s="832">
        <v>17.170265780730897</v>
      </c>
      <c r="K2597" s="832">
        <v>184.58035714285711</v>
      </c>
      <c r="L2597" s="849">
        <v>0.06</v>
      </c>
      <c r="M2597" s="849">
        <v>12.04</v>
      </c>
      <c r="N2597" s="832">
        <v>1</v>
      </c>
      <c r="O2597" s="832">
        <v>200.66666666666666</v>
      </c>
      <c r="P2597" s="849">
        <v>1</v>
      </c>
      <c r="Q2597" s="849">
        <v>182.65</v>
      </c>
      <c r="R2597" s="837">
        <v>15.170265780730899</v>
      </c>
      <c r="S2597" s="850">
        <v>182.65</v>
      </c>
    </row>
    <row r="2598" spans="1:19" ht="14.45" customHeight="1" x14ac:dyDescent="0.2">
      <c r="A2598" s="831" t="s">
        <v>6366</v>
      </c>
      <c r="B2598" s="832" t="s">
        <v>6743</v>
      </c>
      <c r="C2598" s="832" t="s">
        <v>616</v>
      </c>
      <c r="D2598" s="832" t="s">
        <v>3271</v>
      </c>
      <c r="E2598" s="832" t="s">
        <v>6368</v>
      </c>
      <c r="F2598" s="832" t="s">
        <v>6439</v>
      </c>
      <c r="G2598" s="832" t="s">
        <v>2816</v>
      </c>
      <c r="H2598" s="849">
        <v>44.739999999999995</v>
      </c>
      <c r="I2598" s="849">
        <v>105268.19</v>
      </c>
      <c r="J2598" s="832">
        <v>2.6968056381038261</v>
      </c>
      <c r="K2598" s="832">
        <v>2352.8875726419315</v>
      </c>
      <c r="L2598" s="849">
        <v>16.59</v>
      </c>
      <c r="M2598" s="849">
        <v>39034.400000000001</v>
      </c>
      <c r="N2598" s="832">
        <v>1</v>
      </c>
      <c r="O2598" s="832">
        <v>2352.8872814948763</v>
      </c>
      <c r="P2598" s="849"/>
      <c r="Q2598" s="849"/>
      <c r="R2598" s="837"/>
      <c r="S2598" s="850"/>
    </row>
    <row r="2599" spans="1:19" ht="14.45" customHeight="1" x14ac:dyDescent="0.2">
      <c r="A2599" s="831" t="s">
        <v>6366</v>
      </c>
      <c r="B2599" s="832" t="s">
        <v>6743</v>
      </c>
      <c r="C2599" s="832" t="s">
        <v>616</v>
      </c>
      <c r="D2599" s="832" t="s">
        <v>3271</v>
      </c>
      <c r="E2599" s="832" t="s">
        <v>6368</v>
      </c>
      <c r="F2599" s="832" t="s">
        <v>6442</v>
      </c>
      <c r="G2599" s="832" t="s">
        <v>6443</v>
      </c>
      <c r="H2599" s="849">
        <v>1.01</v>
      </c>
      <c r="I2599" s="849">
        <v>502.74</v>
      </c>
      <c r="J2599" s="832"/>
      <c r="K2599" s="832">
        <v>497.76237623762376</v>
      </c>
      <c r="L2599" s="849"/>
      <c r="M2599" s="849"/>
      <c r="N2599" s="832"/>
      <c r="O2599" s="832"/>
      <c r="P2599" s="849"/>
      <c r="Q2599" s="849"/>
      <c r="R2599" s="837"/>
      <c r="S2599" s="850"/>
    </row>
    <row r="2600" spans="1:19" ht="14.45" customHeight="1" x14ac:dyDescent="0.2">
      <c r="A2600" s="831" t="s">
        <v>6366</v>
      </c>
      <c r="B2600" s="832" t="s">
        <v>6743</v>
      </c>
      <c r="C2600" s="832" t="s">
        <v>616</v>
      </c>
      <c r="D2600" s="832" t="s">
        <v>3271</v>
      </c>
      <c r="E2600" s="832" t="s">
        <v>6368</v>
      </c>
      <c r="F2600" s="832" t="s">
        <v>6444</v>
      </c>
      <c r="G2600" s="832" t="s">
        <v>6443</v>
      </c>
      <c r="H2600" s="849">
        <v>6.4499999999999993</v>
      </c>
      <c r="I2600" s="849">
        <v>1070.18</v>
      </c>
      <c r="J2600" s="832"/>
      <c r="K2600" s="832">
        <v>165.91937984496127</v>
      </c>
      <c r="L2600" s="849"/>
      <c r="M2600" s="849"/>
      <c r="N2600" s="832"/>
      <c r="O2600" s="832"/>
      <c r="P2600" s="849"/>
      <c r="Q2600" s="849"/>
      <c r="R2600" s="837"/>
      <c r="S2600" s="850"/>
    </row>
    <row r="2601" spans="1:19" ht="14.45" customHeight="1" x14ac:dyDescent="0.2">
      <c r="A2601" s="831" t="s">
        <v>6366</v>
      </c>
      <c r="B2601" s="832" t="s">
        <v>6743</v>
      </c>
      <c r="C2601" s="832" t="s">
        <v>616</v>
      </c>
      <c r="D2601" s="832" t="s">
        <v>3271</v>
      </c>
      <c r="E2601" s="832" t="s">
        <v>6368</v>
      </c>
      <c r="F2601" s="832" t="s">
        <v>6447</v>
      </c>
      <c r="G2601" s="832" t="s">
        <v>6448</v>
      </c>
      <c r="H2601" s="849">
        <v>1.4</v>
      </c>
      <c r="I2601" s="849">
        <v>1001.9499999999999</v>
      </c>
      <c r="J2601" s="832"/>
      <c r="K2601" s="832">
        <v>715.67857142857144</v>
      </c>
      <c r="L2601" s="849"/>
      <c r="M2601" s="849"/>
      <c r="N2601" s="832"/>
      <c r="O2601" s="832"/>
      <c r="P2601" s="849"/>
      <c r="Q2601" s="849"/>
      <c r="R2601" s="837"/>
      <c r="S2601" s="850"/>
    </row>
    <row r="2602" spans="1:19" ht="14.45" customHeight="1" x14ac:dyDescent="0.2">
      <c r="A2602" s="831" t="s">
        <v>6366</v>
      </c>
      <c r="B2602" s="832" t="s">
        <v>6743</v>
      </c>
      <c r="C2602" s="832" t="s">
        <v>616</v>
      </c>
      <c r="D2602" s="832" t="s">
        <v>3271</v>
      </c>
      <c r="E2602" s="832" t="s">
        <v>6368</v>
      </c>
      <c r="F2602" s="832" t="s">
        <v>6449</v>
      </c>
      <c r="G2602" s="832" t="s">
        <v>6448</v>
      </c>
      <c r="H2602" s="849">
        <v>5</v>
      </c>
      <c r="I2602" s="849">
        <v>7156.7899999999991</v>
      </c>
      <c r="J2602" s="832"/>
      <c r="K2602" s="832">
        <v>1431.3579999999997</v>
      </c>
      <c r="L2602" s="849"/>
      <c r="M2602" s="849"/>
      <c r="N2602" s="832"/>
      <c r="O2602" s="832"/>
      <c r="P2602" s="849"/>
      <c r="Q2602" s="849"/>
      <c r="R2602" s="837"/>
      <c r="S2602" s="850"/>
    </row>
    <row r="2603" spans="1:19" ht="14.45" customHeight="1" x14ac:dyDescent="0.2">
      <c r="A2603" s="831" t="s">
        <v>6366</v>
      </c>
      <c r="B2603" s="832" t="s">
        <v>6743</v>
      </c>
      <c r="C2603" s="832" t="s">
        <v>616</v>
      </c>
      <c r="D2603" s="832" t="s">
        <v>3271</v>
      </c>
      <c r="E2603" s="832" t="s">
        <v>6368</v>
      </c>
      <c r="F2603" s="832" t="s">
        <v>6458</v>
      </c>
      <c r="G2603" s="832" t="s">
        <v>2797</v>
      </c>
      <c r="H2603" s="849">
        <v>18.86</v>
      </c>
      <c r="I2603" s="849">
        <v>4974.8600000000006</v>
      </c>
      <c r="J2603" s="832">
        <v>8.5727628336578743</v>
      </c>
      <c r="K2603" s="832">
        <v>263.77836691410397</v>
      </c>
      <c r="L2603" s="849">
        <v>2.2000000000000002</v>
      </c>
      <c r="M2603" s="849">
        <v>580.30999999999995</v>
      </c>
      <c r="N2603" s="832">
        <v>1</v>
      </c>
      <c r="O2603" s="832">
        <v>263.7772727272727</v>
      </c>
      <c r="P2603" s="849"/>
      <c r="Q2603" s="849"/>
      <c r="R2603" s="837"/>
      <c r="S2603" s="850"/>
    </row>
    <row r="2604" spans="1:19" ht="14.45" customHeight="1" x14ac:dyDescent="0.2">
      <c r="A2604" s="831" t="s">
        <v>6366</v>
      </c>
      <c r="B2604" s="832" t="s">
        <v>6743</v>
      </c>
      <c r="C2604" s="832" t="s">
        <v>616</v>
      </c>
      <c r="D2604" s="832" t="s">
        <v>3271</v>
      </c>
      <c r="E2604" s="832" t="s">
        <v>6368</v>
      </c>
      <c r="F2604" s="832" t="s">
        <v>6466</v>
      </c>
      <c r="G2604" s="832" t="s">
        <v>6467</v>
      </c>
      <c r="H2604" s="849">
        <v>134</v>
      </c>
      <c r="I2604" s="849">
        <v>899357.08000000007</v>
      </c>
      <c r="J2604" s="832">
        <v>0.83229813664596297</v>
      </c>
      <c r="K2604" s="832">
        <v>6711.6200000000008</v>
      </c>
      <c r="L2604" s="849">
        <v>161</v>
      </c>
      <c r="M2604" s="849">
        <v>1080570.8199999998</v>
      </c>
      <c r="N2604" s="832">
        <v>1</v>
      </c>
      <c r="O2604" s="832">
        <v>6711.619999999999</v>
      </c>
      <c r="P2604" s="849">
        <v>160</v>
      </c>
      <c r="Q2604" s="849">
        <v>1073056</v>
      </c>
      <c r="R2604" s="837">
        <v>0.99304550903937994</v>
      </c>
      <c r="S2604" s="850">
        <v>6706.6</v>
      </c>
    </row>
    <row r="2605" spans="1:19" ht="14.45" customHeight="1" x14ac:dyDescent="0.2">
      <c r="A2605" s="831" t="s">
        <v>6366</v>
      </c>
      <c r="B2605" s="832" t="s">
        <v>6743</v>
      </c>
      <c r="C2605" s="832" t="s">
        <v>616</v>
      </c>
      <c r="D2605" s="832" t="s">
        <v>3271</v>
      </c>
      <c r="E2605" s="832" t="s">
        <v>6368</v>
      </c>
      <c r="F2605" s="832" t="s">
        <v>6468</v>
      </c>
      <c r="G2605" s="832" t="s">
        <v>2797</v>
      </c>
      <c r="H2605" s="849">
        <v>5.41</v>
      </c>
      <c r="I2605" s="849">
        <v>14270.68</v>
      </c>
      <c r="J2605" s="832"/>
      <c r="K2605" s="832">
        <v>2637.8336414048058</v>
      </c>
      <c r="L2605" s="849"/>
      <c r="M2605" s="849"/>
      <c r="N2605" s="832"/>
      <c r="O2605" s="832"/>
      <c r="P2605" s="849"/>
      <c r="Q2605" s="849"/>
      <c r="R2605" s="837"/>
      <c r="S2605" s="850"/>
    </row>
    <row r="2606" spans="1:19" ht="14.45" customHeight="1" x14ac:dyDescent="0.2">
      <c r="A2606" s="831" t="s">
        <v>6366</v>
      </c>
      <c r="B2606" s="832" t="s">
        <v>6743</v>
      </c>
      <c r="C2606" s="832" t="s">
        <v>616</v>
      </c>
      <c r="D2606" s="832" t="s">
        <v>3271</v>
      </c>
      <c r="E2606" s="832" t="s">
        <v>6368</v>
      </c>
      <c r="F2606" s="832" t="s">
        <v>6469</v>
      </c>
      <c r="G2606" s="832" t="s">
        <v>2797</v>
      </c>
      <c r="H2606" s="849">
        <v>8</v>
      </c>
      <c r="I2606" s="849">
        <v>10551.28</v>
      </c>
      <c r="J2606" s="832">
        <v>8</v>
      </c>
      <c r="K2606" s="832">
        <v>1318.91</v>
      </c>
      <c r="L2606" s="849">
        <v>1</v>
      </c>
      <c r="M2606" s="849">
        <v>1318.91</v>
      </c>
      <c r="N2606" s="832">
        <v>1</v>
      </c>
      <c r="O2606" s="832">
        <v>1318.91</v>
      </c>
      <c r="P2606" s="849"/>
      <c r="Q2606" s="849"/>
      <c r="R2606" s="837"/>
      <c r="S2606" s="850"/>
    </row>
    <row r="2607" spans="1:19" ht="14.45" customHeight="1" x14ac:dyDescent="0.2">
      <c r="A2607" s="831" t="s">
        <v>6366</v>
      </c>
      <c r="B2607" s="832" t="s">
        <v>6743</v>
      </c>
      <c r="C2607" s="832" t="s">
        <v>616</v>
      </c>
      <c r="D2607" s="832" t="s">
        <v>3271</v>
      </c>
      <c r="E2607" s="832" t="s">
        <v>6368</v>
      </c>
      <c r="F2607" s="832" t="s">
        <v>6472</v>
      </c>
      <c r="G2607" s="832" t="s">
        <v>2831</v>
      </c>
      <c r="H2607" s="849">
        <v>1</v>
      </c>
      <c r="I2607" s="849">
        <v>6731.45</v>
      </c>
      <c r="J2607" s="832">
        <v>0.27900012641412852</v>
      </c>
      <c r="K2607" s="832">
        <v>6731.45</v>
      </c>
      <c r="L2607" s="849">
        <v>4.2</v>
      </c>
      <c r="M2607" s="849">
        <v>24127.05</v>
      </c>
      <c r="N2607" s="832">
        <v>1</v>
      </c>
      <c r="O2607" s="832">
        <v>5744.5357142857138</v>
      </c>
      <c r="P2607" s="849"/>
      <c r="Q2607" s="849"/>
      <c r="R2607" s="837"/>
      <c r="S2607" s="850"/>
    </row>
    <row r="2608" spans="1:19" ht="14.45" customHeight="1" x14ac:dyDescent="0.2">
      <c r="A2608" s="831" t="s">
        <v>6366</v>
      </c>
      <c r="B2608" s="832" t="s">
        <v>6743</v>
      </c>
      <c r="C2608" s="832" t="s">
        <v>616</v>
      </c>
      <c r="D2608" s="832" t="s">
        <v>3271</v>
      </c>
      <c r="E2608" s="832" t="s">
        <v>6368</v>
      </c>
      <c r="F2608" s="832" t="s">
        <v>6476</v>
      </c>
      <c r="G2608" s="832" t="s">
        <v>6477</v>
      </c>
      <c r="H2608" s="849"/>
      <c r="I2608" s="849"/>
      <c r="J2608" s="832"/>
      <c r="K2608" s="832"/>
      <c r="L2608" s="849"/>
      <c r="M2608" s="849"/>
      <c r="N2608" s="832"/>
      <c r="O2608" s="832"/>
      <c r="P2608" s="849">
        <v>1</v>
      </c>
      <c r="Q2608" s="849">
        <v>3207.56</v>
      </c>
      <c r="R2608" s="837"/>
      <c r="S2608" s="850">
        <v>3207.56</v>
      </c>
    </row>
    <row r="2609" spans="1:19" ht="14.45" customHeight="1" x14ac:dyDescent="0.2">
      <c r="A2609" s="831" t="s">
        <v>6366</v>
      </c>
      <c r="B2609" s="832" t="s">
        <v>6743</v>
      </c>
      <c r="C2609" s="832" t="s">
        <v>616</v>
      </c>
      <c r="D2609" s="832" t="s">
        <v>3271</v>
      </c>
      <c r="E2609" s="832" t="s">
        <v>6368</v>
      </c>
      <c r="F2609" s="832" t="s">
        <v>6487</v>
      </c>
      <c r="G2609" s="832" t="s">
        <v>6488</v>
      </c>
      <c r="H2609" s="849">
        <v>14.36</v>
      </c>
      <c r="I2609" s="849">
        <v>15567.46</v>
      </c>
      <c r="J2609" s="832">
        <v>7.3194912664268736</v>
      </c>
      <c r="K2609" s="832">
        <v>1084.0849582172702</v>
      </c>
      <c r="L2609" s="849">
        <v>2.6</v>
      </c>
      <c r="M2609" s="849">
        <v>2126.8500000000004</v>
      </c>
      <c r="N2609" s="832">
        <v>1</v>
      </c>
      <c r="O2609" s="832">
        <v>818.01923076923083</v>
      </c>
      <c r="P2609" s="849">
        <v>0.67999999999999994</v>
      </c>
      <c r="Q2609" s="849">
        <v>357.53999999999996</v>
      </c>
      <c r="R2609" s="837">
        <v>0.16810776500458419</v>
      </c>
      <c r="S2609" s="850">
        <v>525.79411764705878</v>
      </c>
    </row>
    <row r="2610" spans="1:19" ht="14.45" customHeight="1" x14ac:dyDescent="0.2">
      <c r="A2610" s="831" t="s">
        <v>6366</v>
      </c>
      <c r="B2610" s="832" t="s">
        <v>6743</v>
      </c>
      <c r="C2610" s="832" t="s">
        <v>616</v>
      </c>
      <c r="D2610" s="832" t="s">
        <v>3271</v>
      </c>
      <c r="E2610" s="832" t="s">
        <v>6368</v>
      </c>
      <c r="F2610" s="832" t="s">
        <v>6489</v>
      </c>
      <c r="G2610" s="832" t="s">
        <v>6488</v>
      </c>
      <c r="H2610" s="849">
        <v>35.479999999999997</v>
      </c>
      <c r="I2610" s="849">
        <v>12821.240000000002</v>
      </c>
      <c r="J2610" s="832">
        <v>1.1970340328116189</v>
      </c>
      <c r="K2610" s="832">
        <v>361.36527621195046</v>
      </c>
      <c r="L2610" s="849">
        <v>37.76</v>
      </c>
      <c r="M2610" s="849">
        <v>10710.84</v>
      </c>
      <c r="N2610" s="832">
        <v>1</v>
      </c>
      <c r="O2610" s="832">
        <v>283.65572033898309</v>
      </c>
      <c r="P2610" s="849">
        <v>7.55</v>
      </c>
      <c r="Q2610" s="849">
        <v>1652.69</v>
      </c>
      <c r="R2610" s="837">
        <v>0.15430068976849623</v>
      </c>
      <c r="S2610" s="850">
        <v>218.89933774834438</v>
      </c>
    </row>
    <row r="2611" spans="1:19" ht="14.45" customHeight="1" x14ac:dyDescent="0.2">
      <c r="A2611" s="831" t="s">
        <v>6366</v>
      </c>
      <c r="B2611" s="832" t="s">
        <v>6743</v>
      </c>
      <c r="C2611" s="832" t="s">
        <v>616</v>
      </c>
      <c r="D2611" s="832" t="s">
        <v>3271</v>
      </c>
      <c r="E2611" s="832" t="s">
        <v>6368</v>
      </c>
      <c r="F2611" s="832" t="s">
        <v>6490</v>
      </c>
      <c r="G2611" s="832" t="s">
        <v>6488</v>
      </c>
      <c r="H2611" s="849">
        <v>20.409999999999997</v>
      </c>
      <c r="I2611" s="849">
        <v>2458.27</v>
      </c>
      <c r="J2611" s="832">
        <v>1.1936536453907598</v>
      </c>
      <c r="K2611" s="832">
        <v>120.44439000489957</v>
      </c>
      <c r="L2611" s="849">
        <v>20.080000000000002</v>
      </c>
      <c r="M2611" s="849">
        <v>2059.4499999999998</v>
      </c>
      <c r="N2611" s="832">
        <v>1</v>
      </c>
      <c r="O2611" s="832">
        <v>102.56225099601592</v>
      </c>
      <c r="P2611" s="849">
        <v>7.9600000000000009</v>
      </c>
      <c r="Q2611" s="849">
        <v>630.42999999999995</v>
      </c>
      <c r="R2611" s="837">
        <v>0.30611571050523201</v>
      </c>
      <c r="S2611" s="850">
        <v>79.199748743718573</v>
      </c>
    </row>
    <row r="2612" spans="1:19" ht="14.45" customHeight="1" x14ac:dyDescent="0.2">
      <c r="A2612" s="831" t="s">
        <v>6366</v>
      </c>
      <c r="B2612" s="832" t="s">
        <v>6743</v>
      </c>
      <c r="C2612" s="832" t="s">
        <v>616</v>
      </c>
      <c r="D2612" s="832" t="s">
        <v>3271</v>
      </c>
      <c r="E2612" s="832" t="s">
        <v>6368</v>
      </c>
      <c r="F2612" s="832" t="s">
        <v>6491</v>
      </c>
      <c r="G2612" s="832" t="s">
        <v>6488</v>
      </c>
      <c r="H2612" s="849">
        <v>1.45</v>
      </c>
      <c r="I2612" s="849">
        <v>2095.88</v>
      </c>
      <c r="J2612" s="832">
        <v>1.5186105656713498</v>
      </c>
      <c r="K2612" s="832">
        <v>1445.4344827586208</v>
      </c>
      <c r="L2612" s="849">
        <v>1.42</v>
      </c>
      <c r="M2612" s="849">
        <v>1380.13</v>
      </c>
      <c r="N2612" s="832">
        <v>1</v>
      </c>
      <c r="O2612" s="832">
        <v>971.9225352112677</v>
      </c>
      <c r="P2612" s="849">
        <v>0.19</v>
      </c>
      <c r="Q2612" s="849">
        <v>139.61000000000001</v>
      </c>
      <c r="R2612" s="837">
        <v>0.10115713737111721</v>
      </c>
      <c r="S2612" s="850">
        <v>734.78947368421063</v>
      </c>
    </row>
    <row r="2613" spans="1:19" ht="14.45" customHeight="1" x14ac:dyDescent="0.2">
      <c r="A2613" s="831" t="s">
        <v>6366</v>
      </c>
      <c r="B2613" s="832" t="s">
        <v>6743</v>
      </c>
      <c r="C2613" s="832" t="s">
        <v>616</v>
      </c>
      <c r="D2613" s="832" t="s">
        <v>3271</v>
      </c>
      <c r="E2613" s="832" t="s">
        <v>6368</v>
      </c>
      <c r="F2613" s="832" t="s">
        <v>6494</v>
      </c>
      <c r="G2613" s="832" t="s">
        <v>6493</v>
      </c>
      <c r="H2613" s="849"/>
      <c r="I2613" s="849"/>
      <c r="J2613" s="832"/>
      <c r="K2613" s="832"/>
      <c r="L2613" s="849"/>
      <c r="M2613" s="849"/>
      <c r="N2613" s="832"/>
      <c r="O2613" s="832"/>
      <c r="P2613" s="849">
        <v>1.44</v>
      </c>
      <c r="Q2613" s="849">
        <v>258.48</v>
      </c>
      <c r="R2613" s="837"/>
      <c r="S2613" s="850">
        <v>179.50000000000003</v>
      </c>
    </row>
    <row r="2614" spans="1:19" ht="14.45" customHeight="1" x14ac:dyDescent="0.2">
      <c r="A2614" s="831" t="s">
        <v>6366</v>
      </c>
      <c r="B2614" s="832" t="s">
        <v>6743</v>
      </c>
      <c r="C2614" s="832" t="s">
        <v>616</v>
      </c>
      <c r="D2614" s="832" t="s">
        <v>3271</v>
      </c>
      <c r="E2614" s="832" t="s">
        <v>6368</v>
      </c>
      <c r="F2614" s="832" t="s">
        <v>6497</v>
      </c>
      <c r="G2614" s="832" t="s">
        <v>2816</v>
      </c>
      <c r="H2614" s="849">
        <v>68.77</v>
      </c>
      <c r="I2614" s="849">
        <v>53936.01999999999</v>
      </c>
      <c r="J2614" s="832">
        <v>2.6449948091701878</v>
      </c>
      <c r="K2614" s="832">
        <v>784.2957685037079</v>
      </c>
      <c r="L2614" s="849">
        <v>26.000000000000004</v>
      </c>
      <c r="M2614" s="849">
        <v>20391.73</v>
      </c>
      <c r="N2614" s="832">
        <v>1</v>
      </c>
      <c r="O2614" s="832">
        <v>784.29730769230753</v>
      </c>
      <c r="P2614" s="849"/>
      <c r="Q2614" s="849"/>
      <c r="R2614" s="837"/>
      <c r="S2614" s="850"/>
    </row>
    <row r="2615" spans="1:19" ht="14.45" customHeight="1" x14ac:dyDescent="0.2">
      <c r="A2615" s="831" t="s">
        <v>6366</v>
      </c>
      <c r="B2615" s="832" t="s">
        <v>6743</v>
      </c>
      <c r="C2615" s="832" t="s">
        <v>616</v>
      </c>
      <c r="D2615" s="832" t="s">
        <v>3271</v>
      </c>
      <c r="E2615" s="832" t="s">
        <v>6368</v>
      </c>
      <c r="F2615" s="832" t="s">
        <v>6502</v>
      </c>
      <c r="G2615" s="832" t="s">
        <v>6503</v>
      </c>
      <c r="H2615" s="849">
        <v>1.67</v>
      </c>
      <c r="I2615" s="849">
        <v>610.85</v>
      </c>
      <c r="J2615" s="832">
        <v>2.2567238067090289</v>
      </c>
      <c r="K2615" s="832">
        <v>365.77844311377248</v>
      </c>
      <c r="L2615" s="849">
        <v>0.74</v>
      </c>
      <c r="M2615" s="849">
        <v>270.68</v>
      </c>
      <c r="N2615" s="832">
        <v>1</v>
      </c>
      <c r="O2615" s="832">
        <v>365.7837837837838</v>
      </c>
      <c r="P2615" s="849">
        <v>0.84</v>
      </c>
      <c r="Q2615" s="849">
        <v>122.43</v>
      </c>
      <c r="R2615" s="837">
        <v>0.45230530515738143</v>
      </c>
      <c r="S2615" s="850">
        <v>145.75</v>
      </c>
    </row>
    <row r="2616" spans="1:19" ht="14.45" customHeight="1" x14ac:dyDescent="0.2">
      <c r="A2616" s="831" t="s">
        <v>6366</v>
      </c>
      <c r="B2616" s="832" t="s">
        <v>6743</v>
      </c>
      <c r="C2616" s="832" t="s">
        <v>616</v>
      </c>
      <c r="D2616" s="832" t="s">
        <v>3271</v>
      </c>
      <c r="E2616" s="832" t="s">
        <v>6368</v>
      </c>
      <c r="F2616" s="832" t="s">
        <v>6505</v>
      </c>
      <c r="G2616" s="832" t="s">
        <v>2816</v>
      </c>
      <c r="H2616" s="849">
        <v>24.72</v>
      </c>
      <c r="I2616" s="849">
        <v>5816.23</v>
      </c>
      <c r="J2616" s="832">
        <v>1.2121110446541887</v>
      </c>
      <c r="K2616" s="832">
        <v>235.2843851132686</v>
      </c>
      <c r="L2616" s="849">
        <v>24.68</v>
      </c>
      <c r="M2616" s="849">
        <v>4798.43</v>
      </c>
      <c r="N2616" s="832">
        <v>1</v>
      </c>
      <c r="O2616" s="832">
        <v>194.42585089141005</v>
      </c>
      <c r="P2616" s="849">
        <v>7.73</v>
      </c>
      <c r="Q2616" s="849">
        <v>700.72</v>
      </c>
      <c r="R2616" s="837">
        <v>0.14603109767153005</v>
      </c>
      <c r="S2616" s="850">
        <v>90.649417852522632</v>
      </c>
    </row>
    <row r="2617" spans="1:19" ht="14.45" customHeight="1" x14ac:dyDescent="0.2">
      <c r="A2617" s="831" t="s">
        <v>6366</v>
      </c>
      <c r="B2617" s="832" t="s">
        <v>6743</v>
      </c>
      <c r="C2617" s="832" t="s">
        <v>616</v>
      </c>
      <c r="D2617" s="832" t="s">
        <v>3271</v>
      </c>
      <c r="E2617" s="832" t="s">
        <v>6368</v>
      </c>
      <c r="F2617" s="832" t="s">
        <v>6521</v>
      </c>
      <c r="G2617" s="832" t="s">
        <v>6522</v>
      </c>
      <c r="H2617" s="849">
        <v>0.5</v>
      </c>
      <c r="I2617" s="849">
        <v>269.27</v>
      </c>
      <c r="J2617" s="832"/>
      <c r="K2617" s="832">
        <v>538.54</v>
      </c>
      <c r="L2617" s="849"/>
      <c r="M2617" s="849"/>
      <c r="N2617" s="832"/>
      <c r="O2617" s="832"/>
      <c r="P2617" s="849"/>
      <c r="Q2617" s="849"/>
      <c r="R2617" s="837"/>
      <c r="S2617" s="850"/>
    </row>
    <row r="2618" spans="1:19" ht="14.45" customHeight="1" x14ac:dyDescent="0.2">
      <c r="A2618" s="831" t="s">
        <v>6366</v>
      </c>
      <c r="B2618" s="832" t="s">
        <v>6743</v>
      </c>
      <c r="C2618" s="832" t="s">
        <v>616</v>
      </c>
      <c r="D2618" s="832" t="s">
        <v>3271</v>
      </c>
      <c r="E2618" s="832" t="s">
        <v>6368</v>
      </c>
      <c r="F2618" s="832" t="s">
        <v>6527</v>
      </c>
      <c r="G2618" s="832" t="s">
        <v>3946</v>
      </c>
      <c r="H2618" s="849">
        <v>13</v>
      </c>
      <c r="I2618" s="849">
        <v>1929.98</v>
      </c>
      <c r="J2618" s="832"/>
      <c r="K2618" s="832">
        <v>148.46</v>
      </c>
      <c r="L2618" s="849"/>
      <c r="M2618" s="849"/>
      <c r="N2618" s="832"/>
      <c r="O2618" s="832"/>
      <c r="P2618" s="849"/>
      <c r="Q2618" s="849"/>
      <c r="R2618" s="837"/>
      <c r="S2618" s="850"/>
    </row>
    <row r="2619" spans="1:19" ht="14.45" customHeight="1" x14ac:dyDescent="0.2">
      <c r="A2619" s="831" t="s">
        <v>6366</v>
      </c>
      <c r="B2619" s="832" t="s">
        <v>6743</v>
      </c>
      <c r="C2619" s="832" t="s">
        <v>616</v>
      </c>
      <c r="D2619" s="832" t="s">
        <v>3271</v>
      </c>
      <c r="E2619" s="832" t="s">
        <v>6368</v>
      </c>
      <c r="F2619" s="832" t="s">
        <v>6534</v>
      </c>
      <c r="G2619" s="832" t="s">
        <v>2847</v>
      </c>
      <c r="H2619" s="849">
        <v>69</v>
      </c>
      <c r="I2619" s="849">
        <v>120686.52</v>
      </c>
      <c r="J2619" s="832">
        <v>4.2380825292836102</v>
      </c>
      <c r="K2619" s="832">
        <v>1749.0800000000002</v>
      </c>
      <c r="L2619" s="849">
        <v>22</v>
      </c>
      <c r="M2619" s="849">
        <v>28476.68</v>
      </c>
      <c r="N2619" s="832">
        <v>1</v>
      </c>
      <c r="O2619" s="832">
        <v>1294.3945454545456</v>
      </c>
      <c r="P2619" s="849">
        <v>4</v>
      </c>
      <c r="Q2619" s="849">
        <v>327.60000000000002</v>
      </c>
      <c r="R2619" s="837">
        <v>1.1504150062437055E-2</v>
      </c>
      <c r="S2619" s="850">
        <v>81.900000000000006</v>
      </c>
    </row>
    <row r="2620" spans="1:19" ht="14.45" customHeight="1" x14ac:dyDescent="0.2">
      <c r="A2620" s="831" t="s">
        <v>6366</v>
      </c>
      <c r="B2620" s="832" t="s">
        <v>6743</v>
      </c>
      <c r="C2620" s="832" t="s">
        <v>616</v>
      </c>
      <c r="D2620" s="832" t="s">
        <v>3271</v>
      </c>
      <c r="E2620" s="832" t="s">
        <v>6368</v>
      </c>
      <c r="F2620" s="832" t="s">
        <v>6535</v>
      </c>
      <c r="G2620" s="832" t="s">
        <v>3029</v>
      </c>
      <c r="H2620" s="849">
        <v>21.05</v>
      </c>
      <c r="I2620" s="849">
        <v>5953.1299999999992</v>
      </c>
      <c r="J2620" s="832">
        <v>2.5901868304950524</v>
      </c>
      <c r="K2620" s="832">
        <v>282.809026128266</v>
      </c>
      <c r="L2620" s="849">
        <v>8.25</v>
      </c>
      <c r="M2620" s="849">
        <v>2298.34</v>
      </c>
      <c r="N2620" s="832">
        <v>1</v>
      </c>
      <c r="O2620" s="832">
        <v>278.5866666666667</v>
      </c>
      <c r="P2620" s="849">
        <v>4.0500000000000007</v>
      </c>
      <c r="Q2620" s="849">
        <v>1120.8699999999999</v>
      </c>
      <c r="R2620" s="837">
        <v>0.48768676523055765</v>
      </c>
      <c r="S2620" s="850">
        <v>276.75802469135795</v>
      </c>
    </row>
    <row r="2621" spans="1:19" ht="14.45" customHeight="1" x14ac:dyDescent="0.2">
      <c r="A2621" s="831" t="s">
        <v>6366</v>
      </c>
      <c r="B2621" s="832" t="s">
        <v>6743</v>
      </c>
      <c r="C2621" s="832" t="s">
        <v>616</v>
      </c>
      <c r="D2621" s="832" t="s">
        <v>3271</v>
      </c>
      <c r="E2621" s="832" t="s">
        <v>6368</v>
      </c>
      <c r="F2621" s="832" t="s">
        <v>6544</v>
      </c>
      <c r="G2621" s="832" t="s">
        <v>6414</v>
      </c>
      <c r="H2621" s="849"/>
      <c r="I2621" s="849"/>
      <c r="J2621" s="832"/>
      <c r="K2621" s="832"/>
      <c r="L2621" s="849"/>
      <c r="M2621" s="849"/>
      <c r="N2621" s="832"/>
      <c r="O2621" s="832"/>
      <c r="P2621" s="849">
        <v>4</v>
      </c>
      <c r="Q2621" s="849">
        <v>1258.01</v>
      </c>
      <c r="R2621" s="837"/>
      <c r="S2621" s="850">
        <v>314.5025</v>
      </c>
    </row>
    <row r="2622" spans="1:19" ht="14.45" customHeight="1" x14ac:dyDescent="0.2">
      <c r="A2622" s="831" t="s">
        <v>6366</v>
      </c>
      <c r="B2622" s="832" t="s">
        <v>6743</v>
      </c>
      <c r="C2622" s="832" t="s">
        <v>616</v>
      </c>
      <c r="D2622" s="832" t="s">
        <v>3271</v>
      </c>
      <c r="E2622" s="832" t="s">
        <v>6368</v>
      </c>
      <c r="F2622" s="832" t="s">
        <v>6749</v>
      </c>
      <c r="G2622" s="832" t="s">
        <v>694</v>
      </c>
      <c r="H2622" s="849"/>
      <c r="I2622" s="849"/>
      <c r="J2622" s="832"/>
      <c r="K2622" s="832"/>
      <c r="L2622" s="849"/>
      <c r="M2622" s="849"/>
      <c r="N2622" s="832"/>
      <c r="O2622" s="832"/>
      <c r="P2622" s="849">
        <v>0.1</v>
      </c>
      <c r="Q2622" s="849">
        <v>4.63</v>
      </c>
      <c r="R2622" s="837"/>
      <c r="S2622" s="850">
        <v>46.3</v>
      </c>
    </row>
    <row r="2623" spans="1:19" ht="14.45" customHeight="1" x14ac:dyDescent="0.2">
      <c r="A2623" s="831" t="s">
        <v>6366</v>
      </c>
      <c r="B2623" s="832" t="s">
        <v>6743</v>
      </c>
      <c r="C2623" s="832" t="s">
        <v>616</v>
      </c>
      <c r="D2623" s="832" t="s">
        <v>3271</v>
      </c>
      <c r="E2623" s="832" t="s">
        <v>6368</v>
      </c>
      <c r="F2623" s="832" t="s">
        <v>6563</v>
      </c>
      <c r="G2623" s="832" t="s">
        <v>6562</v>
      </c>
      <c r="H2623" s="849">
        <v>1.8</v>
      </c>
      <c r="I2623" s="849">
        <v>4113.4799999999996</v>
      </c>
      <c r="J2623" s="832"/>
      <c r="K2623" s="832">
        <v>2285.2666666666664</v>
      </c>
      <c r="L2623" s="849"/>
      <c r="M2623" s="849"/>
      <c r="N2623" s="832"/>
      <c r="O2623" s="832"/>
      <c r="P2623" s="849"/>
      <c r="Q2623" s="849"/>
      <c r="R2623" s="837"/>
      <c r="S2623" s="850"/>
    </row>
    <row r="2624" spans="1:19" ht="14.45" customHeight="1" x14ac:dyDescent="0.2">
      <c r="A2624" s="831" t="s">
        <v>6366</v>
      </c>
      <c r="B2624" s="832" t="s">
        <v>6743</v>
      </c>
      <c r="C2624" s="832" t="s">
        <v>616</v>
      </c>
      <c r="D2624" s="832" t="s">
        <v>3271</v>
      </c>
      <c r="E2624" s="832" t="s">
        <v>6368</v>
      </c>
      <c r="F2624" s="832" t="s">
        <v>6570</v>
      </c>
      <c r="G2624" s="832" t="s">
        <v>3190</v>
      </c>
      <c r="H2624" s="849">
        <v>122</v>
      </c>
      <c r="I2624" s="849">
        <v>175736.12</v>
      </c>
      <c r="J2624" s="832">
        <v>0.90677095880891401</v>
      </c>
      <c r="K2624" s="832">
        <v>1440.46</v>
      </c>
      <c r="L2624" s="849">
        <v>146</v>
      </c>
      <c r="M2624" s="849">
        <v>193804.31</v>
      </c>
      <c r="N2624" s="832">
        <v>1</v>
      </c>
      <c r="O2624" s="832">
        <v>1327.4267808219179</v>
      </c>
      <c r="P2624" s="849">
        <v>21</v>
      </c>
      <c r="Q2624" s="849">
        <v>24917.97</v>
      </c>
      <c r="R2624" s="837">
        <v>0.12857283720883195</v>
      </c>
      <c r="S2624" s="850">
        <v>1186.5700000000002</v>
      </c>
    </row>
    <row r="2625" spans="1:19" ht="14.45" customHeight="1" x14ac:dyDescent="0.2">
      <c r="A2625" s="831" t="s">
        <v>6366</v>
      </c>
      <c r="B2625" s="832" t="s">
        <v>6743</v>
      </c>
      <c r="C2625" s="832" t="s">
        <v>616</v>
      </c>
      <c r="D2625" s="832" t="s">
        <v>3271</v>
      </c>
      <c r="E2625" s="832" t="s">
        <v>6368</v>
      </c>
      <c r="F2625" s="832" t="s">
        <v>6571</v>
      </c>
      <c r="G2625" s="832" t="s">
        <v>6572</v>
      </c>
      <c r="H2625" s="849">
        <v>23</v>
      </c>
      <c r="I2625" s="849">
        <v>40228.839999999997</v>
      </c>
      <c r="J2625" s="832"/>
      <c r="K2625" s="832">
        <v>1749.08</v>
      </c>
      <c r="L2625" s="849"/>
      <c r="M2625" s="849"/>
      <c r="N2625" s="832"/>
      <c r="O2625" s="832"/>
      <c r="P2625" s="849"/>
      <c r="Q2625" s="849"/>
      <c r="R2625" s="837"/>
      <c r="S2625" s="850"/>
    </row>
    <row r="2626" spans="1:19" ht="14.45" customHeight="1" x14ac:dyDescent="0.2">
      <c r="A2626" s="831" t="s">
        <v>6366</v>
      </c>
      <c r="B2626" s="832" t="s">
        <v>6743</v>
      </c>
      <c r="C2626" s="832" t="s">
        <v>616</v>
      </c>
      <c r="D2626" s="832" t="s">
        <v>3271</v>
      </c>
      <c r="E2626" s="832" t="s">
        <v>6368</v>
      </c>
      <c r="F2626" s="832" t="s">
        <v>6575</v>
      </c>
      <c r="G2626" s="832" t="s">
        <v>6576</v>
      </c>
      <c r="H2626" s="849">
        <v>60.08</v>
      </c>
      <c r="I2626" s="849">
        <v>47120.61</v>
      </c>
      <c r="J2626" s="832">
        <v>60.079829147010074</v>
      </c>
      <c r="K2626" s="832">
        <v>784.29776964047937</v>
      </c>
      <c r="L2626" s="849">
        <v>1</v>
      </c>
      <c r="M2626" s="849">
        <v>784.3</v>
      </c>
      <c r="N2626" s="832">
        <v>1</v>
      </c>
      <c r="O2626" s="832">
        <v>784.3</v>
      </c>
      <c r="P2626" s="849"/>
      <c r="Q2626" s="849"/>
      <c r="R2626" s="837"/>
      <c r="S2626" s="850"/>
    </row>
    <row r="2627" spans="1:19" ht="14.45" customHeight="1" x14ac:dyDescent="0.2">
      <c r="A2627" s="831" t="s">
        <v>6366</v>
      </c>
      <c r="B2627" s="832" t="s">
        <v>6743</v>
      </c>
      <c r="C2627" s="832" t="s">
        <v>616</v>
      </c>
      <c r="D2627" s="832" t="s">
        <v>3271</v>
      </c>
      <c r="E2627" s="832" t="s">
        <v>6368</v>
      </c>
      <c r="F2627" s="832" t="s">
        <v>6577</v>
      </c>
      <c r="G2627" s="832" t="s">
        <v>6576</v>
      </c>
      <c r="H2627" s="849">
        <v>39.299999999999997</v>
      </c>
      <c r="I2627" s="849">
        <v>9246.77</v>
      </c>
      <c r="J2627" s="832">
        <v>4.7292250567705247</v>
      </c>
      <c r="K2627" s="832">
        <v>235.28676844783718</v>
      </c>
      <c r="L2627" s="849">
        <v>8.3099999999999987</v>
      </c>
      <c r="M2627" s="849">
        <v>1955.2399999999998</v>
      </c>
      <c r="N2627" s="832">
        <v>1</v>
      </c>
      <c r="O2627" s="832">
        <v>235.28760529482551</v>
      </c>
      <c r="P2627" s="849"/>
      <c r="Q2627" s="849"/>
      <c r="R2627" s="837"/>
      <c r="S2627" s="850"/>
    </row>
    <row r="2628" spans="1:19" ht="14.45" customHeight="1" x14ac:dyDescent="0.2">
      <c r="A2628" s="831" t="s">
        <v>6366</v>
      </c>
      <c r="B2628" s="832" t="s">
        <v>6743</v>
      </c>
      <c r="C2628" s="832" t="s">
        <v>616</v>
      </c>
      <c r="D2628" s="832" t="s">
        <v>3271</v>
      </c>
      <c r="E2628" s="832" t="s">
        <v>6368</v>
      </c>
      <c r="F2628" s="832" t="s">
        <v>6578</v>
      </c>
      <c r="G2628" s="832" t="s">
        <v>6576</v>
      </c>
      <c r="H2628" s="849">
        <v>15.91</v>
      </c>
      <c r="I2628" s="849">
        <v>37434.47</v>
      </c>
      <c r="J2628" s="832">
        <v>17.876332327322739</v>
      </c>
      <c r="K2628" s="832">
        <v>2352.8893777498429</v>
      </c>
      <c r="L2628" s="849">
        <v>0.89</v>
      </c>
      <c r="M2628" s="849">
        <v>2094.08</v>
      </c>
      <c r="N2628" s="832">
        <v>1</v>
      </c>
      <c r="O2628" s="832">
        <v>2352.8988764044943</v>
      </c>
      <c r="P2628" s="849"/>
      <c r="Q2628" s="849"/>
      <c r="R2628" s="837"/>
      <c r="S2628" s="850"/>
    </row>
    <row r="2629" spans="1:19" ht="14.45" customHeight="1" x14ac:dyDescent="0.2">
      <c r="A2629" s="831" t="s">
        <v>6366</v>
      </c>
      <c r="B2629" s="832" t="s">
        <v>6743</v>
      </c>
      <c r="C2629" s="832" t="s">
        <v>616</v>
      </c>
      <c r="D2629" s="832" t="s">
        <v>3271</v>
      </c>
      <c r="E2629" s="832" t="s">
        <v>6368</v>
      </c>
      <c r="F2629" s="832" t="s">
        <v>6580</v>
      </c>
      <c r="G2629" s="832" t="s">
        <v>928</v>
      </c>
      <c r="H2629" s="849">
        <v>12.73</v>
      </c>
      <c r="I2629" s="849">
        <v>8753.880000000001</v>
      </c>
      <c r="J2629" s="832">
        <v>0.51336021562128353</v>
      </c>
      <c r="K2629" s="832">
        <v>687.65750196386489</v>
      </c>
      <c r="L2629" s="849">
        <v>38.19</v>
      </c>
      <c r="M2629" s="849">
        <v>17052.12</v>
      </c>
      <c r="N2629" s="832">
        <v>1</v>
      </c>
      <c r="O2629" s="832">
        <v>446.50746268656718</v>
      </c>
      <c r="P2629" s="849">
        <v>9.93</v>
      </c>
      <c r="Q2629" s="849">
        <v>2116.6799999999998</v>
      </c>
      <c r="R2629" s="837">
        <v>0.1241300201969022</v>
      </c>
      <c r="S2629" s="850">
        <v>213.16012084592143</v>
      </c>
    </row>
    <row r="2630" spans="1:19" ht="14.45" customHeight="1" x14ac:dyDescent="0.2">
      <c r="A2630" s="831" t="s">
        <v>6366</v>
      </c>
      <c r="B2630" s="832" t="s">
        <v>6743</v>
      </c>
      <c r="C2630" s="832" t="s">
        <v>616</v>
      </c>
      <c r="D2630" s="832" t="s">
        <v>3271</v>
      </c>
      <c r="E2630" s="832" t="s">
        <v>6368</v>
      </c>
      <c r="F2630" s="832" t="s">
        <v>6581</v>
      </c>
      <c r="G2630" s="832" t="s">
        <v>928</v>
      </c>
      <c r="H2630" s="849">
        <v>4.6999999999999993</v>
      </c>
      <c r="I2630" s="849">
        <v>646.42999999999995</v>
      </c>
      <c r="J2630" s="832">
        <v>0.29667177618475038</v>
      </c>
      <c r="K2630" s="832">
        <v>137.53829787234042</v>
      </c>
      <c r="L2630" s="849">
        <v>21.78</v>
      </c>
      <c r="M2630" s="849">
        <v>2178.94</v>
      </c>
      <c r="N2630" s="832">
        <v>1</v>
      </c>
      <c r="O2630" s="832">
        <v>100.04315886134067</v>
      </c>
      <c r="P2630" s="849">
        <v>6.78</v>
      </c>
      <c r="Q2630" s="849">
        <v>494.4</v>
      </c>
      <c r="R2630" s="837">
        <v>0.22689931801701743</v>
      </c>
      <c r="S2630" s="850">
        <v>72.920353982300881</v>
      </c>
    </row>
    <row r="2631" spans="1:19" ht="14.45" customHeight="1" x14ac:dyDescent="0.2">
      <c r="A2631" s="831" t="s">
        <v>6366</v>
      </c>
      <c r="B2631" s="832" t="s">
        <v>6743</v>
      </c>
      <c r="C2631" s="832" t="s">
        <v>616</v>
      </c>
      <c r="D2631" s="832" t="s">
        <v>3271</v>
      </c>
      <c r="E2631" s="832" t="s">
        <v>6368</v>
      </c>
      <c r="F2631" s="832" t="s">
        <v>6583</v>
      </c>
      <c r="G2631" s="832" t="s">
        <v>1383</v>
      </c>
      <c r="H2631" s="849"/>
      <c r="I2631" s="849"/>
      <c r="J2631" s="832"/>
      <c r="K2631" s="832"/>
      <c r="L2631" s="849">
        <v>2</v>
      </c>
      <c r="M2631" s="849">
        <v>296.92</v>
      </c>
      <c r="N2631" s="832">
        <v>1</v>
      </c>
      <c r="O2631" s="832">
        <v>148.46</v>
      </c>
      <c r="P2631" s="849"/>
      <c r="Q2631" s="849"/>
      <c r="R2631" s="837"/>
      <c r="S2631" s="850"/>
    </row>
    <row r="2632" spans="1:19" ht="14.45" customHeight="1" x14ac:dyDescent="0.2">
      <c r="A2632" s="831" t="s">
        <v>6366</v>
      </c>
      <c r="B2632" s="832" t="s">
        <v>6743</v>
      </c>
      <c r="C2632" s="832" t="s">
        <v>616</v>
      </c>
      <c r="D2632" s="832" t="s">
        <v>3271</v>
      </c>
      <c r="E2632" s="832" t="s">
        <v>6368</v>
      </c>
      <c r="F2632" s="832" t="s">
        <v>6590</v>
      </c>
      <c r="G2632" s="832" t="s">
        <v>793</v>
      </c>
      <c r="H2632" s="849"/>
      <c r="I2632" s="849"/>
      <c r="J2632" s="832"/>
      <c r="K2632" s="832"/>
      <c r="L2632" s="849">
        <v>2.5099999999999998</v>
      </c>
      <c r="M2632" s="849">
        <v>518.26</v>
      </c>
      <c r="N2632" s="832">
        <v>1</v>
      </c>
      <c r="O2632" s="832">
        <v>206.4780876494024</v>
      </c>
      <c r="P2632" s="849">
        <v>0.51</v>
      </c>
      <c r="Q2632" s="849">
        <v>56.61</v>
      </c>
      <c r="R2632" s="837">
        <v>0.10923088797128855</v>
      </c>
      <c r="S2632" s="850">
        <v>111</v>
      </c>
    </row>
    <row r="2633" spans="1:19" ht="14.45" customHeight="1" x14ac:dyDescent="0.2">
      <c r="A2633" s="831" t="s">
        <v>6366</v>
      </c>
      <c r="B2633" s="832" t="s">
        <v>6743</v>
      </c>
      <c r="C2633" s="832" t="s">
        <v>616</v>
      </c>
      <c r="D2633" s="832" t="s">
        <v>3271</v>
      </c>
      <c r="E2633" s="832" t="s">
        <v>6368</v>
      </c>
      <c r="F2633" s="832" t="s">
        <v>6600</v>
      </c>
      <c r="G2633" s="832" t="s">
        <v>2816</v>
      </c>
      <c r="H2633" s="849"/>
      <c r="I2633" s="849"/>
      <c r="J2633" s="832"/>
      <c r="K2633" s="832"/>
      <c r="L2633" s="849">
        <v>5.81</v>
      </c>
      <c r="M2633" s="849">
        <v>2824.85</v>
      </c>
      <c r="N2633" s="832">
        <v>1</v>
      </c>
      <c r="O2633" s="832">
        <v>486.20481927710847</v>
      </c>
      <c r="P2633" s="849">
        <v>6.3699999999999992</v>
      </c>
      <c r="Q2633" s="849">
        <v>3021.12</v>
      </c>
      <c r="R2633" s="837">
        <v>1.0694797953873656</v>
      </c>
      <c r="S2633" s="850">
        <v>474.27315541601263</v>
      </c>
    </row>
    <row r="2634" spans="1:19" ht="14.45" customHeight="1" x14ac:dyDescent="0.2">
      <c r="A2634" s="831" t="s">
        <v>6366</v>
      </c>
      <c r="B2634" s="832" t="s">
        <v>6743</v>
      </c>
      <c r="C2634" s="832" t="s">
        <v>616</v>
      </c>
      <c r="D2634" s="832" t="s">
        <v>3271</v>
      </c>
      <c r="E2634" s="832" t="s">
        <v>6368</v>
      </c>
      <c r="F2634" s="832" t="s">
        <v>6601</v>
      </c>
      <c r="G2634" s="832" t="s">
        <v>2816</v>
      </c>
      <c r="H2634" s="849"/>
      <c r="I2634" s="849"/>
      <c r="J2634" s="832"/>
      <c r="K2634" s="832"/>
      <c r="L2634" s="849">
        <v>2.7800000000000002</v>
      </c>
      <c r="M2634" s="849">
        <v>568.57000000000005</v>
      </c>
      <c r="N2634" s="832">
        <v>1</v>
      </c>
      <c r="O2634" s="832">
        <v>204.52158273381295</v>
      </c>
      <c r="P2634" s="849">
        <v>15.219999999999999</v>
      </c>
      <c r="Q2634" s="849">
        <v>3112.79</v>
      </c>
      <c r="R2634" s="837">
        <v>5.4747700371106456</v>
      </c>
      <c r="S2634" s="850">
        <v>204.51971090670173</v>
      </c>
    </row>
    <row r="2635" spans="1:19" ht="14.45" customHeight="1" x14ac:dyDescent="0.2">
      <c r="A2635" s="831" t="s">
        <v>6366</v>
      </c>
      <c r="B2635" s="832" t="s">
        <v>6743</v>
      </c>
      <c r="C2635" s="832" t="s">
        <v>616</v>
      </c>
      <c r="D2635" s="832" t="s">
        <v>3271</v>
      </c>
      <c r="E2635" s="832" t="s">
        <v>6368</v>
      </c>
      <c r="F2635" s="832" t="s">
        <v>6609</v>
      </c>
      <c r="G2635" s="832" t="s">
        <v>2272</v>
      </c>
      <c r="H2635" s="849"/>
      <c r="I2635" s="849"/>
      <c r="J2635" s="832"/>
      <c r="K2635" s="832"/>
      <c r="L2635" s="849"/>
      <c r="M2635" s="849"/>
      <c r="N2635" s="832"/>
      <c r="O2635" s="832"/>
      <c r="P2635" s="849">
        <v>1</v>
      </c>
      <c r="Q2635" s="849">
        <v>36342.400000000001</v>
      </c>
      <c r="R2635" s="837"/>
      <c r="S2635" s="850">
        <v>36342.400000000001</v>
      </c>
    </row>
    <row r="2636" spans="1:19" ht="14.45" customHeight="1" x14ac:dyDescent="0.2">
      <c r="A2636" s="831" t="s">
        <v>6366</v>
      </c>
      <c r="B2636" s="832" t="s">
        <v>6743</v>
      </c>
      <c r="C2636" s="832" t="s">
        <v>616</v>
      </c>
      <c r="D2636" s="832" t="s">
        <v>3271</v>
      </c>
      <c r="E2636" s="832" t="s">
        <v>6644</v>
      </c>
      <c r="F2636" s="832" t="s">
        <v>6647</v>
      </c>
      <c r="G2636" s="832" t="s">
        <v>6648</v>
      </c>
      <c r="H2636" s="849">
        <v>4</v>
      </c>
      <c r="I2636" s="849">
        <v>3468</v>
      </c>
      <c r="J2636" s="832"/>
      <c r="K2636" s="832">
        <v>867</v>
      </c>
      <c r="L2636" s="849"/>
      <c r="M2636" s="849"/>
      <c r="N2636" s="832"/>
      <c r="O2636" s="832"/>
      <c r="P2636" s="849">
        <v>1</v>
      </c>
      <c r="Q2636" s="849">
        <v>562.65</v>
      </c>
      <c r="R2636" s="837"/>
      <c r="S2636" s="850">
        <v>562.65</v>
      </c>
    </row>
    <row r="2637" spans="1:19" ht="14.45" customHeight="1" x14ac:dyDescent="0.2">
      <c r="A2637" s="831" t="s">
        <v>6366</v>
      </c>
      <c r="B2637" s="832" t="s">
        <v>6743</v>
      </c>
      <c r="C2637" s="832" t="s">
        <v>616</v>
      </c>
      <c r="D2637" s="832" t="s">
        <v>3271</v>
      </c>
      <c r="E2637" s="832" t="s">
        <v>6657</v>
      </c>
      <c r="F2637" s="832" t="s">
        <v>6660</v>
      </c>
      <c r="G2637" s="832" t="s">
        <v>6661</v>
      </c>
      <c r="H2637" s="849">
        <v>5</v>
      </c>
      <c r="I2637" s="849">
        <v>610</v>
      </c>
      <c r="J2637" s="832"/>
      <c r="K2637" s="832">
        <v>122</v>
      </c>
      <c r="L2637" s="849"/>
      <c r="M2637" s="849"/>
      <c r="N2637" s="832"/>
      <c r="O2637" s="832"/>
      <c r="P2637" s="849"/>
      <c r="Q2637" s="849"/>
      <c r="R2637" s="837"/>
      <c r="S2637" s="850"/>
    </row>
    <row r="2638" spans="1:19" ht="14.45" customHeight="1" x14ac:dyDescent="0.2">
      <c r="A2638" s="831" t="s">
        <v>6366</v>
      </c>
      <c r="B2638" s="832" t="s">
        <v>6743</v>
      </c>
      <c r="C2638" s="832" t="s">
        <v>616</v>
      </c>
      <c r="D2638" s="832" t="s">
        <v>3271</v>
      </c>
      <c r="E2638" s="832" t="s">
        <v>6657</v>
      </c>
      <c r="F2638" s="832" t="s">
        <v>6662</v>
      </c>
      <c r="G2638" s="832" t="s">
        <v>6663</v>
      </c>
      <c r="H2638" s="849">
        <v>9</v>
      </c>
      <c r="I2638" s="849">
        <v>1323</v>
      </c>
      <c r="J2638" s="832">
        <v>0.21943937634765301</v>
      </c>
      <c r="K2638" s="832">
        <v>147</v>
      </c>
      <c r="L2638" s="849">
        <v>41</v>
      </c>
      <c r="M2638" s="849">
        <v>6029</v>
      </c>
      <c r="N2638" s="832">
        <v>1</v>
      </c>
      <c r="O2638" s="832">
        <v>147.04878048780489</v>
      </c>
      <c r="P2638" s="849">
        <v>16</v>
      </c>
      <c r="Q2638" s="849">
        <v>2416</v>
      </c>
      <c r="R2638" s="837">
        <v>0.40072980593796648</v>
      </c>
      <c r="S2638" s="850">
        <v>151</v>
      </c>
    </row>
    <row r="2639" spans="1:19" ht="14.45" customHeight="1" x14ac:dyDescent="0.2">
      <c r="A2639" s="831" t="s">
        <v>6366</v>
      </c>
      <c r="B2639" s="832" t="s">
        <v>6743</v>
      </c>
      <c r="C2639" s="832" t="s">
        <v>616</v>
      </c>
      <c r="D2639" s="832" t="s">
        <v>3271</v>
      </c>
      <c r="E2639" s="832" t="s">
        <v>6657</v>
      </c>
      <c r="F2639" s="832" t="s">
        <v>6664</v>
      </c>
      <c r="G2639" s="832" t="s">
        <v>6665</v>
      </c>
      <c r="H2639" s="849">
        <v>1</v>
      </c>
      <c r="I2639" s="849">
        <v>196</v>
      </c>
      <c r="J2639" s="832"/>
      <c r="K2639" s="832">
        <v>196</v>
      </c>
      <c r="L2639" s="849"/>
      <c r="M2639" s="849"/>
      <c r="N2639" s="832"/>
      <c r="O2639" s="832"/>
      <c r="P2639" s="849"/>
      <c r="Q2639" s="849"/>
      <c r="R2639" s="837"/>
      <c r="S2639" s="850"/>
    </row>
    <row r="2640" spans="1:19" ht="14.45" customHeight="1" x14ac:dyDescent="0.2">
      <c r="A2640" s="831" t="s">
        <v>6366</v>
      </c>
      <c r="B2640" s="832" t="s">
        <v>6743</v>
      </c>
      <c r="C2640" s="832" t="s">
        <v>616</v>
      </c>
      <c r="D2640" s="832" t="s">
        <v>3271</v>
      </c>
      <c r="E2640" s="832" t="s">
        <v>6657</v>
      </c>
      <c r="F2640" s="832" t="s">
        <v>6666</v>
      </c>
      <c r="G2640" s="832" t="s">
        <v>6667</v>
      </c>
      <c r="H2640" s="849">
        <v>791</v>
      </c>
      <c r="I2640" s="849">
        <v>29267</v>
      </c>
      <c r="J2640" s="832">
        <v>1.392605633802817</v>
      </c>
      <c r="K2640" s="832">
        <v>37</v>
      </c>
      <c r="L2640" s="849">
        <v>568</v>
      </c>
      <c r="M2640" s="849">
        <v>21016</v>
      </c>
      <c r="N2640" s="832">
        <v>1</v>
      </c>
      <c r="O2640" s="832">
        <v>37</v>
      </c>
      <c r="P2640" s="849">
        <v>376</v>
      </c>
      <c r="Q2640" s="849">
        <v>14288</v>
      </c>
      <c r="R2640" s="837">
        <v>0.67986296155310244</v>
      </c>
      <c r="S2640" s="850">
        <v>38</v>
      </c>
    </row>
    <row r="2641" spans="1:19" ht="14.45" customHeight="1" x14ac:dyDescent="0.2">
      <c r="A2641" s="831" t="s">
        <v>6366</v>
      </c>
      <c r="B2641" s="832" t="s">
        <v>6743</v>
      </c>
      <c r="C2641" s="832" t="s">
        <v>616</v>
      </c>
      <c r="D2641" s="832" t="s">
        <v>3271</v>
      </c>
      <c r="E2641" s="832" t="s">
        <v>6657</v>
      </c>
      <c r="F2641" s="832" t="s">
        <v>6668</v>
      </c>
      <c r="G2641" s="832" t="s">
        <v>6669</v>
      </c>
      <c r="H2641" s="849">
        <v>1</v>
      </c>
      <c r="I2641" s="849">
        <v>5</v>
      </c>
      <c r="J2641" s="832"/>
      <c r="K2641" s="832">
        <v>5</v>
      </c>
      <c r="L2641" s="849"/>
      <c r="M2641" s="849"/>
      <c r="N2641" s="832"/>
      <c r="O2641" s="832"/>
      <c r="P2641" s="849"/>
      <c r="Q2641" s="849"/>
      <c r="R2641" s="837"/>
      <c r="S2641" s="850"/>
    </row>
    <row r="2642" spans="1:19" ht="14.45" customHeight="1" x14ac:dyDescent="0.2">
      <c r="A2642" s="831" t="s">
        <v>6366</v>
      </c>
      <c r="B2642" s="832" t="s">
        <v>6743</v>
      </c>
      <c r="C2642" s="832" t="s">
        <v>616</v>
      </c>
      <c r="D2642" s="832" t="s">
        <v>3271</v>
      </c>
      <c r="E2642" s="832" t="s">
        <v>6657</v>
      </c>
      <c r="F2642" s="832" t="s">
        <v>6674</v>
      </c>
      <c r="G2642" s="832" t="s">
        <v>6675</v>
      </c>
      <c r="H2642" s="849">
        <v>1664</v>
      </c>
      <c r="I2642" s="849">
        <v>294528</v>
      </c>
      <c r="J2642" s="832">
        <v>1.7791953606379123</v>
      </c>
      <c r="K2642" s="832">
        <v>177</v>
      </c>
      <c r="L2642" s="849">
        <v>930</v>
      </c>
      <c r="M2642" s="849">
        <v>165540</v>
      </c>
      <c r="N2642" s="832">
        <v>1</v>
      </c>
      <c r="O2642" s="832">
        <v>178</v>
      </c>
      <c r="P2642" s="849">
        <v>542</v>
      </c>
      <c r="Q2642" s="849">
        <v>97018</v>
      </c>
      <c r="R2642" s="837">
        <v>0.58606983206475771</v>
      </c>
      <c r="S2642" s="850">
        <v>179</v>
      </c>
    </row>
    <row r="2643" spans="1:19" ht="14.45" customHeight="1" x14ac:dyDescent="0.2">
      <c r="A2643" s="831" t="s">
        <v>6366</v>
      </c>
      <c r="B2643" s="832" t="s">
        <v>6743</v>
      </c>
      <c r="C2643" s="832" t="s">
        <v>616</v>
      </c>
      <c r="D2643" s="832" t="s">
        <v>3271</v>
      </c>
      <c r="E2643" s="832" t="s">
        <v>6657</v>
      </c>
      <c r="F2643" s="832" t="s">
        <v>6680</v>
      </c>
      <c r="G2643" s="832" t="s">
        <v>6681</v>
      </c>
      <c r="H2643" s="849">
        <v>1014</v>
      </c>
      <c r="I2643" s="849">
        <v>246402</v>
      </c>
      <c r="J2643" s="832">
        <v>1.9198560119678365</v>
      </c>
      <c r="K2643" s="832">
        <v>243</v>
      </c>
      <c r="L2643" s="849">
        <v>526</v>
      </c>
      <c r="M2643" s="849">
        <v>128344</v>
      </c>
      <c r="N2643" s="832">
        <v>1</v>
      </c>
      <c r="O2643" s="832">
        <v>244</v>
      </c>
      <c r="P2643" s="849">
        <v>336</v>
      </c>
      <c r="Q2643" s="849">
        <v>82320</v>
      </c>
      <c r="R2643" s="837">
        <v>0.64140123418313288</v>
      </c>
      <c r="S2643" s="850">
        <v>245</v>
      </c>
    </row>
    <row r="2644" spans="1:19" ht="14.45" customHeight="1" x14ac:dyDescent="0.2">
      <c r="A2644" s="831" t="s">
        <v>6366</v>
      </c>
      <c r="B2644" s="832" t="s">
        <v>6743</v>
      </c>
      <c r="C2644" s="832" t="s">
        <v>616</v>
      </c>
      <c r="D2644" s="832" t="s">
        <v>3271</v>
      </c>
      <c r="E2644" s="832" t="s">
        <v>6657</v>
      </c>
      <c r="F2644" s="832" t="s">
        <v>6682</v>
      </c>
      <c r="G2644" s="832" t="s">
        <v>6683</v>
      </c>
      <c r="H2644" s="849">
        <v>3739</v>
      </c>
      <c r="I2644" s="849">
        <v>124633.31000000001</v>
      </c>
      <c r="J2644" s="832">
        <v>1.6074808363011974</v>
      </c>
      <c r="K2644" s="832">
        <v>33.333327092805568</v>
      </c>
      <c r="L2644" s="849">
        <v>2326</v>
      </c>
      <c r="M2644" s="849">
        <v>77533.310000000012</v>
      </c>
      <c r="N2644" s="832">
        <v>1</v>
      </c>
      <c r="O2644" s="832">
        <v>33.333323301805677</v>
      </c>
      <c r="P2644" s="849">
        <v>1938</v>
      </c>
      <c r="Q2644" s="849">
        <v>64600</v>
      </c>
      <c r="R2644" s="837">
        <v>0.83319027654049582</v>
      </c>
      <c r="S2644" s="850">
        <v>33.333333333333336</v>
      </c>
    </row>
    <row r="2645" spans="1:19" ht="14.45" customHeight="1" x14ac:dyDescent="0.2">
      <c r="A2645" s="831" t="s">
        <v>6366</v>
      </c>
      <c r="B2645" s="832" t="s">
        <v>6743</v>
      </c>
      <c r="C2645" s="832" t="s">
        <v>616</v>
      </c>
      <c r="D2645" s="832" t="s">
        <v>3271</v>
      </c>
      <c r="E2645" s="832" t="s">
        <v>6657</v>
      </c>
      <c r="F2645" s="832" t="s">
        <v>6684</v>
      </c>
      <c r="G2645" s="832" t="s">
        <v>6685</v>
      </c>
      <c r="H2645" s="849">
        <v>145</v>
      </c>
      <c r="I2645" s="849">
        <v>5365</v>
      </c>
      <c r="J2645" s="832">
        <v>1.6477272727272727</v>
      </c>
      <c r="K2645" s="832">
        <v>37</v>
      </c>
      <c r="L2645" s="849">
        <v>88</v>
      </c>
      <c r="M2645" s="849">
        <v>3256</v>
      </c>
      <c r="N2645" s="832">
        <v>1</v>
      </c>
      <c r="O2645" s="832">
        <v>37</v>
      </c>
      <c r="P2645" s="849">
        <v>79</v>
      </c>
      <c r="Q2645" s="849">
        <v>3002</v>
      </c>
      <c r="R2645" s="837">
        <v>0.92199017199017197</v>
      </c>
      <c r="S2645" s="850">
        <v>38</v>
      </c>
    </row>
    <row r="2646" spans="1:19" ht="14.45" customHeight="1" x14ac:dyDescent="0.2">
      <c r="A2646" s="831" t="s">
        <v>6366</v>
      </c>
      <c r="B2646" s="832" t="s">
        <v>6743</v>
      </c>
      <c r="C2646" s="832" t="s">
        <v>616</v>
      </c>
      <c r="D2646" s="832" t="s">
        <v>3271</v>
      </c>
      <c r="E2646" s="832" t="s">
        <v>6657</v>
      </c>
      <c r="F2646" s="832" t="s">
        <v>6688</v>
      </c>
      <c r="G2646" s="832" t="s">
        <v>6689</v>
      </c>
      <c r="H2646" s="849">
        <v>652</v>
      </c>
      <c r="I2646" s="849">
        <v>20864</v>
      </c>
      <c r="J2646" s="832">
        <v>0.99694189602446481</v>
      </c>
      <c r="K2646" s="832">
        <v>32</v>
      </c>
      <c r="L2646" s="849">
        <v>654</v>
      </c>
      <c r="M2646" s="849">
        <v>20928</v>
      </c>
      <c r="N2646" s="832">
        <v>1</v>
      </c>
      <c r="O2646" s="832">
        <v>32</v>
      </c>
      <c r="P2646" s="849">
        <v>553</v>
      </c>
      <c r="Q2646" s="849">
        <v>18249</v>
      </c>
      <c r="R2646" s="837">
        <v>0.87198967889908252</v>
      </c>
      <c r="S2646" s="850">
        <v>33</v>
      </c>
    </row>
    <row r="2647" spans="1:19" ht="14.45" customHeight="1" x14ac:dyDescent="0.2">
      <c r="A2647" s="831" t="s">
        <v>6366</v>
      </c>
      <c r="B2647" s="832" t="s">
        <v>6743</v>
      </c>
      <c r="C2647" s="832" t="s">
        <v>616</v>
      </c>
      <c r="D2647" s="832" t="s">
        <v>3271</v>
      </c>
      <c r="E2647" s="832" t="s">
        <v>6657</v>
      </c>
      <c r="F2647" s="832" t="s">
        <v>6690</v>
      </c>
      <c r="G2647" s="832" t="s">
        <v>6691</v>
      </c>
      <c r="H2647" s="849">
        <v>2077</v>
      </c>
      <c r="I2647" s="849">
        <v>737335</v>
      </c>
      <c r="J2647" s="832">
        <v>0.98763670946267235</v>
      </c>
      <c r="K2647" s="832">
        <v>355</v>
      </c>
      <c r="L2647" s="849">
        <v>2103</v>
      </c>
      <c r="M2647" s="849">
        <v>746565</v>
      </c>
      <c r="N2647" s="832">
        <v>1</v>
      </c>
      <c r="O2647" s="832">
        <v>355</v>
      </c>
      <c r="P2647" s="849">
        <v>1531</v>
      </c>
      <c r="Q2647" s="849">
        <v>548098</v>
      </c>
      <c r="R2647" s="837">
        <v>0.73415978514931723</v>
      </c>
      <c r="S2647" s="850">
        <v>358</v>
      </c>
    </row>
    <row r="2648" spans="1:19" ht="14.45" customHeight="1" x14ac:dyDescent="0.2">
      <c r="A2648" s="831" t="s">
        <v>6366</v>
      </c>
      <c r="B2648" s="832" t="s">
        <v>6743</v>
      </c>
      <c r="C2648" s="832" t="s">
        <v>616</v>
      </c>
      <c r="D2648" s="832" t="s">
        <v>3271</v>
      </c>
      <c r="E2648" s="832" t="s">
        <v>6657</v>
      </c>
      <c r="F2648" s="832" t="s">
        <v>6694</v>
      </c>
      <c r="G2648" s="832" t="s">
        <v>6695</v>
      </c>
      <c r="H2648" s="849">
        <v>670</v>
      </c>
      <c r="I2648" s="849">
        <v>88440</v>
      </c>
      <c r="J2648" s="832">
        <v>2.6482213438735176</v>
      </c>
      <c r="K2648" s="832">
        <v>132</v>
      </c>
      <c r="L2648" s="849">
        <v>253</v>
      </c>
      <c r="M2648" s="849">
        <v>33396</v>
      </c>
      <c r="N2648" s="832">
        <v>1</v>
      </c>
      <c r="O2648" s="832">
        <v>132</v>
      </c>
      <c r="P2648" s="849">
        <v>166</v>
      </c>
      <c r="Q2648" s="849">
        <v>22410</v>
      </c>
      <c r="R2648" s="837">
        <v>0.67103844771828958</v>
      </c>
      <c r="S2648" s="850">
        <v>135</v>
      </c>
    </row>
    <row r="2649" spans="1:19" ht="14.45" customHeight="1" x14ac:dyDescent="0.2">
      <c r="A2649" s="831" t="s">
        <v>6366</v>
      </c>
      <c r="B2649" s="832" t="s">
        <v>6743</v>
      </c>
      <c r="C2649" s="832" t="s">
        <v>616</v>
      </c>
      <c r="D2649" s="832" t="s">
        <v>3271</v>
      </c>
      <c r="E2649" s="832" t="s">
        <v>6657</v>
      </c>
      <c r="F2649" s="832" t="s">
        <v>6700</v>
      </c>
      <c r="G2649" s="832" t="s">
        <v>6701</v>
      </c>
      <c r="H2649" s="849">
        <v>460</v>
      </c>
      <c r="I2649" s="849">
        <v>27140</v>
      </c>
      <c r="J2649" s="832">
        <v>1.70767004341534</v>
      </c>
      <c r="K2649" s="832">
        <v>59</v>
      </c>
      <c r="L2649" s="849">
        <v>268</v>
      </c>
      <c r="M2649" s="849">
        <v>15893</v>
      </c>
      <c r="N2649" s="832">
        <v>1</v>
      </c>
      <c r="O2649" s="832">
        <v>59.302238805970148</v>
      </c>
      <c r="P2649" s="849">
        <v>175</v>
      </c>
      <c r="Q2649" s="849">
        <v>10675</v>
      </c>
      <c r="R2649" s="837">
        <v>0.67167935569118475</v>
      </c>
      <c r="S2649" s="850">
        <v>61</v>
      </c>
    </row>
    <row r="2650" spans="1:19" ht="14.45" customHeight="1" x14ac:dyDescent="0.2">
      <c r="A2650" s="831" t="s">
        <v>6366</v>
      </c>
      <c r="B2650" s="832" t="s">
        <v>6743</v>
      </c>
      <c r="C2650" s="832" t="s">
        <v>616</v>
      </c>
      <c r="D2650" s="832" t="s">
        <v>3271</v>
      </c>
      <c r="E2650" s="832" t="s">
        <v>6657</v>
      </c>
      <c r="F2650" s="832" t="s">
        <v>6706</v>
      </c>
      <c r="G2650" s="832" t="s">
        <v>6707</v>
      </c>
      <c r="H2650" s="849"/>
      <c r="I2650" s="849"/>
      <c r="J2650" s="832"/>
      <c r="K2650" s="832"/>
      <c r="L2650" s="849"/>
      <c r="M2650" s="849"/>
      <c r="N2650" s="832"/>
      <c r="O2650" s="832"/>
      <c r="P2650" s="849">
        <v>9</v>
      </c>
      <c r="Q2650" s="849">
        <v>1044</v>
      </c>
      <c r="R2650" s="837"/>
      <c r="S2650" s="850">
        <v>116</v>
      </c>
    </row>
    <row r="2651" spans="1:19" ht="14.45" customHeight="1" x14ac:dyDescent="0.2">
      <c r="A2651" s="831" t="s">
        <v>6366</v>
      </c>
      <c r="B2651" s="832" t="s">
        <v>6743</v>
      </c>
      <c r="C2651" s="832" t="s">
        <v>616</v>
      </c>
      <c r="D2651" s="832" t="s">
        <v>3273</v>
      </c>
      <c r="E2651" s="832" t="s">
        <v>6368</v>
      </c>
      <c r="F2651" s="832" t="s">
        <v>6432</v>
      </c>
      <c r="G2651" s="832" t="s">
        <v>6433</v>
      </c>
      <c r="H2651" s="849">
        <v>0.2</v>
      </c>
      <c r="I2651" s="849">
        <v>23.46</v>
      </c>
      <c r="J2651" s="832">
        <v>2</v>
      </c>
      <c r="K2651" s="832">
        <v>117.3</v>
      </c>
      <c r="L2651" s="849">
        <v>0.1</v>
      </c>
      <c r="M2651" s="849">
        <v>11.73</v>
      </c>
      <c r="N2651" s="832">
        <v>1</v>
      </c>
      <c r="O2651" s="832">
        <v>117.3</v>
      </c>
      <c r="P2651" s="849"/>
      <c r="Q2651" s="849"/>
      <c r="R2651" s="837"/>
      <c r="S2651" s="850"/>
    </row>
    <row r="2652" spans="1:19" ht="14.45" customHeight="1" x14ac:dyDescent="0.2">
      <c r="A2652" s="831" t="s">
        <v>6366</v>
      </c>
      <c r="B2652" s="832" t="s">
        <v>6743</v>
      </c>
      <c r="C2652" s="832" t="s">
        <v>616</v>
      </c>
      <c r="D2652" s="832" t="s">
        <v>3273</v>
      </c>
      <c r="E2652" s="832" t="s">
        <v>6368</v>
      </c>
      <c r="F2652" s="832" t="s">
        <v>6502</v>
      </c>
      <c r="G2652" s="832" t="s">
        <v>6503</v>
      </c>
      <c r="H2652" s="849"/>
      <c r="I2652" s="849"/>
      <c r="J2652" s="832"/>
      <c r="K2652" s="832"/>
      <c r="L2652" s="849">
        <v>0.14000000000000001</v>
      </c>
      <c r="M2652" s="849">
        <v>51.21</v>
      </c>
      <c r="N2652" s="832">
        <v>1</v>
      </c>
      <c r="O2652" s="832">
        <v>365.78571428571428</v>
      </c>
      <c r="P2652" s="849">
        <v>0.84</v>
      </c>
      <c r="Q2652" s="849">
        <v>133.83000000000001</v>
      </c>
      <c r="R2652" s="837">
        <v>2.6133567662565906</v>
      </c>
      <c r="S2652" s="850">
        <v>159.32142857142858</v>
      </c>
    </row>
    <row r="2653" spans="1:19" ht="14.45" customHeight="1" x14ac:dyDescent="0.2">
      <c r="A2653" s="831" t="s">
        <v>6366</v>
      </c>
      <c r="B2653" s="832" t="s">
        <v>6743</v>
      </c>
      <c r="C2653" s="832" t="s">
        <v>616</v>
      </c>
      <c r="D2653" s="832" t="s">
        <v>3273</v>
      </c>
      <c r="E2653" s="832" t="s">
        <v>6368</v>
      </c>
      <c r="F2653" s="832" t="s">
        <v>6535</v>
      </c>
      <c r="G2653" s="832" t="s">
        <v>3029</v>
      </c>
      <c r="H2653" s="849"/>
      <c r="I2653" s="849"/>
      <c r="J2653" s="832"/>
      <c r="K2653" s="832"/>
      <c r="L2653" s="849"/>
      <c r="M2653" s="849"/>
      <c r="N2653" s="832"/>
      <c r="O2653" s="832"/>
      <c r="P2653" s="849">
        <v>0.05</v>
      </c>
      <c r="Q2653" s="849">
        <v>13.7</v>
      </c>
      <c r="R2653" s="837"/>
      <c r="S2653" s="850">
        <v>273.99999999999994</v>
      </c>
    </row>
    <row r="2654" spans="1:19" ht="14.45" customHeight="1" x14ac:dyDescent="0.2">
      <c r="A2654" s="831" t="s">
        <v>6366</v>
      </c>
      <c r="B2654" s="832" t="s">
        <v>6743</v>
      </c>
      <c r="C2654" s="832" t="s">
        <v>616</v>
      </c>
      <c r="D2654" s="832" t="s">
        <v>3273</v>
      </c>
      <c r="E2654" s="832" t="s">
        <v>6368</v>
      </c>
      <c r="F2654" s="832" t="s">
        <v>6590</v>
      </c>
      <c r="G2654" s="832" t="s">
        <v>793</v>
      </c>
      <c r="H2654" s="849"/>
      <c r="I2654" s="849"/>
      <c r="J2654" s="832"/>
      <c r="K2654" s="832"/>
      <c r="L2654" s="849">
        <v>0.5</v>
      </c>
      <c r="M2654" s="849">
        <v>103.24</v>
      </c>
      <c r="N2654" s="832">
        <v>1</v>
      </c>
      <c r="O2654" s="832">
        <v>206.48</v>
      </c>
      <c r="P2654" s="849">
        <v>0.71</v>
      </c>
      <c r="Q2654" s="849">
        <v>78.81</v>
      </c>
      <c r="R2654" s="837">
        <v>0.76336691204959328</v>
      </c>
      <c r="S2654" s="850">
        <v>111.00000000000001</v>
      </c>
    </row>
    <row r="2655" spans="1:19" ht="14.45" customHeight="1" x14ac:dyDescent="0.2">
      <c r="A2655" s="831" t="s">
        <v>6366</v>
      </c>
      <c r="B2655" s="832" t="s">
        <v>6743</v>
      </c>
      <c r="C2655" s="832" t="s">
        <v>616</v>
      </c>
      <c r="D2655" s="832" t="s">
        <v>3273</v>
      </c>
      <c r="E2655" s="832" t="s">
        <v>6368</v>
      </c>
      <c r="F2655" s="832" t="s">
        <v>6591</v>
      </c>
      <c r="G2655" s="832" t="s">
        <v>793</v>
      </c>
      <c r="H2655" s="849"/>
      <c r="I2655" s="849"/>
      <c r="J2655" s="832"/>
      <c r="K2655" s="832"/>
      <c r="L2655" s="849"/>
      <c r="M2655" s="849"/>
      <c r="N2655" s="832"/>
      <c r="O2655" s="832"/>
      <c r="P2655" s="849">
        <v>1</v>
      </c>
      <c r="Q2655" s="849">
        <v>288.10000000000002</v>
      </c>
      <c r="R2655" s="837"/>
      <c r="S2655" s="850">
        <v>288.10000000000002</v>
      </c>
    </row>
    <row r="2656" spans="1:19" ht="14.45" customHeight="1" x14ac:dyDescent="0.2">
      <c r="A2656" s="831" t="s">
        <v>6366</v>
      </c>
      <c r="B2656" s="832" t="s">
        <v>6743</v>
      </c>
      <c r="C2656" s="832" t="s">
        <v>616</v>
      </c>
      <c r="D2656" s="832" t="s">
        <v>3273</v>
      </c>
      <c r="E2656" s="832" t="s">
        <v>6657</v>
      </c>
      <c r="F2656" s="832" t="s">
        <v>6662</v>
      </c>
      <c r="G2656" s="832" t="s">
        <v>6663</v>
      </c>
      <c r="H2656" s="849"/>
      <c r="I2656" s="849"/>
      <c r="J2656" s="832"/>
      <c r="K2656" s="832"/>
      <c r="L2656" s="849">
        <v>1</v>
      </c>
      <c r="M2656" s="849">
        <v>147</v>
      </c>
      <c r="N2656" s="832">
        <v>1</v>
      </c>
      <c r="O2656" s="832">
        <v>147</v>
      </c>
      <c r="P2656" s="849"/>
      <c r="Q2656" s="849"/>
      <c r="R2656" s="837"/>
      <c r="S2656" s="850"/>
    </row>
    <row r="2657" spans="1:19" ht="14.45" customHeight="1" x14ac:dyDescent="0.2">
      <c r="A2657" s="831" t="s">
        <v>6366</v>
      </c>
      <c r="B2657" s="832" t="s">
        <v>6743</v>
      </c>
      <c r="C2657" s="832" t="s">
        <v>616</v>
      </c>
      <c r="D2657" s="832" t="s">
        <v>3273</v>
      </c>
      <c r="E2657" s="832" t="s">
        <v>6657</v>
      </c>
      <c r="F2657" s="832" t="s">
        <v>6666</v>
      </c>
      <c r="G2657" s="832" t="s">
        <v>6667</v>
      </c>
      <c r="H2657" s="849">
        <v>2</v>
      </c>
      <c r="I2657" s="849">
        <v>74</v>
      </c>
      <c r="J2657" s="832">
        <v>1</v>
      </c>
      <c r="K2657" s="832">
        <v>37</v>
      </c>
      <c r="L2657" s="849">
        <v>2</v>
      </c>
      <c r="M2657" s="849">
        <v>74</v>
      </c>
      <c r="N2657" s="832">
        <v>1</v>
      </c>
      <c r="O2657" s="832">
        <v>37</v>
      </c>
      <c r="P2657" s="849">
        <v>1</v>
      </c>
      <c r="Q2657" s="849">
        <v>38</v>
      </c>
      <c r="R2657" s="837">
        <v>0.51351351351351349</v>
      </c>
      <c r="S2657" s="850">
        <v>38</v>
      </c>
    </row>
    <row r="2658" spans="1:19" ht="14.45" customHeight="1" x14ac:dyDescent="0.2">
      <c r="A2658" s="831" t="s">
        <v>6366</v>
      </c>
      <c r="B2658" s="832" t="s">
        <v>6743</v>
      </c>
      <c r="C2658" s="832" t="s">
        <v>616</v>
      </c>
      <c r="D2658" s="832" t="s">
        <v>3273</v>
      </c>
      <c r="E2658" s="832" t="s">
        <v>6657</v>
      </c>
      <c r="F2658" s="832" t="s">
        <v>6680</v>
      </c>
      <c r="G2658" s="832" t="s">
        <v>6681</v>
      </c>
      <c r="H2658" s="849"/>
      <c r="I2658" s="849"/>
      <c r="J2658" s="832"/>
      <c r="K2658" s="832"/>
      <c r="L2658" s="849">
        <v>1</v>
      </c>
      <c r="M2658" s="849">
        <v>244</v>
      </c>
      <c r="N2658" s="832">
        <v>1</v>
      </c>
      <c r="O2658" s="832">
        <v>244</v>
      </c>
      <c r="P2658" s="849"/>
      <c r="Q2658" s="849"/>
      <c r="R2658" s="837"/>
      <c r="S2658" s="850"/>
    </row>
    <row r="2659" spans="1:19" ht="14.45" customHeight="1" x14ac:dyDescent="0.2">
      <c r="A2659" s="831" t="s">
        <v>6366</v>
      </c>
      <c r="B2659" s="832" t="s">
        <v>6743</v>
      </c>
      <c r="C2659" s="832" t="s">
        <v>616</v>
      </c>
      <c r="D2659" s="832" t="s">
        <v>3273</v>
      </c>
      <c r="E2659" s="832" t="s">
        <v>6657</v>
      </c>
      <c r="F2659" s="832" t="s">
        <v>6700</v>
      </c>
      <c r="G2659" s="832" t="s">
        <v>6701</v>
      </c>
      <c r="H2659" s="849">
        <v>2</v>
      </c>
      <c r="I2659" s="849">
        <v>118</v>
      </c>
      <c r="J2659" s="832">
        <v>2</v>
      </c>
      <c r="K2659" s="832">
        <v>59</v>
      </c>
      <c r="L2659" s="849">
        <v>1</v>
      </c>
      <c r="M2659" s="849">
        <v>59</v>
      </c>
      <c r="N2659" s="832">
        <v>1</v>
      </c>
      <c r="O2659" s="832">
        <v>59</v>
      </c>
      <c r="P2659" s="849"/>
      <c r="Q2659" s="849"/>
      <c r="R2659" s="837"/>
      <c r="S2659" s="850"/>
    </row>
    <row r="2660" spans="1:19" ht="14.45" customHeight="1" x14ac:dyDescent="0.2">
      <c r="A2660" s="831" t="s">
        <v>6366</v>
      </c>
      <c r="B2660" s="832" t="s">
        <v>6743</v>
      </c>
      <c r="C2660" s="832" t="s">
        <v>616</v>
      </c>
      <c r="D2660" s="832" t="s">
        <v>3274</v>
      </c>
      <c r="E2660" s="832" t="s">
        <v>6657</v>
      </c>
      <c r="F2660" s="832" t="s">
        <v>6682</v>
      </c>
      <c r="G2660" s="832" t="s">
        <v>6683</v>
      </c>
      <c r="H2660" s="849">
        <v>19</v>
      </c>
      <c r="I2660" s="849">
        <v>633.33000000000004</v>
      </c>
      <c r="J2660" s="832">
        <v>4.7504500450045013</v>
      </c>
      <c r="K2660" s="832">
        <v>33.333157894736843</v>
      </c>
      <c r="L2660" s="849">
        <v>4</v>
      </c>
      <c r="M2660" s="849">
        <v>133.32</v>
      </c>
      <c r="N2660" s="832">
        <v>1</v>
      </c>
      <c r="O2660" s="832">
        <v>33.33</v>
      </c>
      <c r="P2660" s="849">
        <v>1</v>
      </c>
      <c r="Q2660" s="849">
        <v>33.33</v>
      </c>
      <c r="R2660" s="837">
        <v>0.25</v>
      </c>
      <c r="S2660" s="850">
        <v>33.33</v>
      </c>
    </row>
    <row r="2661" spans="1:19" ht="14.45" customHeight="1" x14ac:dyDescent="0.2">
      <c r="A2661" s="831" t="s">
        <v>6366</v>
      </c>
      <c r="B2661" s="832" t="s">
        <v>6743</v>
      </c>
      <c r="C2661" s="832" t="s">
        <v>616</v>
      </c>
      <c r="D2661" s="832" t="s">
        <v>3274</v>
      </c>
      <c r="E2661" s="832" t="s">
        <v>6657</v>
      </c>
      <c r="F2661" s="832" t="s">
        <v>6690</v>
      </c>
      <c r="G2661" s="832" t="s">
        <v>6691</v>
      </c>
      <c r="H2661" s="849">
        <v>19</v>
      </c>
      <c r="I2661" s="849">
        <v>6745</v>
      </c>
      <c r="J2661" s="832">
        <v>4.75</v>
      </c>
      <c r="K2661" s="832">
        <v>355</v>
      </c>
      <c r="L2661" s="849">
        <v>4</v>
      </c>
      <c r="M2661" s="849">
        <v>1420</v>
      </c>
      <c r="N2661" s="832">
        <v>1</v>
      </c>
      <c r="O2661" s="832">
        <v>355</v>
      </c>
      <c r="P2661" s="849">
        <v>2</v>
      </c>
      <c r="Q2661" s="849">
        <v>716</v>
      </c>
      <c r="R2661" s="837">
        <v>0.50422535211267605</v>
      </c>
      <c r="S2661" s="850">
        <v>358</v>
      </c>
    </row>
    <row r="2662" spans="1:19" ht="14.45" customHeight="1" x14ac:dyDescent="0.2">
      <c r="A2662" s="831" t="s">
        <v>6366</v>
      </c>
      <c r="B2662" s="832" t="s">
        <v>6743</v>
      </c>
      <c r="C2662" s="832" t="s">
        <v>616</v>
      </c>
      <c r="D2662" s="832" t="s">
        <v>3275</v>
      </c>
      <c r="E2662" s="832" t="s">
        <v>6368</v>
      </c>
      <c r="F2662" s="832" t="s">
        <v>6369</v>
      </c>
      <c r="G2662" s="832" t="s">
        <v>6370</v>
      </c>
      <c r="H2662" s="849"/>
      <c r="I2662" s="849"/>
      <c r="J2662" s="832"/>
      <c r="K2662" s="832"/>
      <c r="L2662" s="849">
        <v>10.8</v>
      </c>
      <c r="M2662" s="849">
        <v>584.28</v>
      </c>
      <c r="N2662" s="832">
        <v>1</v>
      </c>
      <c r="O2662" s="832">
        <v>54.099999999999994</v>
      </c>
      <c r="P2662" s="849">
        <v>2.4</v>
      </c>
      <c r="Q2662" s="849">
        <v>130.07999999999998</v>
      </c>
      <c r="R2662" s="837">
        <v>0.22263298418566438</v>
      </c>
      <c r="S2662" s="850">
        <v>54.199999999999996</v>
      </c>
    </row>
    <row r="2663" spans="1:19" ht="14.45" customHeight="1" x14ac:dyDescent="0.2">
      <c r="A2663" s="831" t="s">
        <v>6366</v>
      </c>
      <c r="B2663" s="832" t="s">
        <v>6743</v>
      </c>
      <c r="C2663" s="832" t="s">
        <v>616</v>
      </c>
      <c r="D2663" s="832" t="s">
        <v>3275</v>
      </c>
      <c r="E2663" s="832" t="s">
        <v>6368</v>
      </c>
      <c r="F2663" s="832" t="s">
        <v>6371</v>
      </c>
      <c r="G2663" s="832" t="s">
        <v>6370</v>
      </c>
      <c r="H2663" s="849"/>
      <c r="I2663" s="849"/>
      <c r="J2663" s="832"/>
      <c r="K2663" s="832"/>
      <c r="L2663" s="849"/>
      <c r="M2663" s="849"/>
      <c r="N2663" s="832"/>
      <c r="O2663" s="832"/>
      <c r="P2663" s="849">
        <v>0.8</v>
      </c>
      <c r="Q2663" s="849">
        <v>86.62</v>
      </c>
      <c r="R2663" s="837"/>
      <c r="S2663" s="850">
        <v>108.27500000000001</v>
      </c>
    </row>
    <row r="2664" spans="1:19" ht="14.45" customHeight="1" x14ac:dyDescent="0.2">
      <c r="A2664" s="831" t="s">
        <v>6366</v>
      </c>
      <c r="B2664" s="832" t="s">
        <v>6743</v>
      </c>
      <c r="C2664" s="832" t="s">
        <v>616</v>
      </c>
      <c r="D2664" s="832" t="s">
        <v>3275</v>
      </c>
      <c r="E2664" s="832" t="s">
        <v>6368</v>
      </c>
      <c r="F2664" s="832" t="s">
        <v>6375</v>
      </c>
      <c r="G2664" s="832" t="s">
        <v>6376</v>
      </c>
      <c r="H2664" s="849"/>
      <c r="I2664" s="849"/>
      <c r="J2664" s="832"/>
      <c r="K2664" s="832"/>
      <c r="L2664" s="849">
        <v>0.2</v>
      </c>
      <c r="M2664" s="849">
        <v>2.57</v>
      </c>
      <c r="N2664" s="832">
        <v>1</v>
      </c>
      <c r="O2664" s="832">
        <v>12.849999999999998</v>
      </c>
      <c r="P2664" s="849"/>
      <c r="Q2664" s="849"/>
      <c r="R2664" s="837"/>
      <c r="S2664" s="850"/>
    </row>
    <row r="2665" spans="1:19" ht="14.45" customHeight="1" x14ac:dyDescent="0.2">
      <c r="A2665" s="831" t="s">
        <v>6366</v>
      </c>
      <c r="B2665" s="832" t="s">
        <v>6743</v>
      </c>
      <c r="C2665" s="832" t="s">
        <v>616</v>
      </c>
      <c r="D2665" s="832" t="s">
        <v>3275</v>
      </c>
      <c r="E2665" s="832" t="s">
        <v>6368</v>
      </c>
      <c r="F2665" s="832" t="s">
        <v>6377</v>
      </c>
      <c r="G2665" s="832" t="s">
        <v>6378</v>
      </c>
      <c r="H2665" s="849"/>
      <c r="I2665" s="849"/>
      <c r="J2665" s="832"/>
      <c r="K2665" s="832"/>
      <c r="L2665" s="849"/>
      <c r="M2665" s="849"/>
      <c r="N2665" s="832"/>
      <c r="O2665" s="832"/>
      <c r="P2665" s="849">
        <v>0.79999999999999993</v>
      </c>
      <c r="Q2665" s="849">
        <v>128.58000000000001</v>
      </c>
      <c r="R2665" s="837"/>
      <c r="S2665" s="850">
        <v>160.72500000000002</v>
      </c>
    </row>
    <row r="2666" spans="1:19" ht="14.45" customHeight="1" x14ac:dyDescent="0.2">
      <c r="A2666" s="831" t="s">
        <v>6366</v>
      </c>
      <c r="B2666" s="832" t="s">
        <v>6743</v>
      </c>
      <c r="C2666" s="832" t="s">
        <v>616</v>
      </c>
      <c r="D2666" s="832" t="s">
        <v>3275</v>
      </c>
      <c r="E2666" s="832" t="s">
        <v>6368</v>
      </c>
      <c r="F2666" s="832" t="s">
        <v>6382</v>
      </c>
      <c r="G2666" s="832" t="s">
        <v>1496</v>
      </c>
      <c r="H2666" s="849"/>
      <c r="I2666" s="849"/>
      <c r="J2666" s="832"/>
      <c r="K2666" s="832"/>
      <c r="L2666" s="849">
        <v>22</v>
      </c>
      <c r="M2666" s="849">
        <v>295.62</v>
      </c>
      <c r="N2666" s="832">
        <v>1</v>
      </c>
      <c r="O2666" s="832">
        <v>13.437272727272727</v>
      </c>
      <c r="P2666" s="849">
        <v>4</v>
      </c>
      <c r="Q2666" s="849">
        <v>53.48</v>
      </c>
      <c r="R2666" s="837">
        <v>0.18090792233272443</v>
      </c>
      <c r="S2666" s="850">
        <v>13.37</v>
      </c>
    </row>
    <row r="2667" spans="1:19" ht="14.45" customHeight="1" x14ac:dyDescent="0.2">
      <c r="A2667" s="831" t="s">
        <v>6366</v>
      </c>
      <c r="B2667" s="832" t="s">
        <v>6743</v>
      </c>
      <c r="C2667" s="832" t="s">
        <v>616</v>
      </c>
      <c r="D2667" s="832" t="s">
        <v>3275</v>
      </c>
      <c r="E2667" s="832" t="s">
        <v>6368</v>
      </c>
      <c r="F2667" s="832" t="s">
        <v>6423</v>
      </c>
      <c r="G2667" s="832" t="s">
        <v>1445</v>
      </c>
      <c r="H2667" s="849"/>
      <c r="I2667" s="849"/>
      <c r="J2667" s="832"/>
      <c r="K2667" s="832"/>
      <c r="L2667" s="849">
        <v>11.200000000000001</v>
      </c>
      <c r="M2667" s="849">
        <v>1999.6699999999998</v>
      </c>
      <c r="N2667" s="832">
        <v>1</v>
      </c>
      <c r="O2667" s="832">
        <v>178.54196428571424</v>
      </c>
      <c r="P2667" s="849">
        <v>3.8</v>
      </c>
      <c r="Q2667" s="849">
        <v>666.52</v>
      </c>
      <c r="R2667" s="837">
        <v>0.33331499697450079</v>
      </c>
      <c r="S2667" s="850">
        <v>175.4</v>
      </c>
    </row>
    <row r="2668" spans="1:19" ht="14.45" customHeight="1" x14ac:dyDescent="0.2">
      <c r="A2668" s="831" t="s">
        <v>6366</v>
      </c>
      <c r="B2668" s="832" t="s">
        <v>6743</v>
      </c>
      <c r="C2668" s="832" t="s">
        <v>616</v>
      </c>
      <c r="D2668" s="832" t="s">
        <v>3275</v>
      </c>
      <c r="E2668" s="832" t="s">
        <v>6368</v>
      </c>
      <c r="F2668" s="832" t="s">
        <v>6424</v>
      </c>
      <c r="G2668" s="832" t="s">
        <v>881</v>
      </c>
      <c r="H2668" s="849"/>
      <c r="I2668" s="849"/>
      <c r="J2668" s="832"/>
      <c r="K2668" s="832"/>
      <c r="L2668" s="849">
        <v>6</v>
      </c>
      <c r="M2668" s="849">
        <v>387.48</v>
      </c>
      <c r="N2668" s="832">
        <v>1</v>
      </c>
      <c r="O2668" s="832">
        <v>64.58</v>
      </c>
      <c r="P2668" s="849">
        <v>0.2</v>
      </c>
      <c r="Q2668" s="849">
        <v>12.08</v>
      </c>
      <c r="R2668" s="837">
        <v>3.1175802622070814E-2</v>
      </c>
      <c r="S2668" s="850">
        <v>60.4</v>
      </c>
    </row>
    <row r="2669" spans="1:19" ht="14.45" customHeight="1" x14ac:dyDescent="0.2">
      <c r="A2669" s="831" t="s">
        <v>6366</v>
      </c>
      <c r="B2669" s="832" t="s">
        <v>6743</v>
      </c>
      <c r="C2669" s="832" t="s">
        <v>616</v>
      </c>
      <c r="D2669" s="832" t="s">
        <v>3275</v>
      </c>
      <c r="E2669" s="832" t="s">
        <v>6368</v>
      </c>
      <c r="F2669" s="832" t="s">
        <v>6425</v>
      </c>
      <c r="G2669" s="832" t="s">
        <v>3373</v>
      </c>
      <c r="H2669" s="849"/>
      <c r="I2669" s="849"/>
      <c r="J2669" s="832"/>
      <c r="K2669" s="832"/>
      <c r="L2669" s="849">
        <v>0.11</v>
      </c>
      <c r="M2669" s="849">
        <v>75.47</v>
      </c>
      <c r="N2669" s="832">
        <v>1</v>
      </c>
      <c r="O2669" s="832">
        <v>686.09090909090912</v>
      </c>
      <c r="P2669" s="849"/>
      <c r="Q2669" s="849"/>
      <c r="R2669" s="837"/>
      <c r="S2669" s="850"/>
    </row>
    <row r="2670" spans="1:19" ht="14.45" customHeight="1" x14ac:dyDescent="0.2">
      <c r="A2670" s="831" t="s">
        <v>6366</v>
      </c>
      <c r="B2670" s="832" t="s">
        <v>6743</v>
      </c>
      <c r="C2670" s="832" t="s">
        <v>616</v>
      </c>
      <c r="D2670" s="832" t="s">
        <v>3275</v>
      </c>
      <c r="E2670" s="832" t="s">
        <v>6368</v>
      </c>
      <c r="F2670" s="832" t="s">
        <v>6427</v>
      </c>
      <c r="G2670" s="832" t="s">
        <v>3373</v>
      </c>
      <c r="H2670" s="849"/>
      <c r="I2670" s="849"/>
      <c r="J2670" s="832"/>
      <c r="K2670" s="832"/>
      <c r="L2670" s="849">
        <v>1</v>
      </c>
      <c r="M2670" s="849">
        <v>343.09</v>
      </c>
      <c r="N2670" s="832">
        <v>1</v>
      </c>
      <c r="O2670" s="832">
        <v>343.09</v>
      </c>
      <c r="P2670" s="849"/>
      <c r="Q2670" s="849"/>
      <c r="R2670" s="837"/>
      <c r="S2670" s="850"/>
    </row>
    <row r="2671" spans="1:19" ht="14.45" customHeight="1" x14ac:dyDescent="0.2">
      <c r="A2671" s="831" t="s">
        <v>6366</v>
      </c>
      <c r="B2671" s="832" t="s">
        <v>6743</v>
      </c>
      <c r="C2671" s="832" t="s">
        <v>616</v>
      </c>
      <c r="D2671" s="832" t="s">
        <v>3275</v>
      </c>
      <c r="E2671" s="832" t="s">
        <v>6368</v>
      </c>
      <c r="F2671" s="832" t="s">
        <v>6432</v>
      </c>
      <c r="G2671" s="832" t="s">
        <v>6433</v>
      </c>
      <c r="H2671" s="849">
        <v>1.5</v>
      </c>
      <c r="I2671" s="849">
        <v>175.95</v>
      </c>
      <c r="J2671" s="832">
        <v>0.21738861844868912</v>
      </c>
      <c r="K2671" s="832">
        <v>117.3</v>
      </c>
      <c r="L2671" s="849">
        <v>6.9</v>
      </c>
      <c r="M2671" s="849">
        <v>809.38</v>
      </c>
      <c r="N2671" s="832">
        <v>1</v>
      </c>
      <c r="O2671" s="832">
        <v>117.30144927536232</v>
      </c>
      <c r="P2671" s="849">
        <v>4.8999999999999995</v>
      </c>
      <c r="Q2671" s="849">
        <v>574.77</v>
      </c>
      <c r="R2671" s="837">
        <v>0.71013615359905113</v>
      </c>
      <c r="S2671" s="850">
        <v>117.30000000000001</v>
      </c>
    </row>
    <row r="2672" spans="1:19" ht="14.45" customHeight="1" x14ac:dyDescent="0.2">
      <c r="A2672" s="831" t="s">
        <v>6366</v>
      </c>
      <c r="B2672" s="832" t="s">
        <v>6743</v>
      </c>
      <c r="C2672" s="832" t="s">
        <v>616</v>
      </c>
      <c r="D2672" s="832" t="s">
        <v>3275</v>
      </c>
      <c r="E2672" s="832" t="s">
        <v>6368</v>
      </c>
      <c r="F2672" s="832" t="s">
        <v>6438</v>
      </c>
      <c r="G2672" s="832" t="s">
        <v>1936</v>
      </c>
      <c r="H2672" s="849"/>
      <c r="I2672" s="849"/>
      <c r="J2672" s="832"/>
      <c r="K2672" s="832"/>
      <c r="L2672" s="849">
        <v>0.03</v>
      </c>
      <c r="M2672" s="849">
        <v>6.02</v>
      </c>
      <c r="N2672" s="832">
        <v>1</v>
      </c>
      <c r="O2672" s="832">
        <v>200.66666666666666</v>
      </c>
      <c r="P2672" s="849"/>
      <c r="Q2672" s="849"/>
      <c r="R2672" s="837"/>
      <c r="S2672" s="850"/>
    </row>
    <row r="2673" spans="1:19" ht="14.45" customHeight="1" x14ac:dyDescent="0.2">
      <c r="A2673" s="831" t="s">
        <v>6366</v>
      </c>
      <c r="B2673" s="832" t="s">
        <v>6743</v>
      </c>
      <c r="C2673" s="832" t="s">
        <v>616</v>
      </c>
      <c r="D2673" s="832" t="s">
        <v>3275</v>
      </c>
      <c r="E2673" s="832" t="s">
        <v>6368</v>
      </c>
      <c r="F2673" s="832" t="s">
        <v>6442</v>
      </c>
      <c r="G2673" s="832" t="s">
        <v>6443</v>
      </c>
      <c r="H2673" s="849"/>
      <c r="I2673" s="849"/>
      <c r="J2673" s="832"/>
      <c r="K2673" s="832"/>
      <c r="L2673" s="849">
        <v>0.34</v>
      </c>
      <c r="M2673" s="849">
        <v>169.24</v>
      </c>
      <c r="N2673" s="832">
        <v>1</v>
      </c>
      <c r="O2673" s="832">
        <v>497.76470588235293</v>
      </c>
      <c r="P2673" s="849"/>
      <c r="Q2673" s="849"/>
      <c r="R2673" s="837"/>
      <c r="S2673" s="850"/>
    </row>
    <row r="2674" spans="1:19" ht="14.45" customHeight="1" x14ac:dyDescent="0.2">
      <c r="A2674" s="831" t="s">
        <v>6366</v>
      </c>
      <c r="B2674" s="832" t="s">
        <v>6743</v>
      </c>
      <c r="C2674" s="832" t="s">
        <v>616</v>
      </c>
      <c r="D2674" s="832" t="s">
        <v>3275</v>
      </c>
      <c r="E2674" s="832" t="s">
        <v>6368</v>
      </c>
      <c r="F2674" s="832" t="s">
        <v>6466</v>
      </c>
      <c r="G2674" s="832" t="s">
        <v>6467</v>
      </c>
      <c r="H2674" s="849"/>
      <c r="I2674" s="849"/>
      <c r="J2674" s="832"/>
      <c r="K2674" s="832"/>
      <c r="L2674" s="849"/>
      <c r="M2674" s="849"/>
      <c r="N2674" s="832"/>
      <c r="O2674" s="832"/>
      <c r="P2674" s="849">
        <v>1</v>
      </c>
      <c r="Q2674" s="849">
        <v>6706.6</v>
      </c>
      <c r="R2674" s="837"/>
      <c r="S2674" s="850">
        <v>6706.6</v>
      </c>
    </row>
    <row r="2675" spans="1:19" ht="14.45" customHeight="1" x14ac:dyDescent="0.2">
      <c r="A2675" s="831" t="s">
        <v>6366</v>
      </c>
      <c r="B2675" s="832" t="s">
        <v>6743</v>
      </c>
      <c r="C2675" s="832" t="s">
        <v>616</v>
      </c>
      <c r="D2675" s="832" t="s">
        <v>3275</v>
      </c>
      <c r="E2675" s="832" t="s">
        <v>6368</v>
      </c>
      <c r="F2675" s="832" t="s">
        <v>6472</v>
      </c>
      <c r="G2675" s="832" t="s">
        <v>2831</v>
      </c>
      <c r="H2675" s="849">
        <v>0.4</v>
      </c>
      <c r="I2675" s="849">
        <v>2692.58</v>
      </c>
      <c r="J2675" s="832"/>
      <c r="K2675" s="832">
        <v>6731.45</v>
      </c>
      <c r="L2675" s="849"/>
      <c r="M2675" s="849"/>
      <c r="N2675" s="832"/>
      <c r="O2675" s="832"/>
      <c r="P2675" s="849"/>
      <c r="Q2675" s="849"/>
      <c r="R2675" s="837"/>
      <c r="S2675" s="850"/>
    </row>
    <row r="2676" spans="1:19" ht="14.45" customHeight="1" x14ac:dyDescent="0.2">
      <c r="A2676" s="831" t="s">
        <v>6366</v>
      </c>
      <c r="B2676" s="832" t="s">
        <v>6743</v>
      </c>
      <c r="C2676" s="832" t="s">
        <v>616</v>
      </c>
      <c r="D2676" s="832" t="s">
        <v>3275</v>
      </c>
      <c r="E2676" s="832" t="s">
        <v>6368</v>
      </c>
      <c r="F2676" s="832" t="s">
        <v>6487</v>
      </c>
      <c r="G2676" s="832" t="s">
        <v>6488</v>
      </c>
      <c r="H2676" s="849"/>
      <c r="I2676" s="849"/>
      <c r="J2676" s="832"/>
      <c r="K2676" s="832"/>
      <c r="L2676" s="849"/>
      <c r="M2676" s="849"/>
      <c r="N2676" s="832"/>
      <c r="O2676" s="832"/>
      <c r="P2676" s="849">
        <v>1.41</v>
      </c>
      <c r="Q2676" s="849">
        <v>741.38</v>
      </c>
      <c r="R2676" s="837"/>
      <c r="S2676" s="850">
        <v>525.80141843971637</v>
      </c>
    </row>
    <row r="2677" spans="1:19" ht="14.45" customHeight="1" x14ac:dyDescent="0.2">
      <c r="A2677" s="831" t="s">
        <v>6366</v>
      </c>
      <c r="B2677" s="832" t="s">
        <v>6743</v>
      </c>
      <c r="C2677" s="832" t="s">
        <v>616</v>
      </c>
      <c r="D2677" s="832" t="s">
        <v>3275</v>
      </c>
      <c r="E2677" s="832" t="s">
        <v>6368</v>
      </c>
      <c r="F2677" s="832" t="s">
        <v>6489</v>
      </c>
      <c r="G2677" s="832" t="s">
        <v>6488</v>
      </c>
      <c r="H2677" s="849"/>
      <c r="I2677" s="849"/>
      <c r="J2677" s="832"/>
      <c r="K2677" s="832"/>
      <c r="L2677" s="849"/>
      <c r="M2677" s="849"/>
      <c r="N2677" s="832"/>
      <c r="O2677" s="832"/>
      <c r="P2677" s="849">
        <v>4.3499999999999996</v>
      </c>
      <c r="Q2677" s="849">
        <v>952.22</v>
      </c>
      <c r="R2677" s="837"/>
      <c r="S2677" s="850">
        <v>218.90114942528737</v>
      </c>
    </row>
    <row r="2678" spans="1:19" ht="14.45" customHeight="1" x14ac:dyDescent="0.2">
      <c r="A2678" s="831" t="s">
        <v>6366</v>
      </c>
      <c r="B2678" s="832" t="s">
        <v>6743</v>
      </c>
      <c r="C2678" s="832" t="s">
        <v>616</v>
      </c>
      <c r="D2678" s="832" t="s">
        <v>3275</v>
      </c>
      <c r="E2678" s="832" t="s">
        <v>6368</v>
      </c>
      <c r="F2678" s="832" t="s">
        <v>6490</v>
      </c>
      <c r="G2678" s="832" t="s">
        <v>6488</v>
      </c>
      <c r="H2678" s="849"/>
      <c r="I2678" s="849"/>
      <c r="J2678" s="832"/>
      <c r="K2678" s="832"/>
      <c r="L2678" s="849"/>
      <c r="M2678" s="849"/>
      <c r="N2678" s="832"/>
      <c r="O2678" s="832"/>
      <c r="P2678" s="849">
        <v>4.3600000000000003</v>
      </c>
      <c r="Q2678" s="849">
        <v>345.32</v>
      </c>
      <c r="R2678" s="837"/>
      <c r="S2678" s="850">
        <v>79.201834862385311</v>
      </c>
    </row>
    <row r="2679" spans="1:19" ht="14.45" customHeight="1" x14ac:dyDescent="0.2">
      <c r="A2679" s="831" t="s">
        <v>6366</v>
      </c>
      <c r="B2679" s="832" t="s">
        <v>6743</v>
      </c>
      <c r="C2679" s="832" t="s">
        <v>616</v>
      </c>
      <c r="D2679" s="832" t="s">
        <v>3275</v>
      </c>
      <c r="E2679" s="832" t="s">
        <v>6368</v>
      </c>
      <c r="F2679" s="832" t="s">
        <v>6492</v>
      </c>
      <c r="G2679" s="832" t="s">
        <v>6493</v>
      </c>
      <c r="H2679" s="849"/>
      <c r="I2679" s="849"/>
      <c r="J2679" s="832"/>
      <c r="K2679" s="832"/>
      <c r="L2679" s="849">
        <v>28.94</v>
      </c>
      <c r="M2679" s="849">
        <v>11480.749999999998</v>
      </c>
      <c r="N2679" s="832">
        <v>1</v>
      </c>
      <c r="O2679" s="832">
        <v>396.70870767104344</v>
      </c>
      <c r="P2679" s="849">
        <v>9.65</v>
      </c>
      <c r="Q2679" s="849">
        <v>1006.99</v>
      </c>
      <c r="R2679" s="837">
        <v>8.771116869542496E-2</v>
      </c>
      <c r="S2679" s="850">
        <v>104.35129533678756</v>
      </c>
    </row>
    <row r="2680" spans="1:19" ht="14.45" customHeight="1" x14ac:dyDescent="0.2">
      <c r="A2680" s="831" t="s">
        <v>6366</v>
      </c>
      <c r="B2680" s="832" t="s">
        <v>6743</v>
      </c>
      <c r="C2680" s="832" t="s">
        <v>616</v>
      </c>
      <c r="D2680" s="832" t="s">
        <v>3275</v>
      </c>
      <c r="E2680" s="832" t="s">
        <v>6368</v>
      </c>
      <c r="F2680" s="832" t="s">
        <v>6494</v>
      </c>
      <c r="G2680" s="832" t="s">
        <v>6493</v>
      </c>
      <c r="H2680" s="849"/>
      <c r="I2680" s="849"/>
      <c r="J2680" s="832"/>
      <c r="K2680" s="832"/>
      <c r="L2680" s="849">
        <v>81.53</v>
      </c>
      <c r="M2680" s="849">
        <v>63696.98</v>
      </c>
      <c r="N2680" s="832">
        <v>1</v>
      </c>
      <c r="O2680" s="832">
        <v>781.27045259413717</v>
      </c>
      <c r="P2680" s="849">
        <v>16.97</v>
      </c>
      <c r="Q2680" s="849">
        <v>3046.4700000000003</v>
      </c>
      <c r="R2680" s="837">
        <v>4.7827542216287176E-2</v>
      </c>
      <c r="S2680" s="850">
        <v>179.52091926929879</v>
      </c>
    </row>
    <row r="2681" spans="1:19" ht="14.45" customHeight="1" x14ac:dyDescent="0.2">
      <c r="A2681" s="831" t="s">
        <v>6366</v>
      </c>
      <c r="B2681" s="832" t="s">
        <v>6743</v>
      </c>
      <c r="C2681" s="832" t="s">
        <v>616</v>
      </c>
      <c r="D2681" s="832" t="s">
        <v>3275</v>
      </c>
      <c r="E2681" s="832" t="s">
        <v>6368</v>
      </c>
      <c r="F2681" s="832" t="s">
        <v>6502</v>
      </c>
      <c r="G2681" s="832" t="s">
        <v>6503</v>
      </c>
      <c r="H2681" s="849">
        <v>1.8900000000000001</v>
      </c>
      <c r="I2681" s="849">
        <v>691.35</v>
      </c>
      <c r="J2681" s="832">
        <v>2.7973502152181355E-2</v>
      </c>
      <c r="K2681" s="832">
        <v>365.79365079365078</v>
      </c>
      <c r="L2681" s="849">
        <v>90.43</v>
      </c>
      <c r="M2681" s="849">
        <v>24714.46</v>
      </c>
      <c r="N2681" s="832">
        <v>1</v>
      </c>
      <c r="O2681" s="832">
        <v>273.29934756164988</v>
      </c>
      <c r="P2681" s="849">
        <v>21.509999999999998</v>
      </c>
      <c r="Q2681" s="849">
        <v>3426.98</v>
      </c>
      <c r="R2681" s="837">
        <v>0.13866295278148907</v>
      </c>
      <c r="S2681" s="850">
        <v>159.32031613203162</v>
      </c>
    </row>
    <row r="2682" spans="1:19" ht="14.45" customHeight="1" x14ac:dyDescent="0.2">
      <c r="A2682" s="831" t="s">
        <v>6366</v>
      </c>
      <c r="B2682" s="832" t="s">
        <v>6743</v>
      </c>
      <c r="C2682" s="832" t="s">
        <v>616</v>
      </c>
      <c r="D2682" s="832" t="s">
        <v>3275</v>
      </c>
      <c r="E2682" s="832" t="s">
        <v>6368</v>
      </c>
      <c r="F2682" s="832" t="s">
        <v>6505</v>
      </c>
      <c r="G2682" s="832" t="s">
        <v>2816</v>
      </c>
      <c r="H2682" s="849"/>
      <c r="I2682" s="849"/>
      <c r="J2682" s="832"/>
      <c r="K2682" s="832"/>
      <c r="L2682" s="849"/>
      <c r="M2682" s="849"/>
      <c r="N2682" s="832"/>
      <c r="O2682" s="832"/>
      <c r="P2682" s="849">
        <v>0.44</v>
      </c>
      <c r="Q2682" s="849">
        <v>39.89</v>
      </c>
      <c r="R2682" s="837"/>
      <c r="S2682" s="850">
        <v>90.659090909090907</v>
      </c>
    </row>
    <row r="2683" spans="1:19" ht="14.45" customHeight="1" x14ac:dyDescent="0.2">
      <c r="A2683" s="831" t="s">
        <v>6366</v>
      </c>
      <c r="B2683" s="832" t="s">
        <v>6743</v>
      </c>
      <c r="C2683" s="832" t="s">
        <v>616</v>
      </c>
      <c r="D2683" s="832" t="s">
        <v>3275</v>
      </c>
      <c r="E2683" s="832" t="s">
        <v>6368</v>
      </c>
      <c r="F2683" s="832" t="s">
        <v>6521</v>
      </c>
      <c r="G2683" s="832" t="s">
        <v>6522</v>
      </c>
      <c r="H2683" s="849">
        <v>0.5</v>
      </c>
      <c r="I2683" s="849">
        <v>269.27</v>
      </c>
      <c r="J2683" s="832">
        <v>0.90523095542257781</v>
      </c>
      <c r="K2683" s="832">
        <v>538.54</v>
      </c>
      <c r="L2683" s="849">
        <v>0.72</v>
      </c>
      <c r="M2683" s="849">
        <v>297.45999999999998</v>
      </c>
      <c r="N2683" s="832">
        <v>1</v>
      </c>
      <c r="O2683" s="832">
        <v>413.13888888888886</v>
      </c>
      <c r="P2683" s="849">
        <v>2.1999999999999997</v>
      </c>
      <c r="Q2683" s="849">
        <v>908.91</v>
      </c>
      <c r="R2683" s="837">
        <v>3.0555704968735293</v>
      </c>
      <c r="S2683" s="850">
        <v>413.14090909090913</v>
      </c>
    </row>
    <row r="2684" spans="1:19" ht="14.45" customHeight="1" x14ac:dyDescent="0.2">
      <c r="A2684" s="831" t="s">
        <v>6366</v>
      </c>
      <c r="B2684" s="832" t="s">
        <v>6743</v>
      </c>
      <c r="C2684" s="832" t="s">
        <v>616</v>
      </c>
      <c r="D2684" s="832" t="s">
        <v>3275</v>
      </c>
      <c r="E2684" s="832" t="s">
        <v>6368</v>
      </c>
      <c r="F2684" s="832" t="s">
        <v>6535</v>
      </c>
      <c r="G2684" s="832" t="s">
        <v>3029</v>
      </c>
      <c r="H2684" s="849">
        <v>0.05</v>
      </c>
      <c r="I2684" s="849">
        <v>14.14</v>
      </c>
      <c r="J2684" s="832">
        <v>1.6665488060721777E-2</v>
      </c>
      <c r="K2684" s="832">
        <v>282.8</v>
      </c>
      <c r="L2684" s="849">
        <v>3.05</v>
      </c>
      <c r="M2684" s="849">
        <v>848.46</v>
      </c>
      <c r="N2684" s="832">
        <v>1</v>
      </c>
      <c r="O2684" s="832">
        <v>278.18360655737706</v>
      </c>
      <c r="P2684" s="849">
        <v>1.25</v>
      </c>
      <c r="Q2684" s="849">
        <v>350</v>
      </c>
      <c r="R2684" s="837">
        <v>0.41251208071093509</v>
      </c>
      <c r="S2684" s="850">
        <v>280</v>
      </c>
    </row>
    <row r="2685" spans="1:19" ht="14.45" customHeight="1" x14ac:dyDescent="0.2">
      <c r="A2685" s="831" t="s">
        <v>6366</v>
      </c>
      <c r="B2685" s="832" t="s">
        <v>6743</v>
      </c>
      <c r="C2685" s="832" t="s">
        <v>616</v>
      </c>
      <c r="D2685" s="832" t="s">
        <v>3275</v>
      </c>
      <c r="E2685" s="832" t="s">
        <v>6368</v>
      </c>
      <c r="F2685" s="832" t="s">
        <v>6570</v>
      </c>
      <c r="G2685" s="832" t="s">
        <v>3190</v>
      </c>
      <c r="H2685" s="849"/>
      <c r="I2685" s="849"/>
      <c r="J2685" s="832"/>
      <c r="K2685" s="832"/>
      <c r="L2685" s="849">
        <v>1</v>
      </c>
      <c r="M2685" s="849">
        <v>1440.46</v>
      </c>
      <c r="N2685" s="832">
        <v>1</v>
      </c>
      <c r="O2685" s="832">
        <v>1440.46</v>
      </c>
      <c r="P2685" s="849"/>
      <c r="Q2685" s="849"/>
      <c r="R2685" s="837"/>
      <c r="S2685" s="850"/>
    </row>
    <row r="2686" spans="1:19" ht="14.45" customHeight="1" x14ac:dyDescent="0.2">
      <c r="A2686" s="831" t="s">
        <v>6366</v>
      </c>
      <c r="B2686" s="832" t="s">
        <v>6743</v>
      </c>
      <c r="C2686" s="832" t="s">
        <v>616</v>
      </c>
      <c r="D2686" s="832" t="s">
        <v>3275</v>
      </c>
      <c r="E2686" s="832" t="s">
        <v>6368</v>
      </c>
      <c r="F2686" s="832" t="s">
        <v>6580</v>
      </c>
      <c r="G2686" s="832" t="s">
        <v>928</v>
      </c>
      <c r="H2686" s="849"/>
      <c r="I2686" s="849"/>
      <c r="J2686" s="832"/>
      <c r="K2686" s="832"/>
      <c r="L2686" s="849">
        <v>2.38</v>
      </c>
      <c r="M2686" s="849">
        <v>1636.63</v>
      </c>
      <c r="N2686" s="832">
        <v>1</v>
      </c>
      <c r="O2686" s="832">
        <v>687.65966386554635</v>
      </c>
      <c r="P2686" s="849"/>
      <c r="Q2686" s="849"/>
      <c r="R2686" s="837"/>
      <c r="S2686" s="850"/>
    </row>
    <row r="2687" spans="1:19" ht="14.45" customHeight="1" x14ac:dyDescent="0.2">
      <c r="A2687" s="831" t="s">
        <v>6366</v>
      </c>
      <c r="B2687" s="832" t="s">
        <v>6743</v>
      </c>
      <c r="C2687" s="832" t="s">
        <v>616</v>
      </c>
      <c r="D2687" s="832" t="s">
        <v>3275</v>
      </c>
      <c r="E2687" s="832" t="s">
        <v>6368</v>
      </c>
      <c r="F2687" s="832" t="s">
        <v>6751</v>
      </c>
      <c r="G2687" s="832" t="s">
        <v>2208</v>
      </c>
      <c r="H2687" s="849"/>
      <c r="I2687" s="849"/>
      <c r="J2687" s="832"/>
      <c r="K2687" s="832"/>
      <c r="L2687" s="849">
        <v>7.5</v>
      </c>
      <c r="M2687" s="849">
        <v>548.62</v>
      </c>
      <c r="N2687" s="832">
        <v>1</v>
      </c>
      <c r="O2687" s="832">
        <v>73.149333333333331</v>
      </c>
      <c r="P2687" s="849"/>
      <c r="Q2687" s="849"/>
      <c r="R2687" s="837"/>
      <c r="S2687" s="850"/>
    </row>
    <row r="2688" spans="1:19" ht="14.45" customHeight="1" x14ac:dyDescent="0.2">
      <c r="A2688" s="831" t="s">
        <v>6366</v>
      </c>
      <c r="B2688" s="832" t="s">
        <v>6743</v>
      </c>
      <c r="C2688" s="832" t="s">
        <v>616</v>
      </c>
      <c r="D2688" s="832" t="s">
        <v>3275</v>
      </c>
      <c r="E2688" s="832" t="s">
        <v>6368</v>
      </c>
      <c r="F2688" s="832" t="s">
        <v>6590</v>
      </c>
      <c r="G2688" s="832" t="s">
        <v>793</v>
      </c>
      <c r="H2688" s="849"/>
      <c r="I2688" s="849"/>
      <c r="J2688" s="832"/>
      <c r="K2688" s="832"/>
      <c r="L2688" s="849">
        <v>29.490000000000002</v>
      </c>
      <c r="M2688" s="849">
        <v>4541.37</v>
      </c>
      <c r="N2688" s="832">
        <v>1</v>
      </c>
      <c r="O2688" s="832">
        <v>153.99694811800609</v>
      </c>
      <c r="P2688" s="849">
        <v>14.530000000000001</v>
      </c>
      <c r="Q2688" s="849">
        <v>1620.3100000000002</v>
      </c>
      <c r="R2688" s="837">
        <v>0.35678881042504801</v>
      </c>
      <c r="S2688" s="850">
        <v>111.51479697178252</v>
      </c>
    </row>
    <row r="2689" spans="1:19" ht="14.45" customHeight="1" x14ac:dyDescent="0.2">
      <c r="A2689" s="831" t="s">
        <v>6366</v>
      </c>
      <c r="B2689" s="832" t="s">
        <v>6743</v>
      </c>
      <c r="C2689" s="832" t="s">
        <v>616</v>
      </c>
      <c r="D2689" s="832" t="s">
        <v>3275</v>
      </c>
      <c r="E2689" s="832" t="s">
        <v>6368</v>
      </c>
      <c r="F2689" s="832" t="s">
        <v>6591</v>
      </c>
      <c r="G2689" s="832" t="s">
        <v>793</v>
      </c>
      <c r="H2689" s="849"/>
      <c r="I2689" s="849"/>
      <c r="J2689" s="832"/>
      <c r="K2689" s="832"/>
      <c r="L2689" s="849">
        <v>0.56000000000000005</v>
      </c>
      <c r="M2689" s="849">
        <v>300.07</v>
      </c>
      <c r="N2689" s="832">
        <v>1</v>
      </c>
      <c r="O2689" s="832">
        <v>535.83928571428567</v>
      </c>
      <c r="P2689" s="849">
        <v>1</v>
      </c>
      <c r="Q2689" s="849">
        <v>288.10000000000002</v>
      </c>
      <c r="R2689" s="837">
        <v>0.9601093078281735</v>
      </c>
      <c r="S2689" s="850">
        <v>288.10000000000002</v>
      </c>
    </row>
    <row r="2690" spans="1:19" ht="14.45" customHeight="1" x14ac:dyDescent="0.2">
      <c r="A2690" s="831" t="s">
        <v>6366</v>
      </c>
      <c r="B2690" s="832" t="s">
        <v>6743</v>
      </c>
      <c r="C2690" s="832" t="s">
        <v>616</v>
      </c>
      <c r="D2690" s="832" t="s">
        <v>3275</v>
      </c>
      <c r="E2690" s="832" t="s">
        <v>6368</v>
      </c>
      <c r="F2690" s="832" t="s">
        <v>6592</v>
      </c>
      <c r="G2690" s="832" t="s">
        <v>1146</v>
      </c>
      <c r="H2690" s="849"/>
      <c r="I2690" s="849"/>
      <c r="J2690" s="832"/>
      <c r="K2690" s="832"/>
      <c r="L2690" s="849">
        <v>0.47</v>
      </c>
      <c r="M2690" s="849">
        <v>361.05</v>
      </c>
      <c r="N2690" s="832">
        <v>1</v>
      </c>
      <c r="O2690" s="832">
        <v>768.19148936170222</v>
      </c>
      <c r="P2690" s="849"/>
      <c r="Q2690" s="849"/>
      <c r="R2690" s="837"/>
      <c r="S2690" s="850"/>
    </row>
    <row r="2691" spans="1:19" ht="14.45" customHeight="1" x14ac:dyDescent="0.2">
      <c r="A2691" s="831" t="s">
        <v>6366</v>
      </c>
      <c r="B2691" s="832" t="s">
        <v>6743</v>
      </c>
      <c r="C2691" s="832" t="s">
        <v>616</v>
      </c>
      <c r="D2691" s="832" t="s">
        <v>3275</v>
      </c>
      <c r="E2691" s="832" t="s">
        <v>6368</v>
      </c>
      <c r="F2691" s="832" t="s">
        <v>6595</v>
      </c>
      <c r="G2691" s="832" t="s">
        <v>1146</v>
      </c>
      <c r="H2691" s="849"/>
      <c r="I2691" s="849"/>
      <c r="J2691" s="832"/>
      <c r="K2691" s="832"/>
      <c r="L2691" s="849">
        <v>3.19</v>
      </c>
      <c r="M2691" s="849">
        <v>311.18</v>
      </c>
      <c r="N2691" s="832">
        <v>1</v>
      </c>
      <c r="O2691" s="832">
        <v>97.548589341692789</v>
      </c>
      <c r="P2691" s="849"/>
      <c r="Q2691" s="849"/>
      <c r="R2691" s="837"/>
      <c r="S2691" s="850"/>
    </row>
    <row r="2692" spans="1:19" ht="14.45" customHeight="1" x14ac:dyDescent="0.2">
      <c r="A2692" s="831" t="s">
        <v>6366</v>
      </c>
      <c r="B2692" s="832" t="s">
        <v>6743</v>
      </c>
      <c r="C2692" s="832" t="s">
        <v>616</v>
      </c>
      <c r="D2692" s="832" t="s">
        <v>3275</v>
      </c>
      <c r="E2692" s="832" t="s">
        <v>6368</v>
      </c>
      <c r="F2692" s="832" t="s">
        <v>6596</v>
      </c>
      <c r="G2692" s="832" t="s">
        <v>1146</v>
      </c>
      <c r="H2692" s="849"/>
      <c r="I2692" s="849"/>
      <c r="J2692" s="832"/>
      <c r="K2692" s="832"/>
      <c r="L2692" s="849">
        <v>4.17</v>
      </c>
      <c r="M2692" s="849">
        <v>5843.4</v>
      </c>
      <c r="N2692" s="832">
        <v>1</v>
      </c>
      <c r="O2692" s="832">
        <v>1401.2949640287768</v>
      </c>
      <c r="P2692" s="849"/>
      <c r="Q2692" s="849"/>
      <c r="R2692" s="837"/>
      <c r="S2692" s="850"/>
    </row>
    <row r="2693" spans="1:19" ht="14.45" customHeight="1" x14ac:dyDescent="0.2">
      <c r="A2693" s="831" t="s">
        <v>6366</v>
      </c>
      <c r="B2693" s="832" t="s">
        <v>6743</v>
      </c>
      <c r="C2693" s="832" t="s">
        <v>616</v>
      </c>
      <c r="D2693" s="832" t="s">
        <v>3275</v>
      </c>
      <c r="E2693" s="832" t="s">
        <v>6368</v>
      </c>
      <c r="F2693" s="832" t="s">
        <v>6600</v>
      </c>
      <c r="G2693" s="832" t="s">
        <v>2816</v>
      </c>
      <c r="H2693" s="849"/>
      <c r="I2693" s="849"/>
      <c r="J2693" s="832"/>
      <c r="K2693" s="832"/>
      <c r="L2693" s="849"/>
      <c r="M2693" s="849"/>
      <c r="N2693" s="832"/>
      <c r="O2693" s="832"/>
      <c r="P2693" s="849">
        <v>3.09</v>
      </c>
      <c r="Q2693" s="849">
        <v>1465.49</v>
      </c>
      <c r="R2693" s="837"/>
      <c r="S2693" s="850">
        <v>474.26860841423951</v>
      </c>
    </row>
    <row r="2694" spans="1:19" ht="14.45" customHeight="1" x14ac:dyDescent="0.2">
      <c r="A2694" s="831" t="s">
        <v>6366</v>
      </c>
      <c r="B2694" s="832" t="s">
        <v>6743</v>
      </c>
      <c r="C2694" s="832" t="s">
        <v>616</v>
      </c>
      <c r="D2694" s="832" t="s">
        <v>3275</v>
      </c>
      <c r="E2694" s="832" t="s">
        <v>6368</v>
      </c>
      <c r="F2694" s="832" t="s">
        <v>6601</v>
      </c>
      <c r="G2694" s="832" t="s">
        <v>2816</v>
      </c>
      <c r="H2694" s="849"/>
      <c r="I2694" s="849"/>
      <c r="J2694" s="832"/>
      <c r="K2694" s="832"/>
      <c r="L2694" s="849"/>
      <c r="M2694" s="849"/>
      <c r="N2694" s="832"/>
      <c r="O2694" s="832"/>
      <c r="P2694" s="849">
        <v>2.2000000000000002</v>
      </c>
      <c r="Q2694" s="849">
        <v>449.95</v>
      </c>
      <c r="R2694" s="837"/>
      <c r="S2694" s="850">
        <v>204.52272727272725</v>
      </c>
    </row>
    <row r="2695" spans="1:19" ht="14.45" customHeight="1" x14ac:dyDescent="0.2">
      <c r="A2695" s="831" t="s">
        <v>6366</v>
      </c>
      <c r="B2695" s="832" t="s">
        <v>6743</v>
      </c>
      <c r="C2695" s="832" t="s">
        <v>616</v>
      </c>
      <c r="D2695" s="832" t="s">
        <v>3275</v>
      </c>
      <c r="E2695" s="832" t="s">
        <v>6644</v>
      </c>
      <c r="F2695" s="832" t="s">
        <v>6647</v>
      </c>
      <c r="G2695" s="832" t="s">
        <v>6648</v>
      </c>
      <c r="H2695" s="849"/>
      <c r="I2695" s="849"/>
      <c r="J2695" s="832"/>
      <c r="K2695" s="832"/>
      <c r="L2695" s="849">
        <v>54</v>
      </c>
      <c r="M2695" s="849">
        <v>39513.599999999999</v>
      </c>
      <c r="N2695" s="832">
        <v>1</v>
      </c>
      <c r="O2695" s="832">
        <v>731.73333333333335</v>
      </c>
      <c r="P2695" s="849">
        <v>14</v>
      </c>
      <c r="Q2695" s="849">
        <v>7877.1</v>
      </c>
      <c r="R2695" s="837">
        <v>0.19935161564625853</v>
      </c>
      <c r="S2695" s="850">
        <v>562.65</v>
      </c>
    </row>
    <row r="2696" spans="1:19" ht="14.45" customHeight="1" x14ac:dyDescent="0.2">
      <c r="A2696" s="831" t="s">
        <v>6366</v>
      </c>
      <c r="B2696" s="832" t="s">
        <v>6743</v>
      </c>
      <c r="C2696" s="832" t="s">
        <v>616</v>
      </c>
      <c r="D2696" s="832" t="s">
        <v>3275</v>
      </c>
      <c r="E2696" s="832" t="s">
        <v>6644</v>
      </c>
      <c r="F2696" s="832" t="s">
        <v>6649</v>
      </c>
      <c r="G2696" s="832" t="s">
        <v>6650</v>
      </c>
      <c r="H2696" s="849">
        <v>1</v>
      </c>
      <c r="I2696" s="849">
        <v>964</v>
      </c>
      <c r="J2696" s="832">
        <v>1.8646280067126608E-2</v>
      </c>
      <c r="K2696" s="832">
        <v>964</v>
      </c>
      <c r="L2696" s="849">
        <v>53.629999999999995</v>
      </c>
      <c r="M2696" s="849">
        <v>51699.32</v>
      </c>
      <c r="N2696" s="832">
        <v>1</v>
      </c>
      <c r="O2696" s="832">
        <v>964.00000000000011</v>
      </c>
      <c r="P2696" s="849">
        <v>13</v>
      </c>
      <c r="Q2696" s="849">
        <v>12532</v>
      </c>
      <c r="R2696" s="837">
        <v>0.2424016408726459</v>
      </c>
      <c r="S2696" s="850">
        <v>964</v>
      </c>
    </row>
    <row r="2697" spans="1:19" ht="14.45" customHeight="1" x14ac:dyDescent="0.2">
      <c r="A2697" s="831" t="s">
        <v>6366</v>
      </c>
      <c r="B2697" s="832" t="s">
        <v>6743</v>
      </c>
      <c r="C2697" s="832" t="s">
        <v>616</v>
      </c>
      <c r="D2697" s="832" t="s">
        <v>3275</v>
      </c>
      <c r="E2697" s="832" t="s">
        <v>6644</v>
      </c>
      <c r="F2697" s="832" t="s">
        <v>6760</v>
      </c>
      <c r="G2697" s="832" t="s">
        <v>6761</v>
      </c>
      <c r="H2697" s="849"/>
      <c r="I2697" s="849"/>
      <c r="J2697" s="832"/>
      <c r="K2697" s="832"/>
      <c r="L2697" s="849">
        <v>6</v>
      </c>
      <c r="M2697" s="849">
        <v>14364</v>
      </c>
      <c r="N2697" s="832">
        <v>1</v>
      </c>
      <c r="O2697" s="832">
        <v>2394</v>
      </c>
      <c r="P2697" s="849"/>
      <c r="Q2697" s="849"/>
      <c r="R2697" s="837"/>
      <c r="S2697" s="850"/>
    </row>
    <row r="2698" spans="1:19" ht="14.45" customHeight="1" x14ac:dyDescent="0.2">
      <c r="A2698" s="831" t="s">
        <v>6366</v>
      </c>
      <c r="B2698" s="832" t="s">
        <v>6743</v>
      </c>
      <c r="C2698" s="832" t="s">
        <v>616</v>
      </c>
      <c r="D2698" s="832" t="s">
        <v>3275</v>
      </c>
      <c r="E2698" s="832" t="s">
        <v>6657</v>
      </c>
      <c r="F2698" s="832" t="s">
        <v>6658</v>
      </c>
      <c r="G2698" s="832" t="s">
        <v>6659</v>
      </c>
      <c r="H2698" s="849"/>
      <c r="I2698" s="849"/>
      <c r="J2698" s="832"/>
      <c r="K2698" s="832"/>
      <c r="L2698" s="849">
        <v>1</v>
      </c>
      <c r="M2698" s="849">
        <v>300</v>
      </c>
      <c r="N2698" s="832">
        <v>1</v>
      </c>
      <c r="O2698" s="832">
        <v>300</v>
      </c>
      <c r="P2698" s="849"/>
      <c r="Q2698" s="849"/>
      <c r="R2698" s="837"/>
      <c r="S2698" s="850"/>
    </row>
    <row r="2699" spans="1:19" ht="14.45" customHeight="1" x14ac:dyDescent="0.2">
      <c r="A2699" s="831" t="s">
        <v>6366</v>
      </c>
      <c r="B2699" s="832" t="s">
        <v>6743</v>
      </c>
      <c r="C2699" s="832" t="s">
        <v>616</v>
      </c>
      <c r="D2699" s="832" t="s">
        <v>3275</v>
      </c>
      <c r="E2699" s="832" t="s">
        <v>6657</v>
      </c>
      <c r="F2699" s="832" t="s">
        <v>6660</v>
      </c>
      <c r="G2699" s="832" t="s">
        <v>6661</v>
      </c>
      <c r="H2699" s="849"/>
      <c r="I2699" s="849"/>
      <c r="J2699" s="832"/>
      <c r="K2699" s="832"/>
      <c r="L2699" s="849">
        <v>2</v>
      </c>
      <c r="M2699" s="849">
        <v>244</v>
      </c>
      <c r="N2699" s="832">
        <v>1</v>
      </c>
      <c r="O2699" s="832">
        <v>122</v>
      </c>
      <c r="P2699" s="849"/>
      <c r="Q2699" s="849"/>
      <c r="R2699" s="837"/>
      <c r="S2699" s="850"/>
    </row>
    <row r="2700" spans="1:19" ht="14.45" customHeight="1" x14ac:dyDescent="0.2">
      <c r="A2700" s="831" t="s">
        <v>6366</v>
      </c>
      <c r="B2700" s="832" t="s">
        <v>6743</v>
      </c>
      <c r="C2700" s="832" t="s">
        <v>616</v>
      </c>
      <c r="D2700" s="832" t="s">
        <v>3275</v>
      </c>
      <c r="E2700" s="832" t="s">
        <v>6657</v>
      </c>
      <c r="F2700" s="832" t="s">
        <v>6662</v>
      </c>
      <c r="G2700" s="832" t="s">
        <v>6663</v>
      </c>
      <c r="H2700" s="849">
        <v>4</v>
      </c>
      <c r="I2700" s="849">
        <v>588</v>
      </c>
      <c r="J2700" s="832">
        <v>7.1341907304052418E-2</v>
      </c>
      <c r="K2700" s="832">
        <v>147</v>
      </c>
      <c r="L2700" s="849">
        <v>56</v>
      </c>
      <c r="M2700" s="849">
        <v>8242</v>
      </c>
      <c r="N2700" s="832">
        <v>1</v>
      </c>
      <c r="O2700" s="832">
        <v>147.17857142857142</v>
      </c>
      <c r="P2700" s="849">
        <v>16</v>
      </c>
      <c r="Q2700" s="849">
        <v>2416</v>
      </c>
      <c r="R2700" s="837">
        <v>0.2931327347731133</v>
      </c>
      <c r="S2700" s="850">
        <v>151</v>
      </c>
    </row>
    <row r="2701" spans="1:19" ht="14.45" customHeight="1" x14ac:dyDescent="0.2">
      <c r="A2701" s="831" t="s">
        <v>6366</v>
      </c>
      <c r="B2701" s="832" t="s">
        <v>6743</v>
      </c>
      <c r="C2701" s="832" t="s">
        <v>616</v>
      </c>
      <c r="D2701" s="832" t="s">
        <v>3275</v>
      </c>
      <c r="E2701" s="832" t="s">
        <v>6657</v>
      </c>
      <c r="F2701" s="832" t="s">
        <v>6666</v>
      </c>
      <c r="G2701" s="832" t="s">
        <v>6667</v>
      </c>
      <c r="H2701" s="849">
        <v>25</v>
      </c>
      <c r="I2701" s="849">
        <v>925</v>
      </c>
      <c r="J2701" s="832">
        <v>0.41666666666666669</v>
      </c>
      <c r="K2701" s="832">
        <v>37</v>
      </c>
      <c r="L2701" s="849">
        <v>60</v>
      </c>
      <c r="M2701" s="849">
        <v>2220</v>
      </c>
      <c r="N2701" s="832">
        <v>1</v>
      </c>
      <c r="O2701" s="832">
        <v>37</v>
      </c>
      <c r="P2701" s="849">
        <v>20</v>
      </c>
      <c r="Q2701" s="849">
        <v>760</v>
      </c>
      <c r="R2701" s="837">
        <v>0.34234234234234234</v>
      </c>
      <c r="S2701" s="850">
        <v>38</v>
      </c>
    </row>
    <row r="2702" spans="1:19" ht="14.45" customHeight="1" x14ac:dyDescent="0.2">
      <c r="A2702" s="831" t="s">
        <v>6366</v>
      </c>
      <c r="B2702" s="832" t="s">
        <v>6743</v>
      </c>
      <c r="C2702" s="832" t="s">
        <v>616</v>
      </c>
      <c r="D2702" s="832" t="s">
        <v>3275</v>
      </c>
      <c r="E2702" s="832" t="s">
        <v>6657</v>
      </c>
      <c r="F2702" s="832" t="s">
        <v>6674</v>
      </c>
      <c r="G2702" s="832" t="s">
        <v>6675</v>
      </c>
      <c r="H2702" s="849">
        <v>5</v>
      </c>
      <c r="I2702" s="849">
        <v>885</v>
      </c>
      <c r="J2702" s="832">
        <v>1.2306708198909779E-2</v>
      </c>
      <c r="K2702" s="832">
        <v>177</v>
      </c>
      <c r="L2702" s="849">
        <v>404</v>
      </c>
      <c r="M2702" s="849">
        <v>71912</v>
      </c>
      <c r="N2702" s="832">
        <v>1</v>
      </c>
      <c r="O2702" s="832">
        <v>178</v>
      </c>
      <c r="P2702" s="849">
        <v>257</v>
      </c>
      <c r="Q2702" s="849">
        <v>46003</v>
      </c>
      <c r="R2702" s="837">
        <v>0.63971242629880964</v>
      </c>
      <c r="S2702" s="850">
        <v>179</v>
      </c>
    </row>
    <row r="2703" spans="1:19" ht="14.45" customHeight="1" x14ac:dyDescent="0.2">
      <c r="A2703" s="831" t="s">
        <v>6366</v>
      </c>
      <c r="B2703" s="832" t="s">
        <v>6743</v>
      </c>
      <c r="C2703" s="832" t="s">
        <v>616</v>
      </c>
      <c r="D2703" s="832" t="s">
        <v>3275</v>
      </c>
      <c r="E2703" s="832" t="s">
        <v>6657</v>
      </c>
      <c r="F2703" s="832" t="s">
        <v>6766</v>
      </c>
      <c r="G2703" s="832" t="s">
        <v>6767</v>
      </c>
      <c r="H2703" s="849"/>
      <c r="I2703" s="849"/>
      <c r="J2703" s="832"/>
      <c r="K2703" s="832"/>
      <c r="L2703" s="849">
        <v>1</v>
      </c>
      <c r="M2703" s="849">
        <v>1243</v>
      </c>
      <c r="N2703" s="832">
        <v>1</v>
      </c>
      <c r="O2703" s="832">
        <v>1243</v>
      </c>
      <c r="P2703" s="849"/>
      <c r="Q2703" s="849"/>
      <c r="R2703" s="837"/>
      <c r="S2703" s="850"/>
    </row>
    <row r="2704" spans="1:19" ht="14.45" customHeight="1" x14ac:dyDescent="0.2">
      <c r="A2704" s="831" t="s">
        <v>6366</v>
      </c>
      <c r="B2704" s="832" t="s">
        <v>6743</v>
      </c>
      <c r="C2704" s="832" t="s">
        <v>616</v>
      </c>
      <c r="D2704" s="832" t="s">
        <v>3275</v>
      </c>
      <c r="E2704" s="832" t="s">
        <v>6657</v>
      </c>
      <c r="F2704" s="832" t="s">
        <v>6680</v>
      </c>
      <c r="G2704" s="832" t="s">
        <v>6681</v>
      </c>
      <c r="H2704" s="849">
        <v>4</v>
      </c>
      <c r="I2704" s="849">
        <v>972</v>
      </c>
      <c r="J2704" s="832">
        <v>1.8442622950819672E-2</v>
      </c>
      <c r="K2704" s="832">
        <v>243</v>
      </c>
      <c r="L2704" s="849">
        <v>216</v>
      </c>
      <c r="M2704" s="849">
        <v>52704</v>
      </c>
      <c r="N2704" s="832">
        <v>1</v>
      </c>
      <c r="O2704" s="832">
        <v>244</v>
      </c>
      <c r="P2704" s="849">
        <v>79</v>
      </c>
      <c r="Q2704" s="849">
        <v>19355</v>
      </c>
      <c r="R2704" s="837">
        <v>0.36723967820279296</v>
      </c>
      <c r="S2704" s="850">
        <v>245</v>
      </c>
    </row>
    <row r="2705" spans="1:19" ht="14.45" customHeight="1" x14ac:dyDescent="0.2">
      <c r="A2705" s="831" t="s">
        <v>6366</v>
      </c>
      <c r="B2705" s="832" t="s">
        <v>6743</v>
      </c>
      <c r="C2705" s="832" t="s">
        <v>616</v>
      </c>
      <c r="D2705" s="832" t="s">
        <v>3275</v>
      </c>
      <c r="E2705" s="832" t="s">
        <v>6657</v>
      </c>
      <c r="F2705" s="832" t="s">
        <v>6682</v>
      </c>
      <c r="G2705" s="832" t="s">
        <v>6683</v>
      </c>
      <c r="H2705" s="849">
        <v>6</v>
      </c>
      <c r="I2705" s="849">
        <v>200</v>
      </c>
      <c r="J2705" s="832">
        <v>1.7751505549564423E-2</v>
      </c>
      <c r="K2705" s="832">
        <v>33.333333333333336</v>
      </c>
      <c r="L2705" s="849">
        <v>338</v>
      </c>
      <c r="M2705" s="849">
        <v>11266.65</v>
      </c>
      <c r="N2705" s="832">
        <v>1</v>
      </c>
      <c r="O2705" s="832">
        <v>33.333284023668639</v>
      </c>
      <c r="P2705" s="849">
        <v>270</v>
      </c>
      <c r="Q2705" s="849">
        <v>8999.98</v>
      </c>
      <c r="R2705" s="837">
        <v>0.79881597457984399</v>
      </c>
      <c r="S2705" s="850">
        <v>33.333259259259258</v>
      </c>
    </row>
    <row r="2706" spans="1:19" ht="14.45" customHeight="1" x14ac:dyDescent="0.2">
      <c r="A2706" s="831" t="s">
        <v>6366</v>
      </c>
      <c r="B2706" s="832" t="s">
        <v>6743</v>
      </c>
      <c r="C2706" s="832" t="s">
        <v>616</v>
      </c>
      <c r="D2706" s="832" t="s">
        <v>3275</v>
      </c>
      <c r="E2706" s="832" t="s">
        <v>6657</v>
      </c>
      <c r="F2706" s="832" t="s">
        <v>6684</v>
      </c>
      <c r="G2706" s="832" t="s">
        <v>6685</v>
      </c>
      <c r="H2706" s="849"/>
      <c r="I2706" s="849"/>
      <c r="J2706" s="832"/>
      <c r="K2706" s="832"/>
      <c r="L2706" s="849">
        <v>279</v>
      </c>
      <c r="M2706" s="849">
        <v>10323</v>
      </c>
      <c r="N2706" s="832">
        <v>1</v>
      </c>
      <c r="O2706" s="832">
        <v>37</v>
      </c>
      <c r="P2706" s="849">
        <v>180</v>
      </c>
      <c r="Q2706" s="849">
        <v>6840</v>
      </c>
      <c r="R2706" s="837">
        <v>0.66259808195292069</v>
      </c>
      <c r="S2706" s="850">
        <v>38</v>
      </c>
    </row>
    <row r="2707" spans="1:19" ht="14.45" customHeight="1" x14ac:dyDescent="0.2">
      <c r="A2707" s="831" t="s">
        <v>6366</v>
      </c>
      <c r="B2707" s="832" t="s">
        <v>6743</v>
      </c>
      <c r="C2707" s="832" t="s">
        <v>616</v>
      </c>
      <c r="D2707" s="832" t="s">
        <v>3275</v>
      </c>
      <c r="E2707" s="832" t="s">
        <v>6657</v>
      </c>
      <c r="F2707" s="832" t="s">
        <v>6686</v>
      </c>
      <c r="G2707" s="832" t="s">
        <v>6687</v>
      </c>
      <c r="H2707" s="849"/>
      <c r="I2707" s="849"/>
      <c r="J2707" s="832"/>
      <c r="K2707" s="832"/>
      <c r="L2707" s="849">
        <v>1</v>
      </c>
      <c r="M2707" s="849">
        <v>86</v>
      </c>
      <c r="N2707" s="832">
        <v>1</v>
      </c>
      <c r="O2707" s="832">
        <v>86</v>
      </c>
      <c r="P2707" s="849"/>
      <c r="Q2707" s="849"/>
      <c r="R2707" s="837"/>
      <c r="S2707" s="850"/>
    </row>
    <row r="2708" spans="1:19" ht="14.45" customHeight="1" x14ac:dyDescent="0.2">
      <c r="A2708" s="831" t="s">
        <v>6366</v>
      </c>
      <c r="B2708" s="832" t="s">
        <v>6743</v>
      </c>
      <c r="C2708" s="832" t="s">
        <v>616</v>
      </c>
      <c r="D2708" s="832" t="s">
        <v>3275</v>
      </c>
      <c r="E2708" s="832" t="s">
        <v>6657</v>
      </c>
      <c r="F2708" s="832" t="s">
        <v>6688</v>
      </c>
      <c r="G2708" s="832" t="s">
        <v>6689</v>
      </c>
      <c r="H2708" s="849">
        <v>5</v>
      </c>
      <c r="I2708" s="849">
        <v>160</v>
      </c>
      <c r="J2708" s="832">
        <v>1.6666666666666667</v>
      </c>
      <c r="K2708" s="832">
        <v>32</v>
      </c>
      <c r="L2708" s="849">
        <v>3</v>
      </c>
      <c r="M2708" s="849">
        <v>96</v>
      </c>
      <c r="N2708" s="832">
        <v>1</v>
      </c>
      <c r="O2708" s="832">
        <v>32</v>
      </c>
      <c r="P2708" s="849">
        <v>1</v>
      </c>
      <c r="Q2708" s="849">
        <v>33</v>
      </c>
      <c r="R2708" s="837">
        <v>0.34375</v>
      </c>
      <c r="S2708" s="850">
        <v>33</v>
      </c>
    </row>
    <row r="2709" spans="1:19" ht="14.45" customHeight="1" x14ac:dyDescent="0.2">
      <c r="A2709" s="831" t="s">
        <v>6366</v>
      </c>
      <c r="B2709" s="832" t="s">
        <v>6743</v>
      </c>
      <c r="C2709" s="832" t="s">
        <v>616</v>
      </c>
      <c r="D2709" s="832" t="s">
        <v>3275</v>
      </c>
      <c r="E2709" s="832" t="s">
        <v>6657</v>
      </c>
      <c r="F2709" s="832" t="s">
        <v>6690</v>
      </c>
      <c r="G2709" s="832" t="s">
        <v>6691</v>
      </c>
      <c r="H2709" s="849">
        <v>1</v>
      </c>
      <c r="I2709" s="849">
        <v>355</v>
      </c>
      <c r="J2709" s="832">
        <v>3.7037037037037035E-2</v>
      </c>
      <c r="K2709" s="832">
        <v>355</v>
      </c>
      <c r="L2709" s="849">
        <v>27</v>
      </c>
      <c r="M2709" s="849">
        <v>9585</v>
      </c>
      <c r="N2709" s="832">
        <v>1</v>
      </c>
      <c r="O2709" s="832">
        <v>355</v>
      </c>
      <c r="P2709" s="849">
        <v>6</v>
      </c>
      <c r="Q2709" s="849">
        <v>2148</v>
      </c>
      <c r="R2709" s="837">
        <v>0.2241001564945227</v>
      </c>
      <c r="S2709" s="850">
        <v>358</v>
      </c>
    </row>
    <row r="2710" spans="1:19" ht="14.45" customHeight="1" x14ac:dyDescent="0.2">
      <c r="A2710" s="831" t="s">
        <v>6366</v>
      </c>
      <c r="B2710" s="832" t="s">
        <v>6743</v>
      </c>
      <c r="C2710" s="832" t="s">
        <v>616</v>
      </c>
      <c r="D2710" s="832" t="s">
        <v>3275</v>
      </c>
      <c r="E2710" s="832" t="s">
        <v>6657</v>
      </c>
      <c r="F2710" s="832" t="s">
        <v>6694</v>
      </c>
      <c r="G2710" s="832" t="s">
        <v>6695</v>
      </c>
      <c r="H2710" s="849"/>
      <c r="I2710" s="849"/>
      <c r="J2710" s="832"/>
      <c r="K2710" s="832"/>
      <c r="L2710" s="849">
        <v>45</v>
      </c>
      <c r="M2710" s="849">
        <v>5940</v>
      </c>
      <c r="N2710" s="832">
        <v>1</v>
      </c>
      <c r="O2710" s="832">
        <v>132</v>
      </c>
      <c r="P2710" s="849">
        <v>17</v>
      </c>
      <c r="Q2710" s="849">
        <v>2295</v>
      </c>
      <c r="R2710" s="837">
        <v>0.38636363636363635</v>
      </c>
      <c r="S2710" s="850">
        <v>135</v>
      </c>
    </row>
    <row r="2711" spans="1:19" ht="14.45" customHeight="1" x14ac:dyDescent="0.2">
      <c r="A2711" s="831" t="s">
        <v>6366</v>
      </c>
      <c r="B2711" s="832" t="s">
        <v>6743</v>
      </c>
      <c r="C2711" s="832" t="s">
        <v>616</v>
      </c>
      <c r="D2711" s="832" t="s">
        <v>3275</v>
      </c>
      <c r="E2711" s="832" t="s">
        <v>6657</v>
      </c>
      <c r="F2711" s="832" t="s">
        <v>6784</v>
      </c>
      <c r="G2711" s="832" t="s">
        <v>6785</v>
      </c>
      <c r="H2711" s="849"/>
      <c r="I2711" s="849"/>
      <c r="J2711" s="832"/>
      <c r="K2711" s="832"/>
      <c r="L2711" s="849">
        <v>1</v>
      </c>
      <c r="M2711" s="849">
        <v>702</v>
      </c>
      <c r="N2711" s="832">
        <v>1</v>
      </c>
      <c r="O2711" s="832">
        <v>702</v>
      </c>
      <c r="P2711" s="849">
        <v>8</v>
      </c>
      <c r="Q2711" s="849">
        <v>5656</v>
      </c>
      <c r="R2711" s="837">
        <v>8.0569800569800574</v>
      </c>
      <c r="S2711" s="850">
        <v>707</v>
      </c>
    </row>
    <row r="2712" spans="1:19" ht="14.45" customHeight="1" x14ac:dyDescent="0.2">
      <c r="A2712" s="831" t="s">
        <v>6366</v>
      </c>
      <c r="B2712" s="832" t="s">
        <v>6743</v>
      </c>
      <c r="C2712" s="832" t="s">
        <v>616</v>
      </c>
      <c r="D2712" s="832" t="s">
        <v>3275</v>
      </c>
      <c r="E2712" s="832" t="s">
        <v>6657</v>
      </c>
      <c r="F2712" s="832" t="s">
        <v>6786</v>
      </c>
      <c r="G2712" s="832" t="s">
        <v>6787</v>
      </c>
      <c r="H2712" s="849"/>
      <c r="I2712" s="849"/>
      <c r="J2712" s="832"/>
      <c r="K2712" s="832"/>
      <c r="L2712" s="849"/>
      <c r="M2712" s="849"/>
      <c r="N2712" s="832"/>
      <c r="O2712" s="832"/>
      <c r="P2712" s="849">
        <v>2</v>
      </c>
      <c r="Q2712" s="849">
        <v>1086</v>
      </c>
      <c r="R2712" s="837"/>
      <c r="S2712" s="850">
        <v>543</v>
      </c>
    </row>
    <row r="2713" spans="1:19" ht="14.45" customHeight="1" x14ac:dyDescent="0.2">
      <c r="A2713" s="831" t="s">
        <v>6366</v>
      </c>
      <c r="B2713" s="832" t="s">
        <v>6743</v>
      </c>
      <c r="C2713" s="832" t="s">
        <v>616</v>
      </c>
      <c r="D2713" s="832" t="s">
        <v>3275</v>
      </c>
      <c r="E2713" s="832" t="s">
        <v>6657</v>
      </c>
      <c r="F2713" s="832" t="s">
        <v>6700</v>
      </c>
      <c r="G2713" s="832" t="s">
        <v>6701</v>
      </c>
      <c r="H2713" s="849">
        <v>16</v>
      </c>
      <c r="I2713" s="849">
        <v>944</v>
      </c>
      <c r="J2713" s="832">
        <v>0.13693066434580795</v>
      </c>
      <c r="K2713" s="832">
        <v>59</v>
      </c>
      <c r="L2713" s="849">
        <v>116</v>
      </c>
      <c r="M2713" s="849">
        <v>6894</v>
      </c>
      <c r="N2713" s="832">
        <v>1</v>
      </c>
      <c r="O2713" s="832">
        <v>59.431034482758619</v>
      </c>
      <c r="P2713" s="849">
        <v>80</v>
      </c>
      <c r="Q2713" s="849">
        <v>4880</v>
      </c>
      <c r="R2713" s="837">
        <v>0.7078619089062953</v>
      </c>
      <c r="S2713" s="850">
        <v>61</v>
      </c>
    </row>
    <row r="2714" spans="1:19" ht="14.45" customHeight="1" x14ac:dyDescent="0.2">
      <c r="A2714" s="831" t="s">
        <v>6366</v>
      </c>
      <c r="B2714" s="832" t="s">
        <v>6743</v>
      </c>
      <c r="C2714" s="832" t="s">
        <v>616</v>
      </c>
      <c r="D2714" s="832" t="s">
        <v>3275</v>
      </c>
      <c r="E2714" s="832" t="s">
        <v>6657</v>
      </c>
      <c r="F2714" s="832" t="s">
        <v>6706</v>
      </c>
      <c r="G2714" s="832" t="s">
        <v>6707</v>
      </c>
      <c r="H2714" s="849"/>
      <c r="I2714" s="849"/>
      <c r="J2714" s="832"/>
      <c r="K2714" s="832"/>
      <c r="L2714" s="849">
        <v>9</v>
      </c>
      <c r="M2714" s="849">
        <v>1044</v>
      </c>
      <c r="N2714" s="832">
        <v>1</v>
      </c>
      <c r="O2714" s="832">
        <v>116</v>
      </c>
      <c r="P2714" s="849">
        <v>1</v>
      </c>
      <c r="Q2714" s="849">
        <v>116</v>
      </c>
      <c r="R2714" s="837">
        <v>0.1111111111111111</v>
      </c>
      <c r="S2714" s="850">
        <v>116</v>
      </c>
    </row>
    <row r="2715" spans="1:19" ht="14.45" customHeight="1" x14ac:dyDescent="0.2">
      <c r="A2715" s="831" t="s">
        <v>6366</v>
      </c>
      <c r="B2715" s="832" t="s">
        <v>6743</v>
      </c>
      <c r="C2715" s="832" t="s">
        <v>616</v>
      </c>
      <c r="D2715" s="832" t="s">
        <v>3275</v>
      </c>
      <c r="E2715" s="832" t="s">
        <v>6657</v>
      </c>
      <c r="F2715" s="832" t="s">
        <v>6788</v>
      </c>
      <c r="G2715" s="832" t="s">
        <v>6789</v>
      </c>
      <c r="H2715" s="849"/>
      <c r="I2715" s="849"/>
      <c r="J2715" s="832"/>
      <c r="K2715" s="832"/>
      <c r="L2715" s="849">
        <v>1</v>
      </c>
      <c r="M2715" s="849">
        <v>3832</v>
      </c>
      <c r="N2715" s="832">
        <v>1</v>
      </c>
      <c r="O2715" s="832">
        <v>3832</v>
      </c>
      <c r="P2715" s="849"/>
      <c r="Q2715" s="849"/>
      <c r="R2715" s="837"/>
      <c r="S2715" s="850"/>
    </row>
    <row r="2716" spans="1:19" ht="14.45" customHeight="1" x14ac:dyDescent="0.2">
      <c r="A2716" s="831" t="s">
        <v>6366</v>
      </c>
      <c r="B2716" s="832" t="s">
        <v>6743</v>
      </c>
      <c r="C2716" s="832" t="s">
        <v>616</v>
      </c>
      <c r="D2716" s="832" t="s">
        <v>3275</v>
      </c>
      <c r="E2716" s="832" t="s">
        <v>6657</v>
      </c>
      <c r="F2716" s="832" t="s">
        <v>6790</v>
      </c>
      <c r="G2716" s="832" t="s">
        <v>6791</v>
      </c>
      <c r="H2716" s="849"/>
      <c r="I2716" s="849"/>
      <c r="J2716" s="832"/>
      <c r="K2716" s="832"/>
      <c r="L2716" s="849">
        <v>3</v>
      </c>
      <c r="M2716" s="849">
        <v>5835</v>
      </c>
      <c r="N2716" s="832">
        <v>1</v>
      </c>
      <c r="O2716" s="832">
        <v>1945</v>
      </c>
      <c r="P2716" s="849">
        <v>2</v>
      </c>
      <c r="Q2716" s="849">
        <v>3900</v>
      </c>
      <c r="R2716" s="837">
        <v>0.66838046272493579</v>
      </c>
      <c r="S2716" s="850">
        <v>1950</v>
      </c>
    </row>
    <row r="2717" spans="1:19" ht="14.45" customHeight="1" x14ac:dyDescent="0.2">
      <c r="A2717" s="831" t="s">
        <v>6366</v>
      </c>
      <c r="B2717" s="832" t="s">
        <v>6743</v>
      </c>
      <c r="C2717" s="832" t="s">
        <v>616</v>
      </c>
      <c r="D2717" s="832" t="s">
        <v>3276</v>
      </c>
      <c r="E2717" s="832" t="s">
        <v>6368</v>
      </c>
      <c r="F2717" s="832" t="s">
        <v>6377</v>
      </c>
      <c r="G2717" s="832" t="s">
        <v>6378</v>
      </c>
      <c r="H2717" s="849"/>
      <c r="I2717" s="849"/>
      <c r="J2717" s="832"/>
      <c r="K2717" s="832"/>
      <c r="L2717" s="849">
        <v>0.1</v>
      </c>
      <c r="M2717" s="849">
        <v>15.3</v>
      </c>
      <c r="N2717" s="832">
        <v>1</v>
      </c>
      <c r="O2717" s="832">
        <v>153</v>
      </c>
      <c r="P2717" s="849"/>
      <c r="Q2717" s="849"/>
      <c r="R2717" s="837"/>
      <c r="S2717" s="850"/>
    </row>
    <row r="2718" spans="1:19" ht="14.45" customHeight="1" x14ac:dyDescent="0.2">
      <c r="A2718" s="831" t="s">
        <v>6366</v>
      </c>
      <c r="B2718" s="832" t="s">
        <v>6743</v>
      </c>
      <c r="C2718" s="832" t="s">
        <v>616</v>
      </c>
      <c r="D2718" s="832" t="s">
        <v>3276</v>
      </c>
      <c r="E2718" s="832" t="s">
        <v>6368</v>
      </c>
      <c r="F2718" s="832" t="s">
        <v>6423</v>
      </c>
      <c r="G2718" s="832" t="s">
        <v>1445</v>
      </c>
      <c r="H2718" s="849"/>
      <c r="I2718" s="849"/>
      <c r="J2718" s="832"/>
      <c r="K2718" s="832"/>
      <c r="L2718" s="849">
        <v>0.2</v>
      </c>
      <c r="M2718" s="849">
        <v>35.090000000000003</v>
      </c>
      <c r="N2718" s="832">
        <v>1</v>
      </c>
      <c r="O2718" s="832">
        <v>175.45000000000002</v>
      </c>
      <c r="P2718" s="849"/>
      <c r="Q2718" s="849"/>
      <c r="R2718" s="837"/>
      <c r="S2718" s="850"/>
    </row>
    <row r="2719" spans="1:19" ht="14.45" customHeight="1" x14ac:dyDescent="0.2">
      <c r="A2719" s="831" t="s">
        <v>6366</v>
      </c>
      <c r="B2719" s="832" t="s">
        <v>6743</v>
      </c>
      <c r="C2719" s="832" t="s">
        <v>616</v>
      </c>
      <c r="D2719" s="832" t="s">
        <v>3276</v>
      </c>
      <c r="E2719" s="832" t="s">
        <v>6368</v>
      </c>
      <c r="F2719" s="832" t="s">
        <v>6424</v>
      </c>
      <c r="G2719" s="832" t="s">
        <v>881</v>
      </c>
      <c r="H2719" s="849"/>
      <c r="I2719" s="849"/>
      <c r="J2719" s="832"/>
      <c r="K2719" s="832"/>
      <c r="L2719" s="849">
        <v>0.2</v>
      </c>
      <c r="M2719" s="849">
        <v>13.57</v>
      </c>
      <c r="N2719" s="832">
        <v>1</v>
      </c>
      <c r="O2719" s="832">
        <v>67.849999999999994</v>
      </c>
      <c r="P2719" s="849"/>
      <c r="Q2719" s="849"/>
      <c r="R2719" s="837"/>
      <c r="S2719" s="850"/>
    </row>
    <row r="2720" spans="1:19" ht="14.45" customHeight="1" x14ac:dyDescent="0.2">
      <c r="A2720" s="831" t="s">
        <v>6366</v>
      </c>
      <c r="B2720" s="832" t="s">
        <v>6743</v>
      </c>
      <c r="C2720" s="832" t="s">
        <v>616</v>
      </c>
      <c r="D2720" s="832" t="s">
        <v>3276</v>
      </c>
      <c r="E2720" s="832" t="s">
        <v>6368</v>
      </c>
      <c r="F2720" s="832" t="s">
        <v>6439</v>
      </c>
      <c r="G2720" s="832" t="s">
        <v>2816</v>
      </c>
      <c r="H2720" s="849"/>
      <c r="I2720" s="849"/>
      <c r="J2720" s="832"/>
      <c r="K2720" s="832"/>
      <c r="L2720" s="849">
        <v>0.44</v>
      </c>
      <c r="M2720" s="849">
        <v>1035.27</v>
      </c>
      <c r="N2720" s="832">
        <v>1</v>
      </c>
      <c r="O2720" s="832">
        <v>2352.8863636363635</v>
      </c>
      <c r="P2720" s="849"/>
      <c r="Q2720" s="849"/>
      <c r="R2720" s="837"/>
      <c r="S2720" s="850"/>
    </row>
    <row r="2721" spans="1:19" ht="14.45" customHeight="1" x14ac:dyDescent="0.2">
      <c r="A2721" s="831" t="s">
        <v>6366</v>
      </c>
      <c r="B2721" s="832" t="s">
        <v>6743</v>
      </c>
      <c r="C2721" s="832" t="s">
        <v>616</v>
      </c>
      <c r="D2721" s="832" t="s">
        <v>3276</v>
      </c>
      <c r="E2721" s="832" t="s">
        <v>6368</v>
      </c>
      <c r="F2721" s="832" t="s">
        <v>6489</v>
      </c>
      <c r="G2721" s="832" t="s">
        <v>6488</v>
      </c>
      <c r="H2721" s="849"/>
      <c r="I2721" s="849"/>
      <c r="J2721" s="832"/>
      <c r="K2721" s="832"/>
      <c r="L2721" s="849">
        <v>1.1299999999999999</v>
      </c>
      <c r="M2721" s="849">
        <v>247.36</v>
      </c>
      <c r="N2721" s="832">
        <v>1</v>
      </c>
      <c r="O2721" s="832">
        <v>218.90265486725667</v>
      </c>
      <c r="P2721" s="849"/>
      <c r="Q2721" s="849"/>
      <c r="R2721" s="837"/>
      <c r="S2721" s="850"/>
    </row>
    <row r="2722" spans="1:19" ht="14.45" customHeight="1" x14ac:dyDescent="0.2">
      <c r="A2722" s="831" t="s">
        <v>6366</v>
      </c>
      <c r="B2722" s="832" t="s">
        <v>6743</v>
      </c>
      <c r="C2722" s="832" t="s">
        <v>616</v>
      </c>
      <c r="D2722" s="832" t="s">
        <v>3276</v>
      </c>
      <c r="E2722" s="832" t="s">
        <v>6368</v>
      </c>
      <c r="F2722" s="832" t="s">
        <v>6497</v>
      </c>
      <c r="G2722" s="832" t="s">
        <v>2816</v>
      </c>
      <c r="H2722" s="849"/>
      <c r="I2722" s="849"/>
      <c r="J2722" s="832"/>
      <c r="K2722" s="832"/>
      <c r="L2722" s="849">
        <v>0.39</v>
      </c>
      <c r="M2722" s="849">
        <v>305.87</v>
      </c>
      <c r="N2722" s="832">
        <v>1</v>
      </c>
      <c r="O2722" s="832">
        <v>784.28205128205127</v>
      </c>
      <c r="P2722" s="849"/>
      <c r="Q2722" s="849"/>
      <c r="R2722" s="837"/>
      <c r="S2722" s="850"/>
    </row>
    <row r="2723" spans="1:19" ht="14.45" customHeight="1" x14ac:dyDescent="0.2">
      <c r="A2723" s="831" t="s">
        <v>6366</v>
      </c>
      <c r="B2723" s="832" t="s">
        <v>6743</v>
      </c>
      <c r="C2723" s="832" t="s">
        <v>616</v>
      </c>
      <c r="D2723" s="832" t="s">
        <v>3276</v>
      </c>
      <c r="E2723" s="832" t="s">
        <v>6368</v>
      </c>
      <c r="F2723" s="832" t="s">
        <v>6535</v>
      </c>
      <c r="G2723" s="832" t="s">
        <v>3029</v>
      </c>
      <c r="H2723" s="849"/>
      <c r="I2723" s="849"/>
      <c r="J2723" s="832"/>
      <c r="K2723" s="832"/>
      <c r="L2723" s="849">
        <v>0.05</v>
      </c>
      <c r="M2723" s="849">
        <v>13.7</v>
      </c>
      <c r="N2723" s="832">
        <v>1</v>
      </c>
      <c r="O2723" s="832">
        <v>273.99999999999994</v>
      </c>
      <c r="P2723" s="849"/>
      <c r="Q2723" s="849"/>
      <c r="R2723" s="837"/>
      <c r="S2723" s="850"/>
    </row>
    <row r="2724" spans="1:19" ht="14.45" customHeight="1" x14ac:dyDescent="0.2">
      <c r="A2724" s="831" t="s">
        <v>6366</v>
      </c>
      <c r="B2724" s="832" t="s">
        <v>6743</v>
      </c>
      <c r="C2724" s="832" t="s">
        <v>616</v>
      </c>
      <c r="D2724" s="832" t="s">
        <v>3276</v>
      </c>
      <c r="E2724" s="832" t="s">
        <v>6657</v>
      </c>
      <c r="F2724" s="832" t="s">
        <v>6682</v>
      </c>
      <c r="G2724" s="832" t="s">
        <v>6683</v>
      </c>
      <c r="H2724" s="849"/>
      <c r="I2724" s="849"/>
      <c r="J2724" s="832"/>
      <c r="K2724" s="832"/>
      <c r="L2724" s="849"/>
      <c r="M2724" s="849"/>
      <c r="N2724" s="832"/>
      <c r="O2724" s="832"/>
      <c r="P2724" s="849">
        <v>1</v>
      </c>
      <c r="Q2724" s="849">
        <v>33.33</v>
      </c>
      <c r="R2724" s="837"/>
      <c r="S2724" s="850">
        <v>33.33</v>
      </c>
    </row>
    <row r="2725" spans="1:19" ht="14.45" customHeight="1" x14ac:dyDescent="0.2">
      <c r="A2725" s="831" t="s">
        <v>6366</v>
      </c>
      <c r="B2725" s="832" t="s">
        <v>6743</v>
      </c>
      <c r="C2725" s="832" t="s">
        <v>616</v>
      </c>
      <c r="D2725" s="832" t="s">
        <v>3276</v>
      </c>
      <c r="E2725" s="832" t="s">
        <v>6657</v>
      </c>
      <c r="F2725" s="832" t="s">
        <v>6690</v>
      </c>
      <c r="G2725" s="832" t="s">
        <v>6691</v>
      </c>
      <c r="H2725" s="849"/>
      <c r="I2725" s="849"/>
      <c r="J2725" s="832"/>
      <c r="K2725" s="832"/>
      <c r="L2725" s="849"/>
      <c r="M2725" s="849"/>
      <c r="N2725" s="832"/>
      <c r="O2725" s="832"/>
      <c r="P2725" s="849">
        <v>1</v>
      </c>
      <c r="Q2725" s="849">
        <v>358</v>
      </c>
      <c r="R2725" s="837"/>
      <c r="S2725" s="850">
        <v>358</v>
      </c>
    </row>
    <row r="2726" spans="1:19" ht="14.45" customHeight="1" x14ac:dyDescent="0.2">
      <c r="A2726" s="831" t="s">
        <v>6366</v>
      </c>
      <c r="B2726" s="832" t="s">
        <v>6743</v>
      </c>
      <c r="C2726" s="832" t="s">
        <v>616</v>
      </c>
      <c r="D2726" s="832" t="s">
        <v>3281</v>
      </c>
      <c r="E2726" s="832" t="s">
        <v>6368</v>
      </c>
      <c r="F2726" s="832" t="s">
        <v>6371</v>
      </c>
      <c r="G2726" s="832" t="s">
        <v>6370</v>
      </c>
      <c r="H2726" s="849"/>
      <c r="I2726" s="849"/>
      <c r="J2726" s="832"/>
      <c r="K2726" s="832"/>
      <c r="L2726" s="849">
        <v>0.2</v>
      </c>
      <c r="M2726" s="849">
        <v>21.65</v>
      </c>
      <c r="N2726" s="832">
        <v>1</v>
      </c>
      <c r="O2726" s="832">
        <v>108.24999999999999</v>
      </c>
      <c r="P2726" s="849"/>
      <c r="Q2726" s="849"/>
      <c r="R2726" s="837"/>
      <c r="S2726" s="850"/>
    </row>
    <row r="2727" spans="1:19" ht="14.45" customHeight="1" x14ac:dyDescent="0.2">
      <c r="A2727" s="831" t="s">
        <v>6366</v>
      </c>
      <c r="B2727" s="832" t="s">
        <v>6743</v>
      </c>
      <c r="C2727" s="832" t="s">
        <v>616</v>
      </c>
      <c r="D2727" s="832" t="s">
        <v>3281</v>
      </c>
      <c r="E2727" s="832" t="s">
        <v>6368</v>
      </c>
      <c r="F2727" s="832" t="s">
        <v>6377</v>
      </c>
      <c r="G2727" s="832" t="s">
        <v>6378</v>
      </c>
      <c r="H2727" s="849"/>
      <c r="I2727" s="849"/>
      <c r="J2727" s="832"/>
      <c r="K2727" s="832"/>
      <c r="L2727" s="849">
        <v>0.30000000000000004</v>
      </c>
      <c r="M2727" s="849">
        <v>45.900000000000006</v>
      </c>
      <c r="N2727" s="832">
        <v>1</v>
      </c>
      <c r="O2727" s="832">
        <v>153</v>
      </c>
      <c r="P2727" s="849"/>
      <c r="Q2727" s="849"/>
      <c r="R2727" s="837"/>
      <c r="S2727" s="850"/>
    </row>
    <row r="2728" spans="1:19" ht="14.45" customHeight="1" x14ac:dyDescent="0.2">
      <c r="A2728" s="831" t="s">
        <v>6366</v>
      </c>
      <c r="B2728" s="832" t="s">
        <v>6743</v>
      </c>
      <c r="C2728" s="832" t="s">
        <v>616</v>
      </c>
      <c r="D2728" s="832" t="s">
        <v>3281</v>
      </c>
      <c r="E2728" s="832" t="s">
        <v>6368</v>
      </c>
      <c r="F2728" s="832" t="s">
        <v>6423</v>
      </c>
      <c r="G2728" s="832" t="s">
        <v>1445</v>
      </c>
      <c r="H2728" s="849"/>
      <c r="I2728" s="849"/>
      <c r="J2728" s="832"/>
      <c r="K2728" s="832"/>
      <c r="L2728" s="849">
        <v>0.4</v>
      </c>
      <c r="M2728" s="849">
        <v>70.180000000000007</v>
      </c>
      <c r="N2728" s="832">
        <v>1</v>
      </c>
      <c r="O2728" s="832">
        <v>175.45000000000002</v>
      </c>
      <c r="P2728" s="849"/>
      <c r="Q2728" s="849"/>
      <c r="R2728" s="837"/>
      <c r="S2728" s="850"/>
    </row>
    <row r="2729" spans="1:19" ht="14.45" customHeight="1" x14ac:dyDescent="0.2">
      <c r="A2729" s="831" t="s">
        <v>6366</v>
      </c>
      <c r="B2729" s="832" t="s">
        <v>6743</v>
      </c>
      <c r="C2729" s="832" t="s">
        <v>616</v>
      </c>
      <c r="D2729" s="832" t="s">
        <v>3281</v>
      </c>
      <c r="E2729" s="832" t="s">
        <v>6368</v>
      </c>
      <c r="F2729" s="832" t="s">
        <v>6424</v>
      </c>
      <c r="G2729" s="832" t="s">
        <v>881</v>
      </c>
      <c r="H2729" s="849"/>
      <c r="I2729" s="849"/>
      <c r="J2729" s="832"/>
      <c r="K2729" s="832"/>
      <c r="L2729" s="849">
        <v>0.60000000000000009</v>
      </c>
      <c r="M2729" s="849">
        <v>39.57</v>
      </c>
      <c r="N2729" s="832">
        <v>1</v>
      </c>
      <c r="O2729" s="832">
        <v>65.949999999999989</v>
      </c>
      <c r="P2729" s="849"/>
      <c r="Q2729" s="849"/>
      <c r="R2729" s="837"/>
      <c r="S2729" s="850"/>
    </row>
    <row r="2730" spans="1:19" ht="14.45" customHeight="1" x14ac:dyDescent="0.2">
      <c r="A2730" s="831" t="s">
        <v>6366</v>
      </c>
      <c r="B2730" s="832" t="s">
        <v>6743</v>
      </c>
      <c r="C2730" s="832" t="s">
        <v>616</v>
      </c>
      <c r="D2730" s="832" t="s">
        <v>3281</v>
      </c>
      <c r="E2730" s="832" t="s">
        <v>6368</v>
      </c>
      <c r="F2730" s="832" t="s">
        <v>6432</v>
      </c>
      <c r="G2730" s="832" t="s">
        <v>6433</v>
      </c>
      <c r="H2730" s="849"/>
      <c r="I2730" s="849"/>
      <c r="J2730" s="832"/>
      <c r="K2730" s="832"/>
      <c r="L2730" s="849">
        <v>0.4</v>
      </c>
      <c r="M2730" s="849">
        <v>46.92</v>
      </c>
      <c r="N2730" s="832">
        <v>1</v>
      </c>
      <c r="O2730" s="832">
        <v>117.3</v>
      </c>
      <c r="P2730" s="849"/>
      <c r="Q2730" s="849"/>
      <c r="R2730" s="837"/>
      <c r="S2730" s="850"/>
    </row>
    <row r="2731" spans="1:19" ht="14.45" customHeight="1" x14ac:dyDescent="0.2">
      <c r="A2731" s="831" t="s">
        <v>6366</v>
      </c>
      <c r="B2731" s="832" t="s">
        <v>6743</v>
      </c>
      <c r="C2731" s="832" t="s">
        <v>616</v>
      </c>
      <c r="D2731" s="832" t="s">
        <v>3281</v>
      </c>
      <c r="E2731" s="832" t="s">
        <v>6368</v>
      </c>
      <c r="F2731" s="832" t="s">
        <v>6487</v>
      </c>
      <c r="G2731" s="832" t="s">
        <v>6488</v>
      </c>
      <c r="H2731" s="849"/>
      <c r="I2731" s="849"/>
      <c r="J2731" s="832"/>
      <c r="K2731" s="832"/>
      <c r="L2731" s="849">
        <v>0.51</v>
      </c>
      <c r="M2731" s="849">
        <v>268.16000000000003</v>
      </c>
      <c r="N2731" s="832">
        <v>1</v>
      </c>
      <c r="O2731" s="832">
        <v>525.80392156862752</v>
      </c>
      <c r="P2731" s="849"/>
      <c r="Q2731" s="849"/>
      <c r="R2731" s="837"/>
      <c r="S2731" s="850"/>
    </row>
    <row r="2732" spans="1:19" ht="14.45" customHeight="1" x14ac:dyDescent="0.2">
      <c r="A2732" s="831" t="s">
        <v>6366</v>
      </c>
      <c r="B2732" s="832" t="s">
        <v>6743</v>
      </c>
      <c r="C2732" s="832" t="s">
        <v>616</v>
      </c>
      <c r="D2732" s="832" t="s">
        <v>3281</v>
      </c>
      <c r="E2732" s="832" t="s">
        <v>6368</v>
      </c>
      <c r="F2732" s="832" t="s">
        <v>6497</v>
      </c>
      <c r="G2732" s="832" t="s">
        <v>2816</v>
      </c>
      <c r="H2732" s="849"/>
      <c r="I2732" s="849"/>
      <c r="J2732" s="832"/>
      <c r="K2732" s="832"/>
      <c r="L2732" s="849">
        <v>3.11</v>
      </c>
      <c r="M2732" s="849">
        <v>2439.16</v>
      </c>
      <c r="N2732" s="832">
        <v>1</v>
      </c>
      <c r="O2732" s="832">
        <v>784.29581993569127</v>
      </c>
      <c r="P2732" s="849"/>
      <c r="Q2732" s="849"/>
      <c r="R2732" s="837"/>
      <c r="S2732" s="850"/>
    </row>
    <row r="2733" spans="1:19" ht="14.45" customHeight="1" x14ac:dyDescent="0.2">
      <c r="A2733" s="831" t="s">
        <v>6366</v>
      </c>
      <c r="B2733" s="832" t="s">
        <v>6743</v>
      </c>
      <c r="C2733" s="832" t="s">
        <v>616</v>
      </c>
      <c r="D2733" s="832" t="s">
        <v>3281</v>
      </c>
      <c r="E2733" s="832" t="s">
        <v>6368</v>
      </c>
      <c r="F2733" s="832" t="s">
        <v>6521</v>
      </c>
      <c r="G2733" s="832" t="s">
        <v>6522</v>
      </c>
      <c r="H2733" s="849"/>
      <c r="I2733" s="849"/>
      <c r="J2733" s="832"/>
      <c r="K2733" s="832"/>
      <c r="L2733" s="849">
        <v>0.72</v>
      </c>
      <c r="M2733" s="849">
        <v>297.45999999999998</v>
      </c>
      <c r="N2733" s="832">
        <v>1</v>
      </c>
      <c r="O2733" s="832">
        <v>413.13888888888886</v>
      </c>
      <c r="P2733" s="849"/>
      <c r="Q2733" s="849"/>
      <c r="R2733" s="837"/>
      <c r="S2733" s="850"/>
    </row>
    <row r="2734" spans="1:19" ht="14.45" customHeight="1" x14ac:dyDescent="0.2">
      <c r="A2734" s="831" t="s">
        <v>6366</v>
      </c>
      <c r="B2734" s="832" t="s">
        <v>6743</v>
      </c>
      <c r="C2734" s="832" t="s">
        <v>616</v>
      </c>
      <c r="D2734" s="832" t="s">
        <v>3281</v>
      </c>
      <c r="E2734" s="832" t="s">
        <v>6368</v>
      </c>
      <c r="F2734" s="832" t="s">
        <v>6535</v>
      </c>
      <c r="G2734" s="832" t="s">
        <v>3029</v>
      </c>
      <c r="H2734" s="849"/>
      <c r="I2734" s="849"/>
      <c r="J2734" s="832"/>
      <c r="K2734" s="832"/>
      <c r="L2734" s="849">
        <v>0.15000000000000002</v>
      </c>
      <c r="M2734" s="849">
        <v>41.099999999999994</v>
      </c>
      <c r="N2734" s="832">
        <v>1</v>
      </c>
      <c r="O2734" s="832">
        <v>273.99999999999994</v>
      </c>
      <c r="P2734" s="849"/>
      <c r="Q2734" s="849"/>
      <c r="R2734" s="837"/>
      <c r="S2734" s="850"/>
    </row>
    <row r="2735" spans="1:19" ht="14.45" customHeight="1" x14ac:dyDescent="0.2">
      <c r="A2735" s="831" t="s">
        <v>6366</v>
      </c>
      <c r="B2735" s="832" t="s">
        <v>6743</v>
      </c>
      <c r="C2735" s="832" t="s">
        <v>616</v>
      </c>
      <c r="D2735" s="832" t="s">
        <v>3281</v>
      </c>
      <c r="E2735" s="832" t="s">
        <v>6368</v>
      </c>
      <c r="F2735" s="832" t="s">
        <v>6570</v>
      </c>
      <c r="G2735" s="832" t="s">
        <v>3190</v>
      </c>
      <c r="H2735" s="849"/>
      <c r="I2735" s="849"/>
      <c r="J2735" s="832"/>
      <c r="K2735" s="832"/>
      <c r="L2735" s="849">
        <v>1</v>
      </c>
      <c r="M2735" s="849">
        <v>1186.57</v>
      </c>
      <c r="N2735" s="832">
        <v>1</v>
      </c>
      <c r="O2735" s="832">
        <v>1186.57</v>
      </c>
      <c r="P2735" s="849"/>
      <c r="Q2735" s="849"/>
      <c r="R2735" s="837"/>
      <c r="S2735" s="850"/>
    </row>
    <row r="2736" spans="1:19" ht="14.45" customHeight="1" x14ac:dyDescent="0.2">
      <c r="A2736" s="831" t="s">
        <v>6366</v>
      </c>
      <c r="B2736" s="832" t="s">
        <v>6743</v>
      </c>
      <c r="C2736" s="832" t="s">
        <v>616</v>
      </c>
      <c r="D2736" s="832" t="s">
        <v>3281</v>
      </c>
      <c r="E2736" s="832" t="s">
        <v>6657</v>
      </c>
      <c r="F2736" s="832" t="s">
        <v>6662</v>
      </c>
      <c r="G2736" s="832" t="s">
        <v>6663</v>
      </c>
      <c r="H2736" s="849"/>
      <c r="I2736" s="849"/>
      <c r="J2736" s="832"/>
      <c r="K2736" s="832"/>
      <c r="L2736" s="849">
        <v>2</v>
      </c>
      <c r="M2736" s="849">
        <v>294</v>
      </c>
      <c r="N2736" s="832">
        <v>1</v>
      </c>
      <c r="O2736" s="832">
        <v>147</v>
      </c>
      <c r="P2736" s="849"/>
      <c r="Q2736" s="849"/>
      <c r="R2736" s="837"/>
      <c r="S2736" s="850"/>
    </row>
    <row r="2737" spans="1:19" ht="14.45" customHeight="1" x14ac:dyDescent="0.2">
      <c r="A2737" s="831" t="s">
        <v>6366</v>
      </c>
      <c r="B2737" s="832" t="s">
        <v>6743</v>
      </c>
      <c r="C2737" s="832" t="s">
        <v>616</v>
      </c>
      <c r="D2737" s="832" t="s">
        <v>3281</v>
      </c>
      <c r="E2737" s="832" t="s">
        <v>6657</v>
      </c>
      <c r="F2737" s="832" t="s">
        <v>6666</v>
      </c>
      <c r="G2737" s="832" t="s">
        <v>6667</v>
      </c>
      <c r="H2737" s="849"/>
      <c r="I2737" s="849"/>
      <c r="J2737" s="832"/>
      <c r="K2737" s="832"/>
      <c r="L2737" s="849">
        <v>6</v>
      </c>
      <c r="M2737" s="849">
        <v>222</v>
      </c>
      <c r="N2737" s="832">
        <v>1</v>
      </c>
      <c r="O2737" s="832">
        <v>37</v>
      </c>
      <c r="P2737" s="849"/>
      <c r="Q2737" s="849"/>
      <c r="R2737" s="837"/>
      <c r="S2737" s="850"/>
    </row>
    <row r="2738" spans="1:19" ht="14.45" customHeight="1" x14ac:dyDescent="0.2">
      <c r="A2738" s="831" t="s">
        <v>6366</v>
      </c>
      <c r="B2738" s="832" t="s">
        <v>6743</v>
      </c>
      <c r="C2738" s="832" t="s">
        <v>616</v>
      </c>
      <c r="D2738" s="832" t="s">
        <v>3281</v>
      </c>
      <c r="E2738" s="832" t="s">
        <v>6657</v>
      </c>
      <c r="F2738" s="832" t="s">
        <v>6674</v>
      </c>
      <c r="G2738" s="832" t="s">
        <v>6675</v>
      </c>
      <c r="H2738" s="849"/>
      <c r="I2738" s="849"/>
      <c r="J2738" s="832"/>
      <c r="K2738" s="832"/>
      <c r="L2738" s="849">
        <v>6</v>
      </c>
      <c r="M2738" s="849">
        <v>1068</v>
      </c>
      <c r="N2738" s="832">
        <v>1</v>
      </c>
      <c r="O2738" s="832">
        <v>178</v>
      </c>
      <c r="P2738" s="849"/>
      <c r="Q2738" s="849"/>
      <c r="R2738" s="837"/>
      <c r="S2738" s="850"/>
    </row>
    <row r="2739" spans="1:19" ht="14.45" customHeight="1" x14ac:dyDescent="0.2">
      <c r="A2739" s="831" t="s">
        <v>6366</v>
      </c>
      <c r="B2739" s="832" t="s">
        <v>6743</v>
      </c>
      <c r="C2739" s="832" t="s">
        <v>616</v>
      </c>
      <c r="D2739" s="832" t="s">
        <v>3281</v>
      </c>
      <c r="E2739" s="832" t="s">
        <v>6657</v>
      </c>
      <c r="F2739" s="832" t="s">
        <v>6680</v>
      </c>
      <c r="G2739" s="832" t="s">
        <v>6681</v>
      </c>
      <c r="H2739" s="849"/>
      <c r="I2739" s="849"/>
      <c r="J2739" s="832"/>
      <c r="K2739" s="832"/>
      <c r="L2739" s="849">
        <v>7</v>
      </c>
      <c r="M2739" s="849">
        <v>1708</v>
      </c>
      <c r="N2739" s="832">
        <v>1</v>
      </c>
      <c r="O2739" s="832">
        <v>244</v>
      </c>
      <c r="P2739" s="849"/>
      <c r="Q2739" s="849"/>
      <c r="R2739" s="837"/>
      <c r="S2739" s="850"/>
    </row>
    <row r="2740" spans="1:19" ht="14.45" customHeight="1" x14ac:dyDescent="0.2">
      <c r="A2740" s="831" t="s">
        <v>6366</v>
      </c>
      <c r="B2740" s="832" t="s">
        <v>6743</v>
      </c>
      <c r="C2740" s="832" t="s">
        <v>616</v>
      </c>
      <c r="D2740" s="832" t="s">
        <v>3281</v>
      </c>
      <c r="E2740" s="832" t="s">
        <v>6657</v>
      </c>
      <c r="F2740" s="832" t="s">
        <v>6684</v>
      </c>
      <c r="G2740" s="832" t="s">
        <v>6685</v>
      </c>
      <c r="H2740" s="849"/>
      <c r="I2740" s="849"/>
      <c r="J2740" s="832"/>
      <c r="K2740" s="832"/>
      <c r="L2740" s="849">
        <v>6</v>
      </c>
      <c r="M2740" s="849">
        <v>222</v>
      </c>
      <c r="N2740" s="832">
        <v>1</v>
      </c>
      <c r="O2740" s="832">
        <v>37</v>
      </c>
      <c r="P2740" s="849"/>
      <c r="Q2740" s="849"/>
      <c r="R2740" s="837"/>
      <c r="S2740" s="850"/>
    </row>
    <row r="2741" spans="1:19" ht="14.45" customHeight="1" x14ac:dyDescent="0.2">
      <c r="A2741" s="831" t="s">
        <v>6366</v>
      </c>
      <c r="B2741" s="832" t="s">
        <v>6743</v>
      </c>
      <c r="C2741" s="832" t="s">
        <v>616</v>
      </c>
      <c r="D2741" s="832" t="s">
        <v>3281</v>
      </c>
      <c r="E2741" s="832" t="s">
        <v>6657</v>
      </c>
      <c r="F2741" s="832" t="s">
        <v>6688</v>
      </c>
      <c r="G2741" s="832" t="s">
        <v>6689</v>
      </c>
      <c r="H2741" s="849"/>
      <c r="I2741" s="849"/>
      <c r="J2741" s="832"/>
      <c r="K2741" s="832"/>
      <c r="L2741" s="849">
        <v>1</v>
      </c>
      <c r="M2741" s="849">
        <v>32</v>
      </c>
      <c r="N2741" s="832">
        <v>1</v>
      </c>
      <c r="O2741" s="832">
        <v>32</v>
      </c>
      <c r="P2741" s="849"/>
      <c r="Q2741" s="849"/>
      <c r="R2741" s="837"/>
      <c r="S2741" s="850"/>
    </row>
    <row r="2742" spans="1:19" ht="14.45" customHeight="1" x14ac:dyDescent="0.2">
      <c r="A2742" s="831" t="s">
        <v>6366</v>
      </c>
      <c r="B2742" s="832" t="s">
        <v>6743</v>
      </c>
      <c r="C2742" s="832" t="s">
        <v>616</v>
      </c>
      <c r="D2742" s="832" t="s">
        <v>3281</v>
      </c>
      <c r="E2742" s="832" t="s">
        <v>6657</v>
      </c>
      <c r="F2742" s="832" t="s">
        <v>6694</v>
      </c>
      <c r="G2742" s="832" t="s">
        <v>6695</v>
      </c>
      <c r="H2742" s="849"/>
      <c r="I2742" s="849"/>
      <c r="J2742" s="832"/>
      <c r="K2742" s="832"/>
      <c r="L2742" s="849">
        <v>3</v>
      </c>
      <c r="M2742" s="849">
        <v>396</v>
      </c>
      <c r="N2742" s="832">
        <v>1</v>
      </c>
      <c r="O2742" s="832">
        <v>132</v>
      </c>
      <c r="P2742" s="849"/>
      <c r="Q2742" s="849"/>
      <c r="R2742" s="837"/>
      <c r="S2742" s="850"/>
    </row>
    <row r="2743" spans="1:19" ht="14.45" customHeight="1" x14ac:dyDescent="0.2">
      <c r="A2743" s="831" t="s">
        <v>6366</v>
      </c>
      <c r="B2743" s="832" t="s">
        <v>6743</v>
      </c>
      <c r="C2743" s="832" t="s">
        <v>616</v>
      </c>
      <c r="D2743" s="832" t="s">
        <v>3281</v>
      </c>
      <c r="E2743" s="832" t="s">
        <v>6657</v>
      </c>
      <c r="F2743" s="832" t="s">
        <v>6700</v>
      </c>
      <c r="G2743" s="832" t="s">
        <v>6701</v>
      </c>
      <c r="H2743" s="849"/>
      <c r="I2743" s="849"/>
      <c r="J2743" s="832"/>
      <c r="K2743" s="832"/>
      <c r="L2743" s="849">
        <v>7</v>
      </c>
      <c r="M2743" s="849">
        <v>413</v>
      </c>
      <c r="N2743" s="832">
        <v>1</v>
      </c>
      <c r="O2743" s="832">
        <v>59</v>
      </c>
      <c r="P2743" s="849"/>
      <c r="Q2743" s="849"/>
      <c r="R2743" s="837"/>
      <c r="S2743" s="850"/>
    </row>
    <row r="2744" spans="1:19" ht="14.45" customHeight="1" x14ac:dyDescent="0.2">
      <c r="A2744" s="831" t="s">
        <v>6366</v>
      </c>
      <c r="B2744" s="832" t="s">
        <v>6743</v>
      </c>
      <c r="C2744" s="832" t="s">
        <v>616</v>
      </c>
      <c r="D2744" s="832" t="s">
        <v>6814</v>
      </c>
      <c r="E2744" s="832" t="s">
        <v>6368</v>
      </c>
      <c r="F2744" s="832" t="s">
        <v>6502</v>
      </c>
      <c r="G2744" s="832" t="s">
        <v>6503</v>
      </c>
      <c r="H2744" s="849"/>
      <c r="I2744" s="849"/>
      <c r="J2744" s="832"/>
      <c r="K2744" s="832"/>
      <c r="L2744" s="849"/>
      <c r="M2744" s="849"/>
      <c r="N2744" s="832"/>
      <c r="O2744" s="832"/>
      <c r="P2744" s="849">
        <v>1.05</v>
      </c>
      <c r="Q2744" s="849">
        <v>162.36000000000001</v>
      </c>
      <c r="R2744" s="837"/>
      <c r="S2744" s="850">
        <v>154.62857142857143</v>
      </c>
    </row>
    <row r="2745" spans="1:19" ht="14.45" customHeight="1" x14ac:dyDescent="0.2">
      <c r="A2745" s="831" t="s">
        <v>6366</v>
      </c>
      <c r="B2745" s="832" t="s">
        <v>6743</v>
      </c>
      <c r="C2745" s="832" t="s">
        <v>616</v>
      </c>
      <c r="D2745" s="832" t="s">
        <v>6814</v>
      </c>
      <c r="E2745" s="832" t="s">
        <v>6368</v>
      </c>
      <c r="F2745" s="832" t="s">
        <v>6590</v>
      </c>
      <c r="G2745" s="832" t="s">
        <v>793</v>
      </c>
      <c r="H2745" s="849"/>
      <c r="I2745" s="849"/>
      <c r="J2745" s="832"/>
      <c r="K2745" s="832"/>
      <c r="L2745" s="849"/>
      <c r="M2745" s="849"/>
      <c r="N2745" s="832"/>
      <c r="O2745" s="832"/>
      <c r="P2745" s="849">
        <v>0.5</v>
      </c>
      <c r="Q2745" s="849">
        <v>55.5</v>
      </c>
      <c r="R2745" s="837"/>
      <c r="S2745" s="850">
        <v>111</v>
      </c>
    </row>
    <row r="2746" spans="1:19" ht="14.45" customHeight="1" x14ac:dyDescent="0.2">
      <c r="A2746" s="831" t="s">
        <v>6366</v>
      </c>
      <c r="B2746" s="832" t="s">
        <v>6743</v>
      </c>
      <c r="C2746" s="832" t="s">
        <v>616</v>
      </c>
      <c r="D2746" s="832" t="s">
        <v>6814</v>
      </c>
      <c r="E2746" s="832" t="s">
        <v>6368</v>
      </c>
      <c r="F2746" s="832" t="s">
        <v>6596</v>
      </c>
      <c r="G2746" s="832" t="s">
        <v>1146</v>
      </c>
      <c r="H2746" s="849"/>
      <c r="I2746" s="849"/>
      <c r="J2746" s="832"/>
      <c r="K2746" s="832"/>
      <c r="L2746" s="849"/>
      <c r="M2746" s="849"/>
      <c r="N2746" s="832"/>
      <c r="O2746" s="832"/>
      <c r="P2746" s="849">
        <v>1.19</v>
      </c>
      <c r="Q2746" s="849">
        <v>501.25</v>
      </c>
      <c r="R2746" s="837"/>
      <c r="S2746" s="850">
        <v>421.218487394958</v>
      </c>
    </row>
    <row r="2747" spans="1:19" ht="14.45" customHeight="1" x14ac:dyDescent="0.2">
      <c r="A2747" s="831" t="s">
        <v>6366</v>
      </c>
      <c r="B2747" s="832" t="s">
        <v>6743</v>
      </c>
      <c r="C2747" s="832" t="s">
        <v>616</v>
      </c>
      <c r="D2747" s="832" t="s">
        <v>6814</v>
      </c>
      <c r="E2747" s="832" t="s">
        <v>6644</v>
      </c>
      <c r="F2747" s="832" t="s">
        <v>6647</v>
      </c>
      <c r="G2747" s="832" t="s">
        <v>6648</v>
      </c>
      <c r="H2747" s="849"/>
      <c r="I2747" s="849"/>
      <c r="J2747" s="832"/>
      <c r="K2747" s="832"/>
      <c r="L2747" s="849"/>
      <c r="M2747" s="849"/>
      <c r="N2747" s="832"/>
      <c r="O2747" s="832"/>
      <c r="P2747" s="849">
        <v>1</v>
      </c>
      <c r="Q2747" s="849">
        <v>562.65</v>
      </c>
      <c r="R2747" s="837"/>
      <c r="S2747" s="850">
        <v>562.65</v>
      </c>
    </row>
    <row r="2748" spans="1:19" ht="14.45" customHeight="1" x14ac:dyDescent="0.2">
      <c r="A2748" s="831" t="s">
        <v>6366</v>
      </c>
      <c r="B2748" s="832" t="s">
        <v>6743</v>
      </c>
      <c r="C2748" s="832" t="s">
        <v>616</v>
      </c>
      <c r="D2748" s="832" t="s">
        <v>3282</v>
      </c>
      <c r="E2748" s="832" t="s">
        <v>6368</v>
      </c>
      <c r="F2748" s="832" t="s">
        <v>6369</v>
      </c>
      <c r="G2748" s="832" t="s">
        <v>6370</v>
      </c>
      <c r="H2748" s="849"/>
      <c r="I2748" s="849"/>
      <c r="J2748" s="832"/>
      <c r="K2748" s="832"/>
      <c r="L2748" s="849">
        <v>7.6</v>
      </c>
      <c r="M2748" s="849">
        <v>411.17</v>
      </c>
      <c r="N2748" s="832">
        <v>1</v>
      </c>
      <c r="O2748" s="832">
        <v>54.101315789473688</v>
      </c>
      <c r="P2748" s="849">
        <v>32.1</v>
      </c>
      <c r="Q2748" s="849">
        <v>1743.73</v>
      </c>
      <c r="R2748" s="837">
        <v>4.2408979254323027</v>
      </c>
      <c r="S2748" s="850">
        <v>54.321806853582551</v>
      </c>
    </row>
    <row r="2749" spans="1:19" ht="14.45" customHeight="1" x14ac:dyDescent="0.2">
      <c r="A2749" s="831" t="s">
        <v>6366</v>
      </c>
      <c r="B2749" s="832" t="s">
        <v>6743</v>
      </c>
      <c r="C2749" s="832" t="s">
        <v>616</v>
      </c>
      <c r="D2749" s="832" t="s">
        <v>3282</v>
      </c>
      <c r="E2749" s="832" t="s">
        <v>6368</v>
      </c>
      <c r="F2749" s="832" t="s">
        <v>6371</v>
      </c>
      <c r="G2749" s="832" t="s">
        <v>6370</v>
      </c>
      <c r="H2749" s="849"/>
      <c r="I2749" s="849"/>
      <c r="J2749" s="832"/>
      <c r="K2749" s="832"/>
      <c r="L2749" s="849">
        <v>4.4000000000000004</v>
      </c>
      <c r="M2749" s="849">
        <v>476.33</v>
      </c>
      <c r="N2749" s="832">
        <v>1</v>
      </c>
      <c r="O2749" s="832">
        <v>108.25681818181818</v>
      </c>
      <c r="P2749" s="849">
        <v>10.6</v>
      </c>
      <c r="Q2749" s="849">
        <v>1152.08</v>
      </c>
      <c r="R2749" s="837">
        <v>2.4186593328154848</v>
      </c>
      <c r="S2749" s="850">
        <v>108.68679245283019</v>
      </c>
    </row>
    <row r="2750" spans="1:19" ht="14.45" customHeight="1" x14ac:dyDescent="0.2">
      <c r="A2750" s="831" t="s">
        <v>6366</v>
      </c>
      <c r="B2750" s="832" t="s">
        <v>6743</v>
      </c>
      <c r="C2750" s="832" t="s">
        <v>616</v>
      </c>
      <c r="D2750" s="832" t="s">
        <v>3282</v>
      </c>
      <c r="E2750" s="832" t="s">
        <v>6368</v>
      </c>
      <c r="F2750" s="832" t="s">
        <v>6375</v>
      </c>
      <c r="G2750" s="832" t="s">
        <v>6376</v>
      </c>
      <c r="H2750" s="849"/>
      <c r="I2750" s="849"/>
      <c r="J2750" s="832"/>
      <c r="K2750" s="832"/>
      <c r="L2750" s="849">
        <v>0.8</v>
      </c>
      <c r="M2750" s="849">
        <v>10.28</v>
      </c>
      <c r="N2750" s="832">
        <v>1</v>
      </c>
      <c r="O2750" s="832">
        <v>12.849999999999998</v>
      </c>
      <c r="P2750" s="849">
        <v>3.6000000000000005</v>
      </c>
      <c r="Q2750" s="849">
        <v>46.31</v>
      </c>
      <c r="R2750" s="837">
        <v>4.5048638132295729</v>
      </c>
      <c r="S2750" s="850">
        <v>12.863888888888887</v>
      </c>
    </row>
    <row r="2751" spans="1:19" ht="14.45" customHeight="1" x14ac:dyDescent="0.2">
      <c r="A2751" s="831" t="s">
        <v>6366</v>
      </c>
      <c r="B2751" s="832" t="s">
        <v>6743</v>
      </c>
      <c r="C2751" s="832" t="s">
        <v>616</v>
      </c>
      <c r="D2751" s="832" t="s">
        <v>3282</v>
      </c>
      <c r="E2751" s="832" t="s">
        <v>6368</v>
      </c>
      <c r="F2751" s="832" t="s">
        <v>6377</v>
      </c>
      <c r="G2751" s="832" t="s">
        <v>6378</v>
      </c>
      <c r="H2751" s="849"/>
      <c r="I2751" s="849"/>
      <c r="J2751" s="832"/>
      <c r="K2751" s="832"/>
      <c r="L2751" s="849">
        <v>17.299999999999997</v>
      </c>
      <c r="M2751" s="849">
        <v>2882.7</v>
      </c>
      <c r="N2751" s="832">
        <v>1</v>
      </c>
      <c r="O2751" s="832">
        <v>166.63005780346822</v>
      </c>
      <c r="P2751" s="849">
        <v>14.2</v>
      </c>
      <c r="Q2751" s="849">
        <v>2652.3999999999996</v>
      </c>
      <c r="R2751" s="837">
        <v>0.92010961945398406</v>
      </c>
      <c r="S2751" s="850">
        <v>186.78873239436618</v>
      </c>
    </row>
    <row r="2752" spans="1:19" ht="14.45" customHeight="1" x14ac:dyDescent="0.2">
      <c r="A2752" s="831" t="s">
        <v>6366</v>
      </c>
      <c r="B2752" s="832" t="s">
        <v>6743</v>
      </c>
      <c r="C2752" s="832" t="s">
        <v>616</v>
      </c>
      <c r="D2752" s="832" t="s">
        <v>3282</v>
      </c>
      <c r="E2752" s="832" t="s">
        <v>6368</v>
      </c>
      <c r="F2752" s="832" t="s">
        <v>6379</v>
      </c>
      <c r="G2752" s="832" t="s">
        <v>6380</v>
      </c>
      <c r="H2752" s="849"/>
      <c r="I2752" s="849"/>
      <c r="J2752" s="832"/>
      <c r="K2752" s="832"/>
      <c r="L2752" s="849">
        <v>1</v>
      </c>
      <c r="M2752" s="849">
        <v>4742.3999999999996</v>
      </c>
      <c r="N2752" s="832">
        <v>1</v>
      </c>
      <c r="O2752" s="832">
        <v>4742.3999999999996</v>
      </c>
      <c r="P2752" s="849"/>
      <c r="Q2752" s="849"/>
      <c r="R2752" s="837"/>
      <c r="S2752" s="850"/>
    </row>
    <row r="2753" spans="1:19" ht="14.45" customHeight="1" x14ac:dyDescent="0.2">
      <c r="A2753" s="831" t="s">
        <v>6366</v>
      </c>
      <c r="B2753" s="832" t="s">
        <v>6743</v>
      </c>
      <c r="C2753" s="832" t="s">
        <v>616</v>
      </c>
      <c r="D2753" s="832" t="s">
        <v>3282</v>
      </c>
      <c r="E2753" s="832" t="s">
        <v>6368</v>
      </c>
      <c r="F2753" s="832" t="s">
        <v>6381</v>
      </c>
      <c r="G2753" s="832" t="s">
        <v>1345</v>
      </c>
      <c r="H2753" s="849"/>
      <c r="I2753" s="849"/>
      <c r="J2753" s="832"/>
      <c r="K2753" s="832"/>
      <c r="L2753" s="849"/>
      <c r="M2753" s="849"/>
      <c r="N2753" s="832"/>
      <c r="O2753" s="832"/>
      <c r="P2753" s="849">
        <v>0.1</v>
      </c>
      <c r="Q2753" s="849">
        <v>5.07</v>
      </c>
      <c r="R2753" s="837"/>
      <c r="S2753" s="850">
        <v>50.7</v>
      </c>
    </row>
    <row r="2754" spans="1:19" ht="14.45" customHeight="1" x14ac:dyDescent="0.2">
      <c r="A2754" s="831" t="s">
        <v>6366</v>
      </c>
      <c r="B2754" s="832" t="s">
        <v>6743</v>
      </c>
      <c r="C2754" s="832" t="s">
        <v>616</v>
      </c>
      <c r="D2754" s="832" t="s">
        <v>3282</v>
      </c>
      <c r="E2754" s="832" t="s">
        <v>6368</v>
      </c>
      <c r="F2754" s="832" t="s">
        <v>6382</v>
      </c>
      <c r="G2754" s="832" t="s">
        <v>1496</v>
      </c>
      <c r="H2754" s="849"/>
      <c r="I2754" s="849"/>
      <c r="J2754" s="832"/>
      <c r="K2754" s="832"/>
      <c r="L2754" s="849">
        <v>165</v>
      </c>
      <c r="M2754" s="849">
        <v>2242.6799999999998</v>
      </c>
      <c r="N2754" s="832">
        <v>1</v>
      </c>
      <c r="O2754" s="832">
        <v>13.591999999999999</v>
      </c>
      <c r="P2754" s="849">
        <v>49</v>
      </c>
      <c r="Q2754" s="849">
        <v>655.13</v>
      </c>
      <c r="R2754" s="837">
        <v>0.29211925018281698</v>
      </c>
      <c r="S2754" s="850">
        <v>13.37</v>
      </c>
    </row>
    <row r="2755" spans="1:19" ht="14.45" customHeight="1" x14ac:dyDescent="0.2">
      <c r="A2755" s="831" t="s">
        <v>6366</v>
      </c>
      <c r="B2755" s="832" t="s">
        <v>6743</v>
      </c>
      <c r="C2755" s="832" t="s">
        <v>616</v>
      </c>
      <c r="D2755" s="832" t="s">
        <v>3282</v>
      </c>
      <c r="E2755" s="832" t="s">
        <v>6368</v>
      </c>
      <c r="F2755" s="832" t="s">
        <v>6386</v>
      </c>
      <c r="G2755" s="832" t="s">
        <v>976</v>
      </c>
      <c r="H2755" s="849"/>
      <c r="I2755" s="849"/>
      <c r="J2755" s="832"/>
      <c r="K2755" s="832"/>
      <c r="L2755" s="849"/>
      <c r="M2755" s="849"/>
      <c r="N2755" s="832"/>
      <c r="O2755" s="832"/>
      <c r="P2755" s="849">
        <v>0.08</v>
      </c>
      <c r="Q2755" s="849">
        <v>12.67</v>
      </c>
      <c r="R2755" s="837"/>
      <c r="S2755" s="850">
        <v>158.375</v>
      </c>
    </row>
    <row r="2756" spans="1:19" ht="14.45" customHeight="1" x14ac:dyDescent="0.2">
      <c r="A2756" s="831" t="s">
        <v>6366</v>
      </c>
      <c r="B2756" s="832" t="s">
        <v>6743</v>
      </c>
      <c r="C2756" s="832" t="s">
        <v>616</v>
      </c>
      <c r="D2756" s="832" t="s">
        <v>3282</v>
      </c>
      <c r="E2756" s="832" t="s">
        <v>6368</v>
      </c>
      <c r="F2756" s="832" t="s">
        <v>6387</v>
      </c>
      <c r="G2756" s="832" t="s">
        <v>976</v>
      </c>
      <c r="H2756" s="849"/>
      <c r="I2756" s="849"/>
      <c r="J2756" s="832"/>
      <c r="K2756" s="832"/>
      <c r="L2756" s="849"/>
      <c r="M2756" s="849"/>
      <c r="N2756" s="832"/>
      <c r="O2756" s="832"/>
      <c r="P2756" s="849">
        <v>0.33</v>
      </c>
      <c r="Q2756" s="849">
        <v>107.09</v>
      </c>
      <c r="R2756" s="837"/>
      <c r="S2756" s="850">
        <v>324.5151515151515</v>
      </c>
    </row>
    <row r="2757" spans="1:19" ht="14.45" customHeight="1" x14ac:dyDescent="0.2">
      <c r="A2757" s="831" t="s">
        <v>6366</v>
      </c>
      <c r="B2757" s="832" t="s">
        <v>6743</v>
      </c>
      <c r="C2757" s="832" t="s">
        <v>616</v>
      </c>
      <c r="D2757" s="832" t="s">
        <v>3282</v>
      </c>
      <c r="E2757" s="832" t="s">
        <v>6368</v>
      </c>
      <c r="F2757" s="832" t="s">
        <v>6388</v>
      </c>
      <c r="G2757" s="832" t="s">
        <v>6389</v>
      </c>
      <c r="H2757" s="849"/>
      <c r="I2757" s="849"/>
      <c r="J2757" s="832"/>
      <c r="K2757" s="832"/>
      <c r="L2757" s="849">
        <v>1</v>
      </c>
      <c r="M2757" s="849">
        <v>20795.009999999998</v>
      </c>
      <c r="N2757" s="832">
        <v>1</v>
      </c>
      <c r="O2757" s="832">
        <v>20795.009999999998</v>
      </c>
      <c r="P2757" s="849">
        <v>1</v>
      </c>
      <c r="Q2757" s="849">
        <v>20461.8</v>
      </c>
      <c r="R2757" s="837">
        <v>0.98397644434890874</v>
      </c>
      <c r="S2757" s="850">
        <v>20461.8</v>
      </c>
    </row>
    <row r="2758" spans="1:19" ht="14.45" customHeight="1" x14ac:dyDescent="0.2">
      <c r="A2758" s="831" t="s">
        <v>6366</v>
      </c>
      <c r="B2758" s="832" t="s">
        <v>6743</v>
      </c>
      <c r="C2758" s="832" t="s">
        <v>616</v>
      </c>
      <c r="D2758" s="832" t="s">
        <v>3282</v>
      </c>
      <c r="E2758" s="832" t="s">
        <v>6368</v>
      </c>
      <c r="F2758" s="832" t="s">
        <v>6393</v>
      </c>
      <c r="G2758" s="832" t="s">
        <v>3205</v>
      </c>
      <c r="H2758" s="849"/>
      <c r="I2758" s="849"/>
      <c r="J2758" s="832"/>
      <c r="K2758" s="832"/>
      <c r="L2758" s="849">
        <v>1</v>
      </c>
      <c r="M2758" s="849">
        <v>13287.53</v>
      </c>
      <c r="N2758" s="832">
        <v>1</v>
      </c>
      <c r="O2758" s="832">
        <v>13287.53</v>
      </c>
      <c r="P2758" s="849"/>
      <c r="Q2758" s="849"/>
      <c r="R2758" s="837"/>
      <c r="S2758" s="850"/>
    </row>
    <row r="2759" spans="1:19" ht="14.45" customHeight="1" x14ac:dyDescent="0.2">
      <c r="A2759" s="831" t="s">
        <v>6366</v>
      </c>
      <c r="B2759" s="832" t="s">
        <v>6743</v>
      </c>
      <c r="C2759" s="832" t="s">
        <v>616</v>
      </c>
      <c r="D2759" s="832" t="s">
        <v>3282</v>
      </c>
      <c r="E2759" s="832" t="s">
        <v>6368</v>
      </c>
      <c r="F2759" s="832" t="s">
        <v>6401</v>
      </c>
      <c r="G2759" s="832" t="s">
        <v>6402</v>
      </c>
      <c r="H2759" s="849"/>
      <c r="I2759" s="849"/>
      <c r="J2759" s="832"/>
      <c r="K2759" s="832"/>
      <c r="L2759" s="849">
        <v>11</v>
      </c>
      <c r="M2759" s="849">
        <v>91240.27</v>
      </c>
      <c r="N2759" s="832">
        <v>1</v>
      </c>
      <c r="O2759" s="832">
        <v>8294.57</v>
      </c>
      <c r="P2759" s="849">
        <v>10</v>
      </c>
      <c r="Q2759" s="849">
        <v>82596.5</v>
      </c>
      <c r="R2759" s="837">
        <v>0.90526365167485801</v>
      </c>
      <c r="S2759" s="850">
        <v>8259.65</v>
      </c>
    </row>
    <row r="2760" spans="1:19" ht="14.45" customHeight="1" x14ac:dyDescent="0.2">
      <c r="A2760" s="831" t="s">
        <v>6366</v>
      </c>
      <c r="B2760" s="832" t="s">
        <v>6743</v>
      </c>
      <c r="C2760" s="832" t="s">
        <v>616</v>
      </c>
      <c r="D2760" s="832" t="s">
        <v>3282</v>
      </c>
      <c r="E2760" s="832" t="s">
        <v>6368</v>
      </c>
      <c r="F2760" s="832" t="s">
        <v>6421</v>
      </c>
      <c r="G2760" s="832" t="s">
        <v>2258</v>
      </c>
      <c r="H2760" s="849"/>
      <c r="I2760" s="849"/>
      <c r="J2760" s="832"/>
      <c r="K2760" s="832"/>
      <c r="L2760" s="849"/>
      <c r="M2760" s="849"/>
      <c r="N2760" s="832"/>
      <c r="O2760" s="832"/>
      <c r="P2760" s="849">
        <v>68</v>
      </c>
      <c r="Q2760" s="849">
        <v>87778.48000000001</v>
      </c>
      <c r="R2760" s="837"/>
      <c r="S2760" s="850">
        <v>1290.8600000000001</v>
      </c>
    </row>
    <row r="2761" spans="1:19" ht="14.45" customHeight="1" x14ac:dyDescent="0.2">
      <c r="A2761" s="831" t="s">
        <v>6366</v>
      </c>
      <c r="B2761" s="832" t="s">
        <v>6743</v>
      </c>
      <c r="C2761" s="832" t="s">
        <v>616</v>
      </c>
      <c r="D2761" s="832" t="s">
        <v>3282</v>
      </c>
      <c r="E2761" s="832" t="s">
        <v>6368</v>
      </c>
      <c r="F2761" s="832" t="s">
        <v>6423</v>
      </c>
      <c r="G2761" s="832" t="s">
        <v>1445</v>
      </c>
      <c r="H2761" s="849"/>
      <c r="I2761" s="849"/>
      <c r="J2761" s="832"/>
      <c r="K2761" s="832"/>
      <c r="L2761" s="849">
        <v>43</v>
      </c>
      <c r="M2761" s="849">
        <v>7595.81</v>
      </c>
      <c r="N2761" s="832">
        <v>1</v>
      </c>
      <c r="O2761" s="832">
        <v>176.64674418604653</v>
      </c>
      <c r="P2761" s="849">
        <v>62.199999999999996</v>
      </c>
      <c r="Q2761" s="849">
        <v>10900.75</v>
      </c>
      <c r="R2761" s="837">
        <v>1.4351004040385422</v>
      </c>
      <c r="S2761" s="850">
        <v>175.25321543408361</v>
      </c>
    </row>
    <row r="2762" spans="1:19" ht="14.45" customHeight="1" x14ac:dyDescent="0.2">
      <c r="A2762" s="831" t="s">
        <v>6366</v>
      </c>
      <c r="B2762" s="832" t="s">
        <v>6743</v>
      </c>
      <c r="C2762" s="832" t="s">
        <v>616</v>
      </c>
      <c r="D2762" s="832" t="s">
        <v>3282</v>
      </c>
      <c r="E2762" s="832" t="s">
        <v>6368</v>
      </c>
      <c r="F2762" s="832" t="s">
        <v>6424</v>
      </c>
      <c r="G2762" s="832" t="s">
        <v>881</v>
      </c>
      <c r="H2762" s="849"/>
      <c r="I2762" s="849"/>
      <c r="J2762" s="832"/>
      <c r="K2762" s="832"/>
      <c r="L2762" s="849">
        <v>46.199999999999996</v>
      </c>
      <c r="M2762" s="849">
        <v>2973.1900000000005</v>
      </c>
      <c r="N2762" s="832">
        <v>1</v>
      </c>
      <c r="O2762" s="832">
        <v>64.354761904761915</v>
      </c>
      <c r="P2762" s="849">
        <v>10.5</v>
      </c>
      <c r="Q2762" s="849">
        <v>630.92000000000007</v>
      </c>
      <c r="R2762" s="837">
        <v>0.21220305463155734</v>
      </c>
      <c r="S2762" s="850">
        <v>60.087619047619057</v>
      </c>
    </row>
    <row r="2763" spans="1:19" ht="14.45" customHeight="1" x14ac:dyDescent="0.2">
      <c r="A2763" s="831" t="s">
        <v>6366</v>
      </c>
      <c r="B2763" s="832" t="s">
        <v>6743</v>
      </c>
      <c r="C2763" s="832" t="s">
        <v>616</v>
      </c>
      <c r="D2763" s="832" t="s">
        <v>3282</v>
      </c>
      <c r="E2763" s="832" t="s">
        <v>6368</v>
      </c>
      <c r="F2763" s="832" t="s">
        <v>6425</v>
      </c>
      <c r="G2763" s="832" t="s">
        <v>3373</v>
      </c>
      <c r="H2763" s="849"/>
      <c r="I2763" s="849"/>
      <c r="J2763" s="832"/>
      <c r="K2763" s="832"/>
      <c r="L2763" s="849">
        <v>3.03</v>
      </c>
      <c r="M2763" s="849">
        <v>2078.9900000000002</v>
      </c>
      <c r="N2763" s="832">
        <v>1</v>
      </c>
      <c r="O2763" s="832">
        <v>686.13531353135329</v>
      </c>
      <c r="P2763" s="849">
        <v>0.16999999999999998</v>
      </c>
      <c r="Q2763" s="849">
        <v>116.64</v>
      </c>
      <c r="R2763" s="837">
        <v>5.6104165965204254E-2</v>
      </c>
      <c r="S2763" s="850">
        <v>686.11764705882365</v>
      </c>
    </row>
    <row r="2764" spans="1:19" ht="14.45" customHeight="1" x14ac:dyDescent="0.2">
      <c r="A2764" s="831" t="s">
        <v>6366</v>
      </c>
      <c r="B2764" s="832" t="s">
        <v>6743</v>
      </c>
      <c r="C2764" s="832" t="s">
        <v>616</v>
      </c>
      <c r="D2764" s="832" t="s">
        <v>3282</v>
      </c>
      <c r="E2764" s="832" t="s">
        <v>6368</v>
      </c>
      <c r="F2764" s="832" t="s">
        <v>6426</v>
      </c>
      <c r="G2764" s="832" t="s">
        <v>3373</v>
      </c>
      <c r="H2764" s="849"/>
      <c r="I2764" s="849"/>
      <c r="J2764" s="832"/>
      <c r="K2764" s="832"/>
      <c r="L2764" s="849">
        <v>5.5900000000000007</v>
      </c>
      <c r="M2764" s="849">
        <v>958.95</v>
      </c>
      <c r="N2764" s="832">
        <v>1</v>
      </c>
      <c r="O2764" s="832">
        <v>171.5474060822898</v>
      </c>
      <c r="P2764" s="849"/>
      <c r="Q2764" s="849"/>
      <c r="R2764" s="837"/>
      <c r="S2764" s="850"/>
    </row>
    <row r="2765" spans="1:19" ht="14.45" customHeight="1" x14ac:dyDescent="0.2">
      <c r="A2765" s="831" t="s">
        <v>6366</v>
      </c>
      <c r="B2765" s="832" t="s">
        <v>6743</v>
      </c>
      <c r="C2765" s="832" t="s">
        <v>616</v>
      </c>
      <c r="D2765" s="832" t="s">
        <v>3282</v>
      </c>
      <c r="E2765" s="832" t="s">
        <v>6368</v>
      </c>
      <c r="F2765" s="832" t="s">
        <v>6427</v>
      </c>
      <c r="G2765" s="832" t="s">
        <v>3373</v>
      </c>
      <c r="H2765" s="849"/>
      <c r="I2765" s="849"/>
      <c r="J2765" s="832"/>
      <c r="K2765" s="832"/>
      <c r="L2765" s="849">
        <v>25.34</v>
      </c>
      <c r="M2765" s="849">
        <v>8693.869999999999</v>
      </c>
      <c r="N2765" s="832">
        <v>1</v>
      </c>
      <c r="O2765" s="832">
        <v>343.08879242304653</v>
      </c>
      <c r="P2765" s="849">
        <v>3.19</v>
      </c>
      <c r="Q2765" s="849">
        <v>1094.45</v>
      </c>
      <c r="R2765" s="837">
        <v>0.12588755065350646</v>
      </c>
      <c r="S2765" s="850">
        <v>343.08777429467085</v>
      </c>
    </row>
    <row r="2766" spans="1:19" ht="14.45" customHeight="1" x14ac:dyDescent="0.2">
      <c r="A2766" s="831" t="s">
        <v>6366</v>
      </c>
      <c r="B2766" s="832" t="s">
        <v>6743</v>
      </c>
      <c r="C2766" s="832" t="s">
        <v>616</v>
      </c>
      <c r="D2766" s="832" t="s">
        <v>3282</v>
      </c>
      <c r="E2766" s="832" t="s">
        <v>6368</v>
      </c>
      <c r="F2766" s="832" t="s">
        <v>6428</v>
      </c>
      <c r="G2766" s="832" t="s">
        <v>1559</v>
      </c>
      <c r="H2766" s="849"/>
      <c r="I2766" s="849"/>
      <c r="J2766" s="832"/>
      <c r="K2766" s="832"/>
      <c r="L2766" s="849">
        <v>0.2</v>
      </c>
      <c r="M2766" s="849">
        <v>8.92</v>
      </c>
      <c r="N2766" s="832">
        <v>1</v>
      </c>
      <c r="O2766" s="832">
        <v>44.599999999999994</v>
      </c>
      <c r="P2766" s="849">
        <v>1</v>
      </c>
      <c r="Q2766" s="849">
        <v>44.55</v>
      </c>
      <c r="R2766" s="837">
        <v>4.9943946188340806</v>
      </c>
      <c r="S2766" s="850">
        <v>44.55</v>
      </c>
    </row>
    <row r="2767" spans="1:19" ht="14.45" customHeight="1" x14ac:dyDescent="0.2">
      <c r="A2767" s="831" t="s">
        <v>6366</v>
      </c>
      <c r="B2767" s="832" t="s">
        <v>6743</v>
      </c>
      <c r="C2767" s="832" t="s">
        <v>616</v>
      </c>
      <c r="D2767" s="832" t="s">
        <v>3282</v>
      </c>
      <c r="E2767" s="832" t="s">
        <v>6368</v>
      </c>
      <c r="F2767" s="832" t="s">
        <v>6430</v>
      </c>
      <c r="G2767" s="832" t="s">
        <v>6431</v>
      </c>
      <c r="H2767" s="849"/>
      <c r="I2767" s="849"/>
      <c r="J2767" s="832"/>
      <c r="K2767" s="832"/>
      <c r="L2767" s="849">
        <v>0.13999999999999999</v>
      </c>
      <c r="M2767" s="849">
        <v>29.05</v>
      </c>
      <c r="N2767" s="832">
        <v>1</v>
      </c>
      <c r="O2767" s="832">
        <v>207.50000000000003</v>
      </c>
      <c r="P2767" s="849">
        <v>0.08</v>
      </c>
      <c r="Q2767" s="849">
        <v>16.68</v>
      </c>
      <c r="R2767" s="837">
        <v>0.57418244406196206</v>
      </c>
      <c r="S2767" s="850">
        <v>208.5</v>
      </c>
    </row>
    <row r="2768" spans="1:19" ht="14.45" customHeight="1" x14ac:dyDescent="0.2">
      <c r="A2768" s="831" t="s">
        <v>6366</v>
      </c>
      <c r="B2768" s="832" t="s">
        <v>6743</v>
      </c>
      <c r="C2768" s="832" t="s">
        <v>616</v>
      </c>
      <c r="D2768" s="832" t="s">
        <v>3282</v>
      </c>
      <c r="E2768" s="832" t="s">
        <v>6368</v>
      </c>
      <c r="F2768" s="832" t="s">
        <v>6432</v>
      </c>
      <c r="G2768" s="832" t="s">
        <v>6433</v>
      </c>
      <c r="H2768" s="849">
        <v>0.30000000000000004</v>
      </c>
      <c r="I2768" s="849">
        <v>35.19</v>
      </c>
      <c r="J2768" s="832">
        <v>1.8749900096440234E-2</v>
      </c>
      <c r="K2768" s="832">
        <v>117.29999999999997</v>
      </c>
      <c r="L2768" s="849">
        <v>16</v>
      </c>
      <c r="M2768" s="849">
        <v>1876.81</v>
      </c>
      <c r="N2768" s="832">
        <v>1</v>
      </c>
      <c r="O2768" s="832">
        <v>117.300625</v>
      </c>
      <c r="P2768" s="849">
        <v>16.599999999999998</v>
      </c>
      <c r="Q2768" s="849">
        <v>1947.18</v>
      </c>
      <c r="R2768" s="837">
        <v>1.0374944720030266</v>
      </c>
      <c r="S2768" s="850">
        <v>117.30000000000003</v>
      </c>
    </row>
    <row r="2769" spans="1:19" ht="14.45" customHeight="1" x14ac:dyDescent="0.2">
      <c r="A2769" s="831" t="s">
        <v>6366</v>
      </c>
      <c r="B2769" s="832" t="s">
        <v>6743</v>
      </c>
      <c r="C2769" s="832" t="s">
        <v>616</v>
      </c>
      <c r="D2769" s="832" t="s">
        <v>3282</v>
      </c>
      <c r="E2769" s="832" t="s">
        <v>6368</v>
      </c>
      <c r="F2769" s="832" t="s">
        <v>6434</v>
      </c>
      <c r="G2769" s="832" t="s">
        <v>1451</v>
      </c>
      <c r="H2769" s="849"/>
      <c r="I2769" s="849"/>
      <c r="J2769" s="832"/>
      <c r="K2769" s="832"/>
      <c r="L2769" s="849">
        <v>5.6</v>
      </c>
      <c r="M2769" s="849">
        <v>431.01</v>
      </c>
      <c r="N2769" s="832">
        <v>1</v>
      </c>
      <c r="O2769" s="832">
        <v>76.966071428571425</v>
      </c>
      <c r="P2769" s="849">
        <v>0.8</v>
      </c>
      <c r="Q2769" s="849">
        <v>53.26</v>
      </c>
      <c r="R2769" s="837">
        <v>0.12357021878842718</v>
      </c>
      <c r="S2769" s="850">
        <v>66.574999999999989</v>
      </c>
    </row>
    <row r="2770" spans="1:19" ht="14.45" customHeight="1" x14ac:dyDescent="0.2">
      <c r="A2770" s="831" t="s">
        <v>6366</v>
      </c>
      <c r="B2770" s="832" t="s">
        <v>6743</v>
      </c>
      <c r="C2770" s="832" t="s">
        <v>616</v>
      </c>
      <c r="D2770" s="832" t="s">
        <v>3282</v>
      </c>
      <c r="E2770" s="832" t="s">
        <v>6368</v>
      </c>
      <c r="F2770" s="832" t="s">
        <v>6436</v>
      </c>
      <c r="G2770" s="832" t="s">
        <v>2028</v>
      </c>
      <c r="H2770" s="849"/>
      <c r="I2770" s="849"/>
      <c r="J2770" s="832"/>
      <c r="K2770" s="832"/>
      <c r="L2770" s="849"/>
      <c r="M2770" s="849"/>
      <c r="N2770" s="832"/>
      <c r="O2770" s="832"/>
      <c r="P2770" s="849">
        <v>2.34</v>
      </c>
      <c r="Q2770" s="849">
        <v>8298.99</v>
      </c>
      <c r="R2770" s="837"/>
      <c r="S2770" s="850">
        <v>3546.5769230769233</v>
      </c>
    </row>
    <row r="2771" spans="1:19" ht="14.45" customHeight="1" x14ac:dyDescent="0.2">
      <c r="A2771" s="831" t="s">
        <v>6366</v>
      </c>
      <c r="B2771" s="832" t="s">
        <v>6743</v>
      </c>
      <c r="C2771" s="832" t="s">
        <v>616</v>
      </c>
      <c r="D2771" s="832" t="s">
        <v>3282</v>
      </c>
      <c r="E2771" s="832" t="s">
        <v>6368</v>
      </c>
      <c r="F2771" s="832" t="s">
        <v>6437</v>
      </c>
      <c r="G2771" s="832" t="s">
        <v>2028</v>
      </c>
      <c r="H2771" s="849"/>
      <c r="I2771" s="849"/>
      <c r="J2771" s="832"/>
      <c r="K2771" s="832"/>
      <c r="L2771" s="849"/>
      <c r="M2771" s="849"/>
      <c r="N2771" s="832"/>
      <c r="O2771" s="832"/>
      <c r="P2771" s="849">
        <v>2</v>
      </c>
      <c r="Q2771" s="849">
        <v>38453.980000000003</v>
      </c>
      <c r="R2771" s="837"/>
      <c r="S2771" s="850">
        <v>19226.990000000002</v>
      </c>
    </row>
    <row r="2772" spans="1:19" ht="14.45" customHeight="1" x14ac:dyDescent="0.2">
      <c r="A2772" s="831" t="s">
        <v>6366</v>
      </c>
      <c r="B2772" s="832" t="s">
        <v>6743</v>
      </c>
      <c r="C2772" s="832" t="s">
        <v>616</v>
      </c>
      <c r="D2772" s="832" t="s">
        <v>3282</v>
      </c>
      <c r="E2772" s="832" t="s">
        <v>6368</v>
      </c>
      <c r="F2772" s="832" t="s">
        <v>6438</v>
      </c>
      <c r="G2772" s="832" t="s">
        <v>1936</v>
      </c>
      <c r="H2772" s="849"/>
      <c r="I2772" s="849"/>
      <c r="J2772" s="832"/>
      <c r="K2772" s="832"/>
      <c r="L2772" s="849">
        <v>0.32999999999999996</v>
      </c>
      <c r="M2772" s="849">
        <v>66.22</v>
      </c>
      <c r="N2772" s="832">
        <v>1</v>
      </c>
      <c r="O2772" s="832">
        <v>200.66666666666669</v>
      </c>
      <c r="P2772" s="849">
        <v>0.33999999999999997</v>
      </c>
      <c r="Q2772" s="849">
        <v>66.22</v>
      </c>
      <c r="R2772" s="837">
        <v>1</v>
      </c>
      <c r="S2772" s="850">
        <v>194.76470588235296</v>
      </c>
    </row>
    <row r="2773" spans="1:19" ht="14.45" customHeight="1" x14ac:dyDescent="0.2">
      <c r="A2773" s="831" t="s">
        <v>6366</v>
      </c>
      <c r="B2773" s="832" t="s">
        <v>6743</v>
      </c>
      <c r="C2773" s="832" t="s">
        <v>616</v>
      </c>
      <c r="D2773" s="832" t="s">
        <v>3282</v>
      </c>
      <c r="E2773" s="832" t="s">
        <v>6368</v>
      </c>
      <c r="F2773" s="832" t="s">
        <v>6439</v>
      </c>
      <c r="G2773" s="832" t="s">
        <v>2816</v>
      </c>
      <c r="H2773" s="849"/>
      <c r="I2773" s="849"/>
      <c r="J2773" s="832"/>
      <c r="K2773" s="832"/>
      <c r="L2773" s="849">
        <v>40.64</v>
      </c>
      <c r="M2773" s="849">
        <v>95621.48</v>
      </c>
      <c r="N2773" s="832">
        <v>1</v>
      </c>
      <c r="O2773" s="832">
        <v>2352.8907480314961</v>
      </c>
      <c r="P2773" s="849"/>
      <c r="Q2773" s="849"/>
      <c r="R2773" s="837"/>
      <c r="S2773" s="850"/>
    </row>
    <row r="2774" spans="1:19" ht="14.45" customHeight="1" x14ac:dyDescent="0.2">
      <c r="A2774" s="831" t="s">
        <v>6366</v>
      </c>
      <c r="B2774" s="832" t="s">
        <v>6743</v>
      </c>
      <c r="C2774" s="832" t="s">
        <v>616</v>
      </c>
      <c r="D2774" s="832" t="s">
        <v>3282</v>
      </c>
      <c r="E2774" s="832" t="s">
        <v>6368</v>
      </c>
      <c r="F2774" s="832" t="s">
        <v>6442</v>
      </c>
      <c r="G2774" s="832" t="s">
        <v>6443</v>
      </c>
      <c r="H2774" s="849"/>
      <c r="I2774" s="849"/>
      <c r="J2774" s="832"/>
      <c r="K2774" s="832"/>
      <c r="L2774" s="849">
        <v>0.17</v>
      </c>
      <c r="M2774" s="849">
        <v>84.62</v>
      </c>
      <c r="N2774" s="832">
        <v>1</v>
      </c>
      <c r="O2774" s="832">
        <v>497.76470588235293</v>
      </c>
      <c r="P2774" s="849"/>
      <c r="Q2774" s="849"/>
      <c r="R2774" s="837"/>
      <c r="S2774" s="850"/>
    </row>
    <row r="2775" spans="1:19" ht="14.45" customHeight="1" x14ac:dyDescent="0.2">
      <c r="A2775" s="831" t="s">
        <v>6366</v>
      </c>
      <c r="B2775" s="832" t="s">
        <v>6743</v>
      </c>
      <c r="C2775" s="832" t="s">
        <v>616</v>
      </c>
      <c r="D2775" s="832" t="s">
        <v>3282</v>
      </c>
      <c r="E2775" s="832" t="s">
        <v>6368</v>
      </c>
      <c r="F2775" s="832" t="s">
        <v>6458</v>
      </c>
      <c r="G2775" s="832" t="s">
        <v>2797</v>
      </c>
      <c r="H2775" s="849"/>
      <c r="I2775" s="849"/>
      <c r="J2775" s="832"/>
      <c r="K2775" s="832"/>
      <c r="L2775" s="849">
        <v>86.65</v>
      </c>
      <c r="M2775" s="849">
        <v>8868.5299999999988</v>
      </c>
      <c r="N2775" s="832">
        <v>1</v>
      </c>
      <c r="O2775" s="832">
        <v>102.34887478361222</v>
      </c>
      <c r="P2775" s="849">
        <v>81.210000000000008</v>
      </c>
      <c r="Q2775" s="849">
        <v>6396.13</v>
      </c>
      <c r="R2775" s="837">
        <v>0.72121648119812432</v>
      </c>
      <c r="S2775" s="850">
        <v>78.760374338135691</v>
      </c>
    </row>
    <row r="2776" spans="1:19" ht="14.45" customHeight="1" x14ac:dyDescent="0.2">
      <c r="A2776" s="831" t="s">
        <v>6366</v>
      </c>
      <c r="B2776" s="832" t="s">
        <v>6743</v>
      </c>
      <c r="C2776" s="832" t="s">
        <v>616</v>
      </c>
      <c r="D2776" s="832" t="s">
        <v>3282</v>
      </c>
      <c r="E2776" s="832" t="s">
        <v>6368</v>
      </c>
      <c r="F2776" s="832" t="s">
        <v>6466</v>
      </c>
      <c r="G2776" s="832" t="s">
        <v>6467</v>
      </c>
      <c r="H2776" s="849"/>
      <c r="I2776" s="849"/>
      <c r="J2776" s="832"/>
      <c r="K2776" s="832"/>
      <c r="L2776" s="849">
        <v>29</v>
      </c>
      <c r="M2776" s="849">
        <v>194636.97999999998</v>
      </c>
      <c r="N2776" s="832">
        <v>1</v>
      </c>
      <c r="O2776" s="832">
        <v>6711.619999999999</v>
      </c>
      <c r="P2776" s="849">
        <v>39</v>
      </c>
      <c r="Q2776" s="849">
        <v>261557.4</v>
      </c>
      <c r="R2776" s="837">
        <v>1.3438217136332469</v>
      </c>
      <c r="S2776" s="850">
        <v>6706.5999999999995</v>
      </c>
    </row>
    <row r="2777" spans="1:19" ht="14.45" customHeight="1" x14ac:dyDescent="0.2">
      <c r="A2777" s="831" t="s">
        <v>6366</v>
      </c>
      <c r="B2777" s="832" t="s">
        <v>6743</v>
      </c>
      <c r="C2777" s="832" t="s">
        <v>616</v>
      </c>
      <c r="D2777" s="832" t="s">
        <v>3282</v>
      </c>
      <c r="E2777" s="832" t="s">
        <v>6368</v>
      </c>
      <c r="F2777" s="832" t="s">
        <v>6468</v>
      </c>
      <c r="G2777" s="832" t="s">
        <v>2797</v>
      </c>
      <c r="H2777" s="849"/>
      <c r="I2777" s="849"/>
      <c r="J2777" s="832"/>
      <c r="K2777" s="832"/>
      <c r="L2777" s="849">
        <v>10.210000000000001</v>
      </c>
      <c r="M2777" s="849">
        <v>12732.529999999999</v>
      </c>
      <c r="N2777" s="832">
        <v>1</v>
      </c>
      <c r="O2777" s="832">
        <v>1247.0646425073455</v>
      </c>
      <c r="P2777" s="849">
        <v>11.34</v>
      </c>
      <c r="Q2777" s="849">
        <v>5403.87</v>
      </c>
      <c r="R2777" s="837">
        <v>0.42441447222193862</v>
      </c>
      <c r="S2777" s="850">
        <v>476.53174603174602</v>
      </c>
    </row>
    <row r="2778" spans="1:19" ht="14.45" customHeight="1" x14ac:dyDescent="0.2">
      <c r="A2778" s="831" t="s">
        <v>6366</v>
      </c>
      <c r="B2778" s="832" t="s">
        <v>6743</v>
      </c>
      <c r="C2778" s="832" t="s">
        <v>616</v>
      </c>
      <c r="D2778" s="832" t="s">
        <v>3282</v>
      </c>
      <c r="E2778" s="832" t="s">
        <v>6368</v>
      </c>
      <c r="F2778" s="832" t="s">
        <v>6469</v>
      </c>
      <c r="G2778" s="832" t="s">
        <v>2797</v>
      </c>
      <c r="H2778" s="849"/>
      <c r="I2778" s="849"/>
      <c r="J2778" s="832"/>
      <c r="K2778" s="832"/>
      <c r="L2778" s="849">
        <v>30.18</v>
      </c>
      <c r="M2778" s="849">
        <v>13362.61</v>
      </c>
      <c r="N2778" s="832">
        <v>1</v>
      </c>
      <c r="O2778" s="832">
        <v>442.76375082836319</v>
      </c>
      <c r="P2778" s="849">
        <v>29.61</v>
      </c>
      <c r="Q2778" s="849">
        <v>6651.89</v>
      </c>
      <c r="R2778" s="837">
        <v>0.49779870848584223</v>
      </c>
      <c r="S2778" s="850">
        <v>224.65011820330972</v>
      </c>
    </row>
    <row r="2779" spans="1:19" ht="14.45" customHeight="1" x14ac:dyDescent="0.2">
      <c r="A2779" s="831" t="s">
        <v>6366</v>
      </c>
      <c r="B2779" s="832" t="s">
        <v>6743</v>
      </c>
      <c r="C2779" s="832" t="s">
        <v>616</v>
      </c>
      <c r="D2779" s="832" t="s">
        <v>3282</v>
      </c>
      <c r="E2779" s="832" t="s">
        <v>6368</v>
      </c>
      <c r="F2779" s="832" t="s">
        <v>6472</v>
      </c>
      <c r="G2779" s="832" t="s">
        <v>2831</v>
      </c>
      <c r="H2779" s="849"/>
      <c r="I2779" s="849"/>
      <c r="J2779" s="832"/>
      <c r="K2779" s="832"/>
      <c r="L2779" s="849">
        <v>2.4000000000000004</v>
      </c>
      <c r="M2779" s="849">
        <v>4396.68</v>
      </c>
      <c r="N2779" s="832">
        <v>1</v>
      </c>
      <c r="O2779" s="832">
        <v>1831.9499999999998</v>
      </c>
      <c r="P2779" s="849">
        <v>3.1999999999999997</v>
      </c>
      <c r="Q2779" s="849">
        <v>1707.52</v>
      </c>
      <c r="R2779" s="837">
        <v>0.38836576689684033</v>
      </c>
      <c r="S2779" s="850">
        <v>533.6</v>
      </c>
    </row>
    <row r="2780" spans="1:19" ht="14.45" customHeight="1" x14ac:dyDescent="0.2">
      <c r="A2780" s="831" t="s">
        <v>6366</v>
      </c>
      <c r="B2780" s="832" t="s">
        <v>6743</v>
      </c>
      <c r="C2780" s="832" t="s">
        <v>616</v>
      </c>
      <c r="D2780" s="832" t="s">
        <v>3282</v>
      </c>
      <c r="E2780" s="832" t="s">
        <v>6368</v>
      </c>
      <c r="F2780" s="832" t="s">
        <v>6476</v>
      </c>
      <c r="G2780" s="832" t="s">
        <v>6477</v>
      </c>
      <c r="H2780" s="849"/>
      <c r="I2780" s="849"/>
      <c r="J2780" s="832"/>
      <c r="K2780" s="832"/>
      <c r="L2780" s="849">
        <v>8</v>
      </c>
      <c r="M2780" s="849">
        <v>27659.880000000005</v>
      </c>
      <c r="N2780" s="832">
        <v>1</v>
      </c>
      <c r="O2780" s="832">
        <v>3457.4850000000006</v>
      </c>
      <c r="P2780" s="849">
        <v>28</v>
      </c>
      <c r="Q2780" s="849">
        <v>90048.34</v>
      </c>
      <c r="R2780" s="837">
        <v>3.2555578693761498</v>
      </c>
      <c r="S2780" s="850">
        <v>3216.0121428571429</v>
      </c>
    </row>
    <row r="2781" spans="1:19" ht="14.45" customHeight="1" x14ac:dyDescent="0.2">
      <c r="A2781" s="831" t="s">
        <v>6366</v>
      </c>
      <c r="B2781" s="832" t="s">
        <v>6743</v>
      </c>
      <c r="C2781" s="832" t="s">
        <v>616</v>
      </c>
      <c r="D2781" s="832" t="s">
        <v>3282</v>
      </c>
      <c r="E2781" s="832" t="s">
        <v>6368</v>
      </c>
      <c r="F2781" s="832" t="s">
        <v>6478</v>
      </c>
      <c r="G2781" s="832" t="s">
        <v>6477</v>
      </c>
      <c r="H2781" s="849"/>
      <c r="I2781" s="849"/>
      <c r="J2781" s="832"/>
      <c r="K2781" s="832"/>
      <c r="L2781" s="849"/>
      <c r="M2781" s="849"/>
      <c r="N2781" s="832"/>
      <c r="O2781" s="832"/>
      <c r="P2781" s="849">
        <v>1</v>
      </c>
      <c r="Q2781" s="849">
        <v>3934.55</v>
      </c>
      <c r="R2781" s="837"/>
      <c r="S2781" s="850">
        <v>3934.55</v>
      </c>
    </row>
    <row r="2782" spans="1:19" ht="14.45" customHeight="1" x14ac:dyDescent="0.2">
      <c r="A2782" s="831" t="s">
        <v>6366</v>
      </c>
      <c r="B2782" s="832" t="s">
        <v>6743</v>
      </c>
      <c r="C2782" s="832" t="s">
        <v>616</v>
      </c>
      <c r="D2782" s="832" t="s">
        <v>3282</v>
      </c>
      <c r="E2782" s="832" t="s">
        <v>6368</v>
      </c>
      <c r="F2782" s="832" t="s">
        <v>6487</v>
      </c>
      <c r="G2782" s="832" t="s">
        <v>6488</v>
      </c>
      <c r="H2782" s="849"/>
      <c r="I2782" s="849"/>
      <c r="J2782" s="832"/>
      <c r="K2782" s="832"/>
      <c r="L2782" s="849">
        <v>7.43</v>
      </c>
      <c r="M2782" s="849">
        <v>5105.7800000000007</v>
      </c>
      <c r="N2782" s="832">
        <v>1</v>
      </c>
      <c r="O2782" s="832">
        <v>687.18438761776588</v>
      </c>
      <c r="P2782" s="849">
        <v>6.1</v>
      </c>
      <c r="Q2782" s="849">
        <v>3207.4</v>
      </c>
      <c r="R2782" s="837">
        <v>0.62819001210392922</v>
      </c>
      <c r="S2782" s="850">
        <v>525.80327868852464</v>
      </c>
    </row>
    <row r="2783" spans="1:19" ht="14.45" customHeight="1" x14ac:dyDescent="0.2">
      <c r="A2783" s="831" t="s">
        <v>6366</v>
      </c>
      <c r="B2783" s="832" t="s">
        <v>6743</v>
      </c>
      <c r="C2783" s="832" t="s">
        <v>616</v>
      </c>
      <c r="D2783" s="832" t="s">
        <v>3282</v>
      </c>
      <c r="E2783" s="832" t="s">
        <v>6368</v>
      </c>
      <c r="F2783" s="832" t="s">
        <v>6489</v>
      </c>
      <c r="G2783" s="832" t="s">
        <v>6488</v>
      </c>
      <c r="H2783" s="849"/>
      <c r="I2783" s="849"/>
      <c r="J2783" s="832"/>
      <c r="K2783" s="832"/>
      <c r="L2783" s="849">
        <v>44.65</v>
      </c>
      <c r="M2783" s="849">
        <v>11119.320000000002</v>
      </c>
      <c r="N2783" s="832">
        <v>1</v>
      </c>
      <c r="O2783" s="832">
        <v>249.03292273236286</v>
      </c>
      <c r="P2783" s="849">
        <v>46.540000000000006</v>
      </c>
      <c r="Q2783" s="849">
        <v>10187.6</v>
      </c>
      <c r="R2783" s="837">
        <v>0.91620710618994683</v>
      </c>
      <c r="S2783" s="850">
        <v>218.89987107864201</v>
      </c>
    </row>
    <row r="2784" spans="1:19" ht="14.45" customHeight="1" x14ac:dyDescent="0.2">
      <c r="A2784" s="831" t="s">
        <v>6366</v>
      </c>
      <c r="B2784" s="832" t="s">
        <v>6743</v>
      </c>
      <c r="C2784" s="832" t="s">
        <v>616</v>
      </c>
      <c r="D2784" s="832" t="s">
        <v>3282</v>
      </c>
      <c r="E2784" s="832" t="s">
        <v>6368</v>
      </c>
      <c r="F2784" s="832" t="s">
        <v>6490</v>
      </c>
      <c r="G2784" s="832" t="s">
        <v>6488</v>
      </c>
      <c r="H2784" s="849"/>
      <c r="I2784" s="849"/>
      <c r="J2784" s="832"/>
      <c r="K2784" s="832"/>
      <c r="L2784" s="849">
        <v>31.27</v>
      </c>
      <c r="M2784" s="849">
        <v>2608.3700000000003</v>
      </c>
      <c r="N2784" s="832">
        <v>1</v>
      </c>
      <c r="O2784" s="832">
        <v>83.414454748960679</v>
      </c>
      <c r="P2784" s="849">
        <v>37.83</v>
      </c>
      <c r="Q2784" s="849">
        <v>2996.12</v>
      </c>
      <c r="R2784" s="837">
        <v>1.1486560572311442</v>
      </c>
      <c r="S2784" s="850">
        <v>79.199577055247161</v>
      </c>
    </row>
    <row r="2785" spans="1:19" ht="14.45" customHeight="1" x14ac:dyDescent="0.2">
      <c r="A2785" s="831" t="s">
        <v>6366</v>
      </c>
      <c r="B2785" s="832" t="s">
        <v>6743</v>
      </c>
      <c r="C2785" s="832" t="s">
        <v>616</v>
      </c>
      <c r="D2785" s="832" t="s">
        <v>3282</v>
      </c>
      <c r="E2785" s="832" t="s">
        <v>6368</v>
      </c>
      <c r="F2785" s="832" t="s">
        <v>6491</v>
      </c>
      <c r="G2785" s="832" t="s">
        <v>6488</v>
      </c>
      <c r="H2785" s="849"/>
      <c r="I2785" s="849"/>
      <c r="J2785" s="832"/>
      <c r="K2785" s="832"/>
      <c r="L2785" s="849">
        <v>4.7299999999999995</v>
      </c>
      <c r="M2785" s="849">
        <v>4314.8900000000003</v>
      </c>
      <c r="N2785" s="832">
        <v>1</v>
      </c>
      <c r="O2785" s="832">
        <v>912.2389006342496</v>
      </c>
      <c r="P2785" s="849">
        <v>2.6399999999999997</v>
      </c>
      <c r="Q2785" s="849">
        <v>1939.88</v>
      </c>
      <c r="R2785" s="837">
        <v>0.44957808889682005</v>
      </c>
      <c r="S2785" s="850">
        <v>734.80303030303048</v>
      </c>
    </row>
    <row r="2786" spans="1:19" ht="14.45" customHeight="1" x14ac:dyDescent="0.2">
      <c r="A2786" s="831" t="s">
        <v>6366</v>
      </c>
      <c r="B2786" s="832" t="s">
        <v>6743</v>
      </c>
      <c r="C2786" s="832" t="s">
        <v>616</v>
      </c>
      <c r="D2786" s="832" t="s">
        <v>3282</v>
      </c>
      <c r="E2786" s="832" t="s">
        <v>6368</v>
      </c>
      <c r="F2786" s="832" t="s">
        <v>6492</v>
      </c>
      <c r="G2786" s="832" t="s">
        <v>6493</v>
      </c>
      <c r="H2786" s="849"/>
      <c r="I2786" s="849"/>
      <c r="J2786" s="832"/>
      <c r="K2786" s="832"/>
      <c r="L2786" s="849">
        <v>29.64</v>
      </c>
      <c r="M2786" s="849">
        <v>3429.42</v>
      </c>
      <c r="N2786" s="832">
        <v>1</v>
      </c>
      <c r="O2786" s="832">
        <v>115.70242914979757</v>
      </c>
      <c r="P2786" s="849">
        <v>86.84</v>
      </c>
      <c r="Q2786" s="849">
        <v>9061.44</v>
      </c>
      <c r="R2786" s="837">
        <v>2.642266039155309</v>
      </c>
      <c r="S2786" s="850">
        <v>104.34638415476739</v>
      </c>
    </row>
    <row r="2787" spans="1:19" ht="14.45" customHeight="1" x14ac:dyDescent="0.2">
      <c r="A2787" s="831" t="s">
        <v>6366</v>
      </c>
      <c r="B2787" s="832" t="s">
        <v>6743</v>
      </c>
      <c r="C2787" s="832" t="s">
        <v>616</v>
      </c>
      <c r="D2787" s="832" t="s">
        <v>3282</v>
      </c>
      <c r="E2787" s="832" t="s">
        <v>6368</v>
      </c>
      <c r="F2787" s="832" t="s">
        <v>6494</v>
      </c>
      <c r="G2787" s="832" t="s">
        <v>6493</v>
      </c>
      <c r="H2787" s="849"/>
      <c r="I2787" s="849"/>
      <c r="J2787" s="832"/>
      <c r="K2787" s="832"/>
      <c r="L2787" s="849">
        <v>78.41</v>
      </c>
      <c r="M2787" s="849">
        <v>21787.870000000003</v>
      </c>
      <c r="N2787" s="832">
        <v>1</v>
      </c>
      <c r="O2787" s="832">
        <v>277.87106236449438</v>
      </c>
      <c r="P2787" s="849">
        <v>304.64</v>
      </c>
      <c r="Q2787" s="849">
        <v>54686.71</v>
      </c>
      <c r="R2787" s="837">
        <v>2.5099612766185952</v>
      </c>
      <c r="S2787" s="850">
        <v>179.51257221638656</v>
      </c>
    </row>
    <row r="2788" spans="1:19" ht="14.45" customHeight="1" x14ac:dyDescent="0.2">
      <c r="A2788" s="831" t="s">
        <v>6366</v>
      </c>
      <c r="B2788" s="832" t="s">
        <v>6743</v>
      </c>
      <c r="C2788" s="832" t="s">
        <v>616</v>
      </c>
      <c r="D2788" s="832" t="s">
        <v>3282</v>
      </c>
      <c r="E2788" s="832" t="s">
        <v>6368</v>
      </c>
      <c r="F2788" s="832" t="s">
        <v>6497</v>
      </c>
      <c r="G2788" s="832" t="s">
        <v>2816</v>
      </c>
      <c r="H2788" s="849"/>
      <c r="I2788" s="849"/>
      <c r="J2788" s="832"/>
      <c r="K2788" s="832"/>
      <c r="L2788" s="849">
        <v>75.87</v>
      </c>
      <c r="M2788" s="849">
        <v>59504.65</v>
      </c>
      <c r="N2788" s="832">
        <v>1</v>
      </c>
      <c r="O2788" s="832">
        <v>784.29748253591663</v>
      </c>
      <c r="P2788" s="849"/>
      <c r="Q2788" s="849"/>
      <c r="R2788" s="837"/>
      <c r="S2788" s="850"/>
    </row>
    <row r="2789" spans="1:19" ht="14.45" customHeight="1" x14ac:dyDescent="0.2">
      <c r="A2789" s="831" t="s">
        <v>6366</v>
      </c>
      <c r="B2789" s="832" t="s">
        <v>6743</v>
      </c>
      <c r="C2789" s="832" t="s">
        <v>616</v>
      </c>
      <c r="D2789" s="832" t="s">
        <v>3282</v>
      </c>
      <c r="E2789" s="832" t="s">
        <v>6368</v>
      </c>
      <c r="F2789" s="832" t="s">
        <v>6500</v>
      </c>
      <c r="G2789" s="832" t="s">
        <v>6501</v>
      </c>
      <c r="H2789" s="849"/>
      <c r="I2789" s="849"/>
      <c r="J2789" s="832"/>
      <c r="K2789" s="832"/>
      <c r="L2789" s="849">
        <v>1</v>
      </c>
      <c r="M2789" s="849">
        <v>77000</v>
      </c>
      <c r="N2789" s="832">
        <v>1</v>
      </c>
      <c r="O2789" s="832">
        <v>77000</v>
      </c>
      <c r="P2789" s="849"/>
      <c r="Q2789" s="849"/>
      <c r="R2789" s="837"/>
      <c r="S2789" s="850"/>
    </row>
    <row r="2790" spans="1:19" ht="14.45" customHeight="1" x14ac:dyDescent="0.2">
      <c r="A2790" s="831" t="s">
        <v>6366</v>
      </c>
      <c r="B2790" s="832" t="s">
        <v>6743</v>
      </c>
      <c r="C2790" s="832" t="s">
        <v>616</v>
      </c>
      <c r="D2790" s="832" t="s">
        <v>3282</v>
      </c>
      <c r="E2790" s="832" t="s">
        <v>6368</v>
      </c>
      <c r="F2790" s="832" t="s">
        <v>6502</v>
      </c>
      <c r="G2790" s="832" t="s">
        <v>6503</v>
      </c>
      <c r="H2790" s="849"/>
      <c r="I2790" s="849"/>
      <c r="J2790" s="832"/>
      <c r="K2790" s="832"/>
      <c r="L2790" s="849">
        <v>77.240000000000009</v>
      </c>
      <c r="M2790" s="849">
        <v>14137.259999999998</v>
      </c>
      <c r="N2790" s="832">
        <v>1</v>
      </c>
      <c r="O2790" s="832">
        <v>183.03029518384253</v>
      </c>
      <c r="P2790" s="849">
        <v>347.82</v>
      </c>
      <c r="Q2790" s="849">
        <v>54531.45</v>
      </c>
      <c r="R2790" s="837">
        <v>3.8572856409233474</v>
      </c>
      <c r="S2790" s="850">
        <v>156.7806624115922</v>
      </c>
    </row>
    <row r="2791" spans="1:19" ht="14.45" customHeight="1" x14ac:dyDescent="0.2">
      <c r="A2791" s="831" t="s">
        <v>6366</v>
      </c>
      <c r="B2791" s="832" t="s">
        <v>6743</v>
      </c>
      <c r="C2791" s="832" t="s">
        <v>616</v>
      </c>
      <c r="D2791" s="832" t="s">
        <v>3282</v>
      </c>
      <c r="E2791" s="832" t="s">
        <v>6368</v>
      </c>
      <c r="F2791" s="832" t="s">
        <v>6504</v>
      </c>
      <c r="G2791" s="832" t="s">
        <v>3205</v>
      </c>
      <c r="H2791" s="849"/>
      <c r="I2791" s="849"/>
      <c r="J2791" s="832"/>
      <c r="K2791" s="832"/>
      <c r="L2791" s="849">
        <v>0</v>
      </c>
      <c r="M2791" s="849">
        <v>0</v>
      </c>
      <c r="N2791" s="832"/>
      <c r="O2791" s="832"/>
      <c r="P2791" s="849"/>
      <c r="Q2791" s="849"/>
      <c r="R2791" s="837"/>
      <c r="S2791" s="850"/>
    </row>
    <row r="2792" spans="1:19" ht="14.45" customHeight="1" x14ac:dyDescent="0.2">
      <c r="A2792" s="831" t="s">
        <v>6366</v>
      </c>
      <c r="B2792" s="832" t="s">
        <v>6743</v>
      </c>
      <c r="C2792" s="832" t="s">
        <v>616</v>
      </c>
      <c r="D2792" s="832" t="s">
        <v>3282</v>
      </c>
      <c r="E2792" s="832" t="s">
        <v>6368</v>
      </c>
      <c r="F2792" s="832" t="s">
        <v>6505</v>
      </c>
      <c r="G2792" s="832" t="s">
        <v>2816</v>
      </c>
      <c r="H2792" s="849"/>
      <c r="I2792" s="849"/>
      <c r="J2792" s="832"/>
      <c r="K2792" s="832"/>
      <c r="L2792" s="849">
        <v>55.42</v>
      </c>
      <c r="M2792" s="849">
        <v>7435.4699999999993</v>
      </c>
      <c r="N2792" s="832">
        <v>1</v>
      </c>
      <c r="O2792" s="832">
        <v>134.1658246120534</v>
      </c>
      <c r="P2792" s="849">
        <v>15.749999999999998</v>
      </c>
      <c r="Q2792" s="849">
        <v>1427.75</v>
      </c>
      <c r="R2792" s="837">
        <v>0.19201879639081323</v>
      </c>
      <c r="S2792" s="850">
        <v>90.650793650793659</v>
      </c>
    </row>
    <row r="2793" spans="1:19" ht="14.45" customHeight="1" x14ac:dyDescent="0.2">
      <c r="A2793" s="831" t="s">
        <v>6366</v>
      </c>
      <c r="B2793" s="832" t="s">
        <v>6743</v>
      </c>
      <c r="C2793" s="832" t="s">
        <v>616</v>
      </c>
      <c r="D2793" s="832" t="s">
        <v>3282</v>
      </c>
      <c r="E2793" s="832" t="s">
        <v>6368</v>
      </c>
      <c r="F2793" s="832" t="s">
        <v>6508</v>
      </c>
      <c r="G2793" s="832" t="s">
        <v>1043</v>
      </c>
      <c r="H2793" s="849"/>
      <c r="I2793" s="849"/>
      <c r="J2793" s="832"/>
      <c r="K2793" s="832"/>
      <c r="L2793" s="849"/>
      <c r="M2793" s="849"/>
      <c r="N2793" s="832"/>
      <c r="O2793" s="832"/>
      <c r="P2793" s="849">
        <v>14.809999999999999</v>
      </c>
      <c r="Q2793" s="849">
        <v>1133.1100000000001</v>
      </c>
      <c r="R2793" s="837"/>
      <c r="S2793" s="850">
        <v>76.509790681971651</v>
      </c>
    </row>
    <row r="2794" spans="1:19" ht="14.45" customHeight="1" x14ac:dyDescent="0.2">
      <c r="A2794" s="831" t="s">
        <v>6366</v>
      </c>
      <c r="B2794" s="832" t="s">
        <v>6743</v>
      </c>
      <c r="C2794" s="832" t="s">
        <v>616</v>
      </c>
      <c r="D2794" s="832" t="s">
        <v>3282</v>
      </c>
      <c r="E2794" s="832" t="s">
        <v>6368</v>
      </c>
      <c r="F2794" s="832" t="s">
        <v>6514</v>
      </c>
      <c r="G2794" s="832" t="s">
        <v>6515</v>
      </c>
      <c r="H2794" s="849"/>
      <c r="I2794" s="849"/>
      <c r="J2794" s="832"/>
      <c r="K2794" s="832"/>
      <c r="L2794" s="849">
        <v>52.68</v>
      </c>
      <c r="M2794" s="849">
        <v>387341.74</v>
      </c>
      <c r="N2794" s="832">
        <v>1</v>
      </c>
      <c r="O2794" s="832">
        <v>7352.7285497342446</v>
      </c>
      <c r="P2794" s="849">
        <v>36.28</v>
      </c>
      <c r="Q2794" s="849">
        <v>266134.79000000004</v>
      </c>
      <c r="R2794" s="837">
        <v>0.68708007043082953</v>
      </c>
      <c r="S2794" s="850">
        <v>7335.5785556780602</v>
      </c>
    </row>
    <row r="2795" spans="1:19" ht="14.45" customHeight="1" x14ac:dyDescent="0.2">
      <c r="A2795" s="831" t="s">
        <v>6366</v>
      </c>
      <c r="B2795" s="832" t="s">
        <v>6743</v>
      </c>
      <c r="C2795" s="832" t="s">
        <v>616</v>
      </c>
      <c r="D2795" s="832" t="s">
        <v>3282</v>
      </c>
      <c r="E2795" s="832" t="s">
        <v>6368</v>
      </c>
      <c r="F2795" s="832" t="s">
        <v>6516</v>
      </c>
      <c r="G2795" s="832" t="s">
        <v>6513</v>
      </c>
      <c r="H2795" s="849"/>
      <c r="I2795" s="849"/>
      <c r="J2795" s="832"/>
      <c r="K2795" s="832"/>
      <c r="L2795" s="849">
        <v>5.8</v>
      </c>
      <c r="M2795" s="849">
        <v>3891.87</v>
      </c>
      <c r="N2795" s="832">
        <v>1</v>
      </c>
      <c r="O2795" s="832">
        <v>671.01206896551719</v>
      </c>
      <c r="P2795" s="849">
        <v>1.8399999999999999</v>
      </c>
      <c r="Q2795" s="849">
        <v>578</v>
      </c>
      <c r="R2795" s="837">
        <v>0.148514724284213</v>
      </c>
      <c r="S2795" s="850">
        <v>314.13043478260875</v>
      </c>
    </row>
    <row r="2796" spans="1:19" ht="14.45" customHeight="1" x14ac:dyDescent="0.2">
      <c r="A2796" s="831" t="s">
        <v>6366</v>
      </c>
      <c r="B2796" s="832" t="s">
        <v>6743</v>
      </c>
      <c r="C2796" s="832" t="s">
        <v>616</v>
      </c>
      <c r="D2796" s="832" t="s">
        <v>3282</v>
      </c>
      <c r="E2796" s="832" t="s">
        <v>6368</v>
      </c>
      <c r="F2796" s="832" t="s">
        <v>6517</v>
      </c>
      <c r="G2796" s="832" t="s">
        <v>2363</v>
      </c>
      <c r="H2796" s="849"/>
      <c r="I2796" s="849"/>
      <c r="J2796" s="832"/>
      <c r="K2796" s="832"/>
      <c r="L2796" s="849">
        <v>1</v>
      </c>
      <c r="M2796" s="849">
        <v>43493.24</v>
      </c>
      <c r="N2796" s="832">
        <v>1</v>
      </c>
      <c r="O2796" s="832">
        <v>43493.24</v>
      </c>
      <c r="P2796" s="849"/>
      <c r="Q2796" s="849"/>
      <c r="R2796" s="837"/>
      <c r="S2796" s="850"/>
    </row>
    <row r="2797" spans="1:19" ht="14.45" customHeight="1" x14ac:dyDescent="0.2">
      <c r="A2797" s="831" t="s">
        <v>6366</v>
      </c>
      <c r="B2797" s="832" t="s">
        <v>6743</v>
      </c>
      <c r="C2797" s="832" t="s">
        <v>616</v>
      </c>
      <c r="D2797" s="832" t="s">
        <v>3282</v>
      </c>
      <c r="E2797" s="832" t="s">
        <v>6368</v>
      </c>
      <c r="F2797" s="832" t="s">
        <v>6521</v>
      </c>
      <c r="G2797" s="832" t="s">
        <v>6522</v>
      </c>
      <c r="H2797" s="849"/>
      <c r="I2797" s="849"/>
      <c r="J2797" s="832"/>
      <c r="K2797" s="832"/>
      <c r="L2797" s="849">
        <v>17.079999999999998</v>
      </c>
      <c r="M2797" s="849">
        <v>7869.0499999999993</v>
      </c>
      <c r="N2797" s="832">
        <v>1</v>
      </c>
      <c r="O2797" s="832">
        <v>460.71721311475409</v>
      </c>
      <c r="P2797" s="849">
        <v>4.71</v>
      </c>
      <c r="Q2797" s="849">
        <v>1945.75</v>
      </c>
      <c r="R2797" s="837">
        <v>0.24726618842172818</v>
      </c>
      <c r="S2797" s="850">
        <v>413.1104033970276</v>
      </c>
    </row>
    <row r="2798" spans="1:19" ht="14.45" customHeight="1" x14ac:dyDescent="0.2">
      <c r="A2798" s="831" t="s">
        <v>6366</v>
      </c>
      <c r="B2798" s="832" t="s">
        <v>6743</v>
      </c>
      <c r="C2798" s="832" t="s">
        <v>616</v>
      </c>
      <c r="D2798" s="832" t="s">
        <v>3282</v>
      </c>
      <c r="E2798" s="832" t="s">
        <v>6368</v>
      </c>
      <c r="F2798" s="832" t="s">
        <v>6523</v>
      </c>
      <c r="G2798" s="832" t="s">
        <v>3218</v>
      </c>
      <c r="H2798" s="849"/>
      <c r="I2798" s="849"/>
      <c r="J2798" s="832"/>
      <c r="K2798" s="832"/>
      <c r="L2798" s="849"/>
      <c r="M2798" s="849"/>
      <c r="N2798" s="832"/>
      <c r="O2798" s="832"/>
      <c r="P2798" s="849">
        <v>3</v>
      </c>
      <c r="Q2798" s="849">
        <v>127347</v>
      </c>
      <c r="R2798" s="837"/>
      <c r="S2798" s="850">
        <v>42449</v>
      </c>
    </row>
    <row r="2799" spans="1:19" ht="14.45" customHeight="1" x14ac:dyDescent="0.2">
      <c r="A2799" s="831" t="s">
        <v>6366</v>
      </c>
      <c r="B2799" s="832" t="s">
        <v>6743</v>
      </c>
      <c r="C2799" s="832" t="s">
        <v>616</v>
      </c>
      <c r="D2799" s="832" t="s">
        <v>3282</v>
      </c>
      <c r="E2799" s="832" t="s">
        <v>6368</v>
      </c>
      <c r="F2799" s="832" t="s">
        <v>6526</v>
      </c>
      <c r="G2799" s="832" t="s">
        <v>4484</v>
      </c>
      <c r="H2799" s="849"/>
      <c r="I2799" s="849"/>
      <c r="J2799" s="832"/>
      <c r="K2799" s="832"/>
      <c r="L2799" s="849">
        <v>4.4000000000000004</v>
      </c>
      <c r="M2799" s="849">
        <v>311.08000000000004</v>
      </c>
      <c r="N2799" s="832">
        <v>1</v>
      </c>
      <c r="O2799" s="832">
        <v>70.7</v>
      </c>
      <c r="P2799" s="849"/>
      <c r="Q2799" s="849"/>
      <c r="R2799" s="837"/>
      <c r="S2799" s="850"/>
    </row>
    <row r="2800" spans="1:19" ht="14.45" customHeight="1" x14ac:dyDescent="0.2">
      <c r="A2800" s="831" t="s">
        <v>6366</v>
      </c>
      <c r="B2800" s="832" t="s">
        <v>6743</v>
      </c>
      <c r="C2800" s="832" t="s">
        <v>616</v>
      </c>
      <c r="D2800" s="832" t="s">
        <v>3282</v>
      </c>
      <c r="E2800" s="832" t="s">
        <v>6368</v>
      </c>
      <c r="F2800" s="832" t="s">
        <v>6534</v>
      </c>
      <c r="G2800" s="832" t="s">
        <v>2847</v>
      </c>
      <c r="H2800" s="849"/>
      <c r="I2800" s="849"/>
      <c r="J2800" s="832"/>
      <c r="K2800" s="832"/>
      <c r="L2800" s="849">
        <v>16</v>
      </c>
      <c r="M2800" s="849">
        <v>11313.48</v>
      </c>
      <c r="N2800" s="832">
        <v>1</v>
      </c>
      <c r="O2800" s="832">
        <v>707.09249999999997</v>
      </c>
      <c r="P2800" s="849">
        <v>11</v>
      </c>
      <c r="Q2800" s="849">
        <v>1282.0900000000001</v>
      </c>
      <c r="R2800" s="837">
        <v>0.11332410540346562</v>
      </c>
      <c r="S2800" s="850">
        <v>116.55363636363637</v>
      </c>
    </row>
    <row r="2801" spans="1:19" ht="14.45" customHeight="1" x14ac:dyDescent="0.2">
      <c r="A2801" s="831" t="s">
        <v>6366</v>
      </c>
      <c r="B2801" s="832" t="s">
        <v>6743</v>
      </c>
      <c r="C2801" s="832" t="s">
        <v>616</v>
      </c>
      <c r="D2801" s="832" t="s">
        <v>3282</v>
      </c>
      <c r="E2801" s="832" t="s">
        <v>6368</v>
      </c>
      <c r="F2801" s="832" t="s">
        <v>6535</v>
      </c>
      <c r="G2801" s="832" t="s">
        <v>3029</v>
      </c>
      <c r="H2801" s="849"/>
      <c r="I2801" s="849"/>
      <c r="J2801" s="832"/>
      <c r="K2801" s="832"/>
      <c r="L2801" s="849">
        <v>15.6</v>
      </c>
      <c r="M2801" s="849">
        <v>4308.28</v>
      </c>
      <c r="N2801" s="832">
        <v>1</v>
      </c>
      <c r="O2801" s="832">
        <v>276.17179487179487</v>
      </c>
      <c r="P2801" s="849">
        <v>24.35</v>
      </c>
      <c r="Q2801" s="849">
        <v>6741.5</v>
      </c>
      <c r="R2801" s="837">
        <v>1.5647775910572201</v>
      </c>
      <c r="S2801" s="850">
        <v>276.8583162217659</v>
      </c>
    </row>
    <row r="2802" spans="1:19" ht="14.45" customHeight="1" x14ac:dyDescent="0.2">
      <c r="A2802" s="831" t="s">
        <v>6366</v>
      </c>
      <c r="B2802" s="832" t="s">
        <v>6743</v>
      </c>
      <c r="C2802" s="832" t="s">
        <v>616</v>
      </c>
      <c r="D2802" s="832" t="s">
        <v>3282</v>
      </c>
      <c r="E2802" s="832" t="s">
        <v>6368</v>
      </c>
      <c r="F2802" s="832" t="s">
        <v>6544</v>
      </c>
      <c r="G2802" s="832" t="s">
        <v>6414</v>
      </c>
      <c r="H2802" s="849"/>
      <c r="I2802" s="849"/>
      <c r="J2802" s="832"/>
      <c r="K2802" s="832"/>
      <c r="L2802" s="849"/>
      <c r="M2802" s="849"/>
      <c r="N2802" s="832"/>
      <c r="O2802" s="832"/>
      <c r="P2802" s="849">
        <v>3.6</v>
      </c>
      <c r="Q2802" s="849">
        <v>1132.28</v>
      </c>
      <c r="R2802" s="837"/>
      <c r="S2802" s="850">
        <v>314.52222222222218</v>
      </c>
    </row>
    <row r="2803" spans="1:19" ht="14.45" customHeight="1" x14ac:dyDescent="0.2">
      <c r="A2803" s="831" t="s">
        <v>6366</v>
      </c>
      <c r="B2803" s="832" t="s">
        <v>6743</v>
      </c>
      <c r="C2803" s="832" t="s">
        <v>616</v>
      </c>
      <c r="D2803" s="832" t="s">
        <v>3282</v>
      </c>
      <c r="E2803" s="832" t="s">
        <v>6368</v>
      </c>
      <c r="F2803" s="832" t="s">
        <v>6545</v>
      </c>
      <c r="G2803" s="832" t="s">
        <v>3185</v>
      </c>
      <c r="H2803" s="849"/>
      <c r="I2803" s="849"/>
      <c r="J2803" s="832"/>
      <c r="K2803" s="832"/>
      <c r="L2803" s="849"/>
      <c r="M2803" s="849"/>
      <c r="N2803" s="832"/>
      <c r="O2803" s="832"/>
      <c r="P2803" s="849">
        <v>4</v>
      </c>
      <c r="Q2803" s="849">
        <v>6906.19</v>
      </c>
      <c r="R2803" s="837"/>
      <c r="S2803" s="850">
        <v>1726.5474999999999</v>
      </c>
    </row>
    <row r="2804" spans="1:19" ht="14.45" customHeight="1" x14ac:dyDescent="0.2">
      <c r="A2804" s="831" t="s">
        <v>6366</v>
      </c>
      <c r="B2804" s="832" t="s">
        <v>6743</v>
      </c>
      <c r="C2804" s="832" t="s">
        <v>616</v>
      </c>
      <c r="D2804" s="832" t="s">
        <v>3282</v>
      </c>
      <c r="E2804" s="832" t="s">
        <v>6368</v>
      </c>
      <c r="F2804" s="832" t="s">
        <v>6546</v>
      </c>
      <c r="G2804" s="832" t="s">
        <v>6380</v>
      </c>
      <c r="H2804" s="849"/>
      <c r="I2804" s="849"/>
      <c r="J2804" s="832"/>
      <c r="K2804" s="832"/>
      <c r="L2804" s="849">
        <v>1</v>
      </c>
      <c r="M2804" s="849">
        <v>4742.3999999999996</v>
      </c>
      <c r="N2804" s="832">
        <v>1</v>
      </c>
      <c r="O2804" s="832">
        <v>4742.3999999999996</v>
      </c>
      <c r="P2804" s="849">
        <v>5</v>
      </c>
      <c r="Q2804" s="849">
        <v>20428.25</v>
      </c>
      <c r="R2804" s="837">
        <v>4.3075763326585701</v>
      </c>
      <c r="S2804" s="850">
        <v>4085.65</v>
      </c>
    </row>
    <row r="2805" spans="1:19" ht="14.45" customHeight="1" x14ac:dyDescent="0.2">
      <c r="A2805" s="831" t="s">
        <v>6366</v>
      </c>
      <c r="B2805" s="832" t="s">
        <v>6743</v>
      </c>
      <c r="C2805" s="832" t="s">
        <v>616</v>
      </c>
      <c r="D2805" s="832" t="s">
        <v>3282</v>
      </c>
      <c r="E2805" s="832" t="s">
        <v>6368</v>
      </c>
      <c r="F2805" s="832" t="s">
        <v>6566</v>
      </c>
      <c r="G2805" s="832" t="s">
        <v>779</v>
      </c>
      <c r="H2805" s="849"/>
      <c r="I2805" s="849"/>
      <c r="J2805" s="832"/>
      <c r="K2805" s="832"/>
      <c r="L2805" s="849"/>
      <c r="M2805" s="849"/>
      <c r="N2805" s="832"/>
      <c r="O2805" s="832"/>
      <c r="P2805" s="849">
        <v>3</v>
      </c>
      <c r="Q2805" s="849">
        <v>3728.01</v>
      </c>
      <c r="R2805" s="837"/>
      <c r="S2805" s="850">
        <v>1242.67</v>
      </c>
    </row>
    <row r="2806" spans="1:19" ht="14.45" customHeight="1" x14ac:dyDescent="0.2">
      <c r="A2806" s="831" t="s">
        <v>6366</v>
      </c>
      <c r="B2806" s="832" t="s">
        <v>6743</v>
      </c>
      <c r="C2806" s="832" t="s">
        <v>616</v>
      </c>
      <c r="D2806" s="832" t="s">
        <v>3282</v>
      </c>
      <c r="E2806" s="832" t="s">
        <v>6368</v>
      </c>
      <c r="F2806" s="832" t="s">
        <v>6570</v>
      </c>
      <c r="G2806" s="832" t="s">
        <v>3190</v>
      </c>
      <c r="H2806" s="849"/>
      <c r="I2806" s="849"/>
      <c r="J2806" s="832"/>
      <c r="K2806" s="832"/>
      <c r="L2806" s="849">
        <v>35</v>
      </c>
      <c r="M2806" s="849">
        <v>44576.630000000005</v>
      </c>
      <c r="N2806" s="832">
        <v>1</v>
      </c>
      <c r="O2806" s="832">
        <v>1273.6180000000002</v>
      </c>
      <c r="P2806" s="849">
        <v>10</v>
      </c>
      <c r="Q2806" s="849">
        <v>11865.7</v>
      </c>
      <c r="R2806" s="837">
        <v>0.26618656457430717</v>
      </c>
      <c r="S2806" s="850">
        <v>1186.5700000000002</v>
      </c>
    </row>
    <row r="2807" spans="1:19" ht="14.45" customHeight="1" x14ac:dyDescent="0.2">
      <c r="A2807" s="831" t="s">
        <v>6366</v>
      </c>
      <c r="B2807" s="832" t="s">
        <v>6743</v>
      </c>
      <c r="C2807" s="832" t="s">
        <v>616</v>
      </c>
      <c r="D2807" s="832" t="s">
        <v>3282</v>
      </c>
      <c r="E2807" s="832" t="s">
        <v>6368</v>
      </c>
      <c r="F2807" s="832" t="s">
        <v>6574</v>
      </c>
      <c r="G2807" s="832" t="s">
        <v>3169</v>
      </c>
      <c r="H2807" s="849"/>
      <c r="I2807" s="849"/>
      <c r="J2807" s="832"/>
      <c r="K2807" s="832"/>
      <c r="L2807" s="849">
        <v>11</v>
      </c>
      <c r="M2807" s="849">
        <v>225200.09999999998</v>
      </c>
      <c r="N2807" s="832">
        <v>1</v>
      </c>
      <c r="O2807" s="832">
        <v>20472.736363636363</v>
      </c>
      <c r="P2807" s="849">
        <v>17</v>
      </c>
      <c r="Q2807" s="849">
        <v>346443</v>
      </c>
      <c r="R2807" s="837">
        <v>1.5383785353558903</v>
      </c>
      <c r="S2807" s="850">
        <v>20379</v>
      </c>
    </row>
    <row r="2808" spans="1:19" ht="14.45" customHeight="1" x14ac:dyDescent="0.2">
      <c r="A2808" s="831" t="s">
        <v>6366</v>
      </c>
      <c r="B2808" s="832" t="s">
        <v>6743</v>
      </c>
      <c r="C2808" s="832" t="s">
        <v>616</v>
      </c>
      <c r="D2808" s="832" t="s">
        <v>3282</v>
      </c>
      <c r="E2808" s="832" t="s">
        <v>6368</v>
      </c>
      <c r="F2808" s="832" t="s">
        <v>6580</v>
      </c>
      <c r="G2808" s="832" t="s">
        <v>928</v>
      </c>
      <c r="H2808" s="849"/>
      <c r="I2808" s="849"/>
      <c r="J2808" s="832"/>
      <c r="K2808" s="832"/>
      <c r="L2808" s="849">
        <v>63.930000000000007</v>
      </c>
      <c r="M2808" s="849">
        <v>22914.27</v>
      </c>
      <c r="N2808" s="832">
        <v>1</v>
      </c>
      <c r="O2808" s="832">
        <v>358.42749882684183</v>
      </c>
      <c r="P2808" s="849">
        <v>6</v>
      </c>
      <c r="Q2808" s="849">
        <v>1279</v>
      </c>
      <c r="R2808" s="837">
        <v>5.5816746507743861E-2</v>
      </c>
      <c r="S2808" s="850">
        <v>213.16666666666666</v>
      </c>
    </row>
    <row r="2809" spans="1:19" ht="14.45" customHeight="1" x14ac:dyDescent="0.2">
      <c r="A2809" s="831" t="s">
        <v>6366</v>
      </c>
      <c r="B2809" s="832" t="s">
        <v>6743</v>
      </c>
      <c r="C2809" s="832" t="s">
        <v>616</v>
      </c>
      <c r="D2809" s="832" t="s">
        <v>3282</v>
      </c>
      <c r="E2809" s="832" t="s">
        <v>6368</v>
      </c>
      <c r="F2809" s="832" t="s">
        <v>6581</v>
      </c>
      <c r="G2809" s="832" t="s">
        <v>928</v>
      </c>
      <c r="H2809" s="849"/>
      <c r="I2809" s="849"/>
      <c r="J2809" s="832"/>
      <c r="K2809" s="832"/>
      <c r="L2809" s="849">
        <v>38.25</v>
      </c>
      <c r="M2809" s="849">
        <v>3393.03</v>
      </c>
      <c r="N2809" s="832">
        <v>1</v>
      </c>
      <c r="O2809" s="832">
        <v>88.706666666666678</v>
      </c>
      <c r="P2809" s="849">
        <v>8.1000000000000014</v>
      </c>
      <c r="Q2809" s="849">
        <v>590.70000000000005</v>
      </c>
      <c r="R2809" s="837">
        <v>0.17409218309298768</v>
      </c>
      <c r="S2809" s="850">
        <v>72.925925925925924</v>
      </c>
    </row>
    <row r="2810" spans="1:19" ht="14.45" customHeight="1" x14ac:dyDescent="0.2">
      <c r="A2810" s="831" t="s">
        <v>6366</v>
      </c>
      <c r="B2810" s="832" t="s">
        <v>6743</v>
      </c>
      <c r="C2810" s="832" t="s">
        <v>616</v>
      </c>
      <c r="D2810" s="832" t="s">
        <v>3282</v>
      </c>
      <c r="E2810" s="832" t="s">
        <v>6368</v>
      </c>
      <c r="F2810" s="832" t="s">
        <v>6583</v>
      </c>
      <c r="G2810" s="832" t="s">
        <v>1383</v>
      </c>
      <c r="H2810" s="849"/>
      <c r="I2810" s="849"/>
      <c r="J2810" s="832"/>
      <c r="K2810" s="832"/>
      <c r="L2810" s="849">
        <v>1</v>
      </c>
      <c r="M2810" s="849">
        <v>148.46</v>
      </c>
      <c r="N2810" s="832">
        <v>1</v>
      </c>
      <c r="O2810" s="832">
        <v>148.46</v>
      </c>
      <c r="P2810" s="849"/>
      <c r="Q2810" s="849"/>
      <c r="R2810" s="837"/>
      <c r="S2810" s="850"/>
    </row>
    <row r="2811" spans="1:19" ht="14.45" customHeight="1" x14ac:dyDescent="0.2">
      <c r="A2811" s="831" t="s">
        <v>6366</v>
      </c>
      <c r="B2811" s="832" t="s">
        <v>6743</v>
      </c>
      <c r="C2811" s="832" t="s">
        <v>616</v>
      </c>
      <c r="D2811" s="832" t="s">
        <v>3282</v>
      </c>
      <c r="E2811" s="832" t="s">
        <v>6368</v>
      </c>
      <c r="F2811" s="832" t="s">
        <v>6589</v>
      </c>
      <c r="G2811" s="832" t="s">
        <v>2235</v>
      </c>
      <c r="H2811" s="849"/>
      <c r="I2811" s="849"/>
      <c r="J2811" s="832"/>
      <c r="K2811" s="832"/>
      <c r="L2811" s="849">
        <v>1</v>
      </c>
      <c r="M2811" s="849">
        <v>15123.9</v>
      </c>
      <c r="N2811" s="832">
        <v>1</v>
      </c>
      <c r="O2811" s="832">
        <v>15123.9</v>
      </c>
      <c r="P2811" s="849"/>
      <c r="Q2811" s="849"/>
      <c r="R2811" s="837"/>
      <c r="S2811" s="850"/>
    </row>
    <row r="2812" spans="1:19" ht="14.45" customHeight="1" x14ac:dyDescent="0.2">
      <c r="A2812" s="831" t="s">
        <v>6366</v>
      </c>
      <c r="B2812" s="832" t="s">
        <v>6743</v>
      </c>
      <c r="C2812" s="832" t="s">
        <v>616</v>
      </c>
      <c r="D2812" s="832" t="s">
        <v>3282</v>
      </c>
      <c r="E2812" s="832" t="s">
        <v>6368</v>
      </c>
      <c r="F2812" s="832" t="s">
        <v>6590</v>
      </c>
      <c r="G2812" s="832" t="s">
        <v>793</v>
      </c>
      <c r="H2812" s="849"/>
      <c r="I2812" s="849"/>
      <c r="J2812" s="832"/>
      <c r="K2812" s="832"/>
      <c r="L2812" s="849">
        <v>44.879999999999995</v>
      </c>
      <c r="M2812" s="849">
        <v>5652.6500000000005</v>
      </c>
      <c r="N2812" s="832">
        <v>1</v>
      </c>
      <c r="O2812" s="832">
        <v>125.95031194295903</v>
      </c>
      <c r="P2812" s="849">
        <v>173.51</v>
      </c>
      <c r="Q2812" s="849">
        <v>19339.289999999997</v>
      </c>
      <c r="R2812" s="837">
        <v>3.4212785153865877</v>
      </c>
      <c r="S2812" s="850">
        <v>111.45922425220448</v>
      </c>
    </row>
    <row r="2813" spans="1:19" ht="14.45" customHeight="1" x14ac:dyDescent="0.2">
      <c r="A2813" s="831" t="s">
        <v>6366</v>
      </c>
      <c r="B2813" s="832" t="s">
        <v>6743</v>
      </c>
      <c r="C2813" s="832" t="s">
        <v>616</v>
      </c>
      <c r="D2813" s="832" t="s">
        <v>3282</v>
      </c>
      <c r="E2813" s="832" t="s">
        <v>6368</v>
      </c>
      <c r="F2813" s="832" t="s">
        <v>6591</v>
      </c>
      <c r="G2813" s="832" t="s">
        <v>793</v>
      </c>
      <c r="H2813" s="849"/>
      <c r="I2813" s="849"/>
      <c r="J2813" s="832"/>
      <c r="K2813" s="832"/>
      <c r="L2813" s="849">
        <v>1.98</v>
      </c>
      <c r="M2813" s="849">
        <v>570.43000000000006</v>
      </c>
      <c r="N2813" s="832">
        <v>1</v>
      </c>
      <c r="O2813" s="832">
        <v>288.09595959595964</v>
      </c>
      <c r="P2813" s="849">
        <v>14.059999999999999</v>
      </c>
      <c r="Q2813" s="849">
        <v>4050.7299999999996</v>
      </c>
      <c r="R2813" s="837">
        <v>7.1011868239748948</v>
      </c>
      <c r="S2813" s="850">
        <v>288.10312944523469</v>
      </c>
    </row>
    <row r="2814" spans="1:19" ht="14.45" customHeight="1" x14ac:dyDescent="0.2">
      <c r="A2814" s="831" t="s">
        <v>6366</v>
      </c>
      <c r="B2814" s="832" t="s">
        <v>6743</v>
      </c>
      <c r="C2814" s="832" t="s">
        <v>616</v>
      </c>
      <c r="D2814" s="832" t="s">
        <v>3282</v>
      </c>
      <c r="E2814" s="832" t="s">
        <v>6368</v>
      </c>
      <c r="F2814" s="832" t="s">
        <v>6592</v>
      </c>
      <c r="G2814" s="832" t="s">
        <v>1146</v>
      </c>
      <c r="H2814" s="849"/>
      <c r="I2814" s="849"/>
      <c r="J2814" s="832"/>
      <c r="K2814" s="832"/>
      <c r="L2814" s="849">
        <v>13.7</v>
      </c>
      <c r="M2814" s="849">
        <v>2505.73</v>
      </c>
      <c r="N2814" s="832">
        <v>1</v>
      </c>
      <c r="O2814" s="832">
        <v>182.9</v>
      </c>
      <c r="P2814" s="849">
        <v>84.87</v>
      </c>
      <c r="Q2814" s="849">
        <v>15660.14</v>
      </c>
      <c r="R2814" s="837">
        <v>6.2497316151381028</v>
      </c>
      <c r="S2814" s="850">
        <v>184.51914693059973</v>
      </c>
    </row>
    <row r="2815" spans="1:19" ht="14.45" customHeight="1" x14ac:dyDescent="0.2">
      <c r="A2815" s="831" t="s">
        <v>6366</v>
      </c>
      <c r="B2815" s="832" t="s">
        <v>6743</v>
      </c>
      <c r="C2815" s="832" t="s">
        <v>616</v>
      </c>
      <c r="D2815" s="832" t="s">
        <v>3282</v>
      </c>
      <c r="E2815" s="832" t="s">
        <v>6368</v>
      </c>
      <c r="F2815" s="832" t="s">
        <v>6595</v>
      </c>
      <c r="G2815" s="832" t="s">
        <v>1146</v>
      </c>
      <c r="H2815" s="849"/>
      <c r="I2815" s="849"/>
      <c r="J2815" s="832"/>
      <c r="K2815" s="832"/>
      <c r="L2815" s="849">
        <v>15.059999999999999</v>
      </c>
      <c r="M2815" s="849">
        <v>1590.74</v>
      </c>
      <c r="N2815" s="832">
        <v>1</v>
      </c>
      <c r="O2815" s="832">
        <v>105.62682602921647</v>
      </c>
      <c r="P2815" s="849">
        <v>74.039999999999992</v>
      </c>
      <c r="Q2815" s="849">
        <v>7222.62</v>
      </c>
      <c r="R2815" s="837">
        <v>4.5404151526962293</v>
      </c>
      <c r="S2815" s="850">
        <v>97.550243111831449</v>
      </c>
    </row>
    <row r="2816" spans="1:19" ht="14.45" customHeight="1" x14ac:dyDescent="0.2">
      <c r="A2816" s="831" t="s">
        <v>6366</v>
      </c>
      <c r="B2816" s="832" t="s">
        <v>6743</v>
      </c>
      <c r="C2816" s="832" t="s">
        <v>616</v>
      </c>
      <c r="D2816" s="832" t="s">
        <v>3282</v>
      </c>
      <c r="E2816" s="832" t="s">
        <v>6368</v>
      </c>
      <c r="F2816" s="832" t="s">
        <v>6596</v>
      </c>
      <c r="G2816" s="832" t="s">
        <v>1146</v>
      </c>
      <c r="H2816" s="849"/>
      <c r="I2816" s="849"/>
      <c r="J2816" s="832"/>
      <c r="K2816" s="832"/>
      <c r="L2816" s="849">
        <v>13.82</v>
      </c>
      <c r="M2816" s="849">
        <v>9343.14</v>
      </c>
      <c r="N2816" s="832">
        <v>1</v>
      </c>
      <c r="O2816" s="832">
        <v>676.05933429811864</v>
      </c>
      <c r="P2816" s="849">
        <v>115.01000000000002</v>
      </c>
      <c r="Q2816" s="849">
        <v>48444.520000000004</v>
      </c>
      <c r="R2816" s="837">
        <v>5.1850362940082251</v>
      </c>
      <c r="S2816" s="850">
        <v>421.22006782018951</v>
      </c>
    </row>
    <row r="2817" spans="1:19" ht="14.45" customHeight="1" x14ac:dyDescent="0.2">
      <c r="A2817" s="831" t="s">
        <v>6366</v>
      </c>
      <c r="B2817" s="832" t="s">
        <v>6743</v>
      </c>
      <c r="C2817" s="832" t="s">
        <v>616</v>
      </c>
      <c r="D2817" s="832" t="s">
        <v>3282</v>
      </c>
      <c r="E2817" s="832" t="s">
        <v>6368</v>
      </c>
      <c r="F2817" s="832" t="s">
        <v>6598</v>
      </c>
      <c r="G2817" s="832" t="s">
        <v>2529</v>
      </c>
      <c r="H2817" s="849"/>
      <c r="I2817" s="849"/>
      <c r="J2817" s="832"/>
      <c r="K2817" s="832"/>
      <c r="L2817" s="849">
        <v>1</v>
      </c>
      <c r="M2817" s="849">
        <v>148.1</v>
      </c>
      <c r="N2817" s="832">
        <v>1</v>
      </c>
      <c r="O2817" s="832">
        <v>148.1</v>
      </c>
      <c r="P2817" s="849">
        <v>2</v>
      </c>
      <c r="Q2817" s="849">
        <v>296.92</v>
      </c>
      <c r="R2817" s="837">
        <v>2.0048615800135048</v>
      </c>
      <c r="S2817" s="850">
        <v>148.46</v>
      </c>
    </row>
    <row r="2818" spans="1:19" ht="14.45" customHeight="1" x14ac:dyDescent="0.2">
      <c r="A2818" s="831" t="s">
        <v>6366</v>
      </c>
      <c r="B2818" s="832" t="s">
        <v>6743</v>
      </c>
      <c r="C2818" s="832" t="s">
        <v>616</v>
      </c>
      <c r="D2818" s="832" t="s">
        <v>3282</v>
      </c>
      <c r="E2818" s="832" t="s">
        <v>6368</v>
      </c>
      <c r="F2818" s="832" t="s">
        <v>6600</v>
      </c>
      <c r="G2818" s="832" t="s">
        <v>2816</v>
      </c>
      <c r="H2818" s="849"/>
      <c r="I2818" s="849"/>
      <c r="J2818" s="832"/>
      <c r="K2818" s="832"/>
      <c r="L2818" s="849">
        <v>8.0599999999999987</v>
      </c>
      <c r="M2818" s="849">
        <v>3918.8700000000003</v>
      </c>
      <c r="N2818" s="832">
        <v>1</v>
      </c>
      <c r="O2818" s="832">
        <v>486.21215880893311</v>
      </c>
      <c r="P2818" s="849">
        <v>27.49</v>
      </c>
      <c r="Q2818" s="849">
        <v>13037.689999999999</v>
      </c>
      <c r="R2818" s="837">
        <v>3.3269003564803112</v>
      </c>
      <c r="S2818" s="850">
        <v>474.27028010185518</v>
      </c>
    </row>
    <row r="2819" spans="1:19" ht="14.45" customHeight="1" x14ac:dyDescent="0.2">
      <c r="A2819" s="831" t="s">
        <v>6366</v>
      </c>
      <c r="B2819" s="832" t="s">
        <v>6743</v>
      </c>
      <c r="C2819" s="832" t="s">
        <v>616</v>
      </c>
      <c r="D2819" s="832" t="s">
        <v>3282</v>
      </c>
      <c r="E2819" s="832" t="s">
        <v>6368</v>
      </c>
      <c r="F2819" s="832" t="s">
        <v>6601</v>
      </c>
      <c r="G2819" s="832" t="s">
        <v>2816</v>
      </c>
      <c r="H2819" s="849"/>
      <c r="I2819" s="849"/>
      <c r="J2819" s="832"/>
      <c r="K2819" s="832"/>
      <c r="L2819" s="849">
        <v>8.57</v>
      </c>
      <c r="M2819" s="849">
        <v>1752.73</v>
      </c>
      <c r="N2819" s="832">
        <v>1</v>
      </c>
      <c r="O2819" s="832">
        <v>204.51925320886815</v>
      </c>
      <c r="P2819" s="849">
        <v>27.82</v>
      </c>
      <c r="Q2819" s="849">
        <v>5689.76</v>
      </c>
      <c r="R2819" s="837">
        <v>3.2462273139616484</v>
      </c>
      <c r="S2819" s="850">
        <v>204.52048885693745</v>
      </c>
    </row>
    <row r="2820" spans="1:19" ht="14.45" customHeight="1" x14ac:dyDescent="0.2">
      <c r="A2820" s="831" t="s">
        <v>6366</v>
      </c>
      <c r="B2820" s="832" t="s">
        <v>6743</v>
      </c>
      <c r="C2820" s="832" t="s">
        <v>616</v>
      </c>
      <c r="D2820" s="832" t="s">
        <v>3282</v>
      </c>
      <c r="E2820" s="832" t="s">
        <v>6368</v>
      </c>
      <c r="F2820" s="832" t="s">
        <v>6614</v>
      </c>
      <c r="G2820" s="832" t="s">
        <v>2241</v>
      </c>
      <c r="H2820" s="849"/>
      <c r="I2820" s="849"/>
      <c r="J2820" s="832"/>
      <c r="K2820" s="832"/>
      <c r="L2820" s="849"/>
      <c r="M2820" s="849"/>
      <c r="N2820" s="832"/>
      <c r="O2820" s="832"/>
      <c r="P2820" s="849">
        <v>1</v>
      </c>
      <c r="Q2820" s="849">
        <v>11086</v>
      </c>
      <c r="R2820" s="837"/>
      <c r="S2820" s="850">
        <v>11086</v>
      </c>
    </row>
    <row r="2821" spans="1:19" ht="14.45" customHeight="1" x14ac:dyDescent="0.2">
      <c r="A2821" s="831" t="s">
        <v>6366</v>
      </c>
      <c r="B2821" s="832" t="s">
        <v>6743</v>
      </c>
      <c r="C2821" s="832" t="s">
        <v>616</v>
      </c>
      <c r="D2821" s="832" t="s">
        <v>3282</v>
      </c>
      <c r="E2821" s="832" t="s">
        <v>6368</v>
      </c>
      <c r="F2821" s="832" t="s">
        <v>6624</v>
      </c>
      <c r="G2821" s="832" t="s">
        <v>1043</v>
      </c>
      <c r="H2821" s="849"/>
      <c r="I2821" s="849"/>
      <c r="J2821" s="832"/>
      <c r="K2821" s="832"/>
      <c r="L2821" s="849"/>
      <c r="M2821" s="849"/>
      <c r="N2821" s="832"/>
      <c r="O2821" s="832"/>
      <c r="P2821" s="849">
        <v>10.430000000000001</v>
      </c>
      <c r="Q2821" s="849">
        <v>2544.3000000000002</v>
      </c>
      <c r="R2821" s="837"/>
      <c r="S2821" s="850">
        <v>243.94055608820707</v>
      </c>
    </row>
    <row r="2822" spans="1:19" ht="14.45" customHeight="1" x14ac:dyDescent="0.2">
      <c r="A2822" s="831" t="s">
        <v>6366</v>
      </c>
      <c r="B2822" s="832" t="s">
        <v>6743</v>
      </c>
      <c r="C2822" s="832" t="s">
        <v>616</v>
      </c>
      <c r="D2822" s="832" t="s">
        <v>3282</v>
      </c>
      <c r="E2822" s="832" t="s">
        <v>6368</v>
      </c>
      <c r="F2822" s="832" t="s">
        <v>6625</v>
      </c>
      <c r="G2822" s="832" t="s">
        <v>1043</v>
      </c>
      <c r="H2822" s="849"/>
      <c r="I2822" s="849"/>
      <c r="J2822" s="832"/>
      <c r="K2822" s="832"/>
      <c r="L2822" s="849"/>
      <c r="M2822" s="849"/>
      <c r="N2822" s="832"/>
      <c r="O2822" s="832"/>
      <c r="P2822" s="849">
        <v>6.97</v>
      </c>
      <c r="Q2822" s="849">
        <v>3014.04</v>
      </c>
      <c r="R2822" s="837"/>
      <c r="S2822" s="850">
        <v>432.43041606886658</v>
      </c>
    </row>
    <row r="2823" spans="1:19" ht="14.45" customHeight="1" x14ac:dyDescent="0.2">
      <c r="A2823" s="831" t="s">
        <v>6366</v>
      </c>
      <c r="B2823" s="832" t="s">
        <v>6743</v>
      </c>
      <c r="C2823" s="832" t="s">
        <v>616</v>
      </c>
      <c r="D2823" s="832" t="s">
        <v>3282</v>
      </c>
      <c r="E2823" s="832" t="s">
        <v>6368</v>
      </c>
      <c r="F2823" s="832" t="s">
        <v>6628</v>
      </c>
      <c r="G2823" s="832" t="s">
        <v>2529</v>
      </c>
      <c r="H2823" s="849"/>
      <c r="I2823" s="849"/>
      <c r="J2823" s="832"/>
      <c r="K2823" s="832"/>
      <c r="L2823" s="849">
        <v>0.8</v>
      </c>
      <c r="M2823" s="849">
        <v>593.79999999999995</v>
      </c>
      <c r="N2823" s="832">
        <v>1</v>
      </c>
      <c r="O2823" s="832">
        <v>742.24999999999989</v>
      </c>
      <c r="P2823" s="849"/>
      <c r="Q2823" s="849"/>
      <c r="R2823" s="837"/>
      <c r="S2823" s="850"/>
    </row>
    <row r="2824" spans="1:19" ht="14.45" customHeight="1" x14ac:dyDescent="0.2">
      <c r="A2824" s="831" t="s">
        <v>6366</v>
      </c>
      <c r="B2824" s="832" t="s">
        <v>6743</v>
      </c>
      <c r="C2824" s="832" t="s">
        <v>616</v>
      </c>
      <c r="D2824" s="832" t="s">
        <v>3282</v>
      </c>
      <c r="E2824" s="832" t="s">
        <v>6368</v>
      </c>
      <c r="F2824" s="832" t="s">
        <v>6631</v>
      </c>
      <c r="G2824" s="832"/>
      <c r="H2824" s="849"/>
      <c r="I2824" s="849"/>
      <c r="J2824" s="832"/>
      <c r="K2824" s="832"/>
      <c r="L2824" s="849"/>
      <c r="M2824" s="849"/>
      <c r="N2824" s="832"/>
      <c r="O2824" s="832"/>
      <c r="P2824" s="849">
        <v>4</v>
      </c>
      <c r="Q2824" s="849">
        <v>975.76</v>
      </c>
      <c r="R2824" s="837"/>
      <c r="S2824" s="850">
        <v>243.94</v>
      </c>
    </row>
    <row r="2825" spans="1:19" ht="14.45" customHeight="1" x14ac:dyDescent="0.2">
      <c r="A2825" s="831" t="s">
        <v>6366</v>
      </c>
      <c r="B2825" s="832" t="s">
        <v>6743</v>
      </c>
      <c r="C2825" s="832" t="s">
        <v>616</v>
      </c>
      <c r="D2825" s="832" t="s">
        <v>3282</v>
      </c>
      <c r="E2825" s="832" t="s">
        <v>6368</v>
      </c>
      <c r="F2825" s="832" t="s">
        <v>6633</v>
      </c>
      <c r="G2825" s="832"/>
      <c r="H2825" s="849"/>
      <c r="I2825" s="849"/>
      <c r="J2825" s="832"/>
      <c r="K2825" s="832"/>
      <c r="L2825" s="849"/>
      <c r="M2825" s="849"/>
      <c r="N2825" s="832"/>
      <c r="O2825" s="832"/>
      <c r="P2825" s="849">
        <v>10.379999999999999</v>
      </c>
      <c r="Q2825" s="849">
        <v>794.18000000000006</v>
      </c>
      <c r="R2825" s="837"/>
      <c r="S2825" s="850">
        <v>76.510597302504834</v>
      </c>
    </row>
    <row r="2826" spans="1:19" ht="14.45" customHeight="1" x14ac:dyDescent="0.2">
      <c r="A2826" s="831" t="s">
        <v>6366</v>
      </c>
      <c r="B2826" s="832" t="s">
        <v>6743</v>
      </c>
      <c r="C2826" s="832" t="s">
        <v>616</v>
      </c>
      <c r="D2826" s="832" t="s">
        <v>3282</v>
      </c>
      <c r="E2826" s="832" t="s">
        <v>6368</v>
      </c>
      <c r="F2826" s="832" t="s">
        <v>6634</v>
      </c>
      <c r="G2826" s="832"/>
      <c r="H2826" s="849"/>
      <c r="I2826" s="849"/>
      <c r="J2826" s="832"/>
      <c r="K2826" s="832"/>
      <c r="L2826" s="849"/>
      <c r="M2826" s="849"/>
      <c r="N2826" s="832"/>
      <c r="O2826" s="832"/>
      <c r="P2826" s="849">
        <v>9.0299999999999994</v>
      </c>
      <c r="Q2826" s="849">
        <v>3803.6100000000006</v>
      </c>
      <c r="R2826" s="837"/>
      <c r="S2826" s="850">
        <v>421.21926910299015</v>
      </c>
    </row>
    <row r="2827" spans="1:19" ht="14.45" customHeight="1" x14ac:dyDescent="0.2">
      <c r="A2827" s="831" t="s">
        <v>6366</v>
      </c>
      <c r="B2827" s="832" t="s">
        <v>6743</v>
      </c>
      <c r="C2827" s="832" t="s">
        <v>616</v>
      </c>
      <c r="D2827" s="832" t="s">
        <v>3282</v>
      </c>
      <c r="E2827" s="832" t="s">
        <v>6635</v>
      </c>
      <c r="F2827" s="832" t="s">
        <v>6638</v>
      </c>
      <c r="G2827" s="832" t="s">
        <v>6639</v>
      </c>
      <c r="H2827" s="849"/>
      <c r="I2827" s="849"/>
      <c r="J2827" s="832"/>
      <c r="K2827" s="832"/>
      <c r="L2827" s="849">
        <v>2</v>
      </c>
      <c r="M2827" s="849">
        <v>5180</v>
      </c>
      <c r="N2827" s="832">
        <v>1</v>
      </c>
      <c r="O2827" s="832">
        <v>2590</v>
      </c>
      <c r="P2827" s="849">
        <v>2</v>
      </c>
      <c r="Q2827" s="849">
        <v>5340.68</v>
      </c>
      <c r="R2827" s="837">
        <v>1.0310193050193051</v>
      </c>
      <c r="S2827" s="850">
        <v>2670.34</v>
      </c>
    </row>
    <row r="2828" spans="1:19" ht="14.45" customHeight="1" x14ac:dyDescent="0.2">
      <c r="A2828" s="831" t="s">
        <v>6366</v>
      </c>
      <c r="B2828" s="832" t="s">
        <v>6743</v>
      </c>
      <c r="C2828" s="832" t="s">
        <v>616</v>
      </c>
      <c r="D2828" s="832" t="s">
        <v>3282</v>
      </c>
      <c r="E2828" s="832" t="s">
        <v>6644</v>
      </c>
      <c r="F2828" s="832" t="s">
        <v>6645</v>
      </c>
      <c r="G2828" s="832" t="s">
        <v>6646</v>
      </c>
      <c r="H2828" s="849"/>
      <c r="I2828" s="849"/>
      <c r="J2828" s="832"/>
      <c r="K2828" s="832"/>
      <c r="L2828" s="849">
        <v>2</v>
      </c>
      <c r="M2828" s="849">
        <v>1734</v>
      </c>
      <c r="N2828" s="832">
        <v>1</v>
      </c>
      <c r="O2828" s="832">
        <v>867</v>
      </c>
      <c r="P2828" s="849">
        <v>1</v>
      </c>
      <c r="Q2828" s="849">
        <v>867</v>
      </c>
      <c r="R2828" s="837">
        <v>0.5</v>
      </c>
      <c r="S2828" s="850">
        <v>867</v>
      </c>
    </row>
    <row r="2829" spans="1:19" ht="14.45" customHeight="1" x14ac:dyDescent="0.2">
      <c r="A2829" s="831" t="s">
        <v>6366</v>
      </c>
      <c r="B2829" s="832" t="s">
        <v>6743</v>
      </c>
      <c r="C2829" s="832" t="s">
        <v>616</v>
      </c>
      <c r="D2829" s="832" t="s">
        <v>3282</v>
      </c>
      <c r="E2829" s="832" t="s">
        <v>6644</v>
      </c>
      <c r="F2829" s="832" t="s">
        <v>6647</v>
      </c>
      <c r="G2829" s="832" t="s">
        <v>6648</v>
      </c>
      <c r="H2829" s="849"/>
      <c r="I2829" s="849"/>
      <c r="J2829" s="832"/>
      <c r="K2829" s="832"/>
      <c r="L2829" s="849">
        <v>71</v>
      </c>
      <c r="M2829" s="849">
        <v>44209.05</v>
      </c>
      <c r="N2829" s="832">
        <v>1</v>
      </c>
      <c r="O2829" s="832">
        <v>622.66267605633811</v>
      </c>
      <c r="P2829" s="849">
        <v>339</v>
      </c>
      <c r="Q2829" s="849">
        <v>201999.3</v>
      </c>
      <c r="R2829" s="837">
        <v>4.5691843638350065</v>
      </c>
      <c r="S2829" s="850">
        <v>595.86814159292032</v>
      </c>
    </row>
    <row r="2830" spans="1:19" ht="14.45" customHeight="1" x14ac:dyDescent="0.2">
      <c r="A2830" s="831" t="s">
        <v>6366</v>
      </c>
      <c r="B2830" s="832" t="s">
        <v>6743</v>
      </c>
      <c r="C2830" s="832" t="s">
        <v>616</v>
      </c>
      <c r="D2830" s="832" t="s">
        <v>3282</v>
      </c>
      <c r="E2830" s="832" t="s">
        <v>6644</v>
      </c>
      <c r="F2830" s="832" t="s">
        <v>6649</v>
      </c>
      <c r="G2830" s="832" t="s">
        <v>6650</v>
      </c>
      <c r="H2830" s="849"/>
      <c r="I2830" s="849"/>
      <c r="J2830" s="832"/>
      <c r="K2830" s="832"/>
      <c r="L2830" s="849">
        <v>4</v>
      </c>
      <c r="M2830" s="849">
        <v>3856</v>
      </c>
      <c r="N2830" s="832">
        <v>1</v>
      </c>
      <c r="O2830" s="832">
        <v>964</v>
      </c>
      <c r="P2830" s="849"/>
      <c r="Q2830" s="849"/>
      <c r="R2830" s="837"/>
      <c r="S2830" s="850"/>
    </row>
    <row r="2831" spans="1:19" ht="14.45" customHeight="1" x14ac:dyDescent="0.2">
      <c r="A2831" s="831" t="s">
        <v>6366</v>
      </c>
      <c r="B2831" s="832" t="s">
        <v>6743</v>
      </c>
      <c r="C2831" s="832" t="s">
        <v>616</v>
      </c>
      <c r="D2831" s="832" t="s">
        <v>3282</v>
      </c>
      <c r="E2831" s="832" t="s">
        <v>6644</v>
      </c>
      <c r="F2831" s="832" t="s">
        <v>6651</v>
      </c>
      <c r="G2831" s="832" t="s">
        <v>6652</v>
      </c>
      <c r="H2831" s="849"/>
      <c r="I2831" s="849"/>
      <c r="J2831" s="832"/>
      <c r="K2831" s="832"/>
      <c r="L2831" s="849"/>
      <c r="M2831" s="849"/>
      <c r="N2831" s="832"/>
      <c r="O2831" s="832"/>
      <c r="P2831" s="849">
        <v>1</v>
      </c>
      <c r="Q2831" s="849">
        <v>1557.65</v>
      </c>
      <c r="R2831" s="837"/>
      <c r="S2831" s="850">
        <v>1557.65</v>
      </c>
    </row>
    <row r="2832" spans="1:19" ht="14.45" customHeight="1" x14ac:dyDescent="0.2">
      <c r="A2832" s="831" t="s">
        <v>6366</v>
      </c>
      <c r="B2832" s="832" t="s">
        <v>6743</v>
      </c>
      <c r="C2832" s="832" t="s">
        <v>616</v>
      </c>
      <c r="D2832" s="832" t="s">
        <v>3282</v>
      </c>
      <c r="E2832" s="832" t="s">
        <v>6644</v>
      </c>
      <c r="F2832" s="832" t="s">
        <v>6653</v>
      </c>
      <c r="G2832" s="832" t="s">
        <v>6654</v>
      </c>
      <c r="H2832" s="849"/>
      <c r="I2832" s="849"/>
      <c r="J2832" s="832"/>
      <c r="K2832" s="832"/>
      <c r="L2832" s="849"/>
      <c r="M2832" s="849"/>
      <c r="N2832" s="832"/>
      <c r="O2832" s="832"/>
      <c r="P2832" s="849">
        <v>1</v>
      </c>
      <c r="Q2832" s="849">
        <v>5420</v>
      </c>
      <c r="R2832" s="837"/>
      <c r="S2832" s="850">
        <v>5420</v>
      </c>
    </row>
    <row r="2833" spans="1:19" ht="14.45" customHeight="1" x14ac:dyDescent="0.2">
      <c r="A2833" s="831" t="s">
        <v>6366</v>
      </c>
      <c r="B2833" s="832" t="s">
        <v>6743</v>
      </c>
      <c r="C2833" s="832" t="s">
        <v>616</v>
      </c>
      <c r="D2833" s="832" t="s">
        <v>3282</v>
      </c>
      <c r="E2833" s="832" t="s">
        <v>6657</v>
      </c>
      <c r="F2833" s="832" t="s">
        <v>6658</v>
      </c>
      <c r="G2833" s="832" t="s">
        <v>6659</v>
      </c>
      <c r="H2833" s="849"/>
      <c r="I2833" s="849"/>
      <c r="J2833" s="832"/>
      <c r="K2833" s="832"/>
      <c r="L2833" s="849">
        <v>6</v>
      </c>
      <c r="M2833" s="849">
        <v>1800</v>
      </c>
      <c r="N2833" s="832">
        <v>1</v>
      </c>
      <c r="O2833" s="832">
        <v>300</v>
      </c>
      <c r="P2833" s="849">
        <v>12</v>
      </c>
      <c r="Q2833" s="849">
        <v>3624</v>
      </c>
      <c r="R2833" s="837">
        <v>2.0133333333333332</v>
      </c>
      <c r="S2833" s="850">
        <v>302</v>
      </c>
    </row>
    <row r="2834" spans="1:19" ht="14.45" customHeight="1" x14ac:dyDescent="0.2">
      <c r="A2834" s="831" t="s">
        <v>6366</v>
      </c>
      <c r="B2834" s="832" t="s">
        <v>6743</v>
      </c>
      <c r="C2834" s="832" t="s">
        <v>616</v>
      </c>
      <c r="D2834" s="832" t="s">
        <v>3282</v>
      </c>
      <c r="E2834" s="832" t="s">
        <v>6657</v>
      </c>
      <c r="F2834" s="832" t="s">
        <v>6660</v>
      </c>
      <c r="G2834" s="832" t="s">
        <v>6661</v>
      </c>
      <c r="H2834" s="849"/>
      <c r="I2834" s="849"/>
      <c r="J2834" s="832"/>
      <c r="K2834" s="832"/>
      <c r="L2834" s="849">
        <v>7</v>
      </c>
      <c r="M2834" s="849">
        <v>850</v>
      </c>
      <c r="N2834" s="832">
        <v>1</v>
      </c>
      <c r="O2834" s="832">
        <v>121.42857142857143</v>
      </c>
      <c r="P2834" s="849">
        <v>8</v>
      </c>
      <c r="Q2834" s="849">
        <v>976</v>
      </c>
      <c r="R2834" s="837">
        <v>1.148235294117647</v>
      </c>
      <c r="S2834" s="850">
        <v>122</v>
      </c>
    </row>
    <row r="2835" spans="1:19" ht="14.45" customHeight="1" x14ac:dyDescent="0.2">
      <c r="A2835" s="831" t="s">
        <v>6366</v>
      </c>
      <c r="B2835" s="832" t="s">
        <v>6743</v>
      </c>
      <c r="C2835" s="832" t="s">
        <v>616</v>
      </c>
      <c r="D2835" s="832" t="s">
        <v>3282</v>
      </c>
      <c r="E2835" s="832" t="s">
        <v>6657</v>
      </c>
      <c r="F2835" s="832" t="s">
        <v>6662</v>
      </c>
      <c r="G2835" s="832" t="s">
        <v>6663</v>
      </c>
      <c r="H2835" s="849"/>
      <c r="I2835" s="849"/>
      <c r="J2835" s="832"/>
      <c r="K2835" s="832"/>
      <c r="L2835" s="849">
        <v>378</v>
      </c>
      <c r="M2835" s="849">
        <v>55672</v>
      </c>
      <c r="N2835" s="832">
        <v>1</v>
      </c>
      <c r="O2835" s="832">
        <v>147.28042328042329</v>
      </c>
      <c r="P2835" s="849">
        <v>216</v>
      </c>
      <c r="Q2835" s="849">
        <v>32616</v>
      </c>
      <c r="R2835" s="837">
        <v>0.5858600373616899</v>
      </c>
      <c r="S2835" s="850">
        <v>151</v>
      </c>
    </row>
    <row r="2836" spans="1:19" ht="14.45" customHeight="1" x14ac:dyDescent="0.2">
      <c r="A2836" s="831" t="s">
        <v>6366</v>
      </c>
      <c r="B2836" s="832" t="s">
        <v>6743</v>
      </c>
      <c r="C2836" s="832" t="s">
        <v>616</v>
      </c>
      <c r="D2836" s="832" t="s">
        <v>3282</v>
      </c>
      <c r="E2836" s="832" t="s">
        <v>6657</v>
      </c>
      <c r="F2836" s="832" t="s">
        <v>6664</v>
      </c>
      <c r="G2836" s="832" t="s">
        <v>6665</v>
      </c>
      <c r="H2836" s="849"/>
      <c r="I2836" s="849"/>
      <c r="J2836" s="832"/>
      <c r="K2836" s="832"/>
      <c r="L2836" s="849">
        <v>2</v>
      </c>
      <c r="M2836" s="849">
        <v>392</v>
      </c>
      <c r="N2836" s="832">
        <v>1</v>
      </c>
      <c r="O2836" s="832">
        <v>196</v>
      </c>
      <c r="P2836" s="849">
        <v>2</v>
      </c>
      <c r="Q2836" s="849">
        <v>398</v>
      </c>
      <c r="R2836" s="837">
        <v>1.0153061224489797</v>
      </c>
      <c r="S2836" s="850">
        <v>199</v>
      </c>
    </row>
    <row r="2837" spans="1:19" ht="14.45" customHeight="1" x14ac:dyDescent="0.2">
      <c r="A2837" s="831" t="s">
        <v>6366</v>
      </c>
      <c r="B2837" s="832" t="s">
        <v>6743</v>
      </c>
      <c r="C2837" s="832" t="s">
        <v>616</v>
      </c>
      <c r="D2837" s="832" t="s">
        <v>3282</v>
      </c>
      <c r="E2837" s="832" t="s">
        <v>6657</v>
      </c>
      <c r="F2837" s="832" t="s">
        <v>6666</v>
      </c>
      <c r="G2837" s="832" t="s">
        <v>6667</v>
      </c>
      <c r="H2837" s="849">
        <v>7</v>
      </c>
      <c r="I2837" s="849">
        <v>259</v>
      </c>
      <c r="J2837" s="832">
        <v>1.5283842794759825E-2</v>
      </c>
      <c r="K2837" s="832">
        <v>37</v>
      </c>
      <c r="L2837" s="849">
        <v>458</v>
      </c>
      <c r="M2837" s="849">
        <v>16946</v>
      </c>
      <c r="N2837" s="832">
        <v>1</v>
      </c>
      <c r="O2837" s="832">
        <v>37</v>
      </c>
      <c r="P2837" s="849">
        <v>979</v>
      </c>
      <c r="Q2837" s="849">
        <v>37202</v>
      </c>
      <c r="R2837" s="837">
        <v>2.1953263306975099</v>
      </c>
      <c r="S2837" s="850">
        <v>38</v>
      </c>
    </row>
    <row r="2838" spans="1:19" ht="14.45" customHeight="1" x14ac:dyDescent="0.2">
      <c r="A2838" s="831" t="s">
        <v>6366</v>
      </c>
      <c r="B2838" s="832" t="s">
        <v>6743</v>
      </c>
      <c r="C2838" s="832" t="s">
        <v>616</v>
      </c>
      <c r="D2838" s="832" t="s">
        <v>3282</v>
      </c>
      <c r="E2838" s="832" t="s">
        <v>6657</v>
      </c>
      <c r="F2838" s="832" t="s">
        <v>6674</v>
      </c>
      <c r="G2838" s="832" t="s">
        <v>6675</v>
      </c>
      <c r="H2838" s="849">
        <v>1</v>
      </c>
      <c r="I2838" s="849">
        <v>177</v>
      </c>
      <c r="J2838" s="832">
        <v>4.9471742411537811E-4</v>
      </c>
      <c r="K2838" s="832">
        <v>177</v>
      </c>
      <c r="L2838" s="849">
        <v>2010</v>
      </c>
      <c r="M2838" s="849">
        <v>357780</v>
      </c>
      <c r="N2838" s="832">
        <v>1</v>
      </c>
      <c r="O2838" s="832">
        <v>178</v>
      </c>
      <c r="P2838" s="849">
        <v>2652</v>
      </c>
      <c r="Q2838" s="849">
        <v>474708</v>
      </c>
      <c r="R2838" s="837">
        <v>1.3268153613952709</v>
      </c>
      <c r="S2838" s="850">
        <v>179</v>
      </c>
    </row>
    <row r="2839" spans="1:19" ht="14.45" customHeight="1" x14ac:dyDescent="0.2">
      <c r="A2839" s="831" t="s">
        <v>6366</v>
      </c>
      <c r="B2839" s="832" t="s">
        <v>6743</v>
      </c>
      <c r="C2839" s="832" t="s">
        <v>616</v>
      </c>
      <c r="D2839" s="832" t="s">
        <v>3282</v>
      </c>
      <c r="E2839" s="832" t="s">
        <v>6657</v>
      </c>
      <c r="F2839" s="832" t="s">
        <v>6680</v>
      </c>
      <c r="G2839" s="832" t="s">
        <v>6681</v>
      </c>
      <c r="H2839" s="849">
        <v>1</v>
      </c>
      <c r="I2839" s="849">
        <v>243</v>
      </c>
      <c r="J2839" s="832">
        <v>1.1647972389991373E-3</v>
      </c>
      <c r="K2839" s="832">
        <v>243</v>
      </c>
      <c r="L2839" s="849">
        <v>855</v>
      </c>
      <c r="M2839" s="849">
        <v>208620</v>
      </c>
      <c r="N2839" s="832">
        <v>1</v>
      </c>
      <c r="O2839" s="832">
        <v>244</v>
      </c>
      <c r="P2839" s="849">
        <v>2036</v>
      </c>
      <c r="Q2839" s="849">
        <v>498820</v>
      </c>
      <c r="R2839" s="837">
        <v>2.3910459208129615</v>
      </c>
      <c r="S2839" s="850">
        <v>245</v>
      </c>
    </row>
    <row r="2840" spans="1:19" ht="14.45" customHeight="1" x14ac:dyDescent="0.2">
      <c r="A2840" s="831" t="s">
        <v>6366</v>
      </c>
      <c r="B2840" s="832" t="s">
        <v>6743</v>
      </c>
      <c r="C2840" s="832" t="s">
        <v>616</v>
      </c>
      <c r="D2840" s="832" t="s">
        <v>3282</v>
      </c>
      <c r="E2840" s="832" t="s">
        <v>6657</v>
      </c>
      <c r="F2840" s="832" t="s">
        <v>6682</v>
      </c>
      <c r="G2840" s="832" t="s">
        <v>6683</v>
      </c>
      <c r="H2840" s="849">
        <v>1</v>
      </c>
      <c r="I2840" s="849">
        <v>33.33</v>
      </c>
      <c r="J2840" s="832">
        <v>8.0637142295160956E-4</v>
      </c>
      <c r="K2840" s="832">
        <v>33.33</v>
      </c>
      <c r="L2840" s="849">
        <v>1240</v>
      </c>
      <c r="M2840" s="849">
        <v>41333.310000000005</v>
      </c>
      <c r="N2840" s="832">
        <v>1</v>
      </c>
      <c r="O2840" s="832">
        <v>33.333314516129036</v>
      </c>
      <c r="P2840" s="849">
        <v>2315</v>
      </c>
      <c r="Q2840" s="849">
        <v>77166.61000000003</v>
      </c>
      <c r="R2840" s="837">
        <v>1.8669351668182399</v>
      </c>
      <c r="S2840" s="850">
        <v>33.333308855291591</v>
      </c>
    </row>
    <row r="2841" spans="1:19" ht="14.45" customHeight="1" x14ac:dyDescent="0.2">
      <c r="A2841" s="831" t="s">
        <v>6366</v>
      </c>
      <c r="B2841" s="832" t="s">
        <v>6743</v>
      </c>
      <c r="C2841" s="832" t="s">
        <v>616</v>
      </c>
      <c r="D2841" s="832" t="s">
        <v>3282</v>
      </c>
      <c r="E2841" s="832" t="s">
        <v>6657</v>
      </c>
      <c r="F2841" s="832" t="s">
        <v>6684</v>
      </c>
      <c r="G2841" s="832" t="s">
        <v>6685</v>
      </c>
      <c r="H2841" s="849">
        <v>4</v>
      </c>
      <c r="I2841" s="849">
        <v>148</v>
      </c>
      <c r="J2841" s="832">
        <v>2.4737167594310453E-3</v>
      </c>
      <c r="K2841" s="832">
        <v>37</v>
      </c>
      <c r="L2841" s="849">
        <v>1617</v>
      </c>
      <c r="M2841" s="849">
        <v>59829</v>
      </c>
      <c r="N2841" s="832">
        <v>1</v>
      </c>
      <c r="O2841" s="832">
        <v>37</v>
      </c>
      <c r="P2841" s="849">
        <v>2450</v>
      </c>
      <c r="Q2841" s="849">
        <v>93100</v>
      </c>
      <c r="R2841" s="837">
        <v>1.5561015561015561</v>
      </c>
      <c r="S2841" s="850">
        <v>38</v>
      </c>
    </row>
    <row r="2842" spans="1:19" ht="14.45" customHeight="1" x14ac:dyDescent="0.2">
      <c r="A2842" s="831" t="s">
        <v>6366</v>
      </c>
      <c r="B2842" s="832" t="s">
        <v>6743</v>
      </c>
      <c r="C2842" s="832" t="s">
        <v>616</v>
      </c>
      <c r="D2842" s="832" t="s">
        <v>3282</v>
      </c>
      <c r="E2842" s="832" t="s">
        <v>6657</v>
      </c>
      <c r="F2842" s="832" t="s">
        <v>6686</v>
      </c>
      <c r="G2842" s="832" t="s">
        <v>6687</v>
      </c>
      <c r="H2842" s="849"/>
      <c r="I2842" s="849"/>
      <c r="J2842" s="832"/>
      <c r="K2842" s="832"/>
      <c r="L2842" s="849">
        <v>1</v>
      </c>
      <c r="M2842" s="849">
        <v>86</v>
      </c>
      <c r="N2842" s="832">
        <v>1</v>
      </c>
      <c r="O2842" s="832">
        <v>86</v>
      </c>
      <c r="P2842" s="849">
        <v>4</v>
      </c>
      <c r="Q2842" s="849">
        <v>348</v>
      </c>
      <c r="R2842" s="837">
        <v>4.0465116279069768</v>
      </c>
      <c r="S2842" s="850">
        <v>87</v>
      </c>
    </row>
    <row r="2843" spans="1:19" ht="14.45" customHeight="1" x14ac:dyDescent="0.2">
      <c r="A2843" s="831" t="s">
        <v>6366</v>
      </c>
      <c r="B2843" s="832" t="s">
        <v>6743</v>
      </c>
      <c r="C2843" s="832" t="s">
        <v>616</v>
      </c>
      <c r="D2843" s="832" t="s">
        <v>3282</v>
      </c>
      <c r="E2843" s="832" t="s">
        <v>6657</v>
      </c>
      <c r="F2843" s="832" t="s">
        <v>6688</v>
      </c>
      <c r="G2843" s="832" t="s">
        <v>6689</v>
      </c>
      <c r="H2843" s="849"/>
      <c r="I2843" s="849"/>
      <c r="J2843" s="832"/>
      <c r="K2843" s="832"/>
      <c r="L2843" s="849">
        <v>172</v>
      </c>
      <c r="M2843" s="849">
        <v>5504</v>
      </c>
      <c r="N2843" s="832">
        <v>1</v>
      </c>
      <c r="O2843" s="832">
        <v>32</v>
      </c>
      <c r="P2843" s="849">
        <v>282</v>
      </c>
      <c r="Q2843" s="849">
        <v>9306</v>
      </c>
      <c r="R2843" s="837">
        <v>1.6907703488372092</v>
      </c>
      <c r="S2843" s="850">
        <v>33</v>
      </c>
    </row>
    <row r="2844" spans="1:19" ht="14.45" customHeight="1" x14ac:dyDescent="0.2">
      <c r="A2844" s="831" t="s">
        <v>6366</v>
      </c>
      <c r="B2844" s="832" t="s">
        <v>6743</v>
      </c>
      <c r="C2844" s="832" t="s">
        <v>616</v>
      </c>
      <c r="D2844" s="832" t="s">
        <v>3282</v>
      </c>
      <c r="E2844" s="832" t="s">
        <v>6657</v>
      </c>
      <c r="F2844" s="832" t="s">
        <v>6690</v>
      </c>
      <c r="G2844" s="832" t="s">
        <v>6691</v>
      </c>
      <c r="H2844" s="849"/>
      <c r="I2844" s="849"/>
      <c r="J2844" s="832"/>
      <c r="K2844" s="832"/>
      <c r="L2844" s="849">
        <v>19</v>
      </c>
      <c r="M2844" s="849">
        <v>6745</v>
      </c>
      <c r="N2844" s="832">
        <v>1</v>
      </c>
      <c r="O2844" s="832">
        <v>355</v>
      </c>
      <c r="P2844" s="849">
        <v>12</v>
      </c>
      <c r="Q2844" s="849">
        <v>4296</v>
      </c>
      <c r="R2844" s="837">
        <v>0.63691623424759081</v>
      </c>
      <c r="S2844" s="850">
        <v>358</v>
      </c>
    </row>
    <row r="2845" spans="1:19" ht="14.45" customHeight="1" x14ac:dyDescent="0.2">
      <c r="A2845" s="831" t="s">
        <v>6366</v>
      </c>
      <c r="B2845" s="832" t="s">
        <v>6743</v>
      </c>
      <c r="C2845" s="832" t="s">
        <v>616</v>
      </c>
      <c r="D2845" s="832" t="s">
        <v>3282</v>
      </c>
      <c r="E2845" s="832" t="s">
        <v>6657</v>
      </c>
      <c r="F2845" s="832" t="s">
        <v>6694</v>
      </c>
      <c r="G2845" s="832" t="s">
        <v>6695</v>
      </c>
      <c r="H2845" s="849"/>
      <c r="I2845" s="849"/>
      <c r="J2845" s="832"/>
      <c r="K2845" s="832"/>
      <c r="L2845" s="849">
        <v>221</v>
      </c>
      <c r="M2845" s="849">
        <v>29172</v>
      </c>
      <c r="N2845" s="832">
        <v>1</v>
      </c>
      <c r="O2845" s="832">
        <v>132</v>
      </c>
      <c r="P2845" s="849">
        <v>689</v>
      </c>
      <c r="Q2845" s="849">
        <v>93015</v>
      </c>
      <c r="R2845" s="837">
        <v>3.1885026737967914</v>
      </c>
      <c r="S2845" s="850">
        <v>135</v>
      </c>
    </row>
    <row r="2846" spans="1:19" ht="14.45" customHeight="1" x14ac:dyDescent="0.2">
      <c r="A2846" s="831" t="s">
        <v>6366</v>
      </c>
      <c r="B2846" s="832" t="s">
        <v>6743</v>
      </c>
      <c r="C2846" s="832" t="s">
        <v>616</v>
      </c>
      <c r="D2846" s="832" t="s">
        <v>3282</v>
      </c>
      <c r="E2846" s="832" t="s">
        <v>6657</v>
      </c>
      <c r="F2846" s="832" t="s">
        <v>6784</v>
      </c>
      <c r="G2846" s="832" t="s">
        <v>6785</v>
      </c>
      <c r="H2846" s="849"/>
      <c r="I2846" s="849"/>
      <c r="J2846" s="832"/>
      <c r="K2846" s="832"/>
      <c r="L2846" s="849">
        <v>1</v>
      </c>
      <c r="M2846" s="849">
        <v>702</v>
      </c>
      <c r="N2846" s="832">
        <v>1</v>
      </c>
      <c r="O2846" s="832">
        <v>702</v>
      </c>
      <c r="P2846" s="849"/>
      <c r="Q2846" s="849"/>
      <c r="R2846" s="837"/>
      <c r="S2846" s="850"/>
    </row>
    <row r="2847" spans="1:19" ht="14.45" customHeight="1" x14ac:dyDescent="0.2">
      <c r="A2847" s="831" t="s">
        <v>6366</v>
      </c>
      <c r="B2847" s="832" t="s">
        <v>6743</v>
      </c>
      <c r="C2847" s="832" t="s">
        <v>616</v>
      </c>
      <c r="D2847" s="832" t="s">
        <v>3282</v>
      </c>
      <c r="E2847" s="832" t="s">
        <v>6657</v>
      </c>
      <c r="F2847" s="832" t="s">
        <v>6700</v>
      </c>
      <c r="G2847" s="832" t="s">
        <v>6701</v>
      </c>
      <c r="H2847" s="849">
        <v>3</v>
      </c>
      <c r="I2847" s="849">
        <v>177</v>
      </c>
      <c r="J2847" s="832">
        <v>1.0384276914051041E-2</v>
      </c>
      <c r="K2847" s="832">
        <v>59</v>
      </c>
      <c r="L2847" s="849">
        <v>287</v>
      </c>
      <c r="M2847" s="849">
        <v>17045</v>
      </c>
      <c r="N2847" s="832">
        <v>1</v>
      </c>
      <c r="O2847" s="832">
        <v>59.390243902439025</v>
      </c>
      <c r="P2847" s="849">
        <v>1020</v>
      </c>
      <c r="Q2847" s="849">
        <v>62220</v>
      </c>
      <c r="R2847" s="837">
        <v>3.650337342329129</v>
      </c>
      <c r="S2847" s="850">
        <v>61</v>
      </c>
    </row>
    <row r="2848" spans="1:19" ht="14.45" customHeight="1" x14ac:dyDescent="0.2">
      <c r="A2848" s="831" t="s">
        <v>6366</v>
      </c>
      <c r="B2848" s="832" t="s">
        <v>6743</v>
      </c>
      <c r="C2848" s="832" t="s">
        <v>616</v>
      </c>
      <c r="D2848" s="832" t="s">
        <v>3282</v>
      </c>
      <c r="E2848" s="832" t="s">
        <v>6657</v>
      </c>
      <c r="F2848" s="832" t="s">
        <v>6704</v>
      </c>
      <c r="G2848" s="832" t="s">
        <v>6705</v>
      </c>
      <c r="H2848" s="849"/>
      <c r="I2848" s="849"/>
      <c r="J2848" s="832"/>
      <c r="K2848" s="832"/>
      <c r="L2848" s="849">
        <v>1</v>
      </c>
      <c r="M2848" s="849">
        <v>59</v>
      </c>
      <c r="N2848" s="832">
        <v>1</v>
      </c>
      <c r="O2848" s="832">
        <v>59</v>
      </c>
      <c r="P2848" s="849">
        <v>3</v>
      </c>
      <c r="Q2848" s="849">
        <v>183</v>
      </c>
      <c r="R2848" s="837">
        <v>3.1016949152542375</v>
      </c>
      <c r="S2848" s="850">
        <v>61</v>
      </c>
    </row>
    <row r="2849" spans="1:19" ht="14.45" customHeight="1" x14ac:dyDescent="0.2">
      <c r="A2849" s="831" t="s">
        <v>6366</v>
      </c>
      <c r="B2849" s="832" t="s">
        <v>6743</v>
      </c>
      <c r="C2849" s="832" t="s">
        <v>616</v>
      </c>
      <c r="D2849" s="832" t="s">
        <v>3282</v>
      </c>
      <c r="E2849" s="832" t="s">
        <v>6657</v>
      </c>
      <c r="F2849" s="832" t="s">
        <v>6706</v>
      </c>
      <c r="G2849" s="832" t="s">
        <v>6707</v>
      </c>
      <c r="H2849" s="849"/>
      <c r="I2849" s="849"/>
      <c r="J2849" s="832"/>
      <c r="K2849" s="832"/>
      <c r="L2849" s="849"/>
      <c r="M2849" s="849"/>
      <c r="N2849" s="832"/>
      <c r="O2849" s="832"/>
      <c r="P2849" s="849">
        <v>18</v>
      </c>
      <c r="Q2849" s="849">
        <v>2088</v>
      </c>
      <c r="R2849" s="837"/>
      <c r="S2849" s="850">
        <v>116</v>
      </c>
    </row>
    <row r="2850" spans="1:19" ht="14.45" customHeight="1" x14ac:dyDescent="0.2">
      <c r="A2850" s="831" t="s">
        <v>6366</v>
      </c>
      <c r="B2850" s="832" t="s">
        <v>6743</v>
      </c>
      <c r="C2850" s="832" t="s">
        <v>616</v>
      </c>
      <c r="D2850" s="832" t="s">
        <v>6360</v>
      </c>
      <c r="E2850" s="832" t="s">
        <v>6368</v>
      </c>
      <c r="F2850" s="832" t="s">
        <v>6369</v>
      </c>
      <c r="G2850" s="832" t="s">
        <v>6370</v>
      </c>
      <c r="H2850" s="849">
        <v>12.100000000000001</v>
      </c>
      <c r="I2850" s="849">
        <v>654.6099999999999</v>
      </c>
      <c r="J2850" s="832">
        <v>0.75624999999999976</v>
      </c>
      <c r="K2850" s="832">
        <v>54.099999999999987</v>
      </c>
      <c r="L2850" s="849">
        <v>16</v>
      </c>
      <c r="M2850" s="849">
        <v>865.60000000000014</v>
      </c>
      <c r="N2850" s="832">
        <v>1</v>
      </c>
      <c r="O2850" s="832">
        <v>54.100000000000009</v>
      </c>
      <c r="P2850" s="849"/>
      <c r="Q2850" s="849"/>
      <c r="R2850" s="837"/>
      <c r="S2850" s="850"/>
    </row>
    <row r="2851" spans="1:19" ht="14.45" customHeight="1" x14ac:dyDescent="0.2">
      <c r="A2851" s="831" t="s">
        <v>6366</v>
      </c>
      <c r="B2851" s="832" t="s">
        <v>6743</v>
      </c>
      <c r="C2851" s="832" t="s">
        <v>616</v>
      </c>
      <c r="D2851" s="832" t="s">
        <v>6360</v>
      </c>
      <c r="E2851" s="832" t="s">
        <v>6368</v>
      </c>
      <c r="F2851" s="832" t="s">
        <v>6371</v>
      </c>
      <c r="G2851" s="832" t="s">
        <v>6370</v>
      </c>
      <c r="H2851" s="849">
        <v>20.3</v>
      </c>
      <c r="I2851" s="849">
        <v>2197.5</v>
      </c>
      <c r="J2851" s="832">
        <v>8.4584295612009246</v>
      </c>
      <c r="K2851" s="832">
        <v>108.25123152709359</v>
      </c>
      <c r="L2851" s="849">
        <v>2.4000000000000004</v>
      </c>
      <c r="M2851" s="849">
        <v>259.79999999999995</v>
      </c>
      <c r="N2851" s="832">
        <v>1</v>
      </c>
      <c r="O2851" s="832">
        <v>108.24999999999997</v>
      </c>
      <c r="P2851" s="849"/>
      <c r="Q2851" s="849"/>
      <c r="R2851" s="837"/>
      <c r="S2851" s="850"/>
    </row>
    <row r="2852" spans="1:19" ht="14.45" customHeight="1" x14ac:dyDescent="0.2">
      <c r="A2852" s="831" t="s">
        <v>6366</v>
      </c>
      <c r="B2852" s="832" t="s">
        <v>6743</v>
      </c>
      <c r="C2852" s="832" t="s">
        <v>616</v>
      </c>
      <c r="D2852" s="832" t="s">
        <v>6360</v>
      </c>
      <c r="E2852" s="832" t="s">
        <v>6368</v>
      </c>
      <c r="F2852" s="832" t="s">
        <v>6375</v>
      </c>
      <c r="G2852" s="832" t="s">
        <v>6376</v>
      </c>
      <c r="H2852" s="849">
        <v>7</v>
      </c>
      <c r="I2852" s="849">
        <v>89.97</v>
      </c>
      <c r="J2852" s="832">
        <v>5.8308489954633833</v>
      </c>
      <c r="K2852" s="832">
        <v>12.852857142857143</v>
      </c>
      <c r="L2852" s="849">
        <v>1.2</v>
      </c>
      <c r="M2852" s="849">
        <v>15.43</v>
      </c>
      <c r="N2852" s="832">
        <v>1</v>
      </c>
      <c r="O2852" s="832">
        <v>12.858333333333334</v>
      </c>
      <c r="P2852" s="849"/>
      <c r="Q2852" s="849"/>
      <c r="R2852" s="837"/>
      <c r="S2852" s="850"/>
    </row>
    <row r="2853" spans="1:19" ht="14.45" customHeight="1" x14ac:dyDescent="0.2">
      <c r="A2853" s="831" t="s">
        <v>6366</v>
      </c>
      <c r="B2853" s="832" t="s">
        <v>6743</v>
      </c>
      <c r="C2853" s="832" t="s">
        <v>616</v>
      </c>
      <c r="D2853" s="832" t="s">
        <v>6360</v>
      </c>
      <c r="E2853" s="832" t="s">
        <v>6368</v>
      </c>
      <c r="F2853" s="832" t="s">
        <v>6377</v>
      </c>
      <c r="G2853" s="832" t="s">
        <v>6378</v>
      </c>
      <c r="H2853" s="849">
        <v>24.549999999999997</v>
      </c>
      <c r="I2853" s="849">
        <v>5042.6000000000004</v>
      </c>
      <c r="J2853" s="832">
        <v>1.0876650338533747</v>
      </c>
      <c r="K2853" s="832">
        <v>205.40122199592673</v>
      </c>
      <c r="L2853" s="849">
        <v>24.000000000000004</v>
      </c>
      <c r="M2853" s="849">
        <v>4636.17</v>
      </c>
      <c r="N2853" s="832">
        <v>1</v>
      </c>
      <c r="O2853" s="832">
        <v>193.17374999999998</v>
      </c>
      <c r="P2853" s="849"/>
      <c r="Q2853" s="849"/>
      <c r="R2853" s="837"/>
      <c r="S2853" s="850"/>
    </row>
    <row r="2854" spans="1:19" ht="14.45" customHeight="1" x14ac:dyDescent="0.2">
      <c r="A2854" s="831" t="s">
        <v>6366</v>
      </c>
      <c r="B2854" s="832" t="s">
        <v>6743</v>
      </c>
      <c r="C2854" s="832" t="s">
        <v>616</v>
      </c>
      <c r="D2854" s="832" t="s">
        <v>6360</v>
      </c>
      <c r="E2854" s="832" t="s">
        <v>6368</v>
      </c>
      <c r="F2854" s="832" t="s">
        <v>6379</v>
      </c>
      <c r="G2854" s="832" t="s">
        <v>6380</v>
      </c>
      <c r="H2854" s="849">
        <v>4</v>
      </c>
      <c r="I2854" s="849">
        <v>25490.16</v>
      </c>
      <c r="J2854" s="832">
        <v>5.3749493927125513</v>
      </c>
      <c r="K2854" s="832">
        <v>6372.54</v>
      </c>
      <c r="L2854" s="849">
        <v>1</v>
      </c>
      <c r="M2854" s="849">
        <v>4742.3999999999996</v>
      </c>
      <c r="N2854" s="832">
        <v>1</v>
      </c>
      <c r="O2854" s="832">
        <v>4742.3999999999996</v>
      </c>
      <c r="P2854" s="849"/>
      <c r="Q2854" s="849"/>
      <c r="R2854" s="837"/>
      <c r="S2854" s="850"/>
    </row>
    <row r="2855" spans="1:19" ht="14.45" customHeight="1" x14ac:dyDescent="0.2">
      <c r="A2855" s="831" t="s">
        <v>6366</v>
      </c>
      <c r="B2855" s="832" t="s">
        <v>6743</v>
      </c>
      <c r="C2855" s="832" t="s">
        <v>616</v>
      </c>
      <c r="D2855" s="832" t="s">
        <v>6360</v>
      </c>
      <c r="E2855" s="832" t="s">
        <v>6368</v>
      </c>
      <c r="F2855" s="832" t="s">
        <v>6382</v>
      </c>
      <c r="G2855" s="832" t="s">
        <v>1496</v>
      </c>
      <c r="H2855" s="849"/>
      <c r="I2855" s="849"/>
      <c r="J2855" s="832"/>
      <c r="K2855" s="832"/>
      <c r="L2855" s="849">
        <v>678</v>
      </c>
      <c r="M2855" s="849">
        <v>9190.66</v>
      </c>
      <c r="N2855" s="832">
        <v>1</v>
      </c>
      <c r="O2855" s="832">
        <v>13.555545722713864</v>
      </c>
      <c r="P2855" s="849"/>
      <c r="Q2855" s="849"/>
      <c r="R2855" s="837"/>
      <c r="S2855" s="850"/>
    </row>
    <row r="2856" spans="1:19" ht="14.45" customHeight="1" x14ac:dyDescent="0.2">
      <c r="A2856" s="831" t="s">
        <v>6366</v>
      </c>
      <c r="B2856" s="832" t="s">
        <v>6743</v>
      </c>
      <c r="C2856" s="832" t="s">
        <v>616</v>
      </c>
      <c r="D2856" s="832" t="s">
        <v>6360</v>
      </c>
      <c r="E2856" s="832" t="s">
        <v>6368</v>
      </c>
      <c r="F2856" s="832" t="s">
        <v>6383</v>
      </c>
      <c r="G2856" s="832" t="s">
        <v>2258</v>
      </c>
      <c r="H2856" s="849">
        <v>4</v>
      </c>
      <c r="I2856" s="849">
        <v>26484.6</v>
      </c>
      <c r="J2856" s="832"/>
      <c r="K2856" s="832">
        <v>6621.15</v>
      </c>
      <c r="L2856" s="849"/>
      <c r="M2856" s="849"/>
      <c r="N2856" s="832"/>
      <c r="O2856" s="832"/>
      <c r="P2856" s="849"/>
      <c r="Q2856" s="849"/>
      <c r="R2856" s="837"/>
      <c r="S2856" s="850"/>
    </row>
    <row r="2857" spans="1:19" ht="14.45" customHeight="1" x14ac:dyDescent="0.2">
      <c r="A2857" s="831" t="s">
        <v>6366</v>
      </c>
      <c r="B2857" s="832" t="s">
        <v>6743</v>
      </c>
      <c r="C2857" s="832" t="s">
        <v>616</v>
      </c>
      <c r="D2857" s="832" t="s">
        <v>6360</v>
      </c>
      <c r="E2857" s="832" t="s">
        <v>6368</v>
      </c>
      <c r="F2857" s="832" t="s">
        <v>6384</v>
      </c>
      <c r="G2857" s="832" t="s">
        <v>2208</v>
      </c>
      <c r="H2857" s="849">
        <v>43.87</v>
      </c>
      <c r="I2857" s="849">
        <v>16047.539999999999</v>
      </c>
      <c r="J2857" s="832"/>
      <c r="K2857" s="832">
        <v>365.79758377023023</v>
      </c>
      <c r="L2857" s="849"/>
      <c r="M2857" s="849"/>
      <c r="N2857" s="832"/>
      <c r="O2857" s="832"/>
      <c r="P2857" s="849"/>
      <c r="Q2857" s="849"/>
      <c r="R2857" s="837"/>
      <c r="S2857" s="850"/>
    </row>
    <row r="2858" spans="1:19" ht="14.45" customHeight="1" x14ac:dyDescent="0.2">
      <c r="A2858" s="831" t="s">
        <v>6366</v>
      </c>
      <c r="B2858" s="832" t="s">
        <v>6743</v>
      </c>
      <c r="C2858" s="832" t="s">
        <v>616</v>
      </c>
      <c r="D2858" s="832" t="s">
        <v>6360</v>
      </c>
      <c r="E2858" s="832" t="s">
        <v>6368</v>
      </c>
      <c r="F2858" s="832" t="s">
        <v>6388</v>
      </c>
      <c r="G2858" s="832" t="s">
        <v>6389</v>
      </c>
      <c r="H2858" s="849">
        <v>9</v>
      </c>
      <c r="I2858" s="849">
        <v>257610.87</v>
      </c>
      <c r="J2858" s="832">
        <v>0.89297033910642953</v>
      </c>
      <c r="K2858" s="832">
        <v>28623.43</v>
      </c>
      <c r="L2858" s="849">
        <v>12</v>
      </c>
      <c r="M2858" s="849">
        <v>288487.59999999998</v>
      </c>
      <c r="N2858" s="832">
        <v>1</v>
      </c>
      <c r="O2858" s="832">
        <v>24040.633333333331</v>
      </c>
      <c r="P2858" s="849"/>
      <c r="Q2858" s="849"/>
      <c r="R2858" s="837"/>
      <c r="S2858" s="850"/>
    </row>
    <row r="2859" spans="1:19" ht="14.45" customHeight="1" x14ac:dyDescent="0.2">
      <c r="A2859" s="831" t="s">
        <v>6366</v>
      </c>
      <c r="B2859" s="832" t="s">
        <v>6743</v>
      </c>
      <c r="C2859" s="832" t="s">
        <v>616</v>
      </c>
      <c r="D2859" s="832" t="s">
        <v>6360</v>
      </c>
      <c r="E2859" s="832" t="s">
        <v>6368</v>
      </c>
      <c r="F2859" s="832" t="s">
        <v>6390</v>
      </c>
      <c r="G2859" s="832" t="s">
        <v>3169</v>
      </c>
      <c r="H2859" s="849">
        <v>2</v>
      </c>
      <c r="I2859" s="849">
        <v>57248.2</v>
      </c>
      <c r="J2859" s="832"/>
      <c r="K2859" s="832">
        <v>28624.1</v>
      </c>
      <c r="L2859" s="849"/>
      <c r="M2859" s="849"/>
      <c r="N2859" s="832"/>
      <c r="O2859" s="832"/>
      <c r="P2859" s="849"/>
      <c r="Q2859" s="849"/>
      <c r="R2859" s="837"/>
      <c r="S2859" s="850"/>
    </row>
    <row r="2860" spans="1:19" ht="14.45" customHeight="1" x14ac:dyDescent="0.2">
      <c r="A2860" s="831" t="s">
        <v>6366</v>
      </c>
      <c r="B2860" s="832" t="s">
        <v>6743</v>
      </c>
      <c r="C2860" s="832" t="s">
        <v>616</v>
      </c>
      <c r="D2860" s="832" t="s">
        <v>6360</v>
      </c>
      <c r="E2860" s="832" t="s">
        <v>6368</v>
      </c>
      <c r="F2860" s="832" t="s">
        <v>6401</v>
      </c>
      <c r="G2860" s="832" t="s">
        <v>6402</v>
      </c>
      <c r="H2860" s="849">
        <v>6</v>
      </c>
      <c r="I2860" s="849">
        <v>49767.42</v>
      </c>
      <c r="J2860" s="832">
        <v>0.27272727272727276</v>
      </c>
      <c r="K2860" s="832">
        <v>8294.57</v>
      </c>
      <c r="L2860" s="849">
        <v>22</v>
      </c>
      <c r="M2860" s="849">
        <v>182480.53999999998</v>
      </c>
      <c r="N2860" s="832">
        <v>1</v>
      </c>
      <c r="O2860" s="832">
        <v>8294.57</v>
      </c>
      <c r="P2860" s="849"/>
      <c r="Q2860" s="849"/>
      <c r="R2860" s="837"/>
      <c r="S2860" s="850"/>
    </row>
    <row r="2861" spans="1:19" ht="14.45" customHeight="1" x14ac:dyDescent="0.2">
      <c r="A2861" s="831" t="s">
        <v>6366</v>
      </c>
      <c r="B2861" s="832" t="s">
        <v>6743</v>
      </c>
      <c r="C2861" s="832" t="s">
        <v>616</v>
      </c>
      <c r="D2861" s="832" t="s">
        <v>6360</v>
      </c>
      <c r="E2861" s="832" t="s">
        <v>6368</v>
      </c>
      <c r="F2861" s="832" t="s">
        <v>6403</v>
      </c>
      <c r="G2861" s="832" t="s">
        <v>6404</v>
      </c>
      <c r="H2861" s="849">
        <v>1</v>
      </c>
      <c r="I2861" s="849">
        <v>22668.98</v>
      </c>
      <c r="J2861" s="832"/>
      <c r="K2861" s="832">
        <v>22668.98</v>
      </c>
      <c r="L2861" s="849"/>
      <c r="M2861" s="849"/>
      <c r="N2861" s="832"/>
      <c r="O2861" s="832"/>
      <c r="P2861" s="849"/>
      <c r="Q2861" s="849"/>
      <c r="R2861" s="837"/>
      <c r="S2861" s="850"/>
    </row>
    <row r="2862" spans="1:19" ht="14.45" customHeight="1" x14ac:dyDescent="0.2">
      <c r="A2862" s="831" t="s">
        <v>6366</v>
      </c>
      <c r="B2862" s="832" t="s">
        <v>6743</v>
      </c>
      <c r="C2862" s="832" t="s">
        <v>616</v>
      </c>
      <c r="D2862" s="832" t="s">
        <v>6360</v>
      </c>
      <c r="E2862" s="832" t="s">
        <v>6368</v>
      </c>
      <c r="F2862" s="832" t="s">
        <v>6413</v>
      </c>
      <c r="G2862" s="832" t="s">
        <v>6414</v>
      </c>
      <c r="H2862" s="849">
        <v>11.2</v>
      </c>
      <c r="I2862" s="849">
        <v>545.88</v>
      </c>
      <c r="J2862" s="832">
        <v>5.5999179318834633</v>
      </c>
      <c r="K2862" s="832">
        <v>48.739285714285714</v>
      </c>
      <c r="L2862" s="849">
        <v>2</v>
      </c>
      <c r="M2862" s="849">
        <v>97.48</v>
      </c>
      <c r="N2862" s="832">
        <v>1</v>
      </c>
      <c r="O2862" s="832">
        <v>48.74</v>
      </c>
      <c r="P2862" s="849"/>
      <c r="Q2862" s="849"/>
      <c r="R2862" s="837"/>
      <c r="S2862" s="850"/>
    </row>
    <row r="2863" spans="1:19" ht="14.45" customHeight="1" x14ac:dyDescent="0.2">
      <c r="A2863" s="831" t="s">
        <v>6366</v>
      </c>
      <c r="B2863" s="832" t="s">
        <v>6743</v>
      </c>
      <c r="C2863" s="832" t="s">
        <v>616</v>
      </c>
      <c r="D2863" s="832" t="s">
        <v>6360</v>
      </c>
      <c r="E2863" s="832" t="s">
        <v>6368</v>
      </c>
      <c r="F2863" s="832" t="s">
        <v>6415</v>
      </c>
      <c r="G2863" s="832" t="s">
        <v>6416</v>
      </c>
      <c r="H2863" s="849">
        <v>9.75</v>
      </c>
      <c r="I2863" s="849">
        <v>1340.97</v>
      </c>
      <c r="J2863" s="832"/>
      <c r="K2863" s="832">
        <v>137.53538461538463</v>
      </c>
      <c r="L2863" s="849"/>
      <c r="M2863" s="849"/>
      <c r="N2863" s="832"/>
      <c r="O2863" s="832"/>
      <c r="P2863" s="849"/>
      <c r="Q2863" s="849"/>
      <c r="R2863" s="837"/>
      <c r="S2863" s="850"/>
    </row>
    <row r="2864" spans="1:19" ht="14.45" customHeight="1" x14ac:dyDescent="0.2">
      <c r="A2864" s="831" t="s">
        <v>6366</v>
      </c>
      <c r="B2864" s="832" t="s">
        <v>6743</v>
      </c>
      <c r="C2864" s="832" t="s">
        <v>616</v>
      </c>
      <c r="D2864" s="832" t="s">
        <v>6360</v>
      </c>
      <c r="E2864" s="832" t="s">
        <v>6368</v>
      </c>
      <c r="F2864" s="832" t="s">
        <v>6417</v>
      </c>
      <c r="G2864" s="832" t="s">
        <v>6416</v>
      </c>
      <c r="H2864" s="849">
        <v>54.93</v>
      </c>
      <c r="I2864" s="849">
        <v>37773.14</v>
      </c>
      <c r="J2864" s="832"/>
      <c r="K2864" s="832">
        <v>687.65956672128164</v>
      </c>
      <c r="L2864" s="849"/>
      <c r="M2864" s="849"/>
      <c r="N2864" s="832"/>
      <c r="O2864" s="832"/>
      <c r="P2864" s="849"/>
      <c r="Q2864" s="849"/>
      <c r="R2864" s="837"/>
      <c r="S2864" s="850"/>
    </row>
    <row r="2865" spans="1:19" ht="14.45" customHeight="1" x14ac:dyDescent="0.2">
      <c r="A2865" s="831" t="s">
        <v>6366</v>
      </c>
      <c r="B2865" s="832" t="s">
        <v>6743</v>
      </c>
      <c r="C2865" s="832" t="s">
        <v>616</v>
      </c>
      <c r="D2865" s="832" t="s">
        <v>6360</v>
      </c>
      <c r="E2865" s="832" t="s">
        <v>6368</v>
      </c>
      <c r="F2865" s="832" t="s">
        <v>6421</v>
      </c>
      <c r="G2865" s="832" t="s">
        <v>2258</v>
      </c>
      <c r="H2865" s="849">
        <v>18</v>
      </c>
      <c r="I2865" s="849">
        <v>37356.480000000003</v>
      </c>
      <c r="J2865" s="832"/>
      <c r="K2865" s="832">
        <v>2075.36</v>
      </c>
      <c r="L2865" s="849"/>
      <c r="M2865" s="849"/>
      <c r="N2865" s="832"/>
      <c r="O2865" s="832"/>
      <c r="P2865" s="849"/>
      <c r="Q2865" s="849"/>
      <c r="R2865" s="837"/>
      <c r="S2865" s="850"/>
    </row>
    <row r="2866" spans="1:19" ht="14.45" customHeight="1" x14ac:dyDescent="0.2">
      <c r="A2866" s="831" t="s">
        <v>6366</v>
      </c>
      <c r="B2866" s="832" t="s">
        <v>6743</v>
      </c>
      <c r="C2866" s="832" t="s">
        <v>616</v>
      </c>
      <c r="D2866" s="832" t="s">
        <v>6360</v>
      </c>
      <c r="E2866" s="832" t="s">
        <v>6368</v>
      </c>
      <c r="F2866" s="832" t="s">
        <v>6422</v>
      </c>
      <c r="G2866" s="832" t="s">
        <v>673</v>
      </c>
      <c r="H2866" s="849">
        <v>3.1</v>
      </c>
      <c r="I2866" s="849">
        <v>241.8</v>
      </c>
      <c r="J2866" s="832">
        <v>19.344000000000001</v>
      </c>
      <c r="K2866" s="832">
        <v>78</v>
      </c>
      <c r="L2866" s="849">
        <v>0.2</v>
      </c>
      <c r="M2866" s="849">
        <v>12.5</v>
      </c>
      <c r="N2866" s="832">
        <v>1</v>
      </c>
      <c r="O2866" s="832">
        <v>62.5</v>
      </c>
      <c r="P2866" s="849"/>
      <c r="Q2866" s="849"/>
      <c r="R2866" s="837"/>
      <c r="S2866" s="850"/>
    </row>
    <row r="2867" spans="1:19" ht="14.45" customHeight="1" x14ac:dyDescent="0.2">
      <c r="A2867" s="831" t="s">
        <v>6366</v>
      </c>
      <c r="B2867" s="832" t="s">
        <v>6743</v>
      </c>
      <c r="C2867" s="832" t="s">
        <v>616</v>
      </c>
      <c r="D2867" s="832" t="s">
        <v>6360</v>
      </c>
      <c r="E2867" s="832" t="s">
        <v>6368</v>
      </c>
      <c r="F2867" s="832" t="s">
        <v>6423</v>
      </c>
      <c r="G2867" s="832" t="s">
        <v>1445</v>
      </c>
      <c r="H2867" s="849">
        <v>72.099999999999994</v>
      </c>
      <c r="I2867" s="849">
        <v>13133.03</v>
      </c>
      <c r="J2867" s="832">
        <v>1.0780666917309283</v>
      </c>
      <c r="K2867" s="832">
        <v>182.15020804438282</v>
      </c>
      <c r="L2867" s="849">
        <v>67.600000000000009</v>
      </c>
      <c r="M2867" s="849">
        <v>12182.019999999999</v>
      </c>
      <c r="N2867" s="832">
        <v>1</v>
      </c>
      <c r="O2867" s="832">
        <v>180.20739644970411</v>
      </c>
      <c r="P2867" s="849"/>
      <c r="Q2867" s="849"/>
      <c r="R2867" s="837"/>
      <c r="S2867" s="850"/>
    </row>
    <row r="2868" spans="1:19" ht="14.45" customHeight="1" x14ac:dyDescent="0.2">
      <c r="A2868" s="831" t="s">
        <v>6366</v>
      </c>
      <c r="B2868" s="832" t="s">
        <v>6743</v>
      </c>
      <c r="C2868" s="832" t="s">
        <v>616</v>
      </c>
      <c r="D2868" s="832" t="s">
        <v>6360</v>
      </c>
      <c r="E2868" s="832" t="s">
        <v>6368</v>
      </c>
      <c r="F2868" s="832" t="s">
        <v>6424</v>
      </c>
      <c r="G2868" s="832" t="s">
        <v>881</v>
      </c>
      <c r="H2868" s="849">
        <v>85.3</v>
      </c>
      <c r="I2868" s="849">
        <v>6034.97</v>
      </c>
      <c r="J2868" s="832">
        <v>5.0099784989083416</v>
      </c>
      <c r="K2868" s="832">
        <v>70.749941383352876</v>
      </c>
      <c r="L2868" s="849">
        <v>15.000000000000002</v>
      </c>
      <c r="M2868" s="849">
        <v>1204.5900000000001</v>
      </c>
      <c r="N2868" s="832">
        <v>1</v>
      </c>
      <c r="O2868" s="832">
        <v>80.305999999999997</v>
      </c>
      <c r="P2868" s="849"/>
      <c r="Q2868" s="849"/>
      <c r="R2868" s="837"/>
      <c r="S2868" s="850"/>
    </row>
    <row r="2869" spans="1:19" ht="14.45" customHeight="1" x14ac:dyDescent="0.2">
      <c r="A2869" s="831" t="s">
        <v>6366</v>
      </c>
      <c r="B2869" s="832" t="s">
        <v>6743</v>
      </c>
      <c r="C2869" s="832" t="s">
        <v>616</v>
      </c>
      <c r="D2869" s="832" t="s">
        <v>6360</v>
      </c>
      <c r="E2869" s="832" t="s">
        <v>6368</v>
      </c>
      <c r="F2869" s="832" t="s">
        <v>6425</v>
      </c>
      <c r="G2869" s="832" t="s">
        <v>3373</v>
      </c>
      <c r="H2869" s="849">
        <v>1.5199999999999998</v>
      </c>
      <c r="I2869" s="849">
        <v>739.3900000000001</v>
      </c>
      <c r="J2869" s="832">
        <v>2.1551533170106101</v>
      </c>
      <c r="K2869" s="832">
        <v>486.44078947368433</v>
      </c>
      <c r="L2869" s="849">
        <v>0.5</v>
      </c>
      <c r="M2869" s="849">
        <v>343.08</v>
      </c>
      <c r="N2869" s="832">
        <v>1</v>
      </c>
      <c r="O2869" s="832">
        <v>686.16</v>
      </c>
      <c r="P2869" s="849"/>
      <c r="Q2869" s="849"/>
      <c r="R2869" s="837"/>
      <c r="S2869" s="850"/>
    </row>
    <row r="2870" spans="1:19" ht="14.45" customHeight="1" x14ac:dyDescent="0.2">
      <c r="A2870" s="831" t="s">
        <v>6366</v>
      </c>
      <c r="B2870" s="832" t="s">
        <v>6743</v>
      </c>
      <c r="C2870" s="832" t="s">
        <v>616</v>
      </c>
      <c r="D2870" s="832" t="s">
        <v>6360</v>
      </c>
      <c r="E2870" s="832" t="s">
        <v>6368</v>
      </c>
      <c r="F2870" s="832" t="s">
        <v>6426</v>
      </c>
      <c r="G2870" s="832" t="s">
        <v>3373</v>
      </c>
      <c r="H2870" s="849">
        <v>3</v>
      </c>
      <c r="I2870" s="849">
        <v>364.83</v>
      </c>
      <c r="J2870" s="832">
        <v>1.0633343048673856</v>
      </c>
      <c r="K2870" s="832">
        <v>121.61</v>
      </c>
      <c r="L2870" s="849">
        <v>2</v>
      </c>
      <c r="M2870" s="849">
        <v>343.1</v>
      </c>
      <c r="N2870" s="832">
        <v>1</v>
      </c>
      <c r="O2870" s="832">
        <v>171.55</v>
      </c>
      <c r="P2870" s="849"/>
      <c r="Q2870" s="849"/>
      <c r="R2870" s="837"/>
      <c r="S2870" s="850"/>
    </row>
    <row r="2871" spans="1:19" ht="14.45" customHeight="1" x14ac:dyDescent="0.2">
      <c r="A2871" s="831" t="s">
        <v>6366</v>
      </c>
      <c r="B2871" s="832" t="s">
        <v>6743</v>
      </c>
      <c r="C2871" s="832" t="s">
        <v>616</v>
      </c>
      <c r="D2871" s="832" t="s">
        <v>6360</v>
      </c>
      <c r="E2871" s="832" t="s">
        <v>6368</v>
      </c>
      <c r="F2871" s="832" t="s">
        <v>6427</v>
      </c>
      <c r="G2871" s="832" t="s">
        <v>3373</v>
      </c>
      <c r="H2871" s="849">
        <v>22.96</v>
      </c>
      <c r="I2871" s="849">
        <v>5584.78</v>
      </c>
      <c r="J2871" s="832">
        <v>1.6277886268909034</v>
      </c>
      <c r="K2871" s="832">
        <v>243.23954703832752</v>
      </c>
      <c r="L2871" s="849">
        <v>10</v>
      </c>
      <c r="M2871" s="849">
        <v>3430.8999999999996</v>
      </c>
      <c r="N2871" s="832">
        <v>1</v>
      </c>
      <c r="O2871" s="832">
        <v>343.09</v>
      </c>
      <c r="P2871" s="849"/>
      <c r="Q2871" s="849"/>
      <c r="R2871" s="837"/>
      <c r="S2871" s="850"/>
    </row>
    <row r="2872" spans="1:19" ht="14.45" customHeight="1" x14ac:dyDescent="0.2">
      <c r="A2872" s="831" t="s">
        <v>6366</v>
      </c>
      <c r="B2872" s="832" t="s">
        <v>6743</v>
      </c>
      <c r="C2872" s="832" t="s">
        <v>616</v>
      </c>
      <c r="D2872" s="832" t="s">
        <v>6360</v>
      </c>
      <c r="E2872" s="832" t="s">
        <v>6368</v>
      </c>
      <c r="F2872" s="832" t="s">
        <v>6428</v>
      </c>
      <c r="G2872" s="832" t="s">
        <v>1559</v>
      </c>
      <c r="H2872" s="849">
        <v>2.8</v>
      </c>
      <c r="I2872" s="849">
        <v>167.87</v>
      </c>
      <c r="J2872" s="832">
        <v>2.8156658839315662</v>
      </c>
      <c r="K2872" s="832">
        <v>59.953571428571436</v>
      </c>
      <c r="L2872" s="849">
        <v>1.2</v>
      </c>
      <c r="M2872" s="849">
        <v>59.620000000000005</v>
      </c>
      <c r="N2872" s="832">
        <v>1</v>
      </c>
      <c r="O2872" s="832">
        <v>49.683333333333337</v>
      </c>
      <c r="P2872" s="849"/>
      <c r="Q2872" s="849"/>
      <c r="R2872" s="837"/>
      <c r="S2872" s="850"/>
    </row>
    <row r="2873" spans="1:19" ht="14.45" customHeight="1" x14ac:dyDescent="0.2">
      <c r="A2873" s="831" t="s">
        <v>6366</v>
      </c>
      <c r="B2873" s="832" t="s">
        <v>6743</v>
      </c>
      <c r="C2873" s="832" t="s">
        <v>616</v>
      </c>
      <c r="D2873" s="832" t="s">
        <v>6360</v>
      </c>
      <c r="E2873" s="832" t="s">
        <v>6368</v>
      </c>
      <c r="F2873" s="832" t="s">
        <v>6432</v>
      </c>
      <c r="G2873" s="832" t="s">
        <v>6433</v>
      </c>
      <c r="H2873" s="849">
        <v>19.200000000000003</v>
      </c>
      <c r="I2873" s="849">
        <v>2252.16</v>
      </c>
      <c r="J2873" s="832">
        <v>0.95522388059701491</v>
      </c>
      <c r="K2873" s="832">
        <v>117.29999999999997</v>
      </c>
      <c r="L2873" s="849">
        <v>20.100000000000001</v>
      </c>
      <c r="M2873" s="849">
        <v>2357.73</v>
      </c>
      <c r="N2873" s="832">
        <v>1</v>
      </c>
      <c r="O2873" s="832">
        <v>117.3</v>
      </c>
      <c r="P2873" s="849"/>
      <c r="Q2873" s="849"/>
      <c r="R2873" s="837"/>
      <c r="S2873" s="850"/>
    </row>
    <row r="2874" spans="1:19" ht="14.45" customHeight="1" x14ac:dyDescent="0.2">
      <c r="A2874" s="831" t="s">
        <v>6366</v>
      </c>
      <c r="B2874" s="832" t="s">
        <v>6743</v>
      </c>
      <c r="C2874" s="832" t="s">
        <v>616</v>
      </c>
      <c r="D2874" s="832" t="s">
        <v>6360</v>
      </c>
      <c r="E2874" s="832" t="s">
        <v>6368</v>
      </c>
      <c r="F2874" s="832" t="s">
        <v>6434</v>
      </c>
      <c r="G2874" s="832" t="s">
        <v>1451</v>
      </c>
      <c r="H2874" s="849">
        <v>5</v>
      </c>
      <c r="I2874" s="849">
        <v>447.5</v>
      </c>
      <c r="J2874" s="832">
        <v>0.52075454132870957</v>
      </c>
      <c r="K2874" s="832">
        <v>89.5</v>
      </c>
      <c r="L2874" s="849">
        <v>10.120000000000001</v>
      </c>
      <c r="M2874" s="849">
        <v>859.32999999999993</v>
      </c>
      <c r="N2874" s="832">
        <v>1</v>
      </c>
      <c r="O2874" s="832">
        <v>84.914031620553345</v>
      </c>
      <c r="P2874" s="849"/>
      <c r="Q2874" s="849"/>
      <c r="R2874" s="837"/>
      <c r="S2874" s="850"/>
    </row>
    <row r="2875" spans="1:19" ht="14.45" customHeight="1" x14ac:dyDescent="0.2">
      <c r="A2875" s="831" t="s">
        <v>6366</v>
      </c>
      <c r="B2875" s="832" t="s">
        <v>6743</v>
      </c>
      <c r="C2875" s="832" t="s">
        <v>616</v>
      </c>
      <c r="D2875" s="832" t="s">
        <v>6360</v>
      </c>
      <c r="E2875" s="832" t="s">
        <v>6368</v>
      </c>
      <c r="F2875" s="832" t="s">
        <v>6436</v>
      </c>
      <c r="G2875" s="832" t="s">
        <v>2028</v>
      </c>
      <c r="H2875" s="849"/>
      <c r="I2875" s="849"/>
      <c r="J2875" s="832"/>
      <c r="K2875" s="832"/>
      <c r="L2875" s="849">
        <v>0.35</v>
      </c>
      <c r="M2875" s="849">
        <v>1448.16</v>
      </c>
      <c r="N2875" s="832">
        <v>1</v>
      </c>
      <c r="O2875" s="832">
        <v>4137.6000000000004</v>
      </c>
      <c r="P2875" s="849"/>
      <c r="Q2875" s="849"/>
      <c r="R2875" s="837"/>
      <c r="S2875" s="850"/>
    </row>
    <row r="2876" spans="1:19" ht="14.45" customHeight="1" x14ac:dyDescent="0.2">
      <c r="A2876" s="831" t="s">
        <v>6366</v>
      </c>
      <c r="B2876" s="832" t="s">
        <v>6743</v>
      </c>
      <c r="C2876" s="832" t="s">
        <v>616</v>
      </c>
      <c r="D2876" s="832" t="s">
        <v>6360</v>
      </c>
      <c r="E2876" s="832" t="s">
        <v>6368</v>
      </c>
      <c r="F2876" s="832" t="s">
        <v>6438</v>
      </c>
      <c r="G2876" s="832" t="s">
        <v>1936</v>
      </c>
      <c r="H2876" s="849">
        <v>1.05</v>
      </c>
      <c r="I2876" s="849">
        <v>206.30999999999997</v>
      </c>
      <c r="J2876" s="832">
        <v>2.8558970099667773</v>
      </c>
      <c r="K2876" s="832">
        <v>196.48571428571427</v>
      </c>
      <c r="L2876" s="849">
        <v>0.36</v>
      </c>
      <c r="M2876" s="849">
        <v>72.239999999999995</v>
      </c>
      <c r="N2876" s="832">
        <v>1</v>
      </c>
      <c r="O2876" s="832">
        <v>200.66666666666666</v>
      </c>
      <c r="P2876" s="849"/>
      <c r="Q2876" s="849"/>
      <c r="R2876" s="837"/>
      <c r="S2876" s="850"/>
    </row>
    <row r="2877" spans="1:19" ht="14.45" customHeight="1" x14ac:dyDescent="0.2">
      <c r="A2877" s="831" t="s">
        <v>6366</v>
      </c>
      <c r="B2877" s="832" t="s">
        <v>6743</v>
      </c>
      <c r="C2877" s="832" t="s">
        <v>616</v>
      </c>
      <c r="D2877" s="832" t="s">
        <v>6360</v>
      </c>
      <c r="E2877" s="832" t="s">
        <v>6368</v>
      </c>
      <c r="F2877" s="832" t="s">
        <v>6439</v>
      </c>
      <c r="G2877" s="832" t="s">
        <v>2816</v>
      </c>
      <c r="H2877" s="849">
        <v>77.040000000000006</v>
      </c>
      <c r="I2877" s="849">
        <v>181266.81999999998</v>
      </c>
      <c r="J2877" s="832">
        <v>1.5904217152569629</v>
      </c>
      <c r="K2877" s="832">
        <v>2352.8922637590858</v>
      </c>
      <c r="L2877" s="849">
        <v>48.44</v>
      </c>
      <c r="M2877" s="849">
        <v>113974.05999999998</v>
      </c>
      <c r="N2877" s="832">
        <v>1</v>
      </c>
      <c r="O2877" s="832">
        <v>2352.8914120561517</v>
      </c>
      <c r="P2877" s="849"/>
      <c r="Q2877" s="849"/>
      <c r="R2877" s="837"/>
      <c r="S2877" s="850"/>
    </row>
    <row r="2878" spans="1:19" ht="14.45" customHeight="1" x14ac:dyDescent="0.2">
      <c r="A2878" s="831" t="s">
        <v>6366</v>
      </c>
      <c r="B2878" s="832" t="s">
        <v>6743</v>
      </c>
      <c r="C2878" s="832" t="s">
        <v>616</v>
      </c>
      <c r="D2878" s="832" t="s">
        <v>6360</v>
      </c>
      <c r="E2878" s="832" t="s">
        <v>6368</v>
      </c>
      <c r="F2878" s="832" t="s">
        <v>6442</v>
      </c>
      <c r="G2878" s="832" t="s">
        <v>6443</v>
      </c>
      <c r="H2878" s="849">
        <v>3.37</v>
      </c>
      <c r="I2878" s="849">
        <v>1677.46</v>
      </c>
      <c r="J2878" s="832">
        <v>3.829555053306851</v>
      </c>
      <c r="K2878" s="832">
        <v>497.76261127596439</v>
      </c>
      <c r="L2878" s="849">
        <v>0.88</v>
      </c>
      <c r="M2878" s="849">
        <v>438.03000000000003</v>
      </c>
      <c r="N2878" s="832">
        <v>1</v>
      </c>
      <c r="O2878" s="832">
        <v>497.76136363636368</v>
      </c>
      <c r="P2878" s="849"/>
      <c r="Q2878" s="849"/>
      <c r="R2878" s="837"/>
      <c r="S2878" s="850"/>
    </row>
    <row r="2879" spans="1:19" ht="14.45" customHeight="1" x14ac:dyDescent="0.2">
      <c r="A2879" s="831" t="s">
        <v>6366</v>
      </c>
      <c r="B2879" s="832" t="s">
        <v>6743</v>
      </c>
      <c r="C2879" s="832" t="s">
        <v>616</v>
      </c>
      <c r="D2879" s="832" t="s">
        <v>6360</v>
      </c>
      <c r="E2879" s="832" t="s">
        <v>6368</v>
      </c>
      <c r="F2879" s="832" t="s">
        <v>6444</v>
      </c>
      <c r="G2879" s="832" t="s">
        <v>6443</v>
      </c>
      <c r="H2879" s="849">
        <v>59.64</v>
      </c>
      <c r="I2879" s="849">
        <v>9895.4699999999993</v>
      </c>
      <c r="J2879" s="832"/>
      <c r="K2879" s="832">
        <v>165.92002012072433</v>
      </c>
      <c r="L2879" s="849"/>
      <c r="M2879" s="849"/>
      <c r="N2879" s="832"/>
      <c r="O2879" s="832"/>
      <c r="P2879" s="849"/>
      <c r="Q2879" s="849"/>
      <c r="R2879" s="837"/>
      <c r="S2879" s="850"/>
    </row>
    <row r="2880" spans="1:19" ht="14.45" customHeight="1" x14ac:dyDescent="0.2">
      <c r="A2880" s="831" t="s">
        <v>6366</v>
      </c>
      <c r="B2880" s="832" t="s">
        <v>6743</v>
      </c>
      <c r="C2880" s="832" t="s">
        <v>616</v>
      </c>
      <c r="D2880" s="832" t="s">
        <v>6360</v>
      </c>
      <c r="E2880" s="832" t="s">
        <v>6368</v>
      </c>
      <c r="F2880" s="832" t="s">
        <v>6447</v>
      </c>
      <c r="G2880" s="832" t="s">
        <v>6448</v>
      </c>
      <c r="H2880" s="849">
        <v>21.830000000000002</v>
      </c>
      <c r="I2880" s="849">
        <v>15623.2</v>
      </c>
      <c r="J2880" s="832"/>
      <c r="K2880" s="832">
        <v>715.67567567567562</v>
      </c>
      <c r="L2880" s="849"/>
      <c r="M2880" s="849"/>
      <c r="N2880" s="832"/>
      <c r="O2880" s="832"/>
      <c r="P2880" s="849"/>
      <c r="Q2880" s="849"/>
      <c r="R2880" s="837"/>
      <c r="S2880" s="850"/>
    </row>
    <row r="2881" spans="1:19" ht="14.45" customHeight="1" x14ac:dyDescent="0.2">
      <c r="A2881" s="831" t="s">
        <v>6366</v>
      </c>
      <c r="B2881" s="832" t="s">
        <v>6743</v>
      </c>
      <c r="C2881" s="832" t="s">
        <v>616</v>
      </c>
      <c r="D2881" s="832" t="s">
        <v>6360</v>
      </c>
      <c r="E2881" s="832" t="s">
        <v>6368</v>
      </c>
      <c r="F2881" s="832" t="s">
        <v>6449</v>
      </c>
      <c r="G2881" s="832" t="s">
        <v>6448</v>
      </c>
      <c r="H2881" s="849">
        <v>67.47</v>
      </c>
      <c r="I2881" s="849">
        <v>96573.709999999992</v>
      </c>
      <c r="J2881" s="832"/>
      <c r="K2881" s="832">
        <v>1431.3577886468058</v>
      </c>
      <c r="L2881" s="849"/>
      <c r="M2881" s="849"/>
      <c r="N2881" s="832"/>
      <c r="O2881" s="832"/>
      <c r="P2881" s="849"/>
      <c r="Q2881" s="849"/>
      <c r="R2881" s="837"/>
      <c r="S2881" s="850"/>
    </row>
    <row r="2882" spans="1:19" ht="14.45" customHeight="1" x14ac:dyDescent="0.2">
      <c r="A2882" s="831" t="s">
        <v>6366</v>
      </c>
      <c r="B2882" s="832" t="s">
        <v>6743</v>
      </c>
      <c r="C2882" s="832" t="s">
        <v>616</v>
      </c>
      <c r="D2882" s="832" t="s">
        <v>6360</v>
      </c>
      <c r="E2882" s="832" t="s">
        <v>6368</v>
      </c>
      <c r="F2882" s="832" t="s">
        <v>6450</v>
      </c>
      <c r="G2882" s="832" t="s">
        <v>6451</v>
      </c>
      <c r="H2882" s="849">
        <v>1.83</v>
      </c>
      <c r="I2882" s="849">
        <v>430.89</v>
      </c>
      <c r="J2882" s="832"/>
      <c r="K2882" s="832">
        <v>235.4590163934426</v>
      </c>
      <c r="L2882" s="849"/>
      <c r="M2882" s="849"/>
      <c r="N2882" s="832"/>
      <c r="O2882" s="832"/>
      <c r="P2882" s="849"/>
      <c r="Q2882" s="849"/>
      <c r="R2882" s="837"/>
      <c r="S2882" s="850"/>
    </row>
    <row r="2883" spans="1:19" ht="14.45" customHeight="1" x14ac:dyDescent="0.2">
      <c r="A2883" s="831" t="s">
        <v>6366</v>
      </c>
      <c r="B2883" s="832" t="s">
        <v>6743</v>
      </c>
      <c r="C2883" s="832" t="s">
        <v>616</v>
      </c>
      <c r="D2883" s="832" t="s">
        <v>6360</v>
      </c>
      <c r="E2883" s="832" t="s">
        <v>6368</v>
      </c>
      <c r="F2883" s="832" t="s">
        <v>6458</v>
      </c>
      <c r="G2883" s="832" t="s">
        <v>2797</v>
      </c>
      <c r="H2883" s="849">
        <v>49.209999999999994</v>
      </c>
      <c r="I2883" s="849">
        <v>12980.55</v>
      </c>
      <c r="J2883" s="832">
        <v>0.63305087845499208</v>
      </c>
      <c r="K2883" s="832">
        <v>263.77870351554566</v>
      </c>
      <c r="L2883" s="849">
        <v>108.34</v>
      </c>
      <c r="M2883" s="849">
        <v>20504.75</v>
      </c>
      <c r="N2883" s="832">
        <v>1</v>
      </c>
      <c r="O2883" s="832">
        <v>189.26296843271183</v>
      </c>
      <c r="P2883" s="849"/>
      <c r="Q2883" s="849"/>
      <c r="R2883" s="837"/>
      <c r="S2883" s="850"/>
    </row>
    <row r="2884" spans="1:19" ht="14.45" customHeight="1" x14ac:dyDescent="0.2">
      <c r="A2884" s="831" t="s">
        <v>6366</v>
      </c>
      <c r="B2884" s="832" t="s">
        <v>6743</v>
      </c>
      <c r="C2884" s="832" t="s">
        <v>616</v>
      </c>
      <c r="D2884" s="832" t="s">
        <v>6360</v>
      </c>
      <c r="E2884" s="832" t="s">
        <v>6368</v>
      </c>
      <c r="F2884" s="832" t="s">
        <v>6459</v>
      </c>
      <c r="G2884" s="832" t="s">
        <v>6389</v>
      </c>
      <c r="H2884" s="849">
        <v>1</v>
      </c>
      <c r="I2884" s="849">
        <v>19517.32</v>
      </c>
      <c r="J2884" s="832"/>
      <c r="K2884" s="832">
        <v>19517.32</v>
      </c>
      <c r="L2884" s="849"/>
      <c r="M2884" s="849"/>
      <c r="N2884" s="832"/>
      <c r="O2884" s="832"/>
      <c r="P2884" s="849"/>
      <c r="Q2884" s="849"/>
      <c r="R2884" s="837"/>
      <c r="S2884" s="850"/>
    </row>
    <row r="2885" spans="1:19" ht="14.45" customHeight="1" x14ac:dyDescent="0.2">
      <c r="A2885" s="831" t="s">
        <v>6366</v>
      </c>
      <c r="B2885" s="832" t="s">
        <v>6743</v>
      </c>
      <c r="C2885" s="832" t="s">
        <v>616</v>
      </c>
      <c r="D2885" s="832" t="s">
        <v>6360</v>
      </c>
      <c r="E2885" s="832" t="s">
        <v>6368</v>
      </c>
      <c r="F2885" s="832" t="s">
        <v>6466</v>
      </c>
      <c r="G2885" s="832" t="s">
        <v>6467</v>
      </c>
      <c r="H2885" s="849">
        <v>3</v>
      </c>
      <c r="I2885" s="849">
        <v>20134.86</v>
      </c>
      <c r="J2885" s="832">
        <v>0.27272727272727271</v>
      </c>
      <c r="K2885" s="832">
        <v>6711.62</v>
      </c>
      <c r="L2885" s="849">
        <v>11</v>
      </c>
      <c r="M2885" s="849">
        <v>73827.820000000007</v>
      </c>
      <c r="N2885" s="832">
        <v>1</v>
      </c>
      <c r="O2885" s="832">
        <v>6711.6200000000008</v>
      </c>
      <c r="P2885" s="849"/>
      <c r="Q2885" s="849"/>
      <c r="R2885" s="837"/>
      <c r="S2885" s="850"/>
    </row>
    <row r="2886" spans="1:19" ht="14.45" customHeight="1" x14ac:dyDescent="0.2">
      <c r="A2886" s="831" t="s">
        <v>6366</v>
      </c>
      <c r="B2886" s="832" t="s">
        <v>6743</v>
      </c>
      <c r="C2886" s="832" t="s">
        <v>616</v>
      </c>
      <c r="D2886" s="832" t="s">
        <v>6360</v>
      </c>
      <c r="E2886" s="832" t="s">
        <v>6368</v>
      </c>
      <c r="F2886" s="832" t="s">
        <v>6468</v>
      </c>
      <c r="G2886" s="832" t="s">
        <v>2797</v>
      </c>
      <c r="H2886" s="849">
        <v>26.72</v>
      </c>
      <c r="I2886" s="849">
        <v>70482.960000000006</v>
      </c>
      <c r="J2886" s="832">
        <v>1.6602609854582511</v>
      </c>
      <c r="K2886" s="832">
        <v>2637.8353293413179</v>
      </c>
      <c r="L2886" s="849">
        <v>21.689999999999998</v>
      </c>
      <c r="M2886" s="849">
        <v>42452.94</v>
      </c>
      <c r="N2886" s="832">
        <v>1</v>
      </c>
      <c r="O2886" s="832">
        <v>1957.258644536653</v>
      </c>
      <c r="P2886" s="849"/>
      <c r="Q2886" s="849"/>
      <c r="R2886" s="837"/>
      <c r="S2886" s="850"/>
    </row>
    <row r="2887" spans="1:19" ht="14.45" customHeight="1" x14ac:dyDescent="0.2">
      <c r="A2887" s="831" t="s">
        <v>6366</v>
      </c>
      <c r="B2887" s="832" t="s">
        <v>6743</v>
      </c>
      <c r="C2887" s="832" t="s">
        <v>616</v>
      </c>
      <c r="D2887" s="832" t="s">
        <v>6360</v>
      </c>
      <c r="E2887" s="832" t="s">
        <v>6368</v>
      </c>
      <c r="F2887" s="832" t="s">
        <v>6469</v>
      </c>
      <c r="G2887" s="832" t="s">
        <v>2797</v>
      </c>
      <c r="H2887" s="849">
        <v>22.599999999999998</v>
      </c>
      <c r="I2887" s="849">
        <v>29807.339999999997</v>
      </c>
      <c r="J2887" s="832">
        <v>1.1555373437404295</v>
      </c>
      <c r="K2887" s="832">
        <v>1318.908849557522</v>
      </c>
      <c r="L2887" s="849">
        <v>32</v>
      </c>
      <c r="M2887" s="849">
        <v>25795.219999999998</v>
      </c>
      <c r="N2887" s="832">
        <v>1</v>
      </c>
      <c r="O2887" s="832">
        <v>806.10062499999992</v>
      </c>
      <c r="P2887" s="849"/>
      <c r="Q2887" s="849"/>
      <c r="R2887" s="837"/>
      <c r="S2887" s="850"/>
    </row>
    <row r="2888" spans="1:19" ht="14.45" customHeight="1" x14ac:dyDescent="0.2">
      <c r="A2888" s="831" t="s">
        <v>6366</v>
      </c>
      <c r="B2888" s="832" t="s">
        <v>6743</v>
      </c>
      <c r="C2888" s="832" t="s">
        <v>616</v>
      </c>
      <c r="D2888" s="832" t="s">
        <v>6360</v>
      </c>
      <c r="E2888" s="832" t="s">
        <v>6368</v>
      </c>
      <c r="F2888" s="832" t="s">
        <v>6472</v>
      </c>
      <c r="G2888" s="832" t="s">
        <v>2831</v>
      </c>
      <c r="H2888" s="849">
        <v>0.4</v>
      </c>
      <c r="I2888" s="849">
        <v>2692.58</v>
      </c>
      <c r="J2888" s="832"/>
      <c r="K2888" s="832">
        <v>6731.45</v>
      </c>
      <c r="L2888" s="849"/>
      <c r="M2888" s="849"/>
      <c r="N2888" s="832"/>
      <c r="O2888" s="832"/>
      <c r="P2888" s="849"/>
      <c r="Q2888" s="849"/>
      <c r="R2888" s="837"/>
      <c r="S2888" s="850"/>
    </row>
    <row r="2889" spans="1:19" ht="14.45" customHeight="1" x14ac:dyDescent="0.2">
      <c r="A2889" s="831" t="s">
        <v>6366</v>
      </c>
      <c r="B2889" s="832" t="s">
        <v>6743</v>
      </c>
      <c r="C2889" s="832" t="s">
        <v>616</v>
      </c>
      <c r="D2889" s="832" t="s">
        <v>6360</v>
      </c>
      <c r="E2889" s="832" t="s">
        <v>6368</v>
      </c>
      <c r="F2889" s="832" t="s">
        <v>6487</v>
      </c>
      <c r="G2889" s="832" t="s">
        <v>6488</v>
      </c>
      <c r="H2889" s="849">
        <v>14.889999999999999</v>
      </c>
      <c r="I2889" s="849">
        <v>16142.060000000001</v>
      </c>
      <c r="J2889" s="832">
        <v>2.548035547978722</v>
      </c>
      <c r="K2889" s="832">
        <v>1084.0873069173945</v>
      </c>
      <c r="L2889" s="849">
        <v>6.17</v>
      </c>
      <c r="M2889" s="849">
        <v>6335.0999999999995</v>
      </c>
      <c r="N2889" s="832">
        <v>1</v>
      </c>
      <c r="O2889" s="832">
        <v>1026.7585089141005</v>
      </c>
      <c r="P2889" s="849"/>
      <c r="Q2889" s="849"/>
      <c r="R2889" s="837"/>
      <c r="S2889" s="850"/>
    </row>
    <row r="2890" spans="1:19" ht="14.45" customHeight="1" x14ac:dyDescent="0.2">
      <c r="A2890" s="831" t="s">
        <v>6366</v>
      </c>
      <c r="B2890" s="832" t="s">
        <v>6743</v>
      </c>
      <c r="C2890" s="832" t="s">
        <v>616</v>
      </c>
      <c r="D2890" s="832" t="s">
        <v>6360</v>
      </c>
      <c r="E2890" s="832" t="s">
        <v>6368</v>
      </c>
      <c r="F2890" s="832" t="s">
        <v>6489</v>
      </c>
      <c r="G2890" s="832" t="s">
        <v>6488</v>
      </c>
      <c r="H2890" s="849">
        <v>80.19</v>
      </c>
      <c r="I2890" s="849">
        <v>28978.059999999998</v>
      </c>
      <c r="J2890" s="832">
        <v>1.1672591299430066</v>
      </c>
      <c r="K2890" s="832">
        <v>361.36750218231697</v>
      </c>
      <c r="L2890" s="849">
        <v>73.960000000000008</v>
      </c>
      <c r="M2890" s="849">
        <v>24825.73</v>
      </c>
      <c r="N2890" s="832">
        <v>1</v>
      </c>
      <c r="O2890" s="832">
        <v>335.66427798810162</v>
      </c>
      <c r="P2890" s="849"/>
      <c r="Q2890" s="849"/>
      <c r="R2890" s="837"/>
      <c r="S2890" s="850"/>
    </row>
    <row r="2891" spans="1:19" ht="14.45" customHeight="1" x14ac:dyDescent="0.2">
      <c r="A2891" s="831" t="s">
        <v>6366</v>
      </c>
      <c r="B2891" s="832" t="s">
        <v>6743</v>
      </c>
      <c r="C2891" s="832" t="s">
        <v>616</v>
      </c>
      <c r="D2891" s="832" t="s">
        <v>6360</v>
      </c>
      <c r="E2891" s="832" t="s">
        <v>6368</v>
      </c>
      <c r="F2891" s="832" t="s">
        <v>6490</v>
      </c>
      <c r="G2891" s="832" t="s">
        <v>6488</v>
      </c>
      <c r="H2891" s="849">
        <v>50.89</v>
      </c>
      <c r="I2891" s="849">
        <v>6129.5300000000007</v>
      </c>
      <c r="J2891" s="832">
        <v>1.1262508222445162</v>
      </c>
      <c r="K2891" s="832">
        <v>120.44664963647084</v>
      </c>
      <c r="L2891" s="849">
        <v>50.14</v>
      </c>
      <c r="M2891" s="849">
        <v>5442.42</v>
      </c>
      <c r="N2891" s="832">
        <v>1</v>
      </c>
      <c r="O2891" s="832">
        <v>108.54447546868768</v>
      </c>
      <c r="P2891" s="849"/>
      <c r="Q2891" s="849"/>
      <c r="R2891" s="837"/>
      <c r="S2891" s="850"/>
    </row>
    <row r="2892" spans="1:19" ht="14.45" customHeight="1" x14ac:dyDescent="0.2">
      <c r="A2892" s="831" t="s">
        <v>6366</v>
      </c>
      <c r="B2892" s="832" t="s">
        <v>6743</v>
      </c>
      <c r="C2892" s="832" t="s">
        <v>616</v>
      </c>
      <c r="D2892" s="832" t="s">
        <v>6360</v>
      </c>
      <c r="E2892" s="832" t="s">
        <v>6368</v>
      </c>
      <c r="F2892" s="832" t="s">
        <v>6491</v>
      </c>
      <c r="G2892" s="832" t="s">
        <v>6488</v>
      </c>
      <c r="H2892" s="849">
        <v>1.83</v>
      </c>
      <c r="I2892" s="849">
        <v>2645.17</v>
      </c>
      <c r="J2892" s="832">
        <v>1.0844238369328152</v>
      </c>
      <c r="K2892" s="832">
        <v>1445.4480874316939</v>
      </c>
      <c r="L2892" s="849">
        <v>2.13</v>
      </c>
      <c r="M2892" s="849">
        <v>2439.2399999999998</v>
      </c>
      <c r="N2892" s="832">
        <v>1</v>
      </c>
      <c r="O2892" s="832">
        <v>1145.1830985915492</v>
      </c>
      <c r="P2892" s="849"/>
      <c r="Q2892" s="849"/>
      <c r="R2892" s="837"/>
      <c r="S2892" s="850"/>
    </row>
    <row r="2893" spans="1:19" ht="14.45" customHeight="1" x14ac:dyDescent="0.2">
      <c r="A2893" s="831" t="s">
        <v>6366</v>
      </c>
      <c r="B2893" s="832" t="s">
        <v>6743</v>
      </c>
      <c r="C2893" s="832" t="s">
        <v>616</v>
      </c>
      <c r="D2893" s="832" t="s">
        <v>6360</v>
      </c>
      <c r="E2893" s="832" t="s">
        <v>6368</v>
      </c>
      <c r="F2893" s="832" t="s">
        <v>6492</v>
      </c>
      <c r="G2893" s="832" t="s">
        <v>6493</v>
      </c>
      <c r="H2893" s="849">
        <v>4.74</v>
      </c>
      <c r="I2893" s="849">
        <v>3392.2799999999997</v>
      </c>
      <c r="J2893" s="832">
        <v>0.20664096050876263</v>
      </c>
      <c r="K2893" s="832">
        <v>715.67088607594928</v>
      </c>
      <c r="L2893" s="849">
        <v>41.44</v>
      </c>
      <c r="M2893" s="849">
        <v>16416.3</v>
      </c>
      <c r="N2893" s="832">
        <v>1</v>
      </c>
      <c r="O2893" s="832">
        <v>396.14623552123555</v>
      </c>
      <c r="P2893" s="849"/>
      <c r="Q2893" s="849"/>
      <c r="R2893" s="837"/>
      <c r="S2893" s="850"/>
    </row>
    <row r="2894" spans="1:19" ht="14.45" customHeight="1" x14ac:dyDescent="0.2">
      <c r="A2894" s="831" t="s">
        <v>6366</v>
      </c>
      <c r="B2894" s="832" t="s">
        <v>6743</v>
      </c>
      <c r="C2894" s="832" t="s">
        <v>616</v>
      </c>
      <c r="D2894" s="832" t="s">
        <v>6360</v>
      </c>
      <c r="E2894" s="832" t="s">
        <v>6368</v>
      </c>
      <c r="F2894" s="832" t="s">
        <v>6494</v>
      </c>
      <c r="G2894" s="832" t="s">
        <v>6493</v>
      </c>
      <c r="H2894" s="849">
        <v>23.64</v>
      </c>
      <c r="I2894" s="849">
        <v>33837.299999999996</v>
      </c>
      <c r="J2894" s="832">
        <v>0.18844116371258043</v>
      </c>
      <c r="K2894" s="832">
        <v>1431.3578680203043</v>
      </c>
      <c r="L2894" s="849">
        <v>196.31</v>
      </c>
      <c r="M2894" s="849">
        <v>179564.27</v>
      </c>
      <c r="N2894" s="832">
        <v>1</v>
      </c>
      <c r="O2894" s="832">
        <v>914.69751922978958</v>
      </c>
      <c r="P2894" s="849"/>
      <c r="Q2894" s="849"/>
      <c r="R2894" s="837"/>
      <c r="S2894" s="850"/>
    </row>
    <row r="2895" spans="1:19" ht="14.45" customHeight="1" x14ac:dyDescent="0.2">
      <c r="A2895" s="831" t="s">
        <v>6366</v>
      </c>
      <c r="B2895" s="832" t="s">
        <v>6743</v>
      </c>
      <c r="C2895" s="832" t="s">
        <v>616</v>
      </c>
      <c r="D2895" s="832" t="s">
        <v>6360</v>
      </c>
      <c r="E2895" s="832" t="s">
        <v>6368</v>
      </c>
      <c r="F2895" s="832" t="s">
        <v>6497</v>
      </c>
      <c r="G2895" s="832" t="s">
        <v>2816</v>
      </c>
      <c r="H2895" s="849">
        <v>36.79</v>
      </c>
      <c r="I2895" s="849">
        <v>28854.269999999997</v>
      </c>
      <c r="J2895" s="832">
        <v>0.37399551375490619</v>
      </c>
      <c r="K2895" s="832">
        <v>784.29654797499313</v>
      </c>
      <c r="L2895" s="849">
        <v>98.36999999999999</v>
      </c>
      <c r="M2895" s="849">
        <v>77151.38</v>
      </c>
      <c r="N2895" s="832">
        <v>1</v>
      </c>
      <c r="O2895" s="832">
        <v>784.29785503710491</v>
      </c>
      <c r="P2895" s="849"/>
      <c r="Q2895" s="849"/>
      <c r="R2895" s="837"/>
      <c r="S2895" s="850"/>
    </row>
    <row r="2896" spans="1:19" ht="14.45" customHeight="1" x14ac:dyDescent="0.2">
      <c r="A2896" s="831" t="s">
        <v>6366</v>
      </c>
      <c r="B2896" s="832" t="s">
        <v>6743</v>
      </c>
      <c r="C2896" s="832" t="s">
        <v>616</v>
      </c>
      <c r="D2896" s="832" t="s">
        <v>6360</v>
      </c>
      <c r="E2896" s="832" t="s">
        <v>6368</v>
      </c>
      <c r="F2896" s="832" t="s">
        <v>6498</v>
      </c>
      <c r="G2896" s="832" t="s">
        <v>6441</v>
      </c>
      <c r="H2896" s="849">
        <v>7.5600000000000005</v>
      </c>
      <c r="I2896" s="849">
        <v>2323.0300000000002</v>
      </c>
      <c r="J2896" s="832"/>
      <c r="K2896" s="832">
        <v>307.27910052910056</v>
      </c>
      <c r="L2896" s="849"/>
      <c r="M2896" s="849"/>
      <c r="N2896" s="832"/>
      <c r="O2896" s="832"/>
      <c r="P2896" s="849"/>
      <c r="Q2896" s="849"/>
      <c r="R2896" s="837"/>
      <c r="S2896" s="850"/>
    </row>
    <row r="2897" spans="1:19" ht="14.45" customHeight="1" x14ac:dyDescent="0.2">
      <c r="A2897" s="831" t="s">
        <v>6366</v>
      </c>
      <c r="B2897" s="832" t="s">
        <v>6743</v>
      </c>
      <c r="C2897" s="832" t="s">
        <v>616</v>
      </c>
      <c r="D2897" s="832" t="s">
        <v>6360</v>
      </c>
      <c r="E2897" s="832" t="s">
        <v>6368</v>
      </c>
      <c r="F2897" s="832" t="s">
        <v>6499</v>
      </c>
      <c r="G2897" s="832" t="s">
        <v>6441</v>
      </c>
      <c r="H2897" s="849">
        <v>3.33</v>
      </c>
      <c r="I2897" s="849">
        <v>2558.1</v>
      </c>
      <c r="J2897" s="832">
        <v>0.99106987195629848</v>
      </c>
      <c r="K2897" s="832">
        <v>768.19819819819816</v>
      </c>
      <c r="L2897" s="849">
        <v>3.36</v>
      </c>
      <c r="M2897" s="849">
        <v>2581.15</v>
      </c>
      <c r="N2897" s="832">
        <v>1</v>
      </c>
      <c r="O2897" s="832">
        <v>768.19940476190482</v>
      </c>
      <c r="P2897" s="849"/>
      <c r="Q2897" s="849"/>
      <c r="R2897" s="837"/>
      <c r="S2897" s="850"/>
    </row>
    <row r="2898" spans="1:19" ht="14.45" customHeight="1" x14ac:dyDescent="0.2">
      <c r="A2898" s="831" t="s">
        <v>6366</v>
      </c>
      <c r="B2898" s="832" t="s">
        <v>6743</v>
      </c>
      <c r="C2898" s="832" t="s">
        <v>616</v>
      </c>
      <c r="D2898" s="832" t="s">
        <v>6360</v>
      </c>
      <c r="E2898" s="832" t="s">
        <v>6368</v>
      </c>
      <c r="F2898" s="832" t="s">
        <v>6502</v>
      </c>
      <c r="G2898" s="832" t="s">
        <v>6503</v>
      </c>
      <c r="H2898" s="849">
        <v>72.040000000000006</v>
      </c>
      <c r="I2898" s="849">
        <v>26351.98</v>
      </c>
      <c r="J2898" s="832">
        <v>0.5436394119893293</v>
      </c>
      <c r="K2898" s="832">
        <v>365.79650194336477</v>
      </c>
      <c r="L2898" s="849">
        <v>162.51999999999998</v>
      </c>
      <c r="M2898" s="849">
        <v>48473.270000000004</v>
      </c>
      <c r="N2898" s="832">
        <v>1</v>
      </c>
      <c r="O2898" s="832">
        <v>298.26033718926908</v>
      </c>
      <c r="P2898" s="849"/>
      <c r="Q2898" s="849"/>
      <c r="R2898" s="837"/>
      <c r="S2898" s="850"/>
    </row>
    <row r="2899" spans="1:19" ht="14.45" customHeight="1" x14ac:dyDescent="0.2">
      <c r="A2899" s="831" t="s">
        <v>6366</v>
      </c>
      <c r="B2899" s="832" t="s">
        <v>6743</v>
      </c>
      <c r="C2899" s="832" t="s">
        <v>616</v>
      </c>
      <c r="D2899" s="832" t="s">
        <v>6360</v>
      </c>
      <c r="E2899" s="832" t="s">
        <v>6368</v>
      </c>
      <c r="F2899" s="832" t="s">
        <v>6505</v>
      </c>
      <c r="G2899" s="832" t="s">
        <v>2816</v>
      </c>
      <c r="H2899" s="849">
        <v>24.96</v>
      </c>
      <c r="I2899" s="849">
        <v>5872.74</v>
      </c>
      <c r="J2899" s="832">
        <v>0.28234734154819546</v>
      </c>
      <c r="K2899" s="832">
        <v>235.28605769230768</v>
      </c>
      <c r="L2899" s="849">
        <v>98.36999999999999</v>
      </c>
      <c r="M2899" s="849">
        <v>20799.699999999997</v>
      </c>
      <c r="N2899" s="832">
        <v>1</v>
      </c>
      <c r="O2899" s="832">
        <v>211.44352953136118</v>
      </c>
      <c r="P2899" s="849"/>
      <c r="Q2899" s="849"/>
      <c r="R2899" s="837"/>
      <c r="S2899" s="850"/>
    </row>
    <row r="2900" spans="1:19" ht="14.45" customHeight="1" x14ac:dyDescent="0.2">
      <c r="A2900" s="831" t="s">
        <v>6366</v>
      </c>
      <c r="B2900" s="832" t="s">
        <v>6743</v>
      </c>
      <c r="C2900" s="832" t="s">
        <v>616</v>
      </c>
      <c r="D2900" s="832" t="s">
        <v>6360</v>
      </c>
      <c r="E2900" s="832" t="s">
        <v>6368</v>
      </c>
      <c r="F2900" s="832" t="s">
        <v>6512</v>
      </c>
      <c r="G2900" s="832" t="s">
        <v>6513</v>
      </c>
      <c r="H2900" s="849">
        <v>2</v>
      </c>
      <c r="I2900" s="849">
        <v>732.02</v>
      </c>
      <c r="J2900" s="832">
        <v>1</v>
      </c>
      <c r="K2900" s="832">
        <v>366.01</v>
      </c>
      <c r="L2900" s="849">
        <v>2</v>
      </c>
      <c r="M2900" s="849">
        <v>732.02</v>
      </c>
      <c r="N2900" s="832">
        <v>1</v>
      </c>
      <c r="O2900" s="832">
        <v>366.01</v>
      </c>
      <c r="P2900" s="849"/>
      <c r="Q2900" s="849"/>
      <c r="R2900" s="837"/>
      <c r="S2900" s="850"/>
    </row>
    <row r="2901" spans="1:19" ht="14.45" customHeight="1" x14ac:dyDescent="0.2">
      <c r="A2901" s="831" t="s">
        <v>6366</v>
      </c>
      <c r="B2901" s="832" t="s">
        <v>6743</v>
      </c>
      <c r="C2901" s="832" t="s">
        <v>616</v>
      </c>
      <c r="D2901" s="832" t="s">
        <v>6360</v>
      </c>
      <c r="E2901" s="832" t="s">
        <v>6368</v>
      </c>
      <c r="F2901" s="832" t="s">
        <v>6514</v>
      </c>
      <c r="G2901" s="832" t="s">
        <v>6515</v>
      </c>
      <c r="H2901" s="849">
        <v>7.08</v>
      </c>
      <c r="I2901" s="849">
        <v>52057.32</v>
      </c>
      <c r="J2901" s="832">
        <v>0.19407892357676268</v>
      </c>
      <c r="K2901" s="832">
        <v>7352.7288135593217</v>
      </c>
      <c r="L2901" s="849">
        <v>36.479999999999997</v>
      </c>
      <c r="M2901" s="849">
        <v>268227.58</v>
      </c>
      <c r="N2901" s="832">
        <v>1</v>
      </c>
      <c r="O2901" s="832">
        <v>7352.7297149122815</v>
      </c>
      <c r="P2901" s="849"/>
      <c r="Q2901" s="849"/>
      <c r="R2901" s="837"/>
      <c r="S2901" s="850"/>
    </row>
    <row r="2902" spans="1:19" ht="14.45" customHeight="1" x14ac:dyDescent="0.2">
      <c r="A2902" s="831" t="s">
        <v>6366</v>
      </c>
      <c r="B2902" s="832" t="s">
        <v>6743</v>
      </c>
      <c r="C2902" s="832" t="s">
        <v>616</v>
      </c>
      <c r="D2902" s="832" t="s">
        <v>6360</v>
      </c>
      <c r="E2902" s="832" t="s">
        <v>6368</v>
      </c>
      <c r="F2902" s="832" t="s">
        <v>6516</v>
      </c>
      <c r="G2902" s="832" t="s">
        <v>6513</v>
      </c>
      <c r="H2902" s="849">
        <v>1</v>
      </c>
      <c r="I2902" s="849">
        <v>1464.02</v>
      </c>
      <c r="J2902" s="832">
        <v>1</v>
      </c>
      <c r="K2902" s="832">
        <v>1464.02</v>
      </c>
      <c r="L2902" s="849">
        <v>1</v>
      </c>
      <c r="M2902" s="849">
        <v>1464.02</v>
      </c>
      <c r="N2902" s="832">
        <v>1</v>
      </c>
      <c r="O2902" s="832">
        <v>1464.02</v>
      </c>
      <c r="P2902" s="849"/>
      <c r="Q2902" s="849"/>
      <c r="R2902" s="837"/>
      <c r="S2902" s="850"/>
    </row>
    <row r="2903" spans="1:19" ht="14.45" customHeight="1" x14ac:dyDescent="0.2">
      <c r="A2903" s="831" t="s">
        <v>6366</v>
      </c>
      <c r="B2903" s="832" t="s">
        <v>6743</v>
      </c>
      <c r="C2903" s="832" t="s">
        <v>616</v>
      </c>
      <c r="D2903" s="832" t="s">
        <v>6360</v>
      </c>
      <c r="E2903" s="832" t="s">
        <v>6368</v>
      </c>
      <c r="F2903" s="832" t="s">
        <v>6521</v>
      </c>
      <c r="G2903" s="832" t="s">
        <v>6522</v>
      </c>
      <c r="H2903" s="849">
        <v>58.54</v>
      </c>
      <c r="I2903" s="849">
        <v>31526.359999999997</v>
      </c>
      <c r="J2903" s="832">
        <v>1.4041502262354766</v>
      </c>
      <c r="K2903" s="832">
        <v>538.54390160573962</v>
      </c>
      <c r="L2903" s="849">
        <v>43.91</v>
      </c>
      <c r="M2903" s="849">
        <v>22452.269999999997</v>
      </c>
      <c r="N2903" s="832">
        <v>1</v>
      </c>
      <c r="O2903" s="832">
        <v>511.32475518105213</v>
      </c>
      <c r="P2903" s="849"/>
      <c r="Q2903" s="849"/>
      <c r="R2903" s="837"/>
      <c r="S2903" s="850"/>
    </row>
    <row r="2904" spans="1:19" ht="14.45" customHeight="1" x14ac:dyDescent="0.2">
      <c r="A2904" s="831" t="s">
        <v>6366</v>
      </c>
      <c r="B2904" s="832" t="s">
        <v>6743</v>
      </c>
      <c r="C2904" s="832" t="s">
        <v>616</v>
      </c>
      <c r="D2904" s="832" t="s">
        <v>6360</v>
      </c>
      <c r="E2904" s="832" t="s">
        <v>6368</v>
      </c>
      <c r="F2904" s="832" t="s">
        <v>6526</v>
      </c>
      <c r="G2904" s="832" t="s">
        <v>4484</v>
      </c>
      <c r="H2904" s="849">
        <v>0.60000000000000009</v>
      </c>
      <c r="I2904" s="849">
        <v>42.42</v>
      </c>
      <c r="J2904" s="832">
        <v>3</v>
      </c>
      <c r="K2904" s="832">
        <v>70.699999999999989</v>
      </c>
      <c r="L2904" s="849">
        <v>0.2</v>
      </c>
      <c r="M2904" s="849">
        <v>14.14</v>
      </c>
      <c r="N2904" s="832">
        <v>1</v>
      </c>
      <c r="O2904" s="832">
        <v>70.7</v>
      </c>
      <c r="P2904" s="849"/>
      <c r="Q2904" s="849"/>
      <c r="R2904" s="837"/>
      <c r="S2904" s="850"/>
    </row>
    <row r="2905" spans="1:19" ht="14.45" customHeight="1" x14ac:dyDescent="0.2">
      <c r="A2905" s="831" t="s">
        <v>6366</v>
      </c>
      <c r="B2905" s="832" t="s">
        <v>6743</v>
      </c>
      <c r="C2905" s="832" t="s">
        <v>616</v>
      </c>
      <c r="D2905" s="832" t="s">
        <v>6360</v>
      </c>
      <c r="E2905" s="832" t="s">
        <v>6368</v>
      </c>
      <c r="F2905" s="832" t="s">
        <v>6527</v>
      </c>
      <c r="G2905" s="832" t="s">
        <v>3946</v>
      </c>
      <c r="H2905" s="849">
        <v>38</v>
      </c>
      <c r="I2905" s="849">
        <v>5641.4800000000005</v>
      </c>
      <c r="J2905" s="832"/>
      <c r="K2905" s="832">
        <v>148.46</v>
      </c>
      <c r="L2905" s="849"/>
      <c r="M2905" s="849"/>
      <c r="N2905" s="832"/>
      <c r="O2905" s="832"/>
      <c r="P2905" s="849"/>
      <c r="Q2905" s="849"/>
      <c r="R2905" s="837"/>
      <c r="S2905" s="850"/>
    </row>
    <row r="2906" spans="1:19" ht="14.45" customHeight="1" x14ac:dyDescent="0.2">
      <c r="A2906" s="831" t="s">
        <v>6366</v>
      </c>
      <c r="B2906" s="832" t="s">
        <v>6743</v>
      </c>
      <c r="C2906" s="832" t="s">
        <v>616</v>
      </c>
      <c r="D2906" s="832" t="s">
        <v>6360</v>
      </c>
      <c r="E2906" s="832" t="s">
        <v>6368</v>
      </c>
      <c r="F2906" s="832" t="s">
        <v>6534</v>
      </c>
      <c r="G2906" s="832" t="s">
        <v>2847</v>
      </c>
      <c r="H2906" s="849">
        <v>18</v>
      </c>
      <c r="I2906" s="849">
        <v>31483.440000000002</v>
      </c>
      <c r="J2906" s="832">
        <v>0.47801725289754915</v>
      </c>
      <c r="K2906" s="832">
        <v>1749.0800000000002</v>
      </c>
      <c r="L2906" s="849">
        <v>51</v>
      </c>
      <c r="M2906" s="849">
        <v>65862.559999999998</v>
      </c>
      <c r="N2906" s="832">
        <v>1</v>
      </c>
      <c r="O2906" s="832">
        <v>1291.4227450980391</v>
      </c>
      <c r="P2906" s="849"/>
      <c r="Q2906" s="849"/>
      <c r="R2906" s="837"/>
      <c r="S2906" s="850"/>
    </row>
    <row r="2907" spans="1:19" ht="14.45" customHeight="1" x14ac:dyDescent="0.2">
      <c r="A2907" s="831" t="s">
        <v>6366</v>
      </c>
      <c r="B2907" s="832" t="s">
        <v>6743</v>
      </c>
      <c r="C2907" s="832" t="s">
        <v>616</v>
      </c>
      <c r="D2907" s="832" t="s">
        <v>6360</v>
      </c>
      <c r="E2907" s="832" t="s">
        <v>6368</v>
      </c>
      <c r="F2907" s="832" t="s">
        <v>6535</v>
      </c>
      <c r="G2907" s="832" t="s">
        <v>3029</v>
      </c>
      <c r="H2907" s="849">
        <v>24.5</v>
      </c>
      <c r="I2907" s="849">
        <v>6928.6299999999992</v>
      </c>
      <c r="J2907" s="832">
        <v>0.97133640540074484</v>
      </c>
      <c r="K2907" s="832">
        <v>282.80122448979591</v>
      </c>
      <c r="L2907" s="849">
        <v>25.450000000000003</v>
      </c>
      <c r="M2907" s="849">
        <v>7133.09</v>
      </c>
      <c r="N2907" s="832">
        <v>1</v>
      </c>
      <c r="O2907" s="832">
        <v>280.27858546168954</v>
      </c>
      <c r="P2907" s="849"/>
      <c r="Q2907" s="849"/>
      <c r="R2907" s="837"/>
      <c r="S2907" s="850"/>
    </row>
    <row r="2908" spans="1:19" ht="14.45" customHeight="1" x14ac:dyDescent="0.2">
      <c r="A2908" s="831" t="s">
        <v>6366</v>
      </c>
      <c r="B2908" s="832" t="s">
        <v>6743</v>
      </c>
      <c r="C2908" s="832" t="s">
        <v>616</v>
      </c>
      <c r="D2908" s="832" t="s">
        <v>6360</v>
      </c>
      <c r="E2908" s="832" t="s">
        <v>6368</v>
      </c>
      <c r="F2908" s="832" t="s">
        <v>6561</v>
      </c>
      <c r="G2908" s="832" t="s">
        <v>6562</v>
      </c>
      <c r="H2908" s="849">
        <v>27.490000000000002</v>
      </c>
      <c r="I2908" s="849">
        <v>9660.75</v>
      </c>
      <c r="J2908" s="832">
        <v>0.83838916808918518</v>
      </c>
      <c r="K2908" s="832">
        <v>351.42779192433608</v>
      </c>
      <c r="L2908" s="849">
        <v>37.5</v>
      </c>
      <c r="M2908" s="849">
        <v>11522.99</v>
      </c>
      <c r="N2908" s="832">
        <v>1</v>
      </c>
      <c r="O2908" s="832">
        <v>307.27973333333335</v>
      </c>
      <c r="P2908" s="849"/>
      <c r="Q2908" s="849"/>
      <c r="R2908" s="837"/>
      <c r="S2908" s="850"/>
    </row>
    <row r="2909" spans="1:19" ht="14.45" customHeight="1" x14ac:dyDescent="0.2">
      <c r="A2909" s="831" t="s">
        <v>6366</v>
      </c>
      <c r="B2909" s="832" t="s">
        <v>6743</v>
      </c>
      <c r="C2909" s="832" t="s">
        <v>616</v>
      </c>
      <c r="D2909" s="832" t="s">
        <v>6360</v>
      </c>
      <c r="E2909" s="832" t="s">
        <v>6368</v>
      </c>
      <c r="F2909" s="832" t="s">
        <v>6563</v>
      </c>
      <c r="G2909" s="832" t="s">
        <v>6562</v>
      </c>
      <c r="H2909" s="849">
        <v>136.82</v>
      </c>
      <c r="I2909" s="849">
        <v>115724.56999999999</v>
      </c>
      <c r="J2909" s="832">
        <v>2.9642639965778597</v>
      </c>
      <c r="K2909" s="832">
        <v>845.81618184475951</v>
      </c>
      <c r="L2909" s="849">
        <v>50.82</v>
      </c>
      <c r="M2909" s="849">
        <v>39039.9</v>
      </c>
      <c r="N2909" s="832">
        <v>1</v>
      </c>
      <c r="O2909" s="832">
        <v>768.19952774498233</v>
      </c>
      <c r="P2909" s="849"/>
      <c r="Q2909" s="849"/>
      <c r="R2909" s="837"/>
      <c r="S2909" s="850"/>
    </row>
    <row r="2910" spans="1:19" ht="14.45" customHeight="1" x14ac:dyDescent="0.2">
      <c r="A2910" s="831" t="s">
        <v>6366</v>
      </c>
      <c r="B2910" s="832" t="s">
        <v>6743</v>
      </c>
      <c r="C2910" s="832" t="s">
        <v>616</v>
      </c>
      <c r="D2910" s="832" t="s">
        <v>6360</v>
      </c>
      <c r="E2910" s="832" t="s">
        <v>6368</v>
      </c>
      <c r="F2910" s="832" t="s">
        <v>6570</v>
      </c>
      <c r="G2910" s="832" t="s">
        <v>3190</v>
      </c>
      <c r="H2910" s="849">
        <v>17</v>
      </c>
      <c r="I2910" s="849">
        <v>24487.82</v>
      </c>
      <c r="J2910" s="832">
        <v>0.36032292752464806</v>
      </c>
      <c r="K2910" s="832">
        <v>1440.46</v>
      </c>
      <c r="L2910" s="849">
        <v>50</v>
      </c>
      <c r="M2910" s="849">
        <v>67960.759999999995</v>
      </c>
      <c r="N2910" s="832">
        <v>1</v>
      </c>
      <c r="O2910" s="832">
        <v>1359.2151999999999</v>
      </c>
      <c r="P2910" s="849"/>
      <c r="Q2910" s="849"/>
      <c r="R2910" s="837"/>
      <c r="S2910" s="850"/>
    </row>
    <row r="2911" spans="1:19" ht="14.45" customHeight="1" x14ac:dyDescent="0.2">
      <c r="A2911" s="831" t="s">
        <v>6366</v>
      </c>
      <c r="B2911" s="832" t="s">
        <v>6743</v>
      </c>
      <c r="C2911" s="832" t="s">
        <v>616</v>
      </c>
      <c r="D2911" s="832" t="s">
        <v>6360</v>
      </c>
      <c r="E2911" s="832" t="s">
        <v>6368</v>
      </c>
      <c r="F2911" s="832" t="s">
        <v>6571</v>
      </c>
      <c r="G2911" s="832" t="s">
        <v>6572</v>
      </c>
      <c r="H2911" s="849">
        <v>15</v>
      </c>
      <c r="I2911" s="849">
        <v>26236.199999999997</v>
      </c>
      <c r="J2911" s="832"/>
      <c r="K2911" s="832">
        <v>1749.0799999999997</v>
      </c>
      <c r="L2911" s="849"/>
      <c r="M2911" s="849"/>
      <c r="N2911" s="832"/>
      <c r="O2911" s="832"/>
      <c r="P2911" s="849"/>
      <c r="Q2911" s="849"/>
      <c r="R2911" s="837"/>
      <c r="S2911" s="850"/>
    </row>
    <row r="2912" spans="1:19" ht="14.45" customHeight="1" x14ac:dyDescent="0.2">
      <c r="A2912" s="831" t="s">
        <v>6366</v>
      </c>
      <c r="B2912" s="832" t="s">
        <v>6743</v>
      </c>
      <c r="C2912" s="832" t="s">
        <v>616</v>
      </c>
      <c r="D2912" s="832" t="s">
        <v>6360</v>
      </c>
      <c r="E2912" s="832" t="s">
        <v>6368</v>
      </c>
      <c r="F2912" s="832" t="s">
        <v>6573</v>
      </c>
      <c r="G2912" s="832" t="s">
        <v>3190</v>
      </c>
      <c r="H2912" s="849">
        <v>2</v>
      </c>
      <c r="I2912" s="849">
        <v>9134.2000000000007</v>
      </c>
      <c r="J2912" s="832">
        <v>1</v>
      </c>
      <c r="K2912" s="832">
        <v>4567.1000000000004</v>
      </c>
      <c r="L2912" s="849">
        <v>2</v>
      </c>
      <c r="M2912" s="849">
        <v>9134.2000000000007</v>
      </c>
      <c r="N2912" s="832">
        <v>1</v>
      </c>
      <c r="O2912" s="832">
        <v>4567.1000000000004</v>
      </c>
      <c r="P2912" s="849"/>
      <c r="Q2912" s="849"/>
      <c r="R2912" s="837"/>
      <c r="S2912" s="850"/>
    </row>
    <row r="2913" spans="1:19" ht="14.45" customHeight="1" x14ac:dyDescent="0.2">
      <c r="A2913" s="831" t="s">
        <v>6366</v>
      </c>
      <c r="B2913" s="832" t="s">
        <v>6743</v>
      </c>
      <c r="C2913" s="832" t="s">
        <v>616</v>
      </c>
      <c r="D2913" s="832" t="s">
        <v>6360</v>
      </c>
      <c r="E2913" s="832" t="s">
        <v>6368</v>
      </c>
      <c r="F2913" s="832" t="s">
        <v>6574</v>
      </c>
      <c r="G2913" s="832" t="s">
        <v>3169</v>
      </c>
      <c r="H2913" s="849">
        <v>2</v>
      </c>
      <c r="I2913" s="849">
        <v>57248.2</v>
      </c>
      <c r="J2913" s="832">
        <v>0.26845882439005175</v>
      </c>
      <c r="K2913" s="832">
        <v>28624.1</v>
      </c>
      <c r="L2913" s="849">
        <v>10</v>
      </c>
      <c r="M2913" s="849">
        <v>213247.59999999998</v>
      </c>
      <c r="N2913" s="832">
        <v>1</v>
      </c>
      <c r="O2913" s="832">
        <v>21324.76</v>
      </c>
      <c r="P2913" s="849"/>
      <c r="Q2913" s="849"/>
      <c r="R2913" s="837"/>
      <c r="S2913" s="850"/>
    </row>
    <row r="2914" spans="1:19" ht="14.45" customHeight="1" x14ac:dyDescent="0.2">
      <c r="A2914" s="831" t="s">
        <v>6366</v>
      </c>
      <c r="B2914" s="832" t="s">
        <v>6743</v>
      </c>
      <c r="C2914" s="832" t="s">
        <v>616</v>
      </c>
      <c r="D2914" s="832" t="s">
        <v>6360</v>
      </c>
      <c r="E2914" s="832" t="s">
        <v>6368</v>
      </c>
      <c r="F2914" s="832" t="s">
        <v>6575</v>
      </c>
      <c r="G2914" s="832" t="s">
        <v>6576</v>
      </c>
      <c r="H2914" s="849">
        <v>36.65</v>
      </c>
      <c r="I2914" s="849">
        <v>28744.529999999995</v>
      </c>
      <c r="J2914" s="832">
        <v>10.973037456672111</v>
      </c>
      <c r="K2914" s="832">
        <v>784.29822646657567</v>
      </c>
      <c r="L2914" s="849">
        <v>3.34</v>
      </c>
      <c r="M2914" s="849">
        <v>2619.56</v>
      </c>
      <c r="N2914" s="832">
        <v>1</v>
      </c>
      <c r="O2914" s="832">
        <v>784.29940119760477</v>
      </c>
      <c r="P2914" s="849"/>
      <c r="Q2914" s="849"/>
      <c r="R2914" s="837"/>
      <c r="S2914" s="850"/>
    </row>
    <row r="2915" spans="1:19" ht="14.45" customHeight="1" x14ac:dyDescent="0.2">
      <c r="A2915" s="831" t="s">
        <v>6366</v>
      </c>
      <c r="B2915" s="832" t="s">
        <v>6743</v>
      </c>
      <c r="C2915" s="832" t="s">
        <v>616</v>
      </c>
      <c r="D2915" s="832" t="s">
        <v>6360</v>
      </c>
      <c r="E2915" s="832" t="s">
        <v>6368</v>
      </c>
      <c r="F2915" s="832" t="s">
        <v>6577</v>
      </c>
      <c r="G2915" s="832" t="s">
        <v>6576</v>
      </c>
      <c r="H2915" s="849">
        <v>17.79</v>
      </c>
      <c r="I2915" s="849">
        <v>4185.75</v>
      </c>
      <c r="J2915" s="832">
        <v>1.207729817069652</v>
      </c>
      <c r="K2915" s="832">
        <v>235.28667790893761</v>
      </c>
      <c r="L2915" s="849">
        <v>14.73</v>
      </c>
      <c r="M2915" s="849">
        <v>3465.8</v>
      </c>
      <c r="N2915" s="832">
        <v>1</v>
      </c>
      <c r="O2915" s="832">
        <v>235.28852681602174</v>
      </c>
      <c r="P2915" s="849"/>
      <c r="Q2915" s="849"/>
      <c r="R2915" s="837"/>
      <c r="S2915" s="850"/>
    </row>
    <row r="2916" spans="1:19" ht="14.45" customHeight="1" x14ac:dyDescent="0.2">
      <c r="A2916" s="831" t="s">
        <v>6366</v>
      </c>
      <c r="B2916" s="832" t="s">
        <v>6743</v>
      </c>
      <c r="C2916" s="832" t="s">
        <v>616</v>
      </c>
      <c r="D2916" s="832" t="s">
        <v>6360</v>
      </c>
      <c r="E2916" s="832" t="s">
        <v>6368</v>
      </c>
      <c r="F2916" s="832" t="s">
        <v>6578</v>
      </c>
      <c r="G2916" s="832" t="s">
        <v>6576</v>
      </c>
      <c r="H2916" s="849">
        <v>13.02</v>
      </c>
      <c r="I2916" s="849">
        <v>30634.670000000002</v>
      </c>
      <c r="J2916" s="832">
        <v>6.320388449667421</v>
      </c>
      <c r="K2916" s="832">
        <v>2352.893241167435</v>
      </c>
      <c r="L2916" s="849">
        <v>2.06</v>
      </c>
      <c r="M2916" s="849">
        <v>4846.96</v>
      </c>
      <c r="N2916" s="832">
        <v>1</v>
      </c>
      <c r="O2916" s="832">
        <v>2352.8932038834951</v>
      </c>
      <c r="P2916" s="849"/>
      <c r="Q2916" s="849"/>
      <c r="R2916" s="837"/>
      <c r="S2916" s="850"/>
    </row>
    <row r="2917" spans="1:19" ht="14.45" customHeight="1" x14ac:dyDescent="0.2">
      <c r="A2917" s="831" t="s">
        <v>6366</v>
      </c>
      <c r="B2917" s="832" t="s">
        <v>6743</v>
      </c>
      <c r="C2917" s="832" t="s">
        <v>616</v>
      </c>
      <c r="D2917" s="832" t="s">
        <v>6360</v>
      </c>
      <c r="E2917" s="832" t="s">
        <v>6368</v>
      </c>
      <c r="F2917" s="832" t="s">
        <v>6580</v>
      </c>
      <c r="G2917" s="832" t="s">
        <v>928</v>
      </c>
      <c r="H2917" s="849"/>
      <c r="I2917" s="849"/>
      <c r="J2917" s="832"/>
      <c r="K2917" s="832"/>
      <c r="L2917" s="849">
        <v>23.799999999999997</v>
      </c>
      <c r="M2917" s="849">
        <v>13633.300000000001</v>
      </c>
      <c r="N2917" s="832">
        <v>1</v>
      </c>
      <c r="O2917" s="832">
        <v>572.82773109243703</v>
      </c>
      <c r="P2917" s="849"/>
      <c r="Q2917" s="849"/>
      <c r="R2917" s="837"/>
      <c r="S2917" s="850"/>
    </row>
    <row r="2918" spans="1:19" ht="14.45" customHeight="1" x14ac:dyDescent="0.2">
      <c r="A2918" s="831" t="s">
        <v>6366</v>
      </c>
      <c r="B2918" s="832" t="s">
        <v>6743</v>
      </c>
      <c r="C2918" s="832" t="s">
        <v>616</v>
      </c>
      <c r="D2918" s="832" t="s">
        <v>6360</v>
      </c>
      <c r="E2918" s="832" t="s">
        <v>6368</v>
      </c>
      <c r="F2918" s="832" t="s">
        <v>6581</v>
      </c>
      <c r="G2918" s="832" t="s">
        <v>928</v>
      </c>
      <c r="H2918" s="849"/>
      <c r="I2918" s="849"/>
      <c r="J2918" s="832"/>
      <c r="K2918" s="832"/>
      <c r="L2918" s="849">
        <v>1</v>
      </c>
      <c r="M2918" s="849">
        <v>137.54</v>
      </c>
      <c r="N2918" s="832">
        <v>1</v>
      </c>
      <c r="O2918" s="832">
        <v>137.54</v>
      </c>
      <c r="P2918" s="849"/>
      <c r="Q2918" s="849"/>
      <c r="R2918" s="837"/>
      <c r="S2918" s="850"/>
    </row>
    <row r="2919" spans="1:19" ht="14.45" customHeight="1" x14ac:dyDescent="0.2">
      <c r="A2919" s="831" t="s">
        <v>6366</v>
      </c>
      <c r="B2919" s="832" t="s">
        <v>6743</v>
      </c>
      <c r="C2919" s="832" t="s">
        <v>616</v>
      </c>
      <c r="D2919" s="832" t="s">
        <v>6360</v>
      </c>
      <c r="E2919" s="832" t="s">
        <v>6368</v>
      </c>
      <c r="F2919" s="832" t="s">
        <v>6583</v>
      </c>
      <c r="G2919" s="832" t="s">
        <v>1383</v>
      </c>
      <c r="H2919" s="849"/>
      <c r="I2919" s="849"/>
      <c r="J2919" s="832"/>
      <c r="K2919" s="832"/>
      <c r="L2919" s="849">
        <v>6</v>
      </c>
      <c r="M2919" s="849">
        <v>890.7600000000001</v>
      </c>
      <c r="N2919" s="832">
        <v>1</v>
      </c>
      <c r="O2919" s="832">
        <v>148.46</v>
      </c>
      <c r="P2919" s="849"/>
      <c r="Q2919" s="849"/>
      <c r="R2919" s="837"/>
      <c r="S2919" s="850"/>
    </row>
    <row r="2920" spans="1:19" ht="14.45" customHeight="1" x14ac:dyDescent="0.2">
      <c r="A2920" s="831" t="s">
        <v>6366</v>
      </c>
      <c r="B2920" s="832" t="s">
        <v>6743</v>
      </c>
      <c r="C2920" s="832" t="s">
        <v>616</v>
      </c>
      <c r="D2920" s="832" t="s">
        <v>6360</v>
      </c>
      <c r="E2920" s="832" t="s">
        <v>6368</v>
      </c>
      <c r="F2920" s="832" t="s">
        <v>6590</v>
      </c>
      <c r="G2920" s="832" t="s">
        <v>793</v>
      </c>
      <c r="H2920" s="849"/>
      <c r="I2920" s="849"/>
      <c r="J2920" s="832"/>
      <c r="K2920" s="832"/>
      <c r="L2920" s="849">
        <v>74.55</v>
      </c>
      <c r="M2920" s="849">
        <v>12906.699999999999</v>
      </c>
      <c r="N2920" s="832">
        <v>1</v>
      </c>
      <c r="O2920" s="832">
        <v>173.12810194500335</v>
      </c>
      <c r="P2920" s="849"/>
      <c r="Q2920" s="849"/>
      <c r="R2920" s="837"/>
      <c r="S2920" s="850"/>
    </row>
    <row r="2921" spans="1:19" ht="14.45" customHeight="1" x14ac:dyDescent="0.2">
      <c r="A2921" s="831" t="s">
        <v>6366</v>
      </c>
      <c r="B2921" s="832" t="s">
        <v>6743</v>
      </c>
      <c r="C2921" s="832" t="s">
        <v>616</v>
      </c>
      <c r="D2921" s="832" t="s">
        <v>6360</v>
      </c>
      <c r="E2921" s="832" t="s">
        <v>6368</v>
      </c>
      <c r="F2921" s="832" t="s">
        <v>6591</v>
      </c>
      <c r="G2921" s="832" t="s">
        <v>793</v>
      </c>
      <c r="H2921" s="849"/>
      <c r="I2921" s="849"/>
      <c r="J2921" s="832"/>
      <c r="K2921" s="832"/>
      <c r="L2921" s="849">
        <v>3.0200000000000005</v>
      </c>
      <c r="M2921" s="849">
        <v>1114.5</v>
      </c>
      <c r="N2921" s="832">
        <v>1</v>
      </c>
      <c r="O2921" s="832">
        <v>369.03973509933769</v>
      </c>
      <c r="P2921" s="849"/>
      <c r="Q2921" s="849"/>
      <c r="R2921" s="837"/>
      <c r="S2921" s="850"/>
    </row>
    <row r="2922" spans="1:19" ht="14.45" customHeight="1" x14ac:dyDescent="0.2">
      <c r="A2922" s="831" t="s">
        <v>6366</v>
      </c>
      <c r="B2922" s="832" t="s">
        <v>6743</v>
      </c>
      <c r="C2922" s="832" t="s">
        <v>616</v>
      </c>
      <c r="D2922" s="832" t="s">
        <v>6360</v>
      </c>
      <c r="E2922" s="832" t="s">
        <v>6368</v>
      </c>
      <c r="F2922" s="832" t="s">
        <v>6592</v>
      </c>
      <c r="G2922" s="832" t="s">
        <v>1146</v>
      </c>
      <c r="H2922" s="849"/>
      <c r="I2922" s="849"/>
      <c r="J2922" s="832"/>
      <c r="K2922" s="832"/>
      <c r="L2922" s="849">
        <v>4.45</v>
      </c>
      <c r="M2922" s="849">
        <v>3418.49</v>
      </c>
      <c r="N2922" s="832">
        <v>1</v>
      </c>
      <c r="O2922" s="832">
        <v>768.19999999999993</v>
      </c>
      <c r="P2922" s="849"/>
      <c r="Q2922" s="849"/>
      <c r="R2922" s="837"/>
      <c r="S2922" s="850"/>
    </row>
    <row r="2923" spans="1:19" ht="14.45" customHeight="1" x14ac:dyDescent="0.2">
      <c r="A2923" s="831" t="s">
        <v>6366</v>
      </c>
      <c r="B2923" s="832" t="s">
        <v>6743</v>
      </c>
      <c r="C2923" s="832" t="s">
        <v>616</v>
      </c>
      <c r="D2923" s="832" t="s">
        <v>6360</v>
      </c>
      <c r="E2923" s="832" t="s">
        <v>6368</v>
      </c>
      <c r="F2923" s="832" t="s">
        <v>6595</v>
      </c>
      <c r="G2923" s="832" t="s">
        <v>1146</v>
      </c>
      <c r="H2923" s="849"/>
      <c r="I2923" s="849"/>
      <c r="J2923" s="832"/>
      <c r="K2923" s="832"/>
      <c r="L2923" s="849">
        <v>14.2</v>
      </c>
      <c r="M2923" s="849">
        <v>3704.79</v>
      </c>
      <c r="N2923" s="832">
        <v>1</v>
      </c>
      <c r="O2923" s="832">
        <v>260.90070422535211</v>
      </c>
      <c r="P2923" s="849"/>
      <c r="Q2923" s="849"/>
      <c r="R2923" s="837"/>
      <c r="S2923" s="850"/>
    </row>
    <row r="2924" spans="1:19" ht="14.45" customHeight="1" x14ac:dyDescent="0.2">
      <c r="A2924" s="831" t="s">
        <v>6366</v>
      </c>
      <c r="B2924" s="832" t="s">
        <v>6743</v>
      </c>
      <c r="C2924" s="832" t="s">
        <v>616</v>
      </c>
      <c r="D2924" s="832" t="s">
        <v>6360</v>
      </c>
      <c r="E2924" s="832" t="s">
        <v>6368</v>
      </c>
      <c r="F2924" s="832" t="s">
        <v>6596</v>
      </c>
      <c r="G2924" s="832" t="s">
        <v>1146</v>
      </c>
      <c r="H2924" s="849"/>
      <c r="I2924" s="849"/>
      <c r="J2924" s="832"/>
      <c r="K2924" s="832"/>
      <c r="L2924" s="849">
        <v>19.28</v>
      </c>
      <c r="M2924" s="849">
        <v>33358.26</v>
      </c>
      <c r="N2924" s="832">
        <v>1</v>
      </c>
      <c r="O2924" s="832">
        <v>1730.2002074688796</v>
      </c>
      <c r="P2924" s="849"/>
      <c r="Q2924" s="849"/>
      <c r="R2924" s="837"/>
      <c r="S2924" s="850"/>
    </row>
    <row r="2925" spans="1:19" ht="14.45" customHeight="1" x14ac:dyDescent="0.2">
      <c r="A2925" s="831" t="s">
        <v>6366</v>
      </c>
      <c r="B2925" s="832" t="s">
        <v>6743</v>
      </c>
      <c r="C2925" s="832" t="s">
        <v>616</v>
      </c>
      <c r="D2925" s="832" t="s">
        <v>6360</v>
      </c>
      <c r="E2925" s="832" t="s">
        <v>6368</v>
      </c>
      <c r="F2925" s="832" t="s">
        <v>6598</v>
      </c>
      <c r="G2925" s="832" t="s">
        <v>2529</v>
      </c>
      <c r="H2925" s="849"/>
      <c r="I2925" s="849"/>
      <c r="J2925" s="832"/>
      <c r="K2925" s="832"/>
      <c r="L2925" s="849">
        <v>1</v>
      </c>
      <c r="M2925" s="849">
        <v>148.46</v>
      </c>
      <c r="N2925" s="832">
        <v>1</v>
      </c>
      <c r="O2925" s="832">
        <v>148.46</v>
      </c>
      <c r="P2925" s="849"/>
      <c r="Q2925" s="849"/>
      <c r="R2925" s="837"/>
      <c r="S2925" s="850"/>
    </row>
    <row r="2926" spans="1:19" ht="14.45" customHeight="1" x14ac:dyDescent="0.2">
      <c r="A2926" s="831" t="s">
        <v>6366</v>
      </c>
      <c r="B2926" s="832" t="s">
        <v>6743</v>
      </c>
      <c r="C2926" s="832" t="s">
        <v>616</v>
      </c>
      <c r="D2926" s="832" t="s">
        <v>6360</v>
      </c>
      <c r="E2926" s="832" t="s">
        <v>6644</v>
      </c>
      <c r="F2926" s="832" t="s">
        <v>6384</v>
      </c>
      <c r="G2926" s="832" t="s">
        <v>6753</v>
      </c>
      <c r="H2926" s="849">
        <v>0.44</v>
      </c>
      <c r="I2926" s="849">
        <v>118.8</v>
      </c>
      <c r="J2926" s="832"/>
      <c r="K2926" s="832">
        <v>270</v>
      </c>
      <c r="L2926" s="849"/>
      <c r="M2926" s="849"/>
      <c r="N2926" s="832"/>
      <c r="O2926" s="832"/>
      <c r="P2926" s="849"/>
      <c r="Q2926" s="849"/>
      <c r="R2926" s="837"/>
      <c r="S2926" s="850"/>
    </row>
    <row r="2927" spans="1:19" ht="14.45" customHeight="1" x14ac:dyDescent="0.2">
      <c r="A2927" s="831" t="s">
        <v>6366</v>
      </c>
      <c r="B2927" s="832" t="s">
        <v>6743</v>
      </c>
      <c r="C2927" s="832" t="s">
        <v>616</v>
      </c>
      <c r="D2927" s="832" t="s">
        <v>6360</v>
      </c>
      <c r="E2927" s="832" t="s">
        <v>6644</v>
      </c>
      <c r="F2927" s="832" t="s">
        <v>6645</v>
      </c>
      <c r="G2927" s="832" t="s">
        <v>6646</v>
      </c>
      <c r="H2927" s="849">
        <v>15</v>
      </c>
      <c r="I2927" s="849">
        <v>13005</v>
      </c>
      <c r="J2927" s="832">
        <v>3.75</v>
      </c>
      <c r="K2927" s="832">
        <v>867</v>
      </c>
      <c r="L2927" s="849">
        <v>4</v>
      </c>
      <c r="M2927" s="849">
        <v>3468</v>
      </c>
      <c r="N2927" s="832">
        <v>1</v>
      </c>
      <c r="O2927" s="832">
        <v>867</v>
      </c>
      <c r="P2927" s="849"/>
      <c r="Q2927" s="849"/>
      <c r="R2927" s="837"/>
      <c r="S2927" s="850"/>
    </row>
    <row r="2928" spans="1:19" ht="14.45" customHeight="1" x14ac:dyDescent="0.2">
      <c r="A2928" s="831" t="s">
        <v>6366</v>
      </c>
      <c r="B2928" s="832" t="s">
        <v>6743</v>
      </c>
      <c r="C2928" s="832" t="s">
        <v>616</v>
      </c>
      <c r="D2928" s="832" t="s">
        <v>6360</v>
      </c>
      <c r="E2928" s="832" t="s">
        <v>6644</v>
      </c>
      <c r="F2928" s="832" t="s">
        <v>6647</v>
      </c>
      <c r="G2928" s="832" t="s">
        <v>6648</v>
      </c>
      <c r="H2928" s="849">
        <v>128</v>
      </c>
      <c r="I2928" s="849">
        <v>110976</v>
      </c>
      <c r="J2928" s="832">
        <v>0.82051282051282048</v>
      </c>
      <c r="K2928" s="832">
        <v>867</v>
      </c>
      <c r="L2928" s="849">
        <v>156</v>
      </c>
      <c r="M2928" s="849">
        <v>135252</v>
      </c>
      <c r="N2928" s="832">
        <v>1</v>
      </c>
      <c r="O2928" s="832">
        <v>867</v>
      </c>
      <c r="P2928" s="849"/>
      <c r="Q2928" s="849"/>
      <c r="R2928" s="837"/>
      <c r="S2928" s="850"/>
    </row>
    <row r="2929" spans="1:19" ht="14.45" customHeight="1" x14ac:dyDescent="0.2">
      <c r="A2929" s="831" t="s">
        <v>6366</v>
      </c>
      <c r="B2929" s="832" t="s">
        <v>6743</v>
      </c>
      <c r="C2929" s="832" t="s">
        <v>616</v>
      </c>
      <c r="D2929" s="832" t="s">
        <v>6360</v>
      </c>
      <c r="E2929" s="832" t="s">
        <v>6644</v>
      </c>
      <c r="F2929" s="832" t="s">
        <v>6649</v>
      </c>
      <c r="G2929" s="832" t="s">
        <v>6650</v>
      </c>
      <c r="H2929" s="849"/>
      <c r="I2929" s="849"/>
      <c r="J2929" s="832"/>
      <c r="K2929" s="832"/>
      <c r="L2929" s="849">
        <v>11</v>
      </c>
      <c r="M2929" s="849">
        <v>10604</v>
      </c>
      <c r="N2929" s="832">
        <v>1</v>
      </c>
      <c r="O2929" s="832">
        <v>964</v>
      </c>
      <c r="P2929" s="849"/>
      <c r="Q2929" s="849"/>
      <c r="R2929" s="837"/>
      <c r="S2929" s="850"/>
    </row>
    <row r="2930" spans="1:19" ht="14.45" customHeight="1" x14ac:dyDescent="0.2">
      <c r="A2930" s="831" t="s">
        <v>6366</v>
      </c>
      <c r="B2930" s="832" t="s">
        <v>6743</v>
      </c>
      <c r="C2930" s="832" t="s">
        <v>616</v>
      </c>
      <c r="D2930" s="832" t="s">
        <v>6360</v>
      </c>
      <c r="E2930" s="832" t="s">
        <v>6657</v>
      </c>
      <c r="F2930" s="832" t="s">
        <v>6658</v>
      </c>
      <c r="G2930" s="832" t="s">
        <v>6659</v>
      </c>
      <c r="H2930" s="849"/>
      <c r="I2930" s="849"/>
      <c r="J2930" s="832"/>
      <c r="K2930" s="832"/>
      <c r="L2930" s="849">
        <v>1</v>
      </c>
      <c r="M2930" s="849">
        <v>300</v>
      </c>
      <c r="N2930" s="832">
        <v>1</v>
      </c>
      <c r="O2930" s="832">
        <v>300</v>
      </c>
      <c r="P2930" s="849"/>
      <c r="Q2930" s="849"/>
      <c r="R2930" s="837"/>
      <c r="S2930" s="850"/>
    </row>
    <row r="2931" spans="1:19" ht="14.45" customHeight="1" x14ac:dyDescent="0.2">
      <c r="A2931" s="831" t="s">
        <v>6366</v>
      </c>
      <c r="B2931" s="832" t="s">
        <v>6743</v>
      </c>
      <c r="C2931" s="832" t="s">
        <v>616</v>
      </c>
      <c r="D2931" s="832" t="s">
        <v>6360</v>
      </c>
      <c r="E2931" s="832" t="s">
        <v>6657</v>
      </c>
      <c r="F2931" s="832" t="s">
        <v>6660</v>
      </c>
      <c r="G2931" s="832" t="s">
        <v>6661</v>
      </c>
      <c r="H2931" s="849">
        <v>9</v>
      </c>
      <c r="I2931" s="849">
        <v>1098</v>
      </c>
      <c r="J2931" s="832">
        <v>0.9</v>
      </c>
      <c r="K2931" s="832">
        <v>122</v>
      </c>
      <c r="L2931" s="849">
        <v>10</v>
      </c>
      <c r="M2931" s="849">
        <v>1220</v>
      </c>
      <c r="N2931" s="832">
        <v>1</v>
      </c>
      <c r="O2931" s="832">
        <v>122</v>
      </c>
      <c r="P2931" s="849"/>
      <c r="Q2931" s="849"/>
      <c r="R2931" s="837"/>
      <c r="S2931" s="850"/>
    </row>
    <row r="2932" spans="1:19" ht="14.45" customHeight="1" x14ac:dyDescent="0.2">
      <c r="A2932" s="831" t="s">
        <v>6366</v>
      </c>
      <c r="B2932" s="832" t="s">
        <v>6743</v>
      </c>
      <c r="C2932" s="832" t="s">
        <v>616</v>
      </c>
      <c r="D2932" s="832" t="s">
        <v>6360</v>
      </c>
      <c r="E2932" s="832" t="s">
        <v>6657</v>
      </c>
      <c r="F2932" s="832" t="s">
        <v>6662</v>
      </c>
      <c r="G2932" s="832" t="s">
        <v>6663</v>
      </c>
      <c r="H2932" s="849">
        <v>14</v>
      </c>
      <c r="I2932" s="849">
        <v>2058</v>
      </c>
      <c r="J2932" s="832">
        <v>0.1037037037037037</v>
      </c>
      <c r="K2932" s="832">
        <v>147</v>
      </c>
      <c r="L2932" s="849">
        <v>135</v>
      </c>
      <c r="M2932" s="849">
        <v>19845</v>
      </c>
      <c r="N2932" s="832">
        <v>1</v>
      </c>
      <c r="O2932" s="832">
        <v>147</v>
      </c>
      <c r="P2932" s="849"/>
      <c r="Q2932" s="849"/>
      <c r="R2932" s="837"/>
      <c r="S2932" s="850"/>
    </row>
    <row r="2933" spans="1:19" ht="14.45" customHeight="1" x14ac:dyDescent="0.2">
      <c r="A2933" s="831" t="s">
        <v>6366</v>
      </c>
      <c r="B2933" s="832" t="s">
        <v>6743</v>
      </c>
      <c r="C2933" s="832" t="s">
        <v>616</v>
      </c>
      <c r="D2933" s="832" t="s">
        <v>6360</v>
      </c>
      <c r="E2933" s="832" t="s">
        <v>6657</v>
      </c>
      <c r="F2933" s="832" t="s">
        <v>6666</v>
      </c>
      <c r="G2933" s="832" t="s">
        <v>6667</v>
      </c>
      <c r="H2933" s="849">
        <v>1010</v>
      </c>
      <c r="I2933" s="849">
        <v>37370</v>
      </c>
      <c r="J2933" s="832">
        <v>0.98249027237354081</v>
      </c>
      <c r="K2933" s="832">
        <v>37</v>
      </c>
      <c r="L2933" s="849">
        <v>1028</v>
      </c>
      <c r="M2933" s="849">
        <v>38036</v>
      </c>
      <c r="N2933" s="832">
        <v>1</v>
      </c>
      <c r="O2933" s="832">
        <v>37</v>
      </c>
      <c r="P2933" s="849"/>
      <c r="Q2933" s="849"/>
      <c r="R2933" s="837"/>
      <c r="S2933" s="850"/>
    </row>
    <row r="2934" spans="1:19" ht="14.45" customHeight="1" x14ac:dyDescent="0.2">
      <c r="A2934" s="831" t="s">
        <v>6366</v>
      </c>
      <c r="B2934" s="832" t="s">
        <v>6743</v>
      </c>
      <c r="C2934" s="832" t="s">
        <v>616</v>
      </c>
      <c r="D2934" s="832" t="s">
        <v>6360</v>
      </c>
      <c r="E2934" s="832" t="s">
        <v>6657</v>
      </c>
      <c r="F2934" s="832" t="s">
        <v>6674</v>
      </c>
      <c r="G2934" s="832" t="s">
        <v>6675</v>
      </c>
      <c r="H2934" s="849">
        <v>2824</v>
      </c>
      <c r="I2934" s="849">
        <v>499848</v>
      </c>
      <c r="J2934" s="832">
        <v>1.1475826855172351</v>
      </c>
      <c r="K2934" s="832">
        <v>177</v>
      </c>
      <c r="L2934" s="849">
        <v>2447</v>
      </c>
      <c r="M2934" s="849">
        <v>435566</v>
      </c>
      <c r="N2934" s="832">
        <v>1</v>
      </c>
      <c r="O2934" s="832">
        <v>178</v>
      </c>
      <c r="P2934" s="849"/>
      <c r="Q2934" s="849"/>
      <c r="R2934" s="837"/>
      <c r="S2934" s="850"/>
    </row>
    <row r="2935" spans="1:19" ht="14.45" customHeight="1" x14ac:dyDescent="0.2">
      <c r="A2935" s="831" t="s">
        <v>6366</v>
      </c>
      <c r="B2935" s="832" t="s">
        <v>6743</v>
      </c>
      <c r="C2935" s="832" t="s">
        <v>616</v>
      </c>
      <c r="D2935" s="832" t="s">
        <v>6360</v>
      </c>
      <c r="E2935" s="832" t="s">
        <v>6657</v>
      </c>
      <c r="F2935" s="832" t="s">
        <v>6770</v>
      </c>
      <c r="G2935" s="832" t="s">
        <v>6771</v>
      </c>
      <c r="H2935" s="849"/>
      <c r="I2935" s="849"/>
      <c r="J2935" s="832"/>
      <c r="K2935" s="832"/>
      <c r="L2935" s="849">
        <v>1</v>
      </c>
      <c r="M2935" s="849">
        <v>632</v>
      </c>
      <c r="N2935" s="832">
        <v>1</v>
      </c>
      <c r="O2935" s="832">
        <v>632</v>
      </c>
      <c r="P2935" s="849"/>
      <c r="Q2935" s="849"/>
      <c r="R2935" s="837"/>
      <c r="S2935" s="850"/>
    </row>
    <row r="2936" spans="1:19" ht="14.45" customHeight="1" x14ac:dyDescent="0.2">
      <c r="A2936" s="831" t="s">
        <v>6366</v>
      </c>
      <c r="B2936" s="832" t="s">
        <v>6743</v>
      </c>
      <c r="C2936" s="832" t="s">
        <v>616</v>
      </c>
      <c r="D2936" s="832" t="s">
        <v>6360</v>
      </c>
      <c r="E2936" s="832" t="s">
        <v>6657</v>
      </c>
      <c r="F2936" s="832" t="s">
        <v>6680</v>
      </c>
      <c r="G2936" s="832" t="s">
        <v>6681</v>
      </c>
      <c r="H2936" s="849">
        <v>612</v>
      </c>
      <c r="I2936" s="849">
        <v>148716</v>
      </c>
      <c r="J2936" s="832">
        <v>0.53842032091756942</v>
      </c>
      <c r="K2936" s="832">
        <v>243</v>
      </c>
      <c r="L2936" s="849">
        <v>1132</v>
      </c>
      <c r="M2936" s="849">
        <v>276208</v>
      </c>
      <c r="N2936" s="832">
        <v>1</v>
      </c>
      <c r="O2936" s="832">
        <v>244</v>
      </c>
      <c r="P2936" s="849"/>
      <c r="Q2936" s="849"/>
      <c r="R2936" s="837"/>
      <c r="S2936" s="850"/>
    </row>
    <row r="2937" spans="1:19" ht="14.45" customHeight="1" x14ac:dyDescent="0.2">
      <c r="A2937" s="831" t="s">
        <v>6366</v>
      </c>
      <c r="B2937" s="832" t="s">
        <v>6743</v>
      </c>
      <c r="C2937" s="832" t="s">
        <v>616</v>
      </c>
      <c r="D2937" s="832" t="s">
        <v>6360</v>
      </c>
      <c r="E2937" s="832" t="s">
        <v>6657</v>
      </c>
      <c r="F2937" s="832" t="s">
        <v>6682</v>
      </c>
      <c r="G2937" s="832" t="s">
        <v>6683</v>
      </c>
      <c r="H2937" s="849">
        <v>2798</v>
      </c>
      <c r="I2937" s="849">
        <v>93266.61000000003</v>
      </c>
      <c r="J2937" s="832">
        <v>1.2905900980037264</v>
      </c>
      <c r="K2937" s="832">
        <v>33.333313080771994</v>
      </c>
      <c r="L2937" s="849">
        <v>2168</v>
      </c>
      <c r="M2937" s="849">
        <v>72266.640000000014</v>
      </c>
      <c r="N2937" s="832">
        <v>1</v>
      </c>
      <c r="O2937" s="832">
        <v>33.333321033210339</v>
      </c>
      <c r="P2937" s="849"/>
      <c r="Q2937" s="849"/>
      <c r="R2937" s="837"/>
      <c r="S2937" s="850"/>
    </row>
    <row r="2938" spans="1:19" ht="14.45" customHeight="1" x14ac:dyDescent="0.2">
      <c r="A2938" s="831" t="s">
        <v>6366</v>
      </c>
      <c r="B2938" s="832" t="s">
        <v>6743</v>
      </c>
      <c r="C2938" s="832" t="s">
        <v>616</v>
      </c>
      <c r="D2938" s="832" t="s">
        <v>6360</v>
      </c>
      <c r="E2938" s="832" t="s">
        <v>6657</v>
      </c>
      <c r="F2938" s="832" t="s">
        <v>6684</v>
      </c>
      <c r="G2938" s="832" t="s">
        <v>6685</v>
      </c>
      <c r="H2938" s="849">
        <v>418</v>
      </c>
      <c r="I2938" s="849">
        <v>15466</v>
      </c>
      <c r="J2938" s="832">
        <v>0.94356659142212185</v>
      </c>
      <c r="K2938" s="832">
        <v>37</v>
      </c>
      <c r="L2938" s="849">
        <v>443</v>
      </c>
      <c r="M2938" s="849">
        <v>16391</v>
      </c>
      <c r="N2938" s="832">
        <v>1</v>
      </c>
      <c r="O2938" s="832">
        <v>37</v>
      </c>
      <c r="P2938" s="849"/>
      <c r="Q2938" s="849"/>
      <c r="R2938" s="837"/>
      <c r="S2938" s="850"/>
    </row>
    <row r="2939" spans="1:19" ht="14.45" customHeight="1" x14ac:dyDescent="0.2">
      <c r="A2939" s="831" t="s">
        <v>6366</v>
      </c>
      <c r="B2939" s="832" t="s">
        <v>6743</v>
      </c>
      <c r="C2939" s="832" t="s">
        <v>616</v>
      </c>
      <c r="D2939" s="832" t="s">
        <v>6360</v>
      </c>
      <c r="E2939" s="832" t="s">
        <v>6657</v>
      </c>
      <c r="F2939" s="832" t="s">
        <v>6686</v>
      </c>
      <c r="G2939" s="832" t="s">
        <v>6687</v>
      </c>
      <c r="H2939" s="849"/>
      <c r="I2939" s="849"/>
      <c r="J2939" s="832"/>
      <c r="K2939" s="832"/>
      <c r="L2939" s="849">
        <v>1</v>
      </c>
      <c r="M2939" s="849">
        <v>86</v>
      </c>
      <c r="N2939" s="832">
        <v>1</v>
      </c>
      <c r="O2939" s="832">
        <v>86</v>
      </c>
      <c r="P2939" s="849"/>
      <c r="Q2939" s="849"/>
      <c r="R2939" s="837"/>
      <c r="S2939" s="850"/>
    </row>
    <row r="2940" spans="1:19" ht="14.45" customHeight="1" x14ac:dyDescent="0.2">
      <c r="A2940" s="831" t="s">
        <v>6366</v>
      </c>
      <c r="B2940" s="832" t="s">
        <v>6743</v>
      </c>
      <c r="C2940" s="832" t="s">
        <v>616</v>
      </c>
      <c r="D2940" s="832" t="s">
        <v>6360</v>
      </c>
      <c r="E2940" s="832" t="s">
        <v>6657</v>
      </c>
      <c r="F2940" s="832" t="s">
        <v>6688</v>
      </c>
      <c r="G2940" s="832" t="s">
        <v>6689</v>
      </c>
      <c r="H2940" s="849">
        <v>100</v>
      </c>
      <c r="I2940" s="849">
        <v>3200</v>
      </c>
      <c r="J2940" s="832">
        <v>0.625</v>
      </c>
      <c r="K2940" s="832">
        <v>32</v>
      </c>
      <c r="L2940" s="849">
        <v>160</v>
      </c>
      <c r="M2940" s="849">
        <v>5120</v>
      </c>
      <c r="N2940" s="832">
        <v>1</v>
      </c>
      <c r="O2940" s="832">
        <v>32</v>
      </c>
      <c r="P2940" s="849"/>
      <c r="Q2940" s="849"/>
      <c r="R2940" s="837"/>
      <c r="S2940" s="850"/>
    </row>
    <row r="2941" spans="1:19" ht="14.45" customHeight="1" x14ac:dyDescent="0.2">
      <c r="A2941" s="831" t="s">
        <v>6366</v>
      </c>
      <c r="B2941" s="832" t="s">
        <v>6743</v>
      </c>
      <c r="C2941" s="832" t="s">
        <v>616</v>
      </c>
      <c r="D2941" s="832" t="s">
        <v>6360</v>
      </c>
      <c r="E2941" s="832" t="s">
        <v>6657</v>
      </c>
      <c r="F2941" s="832" t="s">
        <v>6690</v>
      </c>
      <c r="G2941" s="832" t="s">
        <v>6691</v>
      </c>
      <c r="H2941" s="849">
        <v>1</v>
      </c>
      <c r="I2941" s="849">
        <v>355</v>
      </c>
      <c r="J2941" s="832">
        <v>0.14285714285714285</v>
      </c>
      <c r="K2941" s="832">
        <v>355</v>
      </c>
      <c r="L2941" s="849">
        <v>7</v>
      </c>
      <c r="M2941" s="849">
        <v>2485</v>
      </c>
      <c r="N2941" s="832">
        <v>1</v>
      </c>
      <c r="O2941" s="832">
        <v>355</v>
      </c>
      <c r="P2941" s="849"/>
      <c r="Q2941" s="849"/>
      <c r="R2941" s="837"/>
      <c r="S2941" s="850"/>
    </row>
    <row r="2942" spans="1:19" ht="14.45" customHeight="1" x14ac:dyDescent="0.2">
      <c r="A2942" s="831" t="s">
        <v>6366</v>
      </c>
      <c r="B2942" s="832" t="s">
        <v>6743</v>
      </c>
      <c r="C2942" s="832" t="s">
        <v>616</v>
      </c>
      <c r="D2942" s="832" t="s">
        <v>6360</v>
      </c>
      <c r="E2942" s="832" t="s">
        <v>6657</v>
      </c>
      <c r="F2942" s="832" t="s">
        <v>6694</v>
      </c>
      <c r="G2942" s="832" t="s">
        <v>6695</v>
      </c>
      <c r="H2942" s="849">
        <v>745</v>
      </c>
      <c r="I2942" s="849">
        <v>98340</v>
      </c>
      <c r="J2942" s="832">
        <v>1.1881977671451356</v>
      </c>
      <c r="K2942" s="832">
        <v>132</v>
      </c>
      <c r="L2942" s="849">
        <v>627</v>
      </c>
      <c r="M2942" s="849">
        <v>82764</v>
      </c>
      <c r="N2942" s="832">
        <v>1</v>
      </c>
      <c r="O2942" s="832">
        <v>132</v>
      </c>
      <c r="P2942" s="849"/>
      <c r="Q2942" s="849"/>
      <c r="R2942" s="837"/>
      <c r="S2942" s="850"/>
    </row>
    <row r="2943" spans="1:19" ht="14.45" customHeight="1" x14ac:dyDescent="0.2">
      <c r="A2943" s="831" t="s">
        <v>6366</v>
      </c>
      <c r="B2943" s="832" t="s">
        <v>6743</v>
      </c>
      <c r="C2943" s="832" t="s">
        <v>616</v>
      </c>
      <c r="D2943" s="832" t="s">
        <v>6360</v>
      </c>
      <c r="E2943" s="832" t="s">
        <v>6657</v>
      </c>
      <c r="F2943" s="832" t="s">
        <v>6700</v>
      </c>
      <c r="G2943" s="832" t="s">
        <v>6701</v>
      </c>
      <c r="H2943" s="849">
        <v>905</v>
      </c>
      <c r="I2943" s="849">
        <v>53395</v>
      </c>
      <c r="J2943" s="832">
        <v>1.1326658322903629</v>
      </c>
      <c r="K2943" s="832">
        <v>59</v>
      </c>
      <c r="L2943" s="849">
        <v>799</v>
      </c>
      <c r="M2943" s="849">
        <v>47141</v>
      </c>
      <c r="N2943" s="832">
        <v>1</v>
      </c>
      <c r="O2943" s="832">
        <v>59</v>
      </c>
      <c r="P2943" s="849"/>
      <c r="Q2943" s="849"/>
      <c r="R2943" s="837"/>
      <c r="S2943" s="850"/>
    </row>
    <row r="2944" spans="1:19" ht="14.45" customHeight="1" x14ac:dyDescent="0.2">
      <c r="A2944" s="831" t="s">
        <v>6366</v>
      </c>
      <c r="B2944" s="832" t="s">
        <v>6743</v>
      </c>
      <c r="C2944" s="832" t="s">
        <v>616</v>
      </c>
      <c r="D2944" s="832" t="s">
        <v>3283</v>
      </c>
      <c r="E2944" s="832" t="s">
        <v>6368</v>
      </c>
      <c r="F2944" s="832" t="s">
        <v>6369</v>
      </c>
      <c r="G2944" s="832" t="s">
        <v>6370</v>
      </c>
      <c r="H2944" s="849"/>
      <c r="I2944" s="849"/>
      <c r="J2944" s="832"/>
      <c r="K2944" s="832"/>
      <c r="L2944" s="849">
        <v>1.8</v>
      </c>
      <c r="M2944" s="849">
        <v>97.38</v>
      </c>
      <c r="N2944" s="832">
        <v>1</v>
      </c>
      <c r="O2944" s="832">
        <v>54.099999999999994</v>
      </c>
      <c r="P2944" s="849"/>
      <c r="Q2944" s="849"/>
      <c r="R2944" s="837"/>
      <c r="S2944" s="850"/>
    </row>
    <row r="2945" spans="1:19" ht="14.45" customHeight="1" x14ac:dyDescent="0.2">
      <c r="A2945" s="831" t="s">
        <v>6366</v>
      </c>
      <c r="B2945" s="832" t="s">
        <v>6743</v>
      </c>
      <c r="C2945" s="832" t="s">
        <v>616</v>
      </c>
      <c r="D2945" s="832" t="s">
        <v>3283</v>
      </c>
      <c r="E2945" s="832" t="s">
        <v>6368</v>
      </c>
      <c r="F2945" s="832" t="s">
        <v>6377</v>
      </c>
      <c r="G2945" s="832" t="s">
        <v>6378</v>
      </c>
      <c r="H2945" s="849">
        <v>0.30000000000000004</v>
      </c>
      <c r="I2945" s="849">
        <v>61.62</v>
      </c>
      <c r="J2945" s="832">
        <v>2.0137254901960784</v>
      </c>
      <c r="K2945" s="832">
        <v>205.39999999999995</v>
      </c>
      <c r="L2945" s="849">
        <v>0.2</v>
      </c>
      <c r="M2945" s="849">
        <v>30.6</v>
      </c>
      <c r="N2945" s="832">
        <v>1</v>
      </c>
      <c r="O2945" s="832">
        <v>153</v>
      </c>
      <c r="P2945" s="849"/>
      <c r="Q2945" s="849"/>
      <c r="R2945" s="837"/>
      <c r="S2945" s="850"/>
    </row>
    <row r="2946" spans="1:19" ht="14.45" customHeight="1" x14ac:dyDescent="0.2">
      <c r="A2946" s="831" t="s">
        <v>6366</v>
      </c>
      <c r="B2946" s="832" t="s">
        <v>6743</v>
      </c>
      <c r="C2946" s="832" t="s">
        <v>616</v>
      </c>
      <c r="D2946" s="832" t="s">
        <v>3283</v>
      </c>
      <c r="E2946" s="832" t="s">
        <v>6368</v>
      </c>
      <c r="F2946" s="832" t="s">
        <v>6382</v>
      </c>
      <c r="G2946" s="832" t="s">
        <v>1496</v>
      </c>
      <c r="H2946" s="849"/>
      <c r="I2946" s="849"/>
      <c r="J2946" s="832"/>
      <c r="K2946" s="832"/>
      <c r="L2946" s="849">
        <v>2</v>
      </c>
      <c r="M2946" s="849">
        <v>26.74</v>
      </c>
      <c r="N2946" s="832">
        <v>1</v>
      </c>
      <c r="O2946" s="832">
        <v>13.37</v>
      </c>
      <c r="P2946" s="849"/>
      <c r="Q2946" s="849"/>
      <c r="R2946" s="837"/>
      <c r="S2946" s="850"/>
    </row>
    <row r="2947" spans="1:19" ht="14.45" customHeight="1" x14ac:dyDescent="0.2">
      <c r="A2947" s="831" t="s">
        <v>6366</v>
      </c>
      <c r="B2947" s="832" t="s">
        <v>6743</v>
      </c>
      <c r="C2947" s="832" t="s">
        <v>616</v>
      </c>
      <c r="D2947" s="832" t="s">
        <v>3283</v>
      </c>
      <c r="E2947" s="832" t="s">
        <v>6368</v>
      </c>
      <c r="F2947" s="832" t="s">
        <v>6388</v>
      </c>
      <c r="G2947" s="832" t="s">
        <v>6389</v>
      </c>
      <c r="H2947" s="849"/>
      <c r="I2947" s="849"/>
      <c r="J2947" s="832"/>
      <c r="K2947" s="832"/>
      <c r="L2947" s="849">
        <v>2</v>
      </c>
      <c r="M2947" s="849">
        <v>41398.199999999997</v>
      </c>
      <c r="N2947" s="832">
        <v>1</v>
      </c>
      <c r="O2947" s="832">
        <v>20699.099999999999</v>
      </c>
      <c r="P2947" s="849"/>
      <c r="Q2947" s="849"/>
      <c r="R2947" s="837"/>
      <c r="S2947" s="850"/>
    </row>
    <row r="2948" spans="1:19" ht="14.45" customHeight="1" x14ac:dyDescent="0.2">
      <c r="A2948" s="831" t="s">
        <v>6366</v>
      </c>
      <c r="B2948" s="832" t="s">
        <v>6743</v>
      </c>
      <c r="C2948" s="832" t="s">
        <v>616</v>
      </c>
      <c r="D2948" s="832" t="s">
        <v>3283</v>
      </c>
      <c r="E2948" s="832" t="s">
        <v>6368</v>
      </c>
      <c r="F2948" s="832" t="s">
        <v>6390</v>
      </c>
      <c r="G2948" s="832" t="s">
        <v>3169</v>
      </c>
      <c r="H2948" s="849">
        <v>1</v>
      </c>
      <c r="I2948" s="849">
        <v>28624.1</v>
      </c>
      <c r="J2948" s="832"/>
      <c r="K2948" s="832">
        <v>28624.1</v>
      </c>
      <c r="L2948" s="849"/>
      <c r="M2948" s="849"/>
      <c r="N2948" s="832"/>
      <c r="O2948" s="832"/>
      <c r="P2948" s="849"/>
      <c r="Q2948" s="849"/>
      <c r="R2948" s="837"/>
      <c r="S2948" s="850"/>
    </row>
    <row r="2949" spans="1:19" ht="14.45" customHeight="1" x14ac:dyDescent="0.2">
      <c r="A2949" s="831" t="s">
        <v>6366</v>
      </c>
      <c r="B2949" s="832" t="s">
        <v>6743</v>
      </c>
      <c r="C2949" s="832" t="s">
        <v>616</v>
      </c>
      <c r="D2949" s="832" t="s">
        <v>3283</v>
      </c>
      <c r="E2949" s="832" t="s">
        <v>6368</v>
      </c>
      <c r="F2949" s="832" t="s">
        <v>6415</v>
      </c>
      <c r="G2949" s="832" t="s">
        <v>6416</v>
      </c>
      <c r="H2949" s="849">
        <v>1.79</v>
      </c>
      <c r="I2949" s="849">
        <v>246.19</v>
      </c>
      <c r="J2949" s="832"/>
      <c r="K2949" s="832">
        <v>137.53631284916202</v>
      </c>
      <c r="L2949" s="849"/>
      <c r="M2949" s="849"/>
      <c r="N2949" s="832"/>
      <c r="O2949" s="832"/>
      <c r="P2949" s="849"/>
      <c r="Q2949" s="849"/>
      <c r="R2949" s="837"/>
      <c r="S2949" s="850"/>
    </row>
    <row r="2950" spans="1:19" ht="14.45" customHeight="1" x14ac:dyDescent="0.2">
      <c r="A2950" s="831" t="s">
        <v>6366</v>
      </c>
      <c r="B2950" s="832" t="s">
        <v>6743</v>
      </c>
      <c r="C2950" s="832" t="s">
        <v>616</v>
      </c>
      <c r="D2950" s="832" t="s">
        <v>3283</v>
      </c>
      <c r="E2950" s="832" t="s">
        <v>6368</v>
      </c>
      <c r="F2950" s="832" t="s">
        <v>6417</v>
      </c>
      <c r="G2950" s="832" t="s">
        <v>6416</v>
      </c>
      <c r="H2950" s="849">
        <v>2.06</v>
      </c>
      <c r="I2950" s="849">
        <v>1416.57</v>
      </c>
      <c r="J2950" s="832"/>
      <c r="K2950" s="832">
        <v>687.65533980582518</v>
      </c>
      <c r="L2950" s="849"/>
      <c r="M2950" s="849"/>
      <c r="N2950" s="832"/>
      <c r="O2950" s="832"/>
      <c r="P2950" s="849"/>
      <c r="Q2950" s="849"/>
      <c r="R2950" s="837"/>
      <c r="S2950" s="850"/>
    </row>
    <row r="2951" spans="1:19" ht="14.45" customHeight="1" x14ac:dyDescent="0.2">
      <c r="A2951" s="831" t="s">
        <v>6366</v>
      </c>
      <c r="B2951" s="832" t="s">
        <v>6743</v>
      </c>
      <c r="C2951" s="832" t="s">
        <v>616</v>
      </c>
      <c r="D2951" s="832" t="s">
        <v>3283</v>
      </c>
      <c r="E2951" s="832" t="s">
        <v>6368</v>
      </c>
      <c r="F2951" s="832" t="s">
        <v>6423</v>
      </c>
      <c r="G2951" s="832" t="s">
        <v>1445</v>
      </c>
      <c r="H2951" s="849">
        <v>0.4</v>
      </c>
      <c r="I2951" s="849">
        <v>72.86</v>
      </c>
      <c r="J2951" s="832">
        <v>0.1887613668747895</v>
      </c>
      <c r="K2951" s="832">
        <v>182.14999999999998</v>
      </c>
      <c r="L2951" s="849">
        <v>2.2000000000000002</v>
      </c>
      <c r="M2951" s="849">
        <v>385.99</v>
      </c>
      <c r="N2951" s="832">
        <v>1</v>
      </c>
      <c r="O2951" s="832">
        <v>175.45</v>
      </c>
      <c r="P2951" s="849"/>
      <c r="Q2951" s="849"/>
      <c r="R2951" s="837"/>
      <c r="S2951" s="850"/>
    </row>
    <row r="2952" spans="1:19" ht="14.45" customHeight="1" x14ac:dyDescent="0.2">
      <c r="A2952" s="831" t="s">
        <v>6366</v>
      </c>
      <c r="B2952" s="832" t="s">
        <v>6743</v>
      </c>
      <c r="C2952" s="832" t="s">
        <v>616</v>
      </c>
      <c r="D2952" s="832" t="s">
        <v>3283</v>
      </c>
      <c r="E2952" s="832" t="s">
        <v>6368</v>
      </c>
      <c r="F2952" s="832" t="s">
        <v>6424</v>
      </c>
      <c r="G2952" s="832" t="s">
        <v>881</v>
      </c>
      <c r="H2952" s="849">
        <v>0.8</v>
      </c>
      <c r="I2952" s="849">
        <v>56.6</v>
      </c>
      <c r="J2952" s="832">
        <v>0.30650926026210334</v>
      </c>
      <c r="K2952" s="832">
        <v>70.75</v>
      </c>
      <c r="L2952" s="849">
        <v>2.8</v>
      </c>
      <c r="M2952" s="849">
        <v>184.66</v>
      </c>
      <c r="N2952" s="832">
        <v>1</v>
      </c>
      <c r="O2952" s="832">
        <v>65.95</v>
      </c>
      <c r="P2952" s="849"/>
      <c r="Q2952" s="849"/>
      <c r="R2952" s="837"/>
      <c r="S2952" s="850"/>
    </row>
    <row r="2953" spans="1:19" ht="14.45" customHeight="1" x14ac:dyDescent="0.2">
      <c r="A2953" s="831" t="s">
        <v>6366</v>
      </c>
      <c r="B2953" s="832" t="s">
        <v>6743</v>
      </c>
      <c r="C2953" s="832" t="s">
        <v>616</v>
      </c>
      <c r="D2953" s="832" t="s">
        <v>3283</v>
      </c>
      <c r="E2953" s="832" t="s">
        <v>6368</v>
      </c>
      <c r="F2953" s="832" t="s">
        <v>6425</v>
      </c>
      <c r="G2953" s="832" t="s">
        <v>3373</v>
      </c>
      <c r="H2953" s="849">
        <v>0.1</v>
      </c>
      <c r="I2953" s="849">
        <v>48.64</v>
      </c>
      <c r="J2953" s="832"/>
      <c r="K2953" s="832">
        <v>486.4</v>
      </c>
      <c r="L2953" s="849"/>
      <c r="M2953" s="849"/>
      <c r="N2953" s="832"/>
      <c r="O2953" s="832"/>
      <c r="P2953" s="849"/>
      <c r="Q2953" s="849"/>
      <c r="R2953" s="837"/>
      <c r="S2953" s="850"/>
    </row>
    <row r="2954" spans="1:19" ht="14.45" customHeight="1" x14ac:dyDescent="0.2">
      <c r="A2954" s="831" t="s">
        <v>6366</v>
      </c>
      <c r="B2954" s="832" t="s">
        <v>6743</v>
      </c>
      <c r="C2954" s="832" t="s">
        <v>616</v>
      </c>
      <c r="D2954" s="832" t="s">
        <v>3283</v>
      </c>
      <c r="E2954" s="832" t="s">
        <v>6368</v>
      </c>
      <c r="F2954" s="832" t="s">
        <v>6427</v>
      </c>
      <c r="G2954" s="832" t="s">
        <v>3373</v>
      </c>
      <c r="H2954" s="849">
        <v>1</v>
      </c>
      <c r="I2954" s="849">
        <v>243.24</v>
      </c>
      <c r="J2954" s="832"/>
      <c r="K2954" s="832">
        <v>243.24</v>
      </c>
      <c r="L2954" s="849"/>
      <c r="M2954" s="849"/>
      <c r="N2954" s="832"/>
      <c r="O2954" s="832"/>
      <c r="P2954" s="849"/>
      <c r="Q2954" s="849"/>
      <c r="R2954" s="837"/>
      <c r="S2954" s="850"/>
    </row>
    <row r="2955" spans="1:19" ht="14.45" customHeight="1" x14ac:dyDescent="0.2">
      <c r="A2955" s="831" t="s">
        <v>6366</v>
      </c>
      <c r="B2955" s="832" t="s">
        <v>6743</v>
      </c>
      <c r="C2955" s="832" t="s">
        <v>616</v>
      </c>
      <c r="D2955" s="832" t="s">
        <v>3283</v>
      </c>
      <c r="E2955" s="832" t="s">
        <v>6368</v>
      </c>
      <c r="F2955" s="832" t="s">
        <v>6432</v>
      </c>
      <c r="G2955" s="832" t="s">
        <v>6433</v>
      </c>
      <c r="H2955" s="849"/>
      <c r="I2955" s="849"/>
      <c r="J2955" s="832"/>
      <c r="K2955" s="832"/>
      <c r="L2955" s="849">
        <v>0.5</v>
      </c>
      <c r="M2955" s="849">
        <v>58.650000000000006</v>
      </c>
      <c r="N2955" s="832">
        <v>1</v>
      </c>
      <c r="O2955" s="832">
        <v>117.30000000000001</v>
      </c>
      <c r="P2955" s="849"/>
      <c r="Q2955" s="849"/>
      <c r="R2955" s="837"/>
      <c r="S2955" s="850"/>
    </row>
    <row r="2956" spans="1:19" ht="14.45" customHeight="1" x14ac:dyDescent="0.2">
      <c r="A2956" s="831" t="s">
        <v>6366</v>
      </c>
      <c r="B2956" s="832" t="s">
        <v>6743</v>
      </c>
      <c r="C2956" s="832" t="s">
        <v>616</v>
      </c>
      <c r="D2956" s="832" t="s">
        <v>3283</v>
      </c>
      <c r="E2956" s="832" t="s">
        <v>6368</v>
      </c>
      <c r="F2956" s="832" t="s">
        <v>6434</v>
      </c>
      <c r="G2956" s="832" t="s">
        <v>1451</v>
      </c>
      <c r="H2956" s="849">
        <v>0.2</v>
      </c>
      <c r="I2956" s="849">
        <v>17.899999999999999</v>
      </c>
      <c r="J2956" s="832"/>
      <c r="K2956" s="832">
        <v>89.499999999999986</v>
      </c>
      <c r="L2956" s="849"/>
      <c r="M2956" s="849"/>
      <c r="N2956" s="832"/>
      <c r="O2956" s="832"/>
      <c r="P2956" s="849"/>
      <c r="Q2956" s="849"/>
      <c r="R2956" s="837"/>
      <c r="S2956" s="850"/>
    </row>
    <row r="2957" spans="1:19" ht="14.45" customHeight="1" x14ac:dyDescent="0.2">
      <c r="A2957" s="831" t="s">
        <v>6366</v>
      </c>
      <c r="B2957" s="832" t="s">
        <v>6743</v>
      </c>
      <c r="C2957" s="832" t="s">
        <v>616</v>
      </c>
      <c r="D2957" s="832" t="s">
        <v>3283</v>
      </c>
      <c r="E2957" s="832" t="s">
        <v>6368</v>
      </c>
      <c r="F2957" s="832" t="s">
        <v>6438</v>
      </c>
      <c r="G2957" s="832" t="s">
        <v>1936</v>
      </c>
      <c r="H2957" s="849"/>
      <c r="I2957" s="849"/>
      <c r="J2957" s="832"/>
      <c r="K2957" s="832"/>
      <c r="L2957" s="849">
        <v>0.03</v>
      </c>
      <c r="M2957" s="849">
        <v>6.02</v>
      </c>
      <c r="N2957" s="832">
        <v>1</v>
      </c>
      <c r="O2957" s="832">
        <v>200.66666666666666</v>
      </c>
      <c r="P2957" s="849"/>
      <c r="Q2957" s="849"/>
      <c r="R2957" s="837"/>
      <c r="S2957" s="850"/>
    </row>
    <row r="2958" spans="1:19" ht="14.45" customHeight="1" x14ac:dyDescent="0.2">
      <c r="A2958" s="831" t="s">
        <v>6366</v>
      </c>
      <c r="B2958" s="832" t="s">
        <v>6743</v>
      </c>
      <c r="C2958" s="832" t="s">
        <v>616</v>
      </c>
      <c r="D2958" s="832" t="s">
        <v>3283</v>
      </c>
      <c r="E2958" s="832" t="s">
        <v>6368</v>
      </c>
      <c r="F2958" s="832" t="s">
        <v>6439</v>
      </c>
      <c r="G2958" s="832" t="s">
        <v>2816</v>
      </c>
      <c r="H2958" s="849"/>
      <c r="I2958" s="849"/>
      <c r="J2958" s="832"/>
      <c r="K2958" s="832"/>
      <c r="L2958" s="849">
        <v>1</v>
      </c>
      <c r="M2958" s="849">
        <v>2352.9</v>
      </c>
      <c r="N2958" s="832">
        <v>1</v>
      </c>
      <c r="O2958" s="832">
        <v>2352.9</v>
      </c>
      <c r="P2958" s="849"/>
      <c r="Q2958" s="849"/>
      <c r="R2958" s="837"/>
      <c r="S2958" s="850"/>
    </row>
    <row r="2959" spans="1:19" ht="14.45" customHeight="1" x14ac:dyDescent="0.2">
      <c r="A2959" s="831" t="s">
        <v>6366</v>
      </c>
      <c r="B2959" s="832" t="s">
        <v>6743</v>
      </c>
      <c r="C2959" s="832" t="s">
        <v>616</v>
      </c>
      <c r="D2959" s="832" t="s">
        <v>3283</v>
      </c>
      <c r="E2959" s="832" t="s">
        <v>6368</v>
      </c>
      <c r="F2959" s="832" t="s">
        <v>6444</v>
      </c>
      <c r="G2959" s="832" t="s">
        <v>6443</v>
      </c>
      <c r="H2959" s="849">
        <v>0.5</v>
      </c>
      <c r="I2959" s="849">
        <v>82.96</v>
      </c>
      <c r="J2959" s="832"/>
      <c r="K2959" s="832">
        <v>165.92</v>
      </c>
      <c r="L2959" s="849"/>
      <c r="M2959" s="849"/>
      <c r="N2959" s="832"/>
      <c r="O2959" s="832"/>
      <c r="P2959" s="849"/>
      <c r="Q2959" s="849"/>
      <c r="R2959" s="837"/>
      <c r="S2959" s="850"/>
    </row>
    <row r="2960" spans="1:19" ht="14.45" customHeight="1" x14ac:dyDescent="0.2">
      <c r="A2960" s="831" t="s">
        <v>6366</v>
      </c>
      <c r="B2960" s="832" t="s">
        <v>6743</v>
      </c>
      <c r="C2960" s="832" t="s">
        <v>616</v>
      </c>
      <c r="D2960" s="832" t="s">
        <v>3283</v>
      </c>
      <c r="E2960" s="832" t="s">
        <v>6368</v>
      </c>
      <c r="F2960" s="832" t="s">
        <v>6458</v>
      </c>
      <c r="G2960" s="832" t="s">
        <v>2797</v>
      </c>
      <c r="H2960" s="849"/>
      <c r="I2960" s="849"/>
      <c r="J2960" s="832"/>
      <c r="K2960" s="832"/>
      <c r="L2960" s="849">
        <v>3.86</v>
      </c>
      <c r="M2960" s="849">
        <v>303.63</v>
      </c>
      <c r="N2960" s="832">
        <v>1</v>
      </c>
      <c r="O2960" s="832">
        <v>78.660621761658035</v>
      </c>
      <c r="P2960" s="849"/>
      <c r="Q2960" s="849"/>
      <c r="R2960" s="837"/>
      <c r="S2960" s="850"/>
    </row>
    <row r="2961" spans="1:19" ht="14.45" customHeight="1" x14ac:dyDescent="0.2">
      <c r="A2961" s="831" t="s">
        <v>6366</v>
      </c>
      <c r="B2961" s="832" t="s">
        <v>6743</v>
      </c>
      <c r="C2961" s="832" t="s">
        <v>616</v>
      </c>
      <c r="D2961" s="832" t="s">
        <v>3283</v>
      </c>
      <c r="E2961" s="832" t="s">
        <v>6368</v>
      </c>
      <c r="F2961" s="832" t="s">
        <v>6466</v>
      </c>
      <c r="G2961" s="832" t="s">
        <v>6467</v>
      </c>
      <c r="H2961" s="849">
        <v>1</v>
      </c>
      <c r="I2961" s="849">
        <v>6711.62</v>
      </c>
      <c r="J2961" s="832"/>
      <c r="K2961" s="832">
        <v>6711.62</v>
      </c>
      <c r="L2961" s="849"/>
      <c r="M2961" s="849"/>
      <c r="N2961" s="832"/>
      <c r="O2961" s="832"/>
      <c r="P2961" s="849"/>
      <c r="Q2961" s="849"/>
      <c r="R2961" s="837"/>
      <c r="S2961" s="850"/>
    </row>
    <row r="2962" spans="1:19" ht="14.45" customHeight="1" x14ac:dyDescent="0.2">
      <c r="A2962" s="831" t="s">
        <v>6366</v>
      </c>
      <c r="B2962" s="832" t="s">
        <v>6743</v>
      </c>
      <c r="C2962" s="832" t="s">
        <v>616</v>
      </c>
      <c r="D2962" s="832" t="s">
        <v>3283</v>
      </c>
      <c r="E2962" s="832" t="s">
        <v>6368</v>
      </c>
      <c r="F2962" s="832" t="s">
        <v>6469</v>
      </c>
      <c r="G2962" s="832" t="s">
        <v>2797</v>
      </c>
      <c r="H2962" s="849"/>
      <c r="I2962" s="849"/>
      <c r="J2962" s="832"/>
      <c r="K2962" s="832"/>
      <c r="L2962" s="849">
        <v>1</v>
      </c>
      <c r="M2962" s="849">
        <v>225.37</v>
      </c>
      <c r="N2962" s="832">
        <v>1</v>
      </c>
      <c r="O2962" s="832">
        <v>225.37</v>
      </c>
      <c r="P2962" s="849"/>
      <c r="Q2962" s="849"/>
      <c r="R2962" s="837"/>
      <c r="S2962" s="850"/>
    </row>
    <row r="2963" spans="1:19" ht="14.45" customHeight="1" x14ac:dyDescent="0.2">
      <c r="A2963" s="831" t="s">
        <v>6366</v>
      </c>
      <c r="B2963" s="832" t="s">
        <v>6743</v>
      </c>
      <c r="C2963" s="832" t="s">
        <v>616</v>
      </c>
      <c r="D2963" s="832" t="s">
        <v>3283</v>
      </c>
      <c r="E2963" s="832" t="s">
        <v>6368</v>
      </c>
      <c r="F2963" s="832" t="s">
        <v>6472</v>
      </c>
      <c r="G2963" s="832" t="s">
        <v>2831</v>
      </c>
      <c r="H2963" s="849">
        <v>0.2</v>
      </c>
      <c r="I2963" s="849">
        <v>1346.29</v>
      </c>
      <c r="J2963" s="832"/>
      <c r="K2963" s="832">
        <v>6731.45</v>
      </c>
      <c r="L2963" s="849"/>
      <c r="M2963" s="849"/>
      <c r="N2963" s="832"/>
      <c r="O2963" s="832"/>
      <c r="P2963" s="849"/>
      <c r="Q2963" s="849"/>
      <c r="R2963" s="837"/>
      <c r="S2963" s="850"/>
    </row>
    <row r="2964" spans="1:19" ht="14.45" customHeight="1" x14ac:dyDescent="0.2">
      <c r="A2964" s="831" t="s">
        <v>6366</v>
      </c>
      <c r="B2964" s="832" t="s">
        <v>6743</v>
      </c>
      <c r="C2964" s="832" t="s">
        <v>616</v>
      </c>
      <c r="D2964" s="832" t="s">
        <v>3283</v>
      </c>
      <c r="E2964" s="832" t="s">
        <v>6368</v>
      </c>
      <c r="F2964" s="832" t="s">
        <v>6489</v>
      </c>
      <c r="G2964" s="832" t="s">
        <v>6488</v>
      </c>
      <c r="H2964" s="849">
        <v>0.84</v>
      </c>
      <c r="I2964" s="849">
        <v>303.55</v>
      </c>
      <c r="J2964" s="832">
        <v>0.81570956386209126</v>
      </c>
      <c r="K2964" s="832">
        <v>361.36904761904765</v>
      </c>
      <c r="L2964" s="849">
        <v>1.7</v>
      </c>
      <c r="M2964" s="849">
        <v>372.13</v>
      </c>
      <c r="N2964" s="832">
        <v>1</v>
      </c>
      <c r="O2964" s="832">
        <v>218.9</v>
      </c>
      <c r="P2964" s="849"/>
      <c r="Q2964" s="849"/>
      <c r="R2964" s="837"/>
      <c r="S2964" s="850"/>
    </row>
    <row r="2965" spans="1:19" ht="14.45" customHeight="1" x14ac:dyDescent="0.2">
      <c r="A2965" s="831" t="s">
        <v>6366</v>
      </c>
      <c r="B2965" s="832" t="s">
        <v>6743</v>
      </c>
      <c r="C2965" s="832" t="s">
        <v>616</v>
      </c>
      <c r="D2965" s="832" t="s">
        <v>3283</v>
      </c>
      <c r="E2965" s="832" t="s">
        <v>6368</v>
      </c>
      <c r="F2965" s="832" t="s">
        <v>6490</v>
      </c>
      <c r="G2965" s="832" t="s">
        <v>6488</v>
      </c>
      <c r="H2965" s="849"/>
      <c r="I2965" s="849"/>
      <c r="J2965" s="832"/>
      <c r="K2965" s="832"/>
      <c r="L2965" s="849">
        <v>0.66</v>
      </c>
      <c r="M2965" s="849">
        <v>52.27</v>
      </c>
      <c r="N2965" s="832">
        <v>1</v>
      </c>
      <c r="O2965" s="832">
        <v>79.196969696969703</v>
      </c>
      <c r="P2965" s="849"/>
      <c r="Q2965" s="849"/>
      <c r="R2965" s="837"/>
      <c r="S2965" s="850"/>
    </row>
    <row r="2966" spans="1:19" ht="14.45" customHeight="1" x14ac:dyDescent="0.2">
      <c r="A2966" s="831" t="s">
        <v>6366</v>
      </c>
      <c r="B2966" s="832" t="s">
        <v>6743</v>
      </c>
      <c r="C2966" s="832" t="s">
        <v>616</v>
      </c>
      <c r="D2966" s="832" t="s">
        <v>3283</v>
      </c>
      <c r="E2966" s="832" t="s">
        <v>6368</v>
      </c>
      <c r="F2966" s="832" t="s">
        <v>6491</v>
      </c>
      <c r="G2966" s="832" t="s">
        <v>6488</v>
      </c>
      <c r="H2966" s="849"/>
      <c r="I2966" s="849"/>
      <c r="J2966" s="832"/>
      <c r="K2966" s="832"/>
      <c r="L2966" s="849">
        <v>0.86</v>
      </c>
      <c r="M2966" s="849">
        <v>631.92999999999995</v>
      </c>
      <c r="N2966" s="832">
        <v>1</v>
      </c>
      <c r="O2966" s="832">
        <v>734.80232558139528</v>
      </c>
      <c r="P2966" s="849"/>
      <c r="Q2966" s="849"/>
      <c r="R2966" s="837"/>
      <c r="S2966" s="850"/>
    </row>
    <row r="2967" spans="1:19" ht="14.45" customHeight="1" x14ac:dyDescent="0.2">
      <c r="A2967" s="831" t="s">
        <v>6366</v>
      </c>
      <c r="B2967" s="832" t="s">
        <v>6743</v>
      </c>
      <c r="C2967" s="832" t="s">
        <v>616</v>
      </c>
      <c r="D2967" s="832" t="s">
        <v>3283</v>
      </c>
      <c r="E2967" s="832" t="s">
        <v>6368</v>
      </c>
      <c r="F2967" s="832" t="s">
        <v>6492</v>
      </c>
      <c r="G2967" s="832" t="s">
        <v>6493</v>
      </c>
      <c r="H2967" s="849"/>
      <c r="I2967" s="849"/>
      <c r="J2967" s="832"/>
      <c r="K2967" s="832"/>
      <c r="L2967" s="849">
        <v>3.7399999999999998</v>
      </c>
      <c r="M2967" s="849">
        <v>390.30999999999995</v>
      </c>
      <c r="N2967" s="832">
        <v>1</v>
      </c>
      <c r="O2967" s="832">
        <v>104.36096256684492</v>
      </c>
      <c r="P2967" s="849"/>
      <c r="Q2967" s="849"/>
      <c r="R2967" s="837"/>
      <c r="S2967" s="850"/>
    </row>
    <row r="2968" spans="1:19" ht="14.45" customHeight="1" x14ac:dyDescent="0.2">
      <c r="A2968" s="831" t="s">
        <v>6366</v>
      </c>
      <c r="B2968" s="832" t="s">
        <v>6743</v>
      </c>
      <c r="C2968" s="832" t="s">
        <v>616</v>
      </c>
      <c r="D2968" s="832" t="s">
        <v>3283</v>
      </c>
      <c r="E2968" s="832" t="s">
        <v>6368</v>
      </c>
      <c r="F2968" s="832" t="s">
        <v>6494</v>
      </c>
      <c r="G2968" s="832" t="s">
        <v>6493</v>
      </c>
      <c r="H2968" s="849"/>
      <c r="I2968" s="849"/>
      <c r="J2968" s="832"/>
      <c r="K2968" s="832"/>
      <c r="L2968" s="849">
        <v>15.010000000000002</v>
      </c>
      <c r="M2968" s="849">
        <v>2694.59</v>
      </c>
      <c r="N2968" s="832">
        <v>1</v>
      </c>
      <c r="O2968" s="832">
        <v>179.51965356429045</v>
      </c>
      <c r="P2968" s="849"/>
      <c r="Q2968" s="849"/>
      <c r="R2968" s="837"/>
      <c r="S2968" s="850"/>
    </row>
    <row r="2969" spans="1:19" ht="14.45" customHeight="1" x14ac:dyDescent="0.2">
      <c r="A2969" s="831" t="s">
        <v>6366</v>
      </c>
      <c r="B2969" s="832" t="s">
        <v>6743</v>
      </c>
      <c r="C2969" s="832" t="s">
        <v>616</v>
      </c>
      <c r="D2969" s="832" t="s">
        <v>3283</v>
      </c>
      <c r="E2969" s="832" t="s">
        <v>6368</v>
      </c>
      <c r="F2969" s="832" t="s">
        <v>6497</v>
      </c>
      <c r="G2969" s="832" t="s">
        <v>2816</v>
      </c>
      <c r="H2969" s="849">
        <v>1</v>
      </c>
      <c r="I2969" s="849">
        <v>784.3</v>
      </c>
      <c r="J2969" s="832">
        <v>0.90909090909090906</v>
      </c>
      <c r="K2969" s="832">
        <v>784.3</v>
      </c>
      <c r="L2969" s="849">
        <v>1.1000000000000001</v>
      </c>
      <c r="M2969" s="849">
        <v>862.73</v>
      </c>
      <c r="N2969" s="832">
        <v>1</v>
      </c>
      <c r="O2969" s="832">
        <v>784.3</v>
      </c>
      <c r="P2969" s="849"/>
      <c r="Q2969" s="849"/>
      <c r="R2969" s="837"/>
      <c r="S2969" s="850"/>
    </row>
    <row r="2970" spans="1:19" ht="14.45" customHeight="1" x14ac:dyDescent="0.2">
      <c r="A2970" s="831" t="s">
        <v>6366</v>
      </c>
      <c r="B2970" s="832" t="s">
        <v>6743</v>
      </c>
      <c r="C2970" s="832" t="s">
        <v>616</v>
      </c>
      <c r="D2970" s="832" t="s">
        <v>3283</v>
      </c>
      <c r="E2970" s="832" t="s">
        <v>6368</v>
      </c>
      <c r="F2970" s="832" t="s">
        <v>6502</v>
      </c>
      <c r="G2970" s="832" t="s">
        <v>6503</v>
      </c>
      <c r="H2970" s="849">
        <v>1.25</v>
      </c>
      <c r="I2970" s="849">
        <v>457.25</v>
      </c>
      <c r="J2970" s="832">
        <v>0.26974014099047283</v>
      </c>
      <c r="K2970" s="832">
        <v>365.8</v>
      </c>
      <c r="L2970" s="849">
        <v>10.64</v>
      </c>
      <c r="M2970" s="849">
        <v>1695.15</v>
      </c>
      <c r="N2970" s="832">
        <v>1</v>
      </c>
      <c r="O2970" s="832">
        <v>159.31860902255639</v>
      </c>
      <c r="P2970" s="849"/>
      <c r="Q2970" s="849"/>
      <c r="R2970" s="837"/>
      <c r="S2970" s="850"/>
    </row>
    <row r="2971" spans="1:19" ht="14.45" customHeight="1" x14ac:dyDescent="0.2">
      <c r="A2971" s="831" t="s">
        <v>6366</v>
      </c>
      <c r="B2971" s="832" t="s">
        <v>6743</v>
      </c>
      <c r="C2971" s="832" t="s">
        <v>616</v>
      </c>
      <c r="D2971" s="832" t="s">
        <v>3283</v>
      </c>
      <c r="E2971" s="832" t="s">
        <v>6368</v>
      </c>
      <c r="F2971" s="832" t="s">
        <v>6505</v>
      </c>
      <c r="G2971" s="832" t="s">
        <v>2816</v>
      </c>
      <c r="H2971" s="849">
        <v>0.26</v>
      </c>
      <c r="I2971" s="849">
        <v>61.17</v>
      </c>
      <c r="J2971" s="832">
        <v>0.48543766367748598</v>
      </c>
      <c r="K2971" s="832">
        <v>235.26923076923077</v>
      </c>
      <c r="L2971" s="849">
        <v>1.3900000000000001</v>
      </c>
      <c r="M2971" s="849">
        <v>126.00999999999999</v>
      </c>
      <c r="N2971" s="832">
        <v>1</v>
      </c>
      <c r="O2971" s="832">
        <v>90.654676258992794</v>
      </c>
      <c r="P2971" s="849"/>
      <c r="Q2971" s="849"/>
      <c r="R2971" s="837"/>
      <c r="S2971" s="850"/>
    </row>
    <row r="2972" spans="1:19" ht="14.45" customHeight="1" x14ac:dyDescent="0.2">
      <c r="A2972" s="831" t="s">
        <v>6366</v>
      </c>
      <c r="B2972" s="832" t="s">
        <v>6743</v>
      </c>
      <c r="C2972" s="832" t="s">
        <v>616</v>
      </c>
      <c r="D2972" s="832" t="s">
        <v>3283</v>
      </c>
      <c r="E2972" s="832" t="s">
        <v>6368</v>
      </c>
      <c r="F2972" s="832" t="s">
        <v>6521</v>
      </c>
      <c r="G2972" s="832" t="s">
        <v>6522</v>
      </c>
      <c r="H2972" s="849"/>
      <c r="I2972" s="849"/>
      <c r="J2972" s="832"/>
      <c r="K2972" s="832"/>
      <c r="L2972" s="849">
        <v>1.48</v>
      </c>
      <c r="M2972" s="849">
        <v>611.44000000000005</v>
      </c>
      <c r="N2972" s="832">
        <v>1</v>
      </c>
      <c r="O2972" s="832">
        <v>413.13513513513516</v>
      </c>
      <c r="P2972" s="849"/>
      <c r="Q2972" s="849"/>
      <c r="R2972" s="837"/>
      <c r="S2972" s="850"/>
    </row>
    <row r="2973" spans="1:19" ht="14.45" customHeight="1" x14ac:dyDescent="0.2">
      <c r="A2973" s="831" t="s">
        <v>6366</v>
      </c>
      <c r="B2973" s="832" t="s">
        <v>6743</v>
      </c>
      <c r="C2973" s="832" t="s">
        <v>616</v>
      </c>
      <c r="D2973" s="832" t="s">
        <v>3283</v>
      </c>
      <c r="E2973" s="832" t="s">
        <v>6368</v>
      </c>
      <c r="F2973" s="832" t="s">
        <v>6527</v>
      </c>
      <c r="G2973" s="832" t="s">
        <v>3946</v>
      </c>
      <c r="H2973" s="849">
        <v>1</v>
      </c>
      <c r="I2973" s="849">
        <v>148.46</v>
      </c>
      <c r="J2973" s="832"/>
      <c r="K2973" s="832">
        <v>148.46</v>
      </c>
      <c r="L2973" s="849"/>
      <c r="M2973" s="849"/>
      <c r="N2973" s="832"/>
      <c r="O2973" s="832"/>
      <c r="P2973" s="849"/>
      <c r="Q2973" s="849"/>
      <c r="R2973" s="837"/>
      <c r="S2973" s="850"/>
    </row>
    <row r="2974" spans="1:19" ht="14.45" customHeight="1" x14ac:dyDescent="0.2">
      <c r="A2974" s="831" t="s">
        <v>6366</v>
      </c>
      <c r="B2974" s="832" t="s">
        <v>6743</v>
      </c>
      <c r="C2974" s="832" t="s">
        <v>616</v>
      </c>
      <c r="D2974" s="832" t="s">
        <v>3283</v>
      </c>
      <c r="E2974" s="832" t="s">
        <v>6368</v>
      </c>
      <c r="F2974" s="832" t="s">
        <v>6534</v>
      </c>
      <c r="G2974" s="832" t="s">
        <v>2847</v>
      </c>
      <c r="H2974" s="849"/>
      <c r="I2974" s="849"/>
      <c r="J2974" s="832"/>
      <c r="K2974" s="832"/>
      <c r="L2974" s="849">
        <v>4</v>
      </c>
      <c r="M2974" s="849">
        <v>327.60000000000002</v>
      </c>
      <c r="N2974" s="832">
        <v>1</v>
      </c>
      <c r="O2974" s="832">
        <v>81.900000000000006</v>
      </c>
      <c r="P2974" s="849"/>
      <c r="Q2974" s="849"/>
      <c r="R2974" s="837"/>
      <c r="S2974" s="850"/>
    </row>
    <row r="2975" spans="1:19" ht="14.45" customHeight="1" x14ac:dyDescent="0.2">
      <c r="A2975" s="831" t="s">
        <v>6366</v>
      </c>
      <c r="B2975" s="832" t="s">
        <v>6743</v>
      </c>
      <c r="C2975" s="832" t="s">
        <v>616</v>
      </c>
      <c r="D2975" s="832" t="s">
        <v>3283</v>
      </c>
      <c r="E2975" s="832" t="s">
        <v>6368</v>
      </c>
      <c r="F2975" s="832" t="s">
        <v>6535</v>
      </c>
      <c r="G2975" s="832" t="s">
        <v>3029</v>
      </c>
      <c r="H2975" s="849">
        <v>0.2</v>
      </c>
      <c r="I2975" s="849">
        <v>56.56</v>
      </c>
      <c r="J2975" s="832">
        <v>0.22935928629359284</v>
      </c>
      <c r="K2975" s="832">
        <v>282.8</v>
      </c>
      <c r="L2975" s="849">
        <v>0.89999999999999991</v>
      </c>
      <c r="M2975" s="849">
        <v>246.60000000000002</v>
      </c>
      <c r="N2975" s="832">
        <v>1</v>
      </c>
      <c r="O2975" s="832">
        <v>274.00000000000006</v>
      </c>
      <c r="P2975" s="849"/>
      <c r="Q2975" s="849"/>
      <c r="R2975" s="837"/>
      <c r="S2975" s="850"/>
    </row>
    <row r="2976" spans="1:19" ht="14.45" customHeight="1" x14ac:dyDescent="0.2">
      <c r="A2976" s="831" t="s">
        <v>6366</v>
      </c>
      <c r="B2976" s="832" t="s">
        <v>6743</v>
      </c>
      <c r="C2976" s="832" t="s">
        <v>616</v>
      </c>
      <c r="D2976" s="832" t="s">
        <v>3283</v>
      </c>
      <c r="E2976" s="832" t="s">
        <v>6368</v>
      </c>
      <c r="F2976" s="832" t="s">
        <v>6561</v>
      </c>
      <c r="G2976" s="832" t="s">
        <v>6562</v>
      </c>
      <c r="H2976" s="849">
        <v>2.9699999999999998</v>
      </c>
      <c r="I2976" s="849">
        <v>912.62</v>
      </c>
      <c r="J2976" s="832"/>
      <c r="K2976" s="832">
        <v>307.27946127946132</v>
      </c>
      <c r="L2976" s="849"/>
      <c r="M2976" s="849"/>
      <c r="N2976" s="832"/>
      <c r="O2976" s="832"/>
      <c r="P2976" s="849"/>
      <c r="Q2976" s="849"/>
      <c r="R2976" s="837"/>
      <c r="S2976" s="850"/>
    </row>
    <row r="2977" spans="1:19" ht="14.45" customHeight="1" x14ac:dyDescent="0.2">
      <c r="A2977" s="831" t="s">
        <v>6366</v>
      </c>
      <c r="B2977" s="832" t="s">
        <v>6743</v>
      </c>
      <c r="C2977" s="832" t="s">
        <v>616</v>
      </c>
      <c r="D2977" s="832" t="s">
        <v>3283</v>
      </c>
      <c r="E2977" s="832" t="s">
        <v>6368</v>
      </c>
      <c r="F2977" s="832" t="s">
        <v>6563</v>
      </c>
      <c r="G2977" s="832" t="s">
        <v>6562</v>
      </c>
      <c r="H2977" s="849">
        <v>2</v>
      </c>
      <c r="I2977" s="849">
        <v>1536.4</v>
      </c>
      <c r="J2977" s="832"/>
      <c r="K2977" s="832">
        <v>768.2</v>
      </c>
      <c r="L2977" s="849"/>
      <c r="M2977" s="849"/>
      <c r="N2977" s="832"/>
      <c r="O2977" s="832"/>
      <c r="P2977" s="849"/>
      <c r="Q2977" s="849"/>
      <c r="R2977" s="837"/>
      <c r="S2977" s="850"/>
    </row>
    <row r="2978" spans="1:19" ht="14.45" customHeight="1" x14ac:dyDescent="0.2">
      <c r="A2978" s="831" t="s">
        <v>6366</v>
      </c>
      <c r="B2978" s="832" t="s">
        <v>6743</v>
      </c>
      <c r="C2978" s="832" t="s">
        <v>616</v>
      </c>
      <c r="D2978" s="832" t="s">
        <v>3283</v>
      </c>
      <c r="E2978" s="832" t="s">
        <v>6368</v>
      </c>
      <c r="F2978" s="832" t="s">
        <v>6570</v>
      </c>
      <c r="G2978" s="832" t="s">
        <v>3190</v>
      </c>
      <c r="H2978" s="849"/>
      <c r="I2978" s="849"/>
      <c r="J2978" s="832"/>
      <c r="K2978" s="832"/>
      <c r="L2978" s="849">
        <v>2</v>
      </c>
      <c r="M2978" s="849">
        <v>2373.14</v>
      </c>
      <c r="N2978" s="832">
        <v>1</v>
      </c>
      <c r="O2978" s="832">
        <v>1186.57</v>
      </c>
      <c r="P2978" s="849"/>
      <c r="Q2978" s="849"/>
      <c r="R2978" s="837"/>
      <c r="S2978" s="850"/>
    </row>
    <row r="2979" spans="1:19" ht="14.45" customHeight="1" x14ac:dyDescent="0.2">
      <c r="A2979" s="831" t="s">
        <v>6366</v>
      </c>
      <c r="B2979" s="832" t="s">
        <v>6743</v>
      </c>
      <c r="C2979" s="832" t="s">
        <v>616</v>
      </c>
      <c r="D2979" s="832" t="s">
        <v>3283</v>
      </c>
      <c r="E2979" s="832" t="s">
        <v>6368</v>
      </c>
      <c r="F2979" s="832" t="s">
        <v>6573</v>
      </c>
      <c r="G2979" s="832" t="s">
        <v>3190</v>
      </c>
      <c r="H2979" s="849"/>
      <c r="I2979" s="849"/>
      <c r="J2979" s="832"/>
      <c r="K2979" s="832"/>
      <c r="L2979" s="849">
        <v>1</v>
      </c>
      <c r="M2979" s="849">
        <v>3965.05</v>
      </c>
      <c r="N2979" s="832">
        <v>1</v>
      </c>
      <c r="O2979" s="832">
        <v>3965.05</v>
      </c>
      <c r="P2979" s="849">
        <v>1</v>
      </c>
      <c r="Q2979" s="849">
        <v>3965.05</v>
      </c>
      <c r="R2979" s="837">
        <v>1</v>
      </c>
      <c r="S2979" s="850">
        <v>3965.05</v>
      </c>
    </row>
    <row r="2980" spans="1:19" ht="14.45" customHeight="1" x14ac:dyDescent="0.2">
      <c r="A2980" s="831" t="s">
        <v>6366</v>
      </c>
      <c r="B2980" s="832" t="s">
        <v>6743</v>
      </c>
      <c r="C2980" s="832" t="s">
        <v>616</v>
      </c>
      <c r="D2980" s="832" t="s">
        <v>3283</v>
      </c>
      <c r="E2980" s="832" t="s">
        <v>6368</v>
      </c>
      <c r="F2980" s="832" t="s">
        <v>6578</v>
      </c>
      <c r="G2980" s="832" t="s">
        <v>6576</v>
      </c>
      <c r="H2980" s="849">
        <v>0.41</v>
      </c>
      <c r="I2980" s="849">
        <v>964.68</v>
      </c>
      <c r="J2980" s="832"/>
      <c r="K2980" s="832">
        <v>2352.8780487804879</v>
      </c>
      <c r="L2980" s="849"/>
      <c r="M2980" s="849"/>
      <c r="N2980" s="832"/>
      <c r="O2980" s="832"/>
      <c r="P2980" s="849"/>
      <c r="Q2980" s="849"/>
      <c r="R2980" s="837"/>
      <c r="S2980" s="850"/>
    </row>
    <row r="2981" spans="1:19" ht="14.45" customHeight="1" x14ac:dyDescent="0.2">
      <c r="A2981" s="831" t="s">
        <v>6366</v>
      </c>
      <c r="B2981" s="832" t="s">
        <v>6743</v>
      </c>
      <c r="C2981" s="832" t="s">
        <v>616</v>
      </c>
      <c r="D2981" s="832" t="s">
        <v>3283</v>
      </c>
      <c r="E2981" s="832" t="s">
        <v>6368</v>
      </c>
      <c r="F2981" s="832" t="s">
        <v>6580</v>
      </c>
      <c r="G2981" s="832" t="s">
        <v>928</v>
      </c>
      <c r="H2981" s="849"/>
      <c r="I2981" s="849"/>
      <c r="J2981" s="832"/>
      <c r="K2981" s="832"/>
      <c r="L2981" s="849">
        <v>0.94</v>
      </c>
      <c r="M2981" s="849">
        <v>200.39</v>
      </c>
      <c r="N2981" s="832">
        <v>1</v>
      </c>
      <c r="O2981" s="832">
        <v>213.18085106382978</v>
      </c>
      <c r="P2981" s="849"/>
      <c r="Q2981" s="849"/>
      <c r="R2981" s="837"/>
      <c r="S2981" s="850"/>
    </row>
    <row r="2982" spans="1:19" ht="14.45" customHeight="1" x14ac:dyDescent="0.2">
      <c r="A2982" s="831" t="s">
        <v>6366</v>
      </c>
      <c r="B2982" s="832" t="s">
        <v>6743</v>
      </c>
      <c r="C2982" s="832" t="s">
        <v>616</v>
      </c>
      <c r="D2982" s="832" t="s">
        <v>3283</v>
      </c>
      <c r="E2982" s="832" t="s">
        <v>6368</v>
      </c>
      <c r="F2982" s="832" t="s">
        <v>6581</v>
      </c>
      <c r="G2982" s="832" t="s">
        <v>928</v>
      </c>
      <c r="H2982" s="849"/>
      <c r="I2982" s="849"/>
      <c r="J2982" s="832"/>
      <c r="K2982" s="832"/>
      <c r="L2982" s="849">
        <v>3.55</v>
      </c>
      <c r="M2982" s="849">
        <v>258.89999999999998</v>
      </c>
      <c r="N2982" s="832">
        <v>1</v>
      </c>
      <c r="O2982" s="832">
        <v>72.929577464788736</v>
      </c>
      <c r="P2982" s="849"/>
      <c r="Q2982" s="849"/>
      <c r="R2982" s="837"/>
      <c r="S2982" s="850"/>
    </row>
    <row r="2983" spans="1:19" ht="14.45" customHeight="1" x14ac:dyDescent="0.2">
      <c r="A2983" s="831" t="s">
        <v>6366</v>
      </c>
      <c r="B2983" s="832" t="s">
        <v>6743</v>
      </c>
      <c r="C2983" s="832" t="s">
        <v>616</v>
      </c>
      <c r="D2983" s="832" t="s">
        <v>3283</v>
      </c>
      <c r="E2983" s="832" t="s">
        <v>6368</v>
      </c>
      <c r="F2983" s="832" t="s">
        <v>6590</v>
      </c>
      <c r="G2983" s="832" t="s">
        <v>793</v>
      </c>
      <c r="H2983" s="849"/>
      <c r="I2983" s="849"/>
      <c r="J2983" s="832"/>
      <c r="K2983" s="832"/>
      <c r="L2983" s="849">
        <v>6.0299999999999994</v>
      </c>
      <c r="M2983" s="849">
        <v>675.57999999999993</v>
      </c>
      <c r="N2983" s="832">
        <v>1</v>
      </c>
      <c r="O2983" s="832">
        <v>112.03648424543947</v>
      </c>
      <c r="P2983" s="849"/>
      <c r="Q2983" s="849"/>
      <c r="R2983" s="837"/>
      <c r="S2983" s="850"/>
    </row>
    <row r="2984" spans="1:19" ht="14.45" customHeight="1" x14ac:dyDescent="0.2">
      <c r="A2984" s="831" t="s">
        <v>6366</v>
      </c>
      <c r="B2984" s="832" t="s">
        <v>6743</v>
      </c>
      <c r="C2984" s="832" t="s">
        <v>616</v>
      </c>
      <c r="D2984" s="832" t="s">
        <v>3283</v>
      </c>
      <c r="E2984" s="832" t="s">
        <v>6368</v>
      </c>
      <c r="F2984" s="832" t="s">
        <v>6595</v>
      </c>
      <c r="G2984" s="832" t="s">
        <v>1146</v>
      </c>
      <c r="H2984" s="849"/>
      <c r="I2984" s="849"/>
      <c r="J2984" s="832"/>
      <c r="K2984" s="832"/>
      <c r="L2984" s="849">
        <v>0.32</v>
      </c>
      <c r="M2984" s="849">
        <v>31.22</v>
      </c>
      <c r="N2984" s="832">
        <v>1</v>
      </c>
      <c r="O2984" s="832">
        <v>97.5625</v>
      </c>
      <c r="P2984" s="849"/>
      <c r="Q2984" s="849"/>
      <c r="R2984" s="837"/>
      <c r="S2984" s="850"/>
    </row>
    <row r="2985" spans="1:19" ht="14.45" customHeight="1" x14ac:dyDescent="0.2">
      <c r="A2985" s="831" t="s">
        <v>6366</v>
      </c>
      <c r="B2985" s="832" t="s">
        <v>6743</v>
      </c>
      <c r="C2985" s="832" t="s">
        <v>616</v>
      </c>
      <c r="D2985" s="832" t="s">
        <v>3283</v>
      </c>
      <c r="E2985" s="832" t="s">
        <v>6368</v>
      </c>
      <c r="F2985" s="832" t="s">
        <v>6596</v>
      </c>
      <c r="G2985" s="832" t="s">
        <v>1146</v>
      </c>
      <c r="H2985" s="849"/>
      <c r="I2985" s="849"/>
      <c r="J2985" s="832"/>
      <c r="K2985" s="832"/>
      <c r="L2985" s="849">
        <v>2.02</v>
      </c>
      <c r="M2985" s="849">
        <v>850.86</v>
      </c>
      <c r="N2985" s="832">
        <v>1</v>
      </c>
      <c r="O2985" s="832">
        <v>421.21782178217825</v>
      </c>
      <c r="P2985" s="849"/>
      <c r="Q2985" s="849"/>
      <c r="R2985" s="837"/>
      <c r="S2985" s="850"/>
    </row>
    <row r="2986" spans="1:19" ht="14.45" customHeight="1" x14ac:dyDescent="0.2">
      <c r="A2986" s="831" t="s">
        <v>6366</v>
      </c>
      <c r="B2986" s="832" t="s">
        <v>6743</v>
      </c>
      <c r="C2986" s="832" t="s">
        <v>616</v>
      </c>
      <c r="D2986" s="832" t="s">
        <v>3283</v>
      </c>
      <c r="E2986" s="832" t="s">
        <v>6644</v>
      </c>
      <c r="F2986" s="832" t="s">
        <v>6647</v>
      </c>
      <c r="G2986" s="832" t="s">
        <v>6648</v>
      </c>
      <c r="H2986" s="849">
        <v>1</v>
      </c>
      <c r="I2986" s="849">
        <v>867</v>
      </c>
      <c r="J2986" s="832">
        <v>0.14008385642616517</v>
      </c>
      <c r="K2986" s="832">
        <v>867</v>
      </c>
      <c r="L2986" s="849">
        <v>11</v>
      </c>
      <c r="M2986" s="849">
        <v>6189.15</v>
      </c>
      <c r="N2986" s="832">
        <v>1</v>
      </c>
      <c r="O2986" s="832">
        <v>562.65</v>
      </c>
      <c r="P2986" s="849"/>
      <c r="Q2986" s="849"/>
      <c r="R2986" s="837"/>
      <c r="S2986" s="850"/>
    </row>
    <row r="2987" spans="1:19" ht="14.45" customHeight="1" x14ac:dyDescent="0.2">
      <c r="A2987" s="831" t="s">
        <v>6366</v>
      </c>
      <c r="B2987" s="832" t="s">
        <v>6743</v>
      </c>
      <c r="C2987" s="832" t="s">
        <v>616</v>
      </c>
      <c r="D2987" s="832" t="s">
        <v>3283</v>
      </c>
      <c r="E2987" s="832" t="s">
        <v>6644</v>
      </c>
      <c r="F2987" s="832" t="s">
        <v>6762</v>
      </c>
      <c r="G2987" s="832" t="s">
        <v>6763</v>
      </c>
      <c r="H2987" s="849"/>
      <c r="I2987" s="849"/>
      <c r="J2987" s="832"/>
      <c r="K2987" s="832"/>
      <c r="L2987" s="849"/>
      <c r="M2987" s="849"/>
      <c r="N2987" s="832"/>
      <c r="O2987" s="832"/>
      <c r="P2987" s="849">
        <v>1</v>
      </c>
      <c r="Q2987" s="849">
        <v>2520.8000000000002</v>
      </c>
      <c r="R2987" s="837"/>
      <c r="S2987" s="850">
        <v>2520.8000000000002</v>
      </c>
    </row>
    <row r="2988" spans="1:19" ht="14.45" customHeight="1" x14ac:dyDescent="0.2">
      <c r="A2988" s="831" t="s">
        <v>6366</v>
      </c>
      <c r="B2988" s="832" t="s">
        <v>6743</v>
      </c>
      <c r="C2988" s="832" t="s">
        <v>616</v>
      </c>
      <c r="D2988" s="832" t="s">
        <v>3283</v>
      </c>
      <c r="E2988" s="832" t="s">
        <v>6657</v>
      </c>
      <c r="F2988" s="832" t="s">
        <v>6662</v>
      </c>
      <c r="G2988" s="832" t="s">
        <v>6663</v>
      </c>
      <c r="H2988" s="849"/>
      <c r="I2988" s="849"/>
      <c r="J2988" s="832"/>
      <c r="K2988" s="832"/>
      <c r="L2988" s="849">
        <v>11</v>
      </c>
      <c r="M2988" s="849">
        <v>1617</v>
      </c>
      <c r="N2988" s="832">
        <v>1</v>
      </c>
      <c r="O2988" s="832">
        <v>147</v>
      </c>
      <c r="P2988" s="849"/>
      <c r="Q2988" s="849"/>
      <c r="R2988" s="837"/>
      <c r="S2988" s="850"/>
    </row>
    <row r="2989" spans="1:19" ht="14.45" customHeight="1" x14ac:dyDescent="0.2">
      <c r="A2989" s="831" t="s">
        <v>6366</v>
      </c>
      <c r="B2989" s="832" t="s">
        <v>6743</v>
      </c>
      <c r="C2989" s="832" t="s">
        <v>616</v>
      </c>
      <c r="D2989" s="832" t="s">
        <v>3283</v>
      </c>
      <c r="E2989" s="832" t="s">
        <v>6657</v>
      </c>
      <c r="F2989" s="832" t="s">
        <v>6666</v>
      </c>
      <c r="G2989" s="832" t="s">
        <v>6667</v>
      </c>
      <c r="H2989" s="849">
        <v>22</v>
      </c>
      <c r="I2989" s="849">
        <v>814</v>
      </c>
      <c r="J2989" s="832">
        <v>0.55000000000000004</v>
      </c>
      <c r="K2989" s="832">
        <v>37</v>
      </c>
      <c r="L2989" s="849">
        <v>40</v>
      </c>
      <c r="M2989" s="849">
        <v>1480</v>
      </c>
      <c r="N2989" s="832">
        <v>1</v>
      </c>
      <c r="O2989" s="832">
        <v>37</v>
      </c>
      <c r="P2989" s="849">
        <v>12</v>
      </c>
      <c r="Q2989" s="849">
        <v>456</v>
      </c>
      <c r="R2989" s="837">
        <v>0.30810810810810813</v>
      </c>
      <c r="S2989" s="850">
        <v>38</v>
      </c>
    </row>
    <row r="2990" spans="1:19" ht="14.45" customHeight="1" x14ac:dyDescent="0.2">
      <c r="A2990" s="831" t="s">
        <v>6366</v>
      </c>
      <c r="B2990" s="832" t="s">
        <v>6743</v>
      </c>
      <c r="C2990" s="832" t="s">
        <v>616</v>
      </c>
      <c r="D2990" s="832" t="s">
        <v>3283</v>
      </c>
      <c r="E2990" s="832" t="s">
        <v>6657</v>
      </c>
      <c r="F2990" s="832" t="s">
        <v>6674</v>
      </c>
      <c r="G2990" s="832" t="s">
        <v>6675</v>
      </c>
      <c r="H2990" s="849">
        <v>11</v>
      </c>
      <c r="I2990" s="849">
        <v>1947</v>
      </c>
      <c r="J2990" s="832">
        <v>0.14392371377882909</v>
      </c>
      <c r="K2990" s="832">
        <v>177</v>
      </c>
      <c r="L2990" s="849">
        <v>76</v>
      </c>
      <c r="M2990" s="849">
        <v>13528</v>
      </c>
      <c r="N2990" s="832">
        <v>1</v>
      </c>
      <c r="O2990" s="832">
        <v>178</v>
      </c>
      <c r="P2990" s="849">
        <v>3</v>
      </c>
      <c r="Q2990" s="849">
        <v>537</v>
      </c>
      <c r="R2990" s="837">
        <v>3.9695446481371972E-2</v>
      </c>
      <c r="S2990" s="850">
        <v>179</v>
      </c>
    </row>
    <row r="2991" spans="1:19" ht="14.45" customHeight="1" x14ac:dyDescent="0.2">
      <c r="A2991" s="831" t="s">
        <v>6366</v>
      </c>
      <c r="B2991" s="832" t="s">
        <v>6743</v>
      </c>
      <c r="C2991" s="832" t="s">
        <v>616</v>
      </c>
      <c r="D2991" s="832" t="s">
        <v>3283</v>
      </c>
      <c r="E2991" s="832" t="s">
        <v>6657</v>
      </c>
      <c r="F2991" s="832" t="s">
        <v>6778</v>
      </c>
      <c r="G2991" s="832" t="s">
        <v>6779</v>
      </c>
      <c r="H2991" s="849"/>
      <c r="I2991" s="849"/>
      <c r="J2991" s="832"/>
      <c r="K2991" s="832"/>
      <c r="L2991" s="849"/>
      <c r="M2991" s="849"/>
      <c r="N2991" s="832"/>
      <c r="O2991" s="832"/>
      <c r="P2991" s="849">
        <v>1</v>
      </c>
      <c r="Q2991" s="849">
        <v>732</v>
      </c>
      <c r="R2991" s="837"/>
      <c r="S2991" s="850">
        <v>732</v>
      </c>
    </row>
    <row r="2992" spans="1:19" ht="14.45" customHeight="1" x14ac:dyDescent="0.2">
      <c r="A2992" s="831" t="s">
        <v>6366</v>
      </c>
      <c r="B2992" s="832" t="s">
        <v>6743</v>
      </c>
      <c r="C2992" s="832" t="s">
        <v>616</v>
      </c>
      <c r="D2992" s="832" t="s">
        <v>3283</v>
      </c>
      <c r="E2992" s="832" t="s">
        <v>6657</v>
      </c>
      <c r="F2992" s="832" t="s">
        <v>6680</v>
      </c>
      <c r="G2992" s="832" t="s">
        <v>6681</v>
      </c>
      <c r="H2992" s="849">
        <v>7</v>
      </c>
      <c r="I2992" s="849">
        <v>1701</v>
      </c>
      <c r="J2992" s="832">
        <v>0.16598360655737704</v>
      </c>
      <c r="K2992" s="832">
        <v>243</v>
      </c>
      <c r="L2992" s="849">
        <v>42</v>
      </c>
      <c r="M2992" s="849">
        <v>10248</v>
      </c>
      <c r="N2992" s="832">
        <v>1</v>
      </c>
      <c r="O2992" s="832">
        <v>244</v>
      </c>
      <c r="P2992" s="849"/>
      <c r="Q2992" s="849"/>
      <c r="R2992" s="837"/>
      <c r="S2992" s="850"/>
    </row>
    <row r="2993" spans="1:19" ht="14.45" customHeight="1" x14ac:dyDescent="0.2">
      <c r="A2993" s="831" t="s">
        <v>6366</v>
      </c>
      <c r="B2993" s="832" t="s">
        <v>6743</v>
      </c>
      <c r="C2993" s="832" t="s">
        <v>616</v>
      </c>
      <c r="D2993" s="832" t="s">
        <v>3283</v>
      </c>
      <c r="E2993" s="832" t="s">
        <v>6657</v>
      </c>
      <c r="F2993" s="832" t="s">
        <v>6682</v>
      </c>
      <c r="G2993" s="832" t="s">
        <v>6683</v>
      </c>
      <c r="H2993" s="849">
        <v>87</v>
      </c>
      <c r="I2993" s="849">
        <v>2900</v>
      </c>
      <c r="J2993" s="832">
        <v>1.9333333333333333</v>
      </c>
      <c r="K2993" s="832">
        <v>33.333333333333336</v>
      </c>
      <c r="L2993" s="849">
        <v>45</v>
      </c>
      <c r="M2993" s="849">
        <v>1500</v>
      </c>
      <c r="N2993" s="832">
        <v>1</v>
      </c>
      <c r="O2993" s="832">
        <v>33.333333333333336</v>
      </c>
      <c r="P2993" s="849">
        <v>13</v>
      </c>
      <c r="Q2993" s="849">
        <v>433.34000000000003</v>
      </c>
      <c r="R2993" s="837">
        <v>0.28889333333333334</v>
      </c>
      <c r="S2993" s="850">
        <v>33.333846153846153</v>
      </c>
    </row>
    <row r="2994" spans="1:19" ht="14.45" customHeight="1" x14ac:dyDescent="0.2">
      <c r="A2994" s="831" t="s">
        <v>6366</v>
      </c>
      <c r="B2994" s="832" t="s">
        <v>6743</v>
      </c>
      <c r="C2994" s="832" t="s">
        <v>616</v>
      </c>
      <c r="D2994" s="832" t="s">
        <v>3283</v>
      </c>
      <c r="E2994" s="832" t="s">
        <v>6657</v>
      </c>
      <c r="F2994" s="832" t="s">
        <v>6684</v>
      </c>
      <c r="G2994" s="832" t="s">
        <v>6685</v>
      </c>
      <c r="H2994" s="849">
        <v>3</v>
      </c>
      <c r="I2994" s="849">
        <v>111</v>
      </c>
      <c r="J2994" s="832">
        <v>0.33333333333333331</v>
      </c>
      <c r="K2994" s="832">
        <v>37</v>
      </c>
      <c r="L2994" s="849">
        <v>9</v>
      </c>
      <c r="M2994" s="849">
        <v>333</v>
      </c>
      <c r="N2994" s="832">
        <v>1</v>
      </c>
      <c r="O2994" s="832">
        <v>37</v>
      </c>
      <c r="P2994" s="849"/>
      <c r="Q2994" s="849"/>
      <c r="R2994" s="837"/>
      <c r="S2994" s="850"/>
    </row>
    <row r="2995" spans="1:19" ht="14.45" customHeight="1" x14ac:dyDescent="0.2">
      <c r="A2995" s="831" t="s">
        <v>6366</v>
      </c>
      <c r="B2995" s="832" t="s">
        <v>6743</v>
      </c>
      <c r="C2995" s="832" t="s">
        <v>616</v>
      </c>
      <c r="D2995" s="832" t="s">
        <v>3283</v>
      </c>
      <c r="E2995" s="832" t="s">
        <v>6657</v>
      </c>
      <c r="F2995" s="832" t="s">
        <v>6688</v>
      </c>
      <c r="G2995" s="832" t="s">
        <v>6689</v>
      </c>
      <c r="H2995" s="849">
        <v>2</v>
      </c>
      <c r="I2995" s="849">
        <v>64</v>
      </c>
      <c r="J2995" s="832">
        <v>0.2</v>
      </c>
      <c r="K2995" s="832">
        <v>32</v>
      </c>
      <c r="L2995" s="849">
        <v>10</v>
      </c>
      <c r="M2995" s="849">
        <v>320</v>
      </c>
      <c r="N2995" s="832">
        <v>1</v>
      </c>
      <c r="O2995" s="832">
        <v>32</v>
      </c>
      <c r="P2995" s="849">
        <v>1</v>
      </c>
      <c r="Q2995" s="849">
        <v>33</v>
      </c>
      <c r="R2995" s="837">
        <v>0.10312499999999999</v>
      </c>
      <c r="S2995" s="850">
        <v>33</v>
      </c>
    </row>
    <row r="2996" spans="1:19" ht="14.45" customHeight="1" x14ac:dyDescent="0.2">
      <c r="A2996" s="831" t="s">
        <v>6366</v>
      </c>
      <c r="B2996" s="832" t="s">
        <v>6743</v>
      </c>
      <c r="C2996" s="832" t="s">
        <v>616</v>
      </c>
      <c r="D2996" s="832" t="s">
        <v>3283</v>
      </c>
      <c r="E2996" s="832" t="s">
        <v>6657</v>
      </c>
      <c r="F2996" s="832" t="s">
        <v>6690</v>
      </c>
      <c r="G2996" s="832" t="s">
        <v>6691</v>
      </c>
      <c r="H2996" s="849">
        <v>73</v>
      </c>
      <c r="I2996" s="849">
        <v>25915</v>
      </c>
      <c r="J2996" s="832">
        <v>0.90123456790123457</v>
      </c>
      <c r="K2996" s="832">
        <v>355</v>
      </c>
      <c r="L2996" s="849">
        <v>81</v>
      </c>
      <c r="M2996" s="849">
        <v>28755</v>
      </c>
      <c r="N2996" s="832">
        <v>1</v>
      </c>
      <c r="O2996" s="832">
        <v>355</v>
      </c>
      <c r="P2996" s="849">
        <v>13</v>
      </c>
      <c r="Q2996" s="849">
        <v>4654</v>
      </c>
      <c r="R2996" s="837">
        <v>0.16185011302382193</v>
      </c>
      <c r="S2996" s="850">
        <v>358</v>
      </c>
    </row>
    <row r="2997" spans="1:19" ht="14.45" customHeight="1" x14ac:dyDescent="0.2">
      <c r="A2997" s="831" t="s">
        <v>6366</v>
      </c>
      <c r="B2997" s="832" t="s">
        <v>6743</v>
      </c>
      <c r="C2997" s="832" t="s">
        <v>616</v>
      </c>
      <c r="D2997" s="832" t="s">
        <v>3283</v>
      </c>
      <c r="E2997" s="832" t="s">
        <v>6657</v>
      </c>
      <c r="F2997" s="832" t="s">
        <v>6694</v>
      </c>
      <c r="G2997" s="832" t="s">
        <v>6695</v>
      </c>
      <c r="H2997" s="849">
        <v>4</v>
      </c>
      <c r="I2997" s="849">
        <v>528</v>
      </c>
      <c r="J2997" s="832">
        <v>0.16</v>
      </c>
      <c r="K2997" s="832">
        <v>132</v>
      </c>
      <c r="L2997" s="849">
        <v>25</v>
      </c>
      <c r="M2997" s="849">
        <v>3300</v>
      </c>
      <c r="N2997" s="832">
        <v>1</v>
      </c>
      <c r="O2997" s="832">
        <v>132</v>
      </c>
      <c r="P2997" s="849"/>
      <c r="Q2997" s="849"/>
      <c r="R2997" s="837"/>
      <c r="S2997" s="850"/>
    </row>
    <row r="2998" spans="1:19" ht="14.45" customHeight="1" x14ac:dyDescent="0.2">
      <c r="A2998" s="831" t="s">
        <v>6366</v>
      </c>
      <c r="B2998" s="832" t="s">
        <v>6743</v>
      </c>
      <c r="C2998" s="832" t="s">
        <v>616</v>
      </c>
      <c r="D2998" s="832" t="s">
        <v>3283</v>
      </c>
      <c r="E2998" s="832" t="s">
        <v>6657</v>
      </c>
      <c r="F2998" s="832" t="s">
        <v>6784</v>
      </c>
      <c r="G2998" s="832" t="s">
        <v>6785</v>
      </c>
      <c r="H2998" s="849">
        <v>3</v>
      </c>
      <c r="I2998" s="849">
        <v>2103</v>
      </c>
      <c r="J2998" s="832">
        <v>1.4978632478632479</v>
      </c>
      <c r="K2998" s="832">
        <v>701</v>
      </c>
      <c r="L2998" s="849">
        <v>2</v>
      </c>
      <c r="M2998" s="849">
        <v>1404</v>
      </c>
      <c r="N2998" s="832">
        <v>1</v>
      </c>
      <c r="O2998" s="832">
        <v>702</v>
      </c>
      <c r="P2998" s="849"/>
      <c r="Q2998" s="849"/>
      <c r="R2998" s="837"/>
      <c r="S2998" s="850"/>
    </row>
    <row r="2999" spans="1:19" ht="14.45" customHeight="1" x14ac:dyDescent="0.2">
      <c r="A2999" s="831" t="s">
        <v>6366</v>
      </c>
      <c r="B2999" s="832" t="s">
        <v>6743</v>
      </c>
      <c r="C2999" s="832" t="s">
        <v>616</v>
      </c>
      <c r="D2999" s="832" t="s">
        <v>3283</v>
      </c>
      <c r="E2999" s="832" t="s">
        <v>6657</v>
      </c>
      <c r="F2999" s="832" t="s">
        <v>6786</v>
      </c>
      <c r="G2999" s="832" t="s">
        <v>6787</v>
      </c>
      <c r="H2999" s="849"/>
      <c r="I2999" s="849"/>
      <c r="J2999" s="832"/>
      <c r="K2999" s="832"/>
      <c r="L2999" s="849"/>
      <c r="M2999" s="849"/>
      <c r="N2999" s="832"/>
      <c r="O2999" s="832"/>
      <c r="P2999" s="849">
        <v>3</v>
      </c>
      <c r="Q2999" s="849">
        <v>1629</v>
      </c>
      <c r="R2999" s="837"/>
      <c r="S2999" s="850">
        <v>543</v>
      </c>
    </row>
    <row r="3000" spans="1:19" ht="14.45" customHeight="1" x14ac:dyDescent="0.2">
      <c r="A3000" s="831" t="s">
        <v>6366</v>
      </c>
      <c r="B3000" s="832" t="s">
        <v>6743</v>
      </c>
      <c r="C3000" s="832" t="s">
        <v>616</v>
      </c>
      <c r="D3000" s="832" t="s">
        <v>3283</v>
      </c>
      <c r="E3000" s="832" t="s">
        <v>6657</v>
      </c>
      <c r="F3000" s="832" t="s">
        <v>6700</v>
      </c>
      <c r="G3000" s="832" t="s">
        <v>6701</v>
      </c>
      <c r="H3000" s="849">
        <v>5</v>
      </c>
      <c r="I3000" s="849">
        <v>295</v>
      </c>
      <c r="J3000" s="832">
        <v>0.3125</v>
      </c>
      <c r="K3000" s="832">
        <v>59</v>
      </c>
      <c r="L3000" s="849">
        <v>16</v>
      </c>
      <c r="M3000" s="849">
        <v>944</v>
      </c>
      <c r="N3000" s="832">
        <v>1</v>
      </c>
      <c r="O3000" s="832">
        <v>59</v>
      </c>
      <c r="P3000" s="849"/>
      <c r="Q3000" s="849"/>
      <c r="R3000" s="837"/>
      <c r="S3000" s="850"/>
    </row>
    <row r="3001" spans="1:19" ht="14.45" customHeight="1" x14ac:dyDescent="0.2">
      <c r="A3001" s="831" t="s">
        <v>6366</v>
      </c>
      <c r="B3001" s="832" t="s">
        <v>6743</v>
      </c>
      <c r="C3001" s="832" t="s">
        <v>616</v>
      </c>
      <c r="D3001" s="832" t="s">
        <v>3283</v>
      </c>
      <c r="E3001" s="832" t="s">
        <v>6657</v>
      </c>
      <c r="F3001" s="832" t="s">
        <v>6790</v>
      </c>
      <c r="G3001" s="832" t="s">
        <v>6791</v>
      </c>
      <c r="H3001" s="849"/>
      <c r="I3001" s="849"/>
      <c r="J3001" s="832"/>
      <c r="K3001" s="832"/>
      <c r="L3001" s="849"/>
      <c r="M3001" s="849"/>
      <c r="N3001" s="832"/>
      <c r="O3001" s="832"/>
      <c r="P3001" s="849">
        <v>3</v>
      </c>
      <c r="Q3001" s="849">
        <v>5850</v>
      </c>
      <c r="R3001" s="837"/>
      <c r="S3001" s="850">
        <v>1950</v>
      </c>
    </row>
    <row r="3002" spans="1:19" ht="14.45" customHeight="1" x14ac:dyDescent="0.2">
      <c r="A3002" s="831" t="s">
        <v>6366</v>
      </c>
      <c r="B3002" s="832" t="s">
        <v>6743</v>
      </c>
      <c r="C3002" s="832" t="s">
        <v>616</v>
      </c>
      <c r="D3002" s="832" t="s">
        <v>3283</v>
      </c>
      <c r="E3002" s="832" t="s">
        <v>6657</v>
      </c>
      <c r="F3002" s="832" t="s">
        <v>6794</v>
      </c>
      <c r="G3002" s="832" t="s">
        <v>6795</v>
      </c>
      <c r="H3002" s="849"/>
      <c r="I3002" s="849"/>
      <c r="J3002" s="832"/>
      <c r="K3002" s="832"/>
      <c r="L3002" s="849"/>
      <c r="M3002" s="849"/>
      <c r="N3002" s="832"/>
      <c r="O3002" s="832"/>
      <c r="P3002" s="849">
        <v>1</v>
      </c>
      <c r="Q3002" s="849">
        <v>304</v>
      </c>
      <c r="R3002" s="837"/>
      <c r="S3002" s="850">
        <v>304</v>
      </c>
    </row>
    <row r="3003" spans="1:19" ht="14.45" customHeight="1" x14ac:dyDescent="0.2">
      <c r="A3003" s="831" t="s">
        <v>6366</v>
      </c>
      <c r="B3003" s="832" t="s">
        <v>6743</v>
      </c>
      <c r="C3003" s="832" t="s">
        <v>616</v>
      </c>
      <c r="D3003" s="832" t="s">
        <v>3284</v>
      </c>
      <c r="E3003" s="832" t="s">
        <v>6368</v>
      </c>
      <c r="F3003" s="832" t="s">
        <v>6476</v>
      </c>
      <c r="G3003" s="832" t="s">
        <v>6477</v>
      </c>
      <c r="H3003" s="849"/>
      <c r="I3003" s="849"/>
      <c r="J3003" s="832"/>
      <c r="K3003" s="832"/>
      <c r="L3003" s="849">
        <v>1</v>
      </c>
      <c r="M3003" s="849">
        <v>3251.28</v>
      </c>
      <c r="N3003" s="832">
        <v>1</v>
      </c>
      <c r="O3003" s="832">
        <v>3251.28</v>
      </c>
      <c r="P3003" s="849"/>
      <c r="Q3003" s="849"/>
      <c r="R3003" s="837"/>
      <c r="S3003" s="850"/>
    </row>
    <row r="3004" spans="1:19" ht="14.45" customHeight="1" x14ac:dyDescent="0.2">
      <c r="A3004" s="831" t="s">
        <v>6366</v>
      </c>
      <c r="B3004" s="832" t="s">
        <v>6743</v>
      </c>
      <c r="C3004" s="832" t="s">
        <v>616</v>
      </c>
      <c r="D3004" s="832" t="s">
        <v>3284</v>
      </c>
      <c r="E3004" s="832" t="s">
        <v>6657</v>
      </c>
      <c r="F3004" s="832" t="s">
        <v>6666</v>
      </c>
      <c r="G3004" s="832" t="s">
        <v>6667</v>
      </c>
      <c r="H3004" s="849"/>
      <c r="I3004" s="849"/>
      <c r="J3004" s="832"/>
      <c r="K3004" s="832"/>
      <c r="L3004" s="849">
        <v>1</v>
      </c>
      <c r="M3004" s="849">
        <v>37</v>
      </c>
      <c r="N3004" s="832">
        <v>1</v>
      </c>
      <c r="O3004" s="832">
        <v>37</v>
      </c>
      <c r="P3004" s="849"/>
      <c r="Q3004" s="849"/>
      <c r="R3004" s="837"/>
      <c r="S3004" s="850"/>
    </row>
    <row r="3005" spans="1:19" ht="14.45" customHeight="1" x14ac:dyDescent="0.2">
      <c r="A3005" s="831" t="s">
        <v>6366</v>
      </c>
      <c r="B3005" s="832" t="s">
        <v>6743</v>
      </c>
      <c r="C3005" s="832" t="s">
        <v>616</v>
      </c>
      <c r="D3005" s="832" t="s">
        <v>3284</v>
      </c>
      <c r="E3005" s="832" t="s">
        <v>6657</v>
      </c>
      <c r="F3005" s="832" t="s">
        <v>6688</v>
      </c>
      <c r="G3005" s="832" t="s">
        <v>6689</v>
      </c>
      <c r="H3005" s="849"/>
      <c r="I3005" s="849"/>
      <c r="J3005" s="832"/>
      <c r="K3005" s="832"/>
      <c r="L3005" s="849">
        <v>1</v>
      </c>
      <c r="M3005" s="849">
        <v>32</v>
      </c>
      <c r="N3005" s="832">
        <v>1</v>
      </c>
      <c r="O3005" s="832">
        <v>32</v>
      </c>
      <c r="P3005" s="849"/>
      <c r="Q3005" s="849"/>
      <c r="R3005" s="837"/>
      <c r="S3005" s="850"/>
    </row>
    <row r="3006" spans="1:19" ht="14.45" customHeight="1" x14ac:dyDescent="0.2">
      <c r="A3006" s="831" t="s">
        <v>6366</v>
      </c>
      <c r="B3006" s="832" t="s">
        <v>6743</v>
      </c>
      <c r="C3006" s="832" t="s">
        <v>616</v>
      </c>
      <c r="D3006" s="832" t="s">
        <v>3285</v>
      </c>
      <c r="E3006" s="832" t="s">
        <v>6368</v>
      </c>
      <c r="F3006" s="832" t="s">
        <v>6382</v>
      </c>
      <c r="G3006" s="832" t="s">
        <v>1496</v>
      </c>
      <c r="H3006" s="849"/>
      <c r="I3006" s="849"/>
      <c r="J3006" s="832"/>
      <c r="K3006" s="832"/>
      <c r="L3006" s="849">
        <v>2</v>
      </c>
      <c r="M3006" s="849">
        <v>26.74</v>
      </c>
      <c r="N3006" s="832">
        <v>1</v>
      </c>
      <c r="O3006" s="832">
        <v>13.37</v>
      </c>
      <c r="P3006" s="849"/>
      <c r="Q3006" s="849"/>
      <c r="R3006" s="837"/>
      <c r="S3006" s="850"/>
    </row>
    <row r="3007" spans="1:19" ht="14.45" customHeight="1" x14ac:dyDescent="0.2">
      <c r="A3007" s="831" t="s">
        <v>6366</v>
      </c>
      <c r="B3007" s="832" t="s">
        <v>6743</v>
      </c>
      <c r="C3007" s="832" t="s">
        <v>616</v>
      </c>
      <c r="D3007" s="832" t="s">
        <v>3285</v>
      </c>
      <c r="E3007" s="832" t="s">
        <v>6368</v>
      </c>
      <c r="F3007" s="832" t="s">
        <v>6423</v>
      </c>
      <c r="G3007" s="832" t="s">
        <v>1445</v>
      </c>
      <c r="H3007" s="849"/>
      <c r="I3007" s="849"/>
      <c r="J3007" s="832"/>
      <c r="K3007" s="832"/>
      <c r="L3007" s="849">
        <v>0.2</v>
      </c>
      <c r="M3007" s="849">
        <v>36.43</v>
      </c>
      <c r="N3007" s="832">
        <v>1</v>
      </c>
      <c r="O3007" s="832">
        <v>182.14999999999998</v>
      </c>
      <c r="P3007" s="849"/>
      <c r="Q3007" s="849"/>
      <c r="R3007" s="837"/>
      <c r="S3007" s="850"/>
    </row>
    <row r="3008" spans="1:19" ht="14.45" customHeight="1" x14ac:dyDescent="0.2">
      <c r="A3008" s="831" t="s">
        <v>6366</v>
      </c>
      <c r="B3008" s="832" t="s">
        <v>6743</v>
      </c>
      <c r="C3008" s="832" t="s">
        <v>616</v>
      </c>
      <c r="D3008" s="832" t="s">
        <v>3285</v>
      </c>
      <c r="E3008" s="832" t="s">
        <v>6368</v>
      </c>
      <c r="F3008" s="832" t="s">
        <v>6424</v>
      </c>
      <c r="G3008" s="832" t="s">
        <v>881</v>
      </c>
      <c r="H3008" s="849"/>
      <c r="I3008" s="849"/>
      <c r="J3008" s="832"/>
      <c r="K3008" s="832"/>
      <c r="L3008" s="849">
        <v>0.2</v>
      </c>
      <c r="M3008" s="849">
        <v>17.03</v>
      </c>
      <c r="N3008" s="832">
        <v>1</v>
      </c>
      <c r="O3008" s="832">
        <v>85.15</v>
      </c>
      <c r="P3008" s="849"/>
      <c r="Q3008" s="849"/>
      <c r="R3008" s="837"/>
      <c r="S3008" s="850"/>
    </row>
    <row r="3009" spans="1:19" ht="14.45" customHeight="1" x14ac:dyDescent="0.2">
      <c r="A3009" s="831" t="s">
        <v>6366</v>
      </c>
      <c r="B3009" s="832" t="s">
        <v>6743</v>
      </c>
      <c r="C3009" s="832" t="s">
        <v>616</v>
      </c>
      <c r="D3009" s="832" t="s">
        <v>3285</v>
      </c>
      <c r="E3009" s="832" t="s">
        <v>6368</v>
      </c>
      <c r="F3009" s="832" t="s">
        <v>6432</v>
      </c>
      <c r="G3009" s="832" t="s">
        <v>6433</v>
      </c>
      <c r="H3009" s="849"/>
      <c r="I3009" s="849"/>
      <c r="J3009" s="832"/>
      <c r="K3009" s="832"/>
      <c r="L3009" s="849">
        <v>0.2</v>
      </c>
      <c r="M3009" s="849">
        <v>23.46</v>
      </c>
      <c r="N3009" s="832">
        <v>1</v>
      </c>
      <c r="O3009" s="832">
        <v>117.3</v>
      </c>
      <c r="P3009" s="849"/>
      <c r="Q3009" s="849"/>
      <c r="R3009" s="837"/>
      <c r="S3009" s="850"/>
    </row>
    <row r="3010" spans="1:19" ht="14.45" customHeight="1" x14ac:dyDescent="0.2">
      <c r="A3010" s="831" t="s">
        <v>6366</v>
      </c>
      <c r="B3010" s="832" t="s">
        <v>6743</v>
      </c>
      <c r="C3010" s="832" t="s">
        <v>616</v>
      </c>
      <c r="D3010" s="832" t="s">
        <v>3285</v>
      </c>
      <c r="E3010" s="832" t="s">
        <v>6368</v>
      </c>
      <c r="F3010" s="832" t="s">
        <v>6494</v>
      </c>
      <c r="G3010" s="832" t="s">
        <v>6493</v>
      </c>
      <c r="H3010" s="849"/>
      <c r="I3010" s="849"/>
      <c r="J3010" s="832"/>
      <c r="K3010" s="832"/>
      <c r="L3010" s="849">
        <v>1.47</v>
      </c>
      <c r="M3010" s="849">
        <v>2104.09</v>
      </c>
      <c r="N3010" s="832">
        <v>1</v>
      </c>
      <c r="O3010" s="832">
        <v>1431.3537414965988</v>
      </c>
      <c r="P3010" s="849"/>
      <c r="Q3010" s="849"/>
      <c r="R3010" s="837"/>
      <c r="S3010" s="850"/>
    </row>
    <row r="3011" spans="1:19" ht="14.45" customHeight="1" x14ac:dyDescent="0.2">
      <c r="A3011" s="831" t="s">
        <v>6366</v>
      </c>
      <c r="B3011" s="832" t="s">
        <v>6743</v>
      </c>
      <c r="C3011" s="832" t="s">
        <v>616</v>
      </c>
      <c r="D3011" s="832" t="s">
        <v>3285</v>
      </c>
      <c r="E3011" s="832" t="s">
        <v>6368</v>
      </c>
      <c r="F3011" s="832" t="s">
        <v>6502</v>
      </c>
      <c r="G3011" s="832" t="s">
        <v>6503</v>
      </c>
      <c r="H3011" s="849"/>
      <c r="I3011" s="849"/>
      <c r="J3011" s="832"/>
      <c r="K3011" s="832"/>
      <c r="L3011" s="849">
        <v>0.71000000000000008</v>
      </c>
      <c r="M3011" s="849">
        <v>259.70999999999998</v>
      </c>
      <c r="N3011" s="832">
        <v>1</v>
      </c>
      <c r="O3011" s="832">
        <v>365.78873239436615</v>
      </c>
      <c r="P3011" s="849"/>
      <c r="Q3011" s="849"/>
      <c r="R3011" s="837"/>
      <c r="S3011" s="850"/>
    </row>
    <row r="3012" spans="1:19" ht="14.45" customHeight="1" x14ac:dyDescent="0.2">
      <c r="A3012" s="831" t="s">
        <v>6366</v>
      </c>
      <c r="B3012" s="832" t="s">
        <v>6743</v>
      </c>
      <c r="C3012" s="832" t="s">
        <v>616</v>
      </c>
      <c r="D3012" s="832" t="s">
        <v>3285</v>
      </c>
      <c r="E3012" s="832" t="s">
        <v>6368</v>
      </c>
      <c r="F3012" s="832" t="s">
        <v>6535</v>
      </c>
      <c r="G3012" s="832" t="s">
        <v>3029</v>
      </c>
      <c r="H3012" s="849"/>
      <c r="I3012" s="849"/>
      <c r="J3012" s="832"/>
      <c r="K3012" s="832"/>
      <c r="L3012" s="849">
        <v>0.1</v>
      </c>
      <c r="M3012" s="849">
        <v>27.84</v>
      </c>
      <c r="N3012" s="832">
        <v>1</v>
      </c>
      <c r="O3012" s="832">
        <v>278.39999999999998</v>
      </c>
      <c r="P3012" s="849"/>
      <c r="Q3012" s="849"/>
      <c r="R3012" s="837"/>
      <c r="S3012" s="850"/>
    </row>
    <row r="3013" spans="1:19" ht="14.45" customHeight="1" x14ac:dyDescent="0.2">
      <c r="A3013" s="831" t="s">
        <v>6366</v>
      </c>
      <c r="B3013" s="832" t="s">
        <v>6743</v>
      </c>
      <c r="C3013" s="832" t="s">
        <v>616</v>
      </c>
      <c r="D3013" s="832" t="s">
        <v>3285</v>
      </c>
      <c r="E3013" s="832" t="s">
        <v>6368</v>
      </c>
      <c r="F3013" s="832" t="s">
        <v>6580</v>
      </c>
      <c r="G3013" s="832" t="s">
        <v>928</v>
      </c>
      <c r="H3013" s="849"/>
      <c r="I3013" s="849"/>
      <c r="J3013" s="832"/>
      <c r="K3013" s="832"/>
      <c r="L3013" s="849">
        <v>0.09</v>
      </c>
      <c r="M3013" s="849">
        <v>19.190000000000001</v>
      </c>
      <c r="N3013" s="832">
        <v>1</v>
      </c>
      <c r="O3013" s="832">
        <v>213.22222222222226</v>
      </c>
      <c r="P3013" s="849"/>
      <c r="Q3013" s="849"/>
      <c r="R3013" s="837"/>
      <c r="S3013" s="850"/>
    </row>
    <row r="3014" spans="1:19" ht="14.45" customHeight="1" x14ac:dyDescent="0.2">
      <c r="A3014" s="831" t="s">
        <v>6366</v>
      </c>
      <c r="B3014" s="832" t="s">
        <v>6743</v>
      </c>
      <c r="C3014" s="832" t="s">
        <v>616</v>
      </c>
      <c r="D3014" s="832" t="s">
        <v>3285</v>
      </c>
      <c r="E3014" s="832" t="s">
        <v>6368</v>
      </c>
      <c r="F3014" s="832" t="s">
        <v>6581</v>
      </c>
      <c r="G3014" s="832" t="s">
        <v>928</v>
      </c>
      <c r="H3014" s="849"/>
      <c r="I3014" s="849"/>
      <c r="J3014" s="832"/>
      <c r="K3014" s="832"/>
      <c r="L3014" s="849">
        <v>2.87</v>
      </c>
      <c r="M3014" s="849">
        <v>209.31</v>
      </c>
      <c r="N3014" s="832">
        <v>1</v>
      </c>
      <c r="O3014" s="832">
        <v>72.930313588850169</v>
      </c>
      <c r="P3014" s="849"/>
      <c r="Q3014" s="849"/>
      <c r="R3014" s="837"/>
      <c r="S3014" s="850"/>
    </row>
    <row r="3015" spans="1:19" ht="14.45" customHeight="1" x14ac:dyDescent="0.2">
      <c r="A3015" s="831" t="s">
        <v>6366</v>
      </c>
      <c r="B3015" s="832" t="s">
        <v>6743</v>
      </c>
      <c r="C3015" s="832" t="s">
        <v>616</v>
      </c>
      <c r="D3015" s="832" t="s">
        <v>3285</v>
      </c>
      <c r="E3015" s="832" t="s">
        <v>6368</v>
      </c>
      <c r="F3015" s="832" t="s">
        <v>6590</v>
      </c>
      <c r="G3015" s="832" t="s">
        <v>793</v>
      </c>
      <c r="H3015" s="849"/>
      <c r="I3015" s="849"/>
      <c r="J3015" s="832"/>
      <c r="K3015" s="832"/>
      <c r="L3015" s="849">
        <v>1</v>
      </c>
      <c r="M3015" s="849">
        <v>206.48000000000002</v>
      </c>
      <c r="N3015" s="832">
        <v>1</v>
      </c>
      <c r="O3015" s="832">
        <v>206.48000000000002</v>
      </c>
      <c r="P3015" s="849"/>
      <c r="Q3015" s="849"/>
      <c r="R3015" s="837"/>
      <c r="S3015" s="850"/>
    </row>
    <row r="3016" spans="1:19" ht="14.45" customHeight="1" x14ac:dyDescent="0.2">
      <c r="A3016" s="831" t="s">
        <v>6366</v>
      </c>
      <c r="B3016" s="832" t="s">
        <v>6743</v>
      </c>
      <c r="C3016" s="832" t="s">
        <v>616</v>
      </c>
      <c r="D3016" s="832" t="s">
        <v>3285</v>
      </c>
      <c r="E3016" s="832" t="s">
        <v>6644</v>
      </c>
      <c r="F3016" s="832" t="s">
        <v>6647</v>
      </c>
      <c r="G3016" s="832" t="s">
        <v>6648</v>
      </c>
      <c r="H3016" s="849"/>
      <c r="I3016" s="849"/>
      <c r="J3016" s="832"/>
      <c r="K3016" s="832"/>
      <c r="L3016" s="849">
        <v>1</v>
      </c>
      <c r="M3016" s="849">
        <v>867</v>
      </c>
      <c r="N3016" s="832">
        <v>1</v>
      </c>
      <c r="O3016" s="832">
        <v>867</v>
      </c>
      <c r="P3016" s="849"/>
      <c r="Q3016" s="849"/>
      <c r="R3016" s="837"/>
      <c r="S3016" s="850"/>
    </row>
    <row r="3017" spans="1:19" ht="14.45" customHeight="1" x14ac:dyDescent="0.2">
      <c r="A3017" s="831" t="s">
        <v>6366</v>
      </c>
      <c r="B3017" s="832" t="s">
        <v>6743</v>
      </c>
      <c r="C3017" s="832" t="s">
        <v>616</v>
      </c>
      <c r="D3017" s="832" t="s">
        <v>3285</v>
      </c>
      <c r="E3017" s="832" t="s">
        <v>6657</v>
      </c>
      <c r="F3017" s="832" t="s">
        <v>6660</v>
      </c>
      <c r="G3017" s="832" t="s">
        <v>6661</v>
      </c>
      <c r="H3017" s="849"/>
      <c r="I3017" s="849"/>
      <c r="J3017" s="832"/>
      <c r="K3017" s="832"/>
      <c r="L3017" s="849">
        <v>1</v>
      </c>
      <c r="M3017" s="849">
        <v>121</v>
      </c>
      <c r="N3017" s="832">
        <v>1</v>
      </c>
      <c r="O3017" s="832">
        <v>121</v>
      </c>
      <c r="P3017" s="849"/>
      <c r="Q3017" s="849"/>
      <c r="R3017" s="837"/>
      <c r="S3017" s="850"/>
    </row>
    <row r="3018" spans="1:19" ht="14.45" customHeight="1" x14ac:dyDescent="0.2">
      <c r="A3018" s="831" t="s">
        <v>6366</v>
      </c>
      <c r="B3018" s="832" t="s">
        <v>6743</v>
      </c>
      <c r="C3018" s="832" t="s">
        <v>616</v>
      </c>
      <c r="D3018" s="832" t="s">
        <v>3285</v>
      </c>
      <c r="E3018" s="832" t="s">
        <v>6657</v>
      </c>
      <c r="F3018" s="832" t="s">
        <v>6662</v>
      </c>
      <c r="G3018" s="832" t="s">
        <v>6663</v>
      </c>
      <c r="H3018" s="849"/>
      <c r="I3018" s="849"/>
      <c r="J3018" s="832"/>
      <c r="K3018" s="832"/>
      <c r="L3018" s="849">
        <v>1</v>
      </c>
      <c r="M3018" s="849">
        <v>147</v>
      </c>
      <c r="N3018" s="832">
        <v>1</v>
      </c>
      <c r="O3018" s="832">
        <v>147</v>
      </c>
      <c r="P3018" s="849"/>
      <c r="Q3018" s="849"/>
      <c r="R3018" s="837"/>
      <c r="S3018" s="850"/>
    </row>
    <row r="3019" spans="1:19" ht="14.45" customHeight="1" x14ac:dyDescent="0.2">
      <c r="A3019" s="831" t="s">
        <v>6366</v>
      </c>
      <c r="B3019" s="832" t="s">
        <v>6743</v>
      </c>
      <c r="C3019" s="832" t="s">
        <v>616</v>
      </c>
      <c r="D3019" s="832" t="s">
        <v>3285</v>
      </c>
      <c r="E3019" s="832" t="s">
        <v>6657</v>
      </c>
      <c r="F3019" s="832" t="s">
        <v>6666</v>
      </c>
      <c r="G3019" s="832" t="s">
        <v>6667</v>
      </c>
      <c r="H3019" s="849"/>
      <c r="I3019" s="849"/>
      <c r="J3019" s="832"/>
      <c r="K3019" s="832"/>
      <c r="L3019" s="849">
        <v>3</v>
      </c>
      <c r="M3019" s="849">
        <v>111</v>
      </c>
      <c r="N3019" s="832">
        <v>1</v>
      </c>
      <c r="O3019" s="832">
        <v>37</v>
      </c>
      <c r="P3019" s="849"/>
      <c r="Q3019" s="849"/>
      <c r="R3019" s="837"/>
      <c r="S3019" s="850"/>
    </row>
    <row r="3020" spans="1:19" ht="14.45" customHeight="1" x14ac:dyDescent="0.2">
      <c r="A3020" s="831" t="s">
        <v>6366</v>
      </c>
      <c r="B3020" s="832" t="s">
        <v>6743</v>
      </c>
      <c r="C3020" s="832" t="s">
        <v>616</v>
      </c>
      <c r="D3020" s="832" t="s">
        <v>3285</v>
      </c>
      <c r="E3020" s="832" t="s">
        <v>6657</v>
      </c>
      <c r="F3020" s="832" t="s">
        <v>6674</v>
      </c>
      <c r="G3020" s="832" t="s">
        <v>6675</v>
      </c>
      <c r="H3020" s="849"/>
      <c r="I3020" s="849"/>
      <c r="J3020" s="832"/>
      <c r="K3020" s="832"/>
      <c r="L3020" s="849">
        <v>3</v>
      </c>
      <c r="M3020" s="849">
        <v>534</v>
      </c>
      <c r="N3020" s="832">
        <v>1</v>
      </c>
      <c r="O3020" s="832">
        <v>178</v>
      </c>
      <c r="P3020" s="849"/>
      <c r="Q3020" s="849"/>
      <c r="R3020" s="837"/>
      <c r="S3020" s="850"/>
    </row>
    <row r="3021" spans="1:19" ht="14.45" customHeight="1" x14ac:dyDescent="0.2">
      <c r="A3021" s="831" t="s">
        <v>6366</v>
      </c>
      <c r="B3021" s="832" t="s">
        <v>6743</v>
      </c>
      <c r="C3021" s="832" t="s">
        <v>616</v>
      </c>
      <c r="D3021" s="832" t="s">
        <v>3285</v>
      </c>
      <c r="E3021" s="832" t="s">
        <v>6657</v>
      </c>
      <c r="F3021" s="832" t="s">
        <v>6680</v>
      </c>
      <c r="G3021" s="832" t="s">
        <v>6681</v>
      </c>
      <c r="H3021" s="849"/>
      <c r="I3021" s="849"/>
      <c r="J3021" s="832"/>
      <c r="K3021" s="832"/>
      <c r="L3021" s="849">
        <v>5</v>
      </c>
      <c r="M3021" s="849">
        <v>1220</v>
      </c>
      <c r="N3021" s="832">
        <v>1</v>
      </c>
      <c r="O3021" s="832">
        <v>244</v>
      </c>
      <c r="P3021" s="849"/>
      <c r="Q3021" s="849"/>
      <c r="R3021" s="837"/>
      <c r="S3021" s="850"/>
    </row>
    <row r="3022" spans="1:19" ht="14.45" customHeight="1" x14ac:dyDescent="0.2">
      <c r="A3022" s="831" t="s">
        <v>6366</v>
      </c>
      <c r="B3022" s="832" t="s">
        <v>6743</v>
      </c>
      <c r="C3022" s="832" t="s">
        <v>616</v>
      </c>
      <c r="D3022" s="832" t="s">
        <v>3285</v>
      </c>
      <c r="E3022" s="832" t="s">
        <v>6657</v>
      </c>
      <c r="F3022" s="832" t="s">
        <v>6682</v>
      </c>
      <c r="G3022" s="832" t="s">
        <v>6683</v>
      </c>
      <c r="H3022" s="849"/>
      <c r="I3022" s="849"/>
      <c r="J3022" s="832"/>
      <c r="K3022" s="832"/>
      <c r="L3022" s="849">
        <v>3</v>
      </c>
      <c r="M3022" s="849">
        <v>100</v>
      </c>
      <c r="N3022" s="832">
        <v>1</v>
      </c>
      <c r="O3022" s="832">
        <v>33.333333333333336</v>
      </c>
      <c r="P3022" s="849"/>
      <c r="Q3022" s="849"/>
      <c r="R3022" s="837"/>
      <c r="S3022" s="850"/>
    </row>
    <row r="3023" spans="1:19" ht="14.45" customHeight="1" x14ac:dyDescent="0.2">
      <c r="A3023" s="831" t="s">
        <v>6366</v>
      </c>
      <c r="B3023" s="832" t="s">
        <v>6743</v>
      </c>
      <c r="C3023" s="832" t="s">
        <v>616</v>
      </c>
      <c r="D3023" s="832" t="s">
        <v>3285</v>
      </c>
      <c r="E3023" s="832" t="s">
        <v>6657</v>
      </c>
      <c r="F3023" s="832" t="s">
        <v>6684</v>
      </c>
      <c r="G3023" s="832" t="s">
        <v>6685</v>
      </c>
      <c r="H3023" s="849"/>
      <c r="I3023" s="849"/>
      <c r="J3023" s="832"/>
      <c r="K3023" s="832"/>
      <c r="L3023" s="849">
        <v>1</v>
      </c>
      <c r="M3023" s="849">
        <v>37</v>
      </c>
      <c r="N3023" s="832">
        <v>1</v>
      </c>
      <c r="O3023" s="832">
        <v>37</v>
      </c>
      <c r="P3023" s="849"/>
      <c r="Q3023" s="849"/>
      <c r="R3023" s="837"/>
      <c r="S3023" s="850"/>
    </row>
    <row r="3024" spans="1:19" ht="14.45" customHeight="1" x14ac:dyDescent="0.2">
      <c r="A3024" s="831" t="s">
        <v>6366</v>
      </c>
      <c r="B3024" s="832" t="s">
        <v>6743</v>
      </c>
      <c r="C3024" s="832" t="s">
        <v>616</v>
      </c>
      <c r="D3024" s="832" t="s">
        <v>3285</v>
      </c>
      <c r="E3024" s="832" t="s">
        <v>6657</v>
      </c>
      <c r="F3024" s="832" t="s">
        <v>6694</v>
      </c>
      <c r="G3024" s="832" t="s">
        <v>6695</v>
      </c>
      <c r="H3024" s="849"/>
      <c r="I3024" s="849"/>
      <c r="J3024" s="832"/>
      <c r="K3024" s="832"/>
      <c r="L3024" s="849">
        <v>2</v>
      </c>
      <c r="M3024" s="849">
        <v>264</v>
      </c>
      <c r="N3024" s="832">
        <v>1</v>
      </c>
      <c r="O3024" s="832">
        <v>132</v>
      </c>
      <c r="P3024" s="849"/>
      <c r="Q3024" s="849"/>
      <c r="R3024" s="837"/>
      <c r="S3024" s="850"/>
    </row>
    <row r="3025" spans="1:19" ht="14.45" customHeight="1" x14ac:dyDescent="0.2">
      <c r="A3025" s="831" t="s">
        <v>6366</v>
      </c>
      <c r="B3025" s="832" t="s">
        <v>6743</v>
      </c>
      <c r="C3025" s="832" t="s">
        <v>616</v>
      </c>
      <c r="D3025" s="832" t="s">
        <v>3285</v>
      </c>
      <c r="E3025" s="832" t="s">
        <v>6657</v>
      </c>
      <c r="F3025" s="832" t="s">
        <v>6700</v>
      </c>
      <c r="G3025" s="832" t="s">
        <v>6701</v>
      </c>
      <c r="H3025" s="849"/>
      <c r="I3025" s="849"/>
      <c r="J3025" s="832"/>
      <c r="K3025" s="832"/>
      <c r="L3025" s="849">
        <v>4</v>
      </c>
      <c r="M3025" s="849">
        <v>236</v>
      </c>
      <c r="N3025" s="832">
        <v>1</v>
      </c>
      <c r="O3025" s="832">
        <v>59</v>
      </c>
      <c r="P3025" s="849"/>
      <c r="Q3025" s="849"/>
      <c r="R3025" s="837"/>
      <c r="S3025" s="850"/>
    </row>
    <row r="3026" spans="1:19" ht="14.45" customHeight="1" x14ac:dyDescent="0.2">
      <c r="A3026" s="831" t="s">
        <v>6366</v>
      </c>
      <c r="B3026" s="832" t="s">
        <v>6743</v>
      </c>
      <c r="C3026" s="832" t="s">
        <v>616</v>
      </c>
      <c r="D3026" s="832" t="s">
        <v>3286</v>
      </c>
      <c r="E3026" s="832" t="s">
        <v>6368</v>
      </c>
      <c r="F3026" s="832" t="s">
        <v>6377</v>
      </c>
      <c r="G3026" s="832" t="s">
        <v>6378</v>
      </c>
      <c r="H3026" s="849"/>
      <c r="I3026" s="849"/>
      <c r="J3026" s="832"/>
      <c r="K3026" s="832"/>
      <c r="L3026" s="849">
        <v>0.1</v>
      </c>
      <c r="M3026" s="849">
        <v>15.3</v>
      </c>
      <c r="N3026" s="832">
        <v>1</v>
      </c>
      <c r="O3026" s="832">
        <v>153</v>
      </c>
      <c r="P3026" s="849"/>
      <c r="Q3026" s="849"/>
      <c r="R3026" s="837"/>
      <c r="S3026" s="850"/>
    </row>
    <row r="3027" spans="1:19" ht="14.45" customHeight="1" x14ac:dyDescent="0.2">
      <c r="A3027" s="831" t="s">
        <v>6366</v>
      </c>
      <c r="B3027" s="832" t="s">
        <v>6743</v>
      </c>
      <c r="C3027" s="832" t="s">
        <v>616</v>
      </c>
      <c r="D3027" s="832" t="s">
        <v>3286</v>
      </c>
      <c r="E3027" s="832" t="s">
        <v>6368</v>
      </c>
      <c r="F3027" s="832" t="s">
        <v>6424</v>
      </c>
      <c r="G3027" s="832" t="s">
        <v>881</v>
      </c>
      <c r="H3027" s="849"/>
      <c r="I3027" s="849"/>
      <c r="J3027" s="832"/>
      <c r="K3027" s="832"/>
      <c r="L3027" s="849">
        <v>0.2</v>
      </c>
      <c r="M3027" s="849">
        <v>12.01</v>
      </c>
      <c r="N3027" s="832">
        <v>1</v>
      </c>
      <c r="O3027" s="832">
        <v>60.05</v>
      </c>
      <c r="P3027" s="849"/>
      <c r="Q3027" s="849"/>
      <c r="R3027" s="837"/>
      <c r="S3027" s="850"/>
    </row>
    <row r="3028" spans="1:19" ht="14.45" customHeight="1" x14ac:dyDescent="0.2">
      <c r="A3028" s="831" t="s">
        <v>6366</v>
      </c>
      <c r="B3028" s="832" t="s">
        <v>6743</v>
      </c>
      <c r="C3028" s="832" t="s">
        <v>616</v>
      </c>
      <c r="D3028" s="832" t="s">
        <v>3286</v>
      </c>
      <c r="E3028" s="832" t="s">
        <v>6368</v>
      </c>
      <c r="F3028" s="832" t="s">
        <v>6434</v>
      </c>
      <c r="G3028" s="832" t="s">
        <v>1451</v>
      </c>
      <c r="H3028" s="849"/>
      <c r="I3028" s="849"/>
      <c r="J3028" s="832"/>
      <c r="K3028" s="832"/>
      <c r="L3028" s="849">
        <v>0.2</v>
      </c>
      <c r="M3028" s="849">
        <v>13.23</v>
      </c>
      <c r="N3028" s="832">
        <v>1</v>
      </c>
      <c r="O3028" s="832">
        <v>66.149999999999991</v>
      </c>
      <c r="P3028" s="849"/>
      <c r="Q3028" s="849"/>
      <c r="R3028" s="837"/>
      <c r="S3028" s="850"/>
    </row>
    <row r="3029" spans="1:19" ht="14.45" customHeight="1" x14ac:dyDescent="0.2">
      <c r="A3029" s="831" t="s">
        <v>6366</v>
      </c>
      <c r="B3029" s="832" t="s">
        <v>6743</v>
      </c>
      <c r="C3029" s="832" t="s">
        <v>616</v>
      </c>
      <c r="D3029" s="832" t="s">
        <v>3286</v>
      </c>
      <c r="E3029" s="832" t="s">
        <v>6368</v>
      </c>
      <c r="F3029" s="832" t="s">
        <v>6491</v>
      </c>
      <c r="G3029" s="832" t="s">
        <v>6488</v>
      </c>
      <c r="H3029" s="849"/>
      <c r="I3029" s="849"/>
      <c r="J3029" s="832"/>
      <c r="K3029" s="832"/>
      <c r="L3029" s="849">
        <v>1.03</v>
      </c>
      <c r="M3029" s="849">
        <v>756.84</v>
      </c>
      <c r="N3029" s="832">
        <v>1</v>
      </c>
      <c r="O3029" s="832">
        <v>734.79611650485435</v>
      </c>
      <c r="P3029" s="849"/>
      <c r="Q3029" s="849"/>
      <c r="R3029" s="837"/>
      <c r="S3029" s="850"/>
    </row>
    <row r="3030" spans="1:19" ht="14.45" customHeight="1" x14ac:dyDescent="0.2">
      <c r="A3030" s="831" t="s">
        <v>6366</v>
      </c>
      <c r="B3030" s="832" t="s">
        <v>6743</v>
      </c>
      <c r="C3030" s="832" t="s">
        <v>616</v>
      </c>
      <c r="D3030" s="832" t="s">
        <v>3286</v>
      </c>
      <c r="E3030" s="832" t="s">
        <v>6368</v>
      </c>
      <c r="F3030" s="832" t="s">
        <v>6535</v>
      </c>
      <c r="G3030" s="832" t="s">
        <v>3029</v>
      </c>
      <c r="H3030" s="849"/>
      <c r="I3030" s="849"/>
      <c r="J3030" s="832"/>
      <c r="K3030" s="832"/>
      <c r="L3030" s="849">
        <v>0.05</v>
      </c>
      <c r="M3030" s="849">
        <v>13.7</v>
      </c>
      <c r="N3030" s="832">
        <v>1</v>
      </c>
      <c r="O3030" s="832">
        <v>273.99999999999994</v>
      </c>
      <c r="P3030" s="849"/>
      <c r="Q3030" s="849"/>
      <c r="R3030" s="837"/>
      <c r="S3030" s="850"/>
    </row>
    <row r="3031" spans="1:19" ht="14.45" customHeight="1" x14ac:dyDescent="0.2">
      <c r="A3031" s="831" t="s">
        <v>6366</v>
      </c>
      <c r="B3031" s="832" t="s">
        <v>6743</v>
      </c>
      <c r="C3031" s="832" t="s">
        <v>616</v>
      </c>
      <c r="D3031" s="832" t="s">
        <v>3286</v>
      </c>
      <c r="E3031" s="832" t="s">
        <v>6368</v>
      </c>
      <c r="F3031" s="832" t="s">
        <v>6600</v>
      </c>
      <c r="G3031" s="832" t="s">
        <v>2816</v>
      </c>
      <c r="H3031" s="849"/>
      <c r="I3031" s="849"/>
      <c r="J3031" s="832"/>
      <c r="K3031" s="832"/>
      <c r="L3031" s="849">
        <v>1</v>
      </c>
      <c r="M3031" s="849">
        <v>486.21</v>
      </c>
      <c r="N3031" s="832">
        <v>1</v>
      </c>
      <c r="O3031" s="832">
        <v>486.21</v>
      </c>
      <c r="P3031" s="849"/>
      <c r="Q3031" s="849"/>
      <c r="R3031" s="837"/>
      <c r="S3031" s="850"/>
    </row>
    <row r="3032" spans="1:19" ht="14.45" customHeight="1" x14ac:dyDescent="0.2">
      <c r="A3032" s="831" t="s">
        <v>6366</v>
      </c>
      <c r="B3032" s="832" t="s">
        <v>6743</v>
      </c>
      <c r="C3032" s="832" t="s">
        <v>616</v>
      </c>
      <c r="D3032" s="832" t="s">
        <v>3286</v>
      </c>
      <c r="E3032" s="832" t="s">
        <v>6657</v>
      </c>
      <c r="F3032" s="832" t="s">
        <v>6660</v>
      </c>
      <c r="G3032" s="832" t="s">
        <v>6661</v>
      </c>
      <c r="H3032" s="849"/>
      <c r="I3032" s="849"/>
      <c r="J3032" s="832"/>
      <c r="K3032" s="832"/>
      <c r="L3032" s="849">
        <v>1</v>
      </c>
      <c r="M3032" s="849">
        <v>121</v>
      </c>
      <c r="N3032" s="832">
        <v>1</v>
      </c>
      <c r="O3032" s="832">
        <v>121</v>
      </c>
      <c r="P3032" s="849"/>
      <c r="Q3032" s="849"/>
      <c r="R3032" s="837"/>
      <c r="S3032" s="850"/>
    </row>
    <row r="3033" spans="1:19" ht="14.45" customHeight="1" x14ac:dyDescent="0.2">
      <c r="A3033" s="831" t="s">
        <v>6366</v>
      </c>
      <c r="B3033" s="832" t="s">
        <v>6743</v>
      </c>
      <c r="C3033" s="832" t="s">
        <v>616</v>
      </c>
      <c r="D3033" s="832" t="s">
        <v>3286</v>
      </c>
      <c r="E3033" s="832" t="s">
        <v>6657</v>
      </c>
      <c r="F3033" s="832" t="s">
        <v>6666</v>
      </c>
      <c r="G3033" s="832" t="s">
        <v>6667</v>
      </c>
      <c r="H3033" s="849"/>
      <c r="I3033" s="849"/>
      <c r="J3033" s="832"/>
      <c r="K3033" s="832"/>
      <c r="L3033" s="849">
        <v>1</v>
      </c>
      <c r="M3033" s="849">
        <v>37</v>
      </c>
      <c r="N3033" s="832">
        <v>1</v>
      </c>
      <c r="O3033" s="832">
        <v>37</v>
      </c>
      <c r="P3033" s="849"/>
      <c r="Q3033" s="849"/>
      <c r="R3033" s="837"/>
      <c r="S3033" s="850"/>
    </row>
    <row r="3034" spans="1:19" ht="14.45" customHeight="1" x14ac:dyDescent="0.2">
      <c r="A3034" s="831" t="s">
        <v>6366</v>
      </c>
      <c r="B3034" s="832" t="s">
        <v>6743</v>
      </c>
      <c r="C3034" s="832" t="s">
        <v>616</v>
      </c>
      <c r="D3034" s="832" t="s">
        <v>3286</v>
      </c>
      <c r="E3034" s="832" t="s">
        <v>6657</v>
      </c>
      <c r="F3034" s="832" t="s">
        <v>6684</v>
      </c>
      <c r="G3034" s="832" t="s">
        <v>6685</v>
      </c>
      <c r="H3034" s="849"/>
      <c r="I3034" s="849"/>
      <c r="J3034" s="832"/>
      <c r="K3034" s="832"/>
      <c r="L3034" s="849">
        <v>1</v>
      </c>
      <c r="M3034" s="849">
        <v>37</v>
      </c>
      <c r="N3034" s="832">
        <v>1</v>
      </c>
      <c r="O3034" s="832">
        <v>37</v>
      </c>
      <c r="P3034" s="849"/>
      <c r="Q3034" s="849"/>
      <c r="R3034" s="837"/>
      <c r="S3034" s="850"/>
    </row>
    <row r="3035" spans="1:19" ht="14.45" customHeight="1" x14ac:dyDescent="0.2">
      <c r="A3035" s="831" t="s">
        <v>6366</v>
      </c>
      <c r="B3035" s="832" t="s">
        <v>6743</v>
      </c>
      <c r="C3035" s="832" t="s">
        <v>616</v>
      </c>
      <c r="D3035" s="832" t="s">
        <v>3287</v>
      </c>
      <c r="E3035" s="832" t="s">
        <v>6368</v>
      </c>
      <c r="F3035" s="832" t="s">
        <v>6369</v>
      </c>
      <c r="G3035" s="832" t="s">
        <v>6370</v>
      </c>
      <c r="H3035" s="849"/>
      <c r="I3035" s="849"/>
      <c r="J3035" s="832"/>
      <c r="K3035" s="832"/>
      <c r="L3035" s="849">
        <v>1</v>
      </c>
      <c r="M3035" s="849">
        <v>54.1</v>
      </c>
      <c r="N3035" s="832">
        <v>1</v>
      </c>
      <c r="O3035" s="832">
        <v>54.1</v>
      </c>
      <c r="P3035" s="849">
        <v>0.4</v>
      </c>
      <c r="Q3035" s="849">
        <v>21.76</v>
      </c>
      <c r="R3035" s="837">
        <v>0.40221811460258783</v>
      </c>
      <c r="S3035" s="850">
        <v>54.4</v>
      </c>
    </row>
    <row r="3036" spans="1:19" ht="14.45" customHeight="1" x14ac:dyDescent="0.2">
      <c r="A3036" s="831" t="s">
        <v>6366</v>
      </c>
      <c r="B3036" s="832" t="s">
        <v>6743</v>
      </c>
      <c r="C3036" s="832" t="s">
        <v>616</v>
      </c>
      <c r="D3036" s="832" t="s">
        <v>3287</v>
      </c>
      <c r="E3036" s="832" t="s">
        <v>6368</v>
      </c>
      <c r="F3036" s="832" t="s">
        <v>6371</v>
      </c>
      <c r="G3036" s="832" t="s">
        <v>6370</v>
      </c>
      <c r="H3036" s="849">
        <v>0.2</v>
      </c>
      <c r="I3036" s="849">
        <v>21.65</v>
      </c>
      <c r="J3036" s="832">
        <v>0.5</v>
      </c>
      <c r="K3036" s="832">
        <v>108.24999999999999</v>
      </c>
      <c r="L3036" s="849">
        <v>0.4</v>
      </c>
      <c r="M3036" s="849">
        <v>43.3</v>
      </c>
      <c r="N3036" s="832">
        <v>1</v>
      </c>
      <c r="O3036" s="832">
        <v>108.24999999999999</v>
      </c>
      <c r="P3036" s="849">
        <v>0.60000000000000009</v>
      </c>
      <c r="Q3036" s="849">
        <v>65.319999999999993</v>
      </c>
      <c r="R3036" s="837">
        <v>1.5085450346420324</v>
      </c>
      <c r="S3036" s="850">
        <v>108.86666666666665</v>
      </c>
    </row>
    <row r="3037" spans="1:19" ht="14.45" customHeight="1" x14ac:dyDescent="0.2">
      <c r="A3037" s="831" t="s">
        <v>6366</v>
      </c>
      <c r="B3037" s="832" t="s">
        <v>6743</v>
      </c>
      <c r="C3037" s="832" t="s">
        <v>616</v>
      </c>
      <c r="D3037" s="832" t="s">
        <v>3287</v>
      </c>
      <c r="E3037" s="832" t="s">
        <v>6368</v>
      </c>
      <c r="F3037" s="832" t="s">
        <v>6375</v>
      </c>
      <c r="G3037" s="832" t="s">
        <v>6376</v>
      </c>
      <c r="H3037" s="849"/>
      <c r="I3037" s="849"/>
      <c r="J3037" s="832"/>
      <c r="K3037" s="832"/>
      <c r="L3037" s="849">
        <v>1.2000000000000002</v>
      </c>
      <c r="M3037" s="849">
        <v>15.43</v>
      </c>
      <c r="N3037" s="832">
        <v>1</v>
      </c>
      <c r="O3037" s="832">
        <v>12.858333333333331</v>
      </c>
      <c r="P3037" s="849"/>
      <c r="Q3037" s="849"/>
      <c r="R3037" s="837"/>
      <c r="S3037" s="850"/>
    </row>
    <row r="3038" spans="1:19" ht="14.45" customHeight="1" x14ac:dyDescent="0.2">
      <c r="A3038" s="831" t="s">
        <v>6366</v>
      </c>
      <c r="B3038" s="832" t="s">
        <v>6743</v>
      </c>
      <c r="C3038" s="832" t="s">
        <v>616</v>
      </c>
      <c r="D3038" s="832" t="s">
        <v>3287</v>
      </c>
      <c r="E3038" s="832" t="s">
        <v>6368</v>
      </c>
      <c r="F3038" s="832" t="s">
        <v>6377</v>
      </c>
      <c r="G3038" s="832" t="s">
        <v>6378</v>
      </c>
      <c r="H3038" s="849">
        <v>4</v>
      </c>
      <c r="I3038" s="849">
        <v>821.6</v>
      </c>
      <c r="J3038" s="832">
        <v>0.50301835502712233</v>
      </c>
      <c r="K3038" s="832">
        <v>205.4</v>
      </c>
      <c r="L3038" s="849">
        <v>9.1</v>
      </c>
      <c r="M3038" s="849">
        <v>1633.34</v>
      </c>
      <c r="N3038" s="832">
        <v>1</v>
      </c>
      <c r="O3038" s="832">
        <v>179.48791208791209</v>
      </c>
      <c r="P3038" s="849">
        <v>10.700000000000001</v>
      </c>
      <c r="Q3038" s="849">
        <v>1980.0199999999998</v>
      </c>
      <c r="R3038" s="837">
        <v>1.2122521948890004</v>
      </c>
      <c r="S3038" s="850">
        <v>185.04859813084107</v>
      </c>
    </row>
    <row r="3039" spans="1:19" ht="14.45" customHeight="1" x14ac:dyDescent="0.2">
      <c r="A3039" s="831" t="s">
        <v>6366</v>
      </c>
      <c r="B3039" s="832" t="s">
        <v>6743</v>
      </c>
      <c r="C3039" s="832" t="s">
        <v>616</v>
      </c>
      <c r="D3039" s="832" t="s">
        <v>3287</v>
      </c>
      <c r="E3039" s="832" t="s">
        <v>6368</v>
      </c>
      <c r="F3039" s="832" t="s">
        <v>6379</v>
      </c>
      <c r="G3039" s="832" t="s">
        <v>6380</v>
      </c>
      <c r="H3039" s="849">
        <v>1</v>
      </c>
      <c r="I3039" s="849">
        <v>6372.54</v>
      </c>
      <c r="J3039" s="832"/>
      <c r="K3039" s="832">
        <v>6372.54</v>
      </c>
      <c r="L3039" s="849"/>
      <c r="M3039" s="849"/>
      <c r="N3039" s="832"/>
      <c r="O3039" s="832"/>
      <c r="P3039" s="849"/>
      <c r="Q3039" s="849"/>
      <c r="R3039" s="837"/>
      <c r="S3039" s="850"/>
    </row>
    <row r="3040" spans="1:19" ht="14.45" customHeight="1" x14ac:dyDescent="0.2">
      <c r="A3040" s="831" t="s">
        <v>6366</v>
      </c>
      <c r="B3040" s="832" t="s">
        <v>6743</v>
      </c>
      <c r="C3040" s="832" t="s">
        <v>616</v>
      </c>
      <c r="D3040" s="832" t="s">
        <v>3287</v>
      </c>
      <c r="E3040" s="832" t="s">
        <v>6368</v>
      </c>
      <c r="F3040" s="832" t="s">
        <v>6382</v>
      </c>
      <c r="G3040" s="832" t="s">
        <v>1496</v>
      </c>
      <c r="H3040" s="849"/>
      <c r="I3040" s="849"/>
      <c r="J3040" s="832"/>
      <c r="K3040" s="832"/>
      <c r="L3040" s="849">
        <v>167</v>
      </c>
      <c r="M3040" s="849">
        <v>2269.42</v>
      </c>
      <c r="N3040" s="832">
        <v>1</v>
      </c>
      <c r="O3040" s="832">
        <v>13.589341317365269</v>
      </c>
      <c r="P3040" s="849">
        <v>8</v>
      </c>
      <c r="Q3040" s="849">
        <v>106.96</v>
      </c>
      <c r="R3040" s="837">
        <v>4.7130985009385652E-2</v>
      </c>
      <c r="S3040" s="850">
        <v>13.37</v>
      </c>
    </row>
    <row r="3041" spans="1:19" ht="14.45" customHeight="1" x14ac:dyDescent="0.2">
      <c r="A3041" s="831" t="s">
        <v>6366</v>
      </c>
      <c r="B3041" s="832" t="s">
        <v>6743</v>
      </c>
      <c r="C3041" s="832" t="s">
        <v>616</v>
      </c>
      <c r="D3041" s="832" t="s">
        <v>3287</v>
      </c>
      <c r="E3041" s="832" t="s">
        <v>6368</v>
      </c>
      <c r="F3041" s="832" t="s">
        <v>6401</v>
      </c>
      <c r="G3041" s="832" t="s">
        <v>6402</v>
      </c>
      <c r="H3041" s="849"/>
      <c r="I3041" s="849"/>
      <c r="J3041" s="832"/>
      <c r="K3041" s="832"/>
      <c r="L3041" s="849"/>
      <c r="M3041" s="849"/>
      <c r="N3041" s="832"/>
      <c r="O3041" s="832"/>
      <c r="P3041" s="849">
        <v>4</v>
      </c>
      <c r="Q3041" s="849">
        <v>33038.6</v>
      </c>
      <c r="R3041" s="837"/>
      <c r="S3041" s="850">
        <v>8259.65</v>
      </c>
    </row>
    <row r="3042" spans="1:19" ht="14.45" customHeight="1" x14ac:dyDescent="0.2">
      <c r="A3042" s="831" t="s">
        <v>6366</v>
      </c>
      <c r="B3042" s="832" t="s">
        <v>6743</v>
      </c>
      <c r="C3042" s="832" t="s">
        <v>616</v>
      </c>
      <c r="D3042" s="832" t="s">
        <v>3287</v>
      </c>
      <c r="E3042" s="832" t="s">
        <v>6368</v>
      </c>
      <c r="F3042" s="832" t="s">
        <v>6423</v>
      </c>
      <c r="G3042" s="832" t="s">
        <v>1445</v>
      </c>
      <c r="H3042" s="849">
        <v>8</v>
      </c>
      <c r="I3042" s="849">
        <v>1457.1999999999998</v>
      </c>
      <c r="J3042" s="832">
        <v>0.41955666116739943</v>
      </c>
      <c r="K3042" s="832">
        <v>182.14999999999998</v>
      </c>
      <c r="L3042" s="849">
        <v>19.400000000000002</v>
      </c>
      <c r="M3042" s="849">
        <v>3473.1899999999996</v>
      </c>
      <c r="N3042" s="832">
        <v>1</v>
      </c>
      <c r="O3042" s="832">
        <v>179.03041237113399</v>
      </c>
      <c r="P3042" s="849">
        <v>21.2</v>
      </c>
      <c r="Q3042" s="849">
        <v>3716.47</v>
      </c>
      <c r="R3042" s="837">
        <v>1.070045117024983</v>
      </c>
      <c r="S3042" s="850">
        <v>175.30518867924528</v>
      </c>
    </row>
    <row r="3043" spans="1:19" ht="14.45" customHeight="1" x14ac:dyDescent="0.2">
      <c r="A3043" s="831" t="s">
        <v>6366</v>
      </c>
      <c r="B3043" s="832" t="s">
        <v>6743</v>
      </c>
      <c r="C3043" s="832" t="s">
        <v>616</v>
      </c>
      <c r="D3043" s="832" t="s">
        <v>3287</v>
      </c>
      <c r="E3043" s="832" t="s">
        <v>6368</v>
      </c>
      <c r="F3043" s="832" t="s">
        <v>6424</v>
      </c>
      <c r="G3043" s="832" t="s">
        <v>881</v>
      </c>
      <c r="H3043" s="849">
        <v>9.4</v>
      </c>
      <c r="I3043" s="849">
        <v>762.97</v>
      </c>
      <c r="J3043" s="832">
        <v>1.2559176954732509</v>
      </c>
      <c r="K3043" s="832">
        <v>81.167021276595747</v>
      </c>
      <c r="L3043" s="849">
        <v>9.1999999999999993</v>
      </c>
      <c r="M3043" s="849">
        <v>607.50000000000011</v>
      </c>
      <c r="N3043" s="832">
        <v>1</v>
      </c>
      <c r="O3043" s="832">
        <v>66.032608695652186</v>
      </c>
      <c r="P3043" s="849">
        <v>6.1999999999999993</v>
      </c>
      <c r="Q3043" s="849">
        <v>372.56</v>
      </c>
      <c r="R3043" s="837">
        <v>0.61326748971193401</v>
      </c>
      <c r="S3043" s="850">
        <v>60.090322580645172</v>
      </c>
    </row>
    <row r="3044" spans="1:19" ht="14.45" customHeight="1" x14ac:dyDescent="0.2">
      <c r="A3044" s="831" t="s">
        <v>6366</v>
      </c>
      <c r="B3044" s="832" t="s">
        <v>6743</v>
      </c>
      <c r="C3044" s="832" t="s">
        <v>616</v>
      </c>
      <c r="D3044" s="832" t="s">
        <v>3287</v>
      </c>
      <c r="E3044" s="832" t="s">
        <v>6368</v>
      </c>
      <c r="F3044" s="832" t="s">
        <v>6425</v>
      </c>
      <c r="G3044" s="832" t="s">
        <v>3373</v>
      </c>
      <c r="H3044" s="849"/>
      <c r="I3044" s="849"/>
      <c r="J3044" s="832"/>
      <c r="K3044" s="832"/>
      <c r="L3044" s="849">
        <v>0.51</v>
      </c>
      <c r="M3044" s="849">
        <v>349.90999999999997</v>
      </c>
      <c r="N3044" s="832">
        <v>1</v>
      </c>
      <c r="O3044" s="832">
        <v>686.09803921568619</v>
      </c>
      <c r="P3044" s="849">
        <v>0.70000000000000007</v>
      </c>
      <c r="Q3044" s="849">
        <v>480.31</v>
      </c>
      <c r="R3044" s="837">
        <v>1.3726672572947332</v>
      </c>
      <c r="S3044" s="850">
        <v>686.15714285714284</v>
      </c>
    </row>
    <row r="3045" spans="1:19" ht="14.45" customHeight="1" x14ac:dyDescent="0.2">
      <c r="A3045" s="831" t="s">
        <v>6366</v>
      </c>
      <c r="B3045" s="832" t="s">
        <v>6743</v>
      </c>
      <c r="C3045" s="832" t="s">
        <v>616</v>
      </c>
      <c r="D3045" s="832" t="s">
        <v>3287</v>
      </c>
      <c r="E3045" s="832" t="s">
        <v>6368</v>
      </c>
      <c r="F3045" s="832" t="s">
        <v>6426</v>
      </c>
      <c r="G3045" s="832" t="s">
        <v>3373</v>
      </c>
      <c r="H3045" s="849"/>
      <c r="I3045" s="849"/>
      <c r="J3045" s="832"/>
      <c r="K3045" s="832"/>
      <c r="L3045" s="849">
        <v>0.15</v>
      </c>
      <c r="M3045" s="849">
        <v>25.73</v>
      </c>
      <c r="N3045" s="832">
        <v>1</v>
      </c>
      <c r="O3045" s="832">
        <v>171.53333333333333</v>
      </c>
      <c r="P3045" s="849"/>
      <c r="Q3045" s="849"/>
      <c r="R3045" s="837"/>
      <c r="S3045" s="850"/>
    </row>
    <row r="3046" spans="1:19" ht="14.45" customHeight="1" x14ac:dyDescent="0.2">
      <c r="A3046" s="831" t="s">
        <v>6366</v>
      </c>
      <c r="B3046" s="832" t="s">
        <v>6743</v>
      </c>
      <c r="C3046" s="832" t="s">
        <v>616</v>
      </c>
      <c r="D3046" s="832" t="s">
        <v>3287</v>
      </c>
      <c r="E3046" s="832" t="s">
        <v>6368</v>
      </c>
      <c r="F3046" s="832" t="s">
        <v>6427</v>
      </c>
      <c r="G3046" s="832" t="s">
        <v>3373</v>
      </c>
      <c r="H3046" s="849">
        <v>1</v>
      </c>
      <c r="I3046" s="849">
        <v>343.09</v>
      </c>
      <c r="J3046" s="832">
        <v>0.14450884094719019</v>
      </c>
      <c r="K3046" s="832">
        <v>343.09</v>
      </c>
      <c r="L3046" s="849">
        <v>6.92</v>
      </c>
      <c r="M3046" s="849">
        <v>2374.1799999999998</v>
      </c>
      <c r="N3046" s="832">
        <v>1</v>
      </c>
      <c r="O3046" s="832">
        <v>343.08959537572252</v>
      </c>
      <c r="P3046" s="849">
        <v>3</v>
      </c>
      <c r="Q3046" s="849">
        <v>1029.27</v>
      </c>
      <c r="R3046" s="837">
        <v>0.43352652284157056</v>
      </c>
      <c r="S3046" s="850">
        <v>343.09</v>
      </c>
    </row>
    <row r="3047" spans="1:19" ht="14.45" customHeight="1" x14ac:dyDescent="0.2">
      <c r="A3047" s="831" t="s">
        <v>6366</v>
      </c>
      <c r="B3047" s="832" t="s">
        <v>6743</v>
      </c>
      <c r="C3047" s="832" t="s">
        <v>616</v>
      </c>
      <c r="D3047" s="832" t="s">
        <v>3287</v>
      </c>
      <c r="E3047" s="832" t="s">
        <v>6368</v>
      </c>
      <c r="F3047" s="832" t="s">
        <v>6428</v>
      </c>
      <c r="G3047" s="832" t="s">
        <v>1559</v>
      </c>
      <c r="H3047" s="849"/>
      <c r="I3047" s="849"/>
      <c r="J3047" s="832"/>
      <c r="K3047" s="832"/>
      <c r="L3047" s="849">
        <v>0.2</v>
      </c>
      <c r="M3047" s="849">
        <v>8.93</v>
      </c>
      <c r="N3047" s="832">
        <v>1</v>
      </c>
      <c r="O3047" s="832">
        <v>44.65</v>
      </c>
      <c r="P3047" s="849"/>
      <c r="Q3047" s="849"/>
      <c r="R3047" s="837"/>
      <c r="S3047" s="850"/>
    </row>
    <row r="3048" spans="1:19" ht="14.45" customHeight="1" x14ac:dyDescent="0.2">
      <c r="A3048" s="831" t="s">
        <v>6366</v>
      </c>
      <c r="B3048" s="832" t="s">
        <v>6743</v>
      </c>
      <c r="C3048" s="832" t="s">
        <v>616</v>
      </c>
      <c r="D3048" s="832" t="s">
        <v>3287</v>
      </c>
      <c r="E3048" s="832" t="s">
        <v>6368</v>
      </c>
      <c r="F3048" s="832" t="s">
        <v>6430</v>
      </c>
      <c r="G3048" s="832" t="s">
        <v>6431</v>
      </c>
      <c r="H3048" s="849"/>
      <c r="I3048" s="849"/>
      <c r="J3048" s="832"/>
      <c r="K3048" s="832"/>
      <c r="L3048" s="849">
        <v>0.02</v>
      </c>
      <c r="M3048" s="849">
        <v>4.1500000000000004</v>
      </c>
      <c r="N3048" s="832">
        <v>1</v>
      </c>
      <c r="O3048" s="832">
        <v>207.5</v>
      </c>
      <c r="P3048" s="849"/>
      <c r="Q3048" s="849"/>
      <c r="R3048" s="837"/>
      <c r="S3048" s="850"/>
    </row>
    <row r="3049" spans="1:19" ht="14.45" customHeight="1" x14ac:dyDescent="0.2">
      <c r="A3049" s="831" t="s">
        <v>6366</v>
      </c>
      <c r="B3049" s="832" t="s">
        <v>6743</v>
      </c>
      <c r="C3049" s="832" t="s">
        <v>616</v>
      </c>
      <c r="D3049" s="832" t="s">
        <v>3287</v>
      </c>
      <c r="E3049" s="832" t="s">
        <v>6368</v>
      </c>
      <c r="F3049" s="832" t="s">
        <v>6432</v>
      </c>
      <c r="G3049" s="832" t="s">
        <v>6433</v>
      </c>
      <c r="H3049" s="849">
        <v>5.3999999999999995</v>
      </c>
      <c r="I3049" s="849">
        <v>633.47</v>
      </c>
      <c r="J3049" s="832">
        <v>2.7002131287297528</v>
      </c>
      <c r="K3049" s="832">
        <v>117.30925925925928</v>
      </c>
      <c r="L3049" s="849">
        <v>2</v>
      </c>
      <c r="M3049" s="849">
        <v>234.6</v>
      </c>
      <c r="N3049" s="832">
        <v>1</v>
      </c>
      <c r="O3049" s="832">
        <v>117.3</v>
      </c>
      <c r="P3049" s="849">
        <v>7.6000000000000005</v>
      </c>
      <c r="Q3049" s="849">
        <v>891.48</v>
      </c>
      <c r="R3049" s="837">
        <v>3.8000000000000003</v>
      </c>
      <c r="S3049" s="850">
        <v>117.3</v>
      </c>
    </row>
    <row r="3050" spans="1:19" ht="14.45" customHeight="1" x14ac:dyDescent="0.2">
      <c r="A3050" s="831" t="s">
        <v>6366</v>
      </c>
      <c r="B3050" s="832" t="s">
        <v>6743</v>
      </c>
      <c r="C3050" s="832" t="s">
        <v>616</v>
      </c>
      <c r="D3050" s="832" t="s">
        <v>3287</v>
      </c>
      <c r="E3050" s="832" t="s">
        <v>6368</v>
      </c>
      <c r="F3050" s="832" t="s">
        <v>6434</v>
      </c>
      <c r="G3050" s="832" t="s">
        <v>1451</v>
      </c>
      <c r="H3050" s="849"/>
      <c r="I3050" s="849"/>
      <c r="J3050" s="832"/>
      <c r="K3050" s="832"/>
      <c r="L3050" s="849">
        <v>0.8</v>
      </c>
      <c r="M3050" s="849">
        <v>57.65</v>
      </c>
      <c r="N3050" s="832">
        <v>1</v>
      </c>
      <c r="O3050" s="832">
        <v>72.0625</v>
      </c>
      <c r="P3050" s="849"/>
      <c r="Q3050" s="849"/>
      <c r="R3050" s="837"/>
      <c r="S3050" s="850"/>
    </row>
    <row r="3051" spans="1:19" ht="14.45" customHeight="1" x14ac:dyDescent="0.2">
      <c r="A3051" s="831" t="s">
        <v>6366</v>
      </c>
      <c r="B3051" s="832" t="s">
        <v>6743</v>
      </c>
      <c r="C3051" s="832" t="s">
        <v>616</v>
      </c>
      <c r="D3051" s="832" t="s">
        <v>3287</v>
      </c>
      <c r="E3051" s="832" t="s">
        <v>6368</v>
      </c>
      <c r="F3051" s="832" t="s">
        <v>6438</v>
      </c>
      <c r="G3051" s="832" t="s">
        <v>1936</v>
      </c>
      <c r="H3051" s="849"/>
      <c r="I3051" s="849"/>
      <c r="J3051" s="832"/>
      <c r="K3051" s="832"/>
      <c r="L3051" s="849">
        <v>0.09</v>
      </c>
      <c r="M3051" s="849">
        <v>18.059999999999999</v>
      </c>
      <c r="N3051" s="832">
        <v>1</v>
      </c>
      <c r="O3051" s="832">
        <v>200.66666666666666</v>
      </c>
      <c r="P3051" s="849">
        <v>0.03</v>
      </c>
      <c r="Q3051" s="849">
        <v>6.02</v>
      </c>
      <c r="R3051" s="837">
        <v>0.33333333333333331</v>
      </c>
      <c r="S3051" s="850">
        <v>200.66666666666666</v>
      </c>
    </row>
    <row r="3052" spans="1:19" ht="14.45" customHeight="1" x14ac:dyDescent="0.2">
      <c r="A3052" s="831" t="s">
        <v>6366</v>
      </c>
      <c r="B3052" s="832" t="s">
        <v>6743</v>
      </c>
      <c r="C3052" s="832" t="s">
        <v>616</v>
      </c>
      <c r="D3052" s="832" t="s">
        <v>3287</v>
      </c>
      <c r="E3052" s="832" t="s">
        <v>6368</v>
      </c>
      <c r="F3052" s="832" t="s">
        <v>6439</v>
      </c>
      <c r="G3052" s="832" t="s">
        <v>2816</v>
      </c>
      <c r="H3052" s="849"/>
      <c r="I3052" s="849"/>
      <c r="J3052" s="832"/>
      <c r="K3052" s="832"/>
      <c r="L3052" s="849">
        <v>36.71</v>
      </c>
      <c r="M3052" s="849">
        <v>86374.7</v>
      </c>
      <c r="N3052" s="832">
        <v>1</v>
      </c>
      <c r="O3052" s="832">
        <v>2352.8929447017158</v>
      </c>
      <c r="P3052" s="849"/>
      <c r="Q3052" s="849"/>
      <c r="R3052" s="837"/>
      <c r="S3052" s="850"/>
    </row>
    <row r="3053" spans="1:19" ht="14.45" customHeight="1" x14ac:dyDescent="0.2">
      <c r="A3053" s="831" t="s">
        <v>6366</v>
      </c>
      <c r="B3053" s="832" t="s">
        <v>6743</v>
      </c>
      <c r="C3053" s="832" t="s">
        <v>616</v>
      </c>
      <c r="D3053" s="832" t="s">
        <v>3287</v>
      </c>
      <c r="E3053" s="832" t="s">
        <v>6368</v>
      </c>
      <c r="F3053" s="832" t="s">
        <v>6466</v>
      </c>
      <c r="G3053" s="832" t="s">
        <v>6467</v>
      </c>
      <c r="H3053" s="849"/>
      <c r="I3053" s="849"/>
      <c r="J3053" s="832"/>
      <c r="K3053" s="832"/>
      <c r="L3053" s="849"/>
      <c r="M3053" s="849"/>
      <c r="N3053" s="832"/>
      <c r="O3053" s="832"/>
      <c r="P3053" s="849">
        <v>10</v>
      </c>
      <c r="Q3053" s="849">
        <v>67066</v>
      </c>
      <c r="R3053" s="837"/>
      <c r="S3053" s="850">
        <v>6706.6</v>
      </c>
    </row>
    <row r="3054" spans="1:19" ht="14.45" customHeight="1" x14ac:dyDescent="0.2">
      <c r="A3054" s="831" t="s">
        <v>6366</v>
      </c>
      <c r="B3054" s="832" t="s">
        <v>6743</v>
      </c>
      <c r="C3054" s="832" t="s">
        <v>616</v>
      </c>
      <c r="D3054" s="832" t="s">
        <v>3287</v>
      </c>
      <c r="E3054" s="832" t="s">
        <v>6368</v>
      </c>
      <c r="F3054" s="832" t="s">
        <v>6468</v>
      </c>
      <c r="G3054" s="832" t="s">
        <v>2797</v>
      </c>
      <c r="H3054" s="849"/>
      <c r="I3054" s="849"/>
      <c r="J3054" s="832"/>
      <c r="K3054" s="832"/>
      <c r="L3054" s="849">
        <v>1</v>
      </c>
      <c r="M3054" s="849">
        <v>476.53</v>
      </c>
      <c r="N3054" s="832">
        <v>1</v>
      </c>
      <c r="O3054" s="832">
        <v>476.53</v>
      </c>
      <c r="P3054" s="849"/>
      <c r="Q3054" s="849"/>
      <c r="R3054" s="837"/>
      <c r="S3054" s="850"/>
    </row>
    <row r="3055" spans="1:19" ht="14.45" customHeight="1" x14ac:dyDescent="0.2">
      <c r="A3055" s="831" t="s">
        <v>6366</v>
      </c>
      <c r="B3055" s="832" t="s">
        <v>6743</v>
      </c>
      <c r="C3055" s="832" t="s">
        <v>616</v>
      </c>
      <c r="D3055" s="832" t="s">
        <v>3287</v>
      </c>
      <c r="E3055" s="832" t="s">
        <v>6368</v>
      </c>
      <c r="F3055" s="832" t="s">
        <v>6471</v>
      </c>
      <c r="G3055" s="832" t="s">
        <v>2831</v>
      </c>
      <c r="H3055" s="849"/>
      <c r="I3055" s="849"/>
      <c r="J3055" s="832"/>
      <c r="K3055" s="832"/>
      <c r="L3055" s="849"/>
      <c r="M3055" s="849"/>
      <c r="N3055" s="832"/>
      <c r="O3055" s="832"/>
      <c r="P3055" s="849">
        <v>1.2</v>
      </c>
      <c r="Q3055" s="849">
        <v>692.04</v>
      </c>
      <c r="R3055" s="837"/>
      <c r="S3055" s="850">
        <v>576.70000000000005</v>
      </c>
    </row>
    <row r="3056" spans="1:19" ht="14.45" customHeight="1" x14ac:dyDescent="0.2">
      <c r="A3056" s="831" t="s">
        <v>6366</v>
      </c>
      <c r="B3056" s="832" t="s">
        <v>6743</v>
      </c>
      <c r="C3056" s="832" t="s">
        <v>616</v>
      </c>
      <c r="D3056" s="832" t="s">
        <v>3287</v>
      </c>
      <c r="E3056" s="832" t="s">
        <v>6368</v>
      </c>
      <c r="F3056" s="832" t="s">
        <v>6487</v>
      </c>
      <c r="G3056" s="832" t="s">
        <v>6488</v>
      </c>
      <c r="H3056" s="849">
        <v>7.7100000000000009</v>
      </c>
      <c r="I3056" s="849">
        <v>8358.33</v>
      </c>
      <c r="J3056" s="832">
        <v>1.0739462045890822</v>
      </c>
      <c r="K3056" s="832">
        <v>1084.089494163424</v>
      </c>
      <c r="L3056" s="849">
        <v>11.669999999999998</v>
      </c>
      <c r="M3056" s="849">
        <v>7782.82</v>
      </c>
      <c r="N3056" s="832">
        <v>1</v>
      </c>
      <c r="O3056" s="832">
        <v>666.90831191088273</v>
      </c>
      <c r="P3056" s="849">
        <v>21.87</v>
      </c>
      <c r="Q3056" s="849">
        <v>11499.26</v>
      </c>
      <c r="R3056" s="837">
        <v>1.4775184316224712</v>
      </c>
      <c r="S3056" s="850">
        <v>525.8006401463191</v>
      </c>
    </row>
    <row r="3057" spans="1:19" ht="14.45" customHeight="1" x14ac:dyDescent="0.2">
      <c r="A3057" s="831" t="s">
        <v>6366</v>
      </c>
      <c r="B3057" s="832" t="s">
        <v>6743</v>
      </c>
      <c r="C3057" s="832" t="s">
        <v>616</v>
      </c>
      <c r="D3057" s="832" t="s">
        <v>3287</v>
      </c>
      <c r="E3057" s="832" t="s">
        <v>6368</v>
      </c>
      <c r="F3057" s="832" t="s">
        <v>6489</v>
      </c>
      <c r="G3057" s="832" t="s">
        <v>6488</v>
      </c>
      <c r="H3057" s="849">
        <v>26.990000000000002</v>
      </c>
      <c r="I3057" s="849">
        <v>9753.2999999999993</v>
      </c>
      <c r="J3057" s="832">
        <v>0.84207499961148147</v>
      </c>
      <c r="K3057" s="832">
        <v>361.36717302704699</v>
      </c>
      <c r="L3057" s="849">
        <v>35.96</v>
      </c>
      <c r="M3057" s="849">
        <v>11582.46</v>
      </c>
      <c r="N3057" s="832">
        <v>1</v>
      </c>
      <c r="O3057" s="832">
        <v>322.09288097886537</v>
      </c>
      <c r="P3057" s="849">
        <v>61.03</v>
      </c>
      <c r="Q3057" s="849">
        <v>13359.510000000002</v>
      </c>
      <c r="R3057" s="837">
        <v>1.1534259561440319</v>
      </c>
      <c r="S3057" s="850">
        <v>218.90070457152223</v>
      </c>
    </row>
    <row r="3058" spans="1:19" ht="14.45" customHeight="1" x14ac:dyDescent="0.2">
      <c r="A3058" s="831" t="s">
        <v>6366</v>
      </c>
      <c r="B3058" s="832" t="s">
        <v>6743</v>
      </c>
      <c r="C3058" s="832" t="s">
        <v>616</v>
      </c>
      <c r="D3058" s="832" t="s">
        <v>3287</v>
      </c>
      <c r="E3058" s="832" t="s">
        <v>6368</v>
      </c>
      <c r="F3058" s="832" t="s">
        <v>6490</v>
      </c>
      <c r="G3058" s="832" t="s">
        <v>6488</v>
      </c>
      <c r="H3058" s="849">
        <v>19.510000000000002</v>
      </c>
      <c r="I3058" s="849">
        <v>2349.91</v>
      </c>
      <c r="J3058" s="832">
        <v>1.0132023162260864</v>
      </c>
      <c r="K3058" s="832">
        <v>120.44643772424396</v>
      </c>
      <c r="L3058" s="849">
        <v>22.99</v>
      </c>
      <c r="M3058" s="849">
        <v>2319.29</v>
      </c>
      <c r="N3058" s="832">
        <v>1</v>
      </c>
      <c r="O3058" s="832">
        <v>100.88255763375381</v>
      </c>
      <c r="P3058" s="849">
        <v>54.32</v>
      </c>
      <c r="Q3058" s="849">
        <v>4302.13</v>
      </c>
      <c r="R3058" s="837">
        <v>1.8549340530938347</v>
      </c>
      <c r="S3058" s="850">
        <v>79.199742268041234</v>
      </c>
    </row>
    <row r="3059" spans="1:19" ht="14.45" customHeight="1" x14ac:dyDescent="0.2">
      <c r="A3059" s="831" t="s">
        <v>6366</v>
      </c>
      <c r="B3059" s="832" t="s">
        <v>6743</v>
      </c>
      <c r="C3059" s="832" t="s">
        <v>616</v>
      </c>
      <c r="D3059" s="832" t="s">
        <v>3287</v>
      </c>
      <c r="E3059" s="832" t="s">
        <v>6368</v>
      </c>
      <c r="F3059" s="832" t="s">
        <v>6491</v>
      </c>
      <c r="G3059" s="832" t="s">
        <v>6488</v>
      </c>
      <c r="H3059" s="849">
        <v>0.24</v>
      </c>
      <c r="I3059" s="849">
        <v>346.9</v>
      </c>
      <c r="J3059" s="832">
        <v>2.9257053024507946E-2</v>
      </c>
      <c r="K3059" s="832">
        <v>1445.4166666666665</v>
      </c>
      <c r="L3059" s="849">
        <v>10.719999999999999</v>
      </c>
      <c r="M3059" s="849">
        <v>11856.97</v>
      </c>
      <c r="N3059" s="832">
        <v>1</v>
      </c>
      <c r="O3059" s="832">
        <v>1106.0606343283582</v>
      </c>
      <c r="P3059" s="849">
        <v>13.25</v>
      </c>
      <c r="Q3059" s="849">
        <v>9736.11</v>
      </c>
      <c r="R3059" s="837">
        <v>0.82112968152909227</v>
      </c>
      <c r="S3059" s="850">
        <v>734.80075471698115</v>
      </c>
    </row>
    <row r="3060" spans="1:19" ht="14.45" customHeight="1" x14ac:dyDescent="0.2">
      <c r="A3060" s="831" t="s">
        <v>6366</v>
      </c>
      <c r="B3060" s="832" t="s">
        <v>6743</v>
      </c>
      <c r="C3060" s="832" t="s">
        <v>616</v>
      </c>
      <c r="D3060" s="832" t="s">
        <v>3287</v>
      </c>
      <c r="E3060" s="832" t="s">
        <v>6368</v>
      </c>
      <c r="F3060" s="832" t="s">
        <v>6492</v>
      </c>
      <c r="G3060" s="832" t="s">
        <v>6493</v>
      </c>
      <c r="H3060" s="849"/>
      <c r="I3060" s="849"/>
      <c r="J3060" s="832"/>
      <c r="K3060" s="832"/>
      <c r="L3060" s="849">
        <v>3.1799999999999997</v>
      </c>
      <c r="M3060" s="849">
        <v>1554.5</v>
      </c>
      <c r="N3060" s="832">
        <v>1</v>
      </c>
      <c r="O3060" s="832">
        <v>488.8364779874214</v>
      </c>
      <c r="P3060" s="849">
        <v>1.3199999999999998</v>
      </c>
      <c r="Q3060" s="849">
        <v>137.74</v>
      </c>
      <c r="R3060" s="837">
        <v>8.8607269218398205E-2</v>
      </c>
      <c r="S3060" s="850">
        <v>104.34848484848487</v>
      </c>
    </row>
    <row r="3061" spans="1:19" ht="14.45" customHeight="1" x14ac:dyDescent="0.2">
      <c r="A3061" s="831" t="s">
        <v>6366</v>
      </c>
      <c r="B3061" s="832" t="s">
        <v>6743</v>
      </c>
      <c r="C3061" s="832" t="s">
        <v>616</v>
      </c>
      <c r="D3061" s="832" t="s">
        <v>3287</v>
      </c>
      <c r="E3061" s="832" t="s">
        <v>6368</v>
      </c>
      <c r="F3061" s="832" t="s">
        <v>6494</v>
      </c>
      <c r="G3061" s="832" t="s">
        <v>6493</v>
      </c>
      <c r="H3061" s="849"/>
      <c r="I3061" s="849"/>
      <c r="J3061" s="832"/>
      <c r="K3061" s="832"/>
      <c r="L3061" s="849">
        <v>9.2200000000000006</v>
      </c>
      <c r="M3061" s="849">
        <v>8265.3799999999992</v>
      </c>
      <c r="N3061" s="832">
        <v>1</v>
      </c>
      <c r="O3061" s="832">
        <v>896.46203904555296</v>
      </c>
      <c r="P3061" s="849">
        <v>2.38</v>
      </c>
      <c r="Q3061" s="849">
        <v>427.26</v>
      </c>
      <c r="R3061" s="837">
        <v>5.1692723141585753E-2</v>
      </c>
      <c r="S3061" s="850">
        <v>179.52100840336135</v>
      </c>
    </row>
    <row r="3062" spans="1:19" ht="14.45" customHeight="1" x14ac:dyDescent="0.2">
      <c r="A3062" s="831" t="s">
        <v>6366</v>
      </c>
      <c r="B3062" s="832" t="s">
        <v>6743</v>
      </c>
      <c r="C3062" s="832" t="s">
        <v>616</v>
      </c>
      <c r="D3062" s="832" t="s">
        <v>3287</v>
      </c>
      <c r="E3062" s="832" t="s">
        <v>6368</v>
      </c>
      <c r="F3062" s="832" t="s">
        <v>6497</v>
      </c>
      <c r="G3062" s="832" t="s">
        <v>2816</v>
      </c>
      <c r="H3062" s="849"/>
      <c r="I3062" s="849"/>
      <c r="J3062" s="832"/>
      <c r="K3062" s="832"/>
      <c r="L3062" s="849">
        <v>45.800000000000011</v>
      </c>
      <c r="M3062" s="849">
        <v>35920.840000000004</v>
      </c>
      <c r="N3062" s="832">
        <v>1</v>
      </c>
      <c r="O3062" s="832">
        <v>784.2978165938863</v>
      </c>
      <c r="P3062" s="849"/>
      <c r="Q3062" s="849"/>
      <c r="R3062" s="837"/>
      <c r="S3062" s="850"/>
    </row>
    <row r="3063" spans="1:19" ht="14.45" customHeight="1" x14ac:dyDescent="0.2">
      <c r="A3063" s="831" t="s">
        <v>6366</v>
      </c>
      <c r="B3063" s="832" t="s">
        <v>6743</v>
      </c>
      <c r="C3063" s="832" t="s">
        <v>616</v>
      </c>
      <c r="D3063" s="832" t="s">
        <v>3287</v>
      </c>
      <c r="E3063" s="832" t="s">
        <v>6368</v>
      </c>
      <c r="F3063" s="832" t="s">
        <v>6502</v>
      </c>
      <c r="G3063" s="832" t="s">
        <v>6503</v>
      </c>
      <c r="H3063" s="849">
        <v>4.43</v>
      </c>
      <c r="I3063" s="849">
        <v>1620.49</v>
      </c>
      <c r="J3063" s="832">
        <v>0.42665806587504279</v>
      </c>
      <c r="K3063" s="832">
        <v>365.79909706546277</v>
      </c>
      <c r="L3063" s="849">
        <v>13.64</v>
      </c>
      <c r="M3063" s="849">
        <v>3798.1</v>
      </c>
      <c r="N3063" s="832">
        <v>1</v>
      </c>
      <c r="O3063" s="832">
        <v>278.45307917888562</v>
      </c>
      <c r="P3063" s="849">
        <v>3.16</v>
      </c>
      <c r="Q3063" s="849">
        <v>495.76</v>
      </c>
      <c r="R3063" s="837">
        <v>0.13052842210578974</v>
      </c>
      <c r="S3063" s="850">
        <v>156.88607594936707</v>
      </c>
    </row>
    <row r="3064" spans="1:19" ht="14.45" customHeight="1" x14ac:dyDescent="0.2">
      <c r="A3064" s="831" t="s">
        <v>6366</v>
      </c>
      <c r="B3064" s="832" t="s">
        <v>6743</v>
      </c>
      <c r="C3064" s="832" t="s">
        <v>616</v>
      </c>
      <c r="D3064" s="832" t="s">
        <v>3287</v>
      </c>
      <c r="E3064" s="832" t="s">
        <v>6368</v>
      </c>
      <c r="F3064" s="832" t="s">
        <v>6505</v>
      </c>
      <c r="G3064" s="832" t="s">
        <v>2816</v>
      </c>
      <c r="H3064" s="849"/>
      <c r="I3064" s="849"/>
      <c r="J3064" s="832"/>
      <c r="K3064" s="832"/>
      <c r="L3064" s="849">
        <v>21.84</v>
      </c>
      <c r="M3064" s="849">
        <v>3550.1800000000003</v>
      </c>
      <c r="N3064" s="832">
        <v>1</v>
      </c>
      <c r="O3064" s="832">
        <v>162.55402930402931</v>
      </c>
      <c r="P3064" s="849">
        <v>27.21</v>
      </c>
      <c r="Q3064" s="849">
        <v>2466.58</v>
      </c>
      <c r="R3064" s="837">
        <v>0.69477603952475642</v>
      </c>
      <c r="S3064" s="850">
        <v>90.649761117236309</v>
      </c>
    </row>
    <row r="3065" spans="1:19" ht="14.45" customHeight="1" x14ac:dyDescent="0.2">
      <c r="A3065" s="831" t="s">
        <v>6366</v>
      </c>
      <c r="B3065" s="832" t="s">
        <v>6743</v>
      </c>
      <c r="C3065" s="832" t="s">
        <v>616</v>
      </c>
      <c r="D3065" s="832" t="s">
        <v>3287</v>
      </c>
      <c r="E3065" s="832" t="s">
        <v>6368</v>
      </c>
      <c r="F3065" s="832" t="s">
        <v>6512</v>
      </c>
      <c r="G3065" s="832" t="s">
        <v>6513</v>
      </c>
      <c r="H3065" s="849"/>
      <c r="I3065" s="849"/>
      <c r="J3065" s="832"/>
      <c r="K3065" s="832"/>
      <c r="L3065" s="849"/>
      <c r="M3065" s="849"/>
      <c r="N3065" s="832"/>
      <c r="O3065" s="832"/>
      <c r="P3065" s="849">
        <v>2</v>
      </c>
      <c r="Q3065" s="849">
        <v>168.3</v>
      </c>
      <c r="R3065" s="837"/>
      <c r="S3065" s="850">
        <v>84.15</v>
      </c>
    </row>
    <row r="3066" spans="1:19" ht="14.45" customHeight="1" x14ac:dyDescent="0.2">
      <c r="A3066" s="831" t="s">
        <v>6366</v>
      </c>
      <c r="B3066" s="832" t="s">
        <v>6743</v>
      </c>
      <c r="C3066" s="832" t="s">
        <v>616</v>
      </c>
      <c r="D3066" s="832" t="s">
        <v>3287</v>
      </c>
      <c r="E3066" s="832" t="s">
        <v>6368</v>
      </c>
      <c r="F3066" s="832" t="s">
        <v>6516</v>
      </c>
      <c r="G3066" s="832" t="s">
        <v>6513</v>
      </c>
      <c r="H3066" s="849"/>
      <c r="I3066" s="849"/>
      <c r="J3066" s="832"/>
      <c r="K3066" s="832"/>
      <c r="L3066" s="849"/>
      <c r="M3066" s="849"/>
      <c r="N3066" s="832"/>
      <c r="O3066" s="832"/>
      <c r="P3066" s="849">
        <v>1</v>
      </c>
      <c r="Q3066" s="849">
        <v>314.16000000000003</v>
      </c>
      <c r="R3066" s="837"/>
      <c r="S3066" s="850">
        <v>314.16000000000003</v>
      </c>
    </row>
    <row r="3067" spans="1:19" ht="14.45" customHeight="1" x14ac:dyDescent="0.2">
      <c r="A3067" s="831" t="s">
        <v>6366</v>
      </c>
      <c r="B3067" s="832" t="s">
        <v>6743</v>
      </c>
      <c r="C3067" s="832" t="s">
        <v>616</v>
      </c>
      <c r="D3067" s="832" t="s">
        <v>3287</v>
      </c>
      <c r="E3067" s="832" t="s">
        <v>6368</v>
      </c>
      <c r="F3067" s="832" t="s">
        <v>6521</v>
      </c>
      <c r="G3067" s="832" t="s">
        <v>6522</v>
      </c>
      <c r="H3067" s="849">
        <v>10.620000000000001</v>
      </c>
      <c r="I3067" s="849">
        <v>5719.34</v>
      </c>
      <c r="J3067" s="832">
        <v>0.44550189788572492</v>
      </c>
      <c r="K3067" s="832">
        <v>538.54425612052728</v>
      </c>
      <c r="L3067" s="849">
        <v>24.97</v>
      </c>
      <c r="M3067" s="849">
        <v>12837.970000000001</v>
      </c>
      <c r="N3067" s="832">
        <v>1</v>
      </c>
      <c r="O3067" s="832">
        <v>514.13576291549862</v>
      </c>
      <c r="P3067" s="849">
        <v>19.96</v>
      </c>
      <c r="Q3067" s="849">
        <v>8246.08</v>
      </c>
      <c r="R3067" s="837">
        <v>0.64231961906750046</v>
      </c>
      <c r="S3067" s="850">
        <v>413.13026052104209</v>
      </c>
    </row>
    <row r="3068" spans="1:19" ht="14.45" customHeight="1" x14ac:dyDescent="0.2">
      <c r="A3068" s="831" t="s">
        <v>6366</v>
      </c>
      <c r="B3068" s="832" t="s">
        <v>6743</v>
      </c>
      <c r="C3068" s="832" t="s">
        <v>616</v>
      </c>
      <c r="D3068" s="832" t="s">
        <v>3287</v>
      </c>
      <c r="E3068" s="832" t="s">
        <v>6368</v>
      </c>
      <c r="F3068" s="832" t="s">
        <v>6526</v>
      </c>
      <c r="G3068" s="832" t="s">
        <v>4484</v>
      </c>
      <c r="H3068" s="849">
        <v>0.6</v>
      </c>
      <c r="I3068" s="849">
        <v>42.42</v>
      </c>
      <c r="J3068" s="832">
        <v>1.5</v>
      </c>
      <c r="K3068" s="832">
        <v>70.7</v>
      </c>
      <c r="L3068" s="849">
        <v>0.4</v>
      </c>
      <c r="M3068" s="849">
        <v>28.28</v>
      </c>
      <c r="N3068" s="832">
        <v>1</v>
      </c>
      <c r="O3068" s="832">
        <v>70.7</v>
      </c>
      <c r="P3068" s="849"/>
      <c r="Q3068" s="849"/>
      <c r="R3068" s="837"/>
      <c r="S3068" s="850"/>
    </row>
    <row r="3069" spans="1:19" ht="14.45" customHeight="1" x14ac:dyDescent="0.2">
      <c r="A3069" s="831" t="s">
        <v>6366</v>
      </c>
      <c r="B3069" s="832" t="s">
        <v>6743</v>
      </c>
      <c r="C3069" s="832" t="s">
        <v>616</v>
      </c>
      <c r="D3069" s="832" t="s">
        <v>3287</v>
      </c>
      <c r="E3069" s="832" t="s">
        <v>6368</v>
      </c>
      <c r="F3069" s="832" t="s">
        <v>6527</v>
      </c>
      <c r="G3069" s="832" t="s">
        <v>3946</v>
      </c>
      <c r="H3069" s="849">
        <v>1</v>
      </c>
      <c r="I3069" s="849">
        <v>148.46</v>
      </c>
      <c r="J3069" s="832"/>
      <c r="K3069" s="832">
        <v>148.46</v>
      </c>
      <c r="L3069" s="849"/>
      <c r="M3069" s="849"/>
      <c r="N3069" s="832"/>
      <c r="O3069" s="832"/>
      <c r="P3069" s="849"/>
      <c r="Q3069" s="849"/>
      <c r="R3069" s="837"/>
      <c r="S3069" s="850"/>
    </row>
    <row r="3070" spans="1:19" ht="14.45" customHeight="1" x14ac:dyDescent="0.2">
      <c r="A3070" s="831" t="s">
        <v>6366</v>
      </c>
      <c r="B3070" s="832" t="s">
        <v>6743</v>
      </c>
      <c r="C3070" s="832" t="s">
        <v>616</v>
      </c>
      <c r="D3070" s="832" t="s">
        <v>3287</v>
      </c>
      <c r="E3070" s="832" t="s">
        <v>6368</v>
      </c>
      <c r="F3070" s="832" t="s">
        <v>6534</v>
      </c>
      <c r="G3070" s="832" t="s">
        <v>2847</v>
      </c>
      <c r="H3070" s="849">
        <v>1</v>
      </c>
      <c r="I3070" s="849">
        <v>1749.08</v>
      </c>
      <c r="J3070" s="832">
        <v>0.24151825043289024</v>
      </c>
      <c r="K3070" s="832">
        <v>1749.08</v>
      </c>
      <c r="L3070" s="849">
        <v>7</v>
      </c>
      <c r="M3070" s="849">
        <v>7242.02</v>
      </c>
      <c r="N3070" s="832">
        <v>1</v>
      </c>
      <c r="O3070" s="832">
        <v>1034.5742857142857</v>
      </c>
      <c r="P3070" s="849">
        <v>5</v>
      </c>
      <c r="Q3070" s="849">
        <v>578.03</v>
      </c>
      <c r="R3070" s="837">
        <v>7.9816128649189036E-2</v>
      </c>
      <c r="S3070" s="850">
        <v>115.60599999999999</v>
      </c>
    </row>
    <row r="3071" spans="1:19" ht="14.45" customHeight="1" x14ac:dyDescent="0.2">
      <c r="A3071" s="831" t="s">
        <v>6366</v>
      </c>
      <c r="B3071" s="832" t="s">
        <v>6743</v>
      </c>
      <c r="C3071" s="832" t="s">
        <v>616</v>
      </c>
      <c r="D3071" s="832" t="s">
        <v>3287</v>
      </c>
      <c r="E3071" s="832" t="s">
        <v>6368</v>
      </c>
      <c r="F3071" s="832" t="s">
        <v>6535</v>
      </c>
      <c r="G3071" s="832" t="s">
        <v>3029</v>
      </c>
      <c r="H3071" s="849">
        <v>2.4</v>
      </c>
      <c r="I3071" s="849">
        <v>678.71999999999991</v>
      </c>
      <c r="J3071" s="832">
        <v>0.31421931278414084</v>
      </c>
      <c r="K3071" s="832">
        <v>282.79999999999995</v>
      </c>
      <c r="L3071" s="849">
        <v>7.7500000000000009</v>
      </c>
      <c r="M3071" s="849">
        <v>2160.02</v>
      </c>
      <c r="N3071" s="832">
        <v>1</v>
      </c>
      <c r="O3071" s="832">
        <v>278.71225806451611</v>
      </c>
      <c r="P3071" s="849">
        <v>7.8500000000000005</v>
      </c>
      <c r="Q3071" s="849">
        <v>2168.0299999999997</v>
      </c>
      <c r="R3071" s="837">
        <v>1.0037082989972315</v>
      </c>
      <c r="S3071" s="850">
        <v>276.18216560509546</v>
      </c>
    </row>
    <row r="3072" spans="1:19" ht="14.45" customHeight="1" x14ac:dyDescent="0.2">
      <c r="A3072" s="831" t="s">
        <v>6366</v>
      </c>
      <c r="B3072" s="832" t="s">
        <v>6743</v>
      </c>
      <c r="C3072" s="832" t="s">
        <v>616</v>
      </c>
      <c r="D3072" s="832" t="s">
        <v>3287</v>
      </c>
      <c r="E3072" s="832" t="s">
        <v>6368</v>
      </c>
      <c r="F3072" s="832" t="s">
        <v>6570</v>
      </c>
      <c r="G3072" s="832" t="s">
        <v>3190</v>
      </c>
      <c r="H3072" s="849"/>
      <c r="I3072" s="849"/>
      <c r="J3072" s="832"/>
      <c r="K3072" s="832"/>
      <c r="L3072" s="849">
        <v>2</v>
      </c>
      <c r="M3072" s="849">
        <v>2373.14</v>
      </c>
      <c r="N3072" s="832">
        <v>1</v>
      </c>
      <c r="O3072" s="832">
        <v>1186.57</v>
      </c>
      <c r="P3072" s="849">
        <v>1</v>
      </c>
      <c r="Q3072" s="849">
        <v>1186.57</v>
      </c>
      <c r="R3072" s="837">
        <v>0.5</v>
      </c>
      <c r="S3072" s="850">
        <v>1186.57</v>
      </c>
    </row>
    <row r="3073" spans="1:19" ht="14.45" customHeight="1" x14ac:dyDescent="0.2">
      <c r="A3073" s="831" t="s">
        <v>6366</v>
      </c>
      <c r="B3073" s="832" t="s">
        <v>6743</v>
      </c>
      <c r="C3073" s="832" t="s">
        <v>616</v>
      </c>
      <c r="D3073" s="832" t="s">
        <v>3287</v>
      </c>
      <c r="E3073" s="832" t="s">
        <v>6368</v>
      </c>
      <c r="F3073" s="832" t="s">
        <v>6575</v>
      </c>
      <c r="G3073" s="832" t="s">
        <v>6576</v>
      </c>
      <c r="H3073" s="849">
        <v>35.549999999999997</v>
      </c>
      <c r="I3073" s="849">
        <v>27881.79</v>
      </c>
      <c r="J3073" s="832"/>
      <c r="K3073" s="832">
        <v>784.29789029535868</v>
      </c>
      <c r="L3073" s="849"/>
      <c r="M3073" s="849"/>
      <c r="N3073" s="832"/>
      <c r="O3073" s="832"/>
      <c r="P3073" s="849"/>
      <c r="Q3073" s="849"/>
      <c r="R3073" s="837"/>
      <c r="S3073" s="850"/>
    </row>
    <row r="3074" spans="1:19" ht="14.45" customHeight="1" x14ac:dyDescent="0.2">
      <c r="A3074" s="831" t="s">
        <v>6366</v>
      </c>
      <c r="B3074" s="832" t="s">
        <v>6743</v>
      </c>
      <c r="C3074" s="832" t="s">
        <v>616</v>
      </c>
      <c r="D3074" s="832" t="s">
        <v>3287</v>
      </c>
      <c r="E3074" s="832" t="s">
        <v>6368</v>
      </c>
      <c r="F3074" s="832" t="s">
        <v>6577</v>
      </c>
      <c r="G3074" s="832" t="s">
        <v>6576</v>
      </c>
      <c r="H3074" s="849">
        <v>17.18</v>
      </c>
      <c r="I3074" s="849">
        <v>4042.2000000000003</v>
      </c>
      <c r="J3074" s="832">
        <v>3.0568999939500276</v>
      </c>
      <c r="K3074" s="832">
        <v>235.2852153667055</v>
      </c>
      <c r="L3074" s="849">
        <v>5.62</v>
      </c>
      <c r="M3074" s="849">
        <v>1322.32</v>
      </c>
      <c r="N3074" s="832">
        <v>1</v>
      </c>
      <c r="O3074" s="832">
        <v>235.28825622775798</v>
      </c>
      <c r="P3074" s="849"/>
      <c r="Q3074" s="849"/>
      <c r="R3074" s="837"/>
      <c r="S3074" s="850"/>
    </row>
    <row r="3075" spans="1:19" ht="14.45" customHeight="1" x14ac:dyDescent="0.2">
      <c r="A3075" s="831" t="s">
        <v>6366</v>
      </c>
      <c r="B3075" s="832" t="s">
        <v>6743</v>
      </c>
      <c r="C3075" s="832" t="s">
        <v>616</v>
      </c>
      <c r="D3075" s="832" t="s">
        <v>3287</v>
      </c>
      <c r="E3075" s="832" t="s">
        <v>6368</v>
      </c>
      <c r="F3075" s="832" t="s">
        <v>6578</v>
      </c>
      <c r="G3075" s="832" t="s">
        <v>6576</v>
      </c>
      <c r="H3075" s="849">
        <v>9.5400000000000009</v>
      </c>
      <c r="I3075" s="849">
        <v>22446.61</v>
      </c>
      <c r="J3075" s="832"/>
      <c r="K3075" s="832">
        <v>2352.8941299790354</v>
      </c>
      <c r="L3075" s="849"/>
      <c r="M3075" s="849"/>
      <c r="N3075" s="832"/>
      <c r="O3075" s="832"/>
      <c r="P3075" s="849"/>
      <c r="Q3075" s="849"/>
      <c r="R3075" s="837"/>
      <c r="S3075" s="850"/>
    </row>
    <row r="3076" spans="1:19" ht="14.45" customHeight="1" x14ac:dyDescent="0.2">
      <c r="A3076" s="831" t="s">
        <v>6366</v>
      </c>
      <c r="B3076" s="832" t="s">
        <v>6743</v>
      </c>
      <c r="C3076" s="832" t="s">
        <v>616</v>
      </c>
      <c r="D3076" s="832" t="s">
        <v>3287</v>
      </c>
      <c r="E3076" s="832" t="s">
        <v>6368</v>
      </c>
      <c r="F3076" s="832" t="s">
        <v>6580</v>
      </c>
      <c r="G3076" s="832" t="s">
        <v>928</v>
      </c>
      <c r="H3076" s="849">
        <v>2</v>
      </c>
      <c r="I3076" s="849">
        <v>1375.32</v>
      </c>
      <c r="J3076" s="832">
        <v>0.1513930978608454</v>
      </c>
      <c r="K3076" s="832">
        <v>687.66</v>
      </c>
      <c r="L3076" s="849">
        <v>21.87</v>
      </c>
      <c r="M3076" s="849">
        <v>9084.43</v>
      </c>
      <c r="N3076" s="832">
        <v>1</v>
      </c>
      <c r="O3076" s="832">
        <v>415.38317329675351</v>
      </c>
      <c r="P3076" s="849">
        <v>7.8100000000000005</v>
      </c>
      <c r="Q3076" s="849">
        <v>1664.84</v>
      </c>
      <c r="R3076" s="837">
        <v>0.18326301154833047</v>
      </c>
      <c r="S3076" s="850">
        <v>213.16773367477592</v>
      </c>
    </row>
    <row r="3077" spans="1:19" ht="14.45" customHeight="1" x14ac:dyDescent="0.2">
      <c r="A3077" s="831" t="s">
        <v>6366</v>
      </c>
      <c r="B3077" s="832" t="s">
        <v>6743</v>
      </c>
      <c r="C3077" s="832" t="s">
        <v>616</v>
      </c>
      <c r="D3077" s="832" t="s">
        <v>3287</v>
      </c>
      <c r="E3077" s="832" t="s">
        <v>6368</v>
      </c>
      <c r="F3077" s="832" t="s">
        <v>6581</v>
      </c>
      <c r="G3077" s="832" t="s">
        <v>928</v>
      </c>
      <c r="H3077" s="849"/>
      <c r="I3077" s="849"/>
      <c r="J3077" s="832"/>
      <c r="K3077" s="832"/>
      <c r="L3077" s="849">
        <v>26.340000000000003</v>
      </c>
      <c r="M3077" s="849">
        <v>3163.3999999999996</v>
      </c>
      <c r="N3077" s="832">
        <v>1</v>
      </c>
      <c r="O3077" s="832">
        <v>120.09870918754743</v>
      </c>
      <c r="P3077" s="849">
        <v>4.6500000000000004</v>
      </c>
      <c r="Q3077" s="849">
        <v>339.1</v>
      </c>
      <c r="R3077" s="837">
        <v>0.10719479041537588</v>
      </c>
      <c r="S3077" s="850">
        <v>72.924731182795696</v>
      </c>
    </row>
    <row r="3078" spans="1:19" ht="14.45" customHeight="1" x14ac:dyDescent="0.2">
      <c r="A3078" s="831" t="s">
        <v>6366</v>
      </c>
      <c r="B3078" s="832" t="s">
        <v>6743</v>
      </c>
      <c r="C3078" s="832" t="s">
        <v>616</v>
      </c>
      <c r="D3078" s="832" t="s">
        <v>3287</v>
      </c>
      <c r="E3078" s="832" t="s">
        <v>6368</v>
      </c>
      <c r="F3078" s="832" t="s">
        <v>6583</v>
      </c>
      <c r="G3078" s="832" t="s">
        <v>1383</v>
      </c>
      <c r="H3078" s="849"/>
      <c r="I3078" s="849"/>
      <c r="J3078" s="832"/>
      <c r="K3078" s="832"/>
      <c r="L3078" s="849">
        <v>1</v>
      </c>
      <c r="M3078" s="849">
        <v>148.46</v>
      </c>
      <c r="N3078" s="832">
        <v>1</v>
      </c>
      <c r="O3078" s="832">
        <v>148.46</v>
      </c>
      <c r="P3078" s="849"/>
      <c r="Q3078" s="849"/>
      <c r="R3078" s="837"/>
      <c r="S3078" s="850"/>
    </row>
    <row r="3079" spans="1:19" ht="14.45" customHeight="1" x14ac:dyDescent="0.2">
      <c r="A3079" s="831" t="s">
        <v>6366</v>
      </c>
      <c r="B3079" s="832" t="s">
        <v>6743</v>
      </c>
      <c r="C3079" s="832" t="s">
        <v>616</v>
      </c>
      <c r="D3079" s="832" t="s">
        <v>3287</v>
      </c>
      <c r="E3079" s="832" t="s">
        <v>6368</v>
      </c>
      <c r="F3079" s="832" t="s">
        <v>6590</v>
      </c>
      <c r="G3079" s="832" t="s">
        <v>793</v>
      </c>
      <c r="H3079" s="849"/>
      <c r="I3079" s="849"/>
      <c r="J3079" s="832"/>
      <c r="K3079" s="832"/>
      <c r="L3079" s="849">
        <v>5.59</v>
      </c>
      <c r="M3079" s="849">
        <v>871.3</v>
      </c>
      <c r="N3079" s="832">
        <v>1</v>
      </c>
      <c r="O3079" s="832">
        <v>155.86762075134169</v>
      </c>
      <c r="P3079" s="849">
        <v>2.5099999999999998</v>
      </c>
      <c r="Q3079" s="849">
        <v>278.61</v>
      </c>
      <c r="R3079" s="837">
        <v>0.31976357167450936</v>
      </c>
      <c r="S3079" s="850">
        <v>111.00000000000001</v>
      </c>
    </row>
    <row r="3080" spans="1:19" ht="14.45" customHeight="1" x14ac:dyDescent="0.2">
      <c r="A3080" s="831" t="s">
        <v>6366</v>
      </c>
      <c r="B3080" s="832" t="s">
        <v>6743</v>
      </c>
      <c r="C3080" s="832" t="s">
        <v>616</v>
      </c>
      <c r="D3080" s="832" t="s">
        <v>3287</v>
      </c>
      <c r="E3080" s="832" t="s">
        <v>6368</v>
      </c>
      <c r="F3080" s="832" t="s">
        <v>6591</v>
      </c>
      <c r="G3080" s="832" t="s">
        <v>793</v>
      </c>
      <c r="H3080" s="849"/>
      <c r="I3080" s="849"/>
      <c r="J3080" s="832"/>
      <c r="K3080" s="832"/>
      <c r="L3080" s="849"/>
      <c r="M3080" s="849"/>
      <c r="N3080" s="832"/>
      <c r="O3080" s="832"/>
      <c r="P3080" s="849">
        <v>2</v>
      </c>
      <c r="Q3080" s="849">
        <v>576.20000000000005</v>
      </c>
      <c r="R3080" s="837"/>
      <c r="S3080" s="850">
        <v>288.10000000000002</v>
      </c>
    </row>
    <row r="3081" spans="1:19" ht="14.45" customHeight="1" x14ac:dyDescent="0.2">
      <c r="A3081" s="831" t="s">
        <v>6366</v>
      </c>
      <c r="B3081" s="832" t="s">
        <v>6743</v>
      </c>
      <c r="C3081" s="832" t="s">
        <v>616</v>
      </c>
      <c r="D3081" s="832" t="s">
        <v>3287</v>
      </c>
      <c r="E3081" s="832" t="s">
        <v>6368</v>
      </c>
      <c r="F3081" s="832" t="s">
        <v>6596</v>
      </c>
      <c r="G3081" s="832" t="s">
        <v>1146</v>
      </c>
      <c r="H3081" s="849"/>
      <c r="I3081" s="849"/>
      <c r="J3081" s="832"/>
      <c r="K3081" s="832"/>
      <c r="L3081" s="849">
        <v>0.93</v>
      </c>
      <c r="M3081" s="849">
        <v>2143.2600000000002</v>
      </c>
      <c r="N3081" s="832">
        <v>1</v>
      </c>
      <c r="O3081" s="832">
        <v>2304.5806451612902</v>
      </c>
      <c r="P3081" s="849">
        <v>1.72</v>
      </c>
      <c r="Q3081" s="849">
        <v>724.5</v>
      </c>
      <c r="R3081" s="837">
        <v>0.3380364491475602</v>
      </c>
      <c r="S3081" s="850">
        <v>421.22093023255815</v>
      </c>
    </row>
    <row r="3082" spans="1:19" ht="14.45" customHeight="1" x14ac:dyDescent="0.2">
      <c r="A3082" s="831" t="s">
        <v>6366</v>
      </c>
      <c r="B3082" s="832" t="s">
        <v>6743</v>
      </c>
      <c r="C3082" s="832" t="s">
        <v>616</v>
      </c>
      <c r="D3082" s="832" t="s">
        <v>3287</v>
      </c>
      <c r="E3082" s="832" t="s">
        <v>6368</v>
      </c>
      <c r="F3082" s="832" t="s">
        <v>6600</v>
      </c>
      <c r="G3082" s="832" t="s">
        <v>2816</v>
      </c>
      <c r="H3082" s="849"/>
      <c r="I3082" s="849"/>
      <c r="J3082" s="832"/>
      <c r="K3082" s="832"/>
      <c r="L3082" s="849">
        <v>3.12</v>
      </c>
      <c r="M3082" s="849">
        <v>1516.97</v>
      </c>
      <c r="N3082" s="832">
        <v>1</v>
      </c>
      <c r="O3082" s="832">
        <v>486.20833333333331</v>
      </c>
      <c r="P3082" s="849">
        <v>45.78</v>
      </c>
      <c r="Q3082" s="849">
        <v>21712.11</v>
      </c>
      <c r="R3082" s="837">
        <v>14.312814360204882</v>
      </c>
      <c r="S3082" s="850">
        <v>474.27064220183485</v>
      </c>
    </row>
    <row r="3083" spans="1:19" ht="14.45" customHeight="1" x14ac:dyDescent="0.2">
      <c r="A3083" s="831" t="s">
        <v>6366</v>
      </c>
      <c r="B3083" s="832" t="s">
        <v>6743</v>
      </c>
      <c r="C3083" s="832" t="s">
        <v>616</v>
      </c>
      <c r="D3083" s="832" t="s">
        <v>3287</v>
      </c>
      <c r="E3083" s="832" t="s">
        <v>6368</v>
      </c>
      <c r="F3083" s="832" t="s">
        <v>6601</v>
      </c>
      <c r="G3083" s="832" t="s">
        <v>2816</v>
      </c>
      <c r="H3083" s="849"/>
      <c r="I3083" s="849"/>
      <c r="J3083" s="832"/>
      <c r="K3083" s="832"/>
      <c r="L3083" s="849">
        <v>4.0299999999999994</v>
      </c>
      <c r="M3083" s="849">
        <v>824.22</v>
      </c>
      <c r="N3083" s="832">
        <v>1</v>
      </c>
      <c r="O3083" s="832">
        <v>204.52109181141444</v>
      </c>
      <c r="P3083" s="849">
        <v>58.629999999999995</v>
      </c>
      <c r="Q3083" s="849">
        <v>11990.99</v>
      </c>
      <c r="R3083" s="837">
        <v>14.548288078425662</v>
      </c>
      <c r="S3083" s="850">
        <v>204.51969981238275</v>
      </c>
    </row>
    <row r="3084" spans="1:19" ht="14.45" customHeight="1" x14ac:dyDescent="0.2">
      <c r="A3084" s="831" t="s">
        <v>6366</v>
      </c>
      <c r="B3084" s="832" t="s">
        <v>6743</v>
      </c>
      <c r="C3084" s="832" t="s">
        <v>616</v>
      </c>
      <c r="D3084" s="832" t="s">
        <v>3287</v>
      </c>
      <c r="E3084" s="832" t="s">
        <v>6368</v>
      </c>
      <c r="F3084" s="832" t="s">
        <v>6617</v>
      </c>
      <c r="G3084" s="832" t="s">
        <v>2213</v>
      </c>
      <c r="H3084" s="849"/>
      <c r="I3084" s="849"/>
      <c r="J3084" s="832"/>
      <c r="K3084" s="832"/>
      <c r="L3084" s="849"/>
      <c r="M3084" s="849"/>
      <c r="N3084" s="832"/>
      <c r="O3084" s="832"/>
      <c r="P3084" s="849">
        <v>30.11</v>
      </c>
      <c r="Q3084" s="849">
        <v>13251.7</v>
      </c>
      <c r="R3084" s="837"/>
      <c r="S3084" s="850">
        <v>440.1095981401528</v>
      </c>
    </row>
    <row r="3085" spans="1:19" ht="14.45" customHeight="1" x14ac:dyDescent="0.2">
      <c r="A3085" s="831" t="s">
        <v>6366</v>
      </c>
      <c r="B3085" s="832" t="s">
        <v>6743</v>
      </c>
      <c r="C3085" s="832" t="s">
        <v>616</v>
      </c>
      <c r="D3085" s="832" t="s">
        <v>3287</v>
      </c>
      <c r="E3085" s="832" t="s">
        <v>6368</v>
      </c>
      <c r="F3085" s="832" t="s">
        <v>6628</v>
      </c>
      <c r="G3085" s="832" t="s">
        <v>2529</v>
      </c>
      <c r="H3085" s="849">
        <v>0.4</v>
      </c>
      <c r="I3085" s="849">
        <v>296.89999999999998</v>
      </c>
      <c r="J3085" s="832"/>
      <c r="K3085" s="832">
        <v>742.24999999999989</v>
      </c>
      <c r="L3085" s="849"/>
      <c r="M3085" s="849"/>
      <c r="N3085" s="832"/>
      <c r="O3085" s="832"/>
      <c r="P3085" s="849"/>
      <c r="Q3085" s="849"/>
      <c r="R3085" s="837"/>
      <c r="S3085" s="850"/>
    </row>
    <row r="3086" spans="1:19" ht="14.45" customHeight="1" x14ac:dyDescent="0.2">
      <c r="A3086" s="831" t="s">
        <v>6366</v>
      </c>
      <c r="B3086" s="832" t="s">
        <v>6743</v>
      </c>
      <c r="C3086" s="832" t="s">
        <v>616</v>
      </c>
      <c r="D3086" s="832" t="s">
        <v>3287</v>
      </c>
      <c r="E3086" s="832" t="s">
        <v>6644</v>
      </c>
      <c r="F3086" s="832" t="s">
        <v>6645</v>
      </c>
      <c r="G3086" s="832" t="s">
        <v>6646</v>
      </c>
      <c r="H3086" s="849">
        <v>2</v>
      </c>
      <c r="I3086" s="849">
        <v>1734</v>
      </c>
      <c r="J3086" s="832">
        <v>2</v>
      </c>
      <c r="K3086" s="832">
        <v>867</v>
      </c>
      <c r="L3086" s="849">
        <v>1</v>
      </c>
      <c r="M3086" s="849">
        <v>867</v>
      </c>
      <c r="N3086" s="832">
        <v>1</v>
      </c>
      <c r="O3086" s="832">
        <v>867</v>
      </c>
      <c r="P3086" s="849"/>
      <c r="Q3086" s="849"/>
      <c r="R3086" s="837"/>
      <c r="S3086" s="850"/>
    </row>
    <row r="3087" spans="1:19" ht="14.45" customHeight="1" x14ac:dyDescent="0.2">
      <c r="A3087" s="831" t="s">
        <v>6366</v>
      </c>
      <c r="B3087" s="832" t="s">
        <v>6743</v>
      </c>
      <c r="C3087" s="832" t="s">
        <v>616</v>
      </c>
      <c r="D3087" s="832" t="s">
        <v>3287</v>
      </c>
      <c r="E3087" s="832" t="s">
        <v>6644</v>
      </c>
      <c r="F3087" s="832" t="s">
        <v>6647</v>
      </c>
      <c r="G3087" s="832" t="s">
        <v>6648</v>
      </c>
      <c r="H3087" s="849"/>
      <c r="I3087" s="849"/>
      <c r="J3087" s="832"/>
      <c r="K3087" s="832"/>
      <c r="L3087" s="849">
        <v>10</v>
      </c>
      <c r="M3087" s="849">
        <v>8061.3</v>
      </c>
      <c r="N3087" s="832">
        <v>1</v>
      </c>
      <c r="O3087" s="832">
        <v>806.13</v>
      </c>
      <c r="P3087" s="849">
        <v>3</v>
      </c>
      <c r="Q3087" s="849">
        <v>1687.9499999999998</v>
      </c>
      <c r="R3087" s="837">
        <v>0.20938930445461648</v>
      </c>
      <c r="S3087" s="850">
        <v>562.65</v>
      </c>
    </row>
    <row r="3088" spans="1:19" ht="14.45" customHeight="1" x14ac:dyDescent="0.2">
      <c r="A3088" s="831" t="s">
        <v>6366</v>
      </c>
      <c r="B3088" s="832" t="s">
        <v>6743</v>
      </c>
      <c r="C3088" s="832" t="s">
        <v>616</v>
      </c>
      <c r="D3088" s="832" t="s">
        <v>3287</v>
      </c>
      <c r="E3088" s="832" t="s">
        <v>6644</v>
      </c>
      <c r="F3088" s="832" t="s">
        <v>6649</v>
      </c>
      <c r="G3088" s="832" t="s">
        <v>6650</v>
      </c>
      <c r="H3088" s="849"/>
      <c r="I3088" s="849"/>
      <c r="J3088" s="832"/>
      <c r="K3088" s="832"/>
      <c r="L3088" s="849">
        <v>1</v>
      </c>
      <c r="M3088" s="849">
        <v>964</v>
      </c>
      <c r="N3088" s="832">
        <v>1</v>
      </c>
      <c r="O3088" s="832">
        <v>964</v>
      </c>
      <c r="P3088" s="849"/>
      <c r="Q3088" s="849"/>
      <c r="R3088" s="837"/>
      <c r="S3088" s="850"/>
    </row>
    <row r="3089" spans="1:19" ht="14.45" customHeight="1" x14ac:dyDescent="0.2">
      <c r="A3089" s="831" t="s">
        <v>6366</v>
      </c>
      <c r="B3089" s="832" t="s">
        <v>6743</v>
      </c>
      <c r="C3089" s="832" t="s">
        <v>616</v>
      </c>
      <c r="D3089" s="832" t="s">
        <v>3287</v>
      </c>
      <c r="E3089" s="832" t="s">
        <v>6644</v>
      </c>
      <c r="F3089" s="832" t="s">
        <v>6756</v>
      </c>
      <c r="G3089" s="832" t="s">
        <v>6757</v>
      </c>
      <c r="H3089" s="849"/>
      <c r="I3089" s="849"/>
      <c r="J3089" s="832"/>
      <c r="K3089" s="832"/>
      <c r="L3089" s="849">
        <v>2</v>
      </c>
      <c r="M3089" s="849">
        <v>2043.54</v>
      </c>
      <c r="N3089" s="832">
        <v>1</v>
      </c>
      <c r="O3089" s="832">
        <v>1021.77</v>
      </c>
      <c r="P3089" s="849"/>
      <c r="Q3089" s="849"/>
      <c r="R3089" s="837"/>
      <c r="S3089" s="850"/>
    </row>
    <row r="3090" spans="1:19" ht="14.45" customHeight="1" x14ac:dyDescent="0.2">
      <c r="A3090" s="831" t="s">
        <v>6366</v>
      </c>
      <c r="B3090" s="832" t="s">
        <v>6743</v>
      </c>
      <c r="C3090" s="832" t="s">
        <v>616</v>
      </c>
      <c r="D3090" s="832" t="s">
        <v>3287</v>
      </c>
      <c r="E3090" s="832" t="s">
        <v>6644</v>
      </c>
      <c r="F3090" s="832" t="s">
        <v>6758</v>
      </c>
      <c r="G3090" s="832" t="s">
        <v>6759</v>
      </c>
      <c r="H3090" s="849">
        <v>1</v>
      </c>
      <c r="I3090" s="849">
        <v>2012.57</v>
      </c>
      <c r="J3090" s="832"/>
      <c r="K3090" s="832">
        <v>2012.57</v>
      </c>
      <c r="L3090" s="849"/>
      <c r="M3090" s="849"/>
      <c r="N3090" s="832"/>
      <c r="O3090" s="832"/>
      <c r="P3090" s="849"/>
      <c r="Q3090" s="849"/>
      <c r="R3090" s="837"/>
      <c r="S3090" s="850"/>
    </row>
    <row r="3091" spans="1:19" ht="14.45" customHeight="1" x14ac:dyDescent="0.2">
      <c r="A3091" s="831" t="s">
        <v>6366</v>
      </c>
      <c r="B3091" s="832" t="s">
        <v>6743</v>
      </c>
      <c r="C3091" s="832" t="s">
        <v>616</v>
      </c>
      <c r="D3091" s="832" t="s">
        <v>3287</v>
      </c>
      <c r="E3091" s="832" t="s">
        <v>6644</v>
      </c>
      <c r="F3091" s="832" t="s">
        <v>6762</v>
      </c>
      <c r="G3091" s="832" t="s">
        <v>6763</v>
      </c>
      <c r="H3091" s="849"/>
      <c r="I3091" s="849"/>
      <c r="J3091" s="832"/>
      <c r="K3091" s="832"/>
      <c r="L3091" s="849"/>
      <c r="M3091" s="849"/>
      <c r="N3091" s="832"/>
      <c r="O3091" s="832"/>
      <c r="P3091" s="849">
        <v>1</v>
      </c>
      <c r="Q3091" s="849">
        <v>2950.46</v>
      </c>
      <c r="R3091" s="837"/>
      <c r="S3091" s="850">
        <v>2950.46</v>
      </c>
    </row>
    <row r="3092" spans="1:19" ht="14.45" customHeight="1" x14ac:dyDescent="0.2">
      <c r="A3092" s="831" t="s">
        <v>6366</v>
      </c>
      <c r="B3092" s="832" t="s">
        <v>6743</v>
      </c>
      <c r="C3092" s="832" t="s">
        <v>616</v>
      </c>
      <c r="D3092" s="832" t="s">
        <v>3287</v>
      </c>
      <c r="E3092" s="832" t="s">
        <v>6657</v>
      </c>
      <c r="F3092" s="832" t="s">
        <v>6658</v>
      </c>
      <c r="G3092" s="832" t="s">
        <v>6659</v>
      </c>
      <c r="H3092" s="849"/>
      <c r="I3092" s="849"/>
      <c r="J3092" s="832"/>
      <c r="K3092" s="832"/>
      <c r="L3092" s="849"/>
      <c r="M3092" s="849"/>
      <c r="N3092" s="832"/>
      <c r="O3092" s="832"/>
      <c r="P3092" s="849">
        <v>1</v>
      </c>
      <c r="Q3092" s="849">
        <v>302</v>
      </c>
      <c r="R3092" s="837"/>
      <c r="S3092" s="850">
        <v>302</v>
      </c>
    </row>
    <row r="3093" spans="1:19" ht="14.45" customHeight="1" x14ac:dyDescent="0.2">
      <c r="A3093" s="831" t="s">
        <v>6366</v>
      </c>
      <c r="B3093" s="832" t="s">
        <v>6743</v>
      </c>
      <c r="C3093" s="832" t="s">
        <v>616</v>
      </c>
      <c r="D3093" s="832" t="s">
        <v>3287</v>
      </c>
      <c r="E3093" s="832" t="s">
        <v>6657</v>
      </c>
      <c r="F3093" s="832" t="s">
        <v>6660</v>
      </c>
      <c r="G3093" s="832" t="s">
        <v>6661</v>
      </c>
      <c r="H3093" s="849"/>
      <c r="I3093" s="849"/>
      <c r="J3093" s="832"/>
      <c r="K3093" s="832"/>
      <c r="L3093" s="849">
        <v>2</v>
      </c>
      <c r="M3093" s="849">
        <v>244</v>
      </c>
      <c r="N3093" s="832">
        <v>1</v>
      </c>
      <c r="O3093" s="832">
        <v>122</v>
      </c>
      <c r="P3093" s="849"/>
      <c r="Q3093" s="849"/>
      <c r="R3093" s="837"/>
      <c r="S3093" s="850"/>
    </row>
    <row r="3094" spans="1:19" ht="14.45" customHeight="1" x14ac:dyDescent="0.2">
      <c r="A3094" s="831" t="s">
        <v>6366</v>
      </c>
      <c r="B3094" s="832" t="s">
        <v>6743</v>
      </c>
      <c r="C3094" s="832" t="s">
        <v>616</v>
      </c>
      <c r="D3094" s="832" t="s">
        <v>3287</v>
      </c>
      <c r="E3094" s="832" t="s">
        <v>6657</v>
      </c>
      <c r="F3094" s="832" t="s">
        <v>6662</v>
      </c>
      <c r="G3094" s="832" t="s">
        <v>6663</v>
      </c>
      <c r="H3094" s="849">
        <v>18</v>
      </c>
      <c r="I3094" s="849">
        <v>2646</v>
      </c>
      <c r="J3094" s="832">
        <v>0.11096665967708115</v>
      </c>
      <c r="K3094" s="832">
        <v>147</v>
      </c>
      <c r="L3094" s="849">
        <v>162</v>
      </c>
      <c r="M3094" s="849">
        <v>23845</v>
      </c>
      <c r="N3094" s="832">
        <v>1</v>
      </c>
      <c r="O3094" s="832">
        <v>147.19135802469137</v>
      </c>
      <c r="P3094" s="849">
        <v>135</v>
      </c>
      <c r="Q3094" s="849">
        <v>20385</v>
      </c>
      <c r="R3094" s="837">
        <v>0.854896204655064</v>
      </c>
      <c r="S3094" s="850">
        <v>151</v>
      </c>
    </row>
    <row r="3095" spans="1:19" ht="14.45" customHeight="1" x14ac:dyDescent="0.2">
      <c r="A3095" s="831" t="s">
        <v>6366</v>
      </c>
      <c r="B3095" s="832" t="s">
        <v>6743</v>
      </c>
      <c r="C3095" s="832" t="s">
        <v>616</v>
      </c>
      <c r="D3095" s="832" t="s">
        <v>3287</v>
      </c>
      <c r="E3095" s="832" t="s">
        <v>6657</v>
      </c>
      <c r="F3095" s="832" t="s">
        <v>6666</v>
      </c>
      <c r="G3095" s="832" t="s">
        <v>6667</v>
      </c>
      <c r="H3095" s="849">
        <v>42</v>
      </c>
      <c r="I3095" s="849">
        <v>1554</v>
      </c>
      <c r="J3095" s="832">
        <v>0.42857142857142855</v>
      </c>
      <c r="K3095" s="832">
        <v>37</v>
      </c>
      <c r="L3095" s="849">
        <v>98</v>
      </c>
      <c r="M3095" s="849">
        <v>3626</v>
      </c>
      <c r="N3095" s="832">
        <v>1</v>
      </c>
      <c r="O3095" s="832">
        <v>37</v>
      </c>
      <c r="P3095" s="849">
        <v>206</v>
      </c>
      <c r="Q3095" s="849">
        <v>7828</v>
      </c>
      <c r="R3095" s="837">
        <v>2.1588527302813016</v>
      </c>
      <c r="S3095" s="850">
        <v>38</v>
      </c>
    </row>
    <row r="3096" spans="1:19" ht="14.45" customHeight="1" x14ac:dyDescent="0.2">
      <c r="A3096" s="831" t="s">
        <v>6366</v>
      </c>
      <c r="B3096" s="832" t="s">
        <v>6743</v>
      </c>
      <c r="C3096" s="832" t="s">
        <v>616</v>
      </c>
      <c r="D3096" s="832" t="s">
        <v>3287</v>
      </c>
      <c r="E3096" s="832" t="s">
        <v>6657</v>
      </c>
      <c r="F3096" s="832" t="s">
        <v>6674</v>
      </c>
      <c r="G3096" s="832" t="s">
        <v>6675</v>
      </c>
      <c r="H3096" s="849">
        <v>727</v>
      </c>
      <c r="I3096" s="849">
        <v>128679</v>
      </c>
      <c r="J3096" s="832">
        <v>0.55780534748231381</v>
      </c>
      <c r="K3096" s="832">
        <v>177</v>
      </c>
      <c r="L3096" s="849">
        <v>1296</v>
      </c>
      <c r="M3096" s="849">
        <v>230688</v>
      </c>
      <c r="N3096" s="832">
        <v>1</v>
      </c>
      <c r="O3096" s="832">
        <v>178</v>
      </c>
      <c r="P3096" s="849">
        <v>1317</v>
      </c>
      <c r="Q3096" s="849">
        <v>235743</v>
      </c>
      <c r="R3096" s="837">
        <v>1.0219127132750727</v>
      </c>
      <c r="S3096" s="850">
        <v>179</v>
      </c>
    </row>
    <row r="3097" spans="1:19" ht="14.45" customHeight="1" x14ac:dyDescent="0.2">
      <c r="A3097" s="831" t="s">
        <v>6366</v>
      </c>
      <c r="B3097" s="832" t="s">
        <v>6743</v>
      </c>
      <c r="C3097" s="832" t="s">
        <v>616</v>
      </c>
      <c r="D3097" s="832" t="s">
        <v>3287</v>
      </c>
      <c r="E3097" s="832" t="s">
        <v>6657</v>
      </c>
      <c r="F3097" s="832" t="s">
        <v>6770</v>
      </c>
      <c r="G3097" s="832" t="s">
        <v>6771</v>
      </c>
      <c r="H3097" s="849">
        <v>13</v>
      </c>
      <c r="I3097" s="849">
        <v>8203</v>
      </c>
      <c r="J3097" s="832">
        <v>0.30184721813364734</v>
      </c>
      <c r="K3097" s="832">
        <v>631</v>
      </c>
      <c r="L3097" s="849">
        <v>43</v>
      </c>
      <c r="M3097" s="849">
        <v>27176</v>
      </c>
      <c r="N3097" s="832">
        <v>1</v>
      </c>
      <c r="O3097" s="832">
        <v>632</v>
      </c>
      <c r="P3097" s="849">
        <v>43</v>
      </c>
      <c r="Q3097" s="849">
        <v>27219</v>
      </c>
      <c r="R3097" s="837">
        <v>1.0015822784810127</v>
      </c>
      <c r="S3097" s="850">
        <v>633</v>
      </c>
    </row>
    <row r="3098" spans="1:19" ht="14.45" customHeight="1" x14ac:dyDescent="0.2">
      <c r="A3098" s="831" t="s">
        <v>6366</v>
      </c>
      <c r="B3098" s="832" t="s">
        <v>6743</v>
      </c>
      <c r="C3098" s="832" t="s">
        <v>616</v>
      </c>
      <c r="D3098" s="832" t="s">
        <v>3287</v>
      </c>
      <c r="E3098" s="832" t="s">
        <v>6657</v>
      </c>
      <c r="F3098" s="832" t="s">
        <v>6772</v>
      </c>
      <c r="G3098" s="832" t="s">
        <v>6773</v>
      </c>
      <c r="H3098" s="849">
        <v>1</v>
      </c>
      <c r="I3098" s="849">
        <v>6149</v>
      </c>
      <c r="J3098" s="832"/>
      <c r="K3098" s="832">
        <v>6149</v>
      </c>
      <c r="L3098" s="849"/>
      <c r="M3098" s="849"/>
      <c r="N3098" s="832"/>
      <c r="O3098" s="832"/>
      <c r="P3098" s="849"/>
      <c r="Q3098" s="849"/>
      <c r="R3098" s="837"/>
      <c r="S3098" s="850"/>
    </row>
    <row r="3099" spans="1:19" ht="14.45" customHeight="1" x14ac:dyDescent="0.2">
      <c r="A3099" s="831" t="s">
        <v>6366</v>
      </c>
      <c r="B3099" s="832" t="s">
        <v>6743</v>
      </c>
      <c r="C3099" s="832" t="s">
        <v>616</v>
      </c>
      <c r="D3099" s="832" t="s">
        <v>3287</v>
      </c>
      <c r="E3099" s="832" t="s">
        <v>6657</v>
      </c>
      <c r="F3099" s="832" t="s">
        <v>6774</v>
      </c>
      <c r="G3099" s="832" t="s">
        <v>6775</v>
      </c>
      <c r="H3099" s="849">
        <v>5</v>
      </c>
      <c r="I3099" s="849">
        <v>33390</v>
      </c>
      <c r="J3099" s="832">
        <v>0.14699278903299084</v>
      </c>
      <c r="K3099" s="832">
        <v>6678</v>
      </c>
      <c r="L3099" s="849">
        <v>34</v>
      </c>
      <c r="M3099" s="849">
        <v>227154</v>
      </c>
      <c r="N3099" s="832">
        <v>1</v>
      </c>
      <c r="O3099" s="832">
        <v>6681</v>
      </c>
      <c r="P3099" s="849">
        <v>47</v>
      </c>
      <c r="Q3099" s="849">
        <v>314665</v>
      </c>
      <c r="R3099" s="837">
        <v>1.3852496544194688</v>
      </c>
      <c r="S3099" s="850">
        <v>6695</v>
      </c>
    </row>
    <row r="3100" spans="1:19" ht="14.45" customHeight="1" x14ac:dyDescent="0.2">
      <c r="A3100" s="831" t="s">
        <v>6366</v>
      </c>
      <c r="B3100" s="832" t="s">
        <v>6743</v>
      </c>
      <c r="C3100" s="832" t="s">
        <v>616</v>
      </c>
      <c r="D3100" s="832" t="s">
        <v>3287</v>
      </c>
      <c r="E3100" s="832" t="s">
        <v>6657</v>
      </c>
      <c r="F3100" s="832" t="s">
        <v>6778</v>
      </c>
      <c r="G3100" s="832" t="s">
        <v>6779</v>
      </c>
      <c r="H3100" s="849">
        <v>1</v>
      </c>
      <c r="I3100" s="849">
        <v>721</v>
      </c>
      <c r="J3100" s="832">
        <v>0.4979281767955801</v>
      </c>
      <c r="K3100" s="832">
        <v>721</v>
      </c>
      <c r="L3100" s="849">
        <v>2</v>
      </c>
      <c r="M3100" s="849">
        <v>1448</v>
      </c>
      <c r="N3100" s="832">
        <v>1</v>
      </c>
      <c r="O3100" s="832">
        <v>724</v>
      </c>
      <c r="P3100" s="849">
        <v>2</v>
      </c>
      <c r="Q3100" s="849">
        <v>1464</v>
      </c>
      <c r="R3100" s="837">
        <v>1.011049723756906</v>
      </c>
      <c r="S3100" s="850">
        <v>732</v>
      </c>
    </row>
    <row r="3101" spans="1:19" ht="14.45" customHeight="1" x14ac:dyDescent="0.2">
      <c r="A3101" s="831" t="s">
        <v>6366</v>
      </c>
      <c r="B3101" s="832" t="s">
        <v>6743</v>
      </c>
      <c r="C3101" s="832" t="s">
        <v>616</v>
      </c>
      <c r="D3101" s="832" t="s">
        <v>3287</v>
      </c>
      <c r="E3101" s="832" t="s">
        <v>6657</v>
      </c>
      <c r="F3101" s="832" t="s">
        <v>6680</v>
      </c>
      <c r="G3101" s="832" t="s">
        <v>6681</v>
      </c>
      <c r="H3101" s="849">
        <v>97</v>
      </c>
      <c r="I3101" s="849">
        <v>23571</v>
      </c>
      <c r="J3101" s="832">
        <v>0.33311192764273601</v>
      </c>
      <c r="K3101" s="832">
        <v>243</v>
      </c>
      <c r="L3101" s="849">
        <v>290</v>
      </c>
      <c r="M3101" s="849">
        <v>70760</v>
      </c>
      <c r="N3101" s="832">
        <v>1</v>
      </c>
      <c r="O3101" s="832">
        <v>244</v>
      </c>
      <c r="P3101" s="849">
        <v>258</v>
      </c>
      <c r="Q3101" s="849">
        <v>63210</v>
      </c>
      <c r="R3101" s="837">
        <v>0.89330130016958731</v>
      </c>
      <c r="S3101" s="850">
        <v>245</v>
      </c>
    </row>
    <row r="3102" spans="1:19" ht="14.45" customHeight="1" x14ac:dyDescent="0.2">
      <c r="A3102" s="831" t="s">
        <v>6366</v>
      </c>
      <c r="B3102" s="832" t="s">
        <v>6743</v>
      </c>
      <c r="C3102" s="832" t="s">
        <v>616</v>
      </c>
      <c r="D3102" s="832" t="s">
        <v>3287</v>
      </c>
      <c r="E3102" s="832" t="s">
        <v>6657</v>
      </c>
      <c r="F3102" s="832" t="s">
        <v>6682</v>
      </c>
      <c r="G3102" s="832" t="s">
        <v>6683</v>
      </c>
      <c r="H3102" s="849">
        <v>816</v>
      </c>
      <c r="I3102" s="849">
        <v>27199.97</v>
      </c>
      <c r="J3102" s="832">
        <v>0.77566535478316545</v>
      </c>
      <c r="K3102" s="832">
        <v>33.333296568627453</v>
      </c>
      <c r="L3102" s="849">
        <v>1052</v>
      </c>
      <c r="M3102" s="849">
        <v>35066.630000000012</v>
      </c>
      <c r="N3102" s="832">
        <v>1</v>
      </c>
      <c r="O3102" s="832">
        <v>33.33329847908746</v>
      </c>
      <c r="P3102" s="849">
        <v>1157</v>
      </c>
      <c r="Q3102" s="849">
        <v>38566.62000000001</v>
      </c>
      <c r="R3102" s="837">
        <v>1.0998097051242164</v>
      </c>
      <c r="S3102" s="850">
        <v>33.333292999135708</v>
      </c>
    </row>
    <row r="3103" spans="1:19" ht="14.45" customHeight="1" x14ac:dyDescent="0.2">
      <c r="A3103" s="831" t="s">
        <v>6366</v>
      </c>
      <c r="B3103" s="832" t="s">
        <v>6743</v>
      </c>
      <c r="C3103" s="832" t="s">
        <v>616</v>
      </c>
      <c r="D3103" s="832" t="s">
        <v>3287</v>
      </c>
      <c r="E3103" s="832" t="s">
        <v>6657</v>
      </c>
      <c r="F3103" s="832" t="s">
        <v>6782</v>
      </c>
      <c r="G3103" s="832" t="s">
        <v>6783</v>
      </c>
      <c r="H3103" s="849">
        <v>17</v>
      </c>
      <c r="I3103" s="849">
        <v>15963</v>
      </c>
      <c r="J3103" s="832">
        <v>0.25</v>
      </c>
      <c r="K3103" s="832">
        <v>939</v>
      </c>
      <c r="L3103" s="849">
        <v>68</v>
      </c>
      <c r="M3103" s="849">
        <v>63852</v>
      </c>
      <c r="N3103" s="832">
        <v>1</v>
      </c>
      <c r="O3103" s="832">
        <v>939</v>
      </c>
      <c r="P3103" s="849">
        <v>78</v>
      </c>
      <c r="Q3103" s="849">
        <v>73476</v>
      </c>
      <c r="R3103" s="837">
        <v>1.1507235482052245</v>
      </c>
      <c r="S3103" s="850">
        <v>942</v>
      </c>
    </row>
    <row r="3104" spans="1:19" ht="14.45" customHeight="1" x14ac:dyDescent="0.2">
      <c r="A3104" s="831" t="s">
        <v>6366</v>
      </c>
      <c r="B3104" s="832" t="s">
        <v>6743</v>
      </c>
      <c r="C3104" s="832" t="s">
        <v>616</v>
      </c>
      <c r="D3104" s="832" t="s">
        <v>3287</v>
      </c>
      <c r="E3104" s="832" t="s">
        <v>6657</v>
      </c>
      <c r="F3104" s="832" t="s">
        <v>6684</v>
      </c>
      <c r="G3104" s="832" t="s">
        <v>6685</v>
      </c>
      <c r="H3104" s="849">
        <v>486</v>
      </c>
      <c r="I3104" s="849">
        <v>17982</v>
      </c>
      <c r="J3104" s="832">
        <v>0.77020602218700474</v>
      </c>
      <c r="K3104" s="832">
        <v>37</v>
      </c>
      <c r="L3104" s="849">
        <v>631</v>
      </c>
      <c r="M3104" s="849">
        <v>23347</v>
      </c>
      <c r="N3104" s="832">
        <v>1</v>
      </c>
      <c r="O3104" s="832">
        <v>37</v>
      </c>
      <c r="P3104" s="849">
        <v>492</v>
      </c>
      <c r="Q3104" s="849">
        <v>18696</v>
      </c>
      <c r="R3104" s="837">
        <v>0.80078810982139037</v>
      </c>
      <c r="S3104" s="850">
        <v>38</v>
      </c>
    </row>
    <row r="3105" spans="1:19" ht="14.45" customHeight="1" x14ac:dyDescent="0.2">
      <c r="A3105" s="831" t="s">
        <v>6366</v>
      </c>
      <c r="B3105" s="832" t="s">
        <v>6743</v>
      </c>
      <c r="C3105" s="832" t="s">
        <v>616</v>
      </c>
      <c r="D3105" s="832" t="s">
        <v>3287</v>
      </c>
      <c r="E3105" s="832" t="s">
        <v>6657</v>
      </c>
      <c r="F3105" s="832" t="s">
        <v>6688</v>
      </c>
      <c r="G3105" s="832" t="s">
        <v>6689</v>
      </c>
      <c r="H3105" s="849">
        <v>2</v>
      </c>
      <c r="I3105" s="849">
        <v>64</v>
      </c>
      <c r="J3105" s="832">
        <v>0.4</v>
      </c>
      <c r="K3105" s="832">
        <v>32</v>
      </c>
      <c r="L3105" s="849">
        <v>5</v>
      </c>
      <c r="M3105" s="849">
        <v>160</v>
      </c>
      <c r="N3105" s="832">
        <v>1</v>
      </c>
      <c r="O3105" s="832">
        <v>32</v>
      </c>
      <c r="P3105" s="849">
        <v>22</v>
      </c>
      <c r="Q3105" s="849">
        <v>726</v>
      </c>
      <c r="R3105" s="837">
        <v>4.5374999999999996</v>
      </c>
      <c r="S3105" s="850">
        <v>33</v>
      </c>
    </row>
    <row r="3106" spans="1:19" ht="14.45" customHeight="1" x14ac:dyDescent="0.2">
      <c r="A3106" s="831" t="s">
        <v>6366</v>
      </c>
      <c r="B3106" s="832" t="s">
        <v>6743</v>
      </c>
      <c r="C3106" s="832" t="s">
        <v>616</v>
      </c>
      <c r="D3106" s="832" t="s">
        <v>3287</v>
      </c>
      <c r="E3106" s="832" t="s">
        <v>6657</v>
      </c>
      <c r="F3106" s="832" t="s">
        <v>6690</v>
      </c>
      <c r="G3106" s="832" t="s">
        <v>6691</v>
      </c>
      <c r="H3106" s="849">
        <v>90</v>
      </c>
      <c r="I3106" s="849">
        <v>31950</v>
      </c>
      <c r="J3106" s="832">
        <v>0.81818181818181823</v>
      </c>
      <c r="K3106" s="832">
        <v>355</v>
      </c>
      <c r="L3106" s="849">
        <v>110</v>
      </c>
      <c r="M3106" s="849">
        <v>39050</v>
      </c>
      <c r="N3106" s="832">
        <v>1</v>
      </c>
      <c r="O3106" s="832">
        <v>355</v>
      </c>
      <c r="P3106" s="849">
        <v>21</v>
      </c>
      <c r="Q3106" s="849">
        <v>7518</v>
      </c>
      <c r="R3106" s="837">
        <v>0.19252240717029451</v>
      </c>
      <c r="S3106" s="850">
        <v>358</v>
      </c>
    </row>
    <row r="3107" spans="1:19" ht="14.45" customHeight="1" x14ac:dyDescent="0.2">
      <c r="A3107" s="831" t="s">
        <v>6366</v>
      </c>
      <c r="B3107" s="832" t="s">
        <v>6743</v>
      </c>
      <c r="C3107" s="832" t="s">
        <v>616</v>
      </c>
      <c r="D3107" s="832" t="s">
        <v>3287</v>
      </c>
      <c r="E3107" s="832" t="s">
        <v>6657</v>
      </c>
      <c r="F3107" s="832" t="s">
        <v>6694</v>
      </c>
      <c r="G3107" s="832" t="s">
        <v>6695</v>
      </c>
      <c r="H3107" s="849">
        <v>42</v>
      </c>
      <c r="I3107" s="849">
        <v>5544</v>
      </c>
      <c r="J3107" s="832">
        <v>0.68852459016393441</v>
      </c>
      <c r="K3107" s="832">
        <v>132</v>
      </c>
      <c r="L3107" s="849">
        <v>61</v>
      </c>
      <c r="M3107" s="849">
        <v>8052</v>
      </c>
      <c r="N3107" s="832">
        <v>1</v>
      </c>
      <c r="O3107" s="832">
        <v>132</v>
      </c>
      <c r="P3107" s="849">
        <v>57</v>
      </c>
      <c r="Q3107" s="849">
        <v>7695</v>
      </c>
      <c r="R3107" s="837">
        <v>0.95566318926974669</v>
      </c>
      <c r="S3107" s="850">
        <v>135</v>
      </c>
    </row>
    <row r="3108" spans="1:19" ht="14.45" customHeight="1" x14ac:dyDescent="0.2">
      <c r="A3108" s="831" t="s">
        <v>6366</v>
      </c>
      <c r="B3108" s="832" t="s">
        <v>6743</v>
      </c>
      <c r="C3108" s="832" t="s">
        <v>616</v>
      </c>
      <c r="D3108" s="832" t="s">
        <v>3287</v>
      </c>
      <c r="E3108" s="832" t="s">
        <v>6657</v>
      </c>
      <c r="F3108" s="832" t="s">
        <v>6700</v>
      </c>
      <c r="G3108" s="832" t="s">
        <v>6701</v>
      </c>
      <c r="H3108" s="849">
        <v>51</v>
      </c>
      <c r="I3108" s="849">
        <v>3009</v>
      </c>
      <c r="J3108" s="832">
        <v>0.97347136848916205</v>
      </c>
      <c r="K3108" s="832">
        <v>59</v>
      </c>
      <c r="L3108" s="849">
        <v>52</v>
      </c>
      <c r="M3108" s="849">
        <v>3091</v>
      </c>
      <c r="N3108" s="832">
        <v>1</v>
      </c>
      <c r="O3108" s="832">
        <v>59.442307692307693</v>
      </c>
      <c r="P3108" s="849">
        <v>127</v>
      </c>
      <c r="Q3108" s="849">
        <v>7747</v>
      </c>
      <c r="R3108" s="837">
        <v>2.506308637981236</v>
      </c>
      <c r="S3108" s="850">
        <v>61</v>
      </c>
    </row>
    <row r="3109" spans="1:19" ht="14.45" customHeight="1" x14ac:dyDescent="0.2">
      <c r="A3109" s="831" t="s">
        <v>6366</v>
      </c>
      <c r="B3109" s="832" t="s">
        <v>6743</v>
      </c>
      <c r="C3109" s="832" t="s">
        <v>616</v>
      </c>
      <c r="D3109" s="832" t="s">
        <v>3287</v>
      </c>
      <c r="E3109" s="832" t="s">
        <v>6657</v>
      </c>
      <c r="F3109" s="832" t="s">
        <v>6706</v>
      </c>
      <c r="G3109" s="832" t="s">
        <v>6707</v>
      </c>
      <c r="H3109" s="849">
        <v>2</v>
      </c>
      <c r="I3109" s="849">
        <v>232</v>
      </c>
      <c r="J3109" s="832"/>
      <c r="K3109" s="832">
        <v>116</v>
      </c>
      <c r="L3109" s="849"/>
      <c r="M3109" s="849"/>
      <c r="N3109" s="832"/>
      <c r="O3109" s="832"/>
      <c r="P3109" s="849">
        <v>13</v>
      </c>
      <c r="Q3109" s="849">
        <v>1508</v>
      </c>
      <c r="R3109" s="837"/>
      <c r="S3109" s="850">
        <v>116</v>
      </c>
    </row>
    <row r="3110" spans="1:19" ht="14.45" customHeight="1" x14ac:dyDescent="0.2">
      <c r="A3110" s="831" t="s">
        <v>6366</v>
      </c>
      <c r="B3110" s="832" t="s">
        <v>6743</v>
      </c>
      <c r="C3110" s="832" t="s">
        <v>616</v>
      </c>
      <c r="D3110" s="832" t="s">
        <v>3287</v>
      </c>
      <c r="E3110" s="832" t="s">
        <v>6657</v>
      </c>
      <c r="F3110" s="832" t="s">
        <v>6788</v>
      </c>
      <c r="G3110" s="832" t="s">
        <v>6789</v>
      </c>
      <c r="H3110" s="849"/>
      <c r="I3110" s="849"/>
      <c r="J3110" s="832"/>
      <c r="K3110" s="832"/>
      <c r="L3110" s="849"/>
      <c r="M3110" s="849"/>
      <c r="N3110" s="832"/>
      <c r="O3110" s="832"/>
      <c r="P3110" s="849">
        <v>1</v>
      </c>
      <c r="Q3110" s="849">
        <v>3839</v>
      </c>
      <c r="R3110" s="837"/>
      <c r="S3110" s="850">
        <v>3839</v>
      </c>
    </row>
    <row r="3111" spans="1:19" ht="14.45" customHeight="1" x14ac:dyDescent="0.2">
      <c r="A3111" s="831" t="s">
        <v>6366</v>
      </c>
      <c r="B3111" s="832" t="s">
        <v>6743</v>
      </c>
      <c r="C3111" s="832" t="s">
        <v>616</v>
      </c>
      <c r="D3111" s="832" t="s">
        <v>3287</v>
      </c>
      <c r="E3111" s="832" t="s">
        <v>6657</v>
      </c>
      <c r="F3111" s="832" t="s">
        <v>6790</v>
      </c>
      <c r="G3111" s="832" t="s">
        <v>6791</v>
      </c>
      <c r="H3111" s="849">
        <v>26</v>
      </c>
      <c r="I3111" s="849">
        <v>50544</v>
      </c>
      <c r="J3111" s="832">
        <v>0.31691015110665244</v>
      </c>
      <c r="K3111" s="832">
        <v>1944</v>
      </c>
      <c r="L3111" s="849">
        <v>82</v>
      </c>
      <c r="M3111" s="849">
        <v>159490</v>
      </c>
      <c r="N3111" s="832">
        <v>1</v>
      </c>
      <c r="O3111" s="832">
        <v>1945</v>
      </c>
      <c r="P3111" s="849">
        <v>57</v>
      </c>
      <c r="Q3111" s="849">
        <v>111150</v>
      </c>
      <c r="R3111" s="837">
        <v>0.69690889710953663</v>
      </c>
      <c r="S3111" s="850">
        <v>1950</v>
      </c>
    </row>
    <row r="3112" spans="1:19" ht="14.45" customHeight="1" x14ac:dyDescent="0.2">
      <c r="A3112" s="831" t="s">
        <v>6366</v>
      </c>
      <c r="B3112" s="832" t="s">
        <v>6743</v>
      </c>
      <c r="C3112" s="832" t="s">
        <v>616</v>
      </c>
      <c r="D3112" s="832" t="s">
        <v>3287</v>
      </c>
      <c r="E3112" s="832" t="s">
        <v>6657</v>
      </c>
      <c r="F3112" s="832" t="s">
        <v>6794</v>
      </c>
      <c r="G3112" s="832" t="s">
        <v>6795</v>
      </c>
      <c r="H3112" s="849"/>
      <c r="I3112" s="849"/>
      <c r="J3112" s="832"/>
      <c r="K3112" s="832"/>
      <c r="L3112" s="849">
        <v>2</v>
      </c>
      <c r="M3112" s="849">
        <v>602</v>
      </c>
      <c r="N3112" s="832">
        <v>1</v>
      </c>
      <c r="O3112" s="832">
        <v>301</v>
      </c>
      <c r="P3112" s="849">
        <v>1</v>
      </c>
      <c r="Q3112" s="849">
        <v>304</v>
      </c>
      <c r="R3112" s="837">
        <v>0.50498338870431891</v>
      </c>
      <c r="S3112" s="850">
        <v>304</v>
      </c>
    </row>
    <row r="3113" spans="1:19" ht="14.45" customHeight="1" x14ac:dyDescent="0.2">
      <c r="A3113" s="831" t="s">
        <v>6366</v>
      </c>
      <c r="B3113" s="832" t="s">
        <v>6743</v>
      </c>
      <c r="C3113" s="832" t="s">
        <v>616</v>
      </c>
      <c r="D3113" s="832" t="s">
        <v>3288</v>
      </c>
      <c r="E3113" s="832" t="s">
        <v>6368</v>
      </c>
      <c r="F3113" s="832" t="s">
        <v>6369</v>
      </c>
      <c r="G3113" s="832" t="s">
        <v>6370</v>
      </c>
      <c r="H3113" s="849">
        <v>2</v>
      </c>
      <c r="I3113" s="849">
        <v>108.22</v>
      </c>
      <c r="J3113" s="832">
        <v>0.322640271897919</v>
      </c>
      <c r="K3113" s="832">
        <v>54.11</v>
      </c>
      <c r="L3113" s="849">
        <v>6.2</v>
      </c>
      <c r="M3113" s="849">
        <v>335.42</v>
      </c>
      <c r="N3113" s="832">
        <v>1</v>
      </c>
      <c r="O3113" s="832">
        <v>54.1</v>
      </c>
      <c r="P3113" s="849"/>
      <c r="Q3113" s="849"/>
      <c r="R3113" s="837"/>
      <c r="S3113" s="850"/>
    </row>
    <row r="3114" spans="1:19" ht="14.45" customHeight="1" x14ac:dyDescent="0.2">
      <c r="A3114" s="831" t="s">
        <v>6366</v>
      </c>
      <c r="B3114" s="832" t="s">
        <v>6743</v>
      </c>
      <c r="C3114" s="832" t="s">
        <v>616</v>
      </c>
      <c r="D3114" s="832" t="s">
        <v>3288</v>
      </c>
      <c r="E3114" s="832" t="s">
        <v>6368</v>
      </c>
      <c r="F3114" s="832" t="s">
        <v>6371</v>
      </c>
      <c r="G3114" s="832" t="s">
        <v>6370</v>
      </c>
      <c r="H3114" s="849">
        <v>0.2</v>
      </c>
      <c r="I3114" s="849">
        <v>21.65</v>
      </c>
      <c r="J3114" s="832"/>
      <c r="K3114" s="832">
        <v>108.24999999999999</v>
      </c>
      <c r="L3114" s="849"/>
      <c r="M3114" s="849"/>
      <c r="N3114" s="832"/>
      <c r="O3114" s="832"/>
      <c r="P3114" s="849"/>
      <c r="Q3114" s="849"/>
      <c r="R3114" s="837"/>
      <c r="S3114" s="850"/>
    </row>
    <row r="3115" spans="1:19" ht="14.45" customHeight="1" x14ac:dyDescent="0.2">
      <c r="A3115" s="831" t="s">
        <v>6366</v>
      </c>
      <c r="B3115" s="832" t="s">
        <v>6743</v>
      </c>
      <c r="C3115" s="832" t="s">
        <v>616</v>
      </c>
      <c r="D3115" s="832" t="s">
        <v>3288</v>
      </c>
      <c r="E3115" s="832" t="s">
        <v>6368</v>
      </c>
      <c r="F3115" s="832" t="s">
        <v>6375</v>
      </c>
      <c r="G3115" s="832" t="s">
        <v>6376</v>
      </c>
      <c r="H3115" s="849">
        <v>0.2</v>
      </c>
      <c r="I3115" s="849">
        <v>2.57</v>
      </c>
      <c r="J3115" s="832">
        <v>0.33333333333333337</v>
      </c>
      <c r="K3115" s="832">
        <v>12.849999999999998</v>
      </c>
      <c r="L3115" s="849">
        <v>0.60000000000000009</v>
      </c>
      <c r="M3115" s="849">
        <v>7.7099999999999991</v>
      </c>
      <c r="N3115" s="832">
        <v>1</v>
      </c>
      <c r="O3115" s="832">
        <v>12.849999999999996</v>
      </c>
      <c r="P3115" s="849"/>
      <c r="Q3115" s="849"/>
      <c r="R3115" s="837"/>
      <c r="S3115" s="850"/>
    </row>
    <row r="3116" spans="1:19" ht="14.45" customHeight="1" x14ac:dyDescent="0.2">
      <c r="A3116" s="831" t="s">
        <v>6366</v>
      </c>
      <c r="B3116" s="832" t="s">
        <v>6743</v>
      </c>
      <c r="C3116" s="832" t="s">
        <v>616</v>
      </c>
      <c r="D3116" s="832" t="s">
        <v>3288</v>
      </c>
      <c r="E3116" s="832" t="s">
        <v>6368</v>
      </c>
      <c r="F3116" s="832" t="s">
        <v>6377</v>
      </c>
      <c r="G3116" s="832" t="s">
        <v>6378</v>
      </c>
      <c r="H3116" s="849">
        <v>4.9000000000000004</v>
      </c>
      <c r="I3116" s="849">
        <v>1006.46</v>
      </c>
      <c r="J3116" s="832">
        <v>0.81722368378316934</v>
      </c>
      <c r="K3116" s="832">
        <v>205.4</v>
      </c>
      <c r="L3116" s="849">
        <v>6.2</v>
      </c>
      <c r="M3116" s="849">
        <v>1231.56</v>
      </c>
      <c r="N3116" s="832">
        <v>1</v>
      </c>
      <c r="O3116" s="832">
        <v>198.63870967741934</v>
      </c>
      <c r="P3116" s="849">
        <v>0.5</v>
      </c>
      <c r="Q3116" s="849">
        <v>76.5</v>
      </c>
      <c r="R3116" s="837">
        <v>6.2116340251388485E-2</v>
      </c>
      <c r="S3116" s="850">
        <v>153</v>
      </c>
    </row>
    <row r="3117" spans="1:19" ht="14.45" customHeight="1" x14ac:dyDescent="0.2">
      <c r="A3117" s="831" t="s">
        <v>6366</v>
      </c>
      <c r="B3117" s="832" t="s">
        <v>6743</v>
      </c>
      <c r="C3117" s="832" t="s">
        <v>616</v>
      </c>
      <c r="D3117" s="832" t="s">
        <v>3288</v>
      </c>
      <c r="E3117" s="832" t="s">
        <v>6368</v>
      </c>
      <c r="F3117" s="832" t="s">
        <v>6382</v>
      </c>
      <c r="G3117" s="832" t="s">
        <v>1496</v>
      </c>
      <c r="H3117" s="849"/>
      <c r="I3117" s="849"/>
      <c r="J3117" s="832"/>
      <c r="K3117" s="832"/>
      <c r="L3117" s="849">
        <v>111</v>
      </c>
      <c r="M3117" s="849">
        <v>1522.92</v>
      </c>
      <c r="N3117" s="832">
        <v>1</v>
      </c>
      <c r="O3117" s="832">
        <v>13.72</v>
      </c>
      <c r="P3117" s="849">
        <v>6</v>
      </c>
      <c r="Q3117" s="849">
        <v>80.22</v>
      </c>
      <c r="R3117" s="837">
        <v>5.2675124103695528E-2</v>
      </c>
      <c r="S3117" s="850">
        <v>13.37</v>
      </c>
    </row>
    <row r="3118" spans="1:19" ht="14.45" customHeight="1" x14ac:dyDescent="0.2">
      <c r="A3118" s="831" t="s">
        <v>6366</v>
      </c>
      <c r="B3118" s="832" t="s">
        <v>6743</v>
      </c>
      <c r="C3118" s="832" t="s">
        <v>616</v>
      </c>
      <c r="D3118" s="832" t="s">
        <v>3288</v>
      </c>
      <c r="E3118" s="832" t="s">
        <v>6368</v>
      </c>
      <c r="F3118" s="832" t="s">
        <v>6401</v>
      </c>
      <c r="G3118" s="832" t="s">
        <v>6402</v>
      </c>
      <c r="H3118" s="849">
        <v>2</v>
      </c>
      <c r="I3118" s="849">
        <v>16589.14</v>
      </c>
      <c r="J3118" s="832"/>
      <c r="K3118" s="832">
        <v>8294.57</v>
      </c>
      <c r="L3118" s="849"/>
      <c r="M3118" s="849"/>
      <c r="N3118" s="832"/>
      <c r="O3118" s="832"/>
      <c r="P3118" s="849"/>
      <c r="Q3118" s="849"/>
      <c r="R3118" s="837"/>
      <c r="S3118" s="850"/>
    </row>
    <row r="3119" spans="1:19" ht="14.45" customHeight="1" x14ac:dyDescent="0.2">
      <c r="A3119" s="831" t="s">
        <v>6366</v>
      </c>
      <c r="B3119" s="832" t="s">
        <v>6743</v>
      </c>
      <c r="C3119" s="832" t="s">
        <v>616</v>
      </c>
      <c r="D3119" s="832" t="s">
        <v>3288</v>
      </c>
      <c r="E3119" s="832" t="s">
        <v>6368</v>
      </c>
      <c r="F3119" s="832" t="s">
        <v>6413</v>
      </c>
      <c r="G3119" s="832" t="s">
        <v>6414</v>
      </c>
      <c r="H3119" s="849">
        <v>4</v>
      </c>
      <c r="I3119" s="849">
        <v>194.96</v>
      </c>
      <c r="J3119" s="832">
        <v>1.3333333333333335</v>
      </c>
      <c r="K3119" s="832">
        <v>48.74</v>
      </c>
      <c r="L3119" s="849">
        <v>3</v>
      </c>
      <c r="M3119" s="849">
        <v>146.22</v>
      </c>
      <c r="N3119" s="832">
        <v>1</v>
      </c>
      <c r="O3119" s="832">
        <v>48.74</v>
      </c>
      <c r="P3119" s="849"/>
      <c r="Q3119" s="849"/>
      <c r="R3119" s="837"/>
      <c r="S3119" s="850"/>
    </row>
    <row r="3120" spans="1:19" ht="14.45" customHeight="1" x14ac:dyDescent="0.2">
      <c r="A3120" s="831" t="s">
        <v>6366</v>
      </c>
      <c r="B3120" s="832" t="s">
        <v>6743</v>
      </c>
      <c r="C3120" s="832" t="s">
        <v>616</v>
      </c>
      <c r="D3120" s="832" t="s">
        <v>3288</v>
      </c>
      <c r="E3120" s="832" t="s">
        <v>6368</v>
      </c>
      <c r="F3120" s="832" t="s">
        <v>6417</v>
      </c>
      <c r="G3120" s="832" t="s">
        <v>6416</v>
      </c>
      <c r="H3120" s="849">
        <v>2</v>
      </c>
      <c r="I3120" s="849">
        <v>1375.32</v>
      </c>
      <c r="J3120" s="832"/>
      <c r="K3120" s="832">
        <v>687.66</v>
      </c>
      <c r="L3120" s="849"/>
      <c r="M3120" s="849"/>
      <c r="N3120" s="832"/>
      <c r="O3120" s="832"/>
      <c r="P3120" s="849"/>
      <c r="Q3120" s="849"/>
      <c r="R3120" s="837"/>
      <c r="S3120" s="850"/>
    </row>
    <row r="3121" spans="1:19" ht="14.45" customHeight="1" x14ac:dyDescent="0.2">
      <c r="A3121" s="831" t="s">
        <v>6366</v>
      </c>
      <c r="B3121" s="832" t="s">
        <v>6743</v>
      </c>
      <c r="C3121" s="832" t="s">
        <v>616</v>
      </c>
      <c r="D3121" s="832" t="s">
        <v>3288</v>
      </c>
      <c r="E3121" s="832" t="s">
        <v>6368</v>
      </c>
      <c r="F3121" s="832" t="s">
        <v>6422</v>
      </c>
      <c r="G3121" s="832" t="s">
        <v>673</v>
      </c>
      <c r="H3121" s="849"/>
      <c r="I3121" s="849"/>
      <c r="J3121" s="832"/>
      <c r="K3121" s="832"/>
      <c r="L3121" s="849">
        <v>0.1</v>
      </c>
      <c r="M3121" s="849">
        <v>7.8</v>
      </c>
      <c r="N3121" s="832">
        <v>1</v>
      </c>
      <c r="O3121" s="832">
        <v>78</v>
      </c>
      <c r="P3121" s="849"/>
      <c r="Q3121" s="849"/>
      <c r="R3121" s="837"/>
      <c r="S3121" s="850"/>
    </row>
    <row r="3122" spans="1:19" ht="14.45" customHeight="1" x14ac:dyDescent="0.2">
      <c r="A3122" s="831" t="s">
        <v>6366</v>
      </c>
      <c r="B3122" s="832" t="s">
        <v>6743</v>
      </c>
      <c r="C3122" s="832" t="s">
        <v>616</v>
      </c>
      <c r="D3122" s="832" t="s">
        <v>3288</v>
      </c>
      <c r="E3122" s="832" t="s">
        <v>6368</v>
      </c>
      <c r="F3122" s="832" t="s">
        <v>6423</v>
      </c>
      <c r="G3122" s="832" t="s">
        <v>1445</v>
      </c>
      <c r="H3122" s="849">
        <v>8.6</v>
      </c>
      <c r="I3122" s="849">
        <v>1566.4900000000002</v>
      </c>
      <c r="J3122" s="832">
        <v>0.58930257579348522</v>
      </c>
      <c r="K3122" s="832">
        <v>182.15000000000003</v>
      </c>
      <c r="L3122" s="849">
        <v>14.799999999999999</v>
      </c>
      <c r="M3122" s="849">
        <v>2658.2099999999996</v>
      </c>
      <c r="N3122" s="832">
        <v>1</v>
      </c>
      <c r="O3122" s="832">
        <v>179.60878378378376</v>
      </c>
      <c r="P3122" s="849">
        <v>0.8</v>
      </c>
      <c r="Q3122" s="849">
        <v>140.32</v>
      </c>
      <c r="R3122" s="837">
        <v>5.2787402048747094E-2</v>
      </c>
      <c r="S3122" s="850">
        <v>175.39999999999998</v>
      </c>
    </row>
    <row r="3123" spans="1:19" ht="14.45" customHeight="1" x14ac:dyDescent="0.2">
      <c r="A3123" s="831" t="s">
        <v>6366</v>
      </c>
      <c r="B3123" s="832" t="s">
        <v>6743</v>
      </c>
      <c r="C3123" s="832" t="s">
        <v>616</v>
      </c>
      <c r="D3123" s="832" t="s">
        <v>3288</v>
      </c>
      <c r="E3123" s="832" t="s">
        <v>6368</v>
      </c>
      <c r="F3123" s="832" t="s">
        <v>6424</v>
      </c>
      <c r="G3123" s="832" t="s">
        <v>881</v>
      </c>
      <c r="H3123" s="849">
        <v>13.600000000000001</v>
      </c>
      <c r="I3123" s="849">
        <v>1054.3600000000001</v>
      </c>
      <c r="J3123" s="832">
        <v>1.2487090814344592</v>
      </c>
      <c r="K3123" s="832">
        <v>77.526470588235298</v>
      </c>
      <c r="L3123" s="849">
        <v>11.7</v>
      </c>
      <c r="M3123" s="849">
        <v>844.36000000000013</v>
      </c>
      <c r="N3123" s="832">
        <v>1</v>
      </c>
      <c r="O3123" s="832">
        <v>72.167521367521388</v>
      </c>
      <c r="P3123" s="849"/>
      <c r="Q3123" s="849"/>
      <c r="R3123" s="837"/>
      <c r="S3123" s="850"/>
    </row>
    <row r="3124" spans="1:19" ht="14.45" customHeight="1" x14ac:dyDescent="0.2">
      <c r="A3124" s="831" t="s">
        <v>6366</v>
      </c>
      <c r="B3124" s="832" t="s">
        <v>6743</v>
      </c>
      <c r="C3124" s="832" t="s">
        <v>616</v>
      </c>
      <c r="D3124" s="832" t="s">
        <v>3288</v>
      </c>
      <c r="E3124" s="832" t="s">
        <v>6368</v>
      </c>
      <c r="F3124" s="832" t="s">
        <v>6425</v>
      </c>
      <c r="G3124" s="832" t="s">
        <v>3373</v>
      </c>
      <c r="H3124" s="849">
        <v>0.1</v>
      </c>
      <c r="I3124" s="849">
        <v>68.61</v>
      </c>
      <c r="J3124" s="832">
        <v>0.1315703683816902</v>
      </c>
      <c r="K3124" s="832">
        <v>686.09999999999991</v>
      </c>
      <c r="L3124" s="849">
        <v>0.76</v>
      </c>
      <c r="M3124" s="849">
        <v>521.47</v>
      </c>
      <c r="N3124" s="832">
        <v>1</v>
      </c>
      <c r="O3124" s="832">
        <v>686.14473684210532</v>
      </c>
      <c r="P3124" s="849"/>
      <c r="Q3124" s="849"/>
      <c r="R3124" s="837"/>
      <c r="S3124" s="850"/>
    </row>
    <row r="3125" spans="1:19" ht="14.45" customHeight="1" x14ac:dyDescent="0.2">
      <c r="A3125" s="831" t="s">
        <v>6366</v>
      </c>
      <c r="B3125" s="832" t="s">
        <v>6743</v>
      </c>
      <c r="C3125" s="832" t="s">
        <v>616</v>
      </c>
      <c r="D3125" s="832" t="s">
        <v>3288</v>
      </c>
      <c r="E3125" s="832" t="s">
        <v>6368</v>
      </c>
      <c r="F3125" s="832" t="s">
        <v>6426</v>
      </c>
      <c r="G3125" s="832" t="s">
        <v>3373</v>
      </c>
      <c r="H3125" s="849"/>
      <c r="I3125" s="849"/>
      <c r="J3125" s="832"/>
      <c r="K3125" s="832"/>
      <c r="L3125" s="849">
        <v>1</v>
      </c>
      <c r="M3125" s="849">
        <v>171.55</v>
      </c>
      <c r="N3125" s="832">
        <v>1</v>
      </c>
      <c r="O3125" s="832">
        <v>171.55</v>
      </c>
      <c r="P3125" s="849"/>
      <c r="Q3125" s="849"/>
      <c r="R3125" s="837"/>
      <c r="S3125" s="850"/>
    </row>
    <row r="3126" spans="1:19" ht="14.45" customHeight="1" x14ac:dyDescent="0.2">
      <c r="A3126" s="831" t="s">
        <v>6366</v>
      </c>
      <c r="B3126" s="832" t="s">
        <v>6743</v>
      </c>
      <c r="C3126" s="832" t="s">
        <v>616</v>
      </c>
      <c r="D3126" s="832" t="s">
        <v>3288</v>
      </c>
      <c r="E3126" s="832" t="s">
        <v>6368</v>
      </c>
      <c r="F3126" s="832" t="s">
        <v>6427</v>
      </c>
      <c r="G3126" s="832" t="s">
        <v>3373</v>
      </c>
      <c r="H3126" s="849">
        <v>3</v>
      </c>
      <c r="I3126" s="849">
        <v>1029.27</v>
      </c>
      <c r="J3126" s="832">
        <v>0.49505317178985248</v>
      </c>
      <c r="K3126" s="832">
        <v>343.09</v>
      </c>
      <c r="L3126" s="849">
        <v>6.0600000000000005</v>
      </c>
      <c r="M3126" s="849">
        <v>2079.1099999999997</v>
      </c>
      <c r="N3126" s="832">
        <v>1</v>
      </c>
      <c r="O3126" s="832">
        <v>343.08745874587453</v>
      </c>
      <c r="P3126" s="849"/>
      <c r="Q3126" s="849"/>
      <c r="R3126" s="837"/>
      <c r="S3126" s="850"/>
    </row>
    <row r="3127" spans="1:19" ht="14.45" customHeight="1" x14ac:dyDescent="0.2">
      <c r="A3127" s="831" t="s">
        <v>6366</v>
      </c>
      <c r="B3127" s="832" t="s">
        <v>6743</v>
      </c>
      <c r="C3127" s="832" t="s">
        <v>616</v>
      </c>
      <c r="D3127" s="832" t="s">
        <v>3288</v>
      </c>
      <c r="E3127" s="832" t="s">
        <v>6368</v>
      </c>
      <c r="F3127" s="832" t="s">
        <v>6428</v>
      </c>
      <c r="G3127" s="832" t="s">
        <v>1559</v>
      </c>
      <c r="H3127" s="849">
        <v>0.6</v>
      </c>
      <c r="I3127" s="849">
        <v>35.97</v>
      </c>
      <c r="J3127" s="832">
        <v>4.0370370370370372</v>
      </c>
      <c r="K3127" s="832">
        <v>59.95</v>
      </c>
      <c r="L3127" s="849">
        <v>0.2</v>
      </c>
      <c r="M3127" s="849">
        <v>8.91</v>
      </c>
      <c r="N3127" s="832">
        <v>1</v>
      </c>
      <c r="O3127" s="832">
        <v>44.55</v>
      </c>
      <c r="P3127" s="849"/>
      <c r="Q3127" s="849"/>
      <c r="R3127" s="837"/>
      <c r="S3127" s="850"/>
    </row>
    <row r="3128" spans="1:19" ht="14.45" customHeight="1" x14ac:dyDescent="0.2">
      <c r="A3128" s="831" t="s">
        <v>6366</v>
      </c>
      <c r="B3128" s="832" t="s">
        <v>6743</v>
      </c>
      <c r="C3128" s="832" t="s">
        <v>616</v>
      </c>
      <c r="D3128" s="832" t="s">
        <v>3288</v>
      </c>
      <c r="E3128" s="832" t="s">
        <v>6368</v>
      </c>
      <c r="F3128" s="832" t="s">
        <v>6432</v>
      </c>
      <c r="G3128" s="832" t="s">
        <v>6433</v>
      </c>
      <c r="H3128" s="849">
        <v>1</v>
      </c>
      <c r="I3128" s="849">
        <v>117.3</v>
      </c>
      <c r="J3128" s="832">
        <v>0.21739130434782611</v>
      </c>
      <c r="K3128" s="832">
        <v>117.3</v>
      </c>
      <c r="L3128" s="849">
        <v>4.5999999999999996</v>
      </c>
      <c r="M3128" s="849">
        <v>539.57999999999993</v>
      </c>
      <c r="N3128" s="832">
        <v>1</v>
      </c>
      <c r="O3128" s="832">
        <v>117.3</v>
      </c>
      <c r="P3128" s="849">
        <v>0.8</v>
      </c>
      <c r="Q3128" s="849">
        <v>93.84</v>
      </c>
      <c r="R3128" s="837">
        <v>0.17391304347826089</v>
      </c>
      <c r="S3128" s="850">
        <v>117.3</v>
      </c>
    </row>
    <row r="3129" spans="1:19" ht="14.45" customHeight="1" x14ac:dyDescent="0.2">
      <c r="A3129" s="831" t="s">
        <v>6366</v>
      </c>
      <c r="B3129" s="832" t="s">
        <v>6743</v>
      </c>
      <c r="C3129" s="832" t="s">
        <v>616</v>
      </c>
      <c r="D3129" s="832" t="s">
        <v>3288</v>
      </c>
      <c r="E3129" s="832" t="s">
        <v>6368</v>
      </c>
      <c r="F3129" s="832" t="s">
        <v>6434</v>
      </c>
      <c r="G3129" s="832" t="s">
        <v>1451</v>
      </c>
      <c r="H3129" s="849">
        <v>1.6</v>
      </c>
      <c r="I3129" s="849">
        <v>143.19999999999999</v>
      </c>
      <c r="J3129" s="832">
        <v>0.6173478185894119</v>
      </c>
      <c r="K3129" s="832">
        <v>89.499999999999986</v>
      </c>
      <c r="L3129" s="849">
        <v>2.8</v>
      </c>
      <c r="M3129" s="849">
        <v>231.96</v>
      </c>
      <c r="N3129" s="832">
        <v>1</v>
      </c>
      <c r="O3129" s="832">
        <v>82.842857142857156</v>
      </c>
      <c r="P3129" s="849"/>
      <c r="Q3129" s="849"/>
      <c r="R3129" s="837"/>
      <c r="S3129" s="850"/>
    </row>
    <row r="3130" spans="1:19" ht="14.45" customHeight="1" x14ac:dyDescent="0.2">
      <c r="A3130" s="831" t="s">
        <v>6366</v>
      </c>
      <c r="B3130" s="832" t="s">
        <v>6743</v>
      </c>
      <c r="C3130" s="832" t="s">
        <v>616</v>
      </c>
      <c r="D3130" s="832" t="s">
        <v>3288</v>
      </c>
      <c r="E3130" s="832" t="s">
        <v>6368</v>
      </c>
      <c r="F3130" s="832" t="s">
        <v>6437</v>
      </c>
      <c r="G3130" s="832" t="s">
        <v>2028</v>
      </c>
      <c r="H3130" s="849"/>
      <c r="I3130" s="849"/>
      <c r="J3130" s="832"/>
      <c r="K3130" s="832"/>
      <c r="L3130" s="849">
        <v>0.4</v>
      </c>
      <c r="M3130" s="849">
        <v>8275.2000000000007</v>
      </c>
      <c r="N3130" s="832">
        <v>1</v>
      </c>
      <c r="O3130" s="832">
        <v>20688</v>
      </c>
      <c r="P3130" s="849"/>
      <c r="Q3130" s="849"/>
      <c r="R3130" s="837"/>
      <c r="S3130" s="850"/>
    </row>
    <row r="3131" spans="1:19" ht="14.45" customHeight="1" x14ac:dyDescent="0.2">
      <c r="A3131" s="831" t="s">
        <v>6366</v>
      </c>
      <c r="B3131" s="832" t="s">
        <v>6743</v>
      </c>
      <c r="C3131" s="832" t="s">
        <v>616</v>
      </c>
      <c r="D3131" s="832" t="s">
        <v>3288</v>
      </c>
      <c r="E3131" s="832" t="s">
        <v>6368</v>
      </c>
      <c r="F3131" s="832" t="s">
        <v>6438</v>
      </c>
      <c r="G3131" s="832" t="s">
        <v>1936</v>
      </c>
      <c r="H3131" s="849">
        <v>0.27</v>
      </c>
      <c r="I3131" s="849">
        <v>54.179999999999993</v>
      </c>
      <c r="J3131" s="832">
        <v>2.25</v>
      </c>
      <c r="K3131" s="832">
        <v>200.66666666666663</v>
      </c>
      <c r="L3131" s="849">
        <v>0.12</v>
      </c>
      <c r="M3131" s="849">
        <v>24.08</v>
      </c>
      <c r="N3131" s="832">
        <v>1</v>
      </c>
      <c r="O3131" s="832">
        <v>200.66666666666666</v>
      </c>
      <c r="P3131" s="849"/>
      <c r="Q3131" s="849"/>
      <c r="R3131" s="837"/>
      <c r="S3131" s="850"/>
    </row>
    <row r="3132" spans="1:19" ht="14.45" customHeight="1" x14ac:dyDescent="0.2">
      <c r="A3132" s="831" t="s">
        <v>6366</v>
      </c>
      <c r="B3132" s="832" t="s">
        <v>6743</v>
      </c>
      <c r="C3132" s="832" t="s">
        <v>616</v>
      </c>
      <c r="D3132" s="832" t="s">
        <v>3288</v>
      </c>
      <c r="E3132" s="832" t="s">
        <v>6368</v>
      </c>
      <c r="F3132" s="832" t="s">
        <v>6439</v>
      </c>
      <c r="G3132" s="832" t="s">
        <v>2816</v>
      </c>
      <c r="H3132" s="849"/>
      <c r="I3132" s="849"/>
      <c r="J3132" s="832"/>
      <c r="K3132" s="832"/>
      <c r="L3132" s="849">
        <v>23.900000000000002</v>
      </c>
      <c r="M3132" s="849">
        <v>56234.119999999995</v>
      </c>
      <c r="N3132" s="832">
        <v>1</v>
      </c>
      <c r="O3132" s="832">
        <v>2352.8920502092046</v>
      </c>
      <c r="P3132" s="849"/>
      <c r="Q3132" s="849"/>
      <c r="R3132" s="837"/>
      <c r="S3132" s="850"/>
    </row>
    <row r="3133" spans="1:19" ht="14.45" customHeight="1" x14ac:dyDescent="0.2">
      <c r="A3133" s="831" t="s">
        <v>6366</v>
      </c>
      <c r="B3133" s="832" t="s">
        <v>6743</v>
      </c>
      <c r="C3133" s="832" t="s">
        <v>616</v>
      </c>
      <c r="D3133" s="832" t="s">
        <v>3288</v>
      </c>
      <c r="E3133" s="832" t="s">
        <v>6368</v>
      </c>
      <c r="F3133" s="832" t="s">
        <v>6442</v>
      </c>
      <c r="G3133" s="832" t="s">
        <v>6443</v>
      </c>
      <c r="H3133" s="849">
        <v>1.7400000000000002</v>
      </c>
      <c r="I3133" s="849">
        <v>866.1</v>
      </c>
      <c r="J3133" s="832">
        <v>5.11758449539116</v>
      </c>
      <c r="K3133" s="832">
        <v>497.75862068965512</v>
      </c>
      <c r="L3133" s="849">
        <v>0.34</v>
      </c>
      <c r="M3133" s="849">
        <v>169.24</v>
      </c>
      <c r="N3133" s="832">
        <v>1</v>
      </c>
      <c r="O3133" s="832">
        <v>497.76470588235293</v>
      </c>
      <c r="P3133" s="849"/>
      <c r="Q3133" s="849"/>
      <c r="R3133" s="837"/>
      <c r="S3133" s="850"/>
    </row>
    <row r="3134" spans="1:19" ht="14.45" customHeight="1" x14ac:dyDescent="0.2">
      <c r="A3134" s="831" t="s">
        <v>6366</v>
      </c>
      <c r="B3134" s="832" t="s">
        <v>6743</v>
      </c>
      <c r="C3134" s="832" t="s">
        <v>616</v>
      </c>
      <c r="D3134" s="832" t="s">
        <v>3288</v>
      </c>
      <c r="E3134" s="832" t="s">
        <v>6368</v>
      </c>
      <c r="F3134" s="832" t="s">
        <v>6444</v>
      </c>
      <c r="G3134" s="832" t="s">
        <v>6443</v>
      </c>
      <c r="H3134" s="849">
        <v>1.01</v>
      </c>
      <c r="I3134" s="849">
        <v>167.57999999999998</v>
      </c>
      <c r="J3134" s="832"/>
      <c r="K3134" s="832">
        <v>165.9207920792079</v>
      </c>
      <c r="L3134" s="849"/>
      <c r="M3134" s="849"/>
      <c r="N3134" s="832"/>
      <c r="O3134" s="832"/>
      <c r="P3134" s="849"/>
      <c r="Q3134" s="849"/>
      <c r="R3134" s="837"/>
      <c r="S3134" s="850"/>
    </row>
    <row r="3135" spans="1:19" ht="14.45" customHeight="1" x14ac:dyDescent="0.2">
      <c r="A3135" s="831" t="s">
        <v>6366</v>
      </c>
      <c r="B3135" s="832" t="s">
        <v>6743</v>
      </c>
      <c r="C3135" s="832" t="s">
        <v>616</v>
      </c>
      <c r="D3135" s="832" t="s">
        <v>3288</v>
      </c>
      <c r="E3135" s="832" t="s">
        <v>6368</v>
      </c>
      <c r="F3135" s="832" t="s">
        <v>6458</v>
      </c>
      <c r="G3135" s="832" t="s">
        <v>2797</v>
      </c>
      <c r="H3135" s="849">
        <v>12.919999999999998</v>
      </c>
      <c r="I3135" s="849">
        <v>3408.02</v>
      </c>
      <c r="J3135" s="832">
        <v>2.5161280796178578</v>
      </c>
      <c r="K3135" s="832">
        <v>263.77863777089789</v>
      </c>
      <c r="L3135" s="849">
        <v>10.15</v>
      </c>
      <c r="M3135" s="849">
        <v>1354.47</v>
      </c>
      <c r="N3135" s="832">
        <v>1</v>
      </c>
      <c r="O3135" s="832">
        <v>133.44532019704434</v>
      </c>
      <c r="P3135" s="849"/>
      <c r="Q3135" s="849"/>
      <c r="R3135" s="837"/>
      <c r="S3135" s="850"/>
    </row>
    <row r="3136" spans="1:19" ht="14.45" customHeight="1" x14ac:dyDescent="0.2">
      <c r="A3136" s="831" t="s">
        <v>6366</v>
      </c>
      <c r="B3136" s="832" t="s">
        <v>6743</v>
      </c>
      <c r="C3136" s="832" t="s">
        <v>616</v>
      </c>
      <c r="D3136" s="832" t="s">
        <v>3288</v>
      </c>
      <c r="E3136" s="832" t="s">
        <v>6368</v>
      </c>
      <c r="F3136" s="832" t="s">
        <v>6466</v>
      </c>
      <c r="G3136" s="832" t="s">
        <v>6467</v>
      </c>
      <c r="H3136" s="849">
        <v>2</v>
      </c>
      <c r="I3136" s="849">
        <v>13423.24</v>
      </c>
      <c r="J3136" s="832"/>
      <c r="K3136" s="832">
        <v>6711.62</v>
      </c>
      <c r="L3136" s="849"/>
      <c r="M3136" s="849"/>
      <c r="N3136" s="832"/>
      <c r="O3136" s="832"/>
      <c r="P3136" s="849"/>
      <c r="Q3136" s="849"/>
      <c r="R3136" s="837"/>
      <c r="S3136" s="850"/>
    </row>
    <row r="3137" spans="1:19" ht="14.45" customHeight="1" x14ac:dyDescent="0.2">
      <c r="A3137" s="831" t="s">
        <v>6366</v>
      </c>
      <c r="B3137" s="832" t="s">
        <v>6743</v>
      </c>
      <c r="C3137" s="832" t="s">
        <v>616</v>
      </c>
      <c r="D3137" s="832" t="s">
        <v>3288</v>
      </c>
      <c r="E3137" s="832" t="s">
        <v>6368</v>
      </c>
      <c r="F3137" s="832" t="s">
        <v>6468</v>
      </c>
      <c r="G3137" s="832" t="s">
        <v>2797</v>
      </c>
      <c r="H3137" s="849">
        <v>2</v>
      </c>
      <c r="I3137" s="849">
        <v>5275.68</v>
      </c>
      <c r="J3137" s="832">
        <v>0.36496434187251342</v>
      </c>
      <c r="K3137" s="832">
        <v>2637.84</v>
      </c>
      <c r="L3137" s="849">
        <v>5.48</v>
      </c>
      <c r="M3137" s="849">
        <v>14455.330000000002</v>
      </c>
      <c r="N3137" s="832">
        <v>1</v>
      </c>
      <c r="O3137" s="832">
        <v>2637.8339416058398</v>
      </c>
      <c r="P3137" s="849"/>
      <c r="Q3137" s="849"/>
      <c r="R3137" s="837"/>
      <c r="S3137" s="850"/>
    </row>
    <row r="3138" spans="1:19" ht="14.45" customHeight="1" x14ac:dyDescent="0.2">
      <c r="A3138" s="831" t="s">
        <v>6366</v>
      </c>
      <c r="B3138" s="832" t="s">
        <v>6743</v>
      </c>
      <c r="C3138" s="832" t="s">
        <v>616</v>
      </c>
      <c r="D3138" s="832" t="s">
        <v>3288</v>
      </c>
      <c r="E3138" s="832" t="s">
        <v>6368</v>
      </c>
      <c r="F3138" s="832" t="s">
        <v>6469</v>
      </c>
      <c r="G3138" s="832" t="s">
        <v>2797</v>
      </c>
      <c r="H3138" s="849">
        <v>5</v>
      </c>
      <c r="I3138" s="849">
        <v>6594.5500000000011</v>
      </c>
      <c r="J3138" s="832">
        <v>3.7257555127430106</v>
      </c>
      <c r="K3138" s="832">
        <v>1318.9100000000003</v>
      </c>
      <c r="L3138" s="849">
        <v>3</v>
      </c>
      <c r="M3138" s="849">
        <v>1769.99</v>
      </c>
      <c r="N3138" s="832">
        <v>1</v>
      </c>
      <c r="O3138" s="832">
        <v>589.99666666666667</v>
      </c>
      <c r="P3138" s="849"/>
      <c r="Q3138" s="849"/>
      <c r="R3138" s="837"/>
      <c r="S3138" s="850"/>
    </row>
    <row r="3139" spans="1:19" ht="14.45" customHeight="1" x14ac:dyDescent="0.2">
      <c r="A3139" s="831" t="s">
        <v>6366</v>
      </c>
      <c r="B3139" s="832" t="s">
        <v>6743</v>
      </c>
      <c r="C3139" s="832" t="s">
        <v>616</v>
      </c>
      <c r="D3139" s="832" t="s">
        <v>3288</v>
      </c>
      <c r="E3139" s="832" t="s">
        <v>6368</v>
      </c>
      <c r="F3139" s="832" t="s">
        <v>6472</v>
      </c>
      <c r="G3139" s="832" t="s">
        <v>2831</v>
      </c>
      <c r="H3139" s="849">
        <v>0.6</v>
      </c>
      <c r="I3139" s="849">
        <v>4038.87</v>
      </c>
      <c r="J3139" s="832">
        <v>1.5</v>
      </c>
      <c r="K3139" s="832">
        <v>6731.45</v>
      </c>
      <c r="L3139" s="849">
        <v>0.4</v>
      </c>
      <c r="M3139" s="849">
        <v>2692.58</v>
      </c>
      <c r="N3139" s="832">
        <v>1</v>
      </c>
      <c r="O3139" s="832">
        <v>6731.45</v>
      </c>
      <c r="P3139" s="849"/>
      <c r="Q3139" s="849"/>
      <c r="R3139" s="837"/>
      <c r="S3139" s="850"/>
    </row>
    <row r="3140" spans="1:19" ht="14.45" customHeight="1" x14ac:dyDescent="0.2">
      <c r="A3140" s="831" t="s">
        <v>6366</v>
      </c>
      <c r="B3140" s="832" t="s">
        <v>6743</v>
      </c>
      <c r="C3140" s="832" t="s">
        <v>616</v>
      </c>
      <c r="D3140" s="832" t="s">
        <v>3288</v>
      </c>
      <c r="E3140" s="832" t="s">
        <v>6368</v>
      </c>
      <c r="F3140" s="832" t="s">
        <v>6476</v>
      </c>
      <c r="G3140" s="832" t="s">
        <v>6477</v>
      </c>
      <c r="H3140" s="849">
        <v>1</v>
      </c>
      <c r="I3140" s="849">
        <v>3799.88</v>
      </c>
      <c r="J3140" s="832"/>
      <c r="K3140" s="832">
        <v>3799.88</v>
      </c>
      <c r="L3140" s="849"/>
      <c r="M3140" s="849"/>
      <c r="N3140" s="832"/>
      <c r="O3140" s="832"/>
      <c r="P3140" s="849"/>
      <c r="Q3140" s="849"/>
      <c r="R3140" s="837"/>
      <c r="S3140" s="850"/>
    </row>
    <row r="3141" spans="1:19" ht="14.45" customHeight="1" x14ac:dyDescent="0.2">
      <c r="A3141" s="831" t="s">
        <v>6366</v>
      </c>
      <c r="B3141" s="832" t="s">
        <v>6743</v>
      </c>
      <c r="C3141" s="832" t="s">
        <v>616</v>
      </c>
      <c r="D3141" s="832" t="s">
        <v>3288</v>
      </c>
      <c r="E3141" s="832" t="s">
        <v>6368</v>
      </c>
      <c r="F3141" s="832" t="s">
        <v>6487</v>
      </c>
      <c r="G3141" s="832" t="s">
        <v>6488</v>
      </c>
      <c r="H3141" s="849">
        <v>5.33</v>
      </c>
      <c r="I3141" s="849">
        <v>5778.1900000000005</v>
      </c>
      <c r="J3141" s="832">
        <v>2.1588362544040232</v>
      </c>
      <c r="K3141" s="832">
        <v>1084.0881801125704</v>
      </c>
      <c r="L3141" s="849">
        <v>2.4899999999999998</v>
      </c>
      <c r="M3141" s="849">
        <v>2676.53</v>
      </c>
      <c r="N3141" s="832">
        <v>1</v>
      </c>
      <c r="O3141" s="832">
        <v>1074.9116465863456</v>
      </c>
      <c r="P3141" s="849">
        <v>0.34</v>
      </c>
      <c r="Q3141" s="849">
        <v>178.77</v>
      </c>
      <c r="R3141" s="837">
        <v>6.6791704184148884E-2</v>
      </c>
      <c r="S3141" s="850">
        <v>525.79411764705878</v>
      </c>
    </row>
    <row r="3142" spans="1:19" ht="14.45" customHeight="1" x14ac:dyDescent="0.2">
      <c r="A3142" s="831" t="s">
        <v>6366</v>
      </c>
      <c r="B3142" s="832" t="s">
        <v>6743</v>
      </c>
      <c r="C3142" s="832" t="s">
        <v>616</v>
      </c>
      <c r="D3142" s="832" t="s">
        <v>3288</v>
      </c>
      <c r="E3142" s="832" t="s">
        <v>6368</v>
      </c>
      <c r="F3142" s="832" t="s">
        <v>6489</v>
      </c>
      <c r="G3142" s="832" t="s">
        <v>6488</v>
      </c>
      <c r="H3142" s="849">
        <v>11.120000000000001</v>
      </c>
      <c r="I3142" s="849">
        <v>4018.41</v>
      </c>
      <c r="J3142" s="832">
        <v>0.39193140632254087</v>
      </c>
      <c r="K3142" s="832">
        <v>361.36780575539564</v>
      </c>
      <c r="L3142" s="849">
        <v>30.34</v>
      </c>
      <c r="M3142" s="849">
        <v>10252.84</v>
      </c>
      <c r="N3142" s="832">
        <v>1</v>
      </c>
      <c r="O3142" s="832">
        <v>337.9314436387607</v>
      </c>
      <c r="P3142" s="849">
        <v>2</v>
      </c>
      <c r="Q3142" s="849">
        <v>437.8</v>
      </c>
      <c r="R3142" s="837">
        <v>4.2700363996707257E-2</v>
      </c>
      <c r="S3142" s="850">
        <v>218.9</v>
      </c>
    </row>
    <row r="3143" spans="1:19" ht="14.45" customHeight="1" x14ac:dyDescent="0.2">
      <c r="A3143" s="831" t="s">
        <v>6366</v>
      </c>
      <c r="B3143" s="832" t="s">
        <v>6743</v>
      </c>
      <c r="C3143" s="832" t="s">
        <v>616</v>
      </c>
      <c r="D3143" s="832" t="s">
        <v>3288</v>
      </c>
      <c r="E3143" s="832" t="s">
        <v>6368</v>
      </c>
      <c r="F3143" s="832" t="s">
        <v>6490</v>
      </c>
      <c r="G3143" s="832" t="s">
        <v>6488</v>
      </c>
      <c r="H3143" s="849">
        <v>10.99</v>
      </c>
      <c r="I3143" s="849">
        <v>1323.71</v>
      </c>
      <c r="J3143" s="832">
        <v>0.4596295074567267</v>
      </c>
      <c r="K3143" s="832">
        <v>120.44676979071883</v>
      </c>
      <c r="L3143" s="849">
        <v>24.57</v>
      </c>
      <c r="M3143" s="849">
        <v>2879.95</v>
      </c>
      <c r="N3143" s="832">
        <v>1</v>
      </c>
      <c r="O3143" s="832">
        <v>117.21408221408221</v>
      </c>
      <c r="P3143" s="849">
        <v>4.4800000000000004</v>
      </c>
      <c r="Q3143" s="849">
        <v>354.82</v>
      </c>
      <c r="R3143" s="837">
        <v>0.12320352783902498</v>
      </c>
      <c r="S3143" s="850">
        <v>79.200892857142847</v>
      </c>
    </row>
    <row r="3144" spans="1:19" ht="14.45" customHeight="1" x14ac:dyDescent="0.2">
      <c r="A3144" s="831" t="s">
        <v>6366</v>
      </c>
      <c r="B3144" s="832" t="s">
        <v>6743</v>
      </c>
      <c r="C3144" s="832" t="s">
        <v>616</v>
      </c>
      <c r="D3144" s="832" t="s">
        <v>3288</v>
      </c>
      <c r="E3144" s="832" t="s">
        <v>6368</v>
      </c>
      <c r="F3144" s="832" t="s">
        <v>6491</v>
      </c>
      <c r="G3144" s="832" t="s">
        <v>6488</v>
      </c>
      <c r="H3144" s="849">
        <v>0.22</v>
      </c>
      <c r="I3144" s="849">
        <v>317.99</v>
      </c>
      <c r="J3144" s="832">
        <v>0.80450842483428631</v>
      </c>
      <c r="K3144" s="832">
        <v>1445.409090909091</v>
      </c>
      <c r="L3144" s="849">
        <v>0.28000000000000003</v>
      </c>
      <c r="M3144" s="849">
        <v>395.26</v>
      </c>
      <c r="N3144" s="832">
        <v>1</v>
      </c>
      <c r="O3144" s="832">
        <v>1411.6428571428569</v>
      </c>
      <c r="P3144" s="849"/>
      <c r="Q3144" s="849"/>
      <c r="R3144" s="837"/>
      <c r="S3144" s="850"/>
    </row>
    <row r="3145" spans="1:19" ht="14.45" customHeight="1" x14ac:dyDescent="0.2">
      <c r="A3145" s="831" t="s">
        <v>6366</v>
      </c>
      <c r="B3145" s="832" t="s">
        <v>6743</v>
      </c>
      <c r="C3145" s="832" t="s">
        <v>616</v>
      </c>
      <c r="D3145" s="832" t="s">
        <v>3288</v>
      </c>
      <c r="E3145" s="832" t="s">
        <v>6368</v>
      </c>
      <c r="F3145" s="832" t="s">
        <v>6492</v>
      </c>
      <c r="G3145" s="832" t="s">
        <v>6493</v>
      </c>
      <c r="H3145" s="849">
        <v>2.0300000000000002</v>
      </c>
      <c r="I3145" s="849">
        <v>1452.81</v>
      </c>
      <c r="J3145" s="832">
        <v>0.3271446199852282</v>
      </c>
      <c r="K3145" s="832">
        <v>715.6699507389161</v>
      </c>
      <c r="L3145" s="849">
        <v>15.549999999999999</v>
      </c>
      <c r="M3145" s="849">
        <v>4440.8799999999992</v>
      </c>
      <c r="N3145" s="832">
        <v>1</v>
      </c>
      <c r="O3145" s="832">
        <v>285.58713826366557</v>
      </c>
      <c r="P3145" s="849"/>
      <c r="Q3145" s="849"/>
      <c r="R3145" s="837"/>
      <c r="S3145" s="850"/>
    </row>
    <row r="3146" spans="1:19" ht="14.45" customHeight="1" x14ac:dyDescent="0.2">
      <c r="A3146" s="831" t="s">
        <v>6366</v>
      </c>
      <c r="B3146" s="832" t="s">
        <v>6743</v>
      </c>
      <c r="C3146" s="832" t="s">
        <v>616</v>
      </c>
      <c r="D3146" s="832" t="s">
        <v>3288</v>
      </c>
      <c r="E3146" s="832" t="s">
        <v>6368</v>
      </c>
      <c r="F3146" s="832" t="s">
        <v>6494</v>
      </c>
      <c r="G3146" s="832" t="s">
        <v>6493</v>
      </c>
      <c r="H3146" s="849">
        <v>15.99</v>
      </c>
      <c r="I3146" s="849">
        <v>22887.41</v>
      </c>
      <c r="J3146" s="832">
        <v>0.56524126110729689</v>
      </c>
      <c r="K3146" s="832">
        <v>1431.3577235772357</v>
      </c>
      <c r="L3146" s="849">
        <v>59.309999999999995</v>
      </c>
      <c r="M3146" s="849">
        <v>40491.399999999994</v>
      </c>
      <c r="N3146" s="832">
        <v>1</v>
      </c>
      <c r="O3146" s="832">
        <v>682.70780644073511</v>
      </c>
      <c r="P3146" s="849"/>
      <c r="Q3146" s="849"/>
      <c r="R3146" s="837"/>
      <c r="S3146" s="850"/>
    </row>
    <row r="3147" spans="1:19" ht="14.45" customHeight="1" x14ac:dyDescent="0.2">
      <c r="A3147" s="831" t="s">
        <v>6366</v>
      </c>
      <c r="B3147" s="832" t="s">
        <v>6743</v>
      </c>
      <c r="C3147" s="832" t="s">
        <v>616</v>
      </c>
      <c r="D3147" s="832" t="s">
        <v>3288</v>
      </c>
      <c r="E3147" s="832" t="s">
        <v>6368</v>
      </c>
      <c r="F3147" s="832" t="s">
        <v>6497</v>
      </c>
      <c r="G3147" s="832" t="s">
        <v>2816</v>
      </c>
      <c r="H3147" s="849"/>
      <c r="I3147" s="849"/>
      <c r="J3147" s="832"/>
      <c r="K3147" s="832"/>
      <c r="L3147" s="849">
        <v>24.04</v>
      </c>
      <c r="M3147" s="849">
        <v>18854.53</v>
      </c>
      <c r="N3147" s="832">
        <v>1</v>
      </c>
      <c r="O3147" s="832">
        <v>784.29825291181362</v>
      </c>
      <c r="P3147" s="849"/>
      <c r="Q3147" s="849"/>
      <c r="R3147" s="837"/>
      <c r="S3147" s="850"/>
    </row>
    <row r="3148" spans="1:19" ht="14.45" customHeight="1" x14ac:dyDescent="0.2">
      <c r="A3148" s="831" t="s">
        <v>6366</v>
      </c>
      <c r="B3148" s="832" t="s">
        <v>6743</v>
      </c>
      <c r="C3148" s="832" t="s">
        <v>616</v>
      </c>
      <c r="D3148" s="832" t="s">
        <v>3288</v>
      </c>
      <c r="E3148" s="832" t="s">
        <v>6368</v>
      </c>
      <c r="F3148" s="832" t="s">
        <v>6502</v>
      </c>
      <c r="G3148" s="832" t="s">
        <v>6503</v>
      </c>
      <c r="H3148" s="849">
        <v>12.540000000000001</v>
      </c>
      <c r="I3148" s="849">
        <v>4587.08</v>
      </c>
      <c r="J3148" s="832">
        <v>0.41684053651266767</v>
      </c>
      <c r="K3148" s="832">
        <v>365.79585326953747</v>
      </c>
      <c r="L3148" s="849">
        <v>49.099999999999994</v>
      </c>
      <c r="M3148" s="849">
        <v>11004.4</v>
      </c>
      <c r="N3148" s="832">
        <v>1</v>
      </c>
      <c r="O3148" s="832">
        <v>224.12219959266804</v>
      </c>
      <c r="P3148" s="849">
        <v>1.1100000000000001</v>
      </c>
      <c r="Q3148" s="849">
        <v>176.85</v>
      </c>
      <c r="R3148" s="837">
        <v>1.607084438951692E-2</v>
      </c>
      <c r="S3148" s="850">
        <v>159.32432432432429</v>
      </c>
    </row>
    <row r="3149" spans="1:19" ht="14.45" customHeight="1" x14ac:dyDescent="0.2">
      <c r="A3149" s="831" t="s">
        <v>6366</v>
      </c>
      <c r="B3149" s="832" t="s">
        <v>6743</v>
      </c>
      <c r="C3149" s="832" t="s">
        <v>616</v>
      </c>
      <c r="D3149" s="832" t="s">
        <v>3288</v>
      </c>
      <c r="E3149" s="832" t="s">
        <v>6368</v>
      </c>
      <c r="F3149" s="832" t="s">
        <v>6505</v>
      </c>
      <c r="G3149" s="832" t="s">
        <v>2816</v>
      </c>
      <c r="H3149" s="849"/>
      <c r="I3149" s="849"/>
      <c r="J3149" s="832"/>
      <c r="K3149" s="832"/>
      <c r="L3149" s="849">
        <v>15.7</v>
      </c>
      <c r="M3149" s="849">
        <v>3377.4300000000003</v>
      </c>
      <c r="N3149" s="832">
        <v>1</v>
      </c>
      <c r="O3149" s="832">
        <v>215.12292993630575</v>
      </c>
      <c r="P3149" s="849">
        <v>3.03</v>
      </c>
      <c r="Q3149" s="849">
        <v>274.67</v>
      </c>
      <c r="R3149" s="837">
        <v>8.1325149595994586E-2</v>
      </c>
      <c r="S3149" s="850">
        <v>90.65016501650166</v>
      </c>
    </row>
    <row r="3150" spans="1:19" ht="14.45" customHeight="1" x14ac:dyDescent="0.2">
      <c r="A3150" s="831" t="s">
        <v>6366</v>
      </c>
      <c r="B3150" s="832" t="s">
        <v>6743</v>
      </c>
      <c r="C3150" s="832" t="s">
        <v>616</v>
      </c>
      <c r="D3150" s="832" t="s">
        <v>3288</v>
      </c>
      <c r="E3150" s="832" t="s">
        <v>6368</v>
      </c>
      <c r="F3150" s="832" t="s">
        <v>6512</v>
      </c>
      <c r="G3150" s="832" t="s">
        <v>6513</v>
      </c>
      <c r="H3150" s="849">
        <v>2</v>
      </c>
      <c r="I3150" s="849">
        <v>732.02</v>
      </c>
      <c r="J3150" s="832">
        <v>1</v>
      </c>
      <c r="K3150" s="832">
        <v>366.01</v>
      </c>
      <c r="L3150" s="849">
        <v>2</v>
      </c>
      <c r="M3150" s="849">
        <v>732.02</v>
      </c>
      <c r="N3150" s="832">
        <v>1</v>
      </c>
      <c r="O3150" s="832">
        <v>366.01</v>
      </c>
      <c r="P3150" s="849"/>
      <c r="Q3150" s="849"/>
      <c r="R3150" s="837"/>
      <c r="S3150" s="850"/>
    </row>
    <row r="3151" spans="1:19" ht="14.45" customHeight="1" x14ac:dyDescent="0.2">
      <c r="A3151" s="831" t="s">
        <v>6366</v>
      </c>
      <c r="B3151" s="832" t="s">
        <v>6743</v>
      </c>
      <c r="C3151" s="832" t="s">
        <v>616</v>
      </c>
      <c r="D3151" s="832" t="s">
        <v>3288</v>
      </c>
      <c r="E3151" s="832" t="s">
        <v>6368</v>
      </c>
      <c r="F3151" s="832" t="s">
        <v>6514</v>
      </c>
      <c r="G3151" s="832" t="s">
        <v>6515</v>
      </c>
      <c r="H3151" s="849">
        <v>6</v>
      </c>
      <c r="I3151" s="849">
        <v>44116.38</v>
      </c>
      <c r="J3151" s="832"/>
      <c r="K3151" s="832">
        <v>7352.73</v>
      </c>
      <c r="L3151" s="849"/>
      <c r="M3151" s="849"/>
      <c r="N3151" s="832"/>
      <c r="O3151" s="832"/>
      <c r="P3151" s="849"/>
      <c r="Q3151" s="849"/>
      <c r="R3151" s="837"/>
      <c r="S3151" s="850"/>
    </row>
    <row r="3152" spans="1:19" ht="14.45" customHeight="1" x14ac:dyDescent="0.2">
      <c r="A3152" s="831" t="s">
        <v>6366</v>
      </c>
      <c r="B3152" s="832" t="s">
        <v>6743</v>
      </c>
      <c r="C3152" s="832" t="s">
        <v>616</v>
      </c>
      <c r="D3152" s="832" t="s">
        <v>3288</v>
      </c>
      <c r="E3152" s="832" t="s">
        <v>6368</v>
      </c>
      <c r="F3152" s="832" t="s">
        <v>6516</v>
      </c>
      <c r="G3152" s="832" t="s">
        <v>6513</v>
      </c>
      <c r="H3152" s="849">
        <v>1</v>
      </c>
      <c r="I3152" s="849">
        <v>1464.02</v>
      </c>
      <c r="J3152" s="832">
        <v>1</v>
      </c>
      <c r="K3152" s="832">
        <v>1464.02</v>
      </c>
      <c r="L3152" s="849">
        <v>1</v>
      </c>
      <c r="M3152" s="849">
        <v>1464.02</v>
      </c>
      <c r="N3152" s="832">
        <v>1</v>
      </c>
      <c r="O3152" s="832">
        <v>1464.02</v>
      </c>
      <c r="P3152" s="849"/>
      <c r="Q3152" s="849"/>
      <c r="R3152" s="837"/>
      <c r="S3152" s="850"/>
    </row>
    <row r="3153" spans="1:19" ht="14.45" customHeight="1" x14ac:dyDescent="0.2">
      <c r="A3153" s="831" t="s">
        <v>6366</v>
      </c>
      <c r="B3153" s="832" t="s">
        <v>6743</v>
      </c>
      <c r="C3153" s="832" t="s">
        <v>616</v>
      </c>
      <c r="D3153" s="832" t="s">
        <v>3288</v>
      </c>
      <c r="E3153" s="832" t="s">
        <v>6368</v>
      </c>
      <c r="F3153" s="832" t="s">
        <v>6521</v>
      </c>
      <c r="G3153" s="832" t="s">
        <v>6522</v>
      </c>
      <c r="H3153" s="849">
        <v>3.9699999999999998</v>
      </c>
      <c r="I3153" s="849">
        <v>2138.02</v>
      </c>
      <c r="J3153" s="832">
        <v>0.3340447472032998</v>
      </c>
      <c r="K3153" s="832">
        <v>538.54408060453409</v>
      </c>
      <c r="L3153" s="849">
        <v>13</v>
      </c>
      <c r="M3153" s="849">
        <v>6400.4</v>
      </c>
      <c r="N3153" s="832">
        <v>1</v>
      </c>
      <c r="O3153" s="832">
        <v>492.3384615384615</v>
      </c>
      <c r="P3153" s="849"/>
      <c r="Q3153" s="849"/>
      <c r="R3153" s="837"/>
      <c r="S3153" s="850"/>
    </row>
    <row r="3154" spans="1:19" ht="14.45" customHeight="1" x14ac:dyDescent="0.2">
      <c r="A3154" s="831" t="s">
        <v>6366</v>
      </c>
      <c r="B3154" s="832" t="s">
        <v>6743</v>
      </c>
      <c r="C3154" s="832" t="s">
        <v>616</v>
      </c>
      <c r="D3154" s="832" t="s">
        <v>3288</v>
      </c>
      <c r="E3154" s="832" t="s">
        <v>6368</v>
      </c>
      <c r="F3154" s="832" t="s">
        <v>6527</v>
      </c>
      <c r="G3154" s="832" t="s">
        <v>3946</v>
      </c>
      <c r="H3154" s="849">
        <v>1</v>
      </c>
      <c r="I3154" s="849">
        <v>148.46</v>
      </c>
      <c r="J3154" s="832"/>
      <c r="K3154" s="832">
        <v>148.46</v>
      </c>
      <c r="L3154" s="849"/>
      <c r="M3154" s="849"/>
      <c r="N3154" s="832"/>
      <c r="O3154" s="832"/>
      <c r="P3154" s="849"/>
      <c r="Q3154" s="849"/>
      <c r="R3154" s="837"/>
      <c r="S3154" s="850"/>
    </row>
    <row r="3155" spans="1:19" ht="14.45" customHeight="1" x14ac:dyDescent="0.2">
      <c r="A3155" s="831" t="s">
        <v>6366</v>
      </c>
      <c r="B3155" s="832" t="s">
        <v>6743</v>
      </c>
      <c r="C3155" s="832" t="s">
        <v>616</v>
      </c>
      <c r="D3155" s="832" t="s">
        <v>3288</v>
      </c>
      <c r="E3155" s="832" t="s">
        <v>6368</v>
      </c>
      <c r="F3155" s="832" t="s">
        <v>6534</v>
      </c>
      <c r="G3155" s="832" t="s">
        <v>2847</v>
      </c>
      <c r="H3155" s="849">
        <v>3</v>
      </c>
      <c r="I3155" s="849">
        <v>5247.24</v>
      </c>
      <c r="J3155" s="832">
        <v>1.4329047832308381</v>
      </c>
      <c r="K3155" s="832">
        <v>1749.08</v>
      </c>
      <c r="L3155" s="849">
        <v>4</v>
      </c>
      <c r="M3155" s="849">
        <v>3661.96</v>
      </c>
      <c r="N3155" s="832">
        <v>1</v>
      </c>
      <c r="O3155" s="832">
        <v>915.49</v>
      </c>
      <c r="P3155" s="849"/>
      <c r="Q3155" s="849"/>
      <c r="R3155" s="837"/>
      <c r="S3155" s="850"/>
    </row>
    <row r="3156" spans="1:19" ht="14.45" customHeight="1" x14ac:dyDescent="0.2">
      <c r="A3156" s="831" t="s">
        <v>6366</v>
      </c>
      <c r="B3156" s="832" t="s">
        <v>6743</v>
      </c>
      <c r="C3156" s="832" t="s">
        <v>616</v>
      </c>
      <c r="D3156" s="832" t="s">
        <v>3288</v>
      </c>
      <c r="E3156" s="832" t="s">
        <v>6368</v>
      </c>
      <c r="F3156" s="832" t="s">
        <v>6535</v>
      </c>
      <c r="G3156" s="832" t="s">
        <v>3029</v>
      </c>
      <c r="H3156" s="849">
        <v>3.6999999999999997</v>
      </c>
      <c r="I3156" s="849">
        <v>1046.3599999999999</v>
      </c>
      <c r="J3156" s="832">
        <v>0.50209694910699709</v>
      </c>
      <c r="K3156" s="832">
        <v>282.8</v>
      </c>
      <c r="L3156" s="849">
        <v>7.45</v>
      </c>
      <c r="M3156" s="849">
        <v>2083.98</v>
      </c>
      <c r="N3156" s="832">
        <v>1</v>
      </c>
      <c r="O3156" s="832">
        <v>279.72885906040267</v>
      </c>
      <c r="P3156" s="849">
        <v>0.25</v>
      </c>
      <c r="Q3156" s="849">
        <v>70.7</v>
      </c>
      <c r="R3156" s="837">
        <v>3.3925469534256569E-2</v>
      </c>
      <c r="S3156" s="850">
        <v>282.8</v>
      </c>
    </row>
    <row r="3157" spans="1:19" ht="14.45" customHeight="1" x14ac:dyDescent="0.2">
      <c r="A3157" s="831" t="s">
        <v>6366</v>
      </c>
      <c r="B3157" s="832" t="s">
        <v>6743</v>
      </c>
      <c r="C3157" s="832" t="s">
        <v>616</v>
      </c>
      <c r="D3157" s="832" t="s">
        <v>3288</v>
      </c>
      <c r="E3157" s="832" t="s">
        <v>6368</v>
      </c>
      <c r="F3157" s="832" t="s">
        <v>6750</v>
      </c>
      <c r="G3157" s="832" t="s">
        <v>2208</v>
      </c>
      <c r="H3157" s="849">
        <v>1</v>
      </c>
      <c r="I3157" s="849">
        <v>36.58</v>
      </c>
      <c r="J3157" s="832"/>
      <c r="K3157" s="832">
        <v>36.58</v>
      </c>
      <c r="L3157" s="849"/>
      <c r="M3157" s="849"/>
      <c r="N3157" s="832"/>
      <c r="O3157" s="832"/>
      <c r="P3157" s="849"/>
      <c r="Q3157" s="849"/>
      <c r="R3157" s="837"/>
      <c r="S3157" s="850"/>
    </row>
    <row r="3158" spans="1:19" ht="14.45" customHeight="1" x14ac:dyDescent="0.2">
      <c r="A3158" s="831" t="s">
        <v>6366</v>
      </c>
      <c r="B3158" s="832" t="s">
        <v>6743</v>
      </c>
      <c r="C3158" s="832" t="s">
        <v>616</v>
      </c>
      <c r="D3158" s="832" t="s">
        <v>3288</v>
      </c>
      <c r="E3158" s="832" t="s">
        <v>6368</v>
      </c>
      <c r="F3158" s="832" t="s">
        <v>6566</v>
      </c>
      <c r="G3158" s="832" t="s">
        <v>779</v>
      </c>
      <c r="H3158" s="849">
        <v>1</v>
      </c>
      <c r="I3158" s="849">
        <v>1516.73</v>
      </c>
      <c r="J3158" s="832"/>
      <c r="K3158" s="832">
        <v>1516.73</v>
      </c>
      <c r="L3158" s="849"/>
      <c r="M3158" s="849"/>
      <c r="N3158" s="832"/>
      <c r="O3158" s="832"/>
      <c r="P3158" s="849"/>
      <c r="Q3158" s="849"/>
      <c r="R3158" s="837"/>
      <c r="S3158" s="850"/>
    </row>
    <row r="3159" spans="1:19" ht="14.45" customHeight="1" x14ac:dyDescent="0.2">
      <c r="A3159" s="831" t="s">
        <v>6366</v>
      </c>
      <c r="B3159" s="832" t="s">
        <v>6743</v>
      </c>
      <c r="C3159" s="832" t="s">
        <v>616</v>
      </c>
      <c r="D3159" s="832" t="s">
        <v>3288</v>
      </c>
      <c r="E3159" s="832" t="s">
        <v>6368</v>
      </c>
      <c r="F3159" s="832" t="s">
        <v>6570</v>
      </c>
      <c r="G3159" s="832" t="s">
        <v>3190</v>
      </c>
      <c r="H3159" s="849">
        <v>5</v>
      </c>
      <c r="I3159" s="849">
        <v>7202.3</v>
      </c>
      <c r="J3159" s="832"/>
      <c r="K3159" s="832">
        <v>1440.46</v>
      </c>
      <c r="L3159" s="849"/>
      <c r="M3159" s="849"/>
      <c r="N3159" s="832"/>
      <c r="O3159" s="832"/>
      <c r="P3159" s="849"/>
      <c r="Q3159" s="849"/>
      <c r="R3159" s="837"/>
      <c r="S3159" s="850"/>
    </row>
    <row r="3160" spans="1:19" ht="14.45" customHeight="1" x14ac:dyDescent="0.2">
      <c r="A3160" s="831" t="s">
        <v>6366</v>
      </c>
      <c r="B3160" s="832" t="s">
        <v>6743</v>
      </c>
      <c r="C3160" s="832" t="s">
        <v>616</v>
      </c>
      <c r="D3160" s="832" t="s">
        <v>3288</v>
      </c>
      <c r="E3160" s="832" t="s">
        <v>6368</v>
      </c>
      <c r="F3160" s="832" t="s">
        <v>6573</v>
      </c>
      <c r="G3160" s="832" t="s">
        <v>3190</v>
      </c>
      <c r="H3160" s="849">
        <v>1</v>
      </c>
      <c r="I3160" s="849">
        <v>4567.1000000000004</v>
      </c>
      <c r="J3160" s="832"/>
      <c r="K3160" s="832">
        <v>4567.1000000000004</v>
      </c>
      <c r="L3160" s="849"/>
      <c r="M3160" s="849"/>
      <c r="N3160" s="832"/>
      <c r="O3160" s="832"/>
      <c r="P3160" s="849"/>
      <c r="Q3160" s="849"/>
      <c r="R3160" s="837"/>
      <c r="S3160" s="850"/>
    </row>
    <row r="3161" spans="1:19" ht="14.45" customHeight="1" x14ac:dyDescent="0.2">
      <c r="A3161" s="831" t="s">
        <v>6366</v>
      </c>
      <c r="B3161" s="832" t="s">
        <v>6743</v>
      </c>
      <c r="C3161" s="832" t="s">
        <v>616</v>
      </c>
      <c r="D3161" s="832" t="s">
        <v>3288</v>
      </c>
      <c r="E3161" s="832" t="s">
        <v>6368</v>
      </c>
      <c r="F3161" s="832" t="s">
        <v>6574</v>
      </c>
      <c r="G3161" s="832" t="s">
        <v>3169</v>
      </c>
      <c r="H3161" s="849"/>
      <c r="I3161" s="849"/>
      <c r="J3161" s="832"/>
      <c r="K3161" s="832"/>
      <c r="L3161" s="849">
        <v>1</v>
      </c>
      <c r="M3161" s="849">
        <v>20795.5</v>
      </c>
      <c r="N3161" s="832">
        <v>1</v>
      </c>
      <c r="O3161" s="832">
        <v>20795.5</v>
      </c>
      <c r="P3161" s="849"/>
      <c r="Q3161" s="849"/>
      <c r="R3161" s="837"/>
      <c r="S3161" s="850"/>
    </row>
    <row r="3162" spans="1:19" ht="14.45" customHeight="1" x14ac:dyDescent="0.2">
      <c r="A3162" s="831" t="s">
        <v>6366</v>
      </c>
      <c r="B3162" s="832" t="s">
        <v>6743</v>
      </c>
      <c r="C3162" s="832" t="s">
        <v>616</v>
      </c>
      <c r="D3162" s="832" t="s">
        <v>3288</v>
      </c>
      <c r="E3162" s="832" t="s">
        <v>6368</v>
      </c>
      <c r="F3162" s="832" t="s">
        <v>6575</v>
      </c>
      <c r="G3162" s="832" t="s">
        <v>6576</v>
      </c>
      <c r="H3162" s="849">
        <v>30.46</v>
      </c>
      <c r="I3162" s="849">
        <v>23889.719999999998</v>
      </c>
      <c r="J3162" s="832">
        <v>9.5187268902205773</v>
      </c>
      <c r="K3162" s="832">
        <v>784.29809586342731</v>
      </c>
      <c r="L3162" s="849">
        <v>3.2</v>
      </c>
      <c r="M3162" s="849">
        <v>2509.7600000000002</v>
      </c>
      <c r="N3162" s="832">
        <v>1</v>
      </c>
      <c r="O3162" s="832">
        <v>784.30000000000007</v>
      </c>
      <c r="P3162" s="849"/>
      <c r="Q3162" s="849"/>
      <c r="R3162" s="837"/>
      <c r="S3162" s="850"/>
    </row>
    <row r="3163" spans="1:19" ht="14.45" customHeight="1" x14ac:dyDescent="0.2">
      <c r="A3163" s="831" t="s">
        <v>6366</v>
      </c>
      <c r="B3163" s="832" t="s">
        <v>6743</v>
      </c>
      <c r="C3163" s="832" t="s">
        <v>616</v>
      </c>
      <c r="D3163" s="832" t="s">
        <v>3288</v>
      </c>
      <c r="E3163" s="832" t="s">
        <v>6368</v>
      </c>
      <c r="F3163" s="832" t="s">
        <v>6577</v>
      </c>
      <c r="G3163" s="832" t="s">
        <v>6576</v>
      </c>
      <c r="H3163" s="849">
        <v>30.880000000000003</v>
      </c>
      <c r="I3163" s="849">
        <v>7265.67</v>
      </c>
      <c r="J3163" s="832">
        <v>1.1331999301270814</v>
      </c>
      <c r="K3163" s="832">
        <v>235.28724093264248</v>
      </c>
      <c r="L3163" s="849">
        <v>27.25</v>
      </c>
      <c r="M3163" s="849">
        <v>6411.6399999999994</v>
      </c>
      <c r="N3163" s="832">
        <v>1</v>
      </c>
      <c r="O3163" s="832">
        <v>235.28954128440364</v>
      </c>
      <c r="P3163" s="849"/>
      <c r="Q3163" s="849"/>
      <c r="R3163" s="837"/>
      <c r="S3163" s="850"/>
    </row>
    <row r="3164" spans="1:19" ht="14.45" customHeight="1" x14ac:dyDescent="0.2">
      <c r="A3164" s="831" t="s">
        <v>6366</v>
      </c>
      <c r="B3164" s="832" t="s">
        <v>6743</v>
      </c>
      <c r="C3164" s="832" t="s">
        <v>616</v>
      </c>
      <c r="D3164" s="832" t="s">
        <v>3288</v>
      </c>
      <c r="E3164" s="832" t="s">
        <v>6368</v>
      </c>
      <c r="F3164" s="832" t="s">
        <v>6578</v>
      </c>
      <c r="G3164" s="832" t="s">
        <v>6576</v>
      </c>
      <c r="H3164" s="849">
        <v>12.780000000000001</v>
      </c>
      <c r="I3164" s="849">
        <v>30069.96</v>
      </c>
      <c r="J3164" s="832">
        <v>7.9874941229284149</v>
      </c>
      <c r="K3164" s="832">
        <v>2352.8920187793424</v>
      </c>
      <c r="L3164" s="849">
        <v>1.6</v>
      </c>
      <c r="M3164" s="849">
        <v>3764.63</v>
      </c>
      <c r="N3164" s="832">
        <v>1</v>
      </c>
      <c r="O3164" s="832">
        <v>2352.8937499999997</v>
      </c>
      <c r="P3164" s="849"/>
      <c r="Q3164" s="849"/>
      <c r="R3164" s="837"/>
      <c r="S3164" s="850"/>
    </row>
    <row r="3165" spans="1:19" ht="14.45" customHeight="1" x14ac:dyDescent="0.2">
      <c r="A3165" s="831" t="s">
        <v>6366</v>
      </c>
      <c r="B3165" s="832" t="s">
        <v>6743</v>
      </c>
      <c r="C3165" s="832" t="s">
        <v>616</v>
      </c>
      <c r="D3165" s="832" t="s">
        <v>3288</v>
      </c>
      <c r="E3165" s="832" t="s">
        <v>6368</v>
      </c>
      <c r="F3165" s="832" t="s">
        <v>6580</v>
      </c>
      <c r="G3165" s="832" t="s">
        <v>928</v>
      </c>
      <c r="H3165" s="849">
        <v>4</v>
      </c>
      <c r="I3165" s="849">
        <v>2750.64</v>
      </c>
      <c r="J3165" s="832">
        <v>0.27529304381245195</v>
      </c>
      <c r="K3165" s="832">
        <v>687.66</v>
      </c>
      <c r="L3165" s="849">
        <v>14.530000000000001</v>
      </c>
      <c r="M3165" s="849">
        <v>9991.68</v>
      </c>
      <c r="N3165" s="832">
        <v>1</v>
      </c>
      <c r="O3165" s="832">
        <v>687.65863730213346</v>
      </c>
      <c r="P3165" s="849"/>
      <c r="Q3165" s="849"/>
      <c r="R3165" s="837"/>
      <c r="S3165" s="850"/>
    </row>
    <row r="3166" spans="1:19" ht="14.45" customHeight="1" x14ac:dyDescent="0.2">
      <c r="A3166" s="831" t="s">
        <v>6366</v>
      </c>
      <c r="B3166" s="832" t="s">
        <v>6743</v>
      </c>
      <c r="C3166" s="832" t="s">
        <v>616</v>
      </c>
      <c r="D3166" s="832" t="s">
        <v>3288</v>
      </c>
      <c r="E3166" s="832" t="s">
        <v>6368</v>
      </c>
      <c r="F3166" s="832" t="s">
        <v>6581</v>
      </c>
      <c r="G3166" s="832" t="s">
        <v>928</v>
      </c>
      <c r="H3166" s="849">
        <v>1</v>
      </c>
      <c r="I3166" s="849">
        <v>137.54</v>
      </c>
      <c r="J3166" s="832">
        <v>0.1818181818181818</v>
      </c>
      <c r="K3166" s="832">
        <v>137.54</v>
      </c>
      <c r="L3166" s="849">
        <v>5.5</v>
      </c>
      <c r="M3166" s="849">
        <v>756.47</v>
      </c>
      <c r="N3166" s="832">
        <v>1</v>
      </c>
      <c r="O3166" s="832">
        <v>137.54</v>
      </c>
      <c r="P3166" s="849"/>
      <c r="Q3166" s="849"/>
      <c r="R3166" s="837"/>
      <c r="S3166" s="850"/>
    </row>
    <row r="3167" spans="1:19" ht="14.45" customHeight="1" x14ac:dyDescent="0.2">
      <c r="A3167" s="831" t="s">
        <v>6366</v>
      </c>
      <c r="B3167" s="832" t="s">
        <v>6743</v>
      </c>
      <c r="C3167" s="832" t="s">
        <v>616</v>
      </c>
      <c r="D3167" s="832" t="s">
        <v>3288</v>
      </c>
      <c r="E3167" s="832" t="s">
        <v>6368</v>
      </c>
      <c r="F3167" s="832" t="s">
        <v>6585</v>
      </c>
      <c r="G3167" s="832" t="s">
        <v>3946</v>
      </c>
      <c r="H3167" s="849"/>
      <c r="I3167" s="849"/>
      <c r="J3167" s="832"/>
      <c r="K3167" s="832"/>
      <c r="L3167" s="849">
        <v>1</v>
      </c>
      <c r="M3167" s="849">
        <v>148.46</v>
      </c>
      <c r="N3167" s="832">
        <v>1</v>
      </c>
      <c r="O3167" s="832">
        <v>148.46</v>
      </c>
      <c r="P3167" s="849"/>
      <c r="Q3167" s="849"/>
      <c r="R3167" s="837"/>
      <c r="S3167" s="850"/>
    </row>
    <row r="3168" spans="1:19" ht="14.45" customHeight="1" x14ac:dyDescent="0.2">
      <c r="A3168" s="831" t="s">
        <v>6366</v>
      </c>
      <c r="B3168" s="832" t="s">
        <v>6743</v>
      </c>
      <c r="C3168" s="832" t="s">
        <v>616</v>
      </c>
      <c r="D3168" s="832" t="s">
        <v>3288</v>
      </c>
      <c r="E3168" s="832" t="s">
        <v>6368</v>
      </c>
      <c r="F3168" s="832" t="s">
        <v>6590</v>
      </c>
      <c r="G3168" s="832" t="s">
        <v>793</v>
      </c>
      <c r="H3168" s="849"/>
      <c r="I3168" s="849"/>
      <c r="J3168" s="832"/>
      <c r="K3168" s="832"/>
      <c r="L3168" s="849">
        <v>23.13</v>
      </c>
      <c r="M3168" s="849">
        <v>3297.9399999999996</v>
      </c>
      <c r="N3168" s="832">
        <v>1</v>
      </c>
      <c r="O3168" s="832">
        <v>142.58279290964114</v>
      </c>
      <c r="P3168" s="849">
        <v>0.51</v>
      </c>
      <c r="Q3168" s="849">
        <v>57.61</v>
      </c>
      <c r="R3168" s="837">
        <v>1.7468480324081093E-2</v>
      </c>
      <c r="S3168" s="850">
        <v>112.96078431372548</v>
      </c>
    </row>
    <row r="3169" spans="1:19" ht="14.45" customHeight="1" x14ac:dyDescent="0.2">
      <c r="A3169" s="831" t="s">
        <v>6366</v>
      </c>
      <c r="B3169" s="832" t="s">
        <v>6743</v>
      </c>
      <c r="C3169" s="832" t="s">
        <v>616</v>
      </c>
      <c r="D3169" s="832" t="s">
        <v>3288</v>
      </c>
      <c r="E3169" s="832" t="s">
        <v>6368</v>
      </c>
      <c r="F3169" s="832" t="s">
        <v>6591</v>
      </c>
      <c r="G3169" s="832" t="s">
        <v>793</v>
      </c>
      <c r="H3169" s="849"/>
      <c r="I3169" s="849"/>
      <c r="J3169" s="832"/>
      <c r="K3169" s="832"/>
      <c r="L3169" s="849">
        <v>2.72</v>
      </c>
      <c r="M3169" s="849">
        <v>783.63000000000011</v>
      </c>
      <c r="N3169" s="832">
        <v>1</v>
      </c>
      <c r="O3169" s="832">
        <v>288.09926470588238</v>
      </c>
      <c r="P3169" s="849"/>
      <c r="Q3169" s="849"/>
      <c r="R3169" s="837"/>
      <c r="S3169" s="850"/>
    </row>
    <row r="3170" spans="1:19" ht="14.45" customHeight="1" x14ac:dyDescent="0.2">
      <c r="A3170" s="831" t="s">
        <v>6366</v>
      </c>
      <c r="B3170" s="832" t="s">
        <v>6743</v>
      </c>
      <c r="C3170" s="832" t="s">
        <v>616</v>
      </c>
      <c r="D3170" s="832" t="s">
        <v>3288</v>
      </c>
      <c r="E3170" s="832" t="s">
        <v>6368</v>
      </c>
      <c r="F3170" s="832" t="s">
        <v>6592</v>
      </c>
      <c r="G3170" s="832" t="s">
        <v>1146</v>
      </c>
      <c r="H3170" s="849"/>
      <c r="I3170" s="849"/>
      <c r="J3170" s="832"/>
      <c r="K3170" s="832"/>
      <c r="L3170" s="849">
        <v>4.4800000000000004</v>
      </c>
      <c r="M3170" s="849">
        <v>819.39</v>
      </c>
      <c r="N3170" s="832">
        <v>1</v>
      </c>
      <c r="O3170" s="832">
        <v>182.89955357142856</v>
      </c>
      <c r="P3170" s="849">
        <v>2</v>
      </c>
      <c r="Q3170" s="849">
        <v>365.8</v>
      </c>
      <c r="R3170" s="837">
        <v>0.44642966108934695</v>
      </c>
      <c r="S3170" s="850">
        <v>182.9</v>
      </c>
    </row>
    <row r="3171" spans="1:19" ht="14.45" customHeight="1" x14ac:dyDescent="0.2">
      <c r="A3171" s="831" t="s">
        <v>6366</v>
      </c>
      <c r="B3171" s="832" t="s">
        <v>6743</v>
      </c>
      <c r="C3171" s="832" t="s">
        <v>616</v>
      </c>
      <c r="D3171" s="832" t="s">
        <v>3288</v>
      </c>
      <c r="E3171" s="832" t="s">
        <v>6368</v>
      </c>
      <c r="F3171" s="832" t="s">
        <v>6595</v>
      </c>
      <c r="G3171" s="832" t="s">
        <v>1146</v>
      </c>
      <c r="H3171" s="849"/>
      <c r="I3171" s="849"/>
      <c r="J3171" s="832"/>
      <c r="K3171" s="832"/>
      <c r="L3171" s="849">
        <v>1.8</v>
      </c>
      <c r="M3171" s="849">
        <v>175.59</v>
      </c>
      <c r="N3171" s="832">
        <v>1</v>
      </c>
      <c r="O3171" s="832">
        <v>97.55</v>
      </c>
      <c r="P3171" s="849">
        <v>0.3</v>
      </c>
      <c r="Q3171" s="849">
        <v>29.27</v>
      </c>
      <c r="R3171" s="837">
        <v>0.16669514209237427</v>
      </c>
      <c r="S3171" s="850">
        <v>97.566666666666663</v>
      </c>
    </row>
    <row r="3172" spans="1:19" ht="14.45" customHeight="1" x14ac:dyDescent="0.2">
      <c r="A3172" s="831" t="s">
        <v>6366</v>
      </c>
      <c r="B3172" s="832" t="s">
        <v>6743</v>
      </c>
      <c r="C3172" s="832" t="s">
        <v>616</v>
      </c>
      <c r="D3172" s="832" t="s">
        <v>3288</v>
      </c>
      <c r="E3172" s="832" t="s">
        <v>6368</v>
      </c>
      <c r="F3172" s="832" t="s">
        <v>6596</v>
      </c>
      <c r="G3172" s="832" t="s">
        <v>1146</v>
      </c>
      <c r="H3172" s="849"/>
      <c r="I3172" s="849"/>
      <c r="J3172" s="832"/>
      <c r="K3172" s="832"/>
      <c r="L3172" s="849">
        <v>4.28</v>
      </c>
      <c r="M3172" s="849">
        <v>1802.82</v>
      </c>
      <c r="N3172" s="832">
        <v>1</v>
      </c>
      <c r="O3172" s="832">
        <v>421.21962616822424</v>
      </c>
      <c r="P3172" s="849">
        <v>0.05</v>
      </c>
      <c r="Q3172" s="849">
        <v>21.06</v>
      </c>
      <c r="R3172" s="837">
        <v>1.1681698672080408E-2</v>
      </c>
      <c r="S3172" s="850">
        <v>421.19999999999993</v>
      </c>
    </row>
    <row r="3173" spans="1:19" ht="14.45" customHeight="1" x14ac:dyDescent="0.2">
      <c r="A3173" s="831" t="s">
        <v>6366</v>
      </c>
      <c r="B3173" s="832" t="s">
        <v>6743</v>
      </c>
      <c r="C3173" s="832" t="s">
        <v>616</v>
      </c>
      <c r="D3173" s="832" t="s">
        <v>3288</v>
      </c>
      <c r="E3173" s="832" t="s">
        <v>6368</v>
      </c>
      <c r="F3173" s="832" t="s">
        <v>6598</v>
      </c>
      <c r="G3173" s="832" t="s">
        <v>2529</v>
      </c>
      <c r="H3173" s="849"/>
      <c r="I3173" s="849"/>
      <c r="J3173" s="832"/>
      <c r="K3173" s="832"/>
      <c r="L3173" s="849"/>
      <c r="M3173" s="849"/>
      <c r="N3173" s="832"/>
      <c r="O3173" s="832"/>
      <c r="P3173" s="849">
        <v>1</v>
      </c>
      <c r="Q3173" s="849">
        <v>148.1</v>
      </c>
      <c r="R3173" s="837"/>
      <c r="S3173" s="850">
        <v>148.1</v>
      </c>
    </row>
    <row r="3174" spans="1:19" ht="14.45" customHeight="1" x14ac:dyDescent="0.2">
      <c r="A3174" s="831" t="s">
        <v>6366</v>
      </c>
      <c r="B3174" s="832" t="s">
        <v>6743</v>
      </c>
      <c r="C3174" s="832" t="s">
        <v>616</v>
      </c>
      <c r="D3174" s="832" t="s">
        <v>3288</v>
      </c>
      <c r="E3174" s="832" t="s">
        <v>6368</v>
      </c>
      <c r="F3174" s="832" t="s">
        <v>6600</v>
      </c>
      <c r="G3174" s="832" t="s">
        <v>2816</v>
      </c>
      <c r="H3174" s="849"/>
      <c r="I3174" s="849"/>
      <c r="J3174" s="832"/>
      <c r="K3174" s="832"/>
      <c r="L3174" s="849">
        <v>0.37</v>
      </c>
      <c r="M3174" s="849">
        <v>179.9</v>
      </c>
      <c r="N3174" s="832">
        <v>1</v>
      </c>
      <c r="O3174" s="832">
        <v>486.21621621621625</v>
      </c>
      <c r="P3174" s="849">
        <v>2.64</v>
      </c>
      <c r="Q3174" s="849">
        <v>1252.08</v>
      </c>
      <c r="R3174" s="837">
        <v>6.9598665925514167</v>
      </c>
      <c r="S3174" s="850">
        <v>474.2727272727272</v>
      </c>
    </row>
    <row r="3175" spans="1:19" ht="14.45" customHeight="1" x14ac:dyDescent="0.2">
      <c r="A3175" s="831" t="s">
        <v>6366</v>
      </c>
      <c r="B3175" s="832" t="s">
        <v>6743</v>
      </c>
      <c r="C3175" s="832" t="s">
        <v>616</v>
      </c>
      <c r="D3175" s="832" t="s">
        <v>3288</v>
      </c>
      <c r="E3175" s="832" t="s">
        <v>6368</v>
      </c>
      <c r="F3175" s="832" t="s">
        <v>6601</v>
      </c>
      <c r="G3175" s="832" t="s">
        <v>2816</v>
      </c>
      <c r="H3175" s="849"/>
      <c r="I3175" s="849"/>
      <c r="J3175" s="832"/>
      <c r="K3175" s="832"/>
      <c r="L3175" s="849"/>
      <c r="M3175" s="849"/>
      <c r="N3175" s="832"/>
      <c r="O3175" s="832"/>
      <c r="P3175" s="849">
        <v>1</v>
      </c>
      <c r="Q3175" s="849">
        <v>204.52</v>
      </c>
      <c r="R3175" s="837"/>
      <c r="S3175" s="850">
        <v>204.52</v>
      </c>
    </row>
    <row r="3176" spans="1:19" ht="14.45" customHeight="1" x14ac:dyDescent="0.2">
      <c r="A3176" s="831" t="s">
        <v>6366</v>
      </c>
      <c r="B3176" s="832" t="s">
        <v>6743</v>
      </c>
      <c r="C3176" s="832" t="s">
        <v>616</v>
      </c>
      <c r="D3176" s="832" t="s">
        <v>3288</v>
      </c>
      <c r="E3176" s="832" t="s">
        <v>6644</v>
      </c>
      <c r="F3176" s="832" t="s">
        <v>6645</v>
      </c>
      <c r="G3176" s="832" t="s">
        <v>6646</v>
      </c>
      <c r="H3176" s="849">
        <v>1</v>
      </c>
      <c r="I3176" s="849">
        <v>867</v>
      </c>
      <c r="J3176" s="832"/>
      <c r="K3176" s="832">
        <v>867</v>
      </c>
      <c r="L3176" s="849"/>
      <c r="M3176" s="849"/>
      <c r="N3176" s="832"/>
      <c r="O3176" s="832"/>
      <c r="P3176" s="849"/>
      <c r="Q3176" s="849"/>
      <c r="R3176" s="837"/>
      <c r="S3176" s="850"/>
    </row>
    <row r="3177" spans="1:19" ht="14.45" customHeight="1" x14ac:dyDescent="0.2">
      <c r="A3177" s="831" t="s">
        <v>6366</v>
      </c>
      <c r="B3177" s="832" t="s">
        <v>6743</v>
      </c>
      <c r="C3177" s="832" t="s">
        <v>616</v>
      </c>
      <c r="D3177" s="832" t="s">
        <v>3288</v>
      </c>
      <c r="E3177" s="832" t="s">
        <v>6644</v>
      </c>
      <c r="F3177" s="832" t="s">
        <v>6647</v>
      </c>
      <c r="G3177" s="832" t="s">
        <v>6648</v>
      </c>
      <c r="H3177" s="849">
        <v>12</v>
      </c>
      <c r="I3177" s="849">
        <v>10404</v>
      </c>
      <c r="J3177" s="832">
        <v>0.32008860584244775</v>
      </c>
      <c r="K3177" s="832">
        <v>867</v>
      </c>
      <c r="L3177" s="849">
        <v>41</v>
      </c>
      <c r="M3177" s="849">
        <v>32503.5</v>
      </c>
      <c r="N3177" s="832">
        <v>1</v>
      </c>
      <c r="O3177" s="832">
        <v>792.76829268292681</v>
      </c>
      <c r="P3177" s="849">
        <v>1</v>
      </c>
      <c r="Q3177" s="849">
        <v>562.65</v>
      </c>
      <c r="R3177" s="837">
        <v>1.7310443490701002E-2</v>
      </c>
      <c r="S3177" s="850">
        <v>562.65</v>
      </c>
    </row>
    <row r="3178" spans="1:19" ht="14.45" customHeight="1" x14ac:dyDescent="0.2">
      <c r="A3178" s="831" t="s">
        <v>6366</v>
      </c>
      <c r="B3178" s="832" t="s">
        <v>6743</v>
      </c>
      <c r="C3178" s="832" t="s">
        <v>616</v>
      </c>
      <c r="D3178" s="832" t="s">
        <v>3288</v>
      </c>
      <c r="E3178" s="832" t="s">
        <v>6644</v>
      </c>
      <c r="F3178" s="832" t="s">
        <v>6649</v>
      </c>
      <c r="G3178" s="832" t="s">
        <v>6650</v>
      </c>
      <c r="H3178" s="849">
        <v>1</v>
      </c>
      <c r="I3178" s="849">
        <v>964</v>
      </c>
      <c r="J3178" s="832">
        <v>0.16666666666666666</v>
      </c>
      <c r="K3178" s="832">
        <v>964</v>
      </c>
      <c r="L3178" s="849">
        <v>6</v>
      </c>
      <c r="M3178" s="849">
        <v>5784</v>
      </c>
      <c r="N3178" s="832">
        <v>1</v>
      </c>
      <c r="O3178" s="832">
        <v>964</v>
      </c>
      <c r="P3178" s="849"/>
      <c r="Q3178" s="849"/>
      <c r="R3178" s="837"/>
      <c r="S3178" s="850"/>
    </row>
    <row r="3179" spans="1:19" ht="14.45" customHeight="1" x14ac:dyDescent="0.2">
      <c r="A3179" s="831" t="s">
        <v>6366</v>
      </c>
      <c r="B3179" s="832" t="s">
        <v>6743</v>
      </c>
      <c r="C3179" s="832" t="s">
        <v>616</v>
      </c>
      <c r="D3179" s="832" t="s">
        <v>3288</v>
      </c>
      <c r="E3179" s="832" t="s">
        <v>6657</v>
      </c>
      <c r="F3179" s="832" t="s">
        <v>6660</v>
      </c>
      <c r="G3179" s="832" t="s">
        <v>6661</v>
      </c>
      <c r="H3179" s="849"/>
      <c r="I3179" s="849"/>
      <c r="J3179" s="832"/>
      <c r="K3179" s="832"/>
      <c r="L3179" s="849">
        <v>1</v>
      </c>
      <c r="M3179" s="849">
        <v>121</v>
      </c>
      <c r="N3179" s="832">
        <v>1</v>
      </c>
      <c r="O3179" s="832">
        <v>121</v>
      </c>
      <c r="P3179" s="849"/>
      <c r="Q3179" s="849"/>
      <c r="R3179" s="837"/>
      <c r="S3179" s="850"/>
    </row>
    <row r="3180" spans="1:19" ht="14.45" customHeight="1" x14ac:dyDescent="0.2">
      <c r="A3180" s="831" t="s">
        <v>6366</v>
      </c>
      <c r="B3180" s="832" t="s">
        <v>6743</v>
      </c>
      <c r="C3180" s="832" t="s">
        <v>616</v>
      </c>
      <c r="D3180" s="832" t="s">
        <v>3288</v>
      </c>
      <c r="E3180" s="832" t="s">
        <v>6657</v>
      </c>
      <c r="F3180" s="832" t="s">
        <v>6662</v>
      </c>
      <c r="G3180" s="832" t="s">
        <v>6663</v>
      </c>
      <c r="H3180" s="849">
        <v>63</v>
      </c>
      <c r="I3180" s="849">
        <v>9261</v>
      </c>
      <c r="J3180" s="832">
        <v>0.44323729300277592</v>
      </c>
      <c r="K3180" s="832">
        <v>147</v>
      </c>
      <c r="L3180" s="849">
        <v>142</v>
      </c>
      <c r="M3180" s="849">
        <v>20894</v>
      </c>
      <c r="N3180" s="832">
        <v>1</v>
      </c>
      <c r="O3180" s="832">
        <v>147.14084507042253</v>
      </c>
      <c r="P3180" s="849">
        <v>14</v>
      </c>
      <c r="Q3180" s="849">
        <v>2114</v>
      </c>
      <c r="R3180" s="837">
        <v>0.10117737149420887</v>
      </c>
      <c r="S3180" s="850">
        <v>151</v>
      </c>
    </row>
    <row r="3181" spans="1:19" ht="14.45" customHeight="1" x14ac:dyDescent="0.2">
      <c r="A3181" s="831" t="s">
        <v>6366</v>
      </c>
      <c r="B3181" s="832" t="s">
        <v>6743</v>
      </c>
      <c r="C3181" s="832" t="s">
        <v>616</v>
      </c>
      <c r="D3181" s="832" t="s">
        <v>3288</v>
      </c>
      <c r="E3181" s="832" t="s">
        <v>6657</v>
      </c>
      <c r="F3181" s="832" t="s">
        <v>6666</v>
      </c>
      <c r="G3181" s="832" t="s">
        <v>6667</v>
      </c>
      <c r="H3181" s="849">
        <v>19</v>
      </c>
      <c r="I3181" s="849">
        <v>703</v>
      </c>
      <c r="J3181" s="832">
        <v>0.26760563380281688</v>
      </c>
      <c r="K3181" s="832">
        <v>37</v>
      </c>
      <c r="L3181" s="849">
        <v>71</v>
      </c>
      <c r="M3181" s="849">
        <v>2627</v>
      </c>
      <c r="N3181" s="832">
        <v>1</v>
      </c>
      <c r="O3181" s="832">
        <v>37</v>
      </c>
      <c r="P3181" s="849">
        <v>9</v>
      </c>
      <c r="Q3181" s="849">
        <v>342</v>
      </c>
      <c r="R3181" s="837">
        <v>0.13018652455272173</v>
      </c>
      <c r="S3181" s="850">
        <v>38</v>
      </c>
    </row>
    <row r="3182" spans="1:19" ht="14.45" customHeight="1" x14ac:dyDescent="0.2">
      <c r="A3182" s="831" t="s">
        <v>6366</v>
      </c>
      <c r="B3182" s="832" t="s">
        <v>6743</v>
      </c>
      <c r="C3182" s="832" t="s">
        <v>616</v>
      </c>
      <c r="D3182" s="832" t="s">
        <v>3288</v>
      </c>
      <c r="E3182" s="832" t="s">
        <v>6657</v>
      </c>
      <c r="F3182" s="832" t="s">
        <v>6674</v>
      </c>
      <c r="G3182" s="832" t="s">
        <v>6675</v>
      </c>
      <c r="H3182" s="849">
        <v>106</v>
      </c>
      <c r="I3182" s="849">
        <v>18762</v>
      </c>
      <c r="J3182" s="832">
        <v>0.56066220415969403</v>
      </c>
      <c r="K3182" s="832">
        <v>177</v>
      </c>
      <c r="L3182" s="849">
        <v>188</v>
      </c>
      <c r="M3182" s="849">
        <v>33464</v>
      </c>
      <c r="N3182" s="832">
        <v>1</v>
      </c>
      <c r="O3182" s="832">
        <v>178</v>
      </c>
      <c r="P3182" s="849">
        <v>15</v>
      </c>
      <c r="Q3182" s="849">
        <v>2685</v>
      </c>
      <c r="R3182" s="837">
        <v>8.0235476930432703E-2</v>
      </c>
      <c r="S3182" s="850">
        <v>179</v>
      </c>
    </row>
    <row r="3183" spans="1:19" ht="14.45" customHeight="1" x14ac:dyDescent="0.2">
      <c r="A3183" s="831" t="s">
        <v>6366</v>
      </c>
      <c r="B3183" s="832" t="s">
        <v>6743</v>
      </c>
      <c r="C3183" s="832" t="s">
        <v>616</v>
      </c>
      <c r="D3183" s="832" t="s">
        <v>3288</v>
      </c>
      <c r="E3183" s="832" t="s">
        <v>6657</v>
      </c>
      <c r="F3183" s="832" t="s">
        <v>6680</v>
      </c>
      <c r="G3183" s="832" t="s">
        <v>6681</v>
      </c>
      <c r="H3183" s="849">
        <v>137</v>
      </c>
      <c r="I3183" s="849">
        <v>33291</v>
      </c>
      <c r="J3183" s="832">
        <v>0.42504213267963842</v>
      </c>
      <c r="K3183" s="832">
        <v>243</v>
      </c>
      <c r="L3183" s="849">
        <v>321</v>
      </c>
      <c r="M3183" s="849">
        <v>78324</v>
      </c>
      <c r="N3183" s="832">
        <v>1</v>
      </c>
      <c r="O3183" s="832">
        <v>244</v>
      </c>
      <c r="P3183" s="849">
        <v>23</v>
      </c>
      <c r="Q3183" s="849">
        <v>5635</v>
      </c>
      <c r="R3183" s="837">
        <v>7.1944742352280266E-2</v>
      </c>
      <c r="S3183" s="850">
        <v>245</v>
      </c>
    </row>
    <row r="3184" spans="1:19" ht="14.45" customHeight="1" x14ac:dyDescent="0.2">
      <c r="A3184" s="831" t="s">
        <v>6366</v>
      </c>
      <c r="B3184" s="832" t="s">
        <v>6743</v>
      </c>
      <c r="C3184" s="832" t="s">
        <v>616</v>
      </c>
      <c r="D3184" s="832" t="s">
        <v>3288</v>
      </c>
      <c r="E3184" s="832" t="s">
        <v>6657</v>
      </c>
      <c r="F3184" s="832" t="s">
        <v>6682</v>
      </c>
      <c r="G3184" s="832" t="s">
        <v>6683</v>
      </c>
      <c r="H3184" s="849">
        <v>106</v>
      </c>
      <c r="I3184" s="849">
        <v>3533.3199999999997</v>
      </c>
      <c r="J3184" s="832">
        <v>0.76258759898388406</v>
      </c>
      <c r="K3184" s="832">
        <v>33.333207547169806</v>
      </c>
      <c r="L3184" s="849">
        <v>139</v>
      </c>
      <c r="M3184" s="849">
        <v>4633.33</v>
      </c>
      <c r="N3184" s="832">
        <v>1</v>
      </c>
      <c r="O3184" s="832">
        <v>33.333309352517986</v>
      </c>
      <c r="P3184" s="849">
        <v>15</v>
      </c>
      <c r="Q3184" s="849">
        <v>500</v>
      </c>
      <c r="R3184" s="837">
        <v>0.1079137467005372</v>
      </c>
      <c r="S3184" s="850">
        <v>33.333333333333336</v>
      </c>
    </row>
    <row r="3185" spans="1:19" ht="14.45" customHeight="1" x14ac:dyDescent="0.2">
      <c r="A3185" s="831" t="s">
        <v>6366</v>
      </c>
      <c r="B3185" s="832" t="s">
        <v>6743</v>
      </c>
      <c r="C3185" s="832" t="s">
        <v>616</v>
      </c>
      <c r="D3185" s="832" t="s">
        <v>3288</v>
      </c>
      <c r="E3185" s="832" t="s">
        <v>6657</v>
      </c>
      <c r="F3185" s="832" t="s">
        <v>6684</v>
      </c>
      <c r="G3185" s="832" t="s">
        <v>6685</v>
      </c>
      <c r="H3185" s="849">
        <v>67</v>
      </c>
      <c r="I3185" s="849">
        <v>2479</v>
      </c>
      <c r="J3185" s="832">
        <v>0.5234375</v>
      </c>
      <c r="K3185" s="832">
        <v>37</v>
      </c>
      <c r="L3185" s="849">
        <v>128</v>
      </c>
      <c r="M3185" s="849">
        <v>4736</v>
      </c>
      <c r="N3185" s="832">
        <v>1</v>
      </c>
      <c r="O3185" s="832">
        <v>37</v>
      </c>
      <c r="P3185" s="849">
        <v>11</v>
      </c>
      <c r="Q3185" s="849">
        <v>418</v>
      </c>
      <c r="R3185" s="837">
        <v>8.8260135135135129E-2</v>
      </c>
      <c r="S3185" s="850">
        <v>38</v>
      </c>
    </row>
    <row r="3186" spans="1:19" ht="14.45" customHeight="1" x14ac:dyDescent="0.2">
      <c r="A3186" s="831" t="s">
        <v>6366</v>
      </c>
      <c r="B3186" s="832" t="s">
        <v>6743</v>
      </c>
      <c r="C3186" s="832" t="s">
        <v>616</v>
      </c>
      <c r="D3186" s="832" t="s">
        <v>3288</v>
      </c>
      <c r="E3186" s="832" t="s">
        <v>6657</v>
      </c>
      <c r="F3186" s="832" t="s">
        <v>6688</v>
      </c>
      <c r="G3186" s="832" t="s">
        <v>6689</v>
      </c>
      <c r="H3186" s="849">
        <v>17</v>
      </c>
      <c r="I3186" s="849">
        <v>544</v>
      </c>
      <c r="J3186" s="832">
        <v>1.2142857142857142</v>
      </c>
      <c r="K3186" s="832">
        <v>32</v>
      </c>
      <c r="L3186" s="849">
        <v>14</v>
      </c>
      <c r="M3186" s="849">
        <v>448</v>
      </c>
      <c r="N3186" s="832">
        <v>1</v>
      </c>
      <c r="O3186" s="832">
        <v>32</v>
      </c>
      <c r="P3186" s="849"/>
      <c r="Q3186" s="849"/>
      <c r="R3186" s="837"/>
      <c r="S3186" s="850"/>
    </row>
    <row r="3187" spans="1:19" ht="14.45" customHeight="1" x14ac:dyDescent="0.2">
      <c r="A3187" s="831" t="s">
        <v>6366</v>
      </c>
      <c r="B3187" s="832" t="s">
        <v>6743</v>
      </c>
      <c r="C3187" s="832" t="s">
        <v>616</v>
      </c>
      <c r="D3187" s="832" t="s">
        <v>3288</v>
      </c>
      <c r="E3187" s="832" t="s">
        <v>6657</v>
      </c>
      <c r="F3187" s="832" t="s">
        <v>6690</v>
      </c>
      <c r="G3187" s="832" t="s">
        <v>6691</v>
      </c>
      <c r="H3187" s="849">
        <v>1</v>
      </c>
      <c r="I3187" s="849">
        <v>355</v>
      </c>
      <c r="J3187" s="832">
        <v>0.5</v>
      </c>
      <c r="K3187" s="832">
        <v>355</v>
      </c>
      <c r="L3187" s="849">
        <v>2</v>
      </c>
      <c r="M3187" s="849">
        <v>710</v>
      </c>
      <c r="N3187" s="832">
        <v>1</v>
      </c>
      <c r="O3187" s="832">
        <v>355</v>
      </c>
      <c r="P3187" s="849"/>
      <c r="Q3187" s="849"/>
      <c r="R3187" s="837"/>
      <c r="S3187" s="850"/>
    </row>
    <row r="3188" spans="1:19" ht="14.45" customHeight="1" x14ac:dyDescent="0.2">
      <c r="A3188" s="831" t="s">
        <v>6366</v>
      </c>
      <c r="B3188" s="832" t="s">
        <v>6743</v>
      </c>
      <c r="C3188" s="832" t="s">
        <v>616</v>
      </c>
      <c r="D3188" s="832" t="s">
        <v>3288</v>
      </c>
      <c r="E3188" s="832" t="s">
        <v>6657</v>
      </c>
      <c r="F3188" s="832" t="s">
        <v>6694</v>
      </c>
      <c r="G3188" s="832" t="s">
        <v>6695</v>
      </c>
      <c r="H3188" s="849">
        <v>26</v>
      </c>
      <c r="I3188" s="849">
        <v>3432</v>
      </c>
      <c r="J3188" s="832">
        <v>0.8125</v>
      </c>
      <c r="K3188" s="832">
        <v>132</v>
      </c>
      <c r="L3188" s="849">
        <v>32</v>
      </c>
      <c r="M3188" s="849">
        <v>4224</v>
      </c>
      <c r="N3188" s="832">
        <v>1</v>
      </c>
      <c r="O3188" s="832">
        <v>132</v>
      </c>
      <c r="P3188" s="849"/>
      <c r="Q3188" s="849"/>
      <c r="R3188" s="837"/>
      <c r="S3188" s="850"/>
    </row>
    <row r="3189" spans="1:19" ht="14.45" customHeight="1" x14ac:dyDescent="0.2">
      <c r="A3189" s="831" t="s">
        <v>6366</v>
      </c>
      <c r="B3189" s="832" t="s">
        <v>6743</v>
      </c>
      <c r="C3189" s="832" t="s">
        <v>616</v>
      </c>
      <c r="D3189" s="832" t="s">
        <v>3288</v>
      </c>
      <c r="E3189" s="832" t="s">
        <v>6657</v>
      </c>
      <c r="F3189" s="832" t="s">
        <v>6700</v>
      </c>
      <c r="G3189" s="832" t="s">
        <v>6701</v>
      </c>
      <c r="H3189" s="849">
        <v>34</v>
      </c>
      <c r="I3189" s="849">
        <v>2006</v>
      </c>
      <c r="J3189" s="832">
        <v>0.45820009136592049</v>
      </c>
      <c r="K3189" s="832">
        <v>59</v>
      </c>
      <c r="L3189" s="849">
        <v>74</v>
      </c>
      <c r="M3189" s="849">
        <v>4378</v>
      </c>
      <c r="N3189" s="832">
        <v>1</v>
      </c>
      <c r="O3189" s="832">
        <v>59.162162162162161</v>
      </c>
      <c r="P3189" s="849">
        <v>8</v>
      </c>
      <c r="Q3189" s="849">
        <v>488</v>
      </c>
      <c r="R3189" s="837">
        <v>0.11146642302421197</v>
      </c>
      <c r="S3189" s="850">
        <v>61</v>
      </c>
    </row>
    <row r="3190" spans="1:19" ht="14.45" customHeight="1" x14ac:dyDescent="0.2">
      <c r="A3190" s="831" t="s">
        <v>6366</v>
      </c>
      <c r="B3190" s="832" t="s">
        <v>6743</v>
      </c>
      <c r="C3190" s="832" t="s">
        <v>616</v>
      </c>
      <c r="D3190" s="832" t="s">
        <v>6358</v>
      </c>
      <c r="E3190" s="832" t="s">
        <v>6657</v>
      </c>
      <c r="F3190" s="832" t="s">
        <v>6660</v>
      </c>
      <c r="G3190" s="832" t="s">
        <v>6661</v>
      </c>
      <c r="H3190" s="849"/>
      <c r="I3190" s="849"/>
      <c r="J3190" s="832"/>
      <c r="K3190" s="832"/>
      <c r="L3190" s="849">
        <v>1</v>
      </c>
      <c r="M3190" s="849">
        <v>122</v>
      </c>
      <c r="N3190" s="832">
        <v>1</v>
      </c>
      <c r="O3190" s="832">
        <v>122</v>
      </c>
      <c r="P3190" s="849"/>
      <c r="Q3190" s="849"/>
      <c r="R3190" s="837"/>
      <c r="S3190" s="850"/>
    </row>
    <row r="3191" spans="1:19" ht="14.45" customHeight="1" x14ac:dyDescent="0.2">
      <c r="A3191" s="831" t="s">
        <v>6366</v>
      </c>
      <c r="B3191" s="832" t="s">
        <v>6743</v>
      </c>
      <c r="C3191" s="832" t="s">
        <v>616</v>
      </c>
      <c r="D3191" s="832" t="s">
        <v>3280</v>
      </c>
      <c r="E3191" s="832" t="s">
        <v>6368</v>
      </c>
      <c r="F3191" s="832" t="s">
        <v>6369</v>
      </c>
      <c r="G3191" s="832" t="s">
        <v>6370</v>
      </c>
      <c r="H3191" s="849"/>
      <c r="I3191" s="849"/>
      <c r="J3191" s="832"/>
      <c r="K3191" s="832"/>
      <c r="L3191" s="849"/>
      <c r="M3191" s="849"/>
      <c r="N3191" s="832"/>
      <c r="O3191" s="832"/>
      <c r="P3191" s="849">
        <v>0.2</v>
      </c>
      <c r="Q3191" s="849">
        <v>10.88</v>
      </c>
      <c r="R3191" s="837"/>
      <c r="S3191" s="850">
        <v>54.4</v>
      </c>
    </row>
    <row r="3192" spans="1:19" ht="14.45" customHeight="1" x14ac:dyDescent="0.2">
      <c r="A3192" s="831" t="s">
        <v>6366</v>
      </c>
      <c r="B3192" s="832" t="s">
        <v>6743</v>
      </c>
      <c r="C3192" s="832" t="s">
        <v>616</v>
      </c>
      <c r="D3192" s="832" t="s">
        <v>3280</v>
      </c>
      <c r="E3192" s="832" t="s">
        <v>6368</v>
      </c>
      <c r="F3192" s="832" t="s">
        <v>6371</v>
      </c>
      <c r="G3192" s="832" t="s">
        <v>6370</v>
      </c>
      <c r="H3192" s="849"/>
      <c r="I3192" s="849"/>
      <c r="J3192" s="832"/>
      <c r="K3192" s="832"/>
      <c r="L3192" s="849"/>
      <c r="M3192" s="849"/>
      <c r="N3192" s="832"/>
      <c r="O3192" s="832"/>
      <c r="P3192" s="849">
        <v>4.2</v>
      </c>
      <c r="Q3192" s="849">
        <v>457.22</v>
      </c>
      <c r="R3192" s="837"/>
      <c r="S3192" s="850">
        <v>108.86190476190477</v>
      </c>
    </row>
    <row r="3193" spans="1:19" ht="14.45" customHeight="1" x14ac:dyDescent="0.2">
      <c r="A3193" s="831" t="s">
        <v>6366</v>
      </c>
      <c r="B3193" s="832" t="s">
        <v>6743</v>
      </c>
      <c r="C3193" s="832" t="s">
        <v>616</v>
      </c>
      <c r="D3193" s="832" t="s">
        <v>3280</v>
      </c>
      <c r="E3193" s="832" t="s">
        <v>6368</v>
      </c>
      <c r="F3193" s="832" t="s">
        <v>6375</v>
      </c>
      <c r="G3193" s="832" t="s">
        <v>6376</v>
      </c>
      <c r="H3193" s="849"/>
      <c r="I3193" s="849"/>
      <c r="J3193" s="832"/>
      <c r="K3193" s="832"/>
      <c r="L3193" s="849"/>
      <c r="M3193" s="849"/>
      <c r="N3193" s="832"/>
      <c r="O3193" s="832"/>
      <c r="P3193" s="849">
        <v>4.8</v>
      </c>
      <c r="Q3193" s="849">
        <v>61.72</v>
      </c>
      <c r="R3193" s="837"/>
      <c r="S3193" s="850">
        <v>12.858333333333334</v>
      </c>
    </row>
    <row r="3194" spans="1:19" ht="14.45" customHeight="1" x14ac:dyDescent="0.2">
      <c r="A3194" s="831" t="s">
        <v>6366</v>
      </c>
      <c r="B3194" s="832" t="s">
        <v>6743</v>
      </c>
      <c r="C3194" s="832" t="s">
        <v>616</v>
      </c>
      <c r="D3194" s="832" t="s">
        <v>3280</v>
      </c>
      <c r="E3194" s="832" t="s">
        <v>6368</v>
      </c>
      <c r="F3194" s="832" t="s">
        <v>6377</v>
      </c>
      <c r="G3194" s="832" t="s">
        <v>6378</v>
      </c>
      <c r="H3194" s="849"/>
      <c r="I3194" s="849"/>
      <c r="J3194" s="832"/>
      <c r="K3194" s="832"/>
      <c r="L3194" s="849"/>
      <c r="M3194" s="849"/>
      <c r="N3194" s="832"/>
      <c r="O3194" s="832"/>
      <c r="P3194" s="849">
        <v>0.2</v>
      </c>
      <c r="Q3194" s="849">
        <v>41.08</v>
      </c>
      <c r="R3194" s="837"/>
      <c r="S3194" s="850">
        <v>205.39999999999998</v>
      </c>
    </row>
    <row r="3195" spans="1:19" ht="14.45" customHeight="1" x14ac:dyDescent="0.2">
      <c r="A3195" s="831" t="s">
        <v>6366</v>
      </c>
      <c r="B3195" s="832" t="s">
        <v>6743</v>
      </c>
      <c r="C3195" s="832" t="s">
        <v>616</v>
      </c>
      <c r="D3195" s="832" t="s">
        <v>3280</v>
      </c>
      <c r="E3195" s="832" t="s">
        <v>6368</v>
      </c>
      <c r="F3195" s="832" t="s">
        <v>6401</v>
      </c>
      <c r="G3195" s="832" t="s">
        <v>6402</v>
      </c>
      <c r="H3195" s="849"/>
      <c r="I3195" s="849"/>
      <c r="J3195" s="832"/>
      <c r="K3195" s="832"/>
      <c r="L3195" s="849"/>
      <c r="M3195" s="849"/>
      <c r="N3195" s="832"/>
      <c r="O3195" s="832"/>
      <c r="P3195" s="849">
        <v>2</v>
      </c>
      <c r="Q3195" s="849">
        <v>16519.3</v>
      </c>
      <c r="R3195" s="837"/>
      <c r="S3195" s="850">
        <v>8259.65</v>
      </c>
    </row>
    <row r="3196" spans="1:19" ht="14.45" customHeight="1" x14ac:dyDescent="0.2">
      <c r="A3196" s="831" t="s">
        <v>6366</v>
      </c>
      <c r="B3196" s="832" t="s">
        <v>6743</v>
      </c>
      <c r="C3196" s="832" t="s">
        <v>616</v>
      </c>
      <c r="D3196" s="832" t="s">
        <v>3280</v>
      </c>
      <c r="E3196" s="832" t="s">
        <v>6368</v>
      </c>
      <c r="F3196" s="832" t="s">
        <v>6421</v>
      </c>
      <c r="G3196" s="832" t="s">
        <v>2258</v>
      </c>
      <c r="H3196" s="849"/>
      <c r="I3196" s="849"/>
      <c r="J3196" s="832"/>
      <c r="K3196" s="832"/>
      <c r="L3196" s="849"/>
      <c r="M3196" s="849"/>
      <c r="N3196" s="832"/>
      <c r="O3196" s="832"/>
      <c r="P3196" s="849">
        <v>1</v>
      </c>
      <c r="Q3196" s="849">
        <v>1290.8599999999999</v>
      </c>
      <c r="R3196" s="837"/>
      <c r="S3196" s="850">
        <v>1290.8599999999999</v>
      </c>
    </row>
    <row r="3197" spans="1:19" ht="14.45" customHeight="1" x14ac:dyDescent="0.2">
      <c r="A3197" s="831" t="s">
        <v>6366</v>
      </c>
      <c r="B3197" s="832" t="s">
        <v>6743</v>
      </c>
      <c r="C3197" s="832" t="s">
        <v>616</v>
      </c>
      <c r="D3197" s="832" t="s">
        <v>3280</v>
      </c>
      <c r="E3197" s="832" t="s">
        <v>6368</v>
      </c>
      <c r="F3197" s="832" t="s">
        <v>6423</v>
      </c>
      <c r="G3197" s="832" t="s">
        <v>1445</v>
      </c>
      <c r="H3197" s="849"/>
      <c r="I3197" s="849"/>
      <c r="J3197" s="832"/>
      <c r="K3197" s="832"/>
      <c r="L3197" s="849"/>
      <c r="M3197" s="849"/>
      <c r="N3197" s="832"/>
      <c r="O3197" s="832"/>
      <c r="P3197" s="849">
        <v>0.4</v>
      </c>
      <c r="Q3197" s="849">
        <v>70.099999999999994</v>
      </c>
      <c r="R3197" s="837"/>
      <c r="S3197" s="850">
        <v>175.24999999999997</v>
      </c>
    </row>
    <row r="3198" spans="1:19" ht="14.45" customHeight="1" x14ac:dyDescent="0.2">
      <c r="A3198" s="831" t="s">
        <v>6366</v>
      </c>
      <c r="B3198" s="832" t="s">
        <v>6743</v>
      </c>
      <c r="C3198" s="832" t="s">
        <v>616</v>
      </c>
      <c r="D3198" s="832" t="s">
        <v>3280</v>
      </c>
      <c r="E3198" s="832" t="s">
        <v>6368</v>
      </c>
      <c r="F3198" s="832" t="s">
        <v>6424</v>
      </c>
      <c r="G3198" s="832" t="s">
        <v>881</v>
      </c>
      <c r="H3198" s="849"/>
      <c r="I3198" s="849"/>
      <c r="J3198" s="832"/>
      <c r="K3198" s="832"/>
      <c r="L3198" s="849"/>
      <c r="M3198" s="849"/>
      <c r="N3198" s="832"/>
      <c r="O3198" s="832"/>
      <c r="P3198" s="849">
        <v>2.2000000000000002</v>
      </c>
      <c r="Q3198" s="849">
        <v>132.13</v>
      </c>
      <c r="R3198" s="837"/>
      <c r="S3198" s="850">
        <v>60.059090909090905</v>
      </c>
    </row>
    <row r="3199" spans="1:19" ht="14.45" customHeight="1" x14ac:dyDescent="0.2">
      <c r="A3199" s="831" t="s">
        <v>6366</v>
      </c>
      <c r="B3199" s="832" t="s">
        <v>6743</v>
      </c>
      <c r="C3199" s="832" t="s">
        <v>616</v>
      </c>
      <c r="D3199" s="832" t="s">
        <v>3280</v>
      </c>
      <c r="E3199" s="832" t="s">
        <v>6368</v>
      </c>
      <c r="F3199" s="832" t="s">
        <v>6432</v>
      </c>
      <c r="G3199" s="832" t="s">
        <v>6433</v>
      </c>
      <c r="H3199" s="849"/>
      <c r="I3199" s="849"/>
      <c r="J3199" s="832"/>
      <c r="K3199" s="832"/>
      <c r="L3199" s="849"/>
      <c r="M3199" s="849"/>
      <c r="N3199" s="832"/>
      <c r="O3199" s="832"/>
      <c r="P3199" s="849">
        <v>0.4</v>
      </c>
      <c r="Q3199" s="849">
        <v>46.92</v>
      </c>
      <c r="R3199" s="837"/>
      <c r="S3199" s="850">
        <v>117.3</v>
      </c>
    </row>
    <row r="3200" spans="1:19" ht="14.45" customHeight="1" x14ac:dyDescent="0.2">
      <c r="A3200" s="831" t="s">
        <v>6366</v>
      </c>
      <c r="B3200" s="832" t="s">
        <v>6743</v>
      </c>
      <c r="C3200" s="832" t="s">
        <v>616</v>
      </c>
      <c r="D3200" s="832" t="s">
        <v>3280</v>
      </c>
      <c r="E3200" s="832" t="s">
        <v>6368</v>
      </c>
      <c r="F3200" s="832" t="s">
        <v>6438</v>
      </c>
      <c r="G3200" s="832" t="s">
        <v>1936</v>
      </c>
      <c r="H3200" s="849"/>
      <c r="I3200" s="849"/>
      <c r="J3200" s="832"/>
      <c r="K3200" s="832"/>
      <c r="L3200" s="849"/>
      <c r="M3200" s="849"/>
      <c r="N3200" s="832"/>
      <c r="O3200" s="832"/>
      <c r="P3200" s="849">
        <v>0.23</v>
      </c>
      <c r="Q3200" s="849">
        <v>42.14</v>
      </c>
      <c r="R3200" s="837"/>
      <c r="S3200" s="850">
        <v>183.21739130434781</v>
      </c>
    </row>
    <row r="3201" spans="1:19" ht="14.45" customHeight="1" x14ac:dyDescent="0.2">
      <c r="A3201" s="831" t="s">
        <v>6366</v>
      </c>
      <c r="B3201" s="832" t="s">
        <v>6743</v>
      </c>
      <c r="C3201" s="832" t="s">
        <v>616</v>
      </c>
      <c r="D3201" s="832" t="s">
        <v>3280</v>
      </c>
      <c r="E3201" s="832" t="s">
        <v>6368</v>
      </c>
      <c r="F3201" s="832" t="s">
        <v>6458</v>
      </c>
      <c r="G3201" s="832" t="s">
        <v>2797</v>
      </c>
      <c r="H3201" s="849"/>
      <c r="I3201" s="849"/>
      <c r="J3201" s="832"/>
      <c r="K3201" s="832"/>
      <c r="L3201" s="849"/>
      <c r="M3201" s="849"/>
      <c r="N3201" s="832"/>
      <c r="O3201" s="832"/>
      <c r="P3201" s="849">
        <v>3.06</v>
      </c>
      <c r="Q3201" s="849">
        <v>241.01</v>
      </c>
      <c r="R3201" s="837"/>
      <c r="S3201" s="850">
        <v>78.761437908496731</v>
      </c>
    </row>
    <row r="3202" spans="1:19" ht="14.45" customHeight="1" x14ac:dyDescent="0.2">
      <c r="A3202" s="831" t="s">
        <v>6366</v>
      </c>
      <c r="B3202" s="832" t="s">
        <v>6743</v>
      </c>
      <c r="C3202" s="832" t="s">
        <v>616</v>
      </c>
      <c r="D3202" s="832" t="s">
        <v>3280</v>
      </c>
      <c r="E3202" s="832" t="s">
        <v>6368</v>
      </c>
      <c r="F3202" s="832" t="s">
        <v>6466</v>
      </c>
      <c r="G3202" s="832" t="s">
        <v>6467</v>
      </c>
      <c r="H3202" s="849"/>
      <c r="I3202" s="849"/>
      <c r="J3202" s="832"/>
      <c r="K3202" s="832"/>
      <c r="L3202" s="849"/>
      <c r="M3202" s="849"/>
      <c r="N3202" s="832"/>
      <c r="O3202" s="832"/>
      <c r="P3202" s="849">
        <v>19</v>
      </c>
      <c r="Q3202" s="849">
        <v>127425.4</v>
      </c>
      <c r="R3202" s="837"/>
      <c r="S3202" s="850">
        <v>6706.5999999999995</v>
      </c>
    </row>
    <row r="3203" spans="1:19" ht="14.45" customHeight="1" x14ac:dyDescent="0.2">
      <c r="A3203" s="831" t="s">
        <v>6366</v>
      </c>
      <c r="B3203" s="832" t="s">
        <v>6743</v>
      </c>
      <c r="C3203" s="832" t="s">
        <v>616</v>
      </c>
      <c r="D3203" s="832" t="s">
        <v>3280</v>
      </c>
      <c r="E3203" s="832" t="s">
        <v>6368</v>
      </c>
      <c r="F3203" s="832" t="s">
        <v>6468</v>
      </c>
      <c r="G3203" s="832" t="s">
        <v>2797</v>
      </c>
      <c r="H3203" s="849"/>
      <c r="I3203" s="849"/>
      <c r="J3203" s="832"/>
      <c r="K3203" s="832"/>
      <c r="L3203" s="849"/>
      <c r="M3203" s="849"/>
      <c r="N3203" s="832"/>
      <c r="O3203" s="832"/>
      <c r="P3203" s="849">
        <v>1</v>
      </c>
      <c r="Q3203" s="849">
        <v>476.53</v>
      </c>
      <c r="R3203" s="837"/>
      <c r="S3203" s="850">
        <v>476.53</v>
      </c>
    </row>
    <row r="3204" spans="1:19" ht="14.45" customHeight="1" x14ac:dyDescent="0.2">
      <c r="A3204" s="831" t="s">
        <v>6366</v>
      </c>
      <c r="B3204" s="832" t="s">
        <v>6743</v>
      </c>
      <c r="C3204" s="832" t="s">
        <v>616</v>
      </c>
      <c r="D3204" s="832" t="s">
        <v>3280</v>
      </c>
      <c r="E3204" s="832" t="s">
        <v>6368</v>
      </c>
      <c r="F3204" s="832" t="s">
        <v>6476</v>
      </c>
      <c r="G3204" s="832" t="s">
        <v>6477</v>
      </c>
      <c r="H3204" s="849"/>
      <c r="I3204" s="849"/>
      <c r="J3204" s="832"/>
      <c r="K3204" s="832"/>
      <c r="L3204" s="849"/>
      <c r="M3204" s="849"/>
      <c r="N3204" s="832"/>
      <c r="O3204" s="832"/>
      <c r="P3204" s="849">
        <v>16</v>
      </c>
      <c r="Q3204" s="849">
        <v>51337.400000000009</v>
      </c>
      <c r="R3204" s="837"/>
      <c r="S3204" s="850">
        <v>3208.5875000000005</v>
      </c>
    </row>
    <row r="3205" spans="1:19" ht="14.45" customHeight="1" x14ac:dyDescent="0.2">
      <c r="A3205" s="831" t="s">
        <v>6366</v>
      </c>
      <c r="B3205" s="832" t="s">
        <v>6743</v>
      </c>
      <c r="C3205" s="832" t="s">
        <v>616</v>
      </c>
      <c r="D3205" s="832" t="s">
        <v>3280</v>
      </c>
      <c r="E3205" s="832" t="s">
        <v>6368</v>
      </c>
      <c r="F3205" s="832" t="s">
        <v>6478</v>
      </c>
      <c r="G3205" s="832" t="s">
        <v>6477</v>
      </c>
      <c r="H3205" s="849"/>
      <c r="I3205" s="849"/>
      <c r="J3205" s="832"/>
      <c r="K3205" s="832"/>
      <c r="L3205" s="849"/>
      <c r="M3205" s="849"/>
      <c r="N3205" s="832"/>
      <c r="O3205" s="832"/>
      <c r="P3205" s="849">
        <v>1</v>
      </c>
      <c r="Q3205" s="849">
        <v>3934.55</v>
      </c>
      <c r="R3205" s="837"/>
      <c r="S3205" s="850">
        <v>3934.55</v>
      </c>
    </row>
    <row r="3206" spans="1:19" ht="14.45" customHeight="1" x14ac:dyDescent="0.2">
      <c r="A3206" s="831" t="s">
        <v>6366</v>
      </c>
      <c r="B3206" s="832" t="s">
        <v>6743</v>
      </c>
      <c r="C3206" s="832" t="s">
        <v>616</v>
      </c>
      <c r="D3206" s="832" t="s">
        <v>3280</v>
      </c>
      <c r="E3206" s="832" t="s">
        <v>6368</v>
      </c>
      <c r="F3206" s="832" t="s">
        <v>6489</v>
      </c>
      <c r="G3206" s="832" t="s">
        <v>6488</v>
      </c>
      <c r="H3206" s="849"/>
      <c r="I3206" s="849"/>
      <c r="J3206" s="832"/>
      <c r="K3206" s="832"/>
      <c r="L3206" s="849"/>
      <c r="M3206" s="849"/>
      <c r="N3206" s="832"/>
      <c r="O3206" s="832"/>
      <c r="P3206" s="849">
        <v>2</v>
      </c>
      <c r="Q3206" s="849">
        <v>437.81</v>
      </c>
      <c r="R3206" s="837"/>
      <c r="S3206" s="850">
        <v>218.905</v>
      </c>
    </row>
    <row r="3207" spans="1:19" ht="14.45" customHeight="1" x14ac:dyDescent="0.2">
      <c r="A3207" s="831" t="s">
        <v>6366</v>
      </c>
      <c r="B3207" s="832" t="s">
        <v>6743</v>
      </c>
      <c r="C3207" s="832" t="s">
        <v>616</v>
      </c>
      <c r="D3207" s="832" t="s">
        <v>3280</v>
      </c>
      <c r="E3207" s="832" t="s">
        <v>6368</v>
      </c>
      <c r="F3207" s="832" t="s">
        <v>6490</v>
      </c>
      <c r="G3207" s="832" t="s">
        <v>6488</v>
      </c>
      <c r="H3207" s="849"/>
      <c r="I3207" s="849"/>
      <c r="J3207" s="832"/>
      <c r="K3207" s="832"/>
      <c r="L3207" s="849"/>
      <c r="M3207" s="849"/>
      <c r="N3207" s="832"/>
      <c r="O3207" s="832"/>
      <c r="P3207" s="849">
        <v>1.47</v>
      </c>
      <c r="Q3207" s="849">
        <v>116.42</v>
      </c>
      <c r="R3207" s="837"/>
      <c r="S3207" s="850">
        <v>79.197278911564624</v>
      </c>
    </row>
    <row r="3208" spans="1:19" ht="14.45" customHeight="1" x14ac:dyDescent="0.2">
      <c r="A3208" s="831" t="s">
        <v>6366</v>
      </c>
      <c r="B3208" s="832" t="s">
        <v>6743</v>
      </c>
      <c r="C3208" s="832" t="s">
        <v>616</v>
      </c>
      <c r="D3208" s="832" t="s">
        <v>3280</v>
      </c>
      <c r="E3208" s="832" t="s">
        <v>6368</v>
      </c>
      <c r="F3208" s="832" t="s">
        <v>6502</v>
      </c>
      <c r="G3208" s="832" t="s">
        <v>6503</v>
      </c>
      <c r="H3208" s="849"/>
      <c r="I3208" s="849"/>
      <c r="J3208" s="832"/>
      <c r="K3208" s="832"/>
      <c r="L3208" s="849"/>
      <c r="M3208" s="849"/>
      <c r="N3208" s="832"/>
      <c r="O3208" s="832"/>
      <c r="P3208" s="849">
        <v>4.42</v>
      </c>
      <c r="Q3208" s="849">
        <v>704.18000000000006</v>
      </c>
      <c r="R3208" s="837"/>
      <c r="S3208" s="850">
        <v>159.31674208144798</v>
      </c>
    </row>
    <row r="3209" spans="1:19" ht="14.45" customHeight="1" x14ac:dyDescent="0.2">
      <c r="A3209" s="831" t="s">
        <v>6366</v>
      </c>
      <c r="B3209" s="832" t="s">
        <v>6743</v>
      </c>
      <c r="C3209" s="832" t="s">
        <v>616</v>
      </c>
      <c r="D3209" s="832" t="s">
        <v>3280</v>
      </c>
      <c r="E3209" s="832" t="s">
        <v>6368</v>
      </c>
      <c r="F3209" s="832" t="s">
        <v>6505</v>
      </c>
      <c r="G3209" s="832" t="s">
        <v>2816</v>
      </c>
      <c r="H3209" s="849"/>
      <c r="I3209" s="849"/>
      <c r="J3209" s="832"/>
      <c r="K3209" s="832"/>
      <c r="L3209" s="849"/>
      <c r="M3209" s="849"/>
      <c r="N3209" s="832"/>
      <c r="O3209" s="832"/>
      <c r="P3209" s="849">
        <v>0.93</v>
      </c>
      <c r="Q3209" s="849">
        <v>84.31</v>
      </c>
      <c r="R3209" s="837"/>
      <c r="S3209" s="850">
        <v>90.655913978494624</v>
      </c>
    </row>
    <row r="3210" spans="1:19" ht="14.45" customHeight="1" x14ac:dyDescent="0.2">
      <c r="A3210" s="831" t="s">
        <v>6366</v>
      </c>
      <c r="B3210" s="832" t="s">
        <v>6743</v>
      </c>
      <c r="C3210" s="832" t="s">
        <v>616</v>
      </c>
      <c r="D3210" s="832" t="s">
        <v>3280</v>
      </c>
      <c r="E3210" s="832" t="s">
        <v>6368</v>
      </c>
      <c r="F3210" s="832" t="s">
        <v>6512</v>
      </c>
      <c r="G3210" s="832" t="s">
        <v>6513</v>
      </c>
      <c r="H3210" s="849"/>
      <c r="I3210" s="849"/>
      <c r="J3210" s="832"/>
      <c r="K3210" s="832"/>
      <c r="L3210" s="849"/>
      <c r="M3210" s="849"/>
      <c r="N3210" s="832"/>
      <c r="O3210" s="832"/>
      <c r="P3210" s="849">
        <v>4.66</v>
      </c>
      <c r="Q3210" s="849">
        <v>392.09</v>
      </c>
      <c r="R3210" s="837"/>
      <c r="S3210" s="850">
        <v>84.139484978540764</v>
      </c>
    </row>
    <row r="3211" spans="1:19" ht="14.45" customHeight="1" x14ac:dyDescent="0.2">
      <c r="A3211" s="831" t="s">
        <v>6366</v>
      </c>
      <c r="B3211" s="832" t="s">
        <v>6743</v>
      </c>
      <c r="C3211" s="832" t="s">
        <v>616</v>
      </c>
      <c r="D3211" s="832" t="s">
        <v>3280</v>
      </c>
      <c r="E3211" s="832" t="s">
        <v>6368</v>
      </c>
      <c r="F3211" s="832" t="s">
        <v>6516</v>
      </c>
      <c r="G3211" s="832" t="s">
        <v>6513</v>
      </c>
      <c r="H3211" s="849"/>
      <c r="I3211" s="849"/>
      <c r="J3211" s="832"/>
      <c r="K3211" s="832"/>
      <c r="L3211" s="849"/>
      <c r="M3211" s="849"/>
      <c r="N3211" s="832"/>
      <c r="O3211" s="832"/>
      <c r="P3211" s="849">
        <v>6.35</v>
      </c>
      <c r="Q3211" s="849">
        <v>1994.76</v>
      </c>
      <c r="R3211" s="837"/>
      <c r="S3211" s="850">
        <v>314.13543307086616</v>
      </c>
    </row>
    <row r="3212" spans="1:19" ht="14.45" customHeight="1" x14ac:dyDescent="0.2">
      <c r="A3212" s="831" t="s">
        <v>6366</v>
      </c>
      <c r="B3212" s="832" t="s">
        <v>6743</v>
      </c>
      <c r="C3212" s="832" t="s">
        <v>616</v>
      </c>
      <c r="D3212" s="832" t="s">
        <v>3280</v>
      </c>
      <c r="E3212" s="832" t="s">
        <v>6368</v>
      </c>
      <c r="F3212" s="832" t="s">
        <v>6521</v>
      </c>
      <c r="G3212" s="832" t="s">
        <v>6522</v>
      </c>
      <c r="H3212" s="849"/>
      <c r="I3212" s="849"/>
      <c r="J3212" s="832"/>
      <c r="K3212" s="832"/>
      <c r="L3212" s="849"/>
      <c r="M3212" s="849"/>
      <c r="N3212" s="832"/>
      <c r="O3212" s="832"/>
      <c r="P3212" s="849">
        <v>25.68</v>
      </c>
      <c r="Q3212" s="849">
        <v>10608.82</v>
      </c>
      <c r="R3212" s="837"/>
      <c r="S3212" s="850">
        <v>413.11604361370718</v>
      </c>
    </row>
    <row r="3213" spans="1:19" ht="14.45" customHeight="1" x14ac:dyDescent="0.2">
      <c r="A3213" s="831" t="s">
        <v>6366</v>
      </c>
      <c r="B3213" s="832" t="s">
        <v>6743</v>
      </c>
      <c r="C3213" s="832" t="s">
        <v>616</v>
      </c>
      <c r="D3213" s="832" t="s">
        <v>3280</v>
      </c>
      <c r="E3213" s="832" t="s">
        <v>6368</v>
      </c>
      <c r="F3213" s="832" t="s">
        <v>6534</v>
      </c>
      <c r="G3213" s="832" t="s">
        <v>2847</v>
      </c>
      <c r="H3213" s="849"/>
      <c r="I3213" s="849"/>
      <c r="J3213" s="832"/>
      <c r="K3213" s="832"/>
      <c r="L3213" s="849"/>
      <c r="M3213" s="849"/>
      <c r="N3213" s="832"/>
      <c r="O3213" s="832"/>
      <c r="P3213" s="849">
        <v>3</v>
      </c>
      <c r="Q3213" s="849">
        <v>460.83</v>
      </c>
      <c r="R3213" s="837"/>
      <c r="S3213" s="850">
        <v>153.60999999999999</v>
      </c>
    </row>
    <row r="3214" spans="1:19" ht="14.45" customHeight="1" x14ac:dyDescent="0.2">
      <c r="A3214" s="831" t="s">
        <v>6366</v>
      </c>
      <c r="B3214" s="832" t="s">
        <v>6743</v>
      </c>
      <c r="C3214" s="832" t="s">
        <v>616</v>
      </c>
      <c r="D3214" s="832" t="s">
        <v>3280</v>
      </c>
      <c r="E3214" s="832" t="s">
        <v>6368</v>
      </c>
      <c r="F3214" s="832" t="s">
        <v>6535</v>
      </c>
      <c r="G3214" s="832" t="s">
        <v>3029</v>
      </c>
      <c r="H3214" s="849"/>
      <c r="I3214" s="849"/>
      <c r="J3214" s="832"/>
      <c r="K3214" s="832"/>
      <c r="L3214" s="849"/>
      <c r="M3214" s="849"/>
      <c r="N3214" s="832"/>
      <c r="O3214" s="832"/>
      <c r="P3214" s="849">
        <v>0.4</v>
      </c>
      <c r="Q3214" s="849">
        <v>109.6</v>
      </c>
      <c r="R3214" s="837"/>
      <c r="S3214" s="850">
        <v>273.99999999999994</v>
      </c>
    </row>
    <row r="3215" spans="1:19" ht="14.45" customHeight="1" x14ac:dyDescent="0.2">
      <c r="A3215" s="831" t="s">
        <v>6366</v>
      </c>
      <c r="B3215" s="832" t="s">
        <v>6743</v>
      </c>
      <c r="C3215" s="832" t="s">
        <v>616</v>
      </c>
      <c r="D3215" s="832" t="s">
        <v>3280</v>
      </c>
      <c r="E3215" s="832" t="s">
        <v>6368</v>
      </c>
      <c r="F3215" s="832" t="s">
        <v>6545</v>
      </c>
      <c r="G3215" s="832" t="s">
        <v>3185</v>
      </c>
      <c r="H3215" s="849"/>
      <c r="I3215" s="849"/>
      <c r="J3215" s="832"/>
      <c r="K3215" s="832"/>
      <c r="L3215" s="849"/>
      <c r="M3215" s="849"/>
      <c r="N3215" s="832"/>
      <c r="O3215" s="832"/>
      <c r="P3215" s="849">
        <v>6</v>
      </c>
      <c r="Q3215" s="849">
        <v>10356.24</v>
      </c>
      <c r="R3215" s="837"/>
      <c r="S3215" s="850">
        <v>1726.04</v>
      </c>
    </row>
    <row r="3216" spans="1:19" ht="14.45" customHeight="1" x14ac:dyDescent="0.2">
      <c r="A3216" s="831" t="s">
        <v>6366</v>
      </c>
      <c r="B3216" s="832" t="s">
        <v>6743</v>
      </c>
      <c r="C3216" s="832" t="s">
        <v>616</v>
      </c>
      <c r="D3216" s="832" t="s">
        <v>3280</v>
      </c>
      <c r="E3216" s="832" t="s">
        <v>6368</v>
      </c>
      <c r="F3216" s="832" t="s">
        <v>6546</v>
      </c>
      <c r="G3216" s="832" t="s">
        <v>6380</v>
      </c>
      <c r="H3216" s="849"/>
      <c r="I3216" s="849"/>
      <c r="J3216" s="832"/>
      <c r="K3216" s="832"/>
      <c r="L3216" s="849"/>
      <c r="M3216" s="849"/>
      <c r="N3216" s="832"/>
      <c r="O3216" s="832"/>
      <c r="P3216" s="849">
        <v>35</v>
      </c>
      <c r="Q3216" s="849">
        <v>142986.90999999997</v>
      </c>
      <c r="R3216" s="837"/>
      <c r="S3216" s="850">
        <v>4085.3402857142851</v>
      </c>
    </row>
    <row r="3217" spans="1:19" ht="14.45" customHeight="1" x14ac:dyDescent="0.2">
      <c r="A3217" s="831" t="s">
        <v>6366</v>
      </c>
      <c r="B3217" s="832" t="s">
        <v>6743</v>
      </c>
      <c r="C3217" s="832" t="s">
        <v>616</v>
      </c>
      <c r="D3217" s="832" t="s">
        <v>3280</v>
      </c>
      <c r="E3217" s="832" t="s">
        <v>6368</v>
      </c>
      <c r="F3217" s="832" t="s">
        <v>6570</v>
      </c>
      <c r="G3217" s="832" t="s">
        <v>3190</v>
      </c>
      <c r="H3217" s="849"/>
      <c r="I3217" s="849"/>
      <c r="J3217" s="832"/>
      <c r="K3217" s="832"/>
      <c r="L3217" s="849"/>
      <c r="M3217" s="849"/>
      <c r="N3217" s="832"/>
      <c r="O3217" s="832"/>
      <c r="P3217" s="849">
        <v>1</v>
      </c>
      <c r="Q3217" s="849">
        <v>1186.57</v>
      </c>
      <c r="R3217" s="837"/>
      <c r="S3217" s="850">
        <v>1186.57</v>
      </c>
    </row>
    <row r="3218" spans="1:19" ht="14.45" customHeight="1" x14ac:dyDescent="0.2">
      <c r="A3218" s="831" t="s">
        <v>6366</v>
      </c>
      <c r="B3218" s="832" t="s">
        <v>6743</v>
      </c>
      <c r="C3218" s="832" t="s">
        <v>616</v>
      </c>
      <c r="D3218" s="832" t="s">
        <v>3280</v>
      </c>
      <c r="E3218" s="832" t="s">
        <v>6368</v>
      </c>
      <c r="F3218" s="832" t="s">
        <v>6573</v>
      </c>
      <c r="G3218" s="832" t="s">
        <v>3190</v>
      </c>
      <c r="H3218" s="849"/>
      <c r="I3218" s="849"/>
      <c r="J3218" s="832"/>
      <c r="K3218" s="832"/>
      <c r="L3218" s="849"/>
      <c r="M3218" s="849"/>
      <c r="N3218" s="832"/>
      <c r="O3218" s="832"/>
      <c r="P3218" s="849">
        <v>2</v>
      </c>
      <c r="Q3218" s="849">
        <v>7930.1</v>
      </c>
      <c r="R3218" s="837"/>
      <c r="S3218" s="850">
        <v>3965.05</v>
      </c>
    </row>
    <row r="3219" spans="1:19" ht="14.45" customHeight="1" x14ac:dyDescent="0.2">
      <c r="A3219" s="831" t="s">
        <v>6366</v>
      </c>
      <c r="B3219" s="832" t="s">
        <v>6743</v>
      </c>
      <c r="C3219" s="832" t="s">
        <v>616</v>
      </c>
      <c r="D3219" s="832" t="s">
        <v>3280</v>
      </c>
      <c r="E3219" s="832" t="s">
        <v>6368</v>
      </c>
      <c r="F3219" s="832" t="s">
        <v>6600</v>
      </c>
      <c r="G3219" s="832" t="s">
        <v>2816</v>
      </c>
      <c r="H3219" s="849"/>
      <c r="I3219" s="849"/>
      <c r="J3219" s="832"/>
      <c r="K3219" s="832"/>
      <c r="L3219" s="849"/>
      <c r="M3219" s="849"/>
      <c r="N3219" s="832"/>
      <c r="O3219" s="832"/>
      <c r="P3219" s="849">
        <v>0.4</v>
      </c>
      <c r="Q3219" s="849">
        <v>189.71</v>
      </c>
      <c r="R3219" s="837"/>
      <c r="S3219" s="850">
        <v>474.27499999999998</v>
      </c>
    </row>
    <row r="3220" spans="1:19" ht="14.45" customHeight="1" x14ac:dyDescent="0.2">
      <c r="A3220" s="831" t="s">
        <v>6366</v>
      </c>
      <c r="B3220" s="832" t="s">
        <v>6743</v>
      </c>
      <c r="C3220" s="832" t="s">
        <v>616</v>
      </c>
      <c r="D3220" s="832" t="s">
        <v>3280</v>
      </c>
      <c r="E3220" s="832" t="s">
        <v>6368</v>
      </c>
      <c r="F3220" s="832" t="s">
        <v>6601</v>
      </c>
      <c r="G3220" s="832" t="s">
        <v>2816</v>
      </c>
      <c r="H3220" s="849"/>
      <c r="I3220" s="849"/>
      <c r="J3220" s="832"/>
      <c r="K3220" s="832"/>
      <c r="L3220" s="849"/>
      <c r="M3220" s="849"/>
      <c r="N3220" s="832"/>
      <c r="O3220" s="832"/>
      <c r="P3220" s="849">
        <v>1.97</v>
      </c>
      <c r="Q3220" s="849">
        <v>402.9</v>
      </c>
      <c r="R3220" s="837"/>
      <c r="S3220" s="850">
        <v>204.51776649746191</v>
      </c>
    </row>
    <row r="3221" spans="1:19" ht="14.45" customHeight="1" x14ac:dyDescent="0.2">
      <c r="A3221" s="831" t="s">
        <v>6366</v>
      </c>
      <c r="B3221" s="832" t="s">
        <v>6743</v>
      </c>
      <c r="C3221" s="832" t="s">
        <v>616</v>
      </c>
      <c r="D3221" s="832" t="s">
        <v>3280</v>
      </c>
      <c r="E3221" s="832" t="s">
        <v>6644</v>
      </c>
      <c r="F3221" s="832" t="s">
        <v>6649</v>
      </c>
      <c r="G3221" s="832" t="s">
        <v>6650</v>
      </c>
      <c r="H3221" s="849"/>
      <c r="I3221" s="849"/>
      <c r="J3221" s="832"/>
      <c r="K3221" s="832"/>
      <c r="L3221" s="849"/>
      <c r="M3221" s="849"/>
      <c r="N3221" s="832"/>
      <c r="O3221" s="832"/>
      <c r="P3221" s="849">
        <v>6.63</v>
      </c>
      <c r="Q3221" s="849">
        <v>6391.32</v>
      </c>
      <c r="R3221" s="837"/>
      <c r="S3221" s="850">
        <v>964</v>
      </c>
    </row>
    <row r="3222" spans="1:19" ht="14.45" customHeight="1" x14ac:dyDescent="0.2">
      <c r="A3222" s="831" t="s">
        <v>6366</v>
      </c>
      <c r="B3222" s="832" t="s">
        <v>6743</v>
      </c>
      <c r="C3222" s="832" t="s">
        <v>616</v>
      </c>
      <c r="D3222" s="832" t="s">
        <v>3280</v>
      </c>
      <c r="E3222" s="832" t="s">
        <v>6657</v>
      </c>
      <c r="F3222" s="832" t="s">
        <v>6662</v>
      </c>
      <c r="G3222" s="832" t="s">
        <v>6663</v>
      </c>
      <c r="H3222" s="849"/>
      <c r="I3222" s="849"/>
      <c r="J3222" s="832"/>
      <c r="K3222" s="832"/>
      <c r="L3222" s="849"/>
      <c r="M3222" s="849"/>
      <c r="N3222" s="832"/>
      <c r="O3222" s="832"/>
      <c r="P3222" s="849">
        <v>27</v>
      </c>
      <c r="Q3222" s="849">
        <v>4077</v>
      </c>
      <c r="R3222" s="837"/>
      <c r="S3222" s="850">
        <v>151</v>
      </c>
    </row>
    <row r="3223" spans="1:19" ht="14.45" customHeight="1" x14ac:dyDescent="0.2">
      <c r="A3223" s="831" t="s">
        <v>6366</v>
      </c>
      <c r="B3223" s="832" t="s">
        <v>6743</v>
      </c>
      <c r="C3223" s="832" t="s">
        <v>616</v>
      </c>
      <c r="D3223" s="832" t="s">
        <v>3280</v>
      </c>
      <c r="E3223" s="832" t="s">
        <v>6657</v>
      </c>
      <c r="F3223" s="832" t="s">
        <v>6666</v>
      </c>
      <c r="G3223" s="832" t="s">
        <v>6667</v>
      </c>
      <c r="H3223" s="849"/>
      <c r="I3223" s="849"/>
      <c r="J3223" s="832"/>
      <c r="K3223" s="832"/>
      <c r="L3223" s="849"/>
      <c r="M3223" s="849"/>
      <c r="N3223" s="832"/>
      <c r="O3223" s="832"/>
      <c r="P3223" s="849">
        <v>50</v>
      </c>
      <c r="Q3223" s="849">
        <v>1900</v>
      </c>
      <c r="R3223" s="837"/>
      <c r="S3223" s="850">
        <v>38</v>
      </c>
    </row>
    <row r="3224" spans="1:19" ht="14.45" customHeight="1" x14ac:dyDescent="0.2">
      <c r="A3224" s="831" t="s">
        <v>6366</v>
      </c>
      <c r="B3224" s="832" t="s">
        <v>6743</v>
      </c>
      <c r="C3224" s="832" t="s">
        <v>616</v>
      </c>
      <c r="D3224" s="832" t="s">
        <v>3280</v>
      </c>
      <c r="E3224" s="832" t="s">
        <v>6657</v>
      </c>
      <c r="F3224" s="832" t="s">
        <v>6674</v>
      </c>
      <c r="G3224" s="832" t="s">
        <v>6675</v>
      </c>
      <c r="H3224" s="849"/>
      <c r="I3224" s="849"/>
      <c r="J3224" s="832"/>
      <c r="K3224" s="832"/>
      <c r="L3224" s="849"/>
      <c r="M3224" s="849"/>
      <c r="N3224" s="832"/>
      <c r="O3224" s="832"/>
      <c r="P3224" s="849">
        <v>440</v>
      </c>
      <c r="Q3224" s="849">
        <v>78760</v>
      </c>
      <c r="R3224" s="837"/>
      <c r="S3224" s="850">
        <v>179</v>
      </c>
    </row>
    <row r="3225" spans="1:19" ht="14.45" customHeight="1" x14ac:dyDescent="0.2">
      <c r="A3225" s="831" t="s">
        <v>6366</v>
      </c>
      <c r="B3225" s="832" t="s">
        <v>6743</v>
      </c>
      <c r="C3225" s="832" t="s">
        <v>616</v>
      </c>
      <c r="D3225" s="832" t="s">
        <v>3280</v>
      </c>
      <c r="E3225" s="832" t="s">
        <v>6657</v>
      </c>
      <c r="F3225" s="832" t="s">
        <v>6680</v>
      </c>
      <c r="G3225" s="832" t="s">
        <v>6681</v>
      </c>
      <c r="H3225" s="849"/>
      <c r="I3225" s="849"/>
      <c r="J3225" s="832"/>
      <c r="K3225" s="832"/>
      <c r="L3225" s="849"/>
      <c r="M3225" s="849"/>
      <c r="N3225" s="832"/>
      <c r="O3225" s="832"/>
      <c r="P3225" s="849">
        <v>47</v>
      </c>
      <c r="Q3225" s="849">
        <v>11515</v>
      </c>
      <c r="R3225" s="837"/>
      <c r="S3225" s="850">
        <v>245</v>
      </c>
    </row>
    <row r="3226" spans="1:19" ht="14.45" customHeight="1" x14ac:dyDescent="0.2">
      <c r="A3226" s="831" t="s">
        <v>6366</v>
      </c>
      <c r="B3226" s="832" t="s">
        <v>6743</v>
      </c>
      <c r="C3226" s="832" t="s">
        <v>616</v>
      </c>
      <c r="D3226" s="832" t="s">
        <v>3280</v>
      </c>
      <c r="E3226" s="832" t="s">
        <v>6657</v>
      </c>
      <c r="F3226" s="832" t="s">
        <v>6682</v>
      </c>
      <c r="G3226" s="832" t="s">
        <v>6683</v>
      </c>
      <c r="H3226" s="849"/>
      <c r="I3226" s="849"/>
      <c r="J3226" s="832"/>
      <c r="K3226" s="832"/>
      <c r="L3226" s="849"/>
      <c r="M3226" s="849"/>
      <c r="N3226" s="832"/>
      <c r="O3226" s="832"/>
      <c r="P3226" s="849">
        <v>346</v>
      </c>
      <c r="Q3226" s="849">
        <v>11533.289999999999</v>
      </c>
      <c r="R3226" s="837"/>
      <c r="S3226" s="850">
        <v>33.333208092485549</v>
      </c>
    </row>
    <row r="3227" spans="1:19" ht="14.45" customHeight="1" x14ac:dyDescent="0.2">
      <c r="A3227" s="831" t="s">
        <v>6366</v>
      </c>
      <c r="B3227" s="832" t="s">
        <v>6743</v>
      </c>
      <c r="C3227" s="832" t="s">
        <v>616</v>
      </c>
      <c r="D3227" s="832" t="s">
        <v>3280</v>
      </c>
      <c r="E3227" s="832" t="s">
        <v>6657</v>
      </c>
      <c r="F3227" s="832" t="s">
        <v>6684</v>
      </c>
      <c r="G3227" s="832" t="s">
        <v>6685</v>
      </c>
      <c r="H3227" s="849"/>
      <c r="I3227" s="849"/>
      <c r="J3227" s="832"/>
      <c r="K3227" s="832"/>
      <c r="L3227" s="849"/>
      <c r="M3227" s="849"/>
      <c r="N3227" s="832"/>
      <c r="O3227" s="832"/>
      <c r="P3227" s="849">
        <v>219</v>
      </c>
      <c r="Q3227" s="849">
        <v>8322</v>
      </c>
      <c r="R3227" s="837"/>
      <c r="S3227" s="850">
        <v>38</v>
      </c>
    </row>
    <row r="3228" spans="1:19" ht="14.45" customHeight="1" x14ac:dyDescent="0.2">
      <c r="A3228" s="831" t="s">
        <v>6366</v>
      </c>
      <c r="B3228" s="832" t="s">
        <v>6743</v>
      </c>
      <c r="C3228" s="832" t="s">
        <v>616</v>
      </c>
      <c r="D3228" s="832" t="s">
        <v>3280</v>
      </c>
      <c r="E3228" s="832" t="s">
        <v>6657</v>
      </c>
      <c r="F3228" s="832" t="s">
        <v>6688</v>
      </c>
      <c r="G3228" s="832" t="s">
        <v>6689</v>
      </c>
      <c r="H3228" s="849"/>
      <c r="I3228" s="849"/>
      <c r="J3228" s="832"/>
      <c r="K3228" s="832"/>
      <c r="L3228" s="849"/>
      <c r="M3228" s="849"/>
      <c r="N3228" s="832"/>
      <c r="O3228" s="832"/>
      <c r="P3228" s="849">
        <v>90</v>
      </c>
      <c r="Q3228" s="849">
        <v>2970</v>
      </c>
      <c r="R3228" s="837"/>
      <c r="S3228" s="850">
        <v>33</v>
      </c>
    </row>
    <row r="3229" spans="1:19" ht="14.45" customHeight="1" x14ac:dyDescent="0.2">
      <c r="A3229" s="831" t="s">
        <v>6366</v>
      </c>
      <c r="B3229" s="832" t="s">
        <v>6743</v>
      </c>
      <c r="C3229" s="832" t="s">
        <v>616</v>
      </c>
      <c r="D3229" s="832" t="s">
        <v>3280</v>
      </c>
      <c r="E3229" s="832" t="s">
        <v>6657</v>
      </c>
      <c r="F3229" s="832" t="s">
        <v>6690</v>
      </c>
      <c r="G3229" s="832" t="s">
        <v>6691</v>
      </c>
      <c r="H3229" s="849"/>
      <c r="I3229" s="849"/>
      <c r="J3229" s="832"/>
      <c r="K3229" s="832"/>
      <c r="L3229" s="849"/>
      <c r="M3229" s="849"/>
      <c r="N3229" s="832"/>
      <c r="O3229" s="832"/>
      <c r="P3229" s="849">
        <v>5</v>
      </c>
      <c r="Q3229" s="849">
        <v>1790</v>
      </c>
      <c r="R3229" s="837"/>
      <c r="S3229" s="850">
        <v>358</v>
      </c>
    </row>
    <row r="3230" spans="1:19" ht="14.45" customHeight="1" x14ac:dyDescent="0.2">
      <c r="A3230" s="831" t="s">
        <v>6366</v>
      </c>
      <c r="B3230" s="832" t="s">
        <v>6743</v>
      </c>
      <c r="C3230" s="832" t="s">
        <v>616</v>
      </c>
      <c r="D3230" s="832" t="s">
        <v>3280</v>
      </c>
      <c r="E3230" s="832" t="s">
        <v>6657</v>
      </c>
      <c r="F3230" s="832" t="s">
        <v>6694</v>
      </c>
      <c r="G3230" s="832" t="s">
        <v>6695</v>
      </c>
      <c r="H3230" s="849"/>
      <c r="I3230" s="849"/>
      <c r="J3230" s="832"/>
      <c r="K3230" s="832"/>
      <c r="L3230" s="849"/>
      <c r="M3230" s="849"/>
      <c r="N3230" s="832"/>
      <c r="O3230" s="832"/>
      <c r="P3230" s="849">
        <v>13</v>
      </c>
      <c r="Q3230" s="849">
        <v>1755</v>
      </c>
      <c r="R3230" s="837"/>
      <c r="S3230" s="850">
        <v>135</v>
      </c>
    </row>
    <row r="3231" spans="1:19" ht="14.45" customHeight="1" x14ac:dyDescent="0.2">
      <c r="A3231" s="831" t="s">
        <v>6366</v>
      </c>
      <c r="B3231" s="832" t="s">
        <v>6743</v>
      </c>
      <c r="C3231" s="832" t="s">
        <v>616</v>
      </c>
      <c r="D3231" s="832" t="s">
        <v>3280</v>
      </c>
      <c r="E3231" s="832" t="s">
        <v>6657</v>
      </c>
      <c r="F3231" s="832" t="s">
        <v>6784</v>
      </c>
      <c r="G3231" s="832" t="s">
        <v>6785</v>
      </c>
      <c r="H3231" s="849"/>
      <c r="I3231" s="849"/>
      <c r="J3231" s="832"/>
      <c r="K3231" s="832"/>
      <c r="L3231" s="849"/>
      <c r="M3231" s="849"/>
      <c r="N3231" s="832"/>
      <c r="O3231" s="832"/>
      <c r="P3231" s="849">
        <v>14</v>
      </c>
      <c r="Q3231" s="849">
        <v>9898</v>
      </c>
      <c r="R3231" s="837"/>
      <c r="S3231" s="850">
        <v>707</v>
      </c>
    </row>
    <row r="3232" spans="1:19" ht="14.45" customHeight="1" x14ac:dyDescent="0.2">
      <c r="A3232" s="831" t="s">
        <v>6366</v>
      </c>
      <c r="B3232" s="832" t="s">
        <v>6743</v>
      </c>
      <c r="C3232" s="832" t="s">
        <v>616</v>
      </c>
      <c r="D3232" s="832" t="s">
        <v>3280</v>
      </c>
      <c r="E3232" s="832" t="s">
        <v>6657</v>
      </c>
      <c r="F3232" s="832" t="s">
        <v>6700</v>
      </c>
      <c r="G3232" s="832" t="s">
        <v>6701</v>
      </c>
      <c r="H3232" s="849"/>
      <c r="I3232" s="849"/>
      <c r="J3232" s="832"/>
      <c r="K3232" s="832"/>
      <c r="L3232" s="849"/>
      <c r="M3232" s="849"/>
      <c r="N3232" s="832"/>
      <c r="O3232" s="832"/>
      <c r="P3232" s="849">
        <v>14</v>
      </c>
      <c r="Q3232" s="849">
        <v>854</v>
      </c>
      <c r="R3232" s="837"/>
      <c r="S3232" s="850">
        <v>61</v>
      </c>
    </row>
    <row r="3233" spans="1:19" ht="14.45" customHeight="1" x14ac:dyDescent="0.2">
      <c r="A3233" s="831" t="s">
        <v>6366</v>
      </c>
      <c r="B3233" s="832" t="s">
        <v>6743</v>
      </c>
      <c r="C3233" s="832" t="s">
        <v>616</v>
      </c>
      <c r="D3233" s="832" t="s">
        <v>3280</v>
      </c>
      <c r="E3233" s="832" t="s">
        <v>6657</v>
      </c>
      <c r="F3233" s="832" t="s">
        <v>6704</v>
      </c>
      <c r="G3233" s="832" t="s">
        <v>6705</v>
      </c>
      <c r="H3233" s="849"/>
      <c r="I3233" s="849"/>
      <c r="J3233" s="832"/>
      <c r="K3233" s="832"/>
      <c r="L3233" s="849"/>
      <c r="M3233" s="849"/>
      <c r="N3233" s="832"/>
      <c r="O3233" s="832"/>
      <c r="P3233" s="849">
        <v>1</v>
      </c>
      <c r="Q3233" s="849">
        <v>61</v>
      </c>
      <c r="R3233" s="837"/>
      <c r="S3233" s="850">
        <v>61</v>
      </c>
    </row>
    <row r="3234" spans="1:19" ht="14.45" customHeight="1" x14ac:dyDescent="0.2">
      <c r="A3234" s="831" t="s">
        <v>6366</v>
      </c>
      <c r="B3234" s="832" t="s">
        <v>6743</v>
      </c>
      <c r="C3234" s="832" t="s">
        <v>616</v>
      </c>
      <c r="D3234" s="832" t="s">
        <v>3280</v>
      </c>
      <c r="E3234" s="832" t="s">
        <v>6657</v>
      </c>
      <c r="F3234" s="832" t="s">
        <v>6706</v>
      </c>
      <c r="G3234" s="832" t="s">
        <v>6707</v>
      </c>
      <c r="H3234" s="849"/>
      <c r="I3234" s="849"/>
      <c r="J3234" s="832"/>
      <c r="K3234" s="832"/>
      <c r="L3234" s="849"/>
      <c r="M3234" s="849"/>
      <c r="N3234" s="832"/>
      <c r="O3234" s="832"/>
      <c r="P3234" s="849">
        <v>6</v>
      </c>
      <c r="Q3234" s="849">
        <v>696</v>
      </c>
      <c r="R3234" s="837"/>
      <c r="S3234" s="850">
        <v>116</v>
      </c>
    </row>
    <row r="3235" spans="1:19" ht="14.45" customHeight="1" x14ac:dyDescent="0.2">
      <c r="A3235" s="831" t="s">
        <v>6366</v>
      </c>
      <c r="B3235" s="832" t="s">
        <v>6743</v>
      </c>
      <c r="C3235" s="832" t="s">
        <v>616</v>
      </c>
      <c r="D3235" s="832" t="s">
        <v>3280</v>
      </c>
      <c r="E3235" s="832" t="s">
        <v>6657</v>
      </c>
      <c r="F3235" s="832" t="s">
        <v>6788</v>
      </c>
      <c r="G3235" s="832" t="s">
        <v>6789</v>
      </c>
      <c r="H3235" s="849"/>
      <c r="I3235" s="849"/>
      <c r="J3235" s="832"/>
      <c r="K3235" s="832"/>
      <c r="L3235" s="849"/>
      <c r="M3235" s="849"/>
      <c r="N3235" s="832"/>
      <c r="O3235" s="832"/>
      <c r="P3235" s="849">
        <v>1</v>
      </c>
      <c r="Q3235" s="849">
        <v>3839</v>
      </c>
      <c r="R3235" s="837"/>
      <c r="S3235" s="850">
        <v>3839</v>
      </c>
    </row>
    <row r="3236" spans="1:19" ht="14.45" customHeight="1" x14ac:dyDescent="0.2">
      <c r="A3236" s="831" t="s">
        <v>6366</v>
      </c>
      <c r="B3236" s="832" t="s">
        <v>6743</v>
      </c>
      <c r="C3236" s="832" t="s">
        <v>616</v>
      </c>
      <c r="D3236" s="832" t="s">
        <v>3280</v>
      </c>
      <c r="E3236" s="832" t="s">
        <v>6657</v>
      </c>
      <c r="F3236" s="832" t="s">
        <v>6790</v>
      </c>
      <c r="G3236" s="832" t="s">
        <v>6791</v>
      </c>
      <c r="H3236" s="849"/>
      <c r="I3236" s="849"/>
      <c r="J3236" s="832"/>
      <c r="K3236" s="832"/>
      <c r="L3236" s="849"/>
      <c r="M3236" s="849"/>
      <c r="N3236" s="832"/>
      <c r="O3236" s="832"/>
      <c r="P3236" s="849">
        <v>1</v>
      </c>
      <c r="Q3236" s="849">
        <v>1950</v>
      </c>
      <c r="R3236" s="837"/>
      <c r="S3236" s="850">
        <v>1950</v>
      </c>
    </row>
    <row r="3237" spans="1:19" ht="14.45" customHeight="1" x14ac:dyDescent="0.2">
      <c r="A3237" s="831" t="s">
        <v>6366</v>
      </c>
      <c r="B3237" s="832" t="s">
        <v>6743</v>
      </c>
      <c r="C3237" s="832" t="s">
        <v>616</v>
      </c>
      <c r="D3237" s="832" t="s">
        <v>3264</v>
      </c>
      <c r="E3237" s="832" t="s">
        <v>6368</v>
      </c>
      <c r="F3237" s="832" t="s">
        <v>6369</v>
      </c>
      <c r="G3237" s="832" t="s">
        <v>6370</v>
      </c>
      <c r="H3237" s="849"/>
      <c r="I3237" s="849"/>
      <c r="J3237" s="832"/>
      <c r="K3237" s="832"/>
      <c r="L3237" s="849">
        <v>0.2</v>
      </c>
      <c r="M3237" s="849">
        <v>10.82</v>
      </c>
      <c r="N3237" s="832">
        <v>1</v>
      </c>
      <c r="O3237" s="832">
        <v>54.1</v>
      </c>
      <c r="P3237" s="849"/>
      <c r="Q3237" s="849"/>
      <c r="R3237" s="837"/>
      <c r="S3237" s="850"/>
    </row>
    <row r="3238" spans="1:19" ht="14.45" customHeight="1" x14ac:dyDescent="0.2">
      <c r="A3238" s="831" t="s">
        <v>6366</v>
      </c>
      <c r="B3238" s="832" t="s">
        <v>6743</v>
      </c>
      <c r="C3238" s="832" t="s">
        <v>616</v>
      </c>
      <c r="D3238" s="832" t="s">
        <v>3264</v>
      </c>
      <c r="E3238" s="832" t="s">
        <v>6368</v>
      </c>
      <c r="F3238" s="832" t="s">
        <v>6377</v>
      </c>
      <c r="G3238" s="832" t="s">
        <v>6378</v>
      </c>
      <c r="H3238" s="849"/>
      <c r="I3238" s="849"/>
      <c r="J3238" s="832"/>
      <c r="K3238" s="832"/>
      <c r="L3238" s="849">
        <v>0.1</v>
      </c>
      <c r="M3238" s="849">
        <v>15.3</v>
      </c>
      <c r="N3238" s="832">
        <v>1</v>
      </c>
      <c r="O3238" s="832">
        <v>153</v>
      </c>
      <c r="P3238" s="849"/>
      <c r="Q3238" s="849"/>
      <c r="R3238" s="837"/>
      <c r="S3238" s="850"/>
    </row>
    <row r="3239" spans="1:19" ht="14.45" customHeight="1" x14ac:dyDescent="0.2">
      <c r="A3239" s="831" t="s">
        <v>6366</v>
      </c>
      <c r="B3239" s="832" t="s">
        <v>6743</v>
      </c>
      <c r="C3239" s="832" t="s">
        <v>616</v>
      </c>
      <c r="D3239" s="832" t="s">
        <v>3264</v>
      </c>
      <c r="E3239" s="832" t="s">
        <v>6368</v>
      </c>
      <c r="F3239" s="832" t="s">
        <v>6423</v>
      </c>
      <c r="G3239" s="832" t="s">
        <v>1445</v>
      </c>
      <c r="H3239" s="849"/>
      <c r="I3239" s="849"/>
      <c r="J3239" s="832"/>
      <c r="K3239" s="832"/>
      <c r="L3239" s="849">
        <v>0.2</v>
      </c>
      <c r="M3239" s="849">
        <v>35.08</v>
      </c>
      <c r="N3239" s="832">
        <v>1</v>
      </c>
      <c r="O3239" s="832">
        <v>175.39999999999998</v>
      </c>
      <c r="P3239" s="849"/>
      <c r="Q3239" s="849"/>
      <c r="R3239" s="837"/>
      <c r="S3239" s="850"/>
    </row>
    <row r="3240" spans="1:19" ht="14.45" customHeight="1" x14ac:dyDescent="0.2">
      <c r="A3240" s="831" t="s">
        <v>6366</v>
      </c>
      <c r="B3240" s="832" t="s">
        <v>6743</v>
      </c>
      <c r="C3240" s="832" t="s">
        <v>616</v>
      </c>
      <c r="D3240" s="832" t="s">
        <v>3264</v>
      </c>
      <c r="E3240" s="832" t="s">
        <v>6368</v>
      </c>
      <c r="F3240" s="832" t="s">
        <v>6424</v>
      </c>
      <c r="G3240" s="832" t="s">
        <v>881</v>
      </c>
      <c r="H3240" s="849"/>
      <c r="I3240" s="849"/>
      <c r="J3240" s="832"/>
      <c r="K3240" s="832"/>
      <c r="L3240" s="849">
        <v>0.2</v>
      </c>
      <c r="M3240" s="849">
        <v>12.75</v>
      </c>
      <c r="N3240" s="832">
        <v>1</v>
      </c>
      <c r="O3240" s="832">
        <v>63.75</v>
      </c>
      <c r="P3240" s="849"/>
      <c r="Q3240" s="849"/>
      <c r="R3240" s="837"/>
      <c r="S3240" s="850"/>
    </row>
    <row r="3241" spans="1:19" ht="14.45" customHeight="1" x14ac:dyDescent="0.2">
      <c r="A3241" s="831" t="s">
        <v>6366</v>
      </c>
      <c r="B3241" s="832" t="s">
        <v>6743</v>
      </c>
      <c r="C3241" s="832" t="s">
        <v>616</v>
      </c>
      <c r="D3241" s="832" t="s">
        <v>3264</v>
      </c>
      <c r="E3241" s="832" t="s">
        <v>6368</v>
      </c>
      <c r="F3241" s="832" t="s">
        <v>6432</v>
      </c>
      <c r="G3241" s="832" t="s">
        <v>6433</v>
      </c>
      <c r="H3241" s="849">
        <v>0.1</v>
      </c>
      <c r="I3241" s="849">
        <v>11.73</v>
      </c>
      <c r="J3241" s="832"/>
      <c r="K3241" s="832">
        <v>117.3</v>
      </c>
      <c r="L3241" s="849"/>
      <c r="M3241" s="849"/>
      <c r="N3241" s="832"/>
      <c r="O3241" s="832"/>
      <c r="P3241" s="849"/>
      <c r="Q3241" s="849"/>
      <c r="R3241" s="837"/>
      <c r="S3241" s="850"/>
    </row>
    <row r="3242" spans="1:19" ht="14.45" customHeight="1" x14ac:dyDescent="0.2">
      <c r="A3242" s="831" t="s">
        <v>6366</v>
      </c>
      <c r="B3242" s="832" t="s">
        <v>6743</v>
      </c>
      <c r="C3242" s="832" t="s">
        <v>616</v>
      </c>
      <c r="D3242" s="832" t="s">
        <v>3264</v>
      </c>
      <c r="E3242" s="832" t="s">
        <v>6368</v>
      </c>
      <c r="F3242" s="832" t="s">
        <v>6439</v>
      </c>
      <c r="G3242" s="832" t="s">
        <v>2816</v>
      </c>
      <c r="H3242" s="849"/>
      <c r="I3242" s="849"/>
      <c r="J3242" s="832"/>
      <c r="K3242" s="832"/>
      <c r="L3242" s="849">
        <v>0.31</v>
      </c>
      <c r="M3242" s="849">
        <v>729.39</v>
      </c>
      <c r="N3242" s="832">
        <v>1</v>
      </c>
      <c r="O3242" s="832">
        <v>2352.8709677419356</v>
      </c>
      <c r="P3242" s="849"/>
      <c r="Q3242" s="849"/>
      <c r="R3242" s="837"/>
      <c r="S3242" s="850"/>
    </row>
    <row r="3243" spans="1:19" ht="14.45" customHeight="1" x14ac:dyDescent="0.2">
      <c r="A3243" s="831" t="s">
        <v>6366</v>
      </c>
      <c r="B3243" s="832" t="s">
        <v>6743</v>
      </c>
      <c r="C3243" s="832" t="s">
        <v>616</v>
      </c>
      <c r="D3243" s="832" t="s">
        <v>3264</v>
      </c>
      <c r="E3243" s="832" t="s">
        <v>6368</v>
      </c>
      <c r="F3243" s="832" t="s">
        <v>6487</v>
      </c>
      <c r="G3243" s="832" t="s">
        <v>6488</v>
      </c>
      <c r="H3243" s="849"/>
      <c r="I3243" s="849"/>
      <c r="J3243" s="832"/>
      <c r="K3243" s="832"/>
      <c r="L3243" s="849">
        <v>0.51</v>
      </c>
      <c r="M3243" s="849">
        <v>268.16000000000003</v>
      </c>
      <c r="N3243" s="832">
        <v>1</v>
      </c>
      <c r="O3243" s="832">
        <v>525.80392156862752</v>
      </c>
      <c r="P3243" s="849"/>
      <c r="Q3243" s="849"/>
      <c r="R3243" s="837"/>
      <c r="S3243" s="850"/>
    </row>
    <row r="3244" spans="1:19" ht="14.45" customHeight="1" x14ac:dyDescent="0.2">
      <c r="A3244" s="831" t="s">
        <v>6366</v>
      </c>
      <c r="B3244" s="832" t="s">
        <v>6743</v>
      </c>
      <c r="C3244" s="832" t="s">
        <v>616</v>
      </c>
      <c r="D3244" s="832" t="s">
        <v>3264</v>
      </c>
      <c r="E3244" s="832" t="s">
        <v>6368</v>
      </c>
      <c r="F3244" s="832" t="s">
        <v>6489</v>
      </c>
      <c r="G3244" s="832" t="s">
        <v>6488</v>
      </c>
      <c r="H3244" s="849"/>
      <c r="I3244" s="849"/>
      <c r="J3244" s="832"/>
      <c r="K3244" s="832"/>
      <c r="L3244" s="849">
        <v>2.52</v>
      </c>
      <c r="M3244" s="849">
        <v>551.63</v>
      </c>
      <c r="N3244" s="832">
        <v>1</v>
      </c>
      <c r="O3244" s="832">
        <v>218.90079365079364</v>
      </c>
      <c r="P3244" s="849"/>
      <c r="Q3244" s="849"/>
      <c r="R3244" s="837"/>
      <c r="S3244" s="850"/>
    </row>
    <row r="3245" spans="1:19" ht="14.45" customHeight="1" x14ac:dyDescent="0.2">
      <c r="A3245" s="831" t="s">
        <v>6366</v>
      </c>
      <c r="B3245" s="832" t="s">
        <v>6743</v>
      </c>
      <c r="C3245" s="832" t="s">
        <v>616</v>
      </c>
      <c r="D3245" s="832" t="s">
        <v>3264</v>
      </c>
      <c r="E3245" s="832" t="s">
        <v>6368</v>
      </c>
      <c r="F3245" s="832" t="s">
        <v>6490</v>
      </c>
      <c r="G3245" s="832" t="s">
        <v>6488</v>
      </c>
      <c r="H3245" s="849"/>
      <c r="I3245" s="849"/>
      <c r="J3245" s="832"/>
      <c r="K3245" s="832"/>
      <c r="L3245" s="849">
        <v>1.53</v>
      </c>
      <c r="M3245" s="849">
        <v>121.18</v>
      </c>
      <c r="N3245" s="832">
        <v>1</v>
      </c>
      <c r="O3245" s="832">
        <v>79.202614379084977</v>
      </c>
      <c r="P3245" s="849"/>
      <c r="Q3245" s="849"/>
      <c r="R3245" s="837"/>
      <c r="S3245" s="850"/>
    </row>
    <row r="3246" spans="1:19" ht="14.45" customHeight="1" x14ac:dyDescent="0.2">
      <c r="A3246" s="831" t="s">
        <v>6366</v>
      </c>
      <c r="B3246" s="832" t="s">
        <v>6743</v>
      </c>
      <c r="C3246" s="832" t="s">
        <v>616</v>
      </c>
      <c r="D3246" s="832" t="s">
        <v>3264</v>
      </c>
      <c r="E3246" s="832" t="s">
        <v>6368</v>
      </c>
      <c r="F3246" s="832" t="s">
        <v>6497</v>
      </c>
      <c r="G3246" s="832" t="s">
        <v>2816</v>
      </c>
      <c r="H3246" s="849"/>
      <c r="I3246" s="849"/>
      <c r="J3246" s="832"/>
      <c r="K3246" s="832"/>
      <c r="L3246" s="849">
        <v>2.62</v>
      </c>
      <c r="M3246" s="849">
        <v>2054.84</v>
      </c>
      <c r="N3246" s="832">
        <v>1</v>
      </c>
      <c r="O3246" s="832">
        <v>784.29007633587787</v>
      </c>
      <c r="P3246" s="849"/>
      <c r="Q3246" s="849"/>
      <c r="R3246" s="837"/>
      <c r="S3246" s="850"/>
    </row>
    <row r="3247" spans="1:19" ht="14.45" customHeight="1" x14ac:dyDescent="0.2">
      <c r="A3247" s="831" t="s">
        <v>6366</v>
      </c>
      <c r="B3247" s="832" t="s">
        <v>6743</v>
      </c>
      <c r="C3247" s="832" t="s">
        <v>616</v>
      </c>
      <c r="D3247" s="832" t="s">
        <v>3264</v>
      </c>
      <c r="E3247" s="832" t="s">
        <v>6368</v>
      </c>
      <c r="F3247" s="832" t="s">
        <v>6505</v>
      </c>
      <c r="G3247" s="832" t="s">
        <v>2816</v>
      </c>
      <c r="H3247" s="849"/>
      <c r="I3247" s="849"/>
      <c r="J3247" s="832"/>
      <c r="K3247" s="832"/>
      <c r="L3247" s="849">
        <v>2.7800000000000002</v>
      </c>
      <c r="M3247" s="849">
        <v>252.01</v>
      </c>
      <c r="N3247" s="832">
        <v>1</v>
      </c>
      <c r="O3247" s="832">
        <v>90.65107913669064</v>
      </c>
      <c r="P3247" s="849"/>
      <c r="Q3247" s="849"/>
      <c r="R3247" s="837"/>
      <c r="S3247" s="850"/>
    </row>
    <row r="3248" spans="1:19" ht="14.45" customHeight="1" x14ac:dyDescent="0.2">
      <c r="A3248" s="831" t="s">
        <v>6366</v>
      </c>
      <c r="B3248" s="832" t="s">
        <v>6743</v>
      </c>
      <c r="C3248" s="832" t="s">
        <v>616</v>
      </c>
      <c r="D3248" s="832" t="s">
        <v>3264</v>
      </c>
      <c r="E3248" s="832" t="s">
        <v>6368</v>
      </c>
      <c r="F3248" s="832" t="s">
        <v>6535</v>
      </c>
      <c r="G3248" s="832" t="s">
        <v>3029</v>
      </c>
      <c r="H3248" s="849"/>
      <c r="I3248" s="849"/>
      <c r="J3248" s="832"/>
      <c r="K3248" s="832"/>
      <c r="L3248" s="849">
        <v>0.05</v>
      </c>
      <c r="M3248" s="849">
        <v>13.7</v>
      </c>
      <c r="N3248" s="832">
        <v>1</v>
      </c>
      <c r="O3248" s="832">
        <v>273.99999999999994</v>
      </c>
      <c r="P3248" s="849"/>
      <c r="Q3248" s="849"/>
      <c r="R3248" s="837"/>
      <c r="S3248" s="850"/>
    </row>
    <row r="3249" spans="1:19" ht="14.45" customHeight="1" x14ac:dyDescent="0.2">
      <c r="A3249" s="831" t="s">
        <v>6366</v>
      </c>
      <c r="B3249" s="832" t="s">
        <v>6743</v>
      </c>
      <c r="C3249" s="832" t="s">
        <v>616</v>
      </c>
      <c r="D3249" s="832" t="s">
        <v>3264</v>
      </c>
      <c r="E3249" s="832" t="s">
        <v>6657</v>
      </c>
      <c r="F3249" s="832" t="s">
        <v>6662</v>
      </c>
      <c r="G3249" s="832" t="s">
        <v>6663</v>
      </c>
      <c r="H3249" s="849"/>
      <c r="I3249" s="849"/>
      <c r="J3249" s="832"/>
      <c r="K3249" s="832"/>
      <c r="L3249" s="849">
        <v>3</v>
      </c>
      <c r="M3249" s="849">
        <v>444</v>
      </c>
      <c r="N3249" s="832">
        <v>1</v>
      </c>
      <c r="O3249" s="832">
        <v>148</v>
      </c>
      <c r="P3249" s="849"/>
      <c r="Q3249" s="849"/>
      <c r="R3249" s="837"/>
      <c r="S3249" s="850"/>
    </row>
    <row r="3250" spans="1:19" ht="14.45" customHeight="1" x14ac:dyDescent="0.2">
      <c r="A3250" s="831" t="s">
        <v>6366</v>
      </c>
      <c r="B3250" s="832" t="s">
        <v>6743</v>
      </c>
      <c r="C3250" s="832" t="s">
        <v>616</v>
      </c>
      <c r="D3250" s="832" t="s">
        <v>3264</v>
      </c>
      <c r="E3250" s="832" t="s">
        <v>6657</v>
      </c>
      <c r="F3250" s="832" t="s">
        <v>6666</v>
      </c>
      <c r="G3250" s="832" t="s">
        <v>6667</v>
      </c>
      <c r="H3250" s="849">
        <v>1</v>
      </c>
      <c r="I3250" s="849">
        <v>37</v>
      </c>
      <c r="J3250" s="832"/>
      <c r="K3250" s="832">
        <v>37</v>
      </c>
      <c r="L3250" s="849"/>
      <c r="M3250" s="849"/>
      <c r="N3250" s="832"/>
      <c r="O3250" s="832"/>
      <c r="P3250" s="849"/>
      <c r="Q3250" s="849"/>
      <c r="R3250" s="837"/>
      <c r="S3250" s="850"/>
    </row>
    <row r="3251" spans="1:19" ht="14.45" customHeight="1" x14ac:dyDescent="0.2">
      <c r="A3251" s="831" t="s">
        <v>6366</v>
      </c>
      <c r="B3251" s="832" t="s">
        <v>6743</v>
      </c>
      <c r="C3251" s="832" t="s">
        <v>616</v>
      </c>
      <c r="D3251" s="832" t="s">
        <v>3264</v>
      </c>
      <c r="E3251" s="832" t="s">
        <v>6657</v>
      </c>
      <c r="F3251" s="832" t="s">
        <v>6674</v>
      </c>
      <c r="G3251" s="832" t="s">
        <v>6675</v>
      </c>
      <c r="H3251" s="849"/>
      <c r="I3251" s="849"/>
      <c r="J3251" s="832"/>
      <c r="K3251" s="832"/>
      <c r="L3251" s="849">
        <v>3</v>
      </c>
      <c r="M3251" s="849">
        <v>534</v>
      </c>
      <c r="N3251" s="832">
        <v>1</v>
      </c>
      <c r="O3251" s="832">
        <v>178</v>
      </c>
      <c r="P3251" s="849"/>
      <c r="Q3251" s="849"/>
      <c r="R3251" s="837"/>
      <c r="S3251" s="850"/>
    </row>
    <row r="3252" spans="1:19" ht="14.45" customHeight="1" x14ac:dyDescent="0.2">
      <c r="A3252" s="831" t="s">
        <v>6366</v>
      </c>
      <c r="B3252" s="832" t="s">
        <v>6743</v>
      </c>
      <c r="C3252" s="832" t="s">
        <v>616</v>
      </c>
      <c r="D3252" s="832" t="s">
        <v>3264</v>
      </c>
      <c r="E3252" s="832" t="s">
        <v>6657</v>
      </c>
      <c r="F3252" s="832" t="s">
        <v>6680</v>
      </c>
      <c r="G3252" s="832" t="s">
        <v>6681</v>
      </c>
      <c r="H3252" s="849"/>
      <c r="I3252" s="849"/>
      <c r="J3252" s="832"/>
      <c r="K3252" s="832"/>
      <c r="L3252" s="849">
        <v>6</v>
      </c>
      <c r="M3252" s="849">
        <v>1464</v>
      </c>
      <c r="N3252" s="832">
        <v>1</v>
      </c>
      <c r="O3252" s="832">
        <v>244</v>
      </c>
      <c r="P3252" s="849"/>
      <c r="Q3252" s="849"/>
      <c r="R3252" s="837"/>
      <c r="S3252" s="850"/>
    </row>
    <row r="3253" spans="1:19" ht="14.45" customHeight="1" x14ac:dyDescent="0.2">
      <c r="A3253" s="831" t="s">
        <v>6366</v>
      </c>
      <c r="B3253" s="832" t="s">
        <v>6743</v>
      </c>
      <c r="C3253" s="832" t="s">
        <v>616</v>
      </c>
      <c r="D3253" s="832" t="s">
        <v>3264</v>
      </c>
      <c r="E3253" s="832" t="s">
        <v>6657</v>
      </c>
      <c r="F3253" s="832" t="s">
        <v>6682</v>
      </c>
      <c r="G3253" s="832" t="s">
        <v>6683</v>
      </c>
      <c r="H3253" s="849"/>
      <c r="I3253" s="849"/>
      <c r="J3253" s="832"/>
      <c r="K3253" s="832"/>
      <c r="L3253" s="849">
        <v>3</v>
      </c>
      <c r="M3253" s="849">
        <v>100</v>
      </c>
      <c r="N3253" s="832">
        <v>1</v>
      </c>
      <c r="O3253" s="832">
        <v>33.333333333333336</v>
      </c>
      <c r="P3253" s="849"/>
      <c r="Q3253" s="849"/>
      <c r="R3253" s="837"/>
      <c r="S3253" s="850"/>
    </row>
    <row r="3254" spans="1:19" ht="14.45" customHeight="1" x14ac:dyDescent="0.2">
      <c r="A3254" s="831" t="s">
        <v>6366</v>
      </c>
      <c r="B3254" s="832" t="s">
        <v>6743</v>
      </c>
      <c r="C3254" s="832" t="s">
        <v>616</v>
      </c>
      <c r="D3254" s="832" t="s">
        <v>3264</v>
      </c>
      <c r="E3254" s="832" t="s">
        <v>6657</v>
      </c>
      <c r="F3254" s="832" t="s">
        <v>6684</v>
      </c>
      <c r="G3254" s="832" t="s">
        <v>6685</v>
      </c>
      <c r="H3254" s="849"/>
      <c r="I3254" s="849"/>
      <c r="J3254" s="832"/>
      <c r="K3254" s="832"/>
      <c r="L3254" s="849">
        <v>3</v>
      </c>
      <c r="M3254" s="849">
        <v>111</v>
      </c>
      <c r="N3254" s="832">
        <v>1</v>
      </c>
      <c r="O3254" s="832">
        <v>37</v>
      </c>
      <c r="P3254" s="849"/>
      <c r="Q3254" s="849"/>
      <c r="R3254" s="837"/>
      <c r="S3254" s="850"/>
    </row>
    <row r="3255" spans="1:19" ht="14.45" customHeight="1" x14ac:dyDescent="0.2">
      <c r="A3255" s="831" t="s">
        <v>6366</v>
      </c>
      <c r="B3255" s="832" t="s">
        <v>6743</v>
      </c>
      <c r="C3255" s="832" t="s">
        <v>616</v>
      </c>
      <c r="D3255" s="832" t="s">
        <v>3264</v>
      </c>
      <c r="E3255" s="832" t="s">
        <v>6657</v>
      </c>
      <c r="F3255" s="832" t="s">
        <v>6700</v>
      </c>
      <c r="G3255" s="832" t="s">
        <v>6701</v>
      </c>
      <c r="H3255" s="849">
        <v>1</v>
      </c>
      <c r="I3255" s="849">
        <v>59</v>
      </c>
      <c r="J3255" s="832"/>
      <c r="K3255" s="832">
        <v>59</v>
      </c>
      <c r="L3255" s="849"/>
      <c r="M3255" s="849"/>
      <c r="N3255" s="832"/>
      <c r="O3255" s="832"/>
      <c r="P3255" s="849"/>
      <c r="Q3255" s="849"/>
      <c r="R3255" s="837"/>
      <c r="S3255" s="850"/>
    </row>
    <row r="3256" spans="1:19" ht="14.45" customHeight="1" x14ac:dyDescent="0.2">
      <c r="A3256" s="831" t="s">
        <v>6366</v>
      </c>
      <c r="B3256" s="832" t="s">
        <v>6743</v>
      </c>
      <c r="C3256" s="832" t="s">
        <v>619</v>
      </c>
      <c r="D3256" s="832" t="s">
        <v>6348</v>
      </c>
      <c r="E3256" s="832" t="s">
        <v>6368</v>
      </c>
      <c r="F3256" s="832" t="s">
        <v>6472</v>
      </c>
      <c r="G3256" s="832" t="s">
        <v>2831</v>
      </c>
      <c r="H3256" s="849">
        <v>1.2</v>
      </c>
      <c r="I3256" s="849">
        <v>8077.74</v>
      </c>
      <c r="J3256" s="832"/>
      <c r="K3256" s="832">
        <v>6731.45</v>
      </c>
      <c r="L3256" s="849"/>
      <c r="M3256" s="849"/>
      <c r="N3256" s="832"/>
      <c r="O3256" s="832"/>
      <c r="P3256" s="849"/>
      <c r="Q3256" s="849"/>
      <c r="R3256" s="837"/>
      <c r="S3256" s="850"/>
    </row>
    <row r="3257" spans="1:19" ht="14.45" customHeight="1" x14ac:dyDescent="0.2">
      <c r="A3257" s="831" t="s">
        <v>6366</v>
      </c>
      <c r="B3257" s="832" t="s">
        <v>6743</v>
      </c>
      <c r="C3257" s="832" t="s">
        <v>619</v>
      </c>
      <c r="D3257" s="832" t="s">
        <v>6348</v>
      </c>
      <c r="E3257" s="832" t="s">
        <v>6644</v>
      </c>
      <c r="F3257" s="832" t="s">
        <v>6756</v>
      </c>
      <c r="G3257" s="832" t="s">
        <v>6757</v>
      </c>
      <c r="H3257" s="849">
        <v>1</v>
      </c>
      <c r="I3257" s="849">
        <v>1021.77</v>
      </c>
      <c r="J3257" s="832">
        <v>0.33333333333333331</v>
      </c>
      <c r="K3257" s="832">
        <v>1021.77</v>
      </c>
      <c r="L3257" s="849">
        <v>3</v>
      </c>
      <c r="M3257" s="849">
        <v>3065.31</v>
      </c>
      <c r="N3257" s="832">
        <v>1</v>
      </c>
      <c r="O3257" s="832">
        <v>1021.77</v>
      </c>
      <c r="P3257" s="849"/>
      <c r="Q3257" s="849"/>
      <c r="R3257" s="837"/>
      <c r="S3257" s="850"/>
    </row>
    <row r="3258" spans="1:19" ht="14.45" customHeight="1" x14ac:dyDescent="0.2">
      <c r="A3258" s="831" t="s">
        <v>6366</v>
      </c>
      <c r="B3258" s="832" t="s">
        <v>6743</v>
      </c>
      <c r="C3258" s="832" t="s">
        <v>619</v>
      </c>
      <c r="D3258" s="832" t="s">
        <v>6348</v>
      </c>
      <c r="E3258" s="832" t="s">
        <v>6644</v>
      </c>
      <c r="F3258" s="832" t="s">
        <v>6758</v>
      </c>
      <c r="G3258" s="832" t="s">
        <v>6759</v>
      </c>
      <c r="H3258" s="849">
        <v>2</v>
      </c>
      <c r="I3258" s="849">
        <v>4025.14</v>
      </c>
      <c r="J3258" s="832"/>
      <c r="K3258" s="832">
        <v>2012.57</v>
      </c>
      <c r="L3258" s="849"/>
      <c r="M3258" s="849"/>
      <c r="N3258" s="832"/>
      <c r="O3258" s="832"/>
      <c r="P3258" s="849"/>
      <c r="Q3258" s="849"/>
      <c r="R3258" s="837"/>
      <c r="S3258" s="850"/>
    </row>
    <row r="3259" spans="1:19" ht="14.45" customHeight="1" x14ac:dyDescent="0.2">
      <c r="A3259" s="831" t="s">
        <v>6366</v>
      </c>
      <c r="B3259" s="832" t="s">
        <v>6743</v>
      </c>
      <c r="C3259" s="832" t="s">
        <v>619</v>
      </c>
      <c r="D3259" s="832" t="s">
        <v>6348</v>
      </c>
      <c r="E3259" s="832" t="s">
        <v>6657</v>
      </c>
      <c r="F3259" s="832" t="s">
        <v>6660</v>
      </c>
      <c r="G3259" s="832" t="s">
        <v>6661</v>
      </c>
      <c r="H3259" s="849"/>
      <c r="I3259" s="849"/>
      <c r="J3259" s="832"/>
      <c r="K3259" s="832"/>
      <c r="L3259" s="849"/>
      <c r="M3259" s="849"/>
      <c r="N3259" s="832"/>
      <c r="O3259" s="832"/>
      <c r="P3259" s="849">
        <v>28</v>
      </c>
      <c r="Q3259" s="849">
        <v>3416</v>
      </c>
      <c r="R3259" s="837"/>
      <c r="S3259" s="850">
        <v>122</v>
      </c>
    </row>
    <row r="3260" spans="1:19" ht="14.45" customHeight="1" x14ac:dyDescent="0.2">
      <c r="A3260" s="831" t="s">
        <v>6366</v>
      </c>
      <c r="B3260" s="832" t="s">
        <v>6743</v>
      </c>
      <c r="C3260" s="832" t="s">
        <v>619</v>
      </c>
      <c r="D3260" s="832" t="s">
        <v>6348</v>
      </c>
      <c r="E3260" s="832" t="s">
        <v>6657</v>
      </c>
      <c r="F3260" s="832" t="s">
        <v>6666</v>
      </c>
      <c r="G3260" s="832" t="s">
        <v>6667</v>
      </c>
      <c r="H3260" s="849">
        <v>13</v>
      </c>
      <c r="I3260" s="849">
        <v>481</v>
      </c>
      <c r="J3260" s="832">
        <v>6.5</v>
      </c>
      <c r="K3260" s="832">
        <v>37</v>
      </c>
      <c r="L3260" s="849">
        <v>2</v>
      </c>
      <c r="M3260" s="849">
        <v>74</v>
      </c>
      <c r="N3260" s="832">
        <v>1</v>
      </c>
      <c r="O3260" s="832">
        <v>37</v>
      </c>
      <c r="P3260" s="849"/>
      <c r="Q3260" s="849"/>
      <c r="R3260" s="837"/>
      <c r="S3260" s="850"/>
    </row>
    <row r="3261" spans="1:19" ht="14.45" customHeight="1" x14ac:dyDescent="0.2">
      <c r="A3261" s="831" t="s">
        <v>6366</v>
      </c>
      <c r="B3261" s="832" t="s">
        <v>6743</v>
      </c>
      <c r="C3261" s="832" t="s">
        <v>619</v>
      </c>
      <c r="D3261" s="832" t="s">
        <v>6348</v>
      </c>
      <c r="E3261" s="832" t="s">
        <v>6657</v>
      </c>
      <c r="F3261" s="832" t="s">
        <v>6674</v>
      </c>
      <c r="G3261" s="832" t="s">
        <v>6675</v>
      </c>
      <c r="H3261" s="849">
        <v>2</v>
      </c>
      <c r="I3261" s="849">
        <v>354</v>
      </c>
      <c r="J3261" s="832">
        <v>1.9887640449438202</v>
      </c>
      <c r="K3261" s="832">
        <v>177</v>
      </c>
      <c r="L3261" s="849">
        <v>1</v>
      </c>
      <c r="M3261" s="849">
        <v>178</v>
      </c>
      <c r="N3261" s="832">
        <v>1</v>
      </c>
      <c r="O3261" s="832">
        <v>178</v>
      </c>
      <c r="P3261" s="849"/>
      <c r="Q3261" s="849"/>
      <c r="R3261" s="837"/>
      <c r="S3261" s="850"/>
    </row>
    <row r="3262" spans="1:19" ht="14.45" customHeight="1" x14ac:dyDescent="0.2">
      <c r="A3262" s="831" t="s">
        <v>6366</v>
      </c>
      <c r="B3262" s="832" t="s">
        <v>6743</v>
      </c>
      <c r="C3262" s="832" t="s">
        <v>619</v>
      </c>
      <c r="D3262" s="832" t="s">
        <v>6348</v>
      </c>
      <c r="E3262" s="832" t="s">
        <v>6657</v>
      </c>
      <c r="F3262" s="832" t="s">
        <v>6766</v>
      </c>
      <c r="G3262" s="832" t="s">
        <v>6767</v>
      </c>
      <c r="H3262" s="849"/>
      <c r="I3262" s="849"/>
      <c r="J3262" s="832"/>
      <c r="K3262" s="832"/>
      <c r="L3262" s="849"/>
      <c r="M3262" s="849"/>
      <c r="N3262" s="832"/>
      <c r="O3262" s="832"/>
      <c r="P3262" s="849">
        <v>1</v>
      </c>
      <c r="Q3262" s="849">
        <v>1247</v>
      </c>
      <c r="R3262" s="837"/>
      <c r="S3262" s="850">
        <v>1247</v>
      </c>
    </row>
    <row r="3263" spans="1:19" ht="14.45" customHeight="1" x14ac:dyDescent="0.2">
      <c r="A3263" s="831" t="s">
        <v>6366</v>
      </c>
      <c r="B3263" s="832" t="s">
        <v>6743</v>
      </c>
      <c r="C3263" s="832" t="s">
        <v>619</v>
      </c>
      <c r="D3263" s="832" t="s">
        <v>6348</v>
      </c>
      <c r="E3263" s="832" t="s">
        <v>6657</v>
      </c>
      <c r="F3263" s="832" t="s">
        <v>6768</v>
      </c>
      <c r="G3263" s="832" t="s">
        <v>6769</v>
      </c>
      <c r="H3263" s="849">
        <v>37396</v>
      </c>
      <c r="I3263" s="849">
        <v>26738140</v>
      </c>
      <c r="J3263" s="832">
        <v>1.188005904009199</v>
      </c>
      <c r="K3263" s="832">
        <v>715</v>
      </c>
      <c r="L3263" s="849">
        <v>31478</v>
      </c>
      <c r="M3263" s="849">
        <v>22506740</v>
      </c>
      <c r="N3263" s="832">
        <v>1</v>
      </c>
      <c r="O3263" s="832">
        <v>714.99904695342775</v>
      </c>
      <c r="P3263" s="849">
        <v>34387</v>
      </c>
      <c r="Q3263" s="849">
        <v>24586705</v>
      </c>
      <c r="R3263" s="837">
        <v>1.0924152054006933</v>
      </c>
      <c r="S3263" s="850">
        <v>715</v>
      </c>
    </row>
    <row r="3264" spans="1:19" ht="14.45" customHeight="1" x14ac:dyDescent="0.2">
      <c r="A3264" s="831" t="s">
        <v>6366</v>
      </c>
      <c r="B3264" s="832" t="s">
        <v>6743</v>
      </c>
      <c r="C3264" s="832" t="s">
        <v>619</v>
      </c>
      <c r="D3264" s="832" t="s">
        <v>6348</v>
      </c>
      <c r="E3264" s="832" t="s">
        <v>6657</v>
      </c>
      <c r="F3264" s="832" t="s">
        <v>6770</v>
      </c>
      <c r="G3264" s="832" t="s">
        <v>6771</v>
      </c>
      <c r="H3264" s="849">
        <v>520</v>
      </c>
      <c r="I3264" s="849">
        <v>328120</v>
      </c>
      <c r="J3264" s="832">
        <v>2.2572922399559712</v>
      </c>
      <c r="K3264" s="832">
        <v>631</v>
      </c>
      <c r="L3264" s="849">
        <v>230</v>
      </c>
      <c r="M3264" s="849">
        <v>145360</v>
      </c>
      <c r="N3264" s="832">
        <v>1</v>
      </c>
      <c r="O3264" s="832">
        <v>632</v>
      </c>
      <c r="P3264" s="849">
        <v>269</v>
      </c>
      <c r="Q3264" s="849">
        <v>170277</v>
      </c>
      <c r="R3264" s="837">
        <v>1.1714157952669235</v>
      </c>
      <c r="S3264" s="850">
        <v>633</v>
      </c>
    </row>
    <row r="3265" spans="1:19" ht="14.45" customHeight="1" x14ac:dyDescent="0.2">
      <c r="A3265" s="831" t="s">
        <v>6366</v>
      </c>
      <c r="B3265" s="832" t="s">
        <v>6743</v>
      </c>
      <c r="C3265" s="832" t="s">
        <v>619</v>
      </c>
      <c r="D3265" s="832" t="s">
        <v>6348</v>
      </c>
      <c r="E3265" s="832" t="s">
        <v>6657</v>
      </c>
      <c r="F3265" s="832" t="s">
        <v>6776</v>
      </c>
      <c r="G3265" s="832" t="s">
        <v>6777</v>
      </c>
      <c r="H3265" s="849">
        <v>1425</v>
      </c>
      <c r="I3265" s="849">
        <v>183825</v>
      </c>
      <c r="J3265" s="832">
        <v>1.1538461538461537</v>
      </c>
      <c r="K3265" s="832">
        <v>129</v>
      </c>
      <c r="L3265" s="849">
        <v>1235</v>
      </c>
      <c r="M3265" s="849">
        <v>159315</v>
      </c>
      <c r="N3265" s="832">
        <v>1</v>
      </c>
      <c r="O3265" s="832">
        <v>129</v>
      </c>
      <c r="P3265" s="849">
        <v>1508</v>
      </c>
      <c r="Q3265" s="849">
        <v>196040</v>
      </c>
      <c r="R3265" s="837">
        <v>1.2305181558547531</v>
      </c>
      <c r="S3265" s="850">
        <v>130</v>
      </c>
    </row>
    <row r="3266" spans="1:19" ht="14.45" customHeight="1" x14ac:dyDescent="0.2">
      <c r="A3266" s="831" t="s">
        <v>6366</v>
      </c>
      <c r="B3266" s="832" t="s">
        <v>6743</v>
      </c>
      <c r="C3266" s="832" t="s">
        <v>619</v>
      </c>
      <c r="D3266" s="832" t="s">
        <v>6348</v>
      </c>
      <c r="E3266" s="832" t="s">
        <v>6657</v>
      </c>
      <c r="F3266" s="832" t="s">
        <v>6803</v>
      </c>
      <c r="G3266" s="832" t="s">
        <v>6804</v>
      </c>
      <c r="H3266" s="849">
        <v>2</v>
      </c>
      <c r="I3266" s="849">
        <v>5766</v>
      </c>
      <c r="J3266" s="832"/>
      <c r="K3266" s="832">
        <v>2883</v>
      </c>
      <c r="L3266" s="849"/>
      <c r="M3266" s="849"/>
      <c r="N3266" s="832"/>
      <c r="O3266" s="832"/>
      <c r="P3266" s="849"/>
      <c r="Q3266" s="849"/>
      <c r="R3266" s="837"/>
      <c r="S3266" s="850"/>
    </row>
    <row r="3267" spans="1:19" ht="14.45" customHeight="1" x14ac:dyDescent="0.2">
      <c r="A3267" s="831" t="s">
        <v>6366</v>
      </c>
      <c r="B3267" s="832" t="s">
        <v>6743</v>
      </c>
      <c r="C3267" s="832" t="s">
        <v>619</v>
      </c>
      <c r="D3267" s="832" t="s">
        <v>6348</v>
      </c>
      <c r="E3267" s="832" t="s">
        <v>6657</v>
      </c>
      <c r="F3267" s="832" t="s">
        <v>6778</v>
      </c>
      <c r="G3267" s="832" t="s">
        <v>6779</v>
      </c>
      <c r="H3267" s="849">
        <v>4</v>
      </c>
      <c r="I3267" s="849">
        <v>2884</v>
      </c>
      <c r="J3267" s="832">
        <v>0.79668508287292816</v>
      </c>
      <c r="K3267" s="832">
        <v>721</v>
      </c>
      <c r="L3267" s="849">
        <v>5</v>
      </c>
      <c r="M3267" s="849">
        <v>3620</v>
      </c>
      <c r="N3267" s="832">
        <v>1</v>
      </c>
      <c r="O3267" s="832">
        <v>724</v>
      </c>
      <c r="P3267" s="849"/>
      <c r="Q3267" s="849"/>
      <c r="R3267" s="837"/>
      <c r="S3267" s="850"/>
    </row>
    <row r="3268" spans="1:19" ht="14.45" customHeight="1" x14ac:dyDescent="0.2">
      <c r="A3268" s="831" t="s">
        <v>6366</v>
      </c>
      <c r="B3268" s="832" t="s">
        <v>6743</v>
      </c>
      <c r="C3268" s="832" t="s">
        <v>619</v>
      </c>
      <c r="D3268" s="832" t="s">
        <v>6348</v>
      </c>
      <c r="E3268" s="832" t="s">
        <v>6657</v>
      </c>
      <c r="F3268" s="832" t="s">
        <v>6780</v>
      </c>
      <c r="G3268" s="832" t="s">
        <v>6781</v>
      </c>
      <c r="H3268" s="849">
        <v>67271</v>
      </c>
      <c r="I3268" s="849">
        <v>59131209</v>
      </c>
      <c r="J3268" s="832">
        <v>1.3262422355128829</v>
      </c>
      <c r="K3268" s="832">
        <v>879</v>
      </c>
      <c r="L3268" s="849">
        <v>50723</v>
      </c>
      <c r="M3268" s="849">
        <v>44585527</v>
      </c>
      <c r="N3268" s="832">
        <v>1</v>
      </c>
      <c r="O3268" s="832">
        <v>879.00019714922223</v>
      </c>
      <c r="P3268" s="849">
        <v>61411</v>
      </c>
      <c r="Q3268" s="849">
        <v>54103091</v>
      </c>
      <c r="R3268" s="837">
        <v>1.2134675676257005</v>
      </c>
      <c r="S3268" s="850">
        <v>881</v>
      </c>
    </row>
    <row r="3269" spans="1:19" ht="14.45" customHeight="1" x14ac:dyDescent="0.2">
      <c r="A3269" s="831" t="s">
        <v>6366</v>
      </c>
      <c r="B3269" s="832" t="s">
        <v>6743</v>
      </c>
      <c r="C3269" s="832" t="s">
        <v>619</v>
      </c>
      <c r="D3269" s="832" t="s">
        <v>6348</v>
      </c>
      <c r="E3269" s="832" t="s">
        <v>6657</v>
      </c>
      <c r="F3269" s="832" t="s">
        <v>6680</v>
      </c>
      <c r="G3269" s="832" t="s">
        <v>6681</v>
      </c>
      <c r="H3269" s="849"/>
      <c r="I3269" s="849"/>
      <c r="J3269" s="832"/>
      <c r="K3269" s="832"/>
      <c r="L3269" s="849"/>
      <c r="M3269" s="849"/>
      <c r="N3269" s="832"/>
      <c r="O3269" s="832"/>
      <c r="P3269" s="849">
        <v>1</v>
      </c>
      <c r="Q3269" s="849">
        <v>245</v>
      </c>
      <c r="R3269" s="837"/>
      <c r="S3269" s="850">
        <v>245</v>
      </c>
    </row>
    <row r="3270" spans="1:19" ht="14.45" customHeight="1" x14ac:dyDescent="0.2">
      <c r="A3270" s="831" t="s">
        <v>6366</v>
      </c>
      <c r="B3270" s="832" t="s">
        <v>6743</v>
      </c>
      <c r="C3270" s="832" t="s">
        <v>619</v>
      </c>
      <c r="D3270" s="832" t="s">
        <v>6348</v>
      </c>
      <c r="E3270" s="832" t="s">
        <v>6657</v>
      </c>
      <c r="F3270" s="832" t="s">
        <v>6682</v>
      </c>
      <c r="G3270" s="832" t="s">
        <v>6683</v>
      </c>
      <c r="H3270" s="849">
        <v>2</v>
      </c>
      <c r="I3270" s="849">
        <v>66.67</v>
      </c>
      <c r="J3270" s="832">
        <v>2.0003000300030003</v>
      </c>
      <c r="K3270" s="832">
        <v>33.335000000000001</v>
      </c>
      <c r="L3270" s="849">
        <v>1</v>
      </c>
      <c r="M3270" s="849">
        <v>33.33</v>
      </c>
      <c r="N3270" s="832">
        <v>1</v>
      </c>
      <c r="O3270" s="832">
        <v>33.33</v>
      </c>
      <c r="P3270" s="849"/>
      <c r="Q3270" s="849"/>
      <c r="R3270" s="837"/>
      <c r="S3270" s="850"/>
    </row>
    <row r="3271" spans="1:19" ht="14.45" customHeight="1" x14ac:dyDescent="0.2">
      <c r="A3271" s="831" t="s">
        <v>6366</v>
      </c>
      <c r="B3271" s="832" t="s">
        <v>6743</v>
      </c>
      <c r="C3271" s="832" t="s">
        <v>619</v>
      </c>
      <c r="D3271" s="832" t="s">
        <v>6348</v>
      </c>
      <c r="E3271" s="832" t="s">
        <v>6657</v>
      </c>
      <c r="F3271" s="832" t="s">
        <v>6684</v>
      </c>
      <c r="G3271" s="832" t="s">
        <v>6685</v>
      </c>
      <c r="H3271" s="849">
        <v>1570</v>
      </c>
      <c r="I3271" s="849">
        <v>58090</v>
      </c>
      <c r="J3271" s="832">
        <v>1.2975206611570247</v>
      </c>
      <c r="K3271" s="832">
        <v>37</v>
      </c>
      <c r="L3271" s="849">
        <v>1210</v>
      </c>
      <c r="M3271" s="849">
        <v>44770</v>
      </c>
      <c r="N3271" s="832">
        <v>1</v>
      </c>
      <c r="O3271" s="832">
        <v>37</v>
      </c>
      <c r="P3271" s="849">
        <v>1259</v>
      </c>
      <c r="Q3271" s="849">
        <v>47842</v>
      </c>
      <c r="R3271" s="837">
        <v>1.0686173777082868</v>
      </c>
      <c r="S3271" s="850">
        <v>38</v>
      </c>
    </row>
    <row r="3272" spans="1:19" ht="14.45" customHeight="1" x14ac:dyDescent="0.2">
      <c r="A3272" s="831" t="s">
        <v>6366</v>
      </c>
      <c r="B3272" s="832" t="s">
        <v>6743</v>
      </c>
      <c r="C3272" s="832" t="s">
        <v>619</v>
      </c>
      <c r="D3272" s="832" t="s">
        <v>6348</v>
      </c>
      <c r="E3272" s="832" t="s">
        <v>6657</v>
      </c>
      <c r="F3272" s="832" t="s">
        <v>6688</v>
      </c>
      <c r="G3272" s="832" t="s">
        <v>6689</v>
      </c>
      <c r="H3272" s="849">
        <v>6</v>
      </c>
      <c r="I3272" s="849">
        <v>192</v>
      </c>
      <c r="J3272" s="832"/>
      <c r="K3272" s="832">
        <v>32</v>
      </c>
      <c r="L3272" s="849"/>
      <c r="M3272" s="849"/>
      <c r="N3272" s="832"/>
      <c r="O3272" s="832"/>
      <c r="P3272" s="849"/>
      <c r="Q3272" s="849"/>
      <c r="R3272" s="837"/>
      <c r="S3272" s="850"/>
    </row>
    <row r="3273" spans="1:19" ht="14.45" customHeight="1" x14ac:dyDescent="0.2">
      <c r="A3273" s="831" t="s">
        <v>6366</v>
      </c>
      <c r="B3273" s="832" t="s">
        <v>6743</v>
      </c>
      <c r="C3273" s="832" t="s">
        <v>619</v>
      </c>
      <c r="D3273" s="832" t="s">
        <v>6348</v>
      </c>
      <c r="E3273" s="832" t="s">
        <v>6657</v>
      </c>
      <c r="F3273" s="832" t="s">
        <v>6786</v>
      </c>
      <c r="G3273" s="832" t="s">
        <v>6787</v>
      </c>
      <c r="H3273" s="849">
        <v>3</v>
      </c>
      <c r="I3273" s="849">
        <v>1617</v>
      </c>
      <c r="J3273" s="832"/>
      <c r="K3273" s="832">
        <v>539</v>
      </c>
      <c r="L3273" s="849"/>
      <c r="M3273" s="849"/>
      <c r="N3273" s="832"/>
      <c r="O3273" s="832"/>
      <c r="P3273" s="849"/>
      <c r="Q3273" s="849"/>
      <c r="R3273" s="837"/>
      <c r="S3273" s="850"/>
    </row>
    <row r="3274" spans="1:19" ht="14.45" customHeight="1" x14ac:dyDescent="0.2">
      <c r="A3274" s="831" t="s">
        <v>6366</v>
      </c>
      <c r="B3274" s="832" t="s">
        <v>6743</v>
      </c>
      <c r="C3274" s="832" t="s">
        <v>619</v>
      </c>
      <c r="D3274" s="832" t="s">
        <v>6348</v>
      </c>
      <c r="E3274" s="832" t="s">
        <v>6657</v>
      </c>
      <c r="F3274" s="832" t="s">
        <v>6706</v>
      </c>
      <c r="G3274" s="832" t="s">
        <v>6707</v>
      </c>
      <c r="H3274" s="849">
        <v>1</v>
      </c>
      <c r="I3274" s="849">
        <v>116</v>
      </c>
      <c r="J3274" s="832"/>
      <c r="K3274" s="832">
        <v>116</v>
      </c>
      <c r="L3274" s="849"/>
      <c r="M3274" s="849"/>
      <c r="N3274" s="832"/>
      <c r="O3274" s="832"/>
      <c r="P3274" s="849"/>
      <c r="Q3274" s="849"/>
      <c r="R3274" s="837"/>
      <c r="S3274" s="850"/>
    </row>
    <row r="3275" spans="1:19" ht="14.45" customHeight="1" x14ac:dyDescent="0.2">
      <c r="A3275" s="831" t="s">
        <v>6366</v>
      </c>
      <c r="B3275" s="832" t="s">
        <v>6743</v>
      </c>
      <c r="C3275" s="832" t="s">
        <v>619</v>
      </c>
      <c r="D3275" s="832" t="s">
        <v>6348</v>
      </c>
      <c r="E3275" s="832" t="s">
        <v>6657</v>
      </c>
      <c r="F3275" s="832" t="s">
        <v>6788</v>
      </c>
      <c r="G3275" s="832" t="s">
        <v>6789</v>
      </c>
      <c r="H3275" s="849">
        <v>1</v>
      </c>
      <c r="I3275" s="849">
        <v>3830</v>
      </c>
      <c r="J3275" s="832"/>
      <c r="K3275" s="832">
        <v>3830</v>
      </c>
      <c r="L3275" s="849"/>
      <c r="M3275" s="849"/>
      <c r="N3275" s="832"/>
      <c r="O3275" s="832"/>
      <c r="P3275" s="849"/>
      <c r="Q3275" s="849"/>
      <c r="R3275" s="837"/>
      <c r="S3275" s="850"/>
    </row>
    <row r="3276" spans="1:19" ht="14.45" customHeight="1" x14ac:dyDescent="0.2">
      <c r="A3276" s="831" t="s">
        <v>6366</v>
      </c>
      <c r="B3276" s="832" t="s">
        <v>6743</v>
      </c>
      <c r="C3276" s="832" t="s">
        <v>619</v>
      </c>
      <c r="D3276" s="832" t="s">
        <v>6348</v>
      </c>
      <c r="E3276" s="832" t="s">
        <v>6657</v>
      </c>
      <c r="F3276" s="832" t="s">
        <v>6790</v>
      </c>
      <c r="G3276" s="832" t="s">
        <v>6791</v>
      </c>
      <c r="H3276" s="849">
        <v>2567</v>
      </c>
      <c r="I3276" s="849">
        <v>4990248</v>
      </c>
      <c r="J3276" s="832">
        <v>1.1011503028564493</v>
      </c>
      <c r="K3276" s="832">
        <v>1944</v>
      </c>
      <c r="L3276" s="849">
        <v>2330</v>
      </c>
      <c r="M3276" s="849">
        <v>4531850</v>
      </c>
      <c r="N3276" s="832">
        <v>1</v>
      </c>
      <c r="O3276" s="832">
        <v>1945</v>
      </c>
      <c r="P3276" s="849">
        <v>2696</v>
      </c>
      <c r="Q3276" s="849">
        <v>5257200</v>
      </c>
      <c r="R3276" s="837">
        <v>1.1600560477509185</v>
      </c>
      <c r="S3276" s="850">
        <v>1950</v>
      </c>
    </row>
    <row r="3277" spans="1:19" ht="14.45" customHeight="1" x14ac:dyDescent="0.2">
      <c r="A3277" s="831" t="s">
        <v>6366</v>
      </c>
      <c r="B3277" s="832" t="s">
        <v>6743</v>
      </c>
      <c r="C3277" s="832" t="s">
        <v>619</v>
      </c>
      <c r="D3277" s="832" t="s">
        <v>6348</v>
      </c>
      <c r="E3277" s="832" t="s">
        <v>6657</v>
      </c>
      <c r="F3277" s="832" t="s">
        <v>6805</v>
      </c>
      <c r="G3277" s="832" t="s">
        <v>6806</v>
      </c>
      <c r="H3277" s="849">
        <v>20</v>
      </c>
      <c r="I3277" s="849">
        <v>7140</v>
      </c>
      <c r="J3277" s="832">
        <v>20</v>
      </c>
      <c r="K3277" s="832">
        <v>357</v>
      </c>
      <c r="L3277" s="849">
        <v>1</v>
      </c>
      <c r="M3277" s="849">
        <v>357</v>
      </c>
      <c r="N3277" s="832">
        <v>1</v>
      </c>
      <c r="O3277" s="832">
        <v>357</v>
      </c>
      <c r="P3277" s="849">
        <v>35</v>
      </c>
      <c r="Q3277" s="849">
        <v>12530</v>
      </c>
      <c r="R3277" s="837">
        <v>35.098039215686278</v>
      </c>
      <c r="S3277" s="850">
        <v>358</v>
      </c>
    </row>
    <row r="3278" spans="1:19" ht="14.45" customHeight="1" x14ac:dyDescent="0.2">
      <c r="A3278" s="831" t="s">
        <v>6366</v>
      </c>
      <c r="B3278" s="832" t="s">
        <v>6743</v>
      </c>
      <c r="C3278" s="832" t="s">
        <v>619</v>
      </c>
      <c r="D3278" s="832" t="s">
        <v>6348</v>
      </c>
      <c r="E3278" s="832" t="s">
        <v>6657</v>
      </c>
      <c r="F3278" s="832" t="s">
        <v>6807</v>
      </c>
      <c r="G3278" s="832" t="s">
        <v>6808</v>
      </c>
      <c r="H3278" s="849"/>
      <c r="I3278" s="849"/>
      <c r="J3278" s="832"/>
      <c r="K3278" s="832"/>
      <c r="L3278" s="849">
        <v>1</v>
      </c>
      <c r="M3278" s="849">
        <v>146</v>
      </c>
      <c r="N3278" s="832">
        <v>1</v>
      </c>
      <c r="O3278" s="832">
        <v>146</v>
      </c>
      <c r="P3278" s="849"/>
      <c r="Q3278" s="849"/>
      <c r="R3278" s="837"/>
      <c r="S3278" s="850"/>
    </row>
    <row r="3279" spans="1:19" ht="14.45" customHeight="1" x14ac:dyDescent="0.2">
      <c r="A3279" s="831" t="s">
        <v>6366</v>
      </c>
      <c r="B3279" s="832" t="s">
        <v>6743</v>
      </c>
      <c r="C3279" s="832" t="s">
        <v>619</v>
      </c>
      <c r="D3279" s="832" t="s">
        <v>6348</v>
      </c>
      <c r="E3279" s="832" t="s">
        <v>6657</v>
      </c>
      <c r="F3279" s="832" t="s">
        <v>6792</v>
      </c>
      <c r="G3279" s="832" t="s">
        <v>6793</v>
      </c>
      <c r="H3279" s="849">
        <v>90</v>
      </c>
      <c r="I3279" s="849">
        <v>1332090</v>
      </c>
      <c r="J3279" s="832">
        <v>0.57313224003841279</v>
      </c>
      <c r="K3279" s="832">
        <v>14801</v>
      </c>
      <c r="L3279" s="849">
        <v>157</v>
      </c>
      <c r="M3279" s="849">
        <v>2324228</v>
      </c>
      <c r="N3279" s="832">
        <v>1</v>
      </c>
      <c r="O3279" s="832">
        <v>14804</v>
      </c>
      <c r="P3279" s="849">
        <v>62</v>
      </c>
      <c r="Q3279" s="849">
        <v>918716</v>
      </c>
      <c r="R3279" s="837">
        <v>0.39527791593595807</v>
      </c>
      <c r="S3279" s="850">
        <v>14818</v>
      </c>
    </row>
    <row r="3280" spans="1:19" ht="14.45" customHeight="1" x14ac:dyDescent="0.2">
      <c r="A3280" s="831" t="s">
        <v>6366</v>
      </c>
      <c r="B3280" s="832" t="s">
        <v>6743</v>
      </c>
      <c r="C3280" s="832" t="s">
        <v>619</v>
      </c>
      <c r="D3280" s="832" t="s">
        <v>6348</v>
      </c>
      <c r="E3280" s="832" t="s">
        <v>6657</v>
      </c>
      <c r="F3280" s="832" t="s">
        <v>6794</v>
      </c>
      <c r="G3280" s="832" t="s">
        <v>6795</v>
      </c>
      <c r="H3280" s="849">
        <v>0</v>
      </c>
      <c r="I3280" s="849">
        <v>0</v>
      </c>
      <c r="J3280" s="832">
        <v>0</v>
      </c>
      <c r="K3280" s="832"/>
      <c r="L3280" s="849">
        <v>1</v>
      </c>
      <c r="M3280" s="849">
        <v>301</v>
      </c>
      <c r="N3280" s="832">
        <v>1</v>
      </c>
      <c r="O3280" s="832">
        <v>301</v>
      </c>
      <c r="P3280" s="849"/>
      <c r="Q3280" s="849"/>
      <c r="R3280" s="837"/>
      <c r="S3280" s="850"/>
    </row>
    <row r="3281" spans="1:19" ht="14.45" customHeight="1" x14ac:dyDescent="0.2">
      <c r="A3281" s="831" t="s">
        <v>6366</v>
      </c>
      <c r="B3281" s="832" t="s">
        <v>6743</v>
      </c>
      <c r="C3281" s="832" t="s">
        <v>619</v>
      </c>
      <c r="D3281" s="832" t="s">
        <v>6348</v>
      </c>
      <c r="E3281" s="832" t="s">
        <v>6657</v>
      </c>
      <c r="F3281" s="832" t="s">
        <v>6811</v>
      </c>
      <c r="G3281" s="832" t="s">
        <v>6812</v>
      </c>
      <c r="H3281" s="849">
        <v>1305</v>
      </c>
      <c r="I3281" s="849">
        <v>208800</v>
      </c>
      <c r="J3281" s="832">
        <v>1.5425531914893618</v>
      </c>
      <c r="K3281" s="832">
        <v>160</v>
      </c>
      <c r="L3281" s="849">
        <v>846</v>
      </c>
      <c r="M3281" s="849">
        <v>135360</v>
      </c>
      <c r="N3281" s="832">
        <v>1</v>
      </c>
      <c r="O3281" s="832">
        <v>160</v>
      </c>
      <c r="P3281" s="849">
        <v>981</v>
      </c>
      <c r="Q3281" s="849">
        <v>157941</v>
      </c>
      <c r="R3281" s="837">
        <v>1.1668218085106383</v>
      </c>
      <c r="S3281" s="850">
        <v>161</v>
      </c>
    </row>
    <row r="3282" spans="1:19" ht="14.45" customHeight="1" x14ac:dyDescent="0.2">
      <c r="A3282" s="831" t="s">
        <v>6366</v>
      </c>
      <c r="B3282" s="832" t="s">
        <v>6743</v>
      </c>
      <c r="C3282" s="832" t="s">
        <v>619</v>
      </c>
      <c r="D3282" s="832" t="s">
        <v>3257</v>
      </c>
      <c r="E3282" s="832" t="s">
        <v>6368</v>
      </c>
      <c r="F3282" s="832" t="s">
        <v>6573</v>
      </c>
      <c r="G3282" s="832" t="s">
        <v>3190</v>
      </c>
      <c r="H3282" s="849"/>
      <c r="I3282" s="849"/>
      <c r="J3282" s="832"/>
      <c r="K3282" s="832"/>
      <c r="L3282" s="849">
        <v>1</v>
      </c>
      <c r="M3282" s="849">
        <v>4567.1000000000004</v>
      </c>
      <c r="N3282" s="832">
        <v>1</v>
      </c>
      <c r="O3282" s="832">
        <v>4567.1000000000004</v>
      </c>
      <c r="P3282" s="849"/>
      <c r="Q3282" s="849"/>
      <c r="R3282" s="837"/>
      <c r="S3282" s="850"/>
    </row>
    <row r="3283" spans="1:19" ht="14.45" customHeight="1" x14ac:dyDescent="0.2">
      <c r="A3283" s="831" t="s">
        <v>6366</v>
      </c>
      <c r="B3283" s="832" t="s">
        <v>6743</v>
      </c>
      <c r="C3283" s="832" t="s">
        <v>619</v>
      </c>
      <c r="D3283" s="832" t="s">
        <v>3257</v>
      </c>
      <c r="E3283" s="832" t="s">
        <v>6644</v>
      </c>
      <c r="F3283" s="832" t="s">
        <v>6647</v>
      </c>
      <c r="G3283" s="832" t="s">
        <v>6648</v>
      </c>
      <c r="H3283" s="849">
        <v>1</v>
      </c>
      <c r="I3283" s="849">
        <v>867</v>
      </c>
      <c r="J3283" s="832"/>
      <c r="K3283" s="832">
        <v>867</v>
      </c>
      <c r="L3283" s="849"/>
      <c r="M3283" s="849"/>
      <c r="N3283" s="832"/>
      <c r="O3283" s="832"/>
      <c r="P3283" s="849"/>
      <c r="Q3283" s="849"/>
      <c r="R3283" s="837"/>
      <c r="S3283" s="850"/>
    </row>
    <row r="3284" spans="1:19" ht="14.45" customHeight="1" x14ac:dyDescent="0.2">
      <c r="A3284" s="831" t="s">
        <v>6366</v>
      </c>
      <c r="B3284" s="832" t="s">
        <v>6743</v>
      </c>
      <c r="C3284" s="832" t="s">
        <v>619</v>
      </c>
      <c r="D3284" s="832" t="s">
        <v>3257</v>
      </c>
      <c r="E3284" s="832" t="s">
        <v>6644</v>
      </c>
      <c r="F3284" s="832" t="s">
        <v>6756</v>
      </c>
      <c r="G3284" s="832" t="s">
        <v>6757</v>
      </c>
      <c r="H3284" s="849">
        <v>9</v>
      </c>
      <c r="I3284" s="849">
        <v>9195.93</v>
      </c>
      <c r="J3284" s="832">
        <v>0.81818181818181823</v>
      </c>
      <c r="K3284" s="832">
        <v>1021.77</v>
      </c>
      <c r="L3284" s="849">
        <v>11</v>
      </c>
      <c r="M3284" s="849">
        <v>11239.47</v>
      </c>
      <c r="N3284" s="832">
        <v>1</v>
      </c>
      <c r="O3284" s="832">
        <v>1021.77</v>
      </c>
      <c r="P3284" s="849"/>
      <c r="Q3284" s="849"/>
      <c r="R3284" s="837"/>
      <c r="S3284" s="850"/>
    </row>
    <row r="3285" spans="1:19" ht="14.45" customHeight="1" x14ac:dyDescent="0.2">
      <c r="A3285" s="831" t="s">
        <v>6366</v>
      </c>
      <c r="B3285" s="832" t="s">
        <v>6743</v>
      </c>
      <c r="C3285" s="832" t="s">
        <v>619</v>
      </c>
      <c r="D3285" s="832" t="s">
        <v>3257</v>
      </c>
      <c r="E3285" s="832" t="s">
        <v>6644</v>
      </c>
      <c r="F3285" s="832" t="s">
        <v>6758</v>
      </c>
      <c r="G3285" s="832" t="s">
        <v>6759</v>
      </c>
      <c r="H3285" s="849">
        <v>32</v>
      </c>
      <c r="I3285" s="849">
        <v>64402.239999999998</v>
      </c>
      <c r="J3285" s="832">
        <v>1.103448275862069</v>
      </c>
      <c r="K3285" s="832">
        <v>2012.57</v>
      </c>
      <c r="L3285" s="849">
        <v>29</v>
      </c>
      <c r="M3285" s="849">
        <v>58364.53</v>
      </c>
      <c r="N3285" s="832">
        <v>1</v>
      </c>
      <c r="O3285" s="832">
        <v>2012.57</v>
      </c>
      <c r="P3285" s="849"/>
      <c r="Q3285" s="849"/>
      <c r="R3285" s="837"/>
      <c r="S3285" s="850"/>
    </row>
    <row r="3286" spans="1:19" ht="14.45" customHeight="1" x14ac:dyDescent="0.2">
      <c r="A3286" s="831" t="s">
        <v>6366</v>
      </c>
      <c r="B3286" s="832" t="s">
        <v>6743</v>
      </c>
      <c r="C3286" s="832" t="s">
        <v>619</v>
      </c>
      <c r="D3286" s="832" t="s">
        <v>3257</v>
      </c>
      <c r="E3286" s="832" t="s">
        <v>6644</v>
      </c>
      <c r="F3286" s="832" t="s">
        <v>6762</v>
      </c>
      <c r="G3286" s="832" t="s">
        <v>6763</v>
      </c>
      <c r="H3286" s="849"/>
      <c r="I3286" s="849"/>
      <c r="J3286" s="832"/>
      <c r="K3286" s="832"/>
      <c r="L3286" s="849"/>
      <c r="M3286" s="849"/>
      <c r="N3286" s="832"/>
      <c r="O3286" s="832"/>
      <c r="P3286" s="849">
        <v>30</v>
      </c>
      <c r="Q3286" s="849">
        <v>84646.86</v>
      </c>
      <c r="R3286" s="837"/>
      <c r="S3286" s="850">
        <v>2821.5619999999999</v>
      </c>
    </row>
    <row r="3287" spans="1:19" ht="14.45" customHeight="1" x14ac:dyDescent="0.2">
      <c r="A3287" s="831" t="s">
        <v>6366</v>
      </c>
      <c r="B3287" s="832" t="s">
        <v>6743</v>
      </c>
      <c r="C3287" s="832" t="s">
        <v>619</v>
      </c>
      <c r="D3287" s="832" t="s">
        <v>3257</v>
      </c>
      <c r="E3287" s="832" t="s">
        <v>6644</v>
      </c>
      <c r="F3287" s="832" t="s">
        <v>6764</v>
      </c>
      <c r="G3287" s="832" t="s">
        <v>6765</v>
      </c>
      <c r="H3287" s="849"/>
      <c r="I3287" s="849"/>
      <c r="J3287" s="832"/>
      <c r="K3287" s="832"/>
      <c r="L3287" s="849"/>
      <c r="M3287" s="849"/>
      <c r="N3287" s="832"/>
      <c r="O3287" s="832"/>
      <c r="P3287" s="849">
        <v>6</v>
      </c>
      <c r="Q3287" s="849">
        <v>8850.65</v>
      </c>
      <c r="R3287" s="837"/>
      <c r="S3287" s="850">
        <v>1475.1083333333333</v>
      </c>
    </row>
    <row r="3288" spans="1:19" ht="14.45" customHeight="1" x14ac:dyDescent="0.2">
      <c r="A3288" s="831" t="s">
        <v>6366</v>
      </c>
      <c r="B3288" s="832" t="s">
        <v>6743</v>
      </c>
      <c r="C3288" s="832" t="s">
        <v>619</v>
      </c>
      <c r="D3288" s="832" t="s">
        <v>3257</v>
      </c>
      <c r="E3288" s="832" t="s">
        <v>6644</v>
      </c>
      <c r="F3288" s="832" t="s">
        <v>6799</v>
      </c>
      <c r="G3288" s="832" t="s">
        <v>6800</v>
      </c>
      <c r="H3288" s="849"/>
      <c r="I3288" s="849"/>
      <c r="J3288" s="832"/>
      <c r="K3288" s="832"/>
      <c r="L3288" s="849"/>
      <c r="M3288" s="849"/>
      <c r="N3288" s="832"/>
      <c r="O3288" s="832"/>
      <c r="P3288" s="849">
        <v>1</v>
      </c>
      <c r="Q3288" s="849">
        <v>1030.9000000000001</v>
      </c>
      <c r="R3288" s="837"/>
      <c r="S3288" s="850">
        <v>1030.9000000000001</v>
      </c>
    </row>
    <row r="3289" spans="1:19" ht="14.45" customHeight="1" x14ac:dyDescent="0.2">
      <c r="A3289" s="831" t="s">
        <v>6366</v>
      </c>
      <c r="B3289" s="832" t="s">
        <v>6743</v>
      </c>
      <c r="C3289" s="832" t="s">
        <v>619</v>
      </c>
      <c r="D3289" s="832" t="s">
        <v>3257</v>
      </c>
      <c r="E3289" s="832" t="s">
        <v>6657</v>
      </c>
      <c r="F3289" s="832" t="s">
        <v>6666</v>
      </c>
      <c r="G3289" s="832" t="s">
        <v>6667</v>
      </c>
      <c r="H3289" s="849">
        <v>93</v>
      </c>
      <c r="I3289" s="849">
        <v>3441</v>
      </c>
      <c r="J3289" s="832">
        <v>1.273972602739726</v>
      </c>
      <c r="K3289" s="832">
        <v>37</v>
      </c>
      <c r="L3289" s="849">
        <v>73</v>
      </c>
      <c r="M3289" s="849">
        <v>2701</v>
      </c>
      <c r="N3289" s="832">
        <v>1</v>
      </c>
      <c r="O3289" s="832">
        <v>37</v>
      </c>
      <c r="P3289" s="849">
        <v>100</v>
      </c>
      <c r="Q3289" s="849">
        <v>3800</v>
      </c>
      <c r="R3289" s="837">
        <v>1.4068863383931878</v>
      </c>
      <c r="S3289" s="850">
        <v>38</v>
      </c>
    </row>
    <row r="3290" spans="1:19" ht="14.45" customHeight="1" x14ac:dyDescent="0.2">
      <c r="A3290" s="831" t="s">
        <v>6366</v>
      </c>
      <c r="B3290" s="832" t="s">
        <v>6743</v>
      </c>
      <c r="C3290" s="832" t="s">
        <v>619</v>
      </c>
      <c r="D3290" s="832" t="s">
        <v>3257</v>
      </c>
      <c r="E3290" s="832" t="s">
        <v>6657</v>
      </c>
      <c r="F3290" s="832" t="s">
        <v>6674</v>
      </c>
      <c r="G3290" s="832" t="s">
        <v>6675</v>
      </c>
      <c r="H3290" s="849">
        <v>671</v>
      </c>
      <c r="I3290" s="849">
        <v>118767</v>
      </c>
      <c r="J3290" s="832">
        <v>0.88025110432539799</v>
      </c>
      <c r="K3290" s="832">
        <v>177</v>
      </c>
      <c r="L3290" s="849">
        <v>758</v>
      </c>
      <c r="M3290" s="849">
        <v>134924</v>
      </c>
      <c r="N3290" s="832">
        <v>1</v>
      </c>
      <c r="O3290" s="832">
        <v>178</v>
      </c>
      <c r="P3290" s="849">
        <v>1020</v>
      </c>
      <c r="Q3290" s="849">
        <v>182580</v>
      </c>
      <c r="R3290" s="837">
        <v>1.3532062494441315</v>
      </c>
      <c r="S3290" s="850">
        <v>179</v>
      </c>
    </row>
    <row r="3291" spans="1:19" ht="14.45" customHeight="1" x14ac:dyDescent="0.2">
      <c r="A3291" s="831" t="s">
        <v>6366</v>
      </c>
      <c r="B3291" s="832" t="s">
        <v>6743</v>
      </c>
      <c r="C3291" s="832" t="s">
        <v>619</v>
      </c>
      <c r="D3291" s="832" t="s">
        <v>3257</v>
      </c>
      <c r="E3291" s="832" t="s">
        <v>6657</v>
      </c>
      <c r="F3291" s="832" t="s">
        <v>6766</v>
      </c>
      <c r="G3291" s="832" t="s">
        <v>6767</v>
      </c>
      <c r="H3291" s="849">
        <v>128</v>
      </c>
      <c r="I3291" s="849">
        <v>158976</v>
      </c>
      <c r="J3291" s="832">
        <v>0.96904677728065147</v>
      </c>
      <c r="K3291" s="832">
        <v>1242</v>
      </c>
      <c r="L3291" s="849">
        <v>132</v>
      </c>
      <c r="M3291" s="849">
        <v>164054</v>
      </c>
      <c r="N3291" s="832">
        <v>1</v>
      </c>
      <c r="O3291" s="832">
        <v>1242.8333333333333</v>
      </c>
      <c r="P3291" s="849">
        <v>147</v>
      </c>
      <c r="Q3291" s="849">
        <v>183309</v>
      </c>
      <c r="R3291" s="837">
        <v>1.1173698904019409</v>
      </c>
      <c r="S3291" s="850">
        <v>1247</v>
      </c>
    </row>
    <row r="3292" spans="1:19" ht="14.45" customHeight="1" x14ac:dyDescent="0.2">
      <c r="A3292" s="831" t="s">
        <v>6366</v>
      </c>
      <c r="B3292" s="832" t="s">
        <v>6743</v>
      </c>
      <c r="C3292" s="832" t="s">
        <v>619</v>
      </c>
      <c r="D3292" s="832" t="s">
        <v>3257</v>
      </c>
      <c r="E3292" s="832" t="s">
        <v>6657</v>
      </c>
      <c r="F3292" s="832" t="s">
        <v>6768</v>
      </c>
      <c r="G3292" s="832" t="s">
        <v>6769</v>
      </c>
      <c r="H3292" s="849"/>
      <c r="I3292" s="849"/>
      <c r="J3292" s="832"/>
      <c r="K3292" s="832"/>
      <c r="L3292" s="849">
        <v>308</v>
      </c>
      <c r="M3292" s="849">
        <v>219912</v>
      </c>
      <c r="N3292" s="832">
        <v>1</v>
      </c>
      <c r="O3292" s="832">
        <v>714</v>
      </c>
      <c r="P3292" s="849">
        <v>1590</v>
      </c>
      <c r="Q3292" s="849">
        <v>1136850</v>
      </c>
      <c r="R3292" s="837">
        <v>5.1695678271308525</v>
      </c>
      <c r="S3292" s="850">
        <v>715</v>
      </c>
    </row>
    <row r="3293" spans="1:19" ht="14.45" customHeight="1" x14ac:dyDescent="0.2">
      <c r="A3293" s="831" t="s">
        <v>6366</v>
      </c>
      <c r="B3293" s="832" t="s">
        <v>6743</v>
      </c>
      <c r="C3293" s="832" t="s">
        <v>619</v>
      </c>
      <c r="D3293" s="832" t="s">
        <v>3257</v>
      </c>
      <c r="E3293" s="832" t="s">
        <v>6657</v>
      </c>
      <c r="F3293" s="832" t="s">
        <v>6770</v>
      </c>
      <c r="G3293" s="832" t="s">
        <v>6771</v>
      </c>
      <c r="H3293" s="849"/>
      <c r="I3293" s="849"/>
      <c r="J3293" s="832"/>
      <c r="K3293" s="832"/>
      <c r="L3293" s="849"/>
      <c r="M3293" s="849"/>
      <c r="N3293" s="832"/>
      <c r="O3293" s="832"/>
      <c r="P3293" s="849">
        <v>9</v>
      </c>
      <c r="Q3293" s="849">
        <v>5697</v>
      </c>
      <c r="R3293" s="837"/>
      <c r="S3293" s="850">
        <v>633</v>
      </c>
    </row>
    <row r="3294" spans="1:19" ht="14.45" customHeight="1" x14ac:dyDescent="0.2">
      <c r="A3294" s="831" t="s">
        <v>6366</v>
      </c>
      <c r="B3294" s="832" t="s">
        <v>6743</v>
      </c>
      <c r="C3294" s="832" t="s">
        <v>619</v>
      </c>
      <c r="D3294" s="832" t="s">
        <v>3257</v>
      </c>
      <c r="E3294" s="832" t="s">
        <v>6657</v>
      </c>
      <c r="F3294" s="832" t="s">
        <v>6776</v>
      </c>
      <c r="G3294" s="832" t="s">
        <v>6777</v>
      </c>
      <c r="H3294" s="849"/>
      <c r="I3294" s="849"/>
      <c r="J3294" s="832"/>
      <c r="K3294" s="832"/>
      <c r="L3294" s="849">
        <v>19</v>
      </c>
      <c r="M3294" s="849">
        <v>2451</v>
      </c>
      <c r="N3294" s="832">
        <v>1</v>
      </c>
      <c r="O3294" s="832">
        <v>129</v>
      </c>
      <c r="P3294" s="849">
        <v>60</v>
      </c>
      <c r="Q3294" s="849">
        <v>7800</v>
      </c>
      <c r="R3294" s="837">
        <v>3.1823745410036719</v>
      </c>
      <c r="S3294" s="850">
        <v>130</v>
      </c>
    </row>
    <row r="3295" spans="1:19" ht="14.45" customHeight="1" x14ac:dyDescent="0.2">
      <c r="A3295" s="831" t="s">
        <v>6366</v>
      </c>
      <c r="B3295" s="832" t="s">
        <v>6743</v>
      </c>
      <c r="C3295" s="832" t="s">
        <v>619</v>
      </c>
      <c r="D3295" s="832" t="s">
        <v>3257</v>
      </c>
      <c r="E3295" s="832" t="s">
        <v>6657</v>
      </c>
      <c r="F3295" s="832" t="s">
        <v>6778</v>
      </c>
      <c r="G3295" s="832" t="s">
        <v>6779</v>
      </c>
      <c r="H3295" s="849">
        <v>43</v>
      </c>
      <c r="I3295" s="849">
        <v>31003</v>
      </c>
      <c r="J3295" s="832">
        <v>0.97343715658262431</v>
      </c>
      <c r="K3295" s="832">
        <v>721</v>
      </c>
      <c r="L3295" s="849">
        <v>44</v>
      </c>
      <c r="M3295" s="849">
        <v>31849</v>
      </c>
      <c r="N3295" s="832">
        <v>1</v>
      </c>
      <c r="O3295" s="832">
        <v>723.84090909090912</v>
      </c>
      <c r="P3295" s="849">
        <v>40</v>
      </c>
      <c r="Q3295" s="849">
        <v>29280</v>
      </c>
      <c r="R3295" s="837">
        <v>0.91933812678577032</v>
      </c>
      <c r="S3295" s="850">
        <v>732</v>
      </c>
    </row>
    <row r="3296" spans="1:19" ht="14.45" customHeight="1" x14ac:dyDescent="0.2">
      <c r="A3296" s="831" t="s">
        <v>6366</v>
      </c>
      <c r="B3296" s="832" t="s">
        <v>6743</v>
      </c>
      <c r="C3296" s="832" t="s">
        <v>619</v>
      </c>
      <c r="D3296" s="832" t="s">
        <v>3257</v>
      </c>
      <c r="E3296" s="832" t="s">
        <v>6657</v>
      </c>
      <c r="F3296" s="832" t="s">
        <v>6780</v>
      </c>
      <c r="G3296" s="832" t="s">
        <v>6781</v>
      </c>
      <c r="H3296" s="849"/>
      <c r="I3296" s="849"/>
      <c r="J3296" s="832"/>
      <c r="K3296" s="832"/>
      <c r="L3296" s="849">
        <v>350</v>
      </c>
      <c r="M3296" s="849">
        <v>308000</v>
      </c>
      <c r="N3296" s="832">
        <v>1</v>
      </c>
      <c r="O3296" s="832">
        <v>880</v>
      </c>
      <c r="P3296" s="849">
        <v>2390</v>
      </c>
      <c r="Q3296" s="849">
        <v>2105590</v>
      </c>
      <c r="R3296" s="837">
        <v>6.836331168831169</v>
      </c>
      <c r="S3296" s="850">
        <v>881</v>
      </c>
    </row>
    <row r="3297" spans="1:19" ht="14.45" customHeight="1" x14ac:dyDescent="0.2">
      <c r="A3297" s="831" t="s">
        <v>6366</v>
      </c>
      <c r="B3297" s="832" t="s">
        <v>6743</v>
      </c>
      <c r="C3297" s="832" t="s">
        <v>619</v>
      </c>
      <c r="D3297" s="832" t="s">
        <v>3257</v>
      </c>
      <c r="E3297" s="832" t="s">
        <v>6657</v>
      </c>
      <c r="F3297" s="832" t="s">
        <v>6682</v>
      </c>
      <c r="G3297" s="832" t="s">
        <v>6683</v>
      </c>
      <c r="H3297" s="849">
        <v>682</v>
      </c>
      <c r="I3297" s="849">
        <v>22733.32</v>
      </c>
      <c r="J3297" s="832">
        <v>1.2007030983439795</v>
      </c>
      <c r="K3297" s="832">
        <v>33.333313782991205</v>
      </c>
      <c r="L3297" s="849">
        <v>568</v>
      </c>
      <c r="M3297" s="849">
        <v>18933.34</v>
      </c>
      <c r="N3297" s="832">
        <v>1</v>
      </c>
      <c r="O3297" s="832">
        <v>33.333345070422538</v>
      </c>
      <c r="P3297" s="849">
        <v>867</v>
      </c>
      <c r="Q3297" s="849">
        <v>28900</v>
      </c>
      <c r="R3297" s="837">
        <v>1.5264079132366501</v>
      </c>
      <c r="S3297" s="850">
        <v>33.333333333333336</v>
      </c>
    </row>
    <row r="3298" spans="1:19" ht="14.45" customHeight="1" x14ac:dyDescent="0.2">
      <c r="A3298" s="831" t="s">
        <v>6366</v>
      </c>
      <c r="B3298" s="832" t="s">
        <v>6743</v>
      </c>
      <c r="C3298" s="832" t="s">
        <v>619</v>
      </c>
      <c r="D3298" s="832" t="s">
        <v>3257</v>
      </c>
      <c r="E3298" s="832" t="s">
        <v>6657</v>
      </c>
      <c r="F3298" s="832" t="s">
        <v>6684</v>
      </c>
      <c r="G3298" s="832" t="s">
        <v>6685</v>
      </c>
      <c r="H3298" s="849"/>
      <c r="I3298" s="849"/>
      <c r="J3298" s="832"/>
      <c r="K3298" s="832"/>
      <c r="L3298" s="849">
        <v>15</v>
      </c>
      <c r="M3298" s="849">
        <v>555</v>
      </c>
      <c r="N3298" s="832">
        <v>1</v>
      </c>
      <c r="O3298" s="832">
        <v>37</v>
      </c>
      <c r="P3298" s="849">
        <v>53</v>
      </c>
      <c r="Q3298" s="849">
        <v>2014</v>
      </c>
      <c r="R3298" s="837">
        <v>3.6288288288288286</v>
      </c>
      <c r="S3298" s="850">
        <v>38</v>
      </c>
    </row>
    <row r="3299" spans="1:19" ht="14.45" customHeight="1" x14ac:dyDescent="0.2">
      <c r="A3299" s="831" t="s">
        <v>6366</v>
      </c>
      <c r="B3299" s="832" t="s">
        <v>6743</v>
      </c>
      <c r="C3299" s="832" t="s">
        <v>619</v>
      </c>
      <c r="D3299" s="832" t="s">
        <v>3257</v>
      </c>
      <c r="E3299" s="832" t="s">
        <v>6657</v>
      </c>
      <c r="F3299" s="832" t="s">
        <v>6688</v>
      </c>
      <c r="G3299" s="832" t="s">
        <v>6689</v>
      </c>
      <c r="H3299" s="849"/>
      <c r="I3299" s="849"/>
      <c r="J3299" s="832"/>
      <c r="K3299" s="832"/>
      <c r="L3299" s="849">
        <v>1</v>
      </c>
      <c r="M3299" s="849">
        <v>32</v>
      </c>
      <c r="N3299" s="832">
        <v>1</v>
      </c>
      <c r="O3299" s="832">
        <v>32</v>
      </c>
      <c r="P3299" s="849"/>
      <c r="Q3299" s="849"/>
      <c r="R3299" s="837"/>
      <c r="S3299" s="850"/>
    </row>
    <row r="3300" spans="1:19" ht="14.45" customHeight="1" x14ac:dyDescent="0.2">
      <c r="A3300" s="831" t="s">
        <v>6366</v>
      </c>
      <c r="B3300" s="832" t="s">
        <v>6743</v>
      </c>
      <c r="C3300" s="832" t="s">
        <v>619</v>
      </c>
      <c r="D3300" s="832" t="s">
        <v>3257</v>
      </c>
      <c r="E3300" s="832" t="s">
        <v>6657</v>
      </c>
      <c r="F3300" s="832" t="s">
        <v>6690</v>
      </c>
      <c r="G3300" s="832" t="s">
        <v>6691</v>
      </c>
      <c r="H3300" s="849">
        <v>11</v>
      </c>
      <c r="I3300" s="849">
        <v>3905</v>
      </c>
      <c r="J3300" s="832">
        <v>5.5</v>
      </c>
      <c r="K3300" s="832">
        <v>355</v>
      </c>
      <c r="L3300" s="849">
        <v>2</v>
      </c>
      <c r="M3300" s="849">
        <v>710</v>
      </c>
      <c r="N3300" s="832">
        <v>1</v>
      </c>
      <c r="O3300" s="832">
        <v>355</v>
      </c>
      <c r="P3300" s="849"/>
      <c r="Q3300" s="849"/>
      <c r="R3300" s="837"/>
      <c r="S3300" s="850"/>
    </row>
    <row r="3301" spans="1:19" ht="14.45" customHeight="1" x14ac:dyDescent="0.2">
      <c r="A3301" s="831" t="s">
        <v>6366</v>
      </c>
      <c r="B3301" s="832" t="s">
        <v>6743</v>
      </c>
      <c r="C3301" s="832" t="s">
        <v>619</v>
      </c>
      <c r="D3301" s="832" t="s">
        <v>3257</v>
      </c>
      <c r="E3301" s="832" t="s">
        <v>6657</v>
      </c>
      <c r="F3301" s="832" t="s">
        <v>6694</v>
      </c>
      <c r="G3301" s="832" t="s">
        <v>6695</v>
      </c>
      <c r="H3301" s="849"/>
      <c r="I3301" s="849"/>
      <c r="J3301" s="832"/>
      <c r="K3301" s="832"/>
      <c r="L3301" s="849"/>
      <c r="M3301" s="849"/>
      <c r="N3301" s="832"/>
      <c r="O3301" s="832"/>
      <c r="P3301" s="849">
        <v>1</v>
      </c>
      <c r="Q3301" s="849">
        <v>135</v>
      </c>
      <c r="R3301" s="837"/>
      <c r="S3301" s="850">
        <v>135</v>
      </c>
    </row>
    <row r="3302" spans="1:19" ht="14.45" customHeight="1" x14ac:dyDescent="0.2">
      <c r="A3302" s="831" t="s">
        <v>6366</v>
      </c>
      <c r="B3302" s="832" t="s">
        <v>6743</v>
      </c>
      <c r="C3302" s="832" t="s">
        <v>619</v>
      </c>
      <c r="D3302" s="832" t="s">
        <v>3257</v>
      </c>
      <c r="E3302" s="832" t="s">
        <v>6657</v>
      </c>
      <c r="F3302" s="832" t="s">
        <v>6786</v>
      </c>
      <c r="G3302" s="832" t="s">
        <v>6787</v>
      </c>
      <c r="H3302" s="849">
        <v>13</v>
      </c>
      <c r="I3302" s="849">
        <v>7007</v>
      </c>
      <c r="J3302" s="832">
        <v>1.1796296296296296</v>
      </c>
      <c r="K3302" s="832">
        <v>539</v>
      </c>
      <c r="L3302" s="849">
        <v>11</v>
      </c>
      <c r="M3302" s="849">
        <v>5940</v>
      </c>
      <c r="N3302" s="832">
        <v>1</v>
      </c>
      <c r="O3302" s="832">
        <v>540</v>
      </c>
      <c r="P3302" s="849">
        <v>7</v>
      </c>
      <c r="Q3302" s="849">
        <v>3801</v>
      </c>
      <c r="R3302" s="837">
        <v>0.63989898989898986</v>
      </c>
      <c r="S3302" s="850">
        <v>543</v>
      </c>
    </row>
    <row r="3303" spans="1:19" ht="14.45" customHeight="1" x14ac:dyDescent="0.2">
      <c r="A3303" s="831" t="s">
        <v>6366</v>
      </c>
      <c r="B3303" s="832" t="s">
        <v>6743</v>
      </c>
      <c r="C3303" s="832" t="s">
        <v>619</v>
      </c>
      <c r="D3303" s="832" t="s">
        <v>3257</v>
      </c>
      <c r="E3303" s="832" t="s">
        <v>6657</v>
      </c>
      <c r="F3303" s="832" t="s">
        <v>6706</v>
      </c>
      <c r="G3303" s="832" t="s">
        <v>6707</v>
      </c>
      <c r="H3303" s="849">
        <v>136</v>
      </c>
      <c r="I3303" s="849">
        <v>15776</v>
      </c>
      <c r="J3303" s="832">
        <v>1.1262135922330097</v>
      </c>
      <c r="K3303" s="832">
        <v>116</v>
      </c>
      <c r="L3303" s="849">
        <v>121</v>
      </c>
      <c r="M3303" s="849">
        <v>14008</v>
      </c>
      <c r="N3303" s="832">
        <v>1</v>
      </c>
      <c r="O3303" s="832">
        <v>115.76859504132231</v>
      </c>
      <c r="P3303" s="849">
        <v>132</v>
      </c>
      <c r="Q3303" s="849">
        <v>15312</v>
      </c>
      <c r="R3303" s="837">
        <v>1.0930896630496858</v>
      </c>
      <c r="S3303" s="850">
        <v>116</v>
      </c>
    </row>
    <row r="3304" spans="1:19" ht="14.45" customHeight="1" x14ac:dyDescent="0.2">
      <c r="A3304" s="831" t="s">
        <v>6366</v>
      </c>
      <c r="B3304" s="832" t="s">
        <v>6743</v>
      </c>
      <c r="C3304" s="832" t="s">
        <v>619</v>
      </c>
      <c r="D3304" s="832" t="s">
        <v>3257</v>
      </c>
      <c r="E3304" s="832" t="s">
        <v>6657</v>
      </c>
      <c r="F3304" s="832" t="s">
        <v>6788</v>
      </c>
      <c r="G3304" s="832" t="s">
        <v>6789</v>
      </c>
      <c r="H3304" s="849">
        <v>67</v>
      </c>
      <c r="I3304" s="849">
        <v>256610</v>
      </c>
      <c r="J3304" s="832">
        <v>0.83706289144050106</v>
      </c>
      <c r="K3304" s="832">
        <v>3830</v>
      </c>
      <c r="L3304" s="849">
        <v>80</v>
      </c>
      <c r="M3304" s="849">
        <v>306560</v>
      </c>
      <c r="N3304" s="832">
        <v>1</v>
      </c>
      <c r="O3304" s="832">
        <v>3832</v>
      </c>
      <c r="P3304" s="849">
        <v>80</v>
      </c>
      <c r="Q3304" s="849">
        <v>307120</v>
      </c>
      <c r="R3304" s="837">
        <v>1.0018267223382047</v>
      </c>
      <c r="S3304" s="850">
        <v>3839</v>
      </c>
    </row>
    <row r="3305" spans="1:19" ht="14.45" customHeight="1" x14ac:dyDescent="0.2">
      <c r="A3305" s="831" t="s">
        <v>6366</v>
      </c>
      <c r="B3305" s="832" t="s">
        <v>6743</v>
      </c>
      <c r="C3305" s="832" t="s">
        <v>619</v>
      </c>
      <c r="D3305" s="832" t="s">
        <v>3257</v>
      </c>
      <c r="E3305" s="832" t="s">
        <v>6657</v>
      </c>
      <c r="F3305" s="832" t="s">
        <v>6790</v>
      </c>
      <c r="G3305" s="832" t="s">
        <v>6791</v>
      </c>
      <c r="H3305" s="849">
        <v>221</v>
      </c>
      <c r="I3305" s="849">
        <v>429624</v>
      </c>
      <c r="J3305" s="832">
        <v>0.86283740359897176</v>
      </c>
      <c r="K3305" s="832">
        <v>1944</v>
      </c>
      <c r="L3305" s="849">
        <v>256</v>
      </c>
      <c r="M3305" s="849">
        <v>497920</v>
      </c>
      <c r="N3305" s="832">
        <v>1</v>
      </c>
      <c r="O3305" s="832">
        <v>1945</v>
      </c>
      <c r="P3305" s="849">
        <v>262</v>
      </c>
      <c r="Q3305" s="849">
        <v>510900</v>
      </c>
      <c r="R3305" s="837">
        <v>1.0260684447300772</v>
      </c>
      <c r="S3305" s="850">
        <v>1950</v>
      </c>
    </row>
    <row r="3306" spans="1:19" ht="14.45" customHeight="1" x14ac:dyDescent="0.2">
      <c r="A3306" s="831" t="s">
        <v>6366</v>
      </c>
      <c r="B3306" s="832" t="s">
        <v>6743</v>
      </c>
      <c r="C3306" s="832" t="s">
        <v>619</v>
      </c>
      <c r="D3306" s="832" t="s">
        <v>3257</v>
      </c>
      <c r="E3306" s="832" t="s">
        <v>6657</v>
      </c>
      <c r="F3306" s="832" t="s">
        <v>6805</v>
      </c>
      <c r="G3306" s="832" t="s">
        <v>6806</v>
      </c>
      <c r="H3306" s="849"/>
      <c r="I3306" s="849"/>
      <c r="J3306" s="832"/>
      <c r="K3306" s="832"/>
      <c r="L3306" s="849"/>
      <c r="M3306" s="849"/>
      <c r="N3306" s="832"/>
      <c r="O3306" s="832"/>
      <c r="P3306" s="849">
        <v>3</v>
      </c>
      <c r="Q3306" s="849">
        <v>1074</v>
      </c>
      <c r="R3306" s="837"/>
      <c r="S3306" s="850">
        <v>358</v>
      </c>
    </row>
    <row r="3307" spans="1:19" ht="14.45" customHeight="1" x14ac:dyDescent="0.2">
      <c r="A3307" s="831" t="s">
        <v>6366</v>
      </c>
      <c r="B3307" s="832" t="s">
        <v>6743</v>
      </c>
      <c r="C3307" s="832" t="s">
        <v>619</v>
      </c>
      <c r="D3307" s="832" t="s">
        <v>3257</v>
      </c>
      <c r="E3307" s="832" t="s">
        <v>6657</v>
      </c>
      <c r="F3307" s="832" t="s">
        <v>6809</v>
      </c>
      <c r="G3307" s="832" t="s">
        <v>6810</v>
      </c>
      <c r="H3307" s="849">
        <v>1</v>
      </c>
      <c r="I3307" s="849">
        <v>8326</v>
      </c>
      <c r="J3307" s="832"/>
      <c r="K3307" s="832">
        <v>8326</v>
      </c>
      <c r="L3307" s="849"/>
      <c r="M3307" s="849"/>
      <c r="N3307" s="832"/>
      <c r="O3307" s="832"/>
      <c r="P3307" s="849"/>
      <c r="Q3307" s="849"/>
      <c r="R3307" s="837"/>
      <c r="S3307" s="850"/>
    </row>
    <row r="3308" spans="1:19" ht="14.45" customHeight="1" x14ac:dyDescent="0.2">
      <c r="A3308" s="831" t="s">
        <v>6366</v>
      </c>
      <c r="B3308" s="832" t="s">
        <v>6743</v>
      </c>
      <c r="C3308" s="832" t="s">
        <v>619</v>
      </c>
      <c r="D3308" s="832" t="s">
        <v>3257</v>
      </c>
      <c r="E3308" s="832" t="s">
        <v>6657</v>
      </c>
      <c r="F3308" s="832" t="s">
        <v>6792</v>
      </c>
      <c r="G3308" s="832" t="s">
        <v>6793</v>
      </c>
      <c r="H3308" s="849"/>
      <c r="I3308" s="849"/>
      <c r="J3308" s="832"/>
      <c r="K3308" s="832"/>
      <c r="L3308" s="849">
        <v>4</v>
      </c>
      <c r="M3308" s="849">
        <v>59216</v>
      </c>
      <c r="N3308" s="832">
        <v>1</v>
      </c>
      <c r="O3308" s="832">
        <v>14804</v>
      </c>
      <c r="P3308" s="849">
        <v>6</v>
      </c>
      <c r="Q3308" s="849">
        <v>88908</v>
      </c>
      <c r="R3308" s="837">
        <v>1.5014185355309375</v>
      </c>
      <c r="S3308" s="850">
        <v>14818</v>
      </c>
    </row>
    <row r="3309" spans="1:19" ht="14.45" customHeight="1" x14ac:dyDescent="0.2">
      <c r="A3309" s="831" t="s">
        <v>6366</v>
      </c>
      <c r="B3309" s="832" t="s">
        <v>6743</v>
      </c>
      <c r="C3309" s="832" t="s">
        <v>619</v>
      </c>
      <c r="D3309" s="832" t="s">
        <v>3257</v>
      </c>
      <c r="E3309" s="832" t="s">
        <v>6657</v>
      </c>
      <c r="F3309" s="832" t="s">
        <v>6794</v>
      </c>
      <c r="G3309" s="832" t="s">
        <v>6795</v>
      </c>
      <c r="H3309" s="849">
        <v>5</v>
      </c>
      <c r="I3309" s="849">
        <v>1505</v>
      </c>
      <c r="J3309" s="832"/>
      <c r="K3309" s="832">
        <v>301</v>
      </c>
      <c r="L3309" s="849"/>
      <c r="M3309" s="849"/>
      <c r="N3309" s="832"/>
      <c r="O3309" s="832"/>
      <c r="P3309" s="849"/>
      <c r="Q3309" s="849"/>
      <c r="R3309" s="837"/>
      <c r="S3309" s="850"/>
    </row>
    <row r="3310" spans="1:19" ht="14.45" customHeight="1" x14ac:dyDescent="0.2">
      <c r="A3310" s="831" t="s">
        <v>6366</v>
      </c>
      <c r="B3310" s="832" t="s">
        <v>6743</v>
      </c>
      <c r="C3310" s="832" t="s">
        <v>619</v>
      </c>
      <c r="D3310" s="832" t="s">
        <v>3257</v>
      </c>
      <c r="E3310" s="832" t="s">
        <v>6657</v>
      </c>
      <c r="F3310" s="832" t="s">
        <v>6811</v>
      </c>
      <c r="G3310" s="832" t="s">
        <v>6812</v>
      </c>
      <c r="H3310" s="849"/>
      <c r="I3310" s="849"/>
      <c r="J3310" s="832"/>
      <c r="K3310" s="832"/>
      <c r="L3310" s="849"/>
      <c r="M3310" s="849"/>
      <c r="N3310" s="832"/>
      <c r="O3310" s="832"/>
      <c r="P3310" s="849">
        <v>3</v>
      </c>
      <c r="Q3310" s="849">
        <v>483</v>
      </c>
      <c r="R3310" s="837"/>
      <c r="S3310" s="850">
        <v>161</v>
      </c>
    </row>
    <row r="3311" spans="1:19" ht="14.45" customHeight="1" x14ac:dyDescent="0.2">
      <c r="A3311" s="831" t="s">
        <v>6366</v>
      </c>
      <c r="B3311" s="832" t="s">
        <v>6743</v>
      </c>
      <c r="C3311" s="832" t="s">
        <v>619</v>
      </c>
      <c r="D3311" s="832" t="s">
        <v>3258</v>
      </c>
      <c r="E3311" s="832" t="s">
        <v>6368</v>
      </c>
      <c r="F3311" s="832" t="s">
        <v>6546</v>
      </c>
      <c r="G3311" s="832" t="s">
        <v>6380</v>
      </c>
      <c r="H3311" s="849"/>
      <c r="I3311" s="849"/>
      <c r="J3311" s="832"/>
      <c r="K3311" s="832"/>
      <c r="L3311" s="849">
        <v>1</v>
      </c>
      <c r="M3311" s="849">
        <v>4087.29</v>
      </c>
      <c r="N3311" s="832">
        <v>1</v>
      </c>
      <c r="O3311" s="832">
        <v>4087.29</v>
      </c>
      <c r="P3311" s="849">
        <v>1</v>
      </c>
      <c r="Q3311" s="849">
        <v>4087.4</v>
      </c>
      <c r="R3311" s="837">
        <v>1.0000269126976555</v>
      </c>
      <c r="S3311" s="850">
        <v>4087.4</v>
      </c>
    </row>
    <row r="3312" spans="1:19" ht="14.45" customHeight="1" x14ac:dyDescent="0.2">
      <c r="A3312" s="831" t="s">
        <v>6366</v>
      </c>
      <c r="B3312" s="832" t="s">
        <v>6743</v>
      </c>
      <c r="C3312" s="832" t="s">
        <v>619</v>
      </c>
      <c r="D3312" s="832" t="s">
        <v>3258</v>
      </c>
      <c r="E3312" s="832" t="s">
        <v>6368</v>
      </c>
      <c r="F3312" s="832" t="s">
        <v>6570</v>
      </c>
      <c r="G3312" s="832" t="s">
        <v>3190</v>
      </c>
      <c r="H3312" s="849"/>
      <c r="I3312" s="849"/>
      <c r="J3312" s="832"/>
      <c r="K3312" s="832"/>
      <c r="L3312" s="849"/>
      <c r="M3312" s="849"/>
      <c r="N3312" s="832"/>
      <c r="O3312" s="832"/>
      <c r="P3312" s="849">
        <v>1</v>
      </c>
      <c r="Q3312" s="849">
        <v>1186.57</v>
      </c>
      <c r="R3312" s="837"/>
      <c r="S3312" s="850">
        <v>1186.57</v>
      </c>
    </row>
    <row r="3313" spans="1:19" ht="14.45" customHeight="1" x14ac:dyDescent="0.2">
      <c r="A3313" s="831" t="s">
        <v>6366</v>
      </c>
      <c r="B3313" s="832" t="s">
        <v>6743</v>
      </c>
      <c r="C3313" s="832" t="s">
        <v>619</v>
      </c>
      <c r="D3313" s="832" t="s">
        <v>3258</v>
      </c>
      <c r="E3313" s="832" t="s">
        <v>6368</v>
      </c>
      <c r="F3313" s="832" t="s">
        <v>6571</v>
      </c>
      <c r="G3313" s="832" t="s">
        <v>6572</v>
      </c>
      <c r="H3313" s="849">
        <v>1</v>
      </c>
      <c r="I3313" s="849">
        <v>1749.08</v>
      </c>
      <c r="J3313" s="832"/>
      <c r="K3313" s="832">
        <v>1749.08</v>
      </c>
      <c r="L3313" s="849"/>
      <c r="M3313" s="849"/>
      <c r="N3313" s="832"/>
      <c r="O3313" s="832"/>
      <c r="P3313" s="849"/>
      <c r="Q3313" s="849"/>
      <c r="R3313" s="837"/>
      <c r="S3313" s="850"/>
    </row>
    <row r="3314" spans="1:19" ht="14.45" customHeight="1" x14ac:dyDescent="0.2">
      <c r="A3314" s="831" t="s">
        <v>6366</v>
      </c>
      <c r="B3314" s="832" t="s">
        <v>6743</v>
      </c>
      <c r="C3314" s="832" t="s">
        <v>619</v>
      </c>
      <c r="D3314" s="832" t="s">
        <v>3258</v>
      </c>
      <c r="E3314" s="832" t="s">
        <v>6644</v>
      </c>
      <c r="F3314" s="832" t="s">
        <v>6756</v>
      </c>
      <c r="G3314" s="832" t="s">
        <v>6757</v>
      </c>
      <c r="H3314" s="849">
        <v>10</v>
      </c>
      <c r="I3314" s="849">
        <v>10217.700000000001</v>
      </c>
      <c r="J3314" s="832">
        <v>0.41666666666666669</v>
      </c>
      <c r="K3314" s="832">
        <v>1021.7700000000001</v>
      </c>
      <c r="L3314" s="849">
        <v>24</v>
      </c>
      <c r="M3314" s="849">
        <v>24522.48</v>
      </c>
      <c r="N3314" s="832">
        <v>1</v>
      </c>
      <c r="O3314" s="832">
        <v>1021.77</v>
      </c>
      <c r="P3314" s="849"/>
      <c r="Q3314" s="849"/>
      <c r="R3314" s="837"/>
      <c r="S3314" s="850"/>
    </row>
    <row r="3315" spans="1:19" ht="14.45" customHeight="1" x14ac:dyDescent="0.2">
      <c r="A3315" s="831" t="s">
        <v>6366</v>
      </c>
      <c r="B3315" s="832" t="s">
        <v>6743</v>
      </c>
      <c r="C3315" s="832" t="s">
        <v>619</v>
      </c>
      <c r="D3315" s="832" t="s">
        <v>3258</v>
      </c>
      <c r="E3315" s="832" t="s">
        <v>6644</v>
      </c>
      <c r="F3315" s="832" t="s">
        <v>6758</v>
      </c>
      <c r="G3315" s="832" t="s">
        <v>6759</v>
      </c>
      <c r="H3315" s="849">
        <v>6</v>
      </c>
      <c r="I3315" s="849">
        <v>12075.42</v>
      </c>
      <c r="J3315" s="832">
        <v>0.54545454545454541</v>
      </c>
      <c r="K3315" s="832">
        <v>2012.57</v>
      </c>
      <c r="L3315" s="849">
        <v>11</v>
      </c>
      <c r="M3315" s="849">
        <v>22138.27</v>
      </c>
      <c r="N3315" s="832">
        <v>1</v>
      </c>
      <c r="O3315" s="832">
        <v>2012.57</v>
      </c>
      <c r="P3315" s="849"/>
      <c r="Q3315" s="849"/>
      <c r="R3315" s="837"/>
      <c r="S3315" s="850"/>
    </row>
    <row r="3316" spans="1:19" ht="14.45" customHeight="1" x14ac:dyDescent="0.2">
      <c r="A3316" s="831" t="s">
        <v>6366</v>
      </c>
      <c r="B3316" s="832" t="s">
        <v>6743</v>
      </c>
      <c r="C3316" s="832" t="s">
        <v>619</v>
      </c>
      <c r="D3316" s="832" t="s">
        <v>3258</v>
      </c>
      <c r="E3316" s="832" t="s">
        <v>6644</v>
      </c>
      <c r="F3316" s="832" t="s">
        <v>6764</v>
      </c>
      <c r="G3316" s="832" t="s">
        <v>6765</v>
      </c>
      <c r="H3316" s="849"/>
      <c r="I3316" s="849"/>
      <c r="J3316" s="832"/>
      <c r="K3316" s="832"/>
      <c r="L3316" s="849"/>
      <c r="M3316" s="849"/>
      <c r="N3316" s="832"/>
      <c r="O3316" s="832"/>
      <c r="P3316" s="849">
        <v>22</v>
      </c>
      <c r="Q3316" s="849">
        <v>31720.61</v>
      </c>
      <c r="R3316" s="837"/>
      <c r="S3316" s="850">
        <v>1441.8459090909091</v>
      </c>
    </row>
    <row r="3317" spans="1:19" ht="14.45" customHeight="1" x14ac:dyDescent="0.2">
      <c r="A3317" s="831" t="s">
        <v>6366</v>
      </c>
      <c r="B3317" s="832" t="s">
        <v>6743</v>
      </c>
      <c r="C3317" s="832" t="s">
        <v>619</v>
      </c>
      <c r="D3317" s="832" t="s">
        <v>3258</v>
      </c>
      <c r="E3317" s="832" t="s">
        <v>6657</v>
      </c>
      <c r="F3317" s="832" t="s">
        <v>6658</v>
      </c>
      <c r="G3317" s="832" t="s">
        <v>6659</v>
      </c>
      <c r="H3317" s="849"/>
      <c r="I3317" s="849"/>
      <c r="J3317" s="832"/>
      <c r="K3317" s="832"/>
      <c r="L3317" s="849">
        <v>2</v>
      </c>
      <c r="M3317" s="849">
        <v>600</v>
      </c>
      <c r="N3317" s="832">
        <v>1</v>
      </c>
      <c r="O3317" s="832">
        <v>300</v>
      </c>
      <c r="P3317" s="849"/>
      <c r="Q3317" s="849"/>
      <c r="R3317" s="837"/>
      <c r="S3317" s="850"/>
    </row>
    <row r="3318" spans="1:19" ht="14.45" customHeight="1" x14ac:dyDescent="0.2">
      <c r="A3318" s="831" t="s">
        <v>6366</v>
      </c>
      <c r="B3318" s="832" t="s">
        <v>6743</v>
      </c>
      <c r="C3318" s="832" t="s">
        <v>619</v>
      </c>
      <c r="D3318" s="832" t="s">
        <v>3258</v>
      </c>
      <c r="E3318" s="832" t="s">
        <v>6657</v>
      </c>
      <c r="F3318" s="832" t="s">
        <v>6662</v>
      </c>
      <c r="G3318" s="832" t="s">
        <v>6663</v>
      </c>
      <c r="H3318" s="849"/>
      <c r="I3318" s="849"/>
      <c r="J3318" s="832"/>
      <c r="K3318" s="832"/>
      <c r="L3318" s="849"/>
      <c r="M3318" s="849"/>
      <c r="N3318" s="832"/>
      <c r="O3318" s="832"/>
      <c r="P3318" s="849">
        <v>1</v>
      </c>
      <c r="Q3318" s="849">
        <v>151</v>
      </c>
      <c r="R3318" s="837"/>
      <c r="S3318" s="850">
        <v>151</v>
      </c>
    </row>
    <row r="3319" spans="1:19" ht="14.45" customHeight="1" x14ac:dyDescent="0.2">
      <c r="A3319" s="831" t="s">
        <v>6366</v>
      </c>
      <c r="B3319" s="832" t="s">
        <v>6743</v>
      </c>
      <c r="C3319" s="832" t="s">
        <v>619</v>
      </c>
      <c r="D3319" s="832" t="s">
        <v>3258</v>
      </c>
      <c r="E3319" s="832" t="s">
        <v>6657</v>
      </c>
      <c r="F3319" s="832" t="s">
        <v>6666</v>
      </c>
      <c r="G3319" s="832" t="s">
        <v>6667</v>
      </c>
      <c r="H3319" s="849">
        <v>24</v>
      </c>
      <c r="I3319" s="849">
        <v>888</v>
      </c>
      <c r="J3319" s="832">
        <v>1.1428571428571428</v>
      </c>
      <c r="K3319" s="832">
        <v>37</v>
      </c>
      <c r="L3319" s="849">
        <v>21</v>
      </c>
      <c r="M3319" s="849">
        <v>777</v>
      </c>
      <c r="N3319" s="832">
        <v>1</v>
      </c>
      <c r="O3319" s="832">
        <v>37</v>
      </c>
      <c r="P3319" s="849">
        <v>14</v>
      </c>
      <c r="Q3319" s="849">
        <v>532</v>
      </c>
      <c r="R3319" s="837">
        <v>0.68468468468468469</v>
      </c>
      <c r="S3319" s="850">
        <v>38</v>
      </c>
    </row>
    <row r="3320" spans="1:19" ht="14.45" customHeight="1" x14ac:dyDescent="0.2">
      <c r="A3320" s="831" t="s">
        <v>6366</v>
      </c>
      <c r="B3320" s="832" t="s">
        <v>6743</v>
      </c>
      <c r="C3320" s="832" t="s">
        <v>619</v>
      </c>
      <c r="D3320" s="832" t="s">
        <v>3258</v>
      </c>
      <c r="E3320" s="832" t="s">
        <v>6657</v>
      </c>
      <c r="F3320" s="832" t="s">
        <v>6674</v>
      </c>
      <c r="G3320" s="832" t="s">
        <v>6675</v>
      </c>
      <c r="H3320" s="849">
        <v>304</v>
      </c>
      <c r="I3320" s="849">
        <v>53808</v>
      </c>
      <c r="J3320" s="832">
        <v>0.70960595030859308</v>
      </c>
      <c r="K3320" s="832">
        <v>177</v>
      </c>
      <c r="L3320" s="849">
        <v>426</v>
      </c>
      <c r="M3320" s="849">
        <v>75828</v>
      </c>
      <c r="N3320" s="832">
        <v>1</v>
      </c>
      <c r="O3320" s="832">
        <v>178</v>
      </c>
      <c r="P3320" s="849">
        <v>195</v>
      </c>
      <c r="Q3320" s="849">
        <v>34905</v>
      </c>
      <c r="R3320" s="837">
        <v>0.46031808830511156</v>
      </c>
      <c r="S3320" s="850">
        <v>179</v>
      </c>
    </row>
    <row r="3321" spans="1:19" ht="14.45" customHeight="1" x14ac:dyDescent="0.2">
      <c r="A3321" s="831" t="s">
        <v>6366</v>
      </c>
      <c r="B3321" s="832" t="s">
        <v>6743</v>
      </c>
      <c r="C3321" s="832" t="s">
        <v>619</v>
      </c>
      <c r="D3321" s="832" t="s">
        <v>3258</v>
      </c>
      <c r="E3321" s="832" t="s">
        <v>6657</v>
      </c>
      <c r="F3321" s="832" t="s">
        <v>6766</v>
      </c>
      <c r="G3321" s="832" t="s">
        <v>6767</v>
      </c>
      <c r="H3321" s="849">
        <v>46</v>
      </c>
      <c r="I3321" s="849">
        <v>57132</v>
      </c>
      <c r="J3321" s="832">
        <v>0.62969943457990274</v>
      </c>
      <c r="K3321" s="832">
        <v>1242</v>
      </c>
      <c r="L3321" s="849">
        <v>73</v>
      </c>
      <c r="M3321" s="849">
        <v>90729</v>
      </c>
      <c r="N3321" s="832">
        <v>1</v>
      </c>
      <c r="O3321" s="832">
        <v>1242.8630136986301</v>
      </c>
      <c r="P3321" s="849">
        <v>24</v>
      </c>
      <c r="Q3321" s="849">
        <v>29928</v>
      </c>
      <c r="R3321" s="837">
        <v>0.32986145554343155</v>
      </c>
      <c r="S3321" s="850">
        <v>1247</v>
      </c>
    </row>
    <row r="3322" spans="1:19" ht="14.45" customHeight="1" x14ac:dyDescent="0.2">
      <c r="A3322" s="831" t="s">
        <v>6366</v>
      </c>
      <c r="B3322" s="832" t="s">
        <v>6743</v>
      </c>
      <c r="C3322" s="832" t="s">
        <v>619</v>
      </c>
      <c r="D3322" s="832" t="s">
        <v>3258</v>
      </c>
      <c r="E3322" s="832" t="s">
        <v>6657</v>
      </c>
      <c r="F3322" s="832" t="s">
        <v>6778</v>
      </c>
      <c r="G3322" s="832" t="s">
        <v>6779</v>
      </c>
      <c r="H3322" s="849">
        <v>17</v>
      </c>
      <c r="I3322" s="849">
        <v>12257</v>
      </c>
      <c r="J3322" s="832">
        <v>0.45764104095881714</v>
      </c>
      <c r="K3322" s="832">
        <v>721</v>
      </c>
      <c r="L3322" s="849">
        <v>37</v>
      </c>
      <c r="M3322" s="849">
        <v>26783</v>
      </c>
      <c r="N3322" s="832">
        <v>1</v>
      </c>
      <c r="O3322" s="832">
        <v>723.8648648648649</v>
      </c>
      <c r="P3322" s="849">
        <v>24</v>
      </c>
      <c r="Q3322" s="849">
        <v>17568</v>
      </c>
      <c r="R3322" s="837">
        <v>0.65593846843146775</v>
      </c>
      <c r="S3322" s="850">
        <v>732</v>
      </c>
    </row>
    <row r="3323" spans="1:19" ht="14.45" customHeight="1" x14ac:dyDescent="0.2">
      <c r="A3323" s="831" t="s">
        <v>6366</v>
      </c>
      <c r="B3323" s="832" t="s">
        <v>6743</v>
      </c>
      <c r="C3323" s="832" t="s">
        <v>619</v>
      </c>
      <c r="D3323" s="832" t="s">
        <v>3258</v>
      </c>
      <c r="E3323" s="832" t="s">
        <v>6657</v>
      </c>
      <c r="F3323" s="832" t="s">
        <v>6680</v>
      </c>
      <c r="G3323" s="832" t="s">
        <v>6681</v>
      </c>
      <c r="H3323" s="849"/>
      <c r="I3323" s="849"/>
      <c r="J3323" s="832"/>
      <c r="K3323" s="832"/>
      <c r="L3323" s="849">
        <v>2</v>
      </c>
      <c r="M3323" s="849">
        <v>488</v>
      </c>
      <c r="N3323" s="832">
        <v>1</v>
      </c>
      <c r="O3323" s="832">
        <v>244</v>
      </c>
      <c r="P3323" s="849"/>
      <c r="Q3323" s="849"/>
      <c r="R3323" s="837"/>
      <c r="S3323" s="850"/>
    </row>
    <row r="3324" spans="1:19" ht="14.45" customHeight="1" x14ac:dyDescent="0.2">
      <c r="A3324" s="831" t="s">
        <v>6366</v>
      </c>
      <c r="B3324" s="832" t="s">
        <v>6743</v>
      </c>
      <c r="C3324" s="832" t="s">
        <v>619</v>
      </c>
      <c r="D3324" s="832" t="s">
        <v>3258</v>
      </c>
      <c r="E3324" s="832" t="s">
        <v>6657</v>
      </c>
      <c r="F3324" s="832" t="s">
        <v>6682</v>
      </c>
      <c r="G3324" s="832" t="s">
        <v>6683</v>
      </c>
      <c r="H3324" s="849">
        <v>391</v>
      </c>
      <c r="I3324" s="849">
        <v>13033.33</v>
      </c>
      <c r="J3324" s="832">
        <v>1.1171432097961198</v>
      </c>
      <c r="K3324" s="832">
        <v>33.333324808184145</v>
      </c>
      <c r="L3324" s="849">
        <v>350</v>
      </c>
      <c r="M3324" s="849">
        <v>11666.66</v>
      </c>
      <c r="N3324" s="832">
        <v>1</v>
      </c>
      <c r="O3324" s="832">
        <v>33.333314285714287</v>
      </c>
      <c r="P3324" s="849">
        <v>238</v>
      </c>
      <c r="Q3324" s="849">
        <v>7933.33</v>
      </c>
      <c r="R3324" s="837">
        <v>0.68000010285720158</v>
      </c>
      <c r="S3324" s="850">
        <v>33.33331932773109</v>
      </c>
    </row>
    <row r="3325" spans="1:19" ht="14.45" customHeight="1" x14ac:dyDescent="0.2">
      <c r="A3325" s="831" t="s">
        <v>6366</v>
      </c>
      <c r="B3325" s="832" t="s">
        <v>6743</v>
      </c>
      <c r="C3325" s="832" t="s">
        <v>619</v>
      </c>
      <c r="D3325" s="832" t="s">
        <v>3258</v>
      </c>
      <c r="E3325" s="832" t="s">
        <v>6657</v>
      </c>
      <c r="F3325" s="832" t="s">
        <v>6684</v>
      </c>
      <c r="G3325" s="832" t="s">
        <v>6685</v>
      </c>
      <c r="H3325" s="849">
        <v>6</v>
      </c>
      <c r="I3325" s="849">
        <v>222</v>
      </c>
      <c r="J3325" s="832">
        <v>1.2</v>
      </c>
      <c r="K3325" s="832">
        <v>37</v>
      </c>
      <c r="L3325" s="849">
        <v>5</v>
      </c>
      <c r="M3325" s="849">
        <v>185</v>
      </c>
      <c r="N3325" s="832">
        <v>1</v>
      </c>
      <c r="O3325" s="832">
        <v>37</v>
      </c>
      <c r="P3325" s="849">
        <v>7</v>
      </c>
      <c r="Q3325" s="849">
        <v>266</v>
      </c>
      <c r="R3325" s="837">
        <v>1.4378378378378378</v>
      </c>
      <c r="S3325" s="850">
        <v>38</v>
      </c>
    </row>
    <row r="3326" spans="1:19" ht="14.45" customHeight="1" x14ac:dyDescent="0.2">
      <c r="A3326" s="831" t="s">
        <v>6366</v>
      </c>
      <c r="B3326" s="832" t="s">
        <v>6743</v>
      </c>
      <c r="C3326" s="832" t="s">
        <v>619</v>
      </c>
      <c r="D3326" s="832" t="s">
        <v>3258</v>
      </c>
      <c r="E3326" s="832" t="s">
        <v>6657</v>
      </c>
      <c r="F3326" s="832" t="s">
        <v>6688</v>
      </c>
      <c r="G3326" s="832" t="s">
        <v>6689</v>
      </c>
      <c r="H3326" s="849">
        <v>3</v>
      </c>
      <c r="I3326" s="849">
        <v>96</v>
      </c>
      <c r="J3326" s="832">
        <v>0.5</v>
      </c>
      <c r="K3326" s="832">
        <v>32</v>
      </c>
      <c r="L3326" s="849">
        <v>6</v>
      </c>
      <c r="M3326" s="849">
        <v>192</v>
      </c>
      <c r="N3326" s="832">
        <v>1</v>
      </c>
      <c r="O3326" s="832">
        <v>32</v>
      </c>
      <c r="P3326" s="849">
        <v>2</v>
      </c>
      <c r="Q3326" s="849">
        <v>66</v>
      </c>
      <c r="R3326" s="837">
        <v>0.34375</v>
      </c>
      <c r="S3326" s="850">
        <v>33</v>
      </c>
    </row>
    <row r="3327" spans="1:19" ht="14.45" customHeight="1" x14ac:dyDescent="0.2">
      <c r="A3327" s="831" t="s">
        <v>6366</v>
      </c>
      <c r="B3327" s="832" t="s">
        <v>6743</v>
      </c>
      <c r="C3327" s="832" t="s">
        <v>619</v>
      </c>
      <c r="D3327" s="832" t="s">
        <v>3258</v>
      </c>
      <c r="E3327" s="832" t="s">
        <v>6657</v>
      </c>
      <c r="F3327" s="832" t="s">
        <v>6690</v>
      </c>
      <c r="G3327" s="832" t="s">
        <v>6691</v>
      </c>
      <c r="H3327" s="849">
        <v>90</v>
      </c>
      <c r="I3327" s="849">
        <v>31950</v>
      </c>
      <c r="J3327" s="832">
        <v>0.59602649006622521</v>
      </c>
      <c r="K3327" s="832">
        <v>355</v>
      </c>
      <c r="L3327" s="849">
        <v>151</v>
      </c>
      <c r="M3327" s="849">
        <v>53605</v>
      </c>
      <c r="N3327" s="832">
        <v>1</v>
      </c>
      <c r="O3327" s="832">
        <v>355</v>
      </c>
      <c r="P3327" s="849">
        <v>82</v>
      </c>
      <c r="Q3327" s="849">
        <v>29356</v>
      </c>
      <c r="R3327" s="837">
        <v>0.54763548176476073</v>
      </c>
      <c r="S3327" s="850">
        <v>358</v>
      </c>
    </row>
    <row r="3328" spans="1:19" ht="14.45" customHeight="1" x14ac:dyDescent="0.2">
      <c r="A3328" s="831" t="s">
        <v>6366</v>
      </c>
      <c r="B3328" s="832" t="s">
        <v>6743</v>
      </c>
      <c r="C3328" s="832" t="s">
        <v>619</v>
      </c>
      <c r="D3328" s="832" t="s">
        <v>3258</v>
      </c>
      <c r="E3328" s="832" t="s">
        <v>6657</v>
      </c>
      <c r="F3328" s="832" t="s">
        <v>6694</v>
      </c>
      <c r="G3328" s="832" t="s">
        <v>6695</v>
      </c>
      <c r="H3328" s="849">
        <v>5</v>
      </c>
      <c r="I3328" s="849">
        <v>660</v>
      </c>
      <c r="J3328" s="832">
        <v>0.35714285714285715</v>
      </c>
      <c r="K3328" s="832">
        <v>132</v>
      </c>
      <c r="L3328" s="849">
        <v>14</v>
      </c>
      <c r="M3328" s="849">
        <v>1848</v>
      </c>
      <c r="N3328" s="832">
        <v>1</v>
      </c>
      <c r="O3328" s="832">
        <v>132</v>
      </c>
      <c r="P3328" s="849">
        <v>1</v>
      </c>
      <c r="Q3328" s="849">
        <v>135</v>
      </c>
      <c r="R3328" s="837">
        <v>7.3051948051948049E-2</v>
      </c>
      <c r="S3328" s="850">
        <v>135</v>
      </c>
    </row>
    <row r="3329" spans="1:19" ht="14.45" customHeight="1" x14ac:dyDescent="0.2">
      <c r="A3329" s="831" t="s">
        <v>6366</v>
      </c>
      <c r="B3329" s="832" t="s">
        <v>6743</v>
      </c>
      <c r="C3329" s="832" t="s">
        <v>619</v>
      </c>
      <c r="D3329" s="832" t="s">
        <v>3258</v>
      </c>
      <c r="E3329" s="832" t="s">
        <v>6657</v>
      </c>
      <c r="F3329" s="832" t="s">
        <v>6786</v>
      </c>
      <c r="G3329" s="832" t="s">
        <v>6787</v>
      </c>
      <c r="H3329" s="849">
        <v>11</v>
      </c>
      <c r="I3329" s="849">
        <v>5929</v>
      </c>
      <c r="J3329" s="832">
        <v>0.54898148148148151</v>
      </c>
      <c r="K3329" s="832">
        <v>539</v>
      </c>
      <c r="L3329" s="849">
        <v>20</v>
      </c>
      <c r="M3329" s="849">
        <v>10800</v>
      </c>
      <c r="N3329" s="832">
        <v>1</v>
      </c>
      <c r="O3329" s="832">
        <v>540</v>
      </c>
      <c r="P3329" s="849">
        <v>21</v>
      </c>
      <c r="Q3329" s="849">
        <v>11403</v>
      </c>
      <c r="R3329" s="837">
        <v>1.0558333333333334</v>
      </c>
      <c r="S3329" s="850">
        <v>543</v>
      </c>
    </row>
    <row r="3330" spans="1:19" ht="14.45" customHeight="1" x14ac:dyDescent="0.2">
      <c r="A3330" s="831" t="s">
        <v>6366</v>
      </c>
      <c r="B3330" s="832" t="s">
        <v>6743</v>
      </c>
      <c r="C3330" s="832" t="s">
        <v>619</v>
      </c>
      <c r="D3330" s="832" t="s">
        <v>3258</v>
      </c>
      <c r="E3330" s="832" t="s">
        <v>6657</v>
      </c>
      <c r="F3330" s="832" t="s">
        <v>6700</v>
      </c>
      <c r="G3330" s="832" t="s">
        <v>6701</v>
      </c>
      <c r="H3330" s="849"/>
      <c r="I3330" s="849"/>
      <c r="J3330" s="832"/>
      <c r="K3330" s="832"/>
      <c r="L3330" s="849">
        <v>1</v>
      </c>
      <c r="M3330" s="849">
        <v>59</v>
      </c>
      <c r="N3330" s="832">
        <v>1</v>
      </c>
      <c r="O3330" s="832">
        <v>59</v>
      </c>
      <c r="P3330" s="849"/>
      <c r="Q3330" s="849"/>
      <c r="R3330" s="837"/>
      <c r="S3330" s="850"/>
    </row>
    <row r="3331" spans="1:19" ht="14.45" customHeight="1" x14ac:dyDescent="0.2">
      <c r="A3331" s="831" t="s">
        <v>6366</v>
      </c>
      <c r="B3331" s="832" t="s">
        <v>6743</v>
      </c>
      <c r="C3331" s="832" t="s">
        <v>619</v>
      </c>
      <c r="D3331" s="832" t="s">
        <v>3258</v>
      </c>
      <c r="E3331" s="832" t="s">
        <v>6657</v>
      </c>
      <c r="F3331" s="832" t="s">
        <v>6706</v>
      </c>
      <c r="G3331" s="832" t="s">
        <v>6707</v>
      </c>
      <c r="H3331" s="849">
        <v>1</v>
      </c>
      <c r="I3331" s="849">
        <v>116</v>
      </c>
      <c r="J3331" s="832"/>
      <c r="K3331" s="832">
        <v>116</v>
      </c>
      <c r="L3331" s="849"/>
      <c r="M3331" s="849"/>
      <c r="N3331" s="832"/>
      <c r="O3331" s="832"/>
      <c r="P3331" s="849"/>
      <c r="Q3331" s="849"/>
      <c r="R3331" s="837"/>
      <c r="S3331" s="850"/>
    </row>
    <row r="3332" spans="1:19" ht="14.45" customHeight="1" x14ac:dyDescent="0.2">
      <c r="A3332" s="831" t="s">
        <v>6366</v>
      </c>
      <c r="B3332" s="832" t="s">
        <v>6743</v>
      </c>
      <c r="C3332" s="832" t="s">
        <v>619</v>
      </c>
      <c r="D3332" s="832" t="s">
        <v>3258</v>
      </c>
      <c r="E3332" s="832" t="s">
        <v>6657</v>
      </c>
      <c r="F3332" s="832" t="s">
        <v>6788</v>
      </c>
      <c r="G3332" s="832" t="s">
        <v>6789</v>
      </c>
      <c r="H3332" s="849">
        <v>38</v>
      </c>
      <c r="I3332" s="849">
        <v>145540</v>
      </c>
      <c r="J3332" s="832">
        <v>1.0550046392948271</v>
      </c>
      <c r="K3332" s="832">
        <v>3830</v>
      </c>
      <c r="L3332" s="849">
        <v>36</v>
      </c>
      <c r="M3332" s="849">
        <v>137952</v>
      </c>
      <c r="N3332" s="832">
        <v>1</v>
      </c>
      <c r="O3332" s="832">
        <v>3832</v>
      </c>
      <c r="P3332" s="849">
        <v>15</v>
      </c>
      <c r="Q3332" s="849">
        <v>57585</v>
      </c>
      <c r="R3332" s="837">
        <v>0.41742780097425192</v>
      </c>
      <c r="S3332" s="850">
        <v>3839</v>
      </c>
    </row>
    <row r="3333" spans="1:19" ht="14.45" customHeight="1" x14ac:dyDescent="0.2">
      <c r="A3333" s="831" t="s">
        <v>6366</v>
      </c>
      <c r="B3333" s="832" t="s">
        <v>6743</v>
      </c>
      <c r="C3333" s="832" t="s">
        <v>619</v>
      </c>
      <c r="D3333" s="832" t="s">
        <v>3258</v>
      </c>
      <c r="E3333" s="832" t="s">
        <v>6657</v>
      </c>
      <c r="F3333" s="832" t="s">
        <v>6790</v>
      </c>
      <c r="G3333" s="832" t="s">
        <v>6791</v>
      </c>
      <c r="H3333" s="849">
        <v>112</v>
      </c>
      <c r="I3333" s="849">
        <v>217728</v>
      </c>
      <c r="J3333" s="832">
        <v>0.69529451212696991</v>
      </c>
      <c r="K3333" s="832">
        <v>1944</v>
      </c>
      <c r="L3333" s="849">
        <v>161</v>
      </c>
      <c r="M3333" s="849">
        <v>313145</v>
      </c>
      <c r="N3333" s="832">
        <v>1</v>
      </c>
      <c r="O3333" s="832">
        <v>1945</v>
      </c>
      <c r="P3333" s="849">
        <v>91</v>
      </c>
      <c r="Q3333" s="849">
        <v>177450</v>
      </c>
      <c r="R3333" s="837">
        <v>0.56667039231027161</v>
      </c>
      <c r="S3333" s="850">
        <v>1950</v>
      </c>
    </row>
    <row r="3334" spans="1:19" ht="14.45" customHeight="1" x14ac:dyDescent="0.2">
      <c r="A3334" s="831" t="s">
        <v>6366</v>
      </c>
      <c r="B3334" s="832" t="s">
        <v>6743</v>
      </c>
      <c r="C3334" s="832" t="s">
        <v>619</v>
      </c>
      <c r="D3334" s="832" t="s">
        <v>3258</v>
      </c>
      <c r="E3334" s="832" t="s">
        <v>6657</v>
      </c>
      <c r="F3334" s="832" t="s">
        <v>6809</v>
      </c>
      <c r="G3334" s="832" t="s">
        <v>6810</v>
      </c>
      <c r="H3334" s="849">
        <v>16</v>
      </c>
      <c r="I3334" s="849">
        <v>133216</v>
      </c>
      <c r="J3334" s="832">
        <v>0.72692349667139589</v>
      </c>
      <c r="K3334" s="832">
        <v>8326</v>
      </c>
      <c r="L3334" s="849">
        <v>22</v>
      </c>
      <c r="M3334" s="849">
        <v>183260</v>
      </c>
      <c r="N3334" s="832">
        <v>1</v>
      </c>
      <c r="O3334" s="832">
        <v>8330</v>
      </c>
      <c r="P3334" s="849">
        <v>12</v>
      </c>
      <c r="Q3334" s="849">
        <v>100152</v>
      </c>
      <c r="R3334" s="837">
        <v>0.54650223725853975</v>
      </c>
      <c r="S3334" s="850">
        <v>8346</v>
      </c>
    </row>
    <row r="3335" spans="1:19" ht="14.45" customHeight="1" x14ac:dyDescent="0.2">
      <c r="A3335" s="831" t="s">
        <v>6366</v>
      </c>
      <c r="B3335" s="832" t="s">
        <v>6743</v>
      </c>
      <c r="C3335" s="832" t="s">
        <v>619</v>
      </c>
      <c r="D3335" s="832" t="s">
        <v>3258</v>
      </c>
      <c r="E3335" s="832" t="s">
        <v>6657</v>
      </c>
      <c r="F3335" s="832" t="s">
        <v>6794</v>
      </c>
      <c r="G3335" s="832" t="s">
        <v>6795</v>
      </c>
      <c r="H3335" s="849">
        <v>11</v>
      </c>
      <c r="I3335" s="849">
        <v>3311</v>
      </c>
      <c r="J3335" s="832">
        <v>1.1000000000000001</v>
      </c>
      <c r="K3335" s="832">
        <v>301</v>
      </c>
      <c r="L3335" s="849">
        <v>10</v>
      </c>
      <c r="M3335" s="849">
        <v>3010</v>
      </c>
      <c r="N3335" s="832">
        <v>1</v>
      </c>
      <c r="O3335" s="832">
        <v>301</v>
      </c>
      <c r="P3335" s="849">
        <v>9</v>
      </c>
      <c r="Q3335" s="849">
        <v>2736</v>
      </c>
      <c r="R3335" s="837">
        <v>0.90897009966777409</v>
      </c>
      <c r="S3335" s="850">
        <v>304</v>
      </c>
    </row>
    <row r="3336" spans="1:19" ht="14.45" customHeight="1" x14ac:dyDescent="0.2">
      <c r="A3336" s="831" t="s">
        <v>6366</v>
      </c>
      <c r="B3336" s="832" t="s">
        <v>6743</v>
      </c>
      <c r="C3336" s="832" t="s">
        <v>619</v>
      </c>
      <c r="D3336" s="832" t="s">
        <v>3259</v>
      </c>
      <c r="E3336" s="832" t="s">
        <v>6644</v>
      </c>
      <c r="F3336" s="832" t="s">
        <v>6756</v>
      </c>
      <c r="G3336" s="832" t="s">
        <v>6757</v>
      </c>
      <c r="H3336" s="849">
        <v>14</v>
      </c>
      <c r="I3336" s="849">
        <v>14304.779999999999</v>
      </c>
      <c r="J3336" s="832">
        <v>0.69999999999999984</v>
      </c>
      <c r="K3336" s="832">
        <v>1021.7699999999999</v>
      </c>
      <c r="L3336" s="849">
        <v>20</v>
      </c>
      <c r="M3336" s="849">
        <v>20435.400000000001</v>
      </c>
      <c r="N3336" s="832">
        <v>1</v>
      </c>
      <c r="O3336" s="832">
        <v>1021.7700000000001</v>
      </c>
      <c r="P3336" s="849"/>
      <c r="Q3336" s="849"/>
      <c r="R3336" s="837"/>
      <c r="S3336" s="850"/>
    </row>
    <row r="3337" spans="1:19" ht="14.45" customHeight="1" x14ac:dyDescent="0.2">
      <c r="A3337" s="831" t="s">
        <v>6366</v>
      </c>
      <c r="B3337" s="832" t="s">
        <v>6743</v>
      </c>
      <c r="C3337" s="832" t="s">
        <v>619</v>
      </c>
      <c r="D3337" s="832" t="s">
        <v>3259</v>
      </c>
      <c r="E3337" s="832" t="s">
        <v>6644</v>
      </c>
      <c r="F3337" s="832" t="s">
        <v>6758</v>
      </c>
      <c r="G3337" s="832" t="s">
        <v>6759</v>
      </c>
      <c r="H3337" s="849"/>
      <c r="I3337" s="849"/>
      <c r="J3337" s="832"/>
      <c r="K3337" s="832"/>
      <c r="L3337" s="849">
        <v>2</v>
      </c>
      <c r="M3337" s="849">
        <v>4025.14</v>
      </c>
      <c r="N3337" s="832">
        <v>1</v>
      </c>
      <c r="O3337" s="832">
        <v>2012.57</v>
      </c>
      <c r="P3337" s="849"/>
      <c r="Q3337" s="849"/>
      <c r="R3337" s="837"/>
      <c r="S3337" s="850"/>
    </row>
    <row r="3338" spans="1:19" ht="14.45" customHeight="1" x14ac:dyDescent="0.2">
      <c r="A3338" s="831" t="s">
        <v>6366</v>
      </c>
      <c r="B3338" s="832" t="s">
        <v>6743</v>
      </c>
      <c r="C3338" s="832" t="s">
        <v>619</v>
      </c>
      <c r="D3338" s="832" t="s">
        <v>3259</v>
      </c>
      <c r="E3338" s="832" t="s">
        <v>6644</v>
      </c>
      <c r="F3338" s="832" t="s">
        <v>6762</v>
      </c>
      <c r="G3338" s="832" t="s">
        <v>6763</v>
      </c>
      <c r="H3338" s="849"/>
      <c r="I3338" s="849"/>
      <c r="J3338" s="832"/>
      <c r="K3338" s="832"/>
      <c r="L3338" s="849"/>
      <c r="M3338" s="849"/>
      <c r="N3338" s="832"/>
      <c r="O3338" s="832"/>
      <c r="P3338" s="849">
        <v>1</v>
      </c>
      <c r="Q3338" s="849">
        <v>2950.46</v>
      </c>
      <c r="R3338" s="837"/>
      <c r="S3338" s="850">
        <v>2950.46</v>
      </c>
    </row>
    <row r="3339" spans="1:19" ht="14.45" customHeight="1" x14ac:dyDescent="0.2">
      <c r="A3339" s="831" t="s">
        <v>6366</v>
      </c>
      <c r="B3339" s="832" t="s">
        <v>6743</v>
      </c>
      <c r="C3339" s="832" t="s">
        <v>619</v>
      </c>
      <c r="D3339" s="832" t="s">
        <v>3259</v>
      </c>
      <c r="E3339" s="832" t="s">
        <v>6644</v>
      </c>
      <c r="F3339" s="832" t="s">
        <v>6764</v>
      </c>
      <c r="G3339" s="832" t="s">
        <v>6765</v>
      </c>
      <c r="H3339" s="849"/>
      <c r="I3339" s="849"/>
      <c r="J3339" s="832"/>
      <c r="K3339" s="832"/>
      <c r="L3339" s="849"/>
      <c r="M3339" s="849"/>
      <c r="N3339" s="832"/>
      <c r="O3339" s="832"/>
      <c r="P3339" s="849">
        <v>15</v>
      </c>
      <c r="Q3339" s="849">
        <v>23498.7</v>
      </c>
      <c r="R3339" s="837"/>
      <c r="S3339" s="850">
        <v>1566.5800000000002</v>
      </c>
    </row>
    <row r="3340" spans="1:19" ht="14.45" customHeight="1" x14ac:dyDescent="0.2">
      <c r="A3340" s="831" t="s">
        <v>6366</v>
      </c>
      <c r="B3340" s="832" t="s">
        <v>6743</v>
      </c>
      <c r="C3340" s="832" t="s">
        <v>619</v>
      </c>
      <c r="D3340" s="832" t="s">
        <v>3259</v>
      </c>
      <c r="E3340" s="832" t="s">
        <v>6657</v>
      </c>
      <c r="F3340" s="832" t="s">
        <v>6666</v>
      </c>
      <c r="G3340" s="832" t="s">
        <v>6667</v>
      </c>
      <c r="H3340" s="849">
        <v>73</v>
      </c>
      <c r="I3340" s="849">
        <v>2701</v>
      </c>
      <c r="J3340" s="832">
        <v>1.140625</v>
      </c>
      <c r="K3340" s="832">
        <v>37</v>
      </c>
      <c r="L3340" s="849">
        <v>64</v>
      </c>
      <c r="M3340" s="849">
        <v>2368</v>
      </c>
      <c r="N3340" s="832">
        <v>1</v>
      </c>
      <c r="O3340" s="832">
        <v>37</v>
      </c>
      <c r="P3340" s="849">
        <v>50</v>
      </c>
      <c r="Q3340" s="849">
        <v>1900</v>
      </c>
      <c r="R3340" s="837">
        <v>0.80236486486486491</v>
      </c>
      <c r="S3340" s="850">
        <v>38</v>
      </c>
    </row>
    <row r="3341" spans="1:19" ht="14.45" customHeight="1" x14ac:dyDescent="0.2">
      <c r="A3341" s="831" t="s">
        <v>6366</v>
      </c>
      <c r="B3341" s="832" t="s">
        <v>6743</v>
      </c>
      <c r="C3341" s="832" t="s">
        <v>619</v>
      </c>
      <c r="D3341" s="832" t="s">
        <v>3259</v>
      </c>
      <c r="E3341" s="832" t="s">
        <v>6657</v>
      </c>
      <c r="F3341" s="832" t="s">
        <v>6674</v>
      </c>
      <c r="G3341" s="832" t="s">
        <v>6675</v>
      </c>
      <c r="H3341" s="849">
        <v>488</v>
      </c>
      <c r="I3341" s="849">
        <v>86376</v>
      </c>
      <c r="J3341" s="832">
        <v>1.1636892733004607</v>
      </c>
      <c r="K3341" s="832">
        <v>177</v>
      </c>
      <c r="L3341" s="849">
        <v>417</v>
      </c>
      <c r="M3341" s="849">
        <v>74226</v>
      </c>
      <c r="N3341" s="832">
        <v>1</v>
      </c>
      <c r="O3341" s="832">
        <v>178</v>
      </c>
      <c r="P3341" s="849">
        <v>341</v>
      </c>
      <c r="Q3341" s="849">
        <v>61039</v>
      </c>
      <c r="R3341" s="837">
        <v>0.82233988090426535</v>
      </c>
      <c r="S3341" s="850">
        <v>179</v>
      </c>
    </row>
    <row r="3342" spans="1:19" ht="14.45" customHeight="1" x14ac:dyDescent="0.2">
      <c r="A3342" s="831" t="s">
        <v>6366</v>
      </c>
      <c r="B3342" s="832" t="s">
        <v>6743</v>
      </c>
      <c r="C3342" s="832" t="s">
        <v>619</v>
      </c>
      <c r="D3342" s="832" t="s">
        <v>3259</v>
      </c>
      <c r="E3342" s="832" t="s">
        <v>6657</v>
      </c>
      <c r="F3342" s="832" t="s">
        <v>6768</v>
      </c>
      <c r="G3342" s="832" t="s">
        <v>6769</v>
      </c>
      <c r="H3342" s="849">
        <v>3</v>
      </c>
      <c r="I3342" s="849">
        <v>2145</v>
      </c>
      <c r="J3342" s="832"/>
      <c r="K3342" s="832">
        <v>715</v>
      </c>
      <c r="L3342" s="849"/>
      <c r="M3342" s="849"/>
      <c r="N3342" s="832"/>
      <c r="O3342" s="832"/>
      <c r="P3342" s="849">
        <v>5</v>
      </c>
      <c r="Q3342" s="849">
        <v>3575</v>
      </c>
      <c r="R3342" s="837"/>
      <c r="S3342" s="850">
        <v>715</v>
      </c>
    </row>
    <row r="3343" spans="1:19" ht="14.45" customHeight="1" x14ac:dyDescent="0.2">
      <c r="A3343" s="831" t="s">
        <v>6366</v>
      </c>
      <c r="B3343" s="832" t="s">
        <v>6743</v>
      </c>
      <c r="C3343" s="832" t="s">
        <v>619</v>
      </c>
      <c r="D3343" s="832" t="s">
        <v>3259</v>
      </c>
      <c r="E3343" s="832" t="s">
        <v>6657</v>
      </c>
      <c r="F3343" s="832" t="s">
        <v>6770</v>
      </c>
      <c r="G3343" s="832" t="s">
        <v>6771</v>
      </c>
      <c r="H3343" s="849">
        <v>59</v>
      </c>
      <c r="I3343" s="849">
        <v>37229</v>
      </c>
      <c r="J3343" s="832">
        <v>1.0156318201658665</v>
      </c>
      <c r="K3343" s="832">
        <v>631</v>
      </c>
      <c r="L3343" s="849">
        <v>58</v>
      </c>
      <c r="M3343" s="849">
        <v>36656</v>
      </c>
      <c r="N3343" s="832">
        <v>1</v>
      </c>
      <c r="O3343" s="832">
        <v>632</v>
      </c>
      <c r="P3343" s="849">
        <v>50</v>
      </c>
      <c r="Q3343" s="849">
        <v>31650</v>
      </c>
      <c r="R3343" s="837">
        <v>0.86343299869052814</v>
      </c>
      <c r="S3343" s="850">
        <v>633</v>
      </c>
    </row>
    <row r="3344" spans="1:19" ht="14.45" customHeight="1" x14ac:dyDescent="0.2">
      <c r="A3344" s="831" t="s">
        <v>6366</v>
      </c>
      <c r="B3344" s="832" t="s">
        <v>6743</v>
      </c>
      <c r="C3344" s="832" t="s">
        <v>619</v>
      </c>
      <c r="D3344" s="832" t="s">
        <v>3259</v>
      </c>
      <c r="E3344" s="832" t="s">
        <v>6657</v>
      </c>
      <c r="F3344" s="832" t="s">
        <v>6774</v>
      </c>
      <c r="G3344" s="832" t="s">
        <v>6775</v>
      </c>
      <c r="H3344" s="849">
        <v>22</v>
      </c>
      <c r="I3344" s="849">
        <v>146916</v>
      </c>
      <c r="J3344" s="832">
        <v>1.3743825774584644</v>
      </c>
      <c r="K3344" s="832">
        <v>6678</v>
      </c>
      <c r="L3344" s="849">
        <v>16</v>
      </c>
      <c r="M3344" s="849">
        <v>106896</v>
      </c>
      <c r="N3344" s="832">
        <v>1</v>
      </c>
      <c r="O3344" s="832">
        <v>6681</v>
      </c>
      <c r="P3344" s="849">
        <v>5</v>
      </c>
      <c r="Q3344" s="849">
        <v>33475</v>
      </c>
      <c r="R3344" s="837">
        <v>0.31315484208950756</v>
      </c>
      <c r="S3344" s="850">
        <v>6695</v>
      </c>
    </row>
    <row r="3345" spans="1:19" ht="14.45" customHeight="1" x14ac:dyDescent="0.2">
      <c r="A3345" s="831" t="s">
        <v>6366</v>
      </c>
      <c r="B3345" s="832" t="s">
        <v>6743</v>
      </c>
      <c r="C3345" s="832" t="s">
        <v>619</v>
      </c>
      <c r="D3345" s="832" t="s">
        <v>3259</v>
      </c>
      <c r="E3345" s="832" t="s">
        <v>6657</v>
      </c>
      <c r="F3345" s="832" t="s">
        <v>6803</v>
      </c>
      <c r="G3345" s="832" t="s">
        <v>6804</v>
      </c>
      <c r="H3345" s="849"/>
      <c r="I3345" s="849"/>
      <c r="J3345" s="832"/>
      <c r="K3345" s="832"/>
      <c r="L3345" s="849"/>
      <c r="M3345" s="849"/>
      <c r="N3345" s="832"/>
      <c r="O3345" s="832"/>
      <c r="P3345" s="849">
        <v>1</v>
      </c>
      <c r="Q3345" s="849">
        <v>2901</v>
      </c>
      <c r="R3345" s="837"/>
      <c r="S3345" s="850">
        <v>2901</v>
      </c>
    </row>
    <row r="3346" spans="1:19" ht="14.45" customHeight="1" x14ac:dyDescent="0.2">
      <c r="A3346" s="831" t="s">
        <v>6366</v>
      </c>
      <c r="B3346" s="832" t="s">
        <v>6743</v>
      </c>
      <c r="C3346" s="832" t="s">
        <v>619</v>
      </c>
      <c r="D3346" s="832" t="s">
        <v>3259</v>
      </c>
      <c r="E3346" s="832" t="s">
        <v>6657</v>
      </c>
      <c r="F3346" s="832" t="s">
        <v>6778</v>
      </c>
      <c r="G3346" s="832" t="s">
        <v>6779</v>
      </c>
      <c r="H3346" s="849">
        <v>18</v>
      </c>
      <c r="I3346" s="849">
        <v>12978</v>
      </c>
      <c r="J3346" s="832">
        <v>0.74697824335213536</v>
      </c>
      <c r="K3346" s="832">
        <v>721</v>
      </c>
      <c r="L3346" s="849">
        <v>24</v>
      </c>
      <c r="M3346" s="849">
        <v>17374</v>
      </c>
      <c r="N3346" s="832">
        <v>1</v>
      </c>
      <c r="O3346" s="832">
        <v>723.91666666666663</v>
      </c>
      <c r="P3346" s="849">
        <v>18</v>
      </c>
      <c r="Q3346" s="849">
        <v>13176</v>
      </c>
      <c r="R3346" s="837">
        <v>0.7583745827097963</v>
      </c>
      <c r="S3346" s="850">
        <v>732</v>
      </c>
    </row>
    <row r="3347" spans="1:19" ht="14.45" customHeight="1" x14ac:dyDescent="0.2">
      <c r="A3347" s="831" t="s">
        <v>6366</v>
      </c>
      <c r="B3347" s="832" t="s">
        <v>6743</v>
      </c>
      <c r="C3347" s="832" t="s">
        <v>619</v>
      </c>
      <c r="D3347" s="832" t="s">
        <v>3259</v>
      </c>
      <c r="E3347" s="832" t="s">
        <v>6657</v>
      </c>
      <c r="F3347" s="832" t="s">
        <v>6780</v>
      </c>
      <c r="G3347" s="832" t="s">
        <v>6781</v>
      </c>
      <c r="H3347" s="849"/>
      <c r="I3347" s="849"/>
      <c r="J3347" s="832"/>
      <c r="K3347" s="832"/>
      <c r="L3347" s="849">
        <v>10</v>
      </c>
      <c r="M3347" s="849">
        <v>8790</v>
      </c>
      <c r="N3347" s="832">
        <v>1</v>
      </c>
      <c r="O3347" s="832">
        <v>879</v>
      </c>
      <c r="P3347" s="849"/>
      <c r="Q3347" s="849"/>
      <c r="R3347" s="837"/>
      <c r="S3347" s="850"/>
    </row>
    <row r="3348" spans="1:19" ht="14.45" customHeight="1" x14ac:dyDescent="0.2">
      <c r="A3348" s="831" t="s">
        <v>6366</v>
      </c>
      <c r="B3348" s="832" t="s">
        <v>6743</v>
      </c>
      <c r="C3348" s="832" t="s">
        <v>619</v>
      </c>
      <c r="D3348" s="832" t="s">
        <v>3259</v>
      </c>
      <c r="E3348" s="832" t="s">
        <v>6657</v>
      </c>
      <c r="F3348" s="832" t="s">
        <v>6682</v>
      </c>
      <c r="G3348" s="832" t="s">
        <v>6683</v>
      </c>
      <c r="H3348" s="849">
        <v>633</v>
      </c>
      <c r="I3348" s="849">
        <v>21100.000000000004</v>
      </c>
      <c r="J3348" s="832">
        <v>1.6106882524337809</v>
      </c>
      <c r="K3348" s="832">
        <v>33.333333333333336</v>
      </c>
      <c r="L3348" s="849">
        <v>393</v>
      </c>
      <c r="M3348" s="849">
        <v>13099.99</v>
      </c>
      <c r="N3348" s="832">
        <v>1</v>
      </c>
      <c r="O3348" s="832">
        <v>33.333307888040714</v>
      </c>
      <c r="P3348" s="849">
        <v>326</v>
      </c>
      <c r="Q3348" s="849">
        <v>10866.66</v>
      </c>
      <c r="R3348" s="837">
        <v>0.82951666375317845</v>
      </c>
      <c r="S3348" s="850">
        <v>33.333312883435582</v>
      </c>
    </row>
    <row r="3349" spans="1:19" ht="14.45" customHeight="1" x14ac:dyDescent="0.2">
      <c r="A3349" s="831" t="s">
        <v>6366</v>
      </c>
      <c r="B3349" s="832" t="s">
        <v>6743</v>
      </c>
      <c r="C3349" s="832" t="s">
        <v>619</v>
      </c>
      <c r="D3349" s="832" t="s">
        <v>3259</v>
      </c>
      <c r="E3349" s="832" t="s">
        <v>6657</v>
      </c>
      <c r="F3349" s="832" t="s">
        <v>6782</v>
      </c>
      <c r="G3349" s="832" t="s">
        <v>6783</v>
      </c>
      <c r="H3349" s="849">
        <v>57</v>
      </c>
      <c r="I3349" s="849">
        <v>53523</v>
      </c>
      <c r="J3349" s="832">
        <v>1.6764705882352942</v>
      </c>
      <c r="K3349" s="832">
        <v>939</v>
      </c>
      <c r="L3349" s="849">
        <v>34</v>
      </c>
      <c r="M3349" s="849">
        <v>31926</v>
      </c>
      <c r="N3349" s="832">
        <v>1</v>
      </c>
      <c r="O3349" s="832">
        <v>939</v>
      </c>
      <c r="P3349" s="849">
        <v>19</v>
      </c>
      <c r="Q3349" s="849">
        <v>17898</v>
      </c>
      <c r="R3349" s="837">
        <v>0.56060890809998121</v>
      </c>
      <c r="S3349" s="850">
        <v>942</v>
      </c>
    </row>
    <row r="3350" spans="1:19" ht="14.45" customHeight="1" x14ac:dyDescent="0.2">
      <c r="A3350" s="831" t="s">
        <v>6366</v>
      </c>
      <c r="B3350" s="832" t="s">
        <v>6743</v>
      </c>
      <c r="C3350" s="832" t="s">
        <v>619</v>
      </c>
      <c r="D3350" s="832" t="s">
        <v>3259</v>
      </c>
      <c r="E3350" s="832" t="s">
        <v>6657</v>
      </c>
      <c r="F3350" s="832" t="s">
        <v>6690</v>
      </c>
      <c r="G3350" s="832" t="s">
        <v>6691</v>
      </c>
      <c r="H3350" s="849">
        <v>145</v>
      </c>
      <c r="I3350" s="849">
        <v>51475</v>
      </c>
      <c r="J3350" s="832">
        <v>1.2946428571428572</v>
      </c>
      <c r="K3350" s="832">
        <v>355</v>
      </c>
      <c r="L3350" s="849">
        <v>112</v>
      </c>
      <c r="M3350" s="849">
        <v>39760</v>
      </c>
      <c r="N3350" s="832">
        <v>1</v>
      </c>
      <c r="O3350" s="832">
        <v>355</v>
      </c>
      <c r="P3350" s="849">
        <v>63</v>
      </c>
      <c r="Q3350" s="849">
        <v>22554</v>
      </c>
      <c r="R3350" s="837">
        <v>0.56725352112676053</v>
      </c>
      <c r="S3350" s="850">
        <v>358</v>
      </c>
    </row>
    <row r="3351" spans="1:19" ht="14.45" customHeight="1" x14ac:dyDescent="0.2">
      <c r="A3351" s="831" t="s">
        <v>6366</v>
      </c>
      <c r="B3351" s="832" t="s">
        <v>6743</v>
      </c>
      <c r="C3351" s="832" t="s">
        <v>619</v>
      </c>
      <c r="D3351" s="832" t="s">
        <v>3259</v>
      </c>
      <c r="E3351" s="832" t="s">
        <v>6657</v>
      </c>
      <c r="F3351" s="832" t="s">
        <v>6786</v>
      </c>
      <c r="G3351" s="832" t="s">
        <v>6787</v>
      </c>
      <c r="H3351" s="849">
        <v>93</v>
      </c>
      <c r="I3351" s="849">
        <v>50127</v>
      </c>
      <c r="J3351" s="832">
        <v>0.94722222222222219</v>
      </c>
      <c r="K3351" s="832">
        <v>539</v>
      </c>
      <c r="L3351" s="849">
        <v>98</v>
      </c>
      <c r="M3351" s="849">
        <v>52920</v>
      </c>
      <c r="N3351" s="832">
        <v>1</v>
      </c>
      <c r="O3351" s="832">
        <v>540</v>
      </c>
      <c r="P3351" s="849">
        <v>89</v>
      </c>
      <c r="Q3351" s="849">
        <v>48327</v>
      </c>
      <c r="R3351" s="837">
        <v>0.91320861678004539</v>
      </c>
      <c r="S3351" s="850">
        <v>543</v>
      </c>
    </row>
    <row r="3352" spans="1:19" ht="14.45" customHeight="1" x14ac:dyDescent="0.2">
      <c r="A3352" s="831" t="s">
        <v>6366</v>
      </c>
      <c r="B3352" s="832" t="s">
        <v>6743</v>
      </c>
      <c r="C3352" s="832" t="s">
        <v>619</v>
      </c>
      <c r="D3352" s="832" t="s">
        <v>3259</v>
      </c>
      <c r="E3352" s="832" t="s">
        <v>6657</v>
      </c>
      <c r="F3352" s="832" t="s">
        <v>6790</v>
      </c>
      <c r="G3352" s="832" t="s">
        <v>6791</v>
      </c>
      <c r="H3352" s="849">
        <v>99</v>
      </c>
      <c r="I3352" s="849">
        <v>192456</v>
      </c>
      <c r="J3352" s="832">
        <v>0.99948586118251925</v>
      </c>
      <c r="K3352" s="832">
        <v>1944</v>
      </c>
      <c r="L3352" s="849">
        <v>99</v>
      </c>
      <c r="M3352" s="849">
        <v>192555</v>
      </c>
      <c r="N3352" s="832">
        <v>1</v>
      </c>
      <c r="O3352" s="832">
        <v>1945</v>
      </c>
      <c r="P3352" s="849">
        <v>91</v>
      </c>
      <c r="Q3352" s="849">
        <v>177450</v>
      </c>
      <c r="R3352" s="837">
        <v>0.92155488042377498</v>
      </c>
      <c r="S3352" s="850">
        <v>1950</v>
      </c>
    </row>
    <row r="3353" spans="1:19" ht="14.45" customHeight="1" x14ac:dyDescent="0.2">
      <c r="A3353" s="831" t="s">
        <v>6366</v>
      </c>
      <c r="B3353" s="832" t="s">
        <v>6743</v>
      </c>
      <c r="C3353" s="832" t="s">
        <v>619</v>
      </c>
      <c r="D3353" s="832" t="s">
        <v>3259</v>
      </c>
      <c r="E3353" s="832" t="s">
        <v>6657</v>
      </c>
      <c r="F3353" s="832" t="s">
        <v>6807</v>
      </c>
      <c r="G3353" s="832" t="s">
        <v>6808</v>
      </c>
      <c r="H3353" s="849">
        <v>1</v>
      </c>
      <c r="I3353" s="849">
        <v>146</v>
      </c>
      <c r="J3353" s="832"/>
      <c r="K3353" s="832">
        <v>146</v>
      </c>
      <c r="L3353" s="849"/>
      <c r="M3353" s="849"/>
      <c r="N3353" s="832"/>
      <c r="O3353" s="832"/>
      <c r="P3353" s="849"/>
      <c r="Q3353" s="849"/>
      <c r="R3353" s="837"/>
      <c r="S3353" s="850"/>
    </row>
    <row r="3354" spans="1:19" ht="14.45" customHeight="1" x14ac:dyDescent="0.2">
      <c r="A3354" s="831" t="s">
        <v>6366</v>
      </c>
      <c r="B3354" s="832" t="s">
        <v>6743</v>
      </c>
      <c r="C3354" s="832" t="s">
        <v>619</v>
      </c>
      <c r="D3354" s="832" t="s">
        <v>3259</v>
      </c>
      <c r="E3354" s="832" t="s">
        <v>6657</v>
      </c>
      <c r="F3354" s="832" t="s">
        <v>6794</v>
      </c>
      <c r="G3354" s="832" t="s">
        <v>6795</v>
      </c>
      <c r="H3354" s="849">
        <v>252</v>
      </c>
      <c r="I3354" s="849">
        <v>75852</v>
      </c>
      <c r="J3354" s="832">
        <v>1.3475935828877006</v>
      </c>
      <c r="K3354" s="832">
        <v>301</v>
      </c>
      <c r="L3354" s="849">
        <v>187</v>
      </c>
      <c r="M3354" s="849">
        <v>56287</v>
      </c>
      <c r="N3354" s="832">
        <v>1</v>
      </c>
      <c r="O3354" s="832">
        <v>301</v>
      </c>
      <c r="P3354" s="849">
        <v>122</v>
      </c>
      <c r="Q3354" s="849">
        <v>37088</v>
      </c>
      <c r="R3354" s="837">
        <v>0.65890880665162466</v>
      </c>
      <c r="S3354" s="850">
        <v>304</v>
      </c>
    </row>
    <row r="3355" spans="1:19" ht="14.45" customHeight="1" x14ac:dyDescent="0.2">
      <c r="A3355" s="831" t="s">
        <v>6366</v>
      </c>
      <c r="B3355" s="832" t="s">
        <v>6743</v>
      </c>
      <c r="C3355" s="832" t="s">
        <v>619</v>
      </c>
      <c r="D3355" s="832" t="s">
        <v>3259</v>
      </c>
      <c r="E3355" s="832" t="s">
        <v>6657</v>
      </c>
      <c r="F3355" s="832" t="s">
        <v>6811</v>
      </c>
      <c r="G3355" s="832" t="s">
        <v>6812</v>
      </c>
      <c r="H3355" s="849">
        <v>262</v>
      </c>
      <c r="I3355" s="849">
        <v>41920</v>
      </c>
      <c r="J3355" s="832">
        <v>1.3232323232323233</v>
      </c>
      <c r="K3355" s="832">
        <v>160</v>
      </c>
      <c r="L3355" s="849">
        <v>198</v>
      </c>
      <c r="M3355" s="849">
        <v>31680</v>
      </c>
      <c r="N3355" s="832">
        <v>1</v>
      </c>
      <c r="O3355" s="832">
        <v>160</v>
      </c>
      <c r="P3355" s="849">
        <v>130</v>
      </c>
      <c r="Q3355" s="849">
        <v>20930</v>
      </c>
      <c r="R3355" s="837">
        <v>0.66066919191919193</v>
      </c>
      <c r="S3355" s="850">
        <v>161</v>
      </c>
    </row>
    <row r="3356" spans="1:19" ht="14.45" customHeight="1" x14ac:dyDescent="0.2">
      <c r="A3356" s="831" t="s">
        <v>6366</v>
      </c>
      <c r="B3356" s="832" t="s">
        <v>6743</v>
      </c>
      <c r="C3356" s="832" t="s">
        <v>619</v>
      </c>
      <c r="D3356" s="832" t="s">
        <v>3266</v>
      </c>
      <c r="E3356" s="832" t="s">
        <v>6368</v>
      </c>
      <c r="F3356" s="832" t="s">
        <v>6379</v>
      </c>
      <c r="G3356" s="832" t="s">
        <v>6380</v>
      </c>
      <c r="H3356" s="849">
        <v>26</v>
      </c>
      <c r="I3356" s="849">
        <v>154275.06</v>
      </c>
      <c r="J3356" s="832">
        <v>1.4786822552447552</v>
      </c>
      <c r="K3356" s="832">
        <v>5933.6561538461538</v>
      </c>
      <c r="L3356" s="849">
        <v>22</v>
      </c>
      <c r="M3356" s="849">
        <v>104332.8</v>
      </c>
      <c r="N3356" s="832">
        <v>1</v>
      </c>
      <c r="O3356" s="832">
        <v>4742.4000000000005</v>
      </c>
      <c r="P3356" s="849">
        <v>4</v>
      </c>
      <c r="Q3356" s="849">
        <v>18969.599999999999</v>
      </c>
      <c r="R3356" s="837">
        <v>0.1818181818181818</v>
      </c>
      <c r="S3356" s="850">
        <v>4742.3999999999996</v>
      </c>
    </row>
    <row r="3357" spans="1:19" ht="14.45" customHeight="1" x14ac:dyDescent="0.2">
      <c r="A3357" s="831" t="s">
        <v>6366</v>
      </c>
      <c r="B3357" s="832" t="s">
        <v>6743</v>
      </c>
      <c r="C3357" s="832" t="s">
        <v>619</v>
      </c>
      <c r="D3357" s="832" t="s">
        <v>3266</v>
      </c>
      <c r="E3357" s="832" t="s">
        <v>6368</v>
      </c>
      <c r="F3357" s="832" t="s">
        <v>6383</v>
      </c>
      <c r="G3357" s="832" t="s">
        <v>2258</v>
      </c>
      <c r="H3357" s="849">
        <v>6.1</v>
      </c>
      <c r="I3357" s="849">
        <v>40389.01</v>
      </c>
      <c r="J3357" s="832"/>
      <c r="K3357" s="832">
        <v>6621.1491803278695</v>
      </c>
      <c r="L3357" s="849"/>
      <c r="M3357" s="849"/>
      <c r="N3357" s="832"/>
      <c r="O3357" s="832"/>
      <c r="P3357" s="849">
        <v>3</v>
      </c>
      <c r="Q3357" s="849">
        <v>12190.56</v>
      </c>
      <c r="R3357" s="837"/>
      <c r="S3357" s="850">
        <v>4063.52</v>
      </c>
    </row>
    <row r="3358" spans="1:19" ht="14.45" customHeight="1" x14ac:dyDescent="0.2">
      <c r="A3358" s="831" t="s">
        <v>6366</v>
      </c>
      <c r="B3358" s="832" t="s">
        <v>6743</v>
      </c>
      <c r="C3358" s="832" t="s">
        <v>619</v>
      </c>
      <c r="D3358" s="832" t="s">
        <v>3266</v>
      </c>
      <c r="E3358" s="832" t="s">
        <v>6368</v>
      </c>
      <c r="F3358" s="832" t="s">
        <v>6546</v>
      </c>
      <c r="G3358" s="832" t="s">
        <v>6380</v>
      </c>
      <c r="H3358" s="849">
        <v>1</v>
      </c>
      <c r="I3358" s="849">
        <v>6372.54</v>
      </c>
      <c r="J3358" s="832">
        <v>0.38977567778338457</v>
      </c>
      <c r="K3358" s="832">
        <v>6372.54</v>
      </c>
      <c r="L3358" s="849">
        <v>4</v>
      </c>
      <c r="M3358" s="849">
        <v>16349.25</v>
      </c>
      <c r="N3358" s="832">
        <v>1</v>
      </c>
      <c r="O3358" s="832">
        <v>4087.3125</v>
      </c>
      <c r="P3358" s="849">
        <v>12</v>
      </c>
      <c r="Q3358" s="849">
        <v>49040.24</v>
      </c>
      <c r="R3358" s="837">
        <v>2.9995406517118521</v>
      </c>
      <c r="S3358" s="850">
        <v>4086.6866666666665</v>
      </c>
    </row>
    <row r="3359" spans="1:19" ht="14.45" customHeight="1" x14ac:dyDescent="0.2">
      <c r="A3359" s="831" t="s">
        <v>6366</v>
      </c>
      <c r="B3359" s="832" t="s">
        <v>6743</v>
      </c>
      <c r="C3359" s="832" t="s">
        <v>619</v>
      </c>
      <c r="D3359" s="832" t="s">
        <v>3266</v>
      </c>
      <c r="E3359" s="832" t="s">
        <v>6368</v>
      </c>
      <c r="F3359" s="832" t="s">
        <v>6570</v>
      </c>
      <c r="G3359" s="832" t="s">
        <v>3190</v>
      </c>
      <c r="H3359" s="849"/>
      <c r="I3359" s="849"/>
      <c r="J3359" s="832"/>
      <c r="K3359" s="832"/>
      <c r="L3359" s="849"/>
      <c r="M3359" s="849"/>
      <c r="N3359" s="832"/>
      <c r="O3359" s="832"/>
      <c r="P3359" s="849">
        <v>1</v>
      </c>
      <c r="Q3359" s="849">
        <v>1186.57</v>
      </c>
      <c r="R3359" s="837"/>
      <c r="S3359" s="850">
        <v>1186.57</v>
      </c>
    </row>
    <row r="3360" spans="1:19" ht="14.45" customHeight="1" x14ac:dyDescent="0.2">
      <c r="A3360" s="831" t="s">
        <v>6366</v>
      </c>
      <c r="B3360" s="832" t="s">
        <v>6743</v>
      </c>
      <c r="C3360" s="832" t="s">
        <v>619</v>
      </c>
      <c r="D3360" s="832" t="s">
        <v>3266</v>
      </c>
      <c r="E3360" s="832" t="s">
        <v>6368</v>
      </c>
      <c r="F3360" s="832" t="s">
        <v>6573</v>
      </c>
      <c r="G3360" s="832" t="s">
        <v>3190</v>
      </c>
      <c r="H3360" s="849">
        <v>15</v>
      </c>
      <c r="I3360" s="849">
        <v>68506.5</v>
      </c>
      <c r="J3360" s="832">
        <v>2.614901616504762</v>
      </c>
      <c r="K3360" s="832">
        <v>4567.1000000000004</v>
      </c>
      <c r="L3360" s="849">
        <v>6</v>
      </c>
      <c r="M3360" s="849">
        <v>26198.499999999996</v>
      </c>
      <c r="N3360" s="832">
        <v>1</v>
      </c>
      <c r="O3360" s="832">
        <v>4366.4166666666661</v>
      </c>
      <c r="P3360" s="849">
        <v>5</v>
      </c>
      <c r="Q3360" s="849">
        <v>19825.25</v>
      </c>
      <c r="R3360" s="837">
        <v>0.75673225566349234</v>
      </c>
      <c r="S3360" s="850">
        <v>3965.05</v>
      </c>
    </row>
    <row r="3361" spans="1:19" ht="14.45" customHeight="1" x14ac:dyDescent="0.2">
      <c r="A3361" s="831" t="s">
        <v>6366</v>
      </c>
      <c r="B3361" s="832" t="s">
        <v>6743</v>
      </c>
      <c r="C3361" s="832" t="s">
        <v>619</v>
      </c>
      <c r="D3361" s="832" t="s">
        <v>3266</v>
      </c>
      <c r="E3361" s="832" t="s">
        <v>6644</v>
      </c>
      <c r="F3361" s="832" t="s">
        <v>6756</v>
      </c>
      <c r="G3361" s="832" t="s">
        <v>6757</v>
      </c>
      <c r="H3361" s="849">
        <v>8</v>
      </c>
      <c r="I3361" s="849">
        <v>8174.1600000000008</v>
      </c>
      <c r="J3361" s="832">
        <v>1.0000000000000002</v>
      </c>
      <c r="K3361" s="832">
        <v>1021.7700000000001</v>
      </c>
      <c r="L3361" s="849">
        <v>8</v>
      </c>
      <c r="M3361" s="849">
        <v>8174.16</v>
      </c>
      <c r="N3361" s="832">
        <v>1</v>
      </c>
      <c r="O3361" s="832">
        <v>1021.77</v>
      </c>
      <c r="P3361" s="849"/>
      <c r="Q3361" s="849"/>
      <c r="R3361" s="837"/>
      <c r="S3361" s="850"/>
    </row>
    <row r="3362" spans="1:19" ht="14.45" customHeight="1" x14ac:dyDescent="0.2">
      <c r="A3362" s="831" t="s">
        <v>6366</v>
      </c>
      <c r="B3362" s="832" t="s">
        <v>6743</v>
      </c>
      <c r="C3362" s="832" t="s">
        <v>619</v>
      </c>
      <c r="D3362" s="832" t="s">
        <v>3266</v>
      </c>
      <c r="E3362" s="832" t="s">
        <v>6644</v>
      </c>
      <c r="F3362" s="832" t="s">
        <v>6758</v>
      </c>
      <c r="G3362" s="832" t="s">
        <v>6759</v>
      </c>
      <c r="H3362" s="849">
        <v>14</v>
      </c>
      <c r="I3362" s="849">
        <v>28175.98</v>
      </c>
      <c r="J3362" s="832">
        <v>0.7</v>
      </c>
      <c r="K3362" s="832">
        <v>2012.57</v>
      </c>
      <c r="L3362" s="849">
        <v>20</v>
      </c>
      <c r="M3362" s="849">
        <v>40251.4</v>
      </c>
      <c r="N3362" s="832">
        <v>1</v>
      </c>
      <c r="O3362" s="832">
        <v>2012.5700000000002</v>
      </c>
      <c r="P3362" s="849"/>
      <c r="Q3362" s="849"/>
      <c r="R3362" s="837"/>
      <c r="S3362" s="850"/>
    </row>
    <row r="3363" spans="1:19" ht="14.45" customHeight="1" x14ac:dyDescent="0.2">
      <c r="A3363" s="831" t="s">
        <v>6366</v>
      </c>
      <c r="B3363" s="832" t="s">
        <v>6743</v>
      </c>
      <c r="C3363" s="832" t="s">
        <v>619</v>
      </c>
      <c r="D3363" s="832" t="s">
        <v>3266</v>
      </c>
      <c r="E3363" s="832" t="s">
        <v>6644</v>
      </c>
      <c r="F3363" s="832" t="s">
        <v>6762</v>
      </c>
      <c r="G3363" s="832" t="s">
        <v>6763</v>
      </c>
      <c r="H3363" s="849"/>
      <c r="I3363" s="849"/>
      <c r="J3363" s="832"/>
      <c r="K3363" s="832"/>
      <c r="L3363" s="849"/>
      <c r="M3363" s="849"/>
      <c r="N3363" s="832"/>
      <c r="O3363" s="832"/>
      <c r="P3363" s="849">
        <v>16</v>
      </c>
      <c r="Q3363" s="849">
        <v>45918.38</v>
      </c>
      <c r="R3363" s="837"/>
      <c r="S3363" s="850">
        <v>2869.8987499999998</v>
      </c>
    </row>
    <row r="3364" spans="1:19" ht="14.45" customHeight="1" x14ac:dyDescent="0.2">
      <c r="A3364" s="831" t="s">
        <v>6366</v>
      </c>
      <c r="B3364" s="832" t="s">
        <v>6743</v>
      </c>
      <c r="C3364" s="832" t="s">
        <v>619</v>
      </c>
      <c r="D3364" s="832" t="s">
        <v>3266</v>
      </c>
      <c r="E3364" s="832" t="s">
        <v>6644</v>
      </c>
      <c r="F3364" s="832" t="s">
        <v>6764</v>
      </c>
      <c r="G3364" s="832" t="s">
        <v>6765</v>
      </c>
      <c r="H3364" s="849"/>
      <c r="I3364" s="849"/>
      <c r="J3364" s="832"/>
      <c r="K3364" s="832"/>
      <c r="L3364" s="849"/>
      <c r="M3364" s="849"/>
      <c r="N3364" s="832"/>
      <c r="O3364" s="832"/>
      <c r="P3364" s="849">
        <v>10</v>
      </c>
      <c r="Q3364" s="849">
        <v>14568.14</v>
      </c>
      <c r="R3364" s="837"/>
      <c r="S3364" s="850">
        <v>1456.8139999999999</v>
      </c>
    </row>
    <row r="3365" spans="1:19" ht="14.45" customHeight="1" x14ac:dyDescent="0.2">
      <c r="A3365" s="831" t="s">
        <v>6366</v>
      </c>
      <c r="B3365" s="832" t="s">
        <v>6743</v>
      </c>
      <c r="C3365" s="832" t="s">
        <v>619</v>
      </c>
      <c r="D3365" s="832" t="s">
        <v>3266</v>
      </c>
      <c r="E3365" s="832" t="s">
        <v>6644</v>
      </c>
      <c r="F3365" s="832" t="s">
        <v>6799</v>
      </c>
      <c r="G3365" s="832" t="s">
        <v>6800</v>
      </c>
      <c r="H3365" s="849"/>
      <c r="I3365" s="849"/>
      <c r="J3365" s="832"/>
      <c r="K3365" s="832"/>
      <c r="L3365" s="849"/>
      <c r="M3365" s="849"/>
      <c r="N3365" s="832"/>
      <c r="O3365" s="832"/>
      <c r="P3365" s="849">
        <v>2</v>
      </c>
      <c r="Q3365" s="849">
        <v>2061.8000000000002</v>
      </c>
      <c r="R3365" s="837"/>
      <c r="S3365" s="850">
        <v>1030.9000000000001</v>
      </c>
    </row>
    <row r="3366" spans="1:19" ht="14.45" customHeight="1" x14ac:dyDescent="0.2">
      <c r="A3366" s="831" t="s">
        <v>6366</v>
      </c>
      <c r="B3366" s="832" t="s">
        <v>6743</v>
      </c>
      <c r="C3366" s="832" t="s">
        <v>619</v>
      </c>
      <c r="D3366" s="832" t="s">
        <v>3266</v>
      </c>
      <c r="E3366" s="832" t="s">
        <v>6657</v>
      </c>
      <c r="F3366" s="832" t="s">
        <v>6666</v>
      </c>
      <c r="G3366" s="832" t="s">
        <v>6667</v>
      </c>
      <c r="H3366" s="849">
        <v>72</v>
      </c>
      <c r="I3366" s="849">
        <v>2664</v>
      </c>
      <c r="J3366" s="832">
        <v>1.44</v>
      </c>
      <c r="K3366" s="832">
        <v>37</v>
      </c>
      <c r="L3366" s="849">
        <v>50</v>
      </c>
      <c r="M3366" s="849">
        <v>1850</v>
      </c>
      <c r="N3366" s="832">
        <v>1</v>
      </c>
      <c r="O3366" s="832">
        <v>37</v>
      </c>
      <c r="P3366" s="849">
        <v>36</v>
      </c>
      <c r="Q3366" s="849">
        <v>1368</v>
      </c>
      <c r="R3366" s="837">
        <v>0.73945945945945946</v>
      </c>
      <c r="S3366" s="850">
        <v>38</v>
      </c>
    </row>
    <row r="3367" spans="1:19" ht="14.45" customHeight="1" x14ac:dyDescent="0.2">
      <c r="A3367" s="831" t="s">
        <v>6366</v>
      </c>
      <c r="B3367" s="832" t="s">
        <v>6743</v>
      </c>
      <c r="C3367" s="832" t="s">
        <v>619</v>
      </c>
      <c r="D3367" s="832" t="s">
        <v>3266</v>
      </c>
      <c r="E3367" s="832" t="s">
        <v>6657</v>
      </c>
      <c r="F3367" s="832" t="s">
        <v>6674</v>
      </c>
      <c r="G3367" s="832" t="s">
        <v>6675</v>
      </c>
      <c r="H3367" s="849">
        <v>877</v>
      </c>
      <c r="I3367" s="849">
        <v>155229</v>
      </c>
      <c r="J3367" s="832">
        <v>1.1444528001415553</v>
      </c>
      <c r="K3367" s="832">
        <v>177</v>
      </c>
      <c r="L3367" s="849">
        <v>762</v>
      </c>
      <c r="M3367" s="849">
        <v>135636</v>
      </c>
      <c r="N3367" s="832">
        <v>1</v>
      </c>
      <c r="O3367" s="832">
        <v>178</v>
      </c>
      <c r="P3367" s="849">
        <v>828</v>
      </c>
      <c r="Q3367" s="849">
        <v>148212</v>
      </c>
      <c r="R3367" s="837">
        <v>1.0927187472352473</v>
      </c>
      <c r="S3367" s="850">
        <v>179</v>
      </c>
    </row>
    <row r="3368" spans="1:19" ht="14.45" customHeight="1" x14ac:dyDescent="0.2">
      <c r="A3368" s="831" t="s">
        <v>6366</v>
      </c>
      <c r="B3368" s="832" t="s">
        <v>6743</v>
      </c>
      <c r="C3368" s="832" t="s">
        <v>619</v>
      </c>
      <c r="D3368" s="832" t="s">
        <v>3266</v>
      </c>
      <c r="E3368" s="832" t="s">
        <v>6657</v>
      </c>
      <c r="F3368" s="832" t="s">
        <v>6766</v>
      </c>
      <c r="G3368" s="832" t="s">
        <v>6767</v>
      </c>
      <c r="H3368" s="849">
        <v>156</v>
      </c>
      <c r="I3368" s="849">
        <v>193752</v>
      </c>
      <c r="J3368" s="832">
        <v>1.005819416397153</v>
      </c>
      <c r="K3368" s="832">
        <v>1242</v>
      </c>
      <c r="L3368" s="849">
        <v>155</v>
      </c>
      <c r="M3368" s="849">
        <v>192631</v>
      </c>
      <c r="N3368" s="832">
        <v>1</v>
      </c>
      <c r="O3368" s="832">
        <v>1242.7806451612903</v>
      </c>
      <c r="P3368" s="849">
        <v>127</v>
      </c>
      <c r="Q3368" s="849">
        <v>158369</v>
      </c>
      <c r="R3368" s="837">
        <v>0.82213662390788611</v>
      </c>
      <c r="S3368" s="850">
        <v>1247</v>
      </c>
    </row>
    <row r="3369" spans="1:19" ht="14.45" customHeight="1" x14ac:dyDescent="0.2">
      <c r="A3369" s="831" t="s">
        <v>6366</v>
      </c>
      <c r="B3369" s="832" t="s">
        <v>6743</v>
      </c>
      <c r="C3369" s="832" t="s">
        <v>619</v>
      </c>
      <c r="D3369" s="832" t="s">
        <v>3266</v>
      </c>
      <c r="E3369" s="832" t="s">
        <v>6657</v>
      </c>
      <c r="F3369" s="832" t="s">
        <v>6768</v>
      </c>
      <c r="G3369" s="832" t="s">
        <v>6769</v>
      </c>
      <c r="H3369" s="849"/>
      <c r="I3369" s="849"/>
      <c r="J3369" s="832"/>
      <c r="K3369" s="832"/>
      <c r="L3369" s="849">
        <v>3510</v>
      </c>
      <c r="M3369" s="849">
        <v>2506152</v>
      </c>
      <c r="N3369" s="832">
        <v>1</v>
      </c>
      <c r="O3369" s="832">
        <v>714.00341880341875</v>
      </c>
      <c r="P3369" s="849">
        <v>4017</v>
      </c>
      <c r="Q3369" s="849">
        <v>2872155</v>
      </c>
      <c r="R3369" s="837">
        <v>1.1460418202886338</v>
      </c>
      <c r="S3369" s="850">
        <v>715</v>
      </c>
    </row>
    <row r="3370" spans="1:19" ht="14.45" customHeight="1" x14ac:dyDescent="0.2">
      <c r="A3370" s="831" t="s">
        <v>6366</v>
      </c>
      <c r="B3370" s="832" t="s">
        <v>6743</v>
      </c>
      <c r="C3370" s="832" t="s">
        <v>619</v>
      </c>
      <c r="D3370" s="832" t="s">
        <v>3266</v>
      </c>
      <c r="E3370" s="832" t="s">
        <v>6657</v>
      </c>
      <c r="F3370" s="832" t="s">
        <v>6770</v>
      </c>
      <c r="G3370" s="832" t="s">
        <v>6771</v>
      </c>
      <c r="H3370" s="849"/>
      <c r="I3370" s="849"/>
      <c r="J3370" s="832"/>
      <c r="K3370" s="832"/>
      <c r="L3370" s="849">
        <v>104</v>
      </c>
      <c r="M3370" s="849">
        <v>65728</v>
      </c>
      <c r="N3370" s="832">
        <v>1</v>
      </c>
      <c r="O3370" s="832">
        <v>632</v>
      </c>
      <c r="P3370" s="849">
        <v>97</v>
      </c>
      <c r="Q3370" s="849">
        <v>61401</v>
      </c>
      <c r="R3370" s="837">
        <v>0.93416808666017526</v>
      </c>
      <c r="S3370" s="850">
        <v>633</v>
      </c>
    </row>
    <row r="3371" spans="1:19" ht="14.45" customHeight="1" x14ac:dyDescent="0.2">
      <c r="A3371" s="831" t="s">
        <v>6366</v>
      </c>
      <c r="B3371" s="832" t="s">
        <v>6743</v>
      </c>
      <c r="C3371" s="832" t="s">
        <v>619</v>
      </c>
      <c r="D3371" s="832" t="s">
        <v>3266</v>
      </c>
      <c r="E3371" s="832" t="s">
        <v>6657</v>
      </c>
      <c r="F3371" s="832" t="s">
        <v>6776</v>
      </c>
      <c r="G3371" s="832" t="s">
        <v>6777</v>
      </c>
      <c r="H3371" s="849"/>
      <c r="I3371" s="849"/>
      <c r="J3371" s="832"/>
      <c r="K3371" s="832"/>
      <c r="L3371" s="849">
        <v>175</v>
      </c>
      <c r="M3371" s="849">
        <v>22575</v>
      </c>
      <c r="N3371" s="832">
        <v>1</v>
      </c>
      <c r="O3371" s="832">
        <v>129</v>
      </c>
      <c r="P3371" s="849">
        <v>204</v>
      </c>
      <c r="Q3371" s="849">
        <v>26520</v>
      </c>
      <c r="R3371" s="837">
        <v>1.174750830564784</v>
      </c>
      <c r="S3371" s="850">
        <v>130</v>
      </c>
    </row>
    <row r="3372" spans="1:19" ht="14.45" customHeight="1" x14ac:dyDescent="0.2">
      <c r="A3372" s="831" t="s">
        <v>6366</v>
      </c>
      <c r="B3372" s="832" t="s">
        <v>6743</v>
      </c>
      <c r="C3372" s="832" t="s">
        <v>619</v>
      </c>
      <c r="D3372" s="832" t="s">
        <v>3266</v>
      </c>
      <c r="E3372" s="832" t="s">
        <v>6657</v>
      </c>
      <c r="F3372" s="832" t="s">
        <v>6778</v>
      </c>
      <c r="G3372" s="832" t="s">
        <v>6779</v>
      </c>
      <c r="H3372" s="849">
        <v>22</v>
      </c>
      <c r="I3372" s="849">
        <v>15862</v>
      </c>
      <c r="J3372" s="832">
        <v>0.75562118902439024</v>
      </c>
      <c r="K3372" s="832">
        <v>721</v>
      </c>
      <c r="L3372" s="849">
        <v>29</v>
      </c>
      <c r="M3372" s="849">
        <v>20992</v>
      </c>
      <c r="N3372" s="832">
        <v>1</v>
      </c>
      <c r="O3372" s="832">
        <v>723.86206896551721</v>
      </c>
      <c r="P3372" s="849">
        <v>31</v>
      </c>
      <c r="Q3372" s="849">
        <v>22692</v>
      </c>
      <c r="R3372" s="837">
        <v>1.0809832317073171</v>
      </c>
      <c r="S3372" s="850">
        <v>732</v>
      </c>
    </row>
    <row r="3373" spans="1:19" ht="14.45" customHeight="1" x14ac:dyDescent="0.2">
      <c r="A3373" s="831" t="s">
        <v>6366</v>
      </c>
      <c r="B3373" s="832" t="s">
        <v>6743</v>
      </c>
      <c r="C3373" s="832" t="s">
        <v>619</v>
      </c>
      <c r="D3373" s="832" t="s">
        <v>3266</v>
      </c>
      <c r="E3373" s="832" t="s">
        <v>6657</v>
      </c>
      <c r="F3373" s="832" t="s">
        <v>6780</v>
      </c>
      <c r="G3373" s="832" t="s">
        <v>6781</v>
      </c>
      <c r="H3373" s="849"/>
      <c r="I3373" s="849"/>
      <c r="J3373" s="832"/>
      <c r="K3373" s="832"/>
      <c r="L3373" s="849">
        <v>4910</v>
      </c>
      <c r="M3373" s="849">
        <v>4320760</v>
      </c>
      <c r="N3373" s="832">
        <v>1</v>
      </c>
      <c r="O3373" s="832">
        <v>879.99185336048879</v>
      </c>
      <c r="P3373" s="849">
        <v>7060</v>
      </c>
      <c r="Q3373" s="849">
        <v>6219860</v>
      </c>
      <c r="R3373" s="837">
        <v>1.439529156907581</v>
      </c>
      <c r="S3373" s="850">
        <v>881</v>
      </c>
    </row>
    <row r="3374" spans="1:19" ht="14.45" customHeight="1" x14ac:dyDescent="0.2">
      <c r="A3374" s="831" t="s">
        <v>6366</v>
      </c>
      <c r="B3374" s="832" t="s">
        <v>6743</v>
      </c>
      <c r="C3374" s="832" t="s">
        <v>619</v>
      </c>
      <c r="D3374" s="832" t="s">
        <v>3266</v>
      </c>
      <c r="E3374" s="832" t="s">
        <v>6657</v>
      </c>
      <c r="F3374" s="832" t="s">
        <v>6682</v>
      </c>
      <c r="G3374" s="832" t="s">
        <v>6683</v>
      </c>
      <c r="H3374" s="849">
        <v>884</v>
      </c>
      <c r="I3374" s="849">
        <v>29466.67</v>
      </c>
      <c r="J3374" s="832">
        <v>1.6870227696521434</v>
      </c>
      <c r="K3374" s="832">
        <v>33.333337104072399</v>
      </c>
      <c r="L3374" s="849">
        <v>524</v>
      </c>
      <c r="M3374" s="849">
        <v>17466.669999999998</v>
      </c>
      <c r="N3374" s="832">
        <v>1</v>
      </c>
      <c r="O3374" s="832">
        <v>33.333339694656487</v>
      </c>
      <c r="P3374" s="849">
        <v>729</v>
      </c>
      <c r="Q3374" s="849">
        <v>24300</v>
      </c>
      <c r="R3374" s="837">
        <v>1.3912211085455901</v>
      </c>
      <c r="S3374" s="850">
        <v>33.333333333333336</v>
      </c>
    </row>
    <row r="3375" spans="1:19" ht="14.45" customHeight="1" x14ac:dyDescent="0.2">
      <c r="A3375" s="831" t="s">
        <v>6366</v>
      </c>
      <c r="B3375" s="832" t="s">
        <v>6743</v>
      </c>
      <c r="C3375" s="832" t="s">
        <v>619</v>
      </c>
      <c r="D3375" s="832" t="s">
        <v>3266</v>
      </c>
      <c r="E3375" s="832" t="s">
        <v>6657</v>
      </c>
      <c r="F3375" s="832" t="s">
        <v>6684</v>
      </c>
      <c r="G3375" s="832" t="s">
        <v>6685</v>
      </c>
      <c r="H3375" s="849">
        <v>16</v>
      </c>
      <c r="I3375" s="849">
        <v>592</v>
      </c>
      <c r="J3375" s="832">
        <v>0.12121212121212122</v>
      </c>
      <c r="K3375" s="832">
        <v>37</v>
      </c>
      <c r="L3375" s="849">
        <v>132</v>
      </c>
      <c r="M3375" s="849">
        <v>4884</v>
      </c>
      <c r="N3375" s="832">
        <v>1</v>
      </c>
      <c r="O3375" s="832">
        <v>37</v>
      </c>
      <c r="P3375" s="849">
        <v>132</v>
      </c>
      <c r="Q3375" s="849">
        <v>5016</v>
      </c>
      <c r="R3375" s="837">
        <v>1.027027027027027</v>
      </c>
      <c r="S3375" s="850">
        <v>38</v>
      </c>
    </row>
    <row r="3376" spans="1:19" ht="14.45" customHeight="1" x14ac:dyDescent="0.2">
      <c r="A3376" s="831" t="s">
        <v>6366</v>
      </c>
      <c r="B3376" s="832" t="s">
        <v>6743</v>
      </c>
      <c r="C3376" s="832" t="s">
        <v>619</v>
      </c>
      <c r="D3376" s="832" t="s">
        <v>3266</v>
      </c>
      <c r="E3376" s="832" t="s">
        <v>6657</v>
      </c>
      <c r="F3376" s="832" t="s">
        <v>6688</v>
      </c>
      <c r="G3376" s="832" t="s">
        <v>6689</v>
      </c>
      <c r="H3376" s="849">
        <v>49</v>
      </c>
      <c r="I3376" s="849">
        <v>1568</v>
      </c>
      <c r="J3376" s="832">
        <v>1.53125</v>
      </c>
      <c r="K3376" s="832">
        <v>32</v>
      </c>
      <c r="L3376" s="849">
        <v>32</v>
      </c>
      <c r="M3376" s="849">
        <v>1024</v>
      </c>
      <c r="N3376" s="832">
        <v>1</v>
      </c>
      <c r="O3376" s="832">
        <v>32</v>
      </c>
      <c r="P3376" s="849">
        <v>26</v>
      </c>
      <c r="Q3376" s="849">
        <v>858</v>
      </c>
      <c r="R3376" s="837">
        <v>0.837890625</v>
      </c>
      <c r="S3376" s="850">
        <v>33</v>
      </c>
    </row>
    <row r="3377" spans="1:19" ht="14.45" customHeight="1" x14ac:dyDescent="0.2">
      <c r="A3377" s="831" t="s">
        <v>6366</v>
      </c>
      <c r="B3377" s="832" t="s">
        <v>6743</v>
      </c>
      <c r="C3377" s="832" t="s">
        <v>619</v>
      </c>
      <c r="D3377" s="832" t="s">
        <v>3266</v>
      </c>
      <c r="E3377" s="832" t="s">
        <v>6657</v>
      </c>
      <c r="F3377" s="832" t="s">
        <v>6690</v>
      </c>
      <c r="G3377" s="832" t="s">
        <v>6691</v>
      </c>
      <c r="H3377" s="849">
        <v>7</v>
      </c>
      <c r="I3377" s="849">
        <v>2485</v>
      </c>
      <c r="J3377" s="832">
        <v>3.5</v>
      </c>
      <c r="K3377" s="832">
        <v>355</v>
      </c>
      <c r="L3377" s="849">
        <v>2</v>
      </c>
      <c r="M3377" s="849">
        <v>710</v>
      </c>
      <c r="N3377" s="832">
        <v>1</v>
      </c>
      <c r="O3377" s="832">
        <v>355</v>
      </c>
      <c r="P3377" s="849">
        <v>9</v>
      </c>
      <c r="Q3377" s="849">
        <v>3222</v>
      </c>
      <c r="R3377" s="837">
        <v>4.5380281690140842</v>
      </c>
      <c r="S3377" s="850">
        <v>358</v>
      </c>
    </row>
    <row r="3378" spans="1:19" ht="14.45" customHeight="1" x14ac:dyDescent="0.2">
      <c r="A3378" s="831" t="s">
        <v>6366</v>
      </c>
      <c r="B3378" s="832" t="s">
        <v>6743</v>
      </c>
      <c r="C3378" s="832" t="s">
        <v>619</v>
      </c>
      <c r="D3378" s="832" t="s">
        <v>3266</v>
      </c>
      <c r="E3378" s="832" t="s">
        <v>6657</v>
      </c>
      <c r="F3378" s="832" t="s">
        <v>6694</v>
      </c>
      <c r="G3378" s="832" t="s">
        <v>6695</v>
      </c>
      <c r="H3378" s="849">
        <v>1</v>
      </c>
      <c r="I3378" s="849">
        <v>132</v>
      </c>
      <c r="J3378" s="832"/>
      <c r="K3378" s="832">
        <v>132</v>
      </c>
      <c r="L3378" s="849"/>
      <c r="M3378" s="849"/>
      <c r="N3378" s="832"/>
      <c r="O3378" s="832"/>
      <c r="P3378" s="849"/>
      <c r="Q3378" s="849"/>
      <c r="R3378" s="837"/>
      <c r="S3378" s="850"/>
    </row>
    <row r="3379" spans="1:19" ht="14.45" customHeight="1" x14ac:dyDescent="0.2">
      <c r="A3379" s="831" t="s">
        <v>6366</v>
      </c>
      <c r="B3379" s="832" t="s">
        <v>6743</v>
      </c>
      <c r="C3379" s="832" t="s">
        <v>619</v>
      </c>
      <c r="D3379" s="832" t="s">
        <v>3266</v>
      </c>
      <c r="E3379" s="832" t="s">
        <v>6657</v>
      </c>
      <c r="F3379" s="832" t="s">
        <v>6784</v>
      </c>
      <c r="G3379" s="832" t="s">
        <v>6785</v>
      </c>
      <c r="H3379" s="849"/>
      <c r="I3379" s="849"/>
      <c r="J3379" s="832"/>
      <c r="K3379" s="832"/>
      <c r="L3379" s="849">
        <v>1</v>
      </c>
      <c r="M3379" s="849">
        <v>702</v>
      </c>
      <c r="N3379" s="832">
        <v>1</v>
      </c>
      <c r="O3379" s="832">
        <v>702</v>
      </c>
      <c r="P3379" s="849">
        <v>5</v>
      </c>
      <c r="Q3379" s="849">
        <v>3535</v>
      </c>
      <c r="R3379" s="837">
        <v>5.0356125356125352</v>
      </c>
      <c r="S3379" s="850">
        <v>707</v>
      </c>
    </row>
    <row r="3380" spans="1:19" ht="14.45" customHeight="1" x14ac:dyDescent="0.2">
      <c r="A3380" s="831" t="s">
        <v>6366</v>
      </c>
      <c r="B3380" s="832" t="s">
        <v>6743</v>
      </c>
      <c r="C3380" s="832" t="s">
        <v>619</v>
      </c>
      <c r="D3380" s="832" t="s">
        <v>3266</v>
      </c>
      <c r="E3380" s="832" t="s">
        <v>6657</v>
      </c>
      <c r="F3380" s="832" t="s">
        <v>6786</v>
      </c>
      <c r="G3380" s="832" t="s">
        <v>6787</v>
      </c>
      <c r="H3380" s="849">
        <v>5</v>
      </c>
      <c r="I3380" s="849">
        <v>2695</v>
      </c>
      <c r="J3380" s="832">
        <v>0.62384259259259256</v>
      </c>
      <c r="K3380" s="832">
        <v>539</v>
      </c>
      <c r="L3380" s="849">
        <v>8</v>
      </c>
      <c r="M3380" s="849">
        <v>4320</v>
      </c>
      <c r="N3380" s="832">
        <v>1</v>
      </c>
      <c r="O3380" s="832">
        <v>540</v>
      </c>
      <c r="P3380" s="849">
        <v>6</v>
      </c>
      <c r="Q3380" s="849">
        <v>3258</v>
      </c>
      <c r="R3380" s="837">
        <v>0.75416666666666665</v>
      </c>
      <c r="S3380" s="850">
        <v>543</v>
      </c>
    </row>
    <row r="3381" spans="1:19" ht="14.45" customHeight="1" x14ac:dyDescent="0.2">
      <c r="A3381" s="831" t="s">
        <v>6366</v>
      </c>
      <c r="B3381" s="832" t="s">
        <v>6743</v>
      </c>
      <c r="C3381" s="832" t="s">
        <v>619</v>
      </c>
      <c r="D3381" s="832" t="s">
        <v>3266</v>
      </c>
      <c r="E3381" s="832" t="s">
        <v>6657</v>
      </c>
      <c r="F3381" s="832" t="s">
        <v>6700</v>
      </c>
      <c r="G3381" s="832" t="s">
        <v>6701</v>
      </c>
      <c r="H3381" s="849"/>
      <c r="I3381" s="849"/>
      <c r="J3381" s="832"/>
      <c r="K3381" s="832"/>
      <c r="L3381" s="849">
        <v>1</v>
      </c>
      <c r="M3381" s="849">
        <v>60</v>
      </c>
      <c r="N3381" s="832">
        <v>1</v>
      </c>
      <c r="O3381" s="832">
        <v>60</v>
      </c>
      <c r="P3381" s="849"/>
      <c r="Q3381" s="849"/>
      <c r="R3381" s="837"/>
      <c r="S3381" s="850"/>
    </row>
    <row r="3382" spans="1:19" ht="14.45" customHeight="1" x14ac:dyDescent="0.2">
      <c r="A3382" s="831" t="s">
        <v>6366</v>
      </c>
      <c r="B3382" s="832" t="s">
        <v>6743</v>
      </c>
      <c r="C3382" s="832" t="s">
        <v>619</v>
      </c>
      <c r="D3382" s="832" t="s">
        <v>3266</v>
      </c>
      <c r="E3382" s="832" t="s">
        <v>6657</v>
      </c>
      <c r="F3382" s="832" t="s">
        <v>6706</v>
      </c>
      <c r="G3382" s="832" t="s">
        <v>6707</v>
      </c>
      <c r="H3382" s="849"/>
      <c r="I3382" s="849"/>
      <c r="J3382" s="832"/>
      <c r="K3382" s="832"/>
      <c r="L3382" s="849">
        <v>2</v>
      </c>
      <c r="M3382" s="849">
        <v>231</v>
      </c>
      <c r="N3382" s="832">
        <v>1</v>
      </c>
      <c r="O3382" s="832">
        <v>115.5</v>
      </c>
      <c r="P3382" s="849">
        <v>19</v>
      </c>
      <c r="Q3382" s="849">
        <v>2204</v>
      </c>
      <c r="R3382" s="837">
        <v>9.5411255411255418</v>
      </c>
      <c r="S3382" s="850">
        <v>116</v>
      </c>
    </row>
    <row r="3383" spans="1:19" ht="14.45" customHeight="1" x14ac:dyDescent="0.2">
      <c r="A3383" s="831" t="s">
        <v>6366</v>
      </c>
      <c r="B3383" s="832" t="s">
        <v>6743</v>
      </c>
      <c r="C3383" s="832" t="s">
        <v>619</v>
      </c>
      <c r="D3383" s="832" t="s">
        <v>3266</v>
      </c>
      <c r="E3383" s="832" t="s">
        <v>6657</v>
      </c>
      <c r="F3383" s="832" t="s">
        <v>6788</v>
      </c>
      <c r="G3383" s="832" t="s">
        <v>6789</v>
      </c>
      <c r="H3383" s="849">
        <v>107</v>
      </c>
      <c r="I3383" s="849">
        <v>409810</v>
      </c>
      <c r="J3383" s="832">
        <v>1.1025170565826572</v>
      </c>
      <c r="K3383" s="832">
        <v>3830</v>
      </c>
      <c r="L3383" s="849">
        <v>97</v>
      </c>
      <c r="M3383" s="849">
        <v>371704</v>
      </c>
      <c r="N3383" s="832">
        <v>1</v>
      </c>
      <c r="O3383" s="832">
        <v>3832</v>
      </c>
      <c r="P3383" s="849">
        <v>89</v>
      </c>
      <c r="Q3383" s="849">
        <v>341671</v>
      </c>
      <c r="R3383" s="837">
        <v>0.91920183802165167</v>
      </c>
      <c r="S3383" s="850">
        <v>3839</v>
      </c>
    </row>
    <row r="3384" spans="1:19" ht="14.45" customHeight="1" x14ac:dyDescent="0.2">
      <c r="A3384" s="831" t="s">
        <v>6366</v>
      </c>
      <c r="B3384" s="832" t="s">
        <v>6743</v>
      </c>
      <c r="C3384" s="832" t="s">
        <v>619</v>
      </c>
      <c r="D3384" s="832" t="s">
        <v>3266</v>
      </c>
      <c r="E3384" s="832" t="s">
        <v>6657</v>
      </c>
      <c r="F3384" s="832" t="s">
        <v>6790</v>
      </c>
      <c r="G3384" s="832" t="s">
        <v>6791</v>
      </c>
      <c r="H3384" s="849">
        <v>175</v>
      </c>
      <c r="I3384" s="849">
        <v>340200</v>
      </c>
      <c r="J3384" s="832">
        <v>0.40488431876606684</v>
      </c>
      <c r="K3384" s="832">
        <v>1944</v>
      </c>
      <c r="L3384" s="849">
        <v>432</v>
      </c>
      <c r="M3384" s="849">
        <v>840240</v>
      </c>
      <c r="N3384" s="832">
        <v>1</v>
      </c>
      <c r="O3384" s="832">
        <v>1945</v>
      </c>
      <c r="P3384" s="849">
        <v>461</v>
      </c>
      <c r="Q3384" s="849">
        <v>898950</v>
      </c>
      <c r="R3384" s="837">
        <v>1.0698728934590118</v>
      </c>
      <c r="S3384" s="850">
        <v>1950</v>
      </c>
    </row>
    <row r="3385" spans="1:19" ht="14.45" customHeight="1" x14ac:dyDescent="0.2">
      <c r="A3385" s="831" t="s">
        <v>6366</v>
      </c>
      <c r="B3385" s="832" t="s">
        <v>6743</v>
      </c>
      <c r="C3385" s="832" t="s">
        <v>619</v>
      </c>
      <c r="D3385" s="832" t="s">
        <v>3266</v>
      </c>
      <c r="E3385" s="832" t="s">
        <v>6657</v>
      </c>
      <c r="F3385" s="832" t="s">
        <v>6805</v>
      </c>
      <c r="G3385" s="832" t="s">
        <v>6806</v>
      </c>
      <c r="H3385" s="849"/>
      <c r="I3385" s="849"/>
      <c r="J3385" s="832"/>
      <c r="K3385" s="832"/>
      <c r="L3385" s="849">
        <v>3</v>
      </c>
      <c r="M3385" s="849">
        <v>1071</v>
      </c>
      <c r="N3385" s="832">
        <v>1</v>
      </c>
      <c r="O3385" s="832">
        <v>357</v>
      </c>
      <c r="P3385" s="849">
        <v>8</v>
      </c>
      <c r="Q3385" s="849">
        <v>2864</v>
      </c>
      <c r="R3385" s="837">
        <v>2.6741363211951445</v>
      </c>
      <c r="S3385" s="850">
        <v>358</v>
      </c>
    </row>
    <row r="3386" spans="1:19" ht="14.45" customHeight="1" x14ac:dyDescent="0.2">
      <c r="A3386" s="831" t="s">
        <v>6366</v>
      </c>
      <c r="B3386" s="832" t="s">
        <v>6743</v>
      </c>
      <c r="C3386" s="832" t="s">
        <v>619</v>
      </c>
      <c r="D3386" s="832" t="s">
        <v>3266</v>
      </c>
      <c r="E3386" s="832" t="s">
        <v>6657</v>
      </c>
      <c r="F3386" s="832" t="s">
        <v>6809</v>
      </c>
      <c r="G3386" s="832" t="s">
        <v>6810</v>
      </c>
      <c r="H3386" s="849"/>
      <c r="I3386" s="849"/>
      <c r="J3386" s="832"/>
      <c r="K3386" s="832"/>
      <c r="L3386" s="849">
        <v>3</v>
      </c>
      <c r="M3386" s="849">
        <v>24990</v>
      </c>
      <c r="N3386" s="832">
        <v>1</v>
      </c>
      <c r="O3386" s="832">
        <v>8330</v>
      </c>
      <c r="P3386" s="849">
        <v>2</v>
      </c>
      <c r="Q3386" s="849">
        <v>16692</v>
      </c>
      <c r="R3386" s="837">
        <v>0.66794717887154864</v>
      </c>
      <c r="S3386" s="850">
        <v>8346</v>
      </c>
    </row>
    <row r="3387" spans="1:19" ht="14.45" customHeight="1" x14ac:dyDescent="0.2">
      <c r="A3387" s="831" t="s">
        <v>6366</v>
      </c>
      <c r="B3387" s="832" t="s">
        <v>6743</v>
      </c>
      <c r="C3387" s="832" t="s">
        <v>619</v>
      </c>
      <c r="D3387" s="832" t="s">
        <v>3266</v>
      </c>
      <c r="E3387" s="832" t="s">
        <v>6657</v>
      </c>
      <c r="F3387" s="832" t="s">
        <v>6792</v>
      </c>
      <c r="G3387" s="832" t="s">
        <v>6793</v>
      </c>
      <c r="H3387" s="849"/>
      <c r="I3387" s="849"/>
      <c r="J3387" s="832"/>
      <c r="K3387" s="832"/>
      <c r="L3387" s="849">
        <v>5</v>
      </c>
      <c r="M3387" s="849">
        <v>74020</v>
      </c>
      <c r="N3387" s="832">
        <v>1</v>
      </c>
      <c r="O3387" s="832">
        <v>14804</v>
      </c>
      <c r="P3387" s="849">
        <v>11</v>
      </c>
      <c r="Q3387" s="849">
        <v>162998</v>
      </c>
      <c r="R3387" s="837">
        <v>2.2020805187787085</v>
      </c>
      <c r="S3387" s="850">
        <v>14818</v>
      </c>
    </row>
    <row r="3388" spans="1:19" ht="14.45" customHeight="1" x14ac:dyDescent="0.2">
      <c r="A3388" s="831" t="s">
        <v>6366</v>
      </c>
      <c r="B3388" s="832" t="s">
        <v>6743</v>
      </c>
      <c r="C3388" s="832" t="s">
        <v>619</v>
      </c>
      <c r="D3388" s="832" t="s">
        <v>3266</v>
      </c>
      <c r="E3388" s="832" t="s">
        <v>6657</v>
      </c>
      <c r="F3388" s="832" t="s">
        <v>6794</v>
      </c>
      <c r="G3388" s="832" t="s">
        <v>6795</v>
      </c>
      <c r="H3388" s="849">
        <v>2</v>
      </c>
      <c r="I3388" s="849">
        <v>602</v>
      </c>
      <c r="J3388" s="832"/>
      <c r="K3388" s="832">
        <v>301</v>
      </c>
      <c r="L3388" s="849"/>
      <c r="M3388" s="849"/>
      <c r="N3388" s="832"/>
      <c r="O3388" s="832"/>
      <c r="P3388" s="849"/>
      <c r="Q3388" s="849"/>
      <c r="R3388" s="837"/>
      <c r="S3388" s="850"/>
    </row>
    <row r="3389" spans="1:19" ht="14.45" customHeight="1" x14ac:dyDescent="0.2">
      <c r="A3389" s="831" t="s">
        <v>6366</v>
      </c>
      <c r="B3389" s="832" t="s">
        <v>6743</v>
      </c>
      <c r="C3389" s="832" t="s">
        <v>619</v>
      </c>
      <c r="D3389" s="832" t="s">
        <v>3266</v>
      </c>
      <c r="E3389" s="832" t="s">
        <v>6657</v>
      </c>
      <c r="F3389" s="832" t="s">
        <v>6811</v>
      </c>
      <c r="G3389" s="832" t="s">
        <v>6812</v>
      </c>
      <c r="H3389" s="849"/>
      <c r="I3389" s="849"/>
      <c r="J3389" s="832"/>
      <c r="K3389" s="832"/>
      <c r="L3389" s="849">
        <v>202</v>
      </c>
      <c r="M3389" s="849">
        <v>32320</v>
      </c>
      <c r="N3389" s="832">
        <v>1</v>
      </c>
      <c r="O3389" s="832">
        <v>160</v>
      </c>
      <c r="P3389" s="849">
        <v>222</v>
      </c>
      <c r="Q3389" s="849">
        <v>35742</v>
      </c>
      <c r="R3389" s="837">
        <v>1.105878712871287</v>
      </c>
      <c r="S3389" s="850">
        <v>161</v>
      </c>
    </row>
    <row r="3390" spans="1:19" ht="14.45" customHeight="1" x14ac:dyDescent="0.2">
      <c r="A3390" s="831" t="s">
        <v>6366</v>
      </c>
      <c r="B3390" s="832" t="s">
        <v>6743</v>
      </c>
      <c r="C3390" s="832" t="s">
        <v>619</v>
      </c>
      <c r="D3390" s="832" t="s">
        <v>3270</v>
      </c>
      <c r="E3390" s="832" t="s">
        <v>6368</v>
      </c>
      <c r="F3390" s="832" t="s">
        <v>6379</v>
      </c>
      <c r="G3390" s="832" t="s">
        <v>6380</v>
      </c>
      <c r="H3390" s="849">
        <v>41</v>
      </c>
      <c r="I3390" s="849">
        <v>244972.74000000002</v>
      </c>
      <c r="J3390" s="832">
        <v>1.2913964448380566</v>
      </c>
      <c r="K3390" s="832">
        <v>5974.944878048781</v>
      </c>
      <c r="L3390" s="849">
        <v>40</v>
      </c>
      <c r="M3390" s="849">
        <v>189696.00000000003</v>
      </c>
      <c r="N3390" s="832">
        <v>1</v>
      </c>
      <c r="O3390" s="832">
        <v>4742.4000000000005</v>
      </c>
      <c r="P3390" s="849"/>
      <c r="Q3390" s="849"/>
      <c r="R3390" s="837"/>
      <c r="S3390" s="850"/>
    </row>
    <row r="3391" spans="1:19" ht="14.45" customHeight="1" x14ac:dyDescent="0.2">
      <c r="A3391" s="831" t="s">
        <v>6366</v>
      </c>
      <c r="B3391" s="832" t="s">
        <v>6743</v>
      </c>
      <c r="C3391" s="832" t="s">
        <v>619</v>
      </c>
      <c r="D3391" s="832" t="s">
        <v>3270</v>
      </c>
      <c r="E3391" s="832" t="s">
        <v>6368</v>
      </c>
      <c r="F3391" s="832" t="s">
        <v>6383</v>
      </c>
      <c r="G3391" s="832" t="s">
        <v>2258</v>
      </c>
      <c r="H3391" s="849">
        <v>39.299999999999997</v>
      </c>
      <c r="I3391" s="849">
        <v>260211.18</v>
      </c>
      <c r="J3391" s="832"/>
      <c r="K3391" s="832">
        <v>6621.1496183206109</v>
      </c>
      <c r="L3391" s="849"/>
      <c r="M3391" s="849"/>
      <c r="N3391" s="832"/>
      <c r="O3391" s="832"/>
      <c r="P3391" s="849">
        <v>5</v>
      </c>
      <c r="Q3391" s="849">
        <v>20317.599999999999</v>
      </c>
      <c r="R3391" s="837"/>
      <c r="S3391" s="850">
        <v>4063.5199999999995</v>
      </c>
    </row>
    <row r="3392" spans="1:19" ht="14.45" customHeight="1" x14ac:dyDescent="0.2">
      <c r="A3392" s="831" t="s">
        <v>6366</v>
      </c>
      <c r="B3392" s="832" t="s">
        <v>6743</v>
      </c>
      <c r="C3392" s="832" t="s">
        <v>619</v>
      </c>
      <c r="D3392" s="832" t="s">
        <v>3270</v>
      </c>
      <c r="E3392" s="832" t="s">
        <v>6368</v>
      </c>
      <c r="F3392" s="832" t="s">
        <v>6796</v>
      </c>
      <c r="G3392" s="832" t="s">
        <v>6797</v>
      </c>
      <c r="H3392" s="849"/>
      <c r="I3392" s="849"/>
      <c r="J3392" s="832"/>
      <c r="K3392" s="832"/>
      <c r="L3392" s="849">
        <v>0</v>
      </c>
      <c r="M3392" s="849">
        <v>0</v>
      </c>
      <c r="N3392" s="832"/>
      <c r="O3392" s="832"/>
      <c r="P3392" s="849"/>
      <c r="Q3392" s="849"/>
      <c r="R3392" s="837"/>
      <c r="S3392" s="850"/>
    </row>
    <row r="3393" spans="1:19" ht="14.45" customHeight="1" x14ac:dyDescent="0.2">
      <c r="A3393" s="831" t="s">
        <v>6366</v>
      </c>
      <c r="B3393" s="832" t="s">
        <v>6743</v>
      </c>
      <c r="C3393" s="832" t="s">
        <v>619</v>
      </c>
      <c r="D3393" s="832" t="s">
        <v>3270</v>
      </c>
      <c r="E3393" s="832" t="s">
        <v>6368</v>
      </c>
      <c r="F3393" s="832" t="s">
        <v>6432</v>
      </c>
      <c r="G3393" s="832" t="s">
        <v>6433</v>
      </c>
      <c r="H3393" s="849">
        <v>1</v>
      </c>
      <c r="I3393" s="849">
        <v>117.3</v>
      </c>
      <c r="J3393" s="832">
        <v>0.76923076923076916</v>
      </c>
      <c r="K3393" s="832">
        <v>117.3</v>
      </c>
      <c r="L3393" s="849">
        <v>1.3</v>
      </c>
      <c r="M3393" s="849">
        <v>152.49</v>
      </c>
      <c r="N3393" s="832">
        <v>1</v>
      </c>
      <c r="O3393" s="832">
        <v>117.3</v>
      </c>
      <c r="P3393" s="849">
        <v>1.8</v>
      </c>
      <c r="Q3393" s="849">
        <v>199.41</v>
      </c>
      <c r="R3393" s="837">
        <v>1.3076923076923075</v>
      </c>
      <c r="S3393" s="850">
        <v>110.78333333333333</v>
      </c>
    </row>
    <row r="3394" spans="1:19" ht="14.45" customHeight="1" x14ac:dyDescent="0.2">
      <c r="A3394" s="831" t="s">
        <v>6366</v>
      </c>
      <c r="B3394" s="832" t="s">
        <v>6743</v>
      </c>
      <c r="C3394" s="832" t="s">
        <v>619</v>
      </c>
      <c r="D3394" s="832" t="s">
        <v>3270</v>
      </c>
      <c r="E3394" s="832" t="s">
        <v>6368</v>
      </c>
      <c r="F3394" s="832" t="s">
        <v>6476</v>
      </c>
      <c r="G3394" s="832" t="s">
        <v>6477</v>
      </c>
      <c r="H3394" s="849"/>
      <c r="I3394" s="849"/>
      <c r="J3394" s="832"/>
      <c r="K3394" s="832"/>
      <c r="L3394" s="849">
        <v>1</v>
      </c>
      <c r="M3394" s="849">
        <v>3799.88</v>
      </c>
      <c r="N3394" s="832">
        <v>1</v>
      </c>
      <c r="O3394" s="832">
        <v>3799.88</v>
      </c>
      <c r="P3394" s="849"/>
      <c r="Q3394" s="849"/>
      <c r="R3394" s="837"/>
      <c r="S3394" s="850"/>
    </row>
    <row r="3395" spans="1:19" ht="14.45" customHeight="1" x14ac:dyDescent="0.2">
      <c r="A3395" s="831" t="s">
        <v>6366</v>
      </c>
      <c r="B3395" s="832" t="s">
        <v>6743</v>
      </c>
      <c r="C3395" s="832" t="s">
        <v>619</v>
      </c>
      <c r="D3395" s="832" t="s">
        <v>3270</v>
      </c>
      <c r="E3395" s="832" t="s">
        <v>6368</v>
      </c>
      <c r="F3395" s="832" t="s">
        <v>6546</v>
      </c>
      <c r="G3395" s="832" t="s">
        <v>6380</v>
      </c>
      <c r="H3395" s="849">
        <v>11</v>
      </c>
      <c r="I3395" s="849">
        <v>70097.94</v>
      </c>
      <c r="J3395" s="832">
        <v>0.86611024758383992</v>
      </c>
      <c r="K3395" s="832">
        <v>6372.54</v>
      </c>
      <c r="L3395" s="849">
        <v>19</v>
      </c>
      <c r="M3395" s="849">
        <v>80934.199999999983</v>
      </c>
      <c r="N3395" s="832">
        <v>1</v>
      </c>
      <c r="O3395" s="832">
        <v>4259.6947368421042</v>
      </c>
      <c r="P3395" s="849">
        <v>81</v>
      </c>
      <c r="Q3395" s="849">
        <v>331003.94000000006</v>
      </c>
      <c r="R3395" s="837">
        <v>4.0897907188802769</v>
      </c>
      <c r="S3395" s="850">
        <v>4086.4683950617291</v>
      </c>
    </row>
    <row r="3396" spans="1:19" ht="14.45" customHeight="1" x14ac:dyDescent="0.2">
      <c r="A3396" s="831" t="s">
        <v>6366</v>
      </c>
      <c r="B3396" s="832" t="s">
        <v>6743</v>
      </c>
      <c r="C3396" s="832" t="s">
        <v>619</v>
      </c>
      <c r="D3396" s="832" t="s">
        <v>3270</v>
      </c>
      <c r="E3396" s="832" t="s">
        <v>6368</v>
      </c>
      <c r="F3396" s="832" t="s">
        <v>6570</v>
      </c>
      <c r="G3396" s="832" t="s">
        <v>3190</v>
      </c>
      <c r="H3396" s="849"/>
      <c r="I3396" s="849"/>
      <c r="J3396" s="832"/>
      <c r="K3396" s="832"/>
      <c r="L3396" s="849">
        <v>1</v>
      </c>
      <c r="M3396" s="849">
        <v>1440.46</v>
      </c>
      <c r="N3396" s="832">
        <v>1</v>
      </c>
      <c r="O3396" s="832">
        <v>1440.46</v>
      </c>
      <c r="P3396" s="849"/>
      <c r="Q3396" s="849"/>
      <c r="R3396" s="837"/>
      <c r="S3396" s="850"/>
    </row>
    <row r="3397" spans="1:19" ht="14.45" customHeight="1" x14ac:dyDescent="0.2">
      <c r="A3397" s="831" t="s">
        <v>6366</v>
      </c>
      <c r="B3397" s="832" t="s">
        <v>6743</v>
      </c>
      <c r="C3397" s="832" t="s">
        <v>619</v>
      </c>
      <c r="D3397" s="832" t="s">
        <v>3270</v>
      </c>
      <c r="E3397" s="832" t="s">
        <v>6368</v>
      </c>
      <c r="F3397" s="832" t="s">
        <v>6573</v>
      </c>
      <c r="G3397" s="832" t="s">
        <v>3190</v>
      </c>
      <c r="H3397" s="849">
        <v>34</v>
      </c>
      <c r="I3397" s="849">
        <v>155281.4</v>
      </c>
      <c r="J3397" s="832">
        <v>0.60748928795331203</v>
      </c>
      <c r="K3397" s="832">
        <v>4567.0999999999995</v>
      </c>
      <c r="L3397" s="849">
        <v>59</v>
      </c>
      <c r="M3397" s="849">
        <v>255611.75</v>
      </c>
      <c r="N3397" s="832">
        <v>1</v>
      </c>
      <c r="O3397" s="832">
        <v>4332.4025423728817</v>
      </c>
      <c r="P3397" s="849">
        <v>24</v>
      </c>
      <c r="Q3397" s="849">
        <v>91196.15</v>
      </c>
      <c r="R3397" s="837">
        <v>0.3567760480494343</v>
      </c>
      <c r="S3397" s="850">
        <v>3799.8395833333329</v>
      </c>
    </row>
    <row r="3398" spans="1:19" ht="14.45" customHeight="1" x14ac:dyDescent="0.2">
      <c r="A3398" s="831" t="s">
        <v>6366</v>
      </c>
      <c r="B3398" s="832" t="s">
        <v>6743</v>
      </c>
      <c r="C3398" s="832" t="s">
        <v>619</v>
      </c>
      <c r="D3398" s="832" t="s">
        <v>3270</v>
      </c>
      <c r="E3398" s="832" t="s">
        <v>6368</v>
      </c>
      <c r="F3398" s="832" t="s">
        <v>6798</v>
      </c>
      <c r="G3398" s="832"/>
      <c r="H3398" s="849"/>
      <c r="I3398" s="849"/>
      <c r="J3398" s="832"/>
      <c r="K3398" s="832"/>
      <c r="L3398" s="849"/>
      <c r="M3398" s="849"/>
      <c r="N3398" s="832"/>
      <c r="O3398" s="832"/>
      <c r="P3398" s="849">
        <v>1</v>
      </c>
      <c r="Q3398" s="849">
        <v>4063.52</v>
      </c>
      <c r="R3398" s="837"/>
      <c r="S3398" s="850">
        <v>4063.52</v>
      </c>
    </row>
    <row r="3399" spans="1:19" ht="14.45" customHeight="1" x14ac:dyDescent="0.2">
      <c r="A3399" s="831" t="s">
        <v>6366</v>
      </c>
      <c r="B3399" s="832" t="s">
        <v>6743</v>
      </c>
      <c r="C3399" s="832" t="s">
        <v>619</v>
      </c>
      <c r="D3399" s="832" t="s">
        <v>3270</v>
      </c>
      <c r="E3399" s="832" t="s">
        <v>6644</v>
      </c>
      <c r="F3399" s="832" t="s">
        <v>6756</v>
      </c>
      <c r="G3399" s="832" t="s">
        <v>6757</v>
      </c>
      <c r="H3399" s="849">
        <v>13</v>
      </c>
      <c r="I3399" s="849">
        <v>13283.01</v>
      </c>
      <c r="J3399" s="832">
        <v>1.0833333333333333</v>
      </c>
      <c r="K3399" s="832">
        <v>1021.77</v>
      </c>
      <c r="L3399" s="849">
        <v>12</v>
      </c>
      <c r="M3399" s="849">
        <v>12261.240000000002</v>
      </c>
      <c r="N3399" s="832">
        <v>1</v>
      </c>
      <c r="O3399" s="832">
        <v>1021.7700000000001</v>
      </c>
      <c r="P3399" s="849"/>
      <c r="Q3399" s="849"/>
      <c r="R3399" s="837"/>
      <c r="S3399" s="850"/>
    </row>
    <row r="3400" spans="1:19" ht="14.45" customHeight="1" x14ac:dyDescent="0.2">
      <c r="A3400" s="831" t="s">
        <v>6366</v>
      </c>
      <c r="B3400" s="832" t="s">
        <v>6743</v>
      </c>
      <c r="C3400" s="832" t="s">
        <v>619</v>
      </c>
      <c r="D3400" s="832" t="s">
        <v>3270</v>
      </c>
      <c r="E3400" s="832" t="s">
        <v>6644</v>
      </c>
      <c r="F3400" s="832" t="s">
        <v>6758</v>
      </c>
      <c r="G3400" s="832" t="s">
        <v>6759</v>
      </c>
      <c r="H3400" s="849">
        <v>7</v>
      </c>
      <c r="I3400" s="849">
        <v>14087.99</v>
      </c>
      <c r="J3400" s="832">
        <v>0.5</v>
      </c>
      <c r="K3400" s="832">
        <v>2012.57</v>
      </c>
      <c r="L3400" s="849">
        <v>14</v>
      </c>
      <c r="M3400" s="849">
        <v>28175.98</v>
      </c>
      <c r="N3400" s="832">
        <v>1</v>
      </c>
      <c r="O3400" s="832">
        <v>2012.57</v>
      </c>
      <c r="P3400" s="849"/>
      <c r="Q3400" s="849"/>
      <c r="R3400" s="837"/>
      <c r="S3400" s="850"/>
    </row>
    <row r="3401" spans="1:19" ht="14.45" customHeight="1" x14ac:dyDescent="0.2">
      <c r="A3401" s="831" t="s">
        <v>6366</v>
      </c>
      <c r="B3401" s="832" t="s">
        <v>6743</v>
      </c>
      <c r="C3401" s="832" t="s">
        <v>619</v>
      </c>
      <c r="D3401" s="832" t="s">
        <v>3270</v>
      </c>
      <c r="E3401" s="832" t="s">
        <v>6644</v>
      </c>
      <c r="F3401" s="832" t="s">
        <v>6762</v>
      </c>
      <c r="G3401" s="832" t="s">
        <v>6763</v>
      </c>
      <c r="H3401" s="849"/>
      <c r="I3401" s="849"/>
      <c r="J3401" s="832"/>
      <c r="K3401" s="832"/>
      <c r="L3401" s="849"/>
      <c r="M3401" s="849"/>
      <c r="N3401" s="832"/>
      <c r="O3401" s="832"/>
      <c r="P3401" s="849">
        <v>8</v>
      </c>
      <c r="Q3401" s="849">
        <v>22314.699999999997</v>
      </c>
      <c r="R3401" s="837"/>
      <c r="S3401" s="850">
        <v>2789.3374999999996</v>
      </c>
    </row>
    <row r="3402" spans="1:19" ht="14.45" customHeight="1" x14ac:dyDescent="0.2">
      <c r="A3402" s="831" t="s">
        <v>6366</v>
      </c>
      <c r="B3402" s="832" t="s">
        <v>6743</v>
      </c>
      <c r="C3402" s="832" t="s">
        <v>619</v>
      </c>
      <c r="D3402" s="832" t="s">
        <v>3270</v>
      </c>
      <c r="E3402" s="832" t="s">
        <v>6644</v>
      </c>
      <c r="F3402" s="832" t="s">
        <v>6764</v>
      </c>
      <c r="G3402" s="832" t="s">
        <v>6765</v>
      </c>
      <c r="H3402" s="849"/>
      <c r="I3402" s="849"/>
      <c r="J3402" s="832"/>
      <c r="K3402" s="832"/>
      <c r="L3402" s="849"/>
      <c r="M3402" s="849"/>
      <c r="N3402" s="832"/>
      <c r="O3402" s="832"/>
      <c r="P3402" s="849">
        <v>12</v>
      </c>
      <c r="Q3402" s="849">
        <v>16603.64</v>
      </c>
      <c r="R3402" s="837"/>
      <c r="S3402" s="850">
        <v>1383.6366666666665</v>
      </c>
    </row>
    <row r="3403" spans="1:19" ht="14.45" customHeight="1" x14ac:dyDescent="0.2">
      <c r="A3403" s="831" t="s">
        <v>6366</v>
      </c>
      <c r="B3403" s="832" t="s">
        <v>6743</v>
      </c>
      <c r="C3403" s="832" t="s">
        <v>619</v>
      </c>
      <c r="D3403" s="832" t="s">
        <v>3270</v>
      </c>
      <c r="E3403" s="832" t="s">
        <v>6644</v>
      </c>
      <c r="F3403" s="832" t="s">
        <v>6799</v>
      </c>
      <c r="G3403" s="832" t="s">
        <v>6800</v>
      </c>
      <c r="H3403" s="849"/>
      <c r="I3403" s="849"/>
      <c r="J3403" s="832"/>
      <c r="K3403" s="832"/>
      <c r="L3403" s="849"/>
      <c r="M3403" s="849"/>
      <c r="N3403" s="832"/>
      <c r="O3403" s="832"/>
      <c r="P3403" s="849">
        <v>1</v>
      </c>
      <c r="Q3403" s="849">
        <v>1030.9000000000001</v>
      </c>
      <c r="R3403" s="837"/>
      <c r="S3403" s="850">
        <v>1030.9000000000001</v>
      </c>
    </row>
    <row r="3404" spans="1:19" ht="14.45" customHeight="1" x14ac:dyDescent="0.2">
      <c r="A3404" s="831" t="s">
        <v>6366</v>
      </c>
      <c r="B3404" s="832" t="s">
        <v>6743</v>
      </c>
      <c r="C3404" s="832" t="s">
        <v>619</v>
      </c>
      <c r="D3404" s="832" t="s">
        <v>3270</v>
      </c>
      <c r="E3404" s="832" t="s">
        <v>6657</v>
      </c>
      <c r="F3404" s="832" t="s">
        <v>6662</v>
      </c>
      <c r="G3404" s="832" t="s">
        <v>6663</v>
      </c>
      <c r="H3404" s="849"/>
      <c r="I3404" s="849"/>
      <c r="J3404" s="832"/>
      <c r="K3404" s="832"/>
      <c r="L3404" s="849"/>
      <c r="M3404" s="849"/>
      <c r="N3404" s="832"/>
      <c r="O3404" s="832"/>
      <c r="P3404" s="849">
        <v>2</v>
      </c>
      <c r="Q3404" s="849">
        <v>302</v>
      </c>
      <c r="R3404" s="837"/>
      <c r="S3404" s="850">
        <v>151</v>
      </c>
    </row>
    <row r="3405" spans="1:19" ht="14.45" customHeight="1" x14ac:dyDescent="0.2">
      <c r="A3405" s="831" t="s">
        <v>6366</v>
      </c>
      <c r="B3405" s="832" t="s">
        <v>6743</v>
      </c>
      <c r="C3405" s="832" t="s">
        <v>619</v>
      </c>
      <c r="D3405" s="832" t="s">
        <v>3270</v>
      </c>
      <c r="E3405" s="832" t="s">
        <v>6657</v>
      </c>
      <c r="F3405" s="832" t="s">
        <v>6666</v>
      </c>
      <c r="G3405" s="832" t="s">
        <v>6667</v>
      </c>
      <c r="H3405" s="849">
        <v>340</v>
      </c>
      <c r="I3405" s="849">
        <v>12580</v>
      </c>
      <c r="J3405" s="832">
        <v>1.3709677419354838</v>
      </c>
      <c r="K3405" s="832">
        <v>37</v>
      </c>
      <c r="L3405" s="849">
        <v>248</v>
      </c>
      <c r="M3405" s="849">
        <v>9176</v>
      </c>
      <c r="N3405" s="832">
        <v>1</v>
      </c>
      <c r="O3405" s="832">
        <v>37</v>
      </c>
      <c r="P3405" s="849">
        <v>77</v>
      </c>
      <c r="Q3405" s="849">
        <v>2926</v>
      </c>
      <c r="R3405" s="837">
        <v>0.31887532693984305</v>
      </c>
      <c r="S3405" s="850">
        <v>38</v>
      </c>
    </row>
    <row r="3406" spans="1:19" ht="14.45" customHeight="1" x14ac:dyDescent="0.2">
      <c r="A3406" s="831" t="s">
        <v>6366</v>
      </c>
      <c r="B3406" s="832" t="s">
        <v>6743</v>
      </c>
      <c r="C3406" s="832" t="s">
        <v>619</v>
      </c>
      <c r="D3406" s="832" t="s">
        <v>3270</v>
      </c>
      <c r="E3406" s="832" t="s">
        <v>6657</v>
      </c>
      <c r="F3406" s="832" t="s">
        <v>6674</v>
      </c>
      <c r="G3406" s="832" t="s">
        <v>6675</v>
      </c>
      <c r="H3406" s="849">
        <v>333</v>
      </c>
      <c r="I3406" s="849">
        <v>58941</v>
      </c>
      <c r="J3406" s="832">
        <v>0.78840288924558588</v>
      </c>
      <c r="K3406" s="832">
        <v>177</v>
      </c>
      <c r="L3406" s="849">
        <v>420</v>
      </c>
      <c r="M3406" s="849">
        <v>74760</v>
      </c>
      <c r="N3406" s="832">
        <v>1</v>
      </c>
      <c r="O3406" s="832">
        <v>178</v>
      </c>
      <c r="P3406" s="849">
        <v>649</v>
      </c>
      <c r="Q3406" s="849">
        <v>116171</v>
      </c>
      <c r="R3406" s="837">
        <v>1.5539192081326914</v>
      </c>
      <c r="S3406" s="850">
        <v>179</v>
      </c>
    </row>
    <row r="3407" spans="1:19" ht="14.45" customHeight="1" x14ac:dyDescent="0.2">
      <c r="A3407" s="831" t="s">
        <v>6366</v>
      </c>
      <c r="B3407" s="832" t="s">
        <v>6743</v>
      </c>
      <c r="C3407" s="832" t="s">
        <v>619</v>
      </c>
      <c r="D3407" s="832" t="s">
        <v>3270</v>
      </c>
      <c r="E3407" s="832" t="s">
        <v>6657</v>
      </c>
      <c r="F3407" s="832" t="s">
        <v>6766</v>
      </c>
      <c r="G3407" s="832" t="s">
        <v>6767</v>
      </c>
      <c r="H3407" s="849">
        <v>135</v>
      </c>
      <c r="I3407" s="849">
        <v>167670</v>
      </c>
      <c r="J3407" s="832">
        <v>0.87040709324418331</v>
      </c>
      <c r="K3407" s="832">
        <v>1242</v>
      </c>
      <c r="L3407" s="849">
        <v>155</v>
      </c>
      <c r="M3407" s="849">
        <v>192634</v>
      </c>
      <c r="N3407" s="832">
        <v>1</v>
      </c>
      <c r="O3407" s="832">
        <v>1242.8</v>
      </c>
      <c r="P3407" s="849">
        <v>103</v>
      </c>
      <c r="Q3407" s="849">
        <v>128441</v>
      </c>
      <c r="R3407" s="837">
        <v>0.66676183851241211</v>
      </c>
      <c r="S3407" s="850">
        <v>1247</v>
      </c>
    </row>
    <row r="3408" spans="1:19" ht="14.45" customHeight="1" x14ac:dyDescent="0.2">
      <c r="A3408" s="831" t="s">
        <v>6366</v>
      </c>
      <c r="B3408" s="832" t="s">
        <v>6743</v>
      </c>
      <c r="C3408" s="832" t="s">
        <v>619</v>
      </c>
      <c r="D3408" s="832" t="s">
        <v>3270</v>
      </c>
      <c r="E3408" s="832" t="s">
        <v>6657</v>
      </c>
      <c r="F3408" s="832" t="s">
        <v>6768</v>
      </c>
      <c r="G3408" s="832" t="s">
        <v>6769</v>
      </c>
      <c r="H3408" s="849"/>
      <c r="I3408" s="849"/>
      <c r="J3408" s="832"/>
      <c r="K3408" s="832"/>
      <c r="L3408" s="849">
        <v>3738</v>
      </c>
      <c r="M3408" s="849">
        <v>2669187</v>
      </c>
      <c r="N3408" s="832">
        <v>1</v>
      </c>
      <c r="O3408" s="832">
        <v>714.06821829855539</v>
      </c>
      <c r="P3408" s="849">
        <v>2723</v>
      </c>
      <c r="Q3408" s="849">
        <v>1946945</v>
      </c>
      <c r="R3408" s="837">
        <v>0.72941498666073223</v>
      </c>
      <c r="S3408" s="850">
        <v>715</v>
      </c>
    </row>
    <row r="3409" spans="1:19" ht="14.45" customHeight="1" x14ac:dyDescent="0.2">
      <c r="A3409" s="831" t="s">
        <v>6366</v>
      </c>
      <c r="B3409" s="832" t="s">
        <v>6743</v>
      </c>
      <c r="C3409" s="832" t="s">
        <v>619</v>
      </c>
      <c r="D3409" s="832" t="s">
        <v>3270</v>
      </c>
      <c r="E3409" s="832" t="s">
        <v>6657</v>
      </c>
      <c r="F3409" s="832" t="s">
        <v>6770</v>
      </c>
      <c r="G3409" s="832" t="s">
        <v>6771</v>
      </c>
      <c r="H3409" s="849"/>
      <c r="I3409" s="849"/>
      <c r="J3409" s="832"/>
      <c r="K3409" s="832"/>
      <c r="L3409" s="849">
        <v>40</v>
      </c>
      <c r="M3409" s="849">
        <v>25280</v>
      </c>
      <c r="N3409" s="832">
        <v>1</v>
      </c>
      <c r="O3409" s="832">
        <v>632</v>
      </c>
      <c r="P3409" s="849">
        <v>8</v>
      </c>
      <c r="Q3409" s="849">
        <v>5064</v>
      </c>
      <c r="R3409" s="837">
        <v>0.20031645569620254</v>
      </c>
      <c r="S3409" s="850">
        <v>633</v>
      </c>
    </row>
    <row r="3410" spans="1:19" ht="14.45" customHeight="1" x14ac:dyDescent="0.2">
      <c r="A3410" s="831" t="s">
        <v>6366</v>
      </c>
      <c r="B3410" s="832" t="s">
        <v>6743</v>
      </c>
      <c r="C3410" s="832" t="s">
        <v>619</v>
      </c>
      <c r="D3410" s="832" t="s">
        <v>3270</v>
      </c>
      <c r="E3410" s="832" t="s">
        <v>6657</v>
      </c>
      <c r="F3410" s="832" t="s">
        <v>6776</v>
      </c>
      <c r="G3410" s="832" t="s">
        <v>6777</v>
      </c>
      <c r="H3410" s="849"/>
      <c r="I3410" s="849"/>
      <c r="J3410" s="832"/>
      <c r="K3410" s="832"/>
      <c r="L3410" s="849">
        <v>130</v>
      </c>
      <c r="M3410" s="849">
        <v>16770</v>
      </c>
      <c r="N3410" s="832">
        <v>1</v>
      </c>
      <c r="O3410" s="832">
        <v>129</v>
      </c>
      <c r="P3410" s="849">
        <v>164</v>
      </c>
      <c r="Q3410" s="849">
        <v>21320</v>
      </c>
      <c r="R3410" s="837">
        <v>1.2713178294573644</v>
      </c>
      <c r="S3410" s="850">
        <v>130</v>
      </c>
    </row>
    <row r="3411" spans="1:19" ht="14.45" customHeight="1" x14ac:dyDescent="0.2">
      <c r="A3411" s="831" t="s">
        <v>6366</v>
      </c>
      <c r="B3411" s="832" t="s">
        <v>6743</v>
      </c>
      <c r="C3411" s="832" t="s">
        <v>619</v>
      </c>
      <c r="D3411" s="832" t="s">
        <v>3270</v>
      </c>
      <c r="E3411" s="832" t="s">
        <v>6657</v>
      </c>
      <c r="F3411" s="832" t="s">
        <v>6778</v>
      </c>
      <c r="G3411" s="832" t="s">
        <v>6779</v>
      </c>
      <c r="H3411" s="849">
        <v>22</v>
      </c>
      <c r="I3411" s="849">
        <v>15862</v>
      </c>
      <c r="J3411" s="832">
        <v>0.78261298598776396</v>
      </c>
      <c r="K3411" s="832">
        <v>721</v>
      </c>
      <c r="L3411" s="849">
        <v>28</v>
      </c>
      <c r="M3411" s="849">
        <v>20268</v>
      </c>
      <c r="N3411" s="832">
        <v>1</v>
      </c>
      <c r="O3411" s="832">
        <v>723.85714285714289</v>
      </c>
      <c r="P3411" s="849">
        <v>26</v>
      </c>
      <c r="Q3411" s="849">
        <v>19032</v>
      </c>
      <c r="R3411" s="837">
        <v>0.93901716992303141</v>
      </c>
      <c r="S3411" s="850">
        <v>732</v>
      </c>
    </row>
    <row r="3412" spans="1:19" ht="14.45" customHeight="1" x14ac:dyDescent="0.2">
      <c r="A3412" s="831" t="s">
        <v>6366</v>
      </c>
      <c r="B3412" s="832" t="s">
        <v>6743</v>
      </c>
      <c r="C3412" s="832" t="s">
        <v>619</v>
      </c>
      <c r="D3412" s="832" t="s">
        <v>3270</v>
      </c>
      <c r="E3412" s="832" t="s">
        <v>6657</v>
      </c>
      <c r="F3412" s="832" t="s">
        <v>6780</v>
      </c>
      <c r="G3412" s="832" t="s">
        <v>6781</v>
      </c>
      <c r="H3412" s="849"/>
      <c r="I3412" s="849"/>
      <c r="J3412" s="832"/>
      <c r="K3412" s="832"/>
      <c r="L3412" s="849">
        <v>4980</v>
      </c>
      <c r="M3412" s="849">
        <v>4382110</v>
      </c>
      <c r="N3412" s="832">
        <v>1</v>
      </c>
      <c r="O3412" s="832">
        <v>879.94176706827307</v>
      </c>
      <c r="P3412" s="849">
        <v>5151</v>
      </c>
      <c r="Q3412" s="849">
        <v>4538031</v>
      </c>
      <c r="R3412" s="837">
        <v>1.0355812610819901</v>
      </c>
      <c r="S3412" s="850">
        <v>881</v>
      </c>
    </row>
    <row r="3413" spans="1:19" ht="14.45" customHeight="1" x14ac:dyDescent="0.2">
      <c r="A3413" s="831" t="s">
        <v>6366</v>
      </c>
      <c r="B3413" s="832" t="s">
        <v>6743</v>
      </c>
      <c r="C3413" s="832" t="s">
        <v>619</v>
      </c>
      <c r="D3413" s="832" t="s">
        <v>3270</v>
      </c>
      <c r="E3413" s="832" t="s">
        <v>6657</v>
      </c>
      <c r="F3413" s="832" t="s">
        <v>6682</v>
      </c>
      <c r="G3413" s="832" t="s">
        <v>6683</v>
      </c>
      <c r="H3413" s="849">
        <v>556</v>
      </c>
      <c r="I3413" s="849">
        <v>18533.330000000002</v>
      </c>
      <c r="J3413" s="832">
        <v>1.4329898023169596</v>
      </c>
      <c r="K3413" s="832">
        <v>33.3333273381295</v>
      </c>
      <c r="L3413" s="849">
        <v>388</v>
      </c>
      <c r="M3413" s="849">
        <v>12933.33</v>
      </c>
      <c r="N3413" s="832">
        <v>1</v>
      </c>
      <c r="O3413" s="832">
        <v>33.33332474226804</v>
      </c>
      <c r="P3413" s="849">
        <v>707</v>
      </c>
      <c r="Q3413" s="849">
        <v>23566.66</v>
      </c>
      <c r="R3413" s="837">
        <v>1.8221649026198203</v>
      </c>
      <c r="S3413" s="850">
        <v>33.33332390381895</v>
      </c>
    </row>
    <row r="3414" spans="1:19" ht="14.45" customHeight="1" x14ac:dyDescent="0.2">
      <c r="A3414" s="831" t="s">
        <v>6366</v>
      </c>
      <c r="B3414" s="832" t="s">
        <v>6743</v>
      </c>
      <c r="C3414" s="832" t="s">
        <v>619</v>
      </c>
      <c r="D3414" s="832" t="s">
        <v>3270</v>
      </c>
      <c r="E3414" s="832" t="s">
        <v>6657</v>
      </c>
      <c r="F3414" s="832" t="s">
        <v>6684</v>
      </c>
      <c r="G3414" s="832" t="s">
        <v>6685</v>
      </c>
      <c r="H3414" s="849"/>
      <c r="I3414" s="849"/>
      <c r="J3414" s="832"/>
      <c r="K3414" s="832"/>
      <c r="L3414" s="849">
        <v>145</v>
      </c>
      <c r="M3414" s="849">
        <v>5365</v>
      </c>
      <c r="N3414" s="832">
        <v>1</v>
      </c>
      <c r="O3414" s="832">
        <v>37</v>
      </c>
      <c r="P3414" s="849">
        <v>90</v>
      </c>
      <c r="Q3414" s="849">
        <v>3420</v>
      </c>
      <c r="R3414" s="837">
        <v>0.63746505125815467</v>
      </c>
      <c r="S3414" s="850">
        <v>38</v>
      </c>
    </row>
    <row r="3415" spans="1:19" ht="14.45" customHeight="1" x14ac:dyDescent="0.2">
      <c r="A3415" s="831" t="s">
        <v>6366</v>
      </c>
      <c r="B3415" s="832" t="s">
        <v>6743</v>
      </c>
      <c r="C3415" s="832" t="s">
        <v>619</v>
      </c>
      <c r="D3415" s="832" t="s">
        <v>3270</v>
      </c>
      <c r="E3415" s="832" t="s">
        <v>6657</v>
      </c>
      <c r="F3415" s="832" t="s">
        <v>6688</v>
      </c>
      <c r="G3415" s="832" t="s">
        <v>6689</v>
      </c>
      <c r="H3415" s="849">
        <v>133</v>
      </c>
      <c r="I3415" s="849">
        <v>4256</v>
      </c>
      <c r="J3415" s="832">
        <v>1.0640000000000001</v>
      </c>
      <c r="K3415" s="832">
        <v>32</v>
      </c>
      <c r="L3415" s="849">
        <v>125</v>
      </c>
      <c r="M3415" s="849">
        <v>4000</v>
      </c>
      <c r="N3415" s="832">
        <v>1</v>
      </c>
      <c r="O3415" s="832">
        <v>32</v>
      </c>
      <c r="P3415" s="849">
        <v>112</v>
      </c>
      <c r="Q3415" s="849">
        <v>3696</v>
      </c>
      <c r="R3415" s="837">
        <v>0.92400000000000004</v>
      </c>
      <c r="S3415" s="850">
        <v>33</v>
      </c>
    </row>
    <row r="3416" spans="1:19" ht="14.45" customHeight="1" x14ac:dyDescent="0.2">
      <c r="A3416" s="831" t="s">
        <v>6366</v>
      </c>
      <c r="B3416" s="832" t="s">
        <v>6743</v>
      </c>
      <c r="C3416" s="832" t="s">
        <v>619</v>
      </c>
      <c r="D3416" s="832" t="s">
        <v>3270</v>
      </c>
      <c r="E3416" s="832" t="s">
        <v>6657</v>
      </c>
      <c r="F3416" s="832" t="s">
        <v>6690</v>
      </c>
      <c r="G3416" s="832" t="s">
        <v>6691</v>
      </c>
      <c r="H3416" s="849">
        <v>225</v>
      </c>
      <c r="I3416" s="849">
        <v>79875</v>
      </c>
      <c r="J3416" s="832">
        <v>1.3975155279503106</v>
      </c>
      <c r="K3416" s="832">
        <v>355</v>
      </c>
      <c r="L3416" s="849">
        <v>161</v>
      </c>
      <c r="M3416" s="849">
        <v>57155</v>
      </c>
      <c r="N3416" s="832">
        <v>1</v>
      </c>
      <c r="O3416" s="832">
        <v>355</v>
      </c>
      <c r="P3416" s="849">
        <v>108</v>
      </c>
      <c r="Q3416" s="849">
        <v>38664</v>
      </c>
      <c r="R3416" s="837">
        <v>0.67647624879713064</v>
      </c>
      <c r="S3416" s="850">
        <v>358</v>
      </c>
    </row>
    <row r="3417" spans="1:19" ht="14.45" customHeight="1" x14ac:dyDescent="0.2">
      <c r="A3417" s="831" t="s">
        <v>6366</v>
      </c>
      <c r="B3417" s="832" t="s">
        <v>6743</v>
      </c>
      <c r="C3417" s="832" t="s">
        <v>619</v>
      </c>
      <c r="D3417" s="832" t="s">
        <v>3270</v>
      </c>
      <c r="E3417" s="832" t="s">
        <v>6657</v>
      </c>
      <c r="F3417" s="832" t="s">
        <v>6784</v>
      </c>
      <c r="G3417" s="832" t="s">
        <v>6785</v>
      </c>
      <c r="H3417" s="849">
        <v>1</v>
      </c>
      <c r="I3417" s="849">
        <v>701</v>
      </c>
      <c r="J3417" s="832">
        <v>0.24964387464387464</v>
      </c>
      <c r="K3417" s="832">
        <v>701</v>
      </c>
      <c r="L3417" s="849">
        <v>4</v>
      </c>
      <c r="M3417" s="849">
        <v>2808</v>
      </c>
      <c r="N3417" s="832">
        <v>1</v>
      </c>
      <c r="O3417" s="832">
        <v>702</v>
      </c>
      <c r="P3417" s="849">
        <v>34</v>
      </c>
      <c r="Q3417" s="849">
        <v>24038</v>
      </c>
      <c r="R3417" s="837">
        <v>8.5605413105413106</v>
      </c>
      <c r="S3417" s="850">
        <v>707</v>
      </c>
    </row>
    <row r="3418" spans="1:19" ht="14.45" customHeight="1" x14ac:dyDescent="0.2">
      <c r="A3418" s="831" t="s">
        <v>6366</v>
      </c>
      <c r="B3418" s="832" t="s">
        <v>6743</v>
      </c>
      <c r="C3418" s="832" t="s">
        <v>619</v>
      </c>
      <c r="D3418" s="832" t="s">
        <v>3270</v>
      </c>
      <c r="E3418" s="832" t="s">
        <v>6657</v>
      </c>
      <c r="F3418" s="832" t="s">
        <v>6786</v>
      </c>
      <c r="G3418" s="832" t="s">
        <v>6787</v>
      </c>
      <c r="H3418" s="849">
        <v>21</v>
      </c>
      <c r="I3418" s="849">
        <v>11319</v>
      </c>
      <c r="J3418" s="832">
        <v>1.1032163742690058</v>
      </c>
      <c r="K3418" s="832">
        <v>539</v>
      </c>
      <c r="L3418" s="849">
        <v>19</v>
      </c>
      <c r="M3418" s="849">
        <v>10260</v>
      </c>
      <c r="N3418" s="832">
        <v>1</v>
      </c>
      <c r="O3418" s="832">
        <v>540</v>
      </c>
      <c r="P3418" s="849">
        <v>24</v>
      </c>
      <c r="Q3418" s="849">
        <v>13032</v>
      </c>
      <c r="R3418" s="837">
        <v>1.2701754385964912</v>
      </c>
      <c r="S3418" s="850">
        <v>543</v>
      </c>
    </row>
    <row r="3419" spans="1:19" ht="14.45" customHeight="1" x14ac:dyDescent="0.2">
      <c r="A3419" s="831" t="s">
        <v>6366</v>
      </c>
      <c r="B3419" s="832" t="s">
        <v>6743</v>
      </c>
      <c r="C3419" s="832" t="s">
        <v>619</v>
      </c>
      <c r="D3419" s="832" t="s">
        <v>3270</v>
      </c>
      <c r="E3419" s="832" t="s">
        <v>6657</v>
      </c>
      <c r="F3419" s="832" t="s">
        <v>6700</v>
      </c>
      <c r="G3419" s="832" t="s">
        <v>6701</v>
      </c>
      <c r="H3419" s="849">
        <v>11</v>
      </c>
      <c r="I3419" s="849">
        <v>649</v>
      </c>
      <c r="J3419" s="832">
        <v>0.68029350104821806</v>
      </c>
      <c r="K3419" s="832">
        <v>59</v>
      </c>
      <c r="L3419" s="849">
        <v>16</v>
      </c>
      <c r="M3419" s="849">
        <v>954</v>
      </c>
      <c r="N3419" s="832">
        <v>1</v>
      </c>
      <c r="O3419" s="832">
        <v>59.625</v>
      </c>
      <c r="P3419" s="849">
        <v>18</v>
      </c>
      <c r="Q3419" s="849">
        <v>1098</v>
      </c>
      <c r="R3419" s="837">
        <v>1.1509433962264151</v>
      </c>
      <c r="S3419" s="850">
        <v>61</v>
      </c>
    </row>
    <row r="3420" spans="1:19" ht="14.45" customHeight="1" x14ac:dyDescent="0.2">
      <c r="A3420" s="831" t="s">
        <v>6366</v>
      </c>
      <c r="B3420" s="832" t="s">
        <v>6743</v>
      </c>
      <c r="C3420" s="832" t="s">
        <v>619</v>
      </c>
      <c r="D3420" s="832" t="s">
        <v>3270</v>
      </c>
      <c r="E3420" s="832" t="s">
        <v>6657</v>
      </c>
      <c r="F3420" s="832" t="s">
        <v>6706</v>
      </c>
      <c r="G3420" s="832" t="s">
        <v>6707</v>
      </c>
      <c r="H3420" s="849"/>
      <c r="I3420" s="849"/>
      <c r="J3420" s="832"/>
      <c r="K3420" s="832"/>
      <c r="L3420" s="849"/>
      <c r="M3420" s="849"/>
      <c r="N3420" s="832"/>
      <c r="O3420" s="832"/>
      <c r="P3420" s="849">
        <v>54</v>
      </c>
      <c r="Q3420" s="849">
        <v>6264</v>
      </c>
      <c r="R3420" s="837"/>
      <c r="S3420" s="850">
        <v>116</v>
      </c>
    </row>
    <row r="3421" spans="1:19" ht="14.45" customHeight="1" x14ac:dyDescent="0.2">
      <c r="A3421" s="831" t="s">
        <v>6366</v>
      </c>
      <c r="B3421" s="832" t="s">
        <v>6743</v>
      </c>
      <c r="C3421" s="832" t="s">
        <v>619</v>
      </c>
      <c r="D3421" s="832" t="s">
        <v>3270</v>
      </c>
      <c r="E3421" s="832" t="s">
        <v>6657</v>
      </c>
      <c r="F3421" s="832" t="s">
        <v>6788</v>
      </c>
      <c r="G3421" s="832" t="s">
        <v>6789</v>
      </c>
      <c r="H3421" s="849">
        <v>102</v>
      </c>
      <c r="I3421" s="849">
        <v>390660</v>
      </c>
      <c r="J3421" s="832">
        <v>1.3239839492449095</v>
      </c>
      <c r="K3421" s="832">
        <v>3830</v>
      </c>
      <c r="L3421" s="849">
        <v>77</v>
      </c>
      <c r="M3421" s="849">
        <v>295064</v>
      </c>
      <c r="N3421" s="832">
        <v>1</v>
      </c>
      <c r="O3421" s="832">
        <v>3832</v>
      </c>
      <c r="P3421" s="849">
        <v>111</v>
      </c>
      <c r="Q3421" s="849">
        <v>426129</v>
      </c>
      <c r="R3421" s="837">
        <v>1.4441917685654637</v>
      </c>
      <c r="S3421" s="850">
        <v>3839</v>
      </c>
    </row>
    <row r="3422" spans="1:19" ht="14.45" customHeight="1" x14ac:dyDescent="0.2">
      <c r="A3422" s="831" t="s">
        <v>6366</v>
      </c>
      <c r="B3422" s="832" t="s">
        <v>6743</v>
      </c>
      <c r="C3422" s="832" t="s">
        <v>619</v>
      </c>
      <c r="D3422" s="832" t="s">
        <v>3270</v>
      </c>
      <c r="E3422" s="832" t="s">
        <v>6657</v>
      </c>
      <c r="F3422" s="832" t="s">
        <v>6790</v>
      </c>
      <c r="G3422" s="832" t="s">
        <v>6791</v>
      </c>
      <c r="H3422" s="849">
        <v>206</v>
      </c>
      <c r="I3422" s="849">
        <v>400464</v>
      </c>
      <c r="J3422" s="832">
        <v>0.46477220632866584</v>
      </c>
      <c r="K3422" s="832">
        <v>1944</v>
      </c>
      <c r="L3422" s="849">
        <v>443</v>
      </c>
      <c r="M3422" s="849">
        <v>861635</v>
      </c>
      <c r="N3422" s="832">
        <v>1</v>
      </c>
      <c r="O3422" s="832">
        <v>1945</v>
      </c>
      <c r="P3422" s="849">
        <v>422</v>
      </c>
      <c r="Q3422" s="849">
        <v>822900</v>
      </c>
      <c r="R3422" s="837">
        <v>0.95504476953698492</v>
      </c>
      <c r="S3422" s="850">
        <v>1950</v>
      </c>
    </row>
    <row r="3423" spans="1:19" ht="14.45" customHeight="1" x14ac:dyDescent="0.2">
      <c r="A3423" s="831" t="s">
        <v>6366</v>
      </c>
      <c r="B3423" s="832" t="s">
        <v>6743</v>
      </c>
      <c r="C3423" s="832" t="s">
        <v>619</v>
      </c>
      <c r="D3423" s="832" t="s">
        <v>3270</v>
      </c>
      <c r="E3423" s="832" t="s">
        <v>6657</v>
      </c>
      <c r="F3423" s="832" t="s">
        <v>6805</v>
      </c>
      <c r="G3423" s="832" t="s">
        <v>6806</v>
      </c>
      <c r="H3423" s="849"/>
      <c r="I3423" s="849"/>
      <c r="J3423" s="832"/>
      <c r="K3423" s="832"/>
      <c r="L3423" s="849">
        <v>1</v>
      </c>
      <c r="M3423" s="849">
        <v>357</v>
      </c>
      <c r="N3423" s="832">
        <v>1</v>
      </c>
      <c r="O3423" s="832">
        <v>357</v>
      </c>
      <c r="P3423" s="849"/>
      <c r="Q3423" s="849"/>
      <c r="R3423" s="837"/>
      <c r="S3423" s="850"/>
    </row>
    <row r="3424" spans="1:19" ht="14.45" customHeight="1" x14ac:dyDescent="0.2">
      <c r="A3424" s="831" t="s">
        <v>6366</v>
      </c>
      <c r="B3424" s="832" t="s">
        <v>6743</v>
      </c>
      <c r="C3424" s="832" t="s">
        <v>619</v>
      </c>
      <c r="D3424" s="832" t="s">
        <v>3270</v>
      </c>
      <c r="E3424" s="832" t="s">
        <v>6657</v>
      </c>
      <c r="F3424" s="832" t="s">
        <v>6809</v>
      </c>
      <c r="G3424" s="832" t="s">
        <v>6810</v>
      </c>
      <c r="H3424" s="849"/>
      <c r="I3424" s="849"/>
      <c r="J3424" s="832"/>
      <c r="K3424" s="832"/>
      <c r="L3424" s="849">
        <v>5</v>
      </c>
      <c r="M3424" s="849">
        <v>41650</v>
      </c>
      <c r="N3424" s="832">
        <v>1</v>
      </c>
      <c r="O3424" s="832">
        <v>8330</v>
      </c>
      <c r="P3424" s="849">
        <v>3</v>
      </c>
      <c r="Q3424" s="849">
        <v>25038</v>
      </c>
      <c r="R3424" s="837">
        <v>0.60115246098439379</v>
      </c>
      <c r="S3424" s="850">
        <v>8346</v>
      </c>
    </row>
    <row r="3425" spans="1:19" ht="14.45" customHeight="1" x14ac:dyDescent="0.2">
      <c r="A3425" s="831" t="s">
        <v>6366</v>
      </c>
      <c r="B3425" s="832" t="s">
        <v>6743</v>
      </c>
      <c r="C3425" s="832" t="s">
        <v>619</v>
      </c>
      <c r="D3425" s="832" t="s">
        <v>3270</v>
      </c>
      <c r="E3425" s="832" t="s">
        <v>6657</v>
      </c>
      <c r="F3425" s="832" t="s">
        <v>6792</v>
      </c>
      <c r="G3425" s="832" t="s">
        <v>6793</v>
      </c>
      <c r="H3425" s="849"/>
      <c r="I3425" s="849"/>
      <c r="J3425" s="832"/>
      <c r="K3425" s="832"/>
      <c r="L3425" s="849">
        <v>7</v>
      </c>
      <c r="M3425" s="849">
        <v>103628</v>
      </c>
      <c r="N3425" s="832">
        <v>1</v>
      </c>
      <c r="O3425" s="832">
        <v>14804</v>
      </c>
      <c r="P3425" s="849">
        <v>5</v>
      </c>
      <c r="Q3425" s="849">
        <v>74090</v>
      </c>
      <c r="R3425" s="837">
        <v>0.71496120739568458</v>
      </c>
      <c r="S3425" s="850">
        <v>14818</v>
      </c>
    </row>
    <row r="3426" spans="1:19" ht="14.45" customHeight="1" x14ac:dyDescent="0.2">
      <c r="A3426" s="831" t="s">
        <v>6366</v>
      </c>
      <c r="B3426" s="832" t="s">
        <v>6743</v>
      </c>
      <c r="C3426" s="832" t="s">
        <v>619</v>
      </c>
      <c r="D3426" s="832" t="s">
        <v>3270</v>
      </c>
      <c r="E3426" s="832" t="s">
        <v>6657</v>
      </c>
      <c r="F3426" s="832" t="s">
        <v>6794</v>
      </c>
      <c r="G3426" s="832" t="s">
        <v>6795</v>
      </c>
      <c r="H3426" s="849">
        <v>1</v>
      </c>
      <c r="I3426" s="849">
        <v>301</v>
      </c>
      <c r="J3426" s="832">
        <v>0.5</v>
      </c>
      <c r="K3426" s="832">
        <v>301</v>
      </c>
      <c r="L3426" s="849">
        <v>2</v>
      </c>
      <c r="M3426" s="849">
        <v>602</v>
      </c>
      <c r="N3426" s="832">
        <v>1</v>
      </c>
      <c r="O3426" s="832">
        <v>301</v>
      </c>
      <c r="P3426" s="849">
        <v>1</v>
      </c>
      <c r="Q3426" s="849">
        <v>304</v>
      </c>
      <c r="R3426" s="837">
        <v>0.50498338870431891</v>
      </c>
      <c r="S3426" s="850">
        <v>304</v>
      </c>
    </row>
    <row r="3427" spans="1:19" ht="14.45" customHeight="1" x14ac:dyDescent="0.2">
      <c r="A3427" s="831" t="s">
        <v>6366</v>
      </c>
      <c r="B3427" s="832" t="s">
        <v>6743</v>
      </c>
      <c r="C3427" s="832" t="s">
        <v>619</v>
      </c>
      <c r="D3427" s="832" t="s">
        <v>3270</v>
      </c>
      <c r="E3427" s="832" t="s">
        <v>6657</v>
      </c>
      <c r="F3427" s="832" t="s">
        <v>6811</v>
      </c>
      <c r="G3427" s="832" t="s">
        <v>6812</v>
      </c>
      <c r="H3427" s="849"/>
      <c r="I3427" s="849"/>
      <c r="J3427" s="832"/>
      <c r="K3427" s="832"/>
      <c r="L3427" s="849">
        <v>65</v>
      </c>
      <c r="M3427" s="849">
        <v>10400</v>
      </c>
      <c r="N3427" s="832">
        <v>1</v>
      </c>
      <c r="O3427" s="832">
        <v>160</v>
      </c>
      <c r="P3427" s="849">
        <v>36</v>
      </c>
      <c r="Q3427" s="849">
        <v>5796</v>
      </c>
      <c r="R3427" s="837">
        <v>0.55730769230769228</v>
      </c>
      <c r="S3427" s="850">
        <v>161</v>
      </c>
    </row>
    <row r="3428" spans="1:19" ht="14.45" customHeight="1" x14ac:dyDescent="0.2">
      <c r="A3428" s="831" t="s">
        <v>6366</v>
      </c>
      <c r="B3428" s="832" t="s">
        <v>6743</v>
      </c>
      <c r="C3428" s="832" t="s">
        <v>619</v>
      </c>
      <c r="D3428" s="832" t="s">
        <v>3271</v>
      </c>
      <c r="E3428" s="832" t="s">
        <v>6657</v>
      </c>
      <c r="F3428" s="832" t="s">
        <v>6780</v>
      </c>
      <c r="G3428" s="832" t="s">
        <v>6781</v>
      </c>
      <c r="H3428" s="849"/>
      <c r="I3428" s="849"/>
      <c r="J3428" s="832"/>
      <c r="K3428" s="832"/>
      <c r="L3428" s="849">
        <v>10</v>
      </c>
      <c r="M3428" s="849">
        <v>8790</v>
      </c>
      <c r="N3428" s="832">
        <v>1</v>
      </c>
      <c r="O3428" s="832">
        <v>879</v>
      </c>
      <c r="P3428" s="849"/>
      <c r="Q3428" s="849"/>
      <c r="R3428" s="837"/>
      <c r="S3428" s="850"/>
    </row>
    <row r="3429" spans="1:19" ht="14.45" customHeight="1" x14ac:dyDescent="0.2">
      <c r="A3429" s="831" t="s">
        <v>6366</v>
      </c>
      <c r="B3429" s="832" t="s">
        <v>6743</v>
      </c>
      <c r="C3429" s="832" t="s">
        <v>619</v>
      </c>
      <c r="D3429" s="832" t="s">
        <v>3273</v>
      </c>
      <c r="E3429" s="832" t="s">
        <v>6657</v>
      </c>
      <c r="F3429" s="832" t="s">
        <v>6674</v>
      </c>
      <c r="G3429" s="832" t="s">
        <v>6675</v>
      </c>
      <c r="H3429" s="849">
        <v>5</v>
      </c>
      <c r="I3429" s="849">
        <v>885</v>
      </c>
      <c r="J3429" s="832">
        <v>1.2429775280898876</v>
      </c>
      <c r="K3429" s="832">
        <v>177</v>
      </c>
      <c r="L3429" s="849">
        <v>4</v>
      </c>
      <c r="M3429" s="849">
        <v>712</v>
      </c>
      <c r="N3429" s="832">
        <v>1</v>
      </c>
      <c r="O3429" s="832">
        <v>178</v>
      </c>
      <c r="P3429" s="849"/>
      <c r="Q3429" s="849"/>
      <c r="R3429" s="837"/>
      <c r="S3429" s="850"/>
    </row>
    <row r="3430" spans="1:19" ht="14.45" customHeight="1" x14ac:dyDescent="0.2">
      <c r="A3430" s="831" t="s">
        <v>6366</v>
      </c>
      <c r="B3430" s="832" t="s">
        <v>6743</v>
      </c>
      <c r="C3430" s="832" t="s">
        <v>619</v>
      </c>
      <c r="D3430" s="832" t="s">
        <v>3273</v>
      </c>
      <c r="E3430" s="832" t="s">
        <v>6657</v>
      </c>
      <c r="F3430" s="832" t="s">
        <v>6766</v>
      </c>
      <c r="G3430" s="832" t="s">
        <v>6767</v>
      </c>
      <c r="H3430" s="849"/>
      <c r="I3430" s="849"/>
      <c r="J3430" s="832"/>
      <c r="K3430" s="832"/>
      <c r="L3430" s="849">
        <v>1</v>
      </c>
      <c r="M3430" s="849">
        <v>1243</v>
      </c>
      <c r="N3430" s="832">
        <v>1</v>
      </c>
      <c r="O3430" s="832">
        <v>1243</v>
      </c>
      <c r="P3430" s="849"/>
      <c r="Q3430" s="849"/>
      <c r="R3430" s="837"/>
      <c r="S3430" s="850"/>
    </row>
    <row r="3431" spans="1:19" ht="14.45" customHeight="1" x14ac:dyDescent="0.2">
      <c r="A3431" s="831" t="s">
        <v>6366</v>
      </c>
      <c r="B3431" s="832" t="s">
        <v>6743</v>
      </c>
      <c r="C3431" s="832" t="s">
        <v>619</v>
      </c>
      <c r="D3431" s="832" t="s">
        <v>3273</v>
      </c>
      <c r="E3431" s="832" t="s">
        <v>6657</v>
      </c>
      <c r="F3431" s="832" t="s">
        <v>6768</v>
      </c>
      <c r="G3431" s="832" t="s">
        <v>6769</v>
      </c>
      <c r="H3431" s="849">
        <v>2</v>
      </c>
      <c r="I3431" s="849">
        <v>1430</v>
      </c>
      <c r="J3431" s="832">
        <v>1</v>
      </c>
      <c r="K3431" s="832">
        <v>715</v>
      </c>
      <c r="L3431" s="849">
        <v>2</v>
      </c>
      <c r="M3431" s="849">
        <v>1430</v>
      </c>
      <c r="N3431" s="832">
        <v>1</v>
      </c>
      <c r="O3431" s="832">
        <v>715</v>
      </c>
      <c r="P3431" s="849"/>
      <c r="Q3431" s="849"/>
      <c r="R3431" s="837"/>
      <c r="S3431" s="850"/>
    </row>
    <row r="3432" spans="1:19" ht="14.45" customHeight="1" x14ac:dyDescent="0.2">
      <c r="A3432" s="831" t="s">
        <v>6366</v>
      </c>
      <c r="B3432" s="832" t="s">
        <v>6743</v>
      </c>
      <c r="C3432" s="832" t="s">
        <v>619</v>
      </c>
      <c r="D3432" s="832" t="s">
        <v>3273</v>
      </c>
      <c r="E3432" s="832" t="s">
        <v>6657</v>
      </c>
      <c r="F3432" s="832" t="s">
        <v>6682</v>
      </c>
      <c r="G3432" s="832" t="s">
        <v>6683</v>
      </c>
      <c r="H3432" s="849">
        <v>5</v>
      </c>
      <c r="I3432" s="849">
        <v>166.66000000000003</v>
      </c>
      <c r="J3432" s="832">
        <v>0.31248945305908166</v>
      </c>
      <c r="K3432" s="832">
        <v>33.332000000000008</v>
      </c>
      <c r="L3432" s="849">
        <v>16</v>
      </c>
      <c r="M3432" s="849">
        <v>533.33000000000004</v>
      </c>
      <c r="N3432" s="832">
        <v>1</v>
      </c>
      <c r="O3432" s="832">
        <v>33.333125000000003</v>
      </c>
      <c r="P3432" s="849">
        <v>2</v>
      </c>
      <c r="Q3432" s="849">
        <v>66.67</v>
      </c>
      <c r="R3432" s="837">
        <v>0.12500703129394558</v>
      </c>
      <c r="S3432" s="850">
        <v>33.335000000000001</v>
      </c>
    </row>
    <row r="3433" spans="1:19" ht="14.45" customHeight="1" x14ac:dyDescent="0.2">
      <c r="A3433" s="831" t="s">
        <v>6366</v>
      </c>
      <c r="B3433" s="832" t="s">
        <v>6743</v>
      </c>
      <c r="C3433" s="832" t="s">
        <v>619</v>
      </c>
      <c r="D3433" s="832" t="s">
        <v>3273</v>
      </c>
      <c r="E3433" s="832" t="s">
        <v>6657</v>
      </c>
      <c r="F3433" s="832" t="s">
        <v>6690</v>
      </c>
      <c r="G3433" s="832" t="s">
        <v>6691</v>
      </c>
      <c r="H3433" s="849"/>
      <c r="I3433" s="849"/>
      <c r="J3433" s="832"/>
      <c r="K3433" s="832"/>
      <c r="L3433" s="849">
        <v>13</v>
      </c>
      <c r="M3433" s="849">
        <v>4615</v>
      </c>
      <c r="N3433" s="832">
        <v>1</v>
      </c>
      <c r="O3433" s="832">
        <v>355</v>
      </c>
      <c r="P3433" s="849">
        <v>2</v>
      </c>
      <c r="Q3433" s="849">
        <v>716</v>
      </c>
      <c r="R3433" s="837">
        <v>0.15514626218851571</v>
      </c>
      <c r="S3433" s="850">
        <v>358</v>
      </c>
    </row>
    <row r="3434" spans="1:19" ht="14.45" customHeight="1" x14ac:dyDescent="0.2">
      <c r="A3434" s="831" t="s">
        <v>6366</v>
      </c>
      <c r="B3434" s="832" t="s">
        <v>6743</v>
      </c>
      <c r="C3434" s="832" t="s">
        <v>619</v>
      </c>
      <c r="D3434" s="832" t="s">
        <v>3273</v>
      </c>
      <c r="E3434" s="832" t="s">
        <v>6657</v>
      </c>
      <c r="F3434" s="832" t="s">
        <v>6786</v>
      </c>
      <c r="G3434" s="832" t="s">
        <v>6787</v>
      </c>
      <c r="H3434" s="849">
        <v>3</v>
      </c>
      <c r="I3434" s="849">
        <v>1617</v>
      </c>
      <c r="J3434" s="832">
        <v>0.29944444444444446</v>
      </c>
      <c r="K3434" s="832">
        <v>539</v>
      </c>
      <c r="L3434" s="849">
        <v>10</v>
      </c>
      <c r="M3434" s="849">
        <v>5400</v>
      </c>
      <c r="N3434" s="832">
        <v>1</v>
      </c>
      <c r="O3434" s="832">
        <v>540</v>
      </c>
      <c r="P3434" s="849">
        <v>1</v>
      </c>
      <c r="Q3434" s="849">
        <v>543</v>
      </c>
      <c r="R3434" s="837">
        <v>0.10055555555555555</v>
      </c>
      <c r="S3434" s="850">
        <v>543</v>
      </c>
    </row>
    <row r="3435" spans="1:19" ht="14.45" customHeight="1" x14ac:dyDescent="0.2">
      <c r="A3435" s="831" t="s">
        <v>6366</v>
      </c>
      <c r="B3435" s="832" t="s">
        <v>6743</v>
      </c>
      <c r="C3435" s="832" t="s">
        <v>619</v>
      </c>
      <c r="D3435" s="832" t="s">
        <v>3273</v>
      </c>
      <c r="E3435" s="832" t="s">
        <v>6657</v>
      </c>
      <c r="F3435" s="832" t="s">
        <v>6704</v>
      </c>
      <c r="G3435" s="832" t="s">
        <v>6705</v>
      </c>
      <c r="H3435" s="849"/>
      <c r="I3435" s="849"/>
      <c r="J3435" s="832"/>
      <c r="K3435" s="832"/>
      <c r="L3435" s="849">
        <v>1</v>
      </c>
      <c r="M3435" s="849">
        <v>59</v>
      </c>
      <c r="N3435" s="832">
        <v>1</v>
      </c>
      <c r="O3435" s="832">
        <v>59</v>
      </c>
      <c r="P3435" s="849"/>
      <c r="Q3435" s="849"/>
      <c r="R3435" s="837"/>
      <c r="S3435" s="850"/>
    </row>
    <row r="3436" spans="1:19" ht="14.45" customHeight="1" x14ac:dyDescent="0.2">
      <c r="A3436" s="831" t="s">
        <v>6366</v>
      </c>
      <c r="B3436" s="832" t="s">
        <v>6743</v>
      </c>
      <c r="C3436" s="832" t="s">
        <v>619</v>
      </c>
      <c r="D3436" s="832" t="s">
        <v>3273</v>
      </c>
      <c r="E3436" s="832" t="s">
        <v>6657</v>
      </c>
      <c r="F3436" s="832" t="s">
        <v>6790</v>
      </c>
      <c r="G3436" s="832" t="s">
        <v>6791</v>
      </c>
      <c r="H3436" s="849">
        <v>3</v>
      </c>
      <c r="I3436" s="849">
        <v>5832</v>
      </c>
      <c r="J3436" s="832">
        <v>0.24987146529562981</v>
      </c>
      <c r="K3436" s="832">
        <v>1944</v>
      </c>
      <c r="L3436" s="849">
        <v>12</v>
      </c>
      <c r="M3436" s="849">
        <v>23340</v>
      </c>
      <c r="N3436" s="832">
        <v>1</v>
      </c>
      <c r="O3436" s="832">
        <v>1945</v>
      </c>
      <c r="P3436" s="849">
        <v>1</v>
      </c>
      <c r="Q3436" s="849">
        <v>1950</v>
      </c>
      <c r="R3436" s="837">
        <v>8.3547557840616973E-2</v>
      </c>
      <c r="S3436" s="850">
        <v>1950</v>
      </c>
    </row>
    <row r="3437" spans="1:19" ht="14.45" customHeight="1" x14ac:dyDescent="0.2">
      <c r="A3437" s="831" t="s">
        <v>6366</v>
      </c>
      <c r="B3437" s="832" t="s">
        <v>6743</v>
      </c>
      <c r="C3437" s="832" t="s">
        <v>619</v>
      </c>
      <c r="D3437" s="832" t="s">
        <v>3275</v>
      </c>
      <c r="E3437" s="832" t="s">
        <v>6368</v>
      </c>
      <c r="F3437" s="832" t="s">
        <v>6502</v>
      </c>
      <c r="G3437" s="832" t="s">
        <v>6503</v>
      </c>
      <c r="H3437" s="849"/>
      <c r="I3437" s="849"/>
      <c r="J3437" s="832"/>
      <c r="K3437" s="832"/>
      <c r="L3437" s="849"/>
      <c r="M3437" s="849"/>
      <c r="N3437" s="832"/>
      <c r="O3437" s="832"/>
      <c r="P3437" s="849">
        <v>1.87</v>
      </c>
      <c r="Q3437" s="849">
        <v>297.92</v>
      </c>
      <c r="R3437" s="837"/>
      <c r="S3437" s="850">
        <v>159.31550802139037</v>
      </c>
    </row>
    <row r="3438" spans="1:19" ht="14.45" customHeight="1" x14ac:dyDescent="0.2">
      <c r="A3438" s="831" t="s">
        <v>6366</v>
      </c>
      <c r="B3438" s="832" t="s">
        <v>6743</v>
      </c>
      <c r="C3438" s="832" t="s">
        <v>619</v>
      </c>
      <c r="D3438" s="832" t="s">
        <v>3275</v>
      </c>
      <c r="E3438" s="832" t="s">
        <v>6644</v>
      </c>
      <c r="F3438" s="832" t="s">
        <v>6647</v>
      </c>
      <c r="G3438" s="832" t="s">
        <v>6648</v>
      </c>
      <c r="H3438" s="849"/>
      <c r="I3438" s="849"/>
      <c r="J3438" s="832"/>
      <c r="K3438" s="832"/>
      <c r="L3438" s="849">
        <v>1</v>
      </c>
      <c r="M3438" s="849">
        <v>867</v>
      </c>
      <c r="N3438" s="832">
        <v>1</v>
      </c>
      <c r="O3438" s="832">
        <v>867</v>
      </c>
      <c r="P3438" s="849"/>
      <c r="Q3438" s="849"/>
      <c r="R3438" s="837"/>
      <c r="S3438" s="850"/>
    </row>
    <row r="3439" spans="1:19" ht="14.45" customHeight="1" x14ac:dyDescent="0.2">
      <c r="A3439" s="831" t="s">
        <v>6366</v>
      </c>
      <c r="B3439" s="832" t="s">
        <v>6743</v>
      </c>
      <c r="C3439" s="832" t="s">
        <v>619</v>
      </c>
      <c r="D3439" s="832" t="s">
        <v>3275</v>
      </c>
      <c r="E3439" s="832" t="s">
        <v>6644</v>
      </c>
      <c r="F3439" s="832" t="s">
        <v>6649</v>
      </c>
      <c r="G3439" s="832" t="s">
        <v>6650</v>
      </c>
      <c r="H3439" s="849"/>
      <c r="I3439" s="849"/>
      <c r="J3439" s="832"/>
      <c r="K3439" s="832"/>
      <c r="L3439" s="849"/>
      <c r="M3439" s="849"/>
      <c r="N3439" s="832"/>
      <c r="O3439" s="832"/>
      <c r="P3439" s="849">
        <v>3</v>
      </c>
      <c r="Q3439" s="849">
        <v>2892</v>
      </c>
      <c r="R3439" s="837"/>
      <c r="S3439" s="850">
        <v>964</v>
      </c>
    </row>
    <row r="3440" spans="1:19" ht="14.45" customHeight="1" x14ac:dyDescent="0.2">
      <c r="A3440" s="831" t="s">
        <v>6366</v>
      </c>
      <c r="B3440" s="832" t="s">
        <v>6743</v>
      </c>
      <c r="C3440" s="832" t="s">
        <v>619</v>
      </c>
      <c r="D3440" s="832" t="s">
        <v>3275</v>
      </c>
      <c r="E3440" s="832" t="s">
        <v>6644</v>
      </c>
      <c r="F3440" s="832" t="s">
        <v>6756</v>
      </c>
      <c r="G3440" s="832" t="s">
        <v>6757</v>
      </c>
      <c r="H3440" s="849">
        <v>19</v>
      </c>
      <c r="I3440" s="849">
        <v>19413.63</v>
      </c>
      <c r="J3440" s="832">
        <v>2.375</v>
      </c>
      <c r="K3440" s="832">
        <v>1021.7700000000001</v>
      </c>
      <c r="L3440" s="849">
        <v>8</v>
      </c>
      <c r="M3440" s="849">
        <v>8174.16</v>
      </c>
      <c r="N3440" s="832">
        <v>1</v>
      </c>
      <c r="O3440" s="832">
        <v>1021.77</v>
      </c>
      <c r="P3440" s="849"/>
      <c r="Q3440" s="849"/>
      <c r="R3440" s="837"/>
      <c r="S3440" s="850"/>
    </row>
    <row r="3441" spans="1:19" ht="14.45" customHeight="1" x14ac:dyDescent="0.2">
      <c r="A3441" s="831" t="s">
        <v>6366</v>
      </c>
      <c r="B3441" s="832" t="s">
        <v>6743</v>
      </c>
      <c r="C3441" s="832" t="s">
        <v>619</v>
      </c>
      <c r="D3441" s="832" t="s">
        <v>3275</v>
      </c>
      <c r="E3441" s="832" t="s">
        <v>6644</v>
      </c>
      <c r="F3441" s="832" t="s">
        <v>6758</v>
      </c>
      <c r="G3441" s="832" t="s">
        <v>6759</v>
      </c>
      <c r="H3441" s="849"/>
      <c r="I3441" s="849"/>
      <c r="J3441" s="832"/>
      <c r="K3441" s="832"/>
      <c r="L3441" s="849">
        <v>4</v>
      </c>
      <c r="M3441" s="849">
        <v>8050.28</v>
      </c>
      <c r="N3441" s="832">
        <v>1</v>
      </c>
      <c r="O3441" s="832">
        <v>2012.57</v>
      </c>
      <c r="P3441" s="849"/>
      <c r="Q3441" s="849"/>
      <c r="R3441" s="837"/>
      <c r="S3441" s="850"/>
    </row>
    <row r="3442" spans="1:19" ht="14.45" customHeight="1" x14ac:dyDescent="0.2">
      <c r="A3442" s="831" t="s">
        <v>6366</v>
      </c>
      <c r="B3442" s="832" t="s">
        <v>6743</v>
      </c>
      <c r="C3442" s="832" t="s">
        <v>619</v>
      </c>
      <c r="D3442" s="832" t="s">
        <v>3275</v>
      </c>
      <c r="E3442" s="832" t="s">
        <v>6644</v>
      </c>
      <c r="F3442" s="832" t="s">
        <v>6764</v>
      </c>
      <c r="G3442" s="832" t="s">
        <v>6765</v>
      </c>
      <c r="H3442" s="849"/>
      <c r="I3442" s="849"/>
      <c r="J3442" s="832"/>
      <c r="K3442" s="832"/>
      <c r="L3442" s="849"/>
      <c r="M3442" s="849"/>
      <c r="N3442" s="832"/>
      <c r="O3442" s="832"/>
      <c r="P3442" s="849">
        <v>4</v>
      </c>
      <c r="Q3442" s="849">
        <v>6266.32</v>
      </c>
      <c r="R3442" s="837"/>
      <c r="S3442" s="850">
        <v>1566.58</v>
      </c>
    </row>
    <row r="3443" spans="1:19" ht="14.45" customHeight="1" x14ac:dyDescent="0.2">
      <c r="A3443" s="831" t="s">
        <v>6366</v>
      </c>
      <c r="B3443" s="832" t="s">
        <v>6743</v>
      </c>
      <c r="C3443" s="832" t="s">
        <v>619</v>
      </c>
      <c r="D3443" s="832" t="s">
        <v>3275</v>
      </c>
      <c r="E3443" s="832" t="s">
        <v>6657</v>
      </c>
      <c r="F3443" s="832" t="s">
        <v>6666</v>
      </c>
      <c r="G3443" s="832" t="s">
        <v>6667</v>
      </c>
      <c r="H3443" s="849">
        <v>9</v>
      </c>
      <c r="I3443" s="849">
        <v>333</v>
      </c>
      <c r="J3443" s="832">
        <v>0.75</v>
      </c>
      <c r="K3443" s="832">
        <v>37</v>
      </c>
      <c r="L3443" s="849">
        <v>12</v>
      </c>
      <c r="M3443" s="849">
        <v>444</v>
      </c>
      <c r="N3443" s="832">
        <v>1</v>
      </c>
      <c r="O3443" s="832">
        <v>37</v>
      </c>
      <c r="P3443" s="849">
        <v>10</v>
      </c>
      <c r="Q3443" s="849">
        <v>380</v>
      </c>
      <c r="R3443" s="837">
        <v>0.85585585585585588</v>
      </c>
      <c r="S3443" s="850">
        <v>38</v>
      </c>
    </row>
    <row r="3444" spans="1:19" ht="14.45" customHeight="1" x14ac:dyDescent="0.2">
      <c r="A3444" s="831" t="s">
        <v>6366</v>
      </c>
      <c r="B3444" s="832" t="s">
        <v>6743</v>
      </c>
      <c r="C3444" s="832" t="s">
        <v>619</v>
      </c>
      <c r="D3444" s="832" t="s">
        <v>3275</v>
      </c>
      <c r="E3444" s="832" t="s">
        <v>6657</v>
      </c>
      <c r="F3444" s="832" t="s">
        <v>6674</v>
      </c>
      <c r="G3444" s="832" t="s">
        <v>6675</v>
      </c>
      <c r="H3444" s="849">
        <v>141</v>
      </c>
      <c r="I3444" s="849">
        <v>24957</v>
      </c>
      <c r="J3444" s="832">
        <v>1.0014847512038523</v>
      </c>
      <c r="K3444" s="832">
        <v>177</v>
      </c>
      <c r="L3444" s="849">
        <v>140</v>
      </c>
      <c r="M3444" s="849">
        <v>24920</v>
      </c>
      <c r="N3444" s="832">
        <v>1</v>
      </c>
      <c r="O3444" s="832">
        <v>178</v>
      </c>
      <c r="P3444" s="849">
        <v>227</v>
      </c>
      <c r="Q3444" s="849">
        <v>40633</v>
      </c>
      <c r="R3444" s="837">
        <v>1.6305377207062601</v>
      </c>
      <c r="S3444" s="850">
        <v>179</v>
      </c>
    </row>
    <row r="3445" spans="1:19" ht="14.45" customHeight="1" x14ac:dyDescent="0.2">
      <c r="A3445" s="831" t="s">
        <v>6366</v>
      </c>
      <c r="B3445" s="832" t="s">
        <v>6743</v>
      </c>
      <c r="C3445" s="832" t="s">
        <v>619</v>
      </c>
      <c r="D3445" s="832" t="s">
        <v>3275</v>
      </c>
      <c r="E3445" s="832" t="s">
        <v>6657</v>
      </c>
      <c r="F3445" s="832" t="s">
        <v>6766</v>
      </c>
      <c r="G3445" s="832" t="s">
        <v>6767</v>
      </c>
      <c r="H3445" s="849">
        <v>2</v>
      </c>
      <c r="I3445" s="849">
        <v>2484</v>
      </c>
      <c r="J3445" s="832"/>
      <c r="K3445" s="832">
        <v>1242</v>
      </c>
      <c r="L3445" s="849"/>
      <c r="M3445" s="849"/>
      <c r="N3445" s="832"/>
      <c r="O3445" s="832"/>
      <c r="P3445" s="849"/>
      <c r="Q3445" s="849"/>
      <c r="R3445" s="837"/>
      <c r="S3445" s="850"/>
    </row>
    <row r="3446" spans="1:19" ht="14.45" customHeight="1" x14ac:dyDescent="0.2">
      <c r="A3446" s="831" t="s">
        <v>6366</v>
      </c>
      <c r="B3446" s="832" t="s">
        <v>6743</v>
      </c>
      <c r="C3446" s="832" t="s">
        <v>619</v>
      </c>
      <c r="D3446" s="832" t="s">
        <v>3275</v>
      </c>
      <c r="E3446" s="832" t="s">
        <v>6657</v>
      </c>
      <c r="F3446" s="832" t="s">
        <v>6770</v>
      </c>
      <c r="G3446" s="832" t="s">
        <v>6771</v>
      </c>
      <c r="H3446" s="849"/>
      <c r="I3446" s="849"/>
      <c r="J3446" s="832"/>
      <c r="K3446" s="832"/>
      <c r="L3446" s="849">
        <v>1</v>
      </c>
      <c r="M3446" s="849">
        <v>632</v>
      </c>
      <c r="N3446" s="832">
        <v>1</v>
      </c>
      <c r="O3446" s="832">
        <v>632</v>
      </c>
      <c r="P3446" s="849"/>
      <c r="Q3446" s="849"/>
      <c r="R3446" s="837"/>
      <c r="S3446" s="850"/>
    </row>
    <row r="3447" spans="1:19" ht="14.45" customHeight="1" x14ac:dyDescent="0.2">
      <c r="A3447" s="831" t="s">
        <v>6366</v>
      </c>
      <c r="B3447" s="832" t="s">
        <v>6743</v>
      </c>
      <c r="C3447" s="832" t="s">
        <v>619</v>
      </c>
      <c r="D3447" s="832" t="s">
        <v>3275</v>
      </c>
      <c r="E3447" s="832" t="s">
        <v>6657</v>
      </c>
      <c r="F3447" s="832" t="s">
        <v>6778</v>
      </c>
      <c r="G3447" s="832" t="s">
        <v>6779</v>
      </c>
      <c r="H3447" s="849">
        <v>19</v>
      </c>
      <c r="I3447" s="849">
        <v>13699</v>
      </c>
      <c r="J3447" s="832">
        <v>1.4559464342650654</v>
      </c>
      <c r="K3447" s="832">
        <v>721</v>
      </c>
      <c r="L3447" s="849">
        <v>13</v>
      </c>
      <c r="M3447" s="849">
        <v>9409</v>
      </c>
      <c r="N3447" s="832">
        <v>1</v>
      </c>
      <c r="O3447" s="832">
        <v>723.76923076923072</v>
      </c>
      <c r="P3447" s="849">
        <v>4</v>
      </c>
      <c r="Q3447" s="849">
        <v>2928</v>
      </c>
      <c r="R3447" s="837">
        <v>0.31119141247741522</v>
      </c>
      <c r="S3447" s="850">
        <v>732</v>
      </c>
    </row>
    <row r="3448" spans="1:19" ht="14.45" customHeight="1" x14ac:dyDescent="0.2">
      <c r="A3448" s="831" t="s">
        <v>6366</v>
      </c>
      <c r="B3448" s="832" t="s">
        <v>6743</v>
      </c>
      <c r="C3448" s="832" t="s">
        <v>619</v>
      </c>
      <c r="D3448" s="832" t="s">
        <v>3275</v>
      </c>
      <c r="E3448" s="832" t="s">
        <v>6657</v>
      </c>
      <c r="F3448" s="832" t="s">
        <v>6680</v>
      </c>
      <c r="G3448" s="832" t="s">
        <v>6681</v>
      </c>
      <c r="H3448" s="849"/>
      <c r="I3448" s="849"/>
      <c r="J3448" s="832"/>
      <c r="K3448" s="832"/>
      <c r="L3448" s="849"/>
      <c r="M3448" s="849"/>
      <c r="N3448" s="832"/>
      <c r="O3448" s="832"/>
      <c r="P3448" s="849">
        <v>3</v>
      </c>
      <c r="Q3448" s="849">
        <v>735</v>
      </c>
      <c r="R3448" s="837"/>
      <c r="S3448" s="850">
        <v>245</v>
      </c>
    </row>
    <row r="3449" spans="1:19" ht="14.45" customHeight="1" x14ac:dyDescent="0.2">
      <c r="A3449" s="831" t="s">
        <v>6366</v>
      </c>
      <c r="B3449" s="832" t="s">
        <v>6743</v>
      </c>
      <c r="C3449" s="832" t="s">
        <v>619</v>
      </c>
      <c r="D3449" s="832" t="s">
        <v>3275</v>
      </c>
      <c r="E3449" s="832" t="s">
        <v>6657</v>
      </c>
      <c r="F3449" s="832" t="s">
        <v>6682</v>
      </c>
      <c r="G3449" s="832" t="s">
        <v>6683</v>
      </c>
      <c r="H3449" s="849">
        <v>218</v>
      </c>
      <c r="I3449" s="849">
        <v>7266.67</v>
      </c>
      <c r="J3449" s="832">
        <v>1.9292027175197191</v>
      </c>
      <c r="K3449" s="832">
        <v>33.333348623853212</v>
      </c>
      <c r="L3449" s="849">
        <v>113</v>
      </c>
      <c r="M3449" s="849">
        <v>3766.67</v>
      </c>
      <c r="N3449" s="832">
        <v>1</v>
      </c>
      <c r="O3449" s="832">
        <v>33.333362831858409</v>
      </c>
      <c r="P3449" s="849">
        <v>228</v>
      </c>
      <c r="Q3449" s="849">
        <v>7600</v>
      </c>
      <c r="R3449" s="837">
        <v>2.0176973294713898</v>
      </c>
      <c r="S3449" s="850">
        <v>33.333333333333336</v>
      </c>
    </row>
    <row r="3450" spans="1:19" ht="14.45" customHeight="1" x14ac:dyDescent="0.2">
      <c r="A3450" s="831" t="s">
        <v>6366</v>
      </c>
      <c r="B3450" s="832" t="s">
        <v>6743</v>
      </c>
      <c r="C3450" s="832" t="s">
        <v>619</v>
      </c>
      <c r="D3450" s="832" t="s">
        <v>3275</v>
      </c>
      <c r="E3450" s="832" t="s">
        <v>6657</v>
      </c>
      <c r="F3450" s="832" t="s">
        <v>6684</v>
      </c>
      <c r="G3450" s="832" t="s">
        <v>6685</v>
      </c>
      <c r="H3450" s="849">
        <v>2</v>
      </c>
      <c r="I3450" s="849">
        <v>74</v>
      </c>
      <c r="J3450" s="832">
        <v>0.5</v>
      </c>
      <c r="K3450" s="832">
        <v>37</v>
      </c>
      <c r="L3450" s="849">
        <v>4</v>
      </c>
      <c r="M3450" s="849">
        <v>148</v>
      </c>
      <c r="N3450" s="832">
        <v>1</v>
      </c>
      <c r="O3450" s="832">
        <v>37</v>
      </c>
      <c r="P3450" s="849">
        <v>2</v>
      </c>
      <c r="Q3450" s="849">
        <v>76</v>
      </c>
      <c r="R3450" s="837">
        <v>0.51351351351351349</v>
      </c>
      <c r="S3450" s="850">
        <v>38</v>
      </c>
    </row>
    <row r="3451" spans="1:19" ht="14.45" customHeight="1" x14ac:dyDescent="0.2">
      <c r="A3451" s="831" t="s">
        <v>6366</v>
      </c>
      <c r="B3451" s="832" t="s">
        <v>6743</v>
      </c>
      <c r="C3451" s="832" t="s">
        <v>619</v>
      </c>
      <c r="D3451" s="832" t="s">
        <v>3275</v>
      </c>
      <c r="E3451" s="832" t="s">
        <v>6657</v>
      </c>
      <c r="F3451" s="832" t="s">
        <v>6690</v>
      </c>
      <c r="G3451" s="832" t="s">
        <v>6691</v>
      </c>
      <c r="H3451" s="849">
        <v>73</v>
      </c>
      <c r="I3451" s="849">
        <v>25915</v>
      </c>
      <c r="J3451" s="832">
        <v>4.8666666666666663</v>
      </c>
      <c r="K3451" s="832">
        <v>355</v>
      </c>
      <c r="L3451" s="849">
        <v>15</v>
      </c>
      <c r="M3451" s="849">
        <v>5325</v>
      </c>
      <c r="N3451" s="832">
        <v>1</v>
      </c>
      <c r="O3451" s="832">
        <v>355</v>
      </c>
      <c r="P3451" s="849"/>
      <c r="Q3451" s="849"/>
      <c r="R3451" s="837"/>
      <c r="S3451" s="850"/>
    </row>
    <row r="3452" spans="1:19" ht="14.45" customHeight="1" x14ac:dyDescent="0.2">
      <c r="A3452" s="831" t="s">
        <v>6366</v>
      </c>
      <c r="B3452" s="832" t="s">
        <v>6743</v>
      </c>
      <c r="C3452" s="832" t="s">
        <v>619</v>
      </c>
      <c r="D3452" s="832" t="s">
        <v>3275</v>
      </c>
      <c r="E3452" s="832" t="s">
        <v>6657</v>
      </c>
      <c r="F3452" s="832" t="s">
        <v>6694</v>
      </c>
      <c r="G3452" s="832" t="s">
        <v>6695</v>
      </c>
      <c r="H3452" s="849"/>
      <c r="I3452" s="849"/>
      <c r="J3452" s="832"/>
      <c r="K3452" s="832"/>
      <c r="L3452" s="849">
        <v>1</v>
      </c>
      <c r="M3452" s="849">
        <v>132</v>
      </c>
      <c r="N3452" s="832">
        <v>1</v>
      </c>
      <c r="O3452" s="832">
        <v>132</v>
      </c>
      <c r="P3452" s="849"/>
      <c r="Q3452" s="849"/>
      <c r="R3452" s="837"/>
      <c r="S3452" s="850"/>
    </row>
    <row r="3453" spans="1:19" ht="14.45" customHeight="1" x14ac:dyDescent="0.2">
      <c r="A3453" s="831" t="s">
        <v>6366</v>
      </c>
      <c r="B3453" s="832" t="s">
        <v>6743</v>
      </c>
      <c r="C3453" s="832" t="s">
        <v>619</v>
      </c>
      <c r="D3453" s="832" t="s">
        <v>3275</v>
      </c>
      <c r="E3453" s="832" t="s">
        <v>6657</v>
      </c>
      <c r="F3453" s="832" t="s">
        <v>6784</v>
      </c>
      <c r="G3453" s="832" t="s">
        <v>6785</v>
      </c>
      <c r="H3453" s="849">
        <v>4</v>
      </c>
      <c r="I3453" s="849">
        <v>2804</v>
      </c>
      <c r="J3453" s="832"/>
      <c r="K3453" s="832">
        <v>701</v>
      </c>
      <c r="L3453" s="849"/>
      <c r="M3453" s="849"/>
      <c r="N3453" s="832"/>
      <c r="O3453" s="832"/>
      <c r="P3453" s="849">
        <v>1</v>
      </c>
      <c r="Q3453" s="849">
        <v>707</v>
      </c>
      <c r="R3453" s="837"/>
      <c r="S3453" s="850">
        <v>707</v>
      </c>
    </row>
    <row r="3454" spans="1:19" ht="14.45" customHeight="1" x14ac:dyDescent="0.2">
      <c r="A3454" s="831" t="s">
        <v>6366</v>
      </c>
      <c r="B3454" s="832" t="s">
        <v>6743</v>
      </c>
      <c r="C3454" s="832" t="s">
        <v>619</v>
      </c>
      <c r="D3454" s="832" t="s">
        <v>3275</v>
      </c>
      <c r="E3454" s="832" t="s">
        <v>6657</v>
      </c>
      <c r="F3454" s="832" t="s">
        <v>6786</v>
      </c>
      <c r="G3454" s="832" t="s">
        <v>6787</v>
      </c>
      <c r="H3454" s="849">
        <v>61</v>
      </c>
      <c r="I3454" s="849">
        <v>32879</v>
      </c>
      <c r="J3454" s="832">
        <v>1.7907952069716775</v>
      </c>
      <c r="K3454" s="832">
        <v>539</v>
      </c>
      <c r="L3454" s="849">
        <v>34</v>
      </c>
      <c r="M3454" s="849">
        <v>18360</v>
      </c>
      <c r="N3454" s="832">
        <v>1</v>
      </c>
      <c r="O3454" s="832">
        <v>540</v>
      </c>
      <c r="P3454" s="849">
        <v>54</v>
      </c>
      <c r="Q3454" s="849">
        <v>29322</v>
      </c>
      <c r="R3454" s="837">
        <v>1.5970588235294119</v>
      </c>
      <c r="S3454" s="850">
        <v>543</v>
      </c>
    </row>
    <row r="3455" spans="1:19" ht="14.45" customHeight="1" x14ac:dyDescent="0.2">
      <c r="A3455" s="831" t="s">
        <v>6366</v>
      </c>
      <c r="B3455" s="832" t="s">
        <v>6743</v>
      </c>
      <c r="C3455" s="832" t="s">
        <v>619</v>
      </c>
      <c r="D3455" s="832" t="s">
        <v>3275</v>
      </c>
      <c r="E3455" s="832" t="s">
        <v>6657</v>
      </c>
      <c r="F3455" s="832" t="s">
        <v>6700</v>
      </c>
      <c r="G3455" s="832" t="s">
        <v>6701</v>
      </c>
      <c r="H3455" s="849"/>
      <c r="I3455" s="849"/>
      <c r="J3455" s="832"/>
      <c r="K3455" s="832"/>
      <c r="L3455" s="849">
        <v>1</v>
      </c>
      <c r="M3455" s="849">
        <v>60</v>
      </c>
      <c r="N3455" s="832">
        <v>1</v>
      </c>
      <c r="O3455" s="832">
        <v>60</v>
      </c>
      <c r="P3455" s="849">
        <v>1</v>
      </c>
      <c r="Q3455" s="849">
        <v>61</v>
      </c>
      <c r="R3455" s="837">
        <v>1.0166666666666666</v>
      </c>
      <c r="S3455" s="850">
        <v>61</v>
      </c>
    </row>
    <row r="3456" spans="1:19" ht="14.45" customHeight="1" x14ac:dyDescent="0.2">
      <c r="A3456" s="831" t="s">
        <v>6366</v>
      </c>
      <c r="B3456" s="832" t="s">
        <v>6743</v>
      </c>
      <c r="C3456" s="832" t="s">
        <v>619</v>
      </c>
      <c r="D3456" s="832" t="s">
        <v>3275</v>
      </c>
      <c r="E3456" s="832" t="s">
        <v>6657</v>
      </c>
      <c r="F3456" s="832" t="s">
        <v>6706</v>
      </c>
      <c r="G3456" s="832" t="s">
        <v>6707</v>
      </c>
      <c r="H3456" s="849"/>
      <c r="I3456" s="849"/>
      <c r="J3456" s="832"/>
      <c r="K3456" s="832"/>
      <c r="L3456" s="849"/>
      <c r="M3456" s="849"/>
      <c r="N3456" s="832"/>
      <c r="O3456" s="832"/>
      <c r="P3456" s="849">
        <v>7</v>
      </c>
      <c r="Q3456" s="849">
        <v>812</v>
      </c>
      <c r="R3456" s="837"/>
      <c r="S3456" s="850">
        <v>116</v>
      </c>
    </row>
    <row r="3457" spans="1:19" ht="14.45" customHeight="1" x14ac:dyDescent="0.2">
      <c r="A3457" s="831" t="s">
        <v>6366</v>
      </c>
      <c r="B3457" s="832" t="s">
        <v>6743</v>
      </c>
      <c r="C3457" s="832" t="s">
        <v>619</v>
      </c>
      <c r="D3457" s="832" t="s">
        <v>3275</v>
      </c>
      <c r="E3457" s="832" t="s">
        <v>6657</v>
      </c>
      <c r="F3457" s="832" t="s">
        <v>6788</v>
      </c>
      <c r="G3457" s="832" t="s">
        <v>6789</v>
      </c>
      <c r="H3457" s="849">
        <v>2</v>
      </c>
      <c r="I3457" s="849">
        <v>7660</v>
      </c>
      <c r="J3457" s="832">
        <v>0.13326374391092555</v>
      </c>
      <c r="K3457" s="832">
        <v>3830</v>
      </c>
      <c r="L3457" s="849">
        <v>15</v>
      </c>
      <c r="M3457" s="849">
        <v>57480</v>
      </c>
      <c r="N3457" s="832">
        <v>1</v>
      </c>
      <c r="O3457" s="832">
        <v>3832</v>
      </c>
      <c r="P3457" s="849">
        <v>26</v>
      </c>
      <c r="Q3457" s="849">
        <v>99814</v>
      </c>
      <c r="R3457" s="837">
        <v>1.7364996520528879</v>
      </c>
      <c r="S3457" s="850">
        <v>3839</v>
      </c>
    </row>
    <row r="3458" spans="1:19" ht="14.45" customHeight="1" x14ac:dyDescent="0.2">
      <c r="A3458" s="831" t="s">
        <v>6366</v>
      </c>
      <c r="B3458" s="832" t="s">
        <v>6743</v>
      </c>
      <c r="C3458" s="832" t="s">
        <v>619</v>
      </c>
      <c r="D3458" s="832" t="s">
        <v>3275</v>
      </c>
      <c r="E3458" s="832" t="s">
        <v>6657</v>
      </c>
      <c r="F3458" s="832" t="s">
        <v>6790</v>
      </c>
      <c r="G3458" s="832" t="s">
        <v>6791</v>
      </c>
      <c r="H3458" s="849">
        <v>74</v>
      </c>
      <c r="I3458" s="849">
        <v>143856</v>
      </c>
      <c r="J3458" s="832">
        <v>1.1929347375404262</v>
      </c>
      <c r="K3458" s="832">
        <v>1944</v>
      </c>
      <c r="L3458" s="849">
        <v>62</v>
      </c>
      <c r="M3458" s="849">
        <v>120590</v>
      </c>
      <c r="N3458" s="832">
        <v>1</v>
      </c>
      <c r="O3458" s="832">
        <v>1945</v>
      </c>
      <c r="P3458" s="849">
        <v>74</v>
      </c>
      <c r="Q3458" s="849">
        <v>144300</v>
      </c>
      <c r="R3458" s="837">
        <v>1.1966166348785139</v>
      </c>
      <c r="S3458" s="850">
        <v>1950</v>
      </c>
    </row>
    <row r="3459" spans="1:19" ht="14.45" customHeight="1" x14ac:dyDescent="0.2">
      <c r="A3459" s="831" t="s">
        <v>6366</v>
      </c>
      <c r="B3459" s="832" t="s">
        <v>6743</v>
      </c>
      <c r="C3459" s="832" t="s">
        <v>619</v>
      </c>
      <c r="D3459" s="832" t="s">
        <v>3275</v>
      </c>
      <c r="E3459" s="832" t="s">
        <v>6657</v>
      </c>
      <c r="F3459" s="832" t="s">
        <v>6809</v>
      </c>
      <c r="G3459" s="832" t="s">
        <v>6810</v>
      </c>
      <c r="H3459" s="849">
        <v>6</v>
      </c>
      <c r="I3459" s="849">
        <v>49956</v>
      </c>
      <c r="J3459" s="832">
        <v>0.74963985594237692</v>
      </c>
      <c r="K3459" s="832">
        <v>8326</v>
      </c>
      <c r="L3459" s="849">
        <v>8</v>
      </c>
      <c r="M3459" s="849">
        <v>66640</v>
      </c>
      <c r="N3459" s="832">
        <v>1</v>
      </c>
      <c r="O3459" s="832">
        <v>8330</v>
      </c>
      <c r="P3459" s="849"/>
      <c r="Q3459" s="849"/>
      <c r="R3459" s="837"/>
      <c r="S3459" s="850"/>
    </row>
    <row r="3460" spans="1:19" ht="14.45" customHeight="1" x14ac:dyDescent="0.2">
      <c r="A3460" s="831" t="s">
        <v>6366</v>
      </c>
      <c r="B3460" s="832" t="s">
        <v>6743</v>
      </c>
      <c r="C3460" s="832" t="s">
        <v>619</v>
      </c>
      <c r="D3460" s="832" t="s">
        <v>3275</v>
      </c>
      <c r="E3460" s="832" t="s">
        <v>6657</v>
      </c>
      <c r="F3460" s="832" t="s">
        <v>6794</v>
      </c>
      <c r="G3460" s="832" t="s">
        <v>6795</v>
      </c>
      <c r="H3460" s="849">
        <v>1</v>
      </c>
      <c r="I3460" s="849">
        <v>301</v>
      </c>
      <c r="J3460" s="832"/>
      <c r="K3460" s="832">
        <v>301</v>
      </c>
      <c r="L3460" s="849"/>
      <c r="M3460" s="849"/>
      <c r="N3460" s="832"/>
      <c r="O3460" s="832"/>
      <c r="P3460" s="849"/>
      <c r="Q3460" s="849"/>
      <c r="R3460" s="837"/>
      <c r="S3460" s="850"/>
    </row>
    <row r="3461" spans="1:19" ht="14.45" customHeight="1" x14ac:dyDescent="0.2">
      <c r="A3461" s="831" t="s">
        <v>6366</v>
      </c>
      <c r="B3461" s="832" t="s">
        <v>6743</v>
      </c>
      <c r="C3461" s="832" t="s">
        <v>619</v>
      </c>
      <c r="D3461" s="832" t="s">
        <v>3281</v>
      </c>
      <c r="E3461" s="832" t="s">
        <v>6368</v>
      </c>
      <c r="F3461" s="832" t="s">
        <v>6589</v>
      </c>
      <c r="G3461" s="832" t="s">
        <v>2235</v>
      </c>
      <c r="H3461" s="849"/>
      <c r="I3461" s="849"/>
      <c r="J3461" s="832"/>
      <c r="K3461" s="832"/>
      <c r="L3461" s="849">
        <v>1</v>
      </c>
      <c r="M3461" s="849">
        <v>22483.23</v>
      </c>
      <c r="N3461" s="832">
        <v>1</v>
      </c>
      <c r="O3461" s="832">
        <v>22483.23</v>
      </c>
      <c r="P3461" s="849"/>
      <c r="Q3461" s="849"/>
      <c r="R3461" s="837"/>
      <c r="S3461" s="850"/>
    </row>
    <row r="3462" spans="1:19" ht="14.45" customHeight="1" x14ac:dyDescent="0.2">
      <c r="A3462" s="831" t="s">
        <v>6366</v>
      </c>
      <c r="B3462" s="832" t="s">
        <v>6743</v>
      </c>
      <c r="C3462" s="832" t="s">
        <v>619</v>
      </c>
      <c r="D3462" s="832" t="s">
        <v>3281</v>
      </c>
      <c r="E3462" s="832" t="s">
        <v>6657</v>
      </c>
      <c r="F3462" s="832" t="s">
        <v>6688</v>
      </c>
      <c r="G3462" s="832" t="s">
        <v>6689</v>
      </c>
      <c r="H3462" s="849"/>
      <c r="I3462" s="849"/>
      <c r="J3462" s="832"/>
      <c r="K3462" s="832"/>
      <c r="L3462" s="849">
        <v>1</v>
      </c>
      <c r="M3462" s="849">
        <v>32</v>
      </c>
      <c r="N3462" s="832">
        <v>1</v>
      </c>
      <c r="O3462" s="832">
        <v>32</v>
      </c>
      <c r="P3462" s="849"/>
      <c r="Q3462" s="849"/>
      <c r="R3462" s="837"/>
      <c r="S3462" s="850"/>
    </row>
    <row r="3463" spans="1:19" ht="14.45" customHeight="1" x14ac:dyDescent="0.2">
      <c r="A3463" s="831" t="s">
        <v>6366</v>
      </c>
      <c r="B3463" s="832" t="s">
        <v>6743</v>
      </c>
      <c r="C3463" s="832" t="s">
        <v>619</v>
      </c>
      <c r="D3463" s="832" t="s">
        <v>3283</v>
      </c>
      <c r="E3463" s="832" t="s">
        <v>6644</v>
      </c>
      <c r="F3463" s="832" t="s">
        <v>6756</v>
      </c>
      <c r="G3463" s="832" t="s">
        <v>6757</v>
      </c>
      <c r="H3463" s="849"/>
      <c r="I3463" s="849"/>
      <c r="J3463" s="832"/>
      <c r="K3463" s="832"/>
      <c r="L3463" s="849">
        <v>1</v>
      </c>
      <c r="M3463" s="849">
        <v>1021.77</v>
      </c>
      <c r="N3463" s="832">
        <v>1</v>
      </c>
      <c r="O3463" s="832">
        <v>1021.77</v>
      </c>
      <c r="P3463" s="849"/>
      <c r="Q3463" s="849"/>
      <c r="R3463" s="837"/>
      <c r="S3463" s="850"/>
    </row>
    <row r="3464" spans="1:19" ht="14.45" customHeight="1" x14ac:dyDescent="0.2">
      <c r="A3464" s="831" t="s">
        <v>6366</v>
      </c>
      <c r="B3464" s="832" t="s">
        <v>6743</v>
      </c>
      <c r="C3464" s="832" t="s">
        <v>619</v>
      </c>
      <c r="D3464" s="832" t="s">
        <v>3283</v>
      </c>
      <c r="E3464" s="832" t="s">
        <v>6644</v>
      </c>
      <c r="F3464" s="832" t="s">
        <v>6762</v>
      </c>
      <c r="G3464" s="832" t="s">
        <v>6763</v>
      </c>
      <c r="H3464" s="849"/>
      <c r="I3464" s="849"/>
      <c r="J3464" s="832"/>
      <c r="K3464" s="832"/>
      <c r="L3464" s="849"/>
      <c r="M3464" s="849"/>
      <c r="N3464" s="832"/>
      <c r="O3464" s="832"/>
      <c r="P3464" s="849">
        <v>1</v>
      </c>
      <c r="Q3464" s="849">
        <v>2520.8000000000002</v>
      </c>
      <c r="R3464" s="837"/>
      <c r="S3464" s="850">
        <v>2520.8000000000002</v>
      </c>
    </row>
    <row r="3465" spans="1:19" ht="14.45" customHeight="1" x14ac:dyDescent="0.2">
      <c r="A3465" s="831" t="s">
        <v>6366</v>
      </c>
      <c r="B3465" s="832" t="s">
        <v>6743</v>
      </c>
      <c r="C3465" s="832" t="s">
        <v>619</v>
      </c>
      <c r="D3465" s="832" t="s">
        <v>3283</v>
      </c>
      <c r="E3465" s="832" t="s">
        <v>6644</v>
      </c>
      <c r="F3465" s="832" t="s">
        <v>6764</v>
      </c>
      <c r="G3465" s="832" t="s">
        <v>6765</v>
      </c>
      <c r="H3465" s="849"/>
      <c r="I3465" s="849"/>
      <c r="J3465" s="832"/>
      <c r="K3465" s="832"/>
      <c r="L3465" s="849"/>
      <c r="M3465" s="849"/>
      <c r="N3465" s="832"/>
      <c r="O3465" s="832"/>
      <c r="P3465" s="849">
        <v>13</v>
      </c>
      <c r="Q3465" s="849">
        <v>16523.73</v>
      </c>
      <c r="R3465" s="837"/>
      <c r="S3465" s="850">
        <v>1271.0561538461538</v>
      </c>
    </row>
    <row r="3466" spans="1:19" ht="14.45" customHeight="1" x14ac:dyDescent="0.2">
      <c r="A3466" s="831" t="s">
        <v>6366</v>
      </c>
      <c r="B3466" s="832" t="s">
        <v>6743</v>
      </c>
      <c r="C3466" s="832" t="s">
        <v>619</v>
      </c>
      <c r="D3466" s="832" t="s">
        <v>3283</v>
      </c>
      <c r="E3466" s="832" t="s">
        <v>6644</v>
      </c>
      <c r="F3466" s="832" t="s">
        <v>6801</v>
      </c>
      <c r="G3466" s="832" t="s">
        <v>6802</v>
      </c>
      <c r="H3466" s="849"/>
      <c r="I3466" s="849"/>
      <c r="J3466" s="832"/>
      <c r="K3466" s="832"/>
      <c r="L3466" s="849"/>
      <c r="M3466" s="849"/>
      <c r="N3466" s="832"/>
      <c r="O3466" s="832"/>
      <c r="P3466" s="849">
        <v>1</v>
      </c>
      <c r="Q3466" s="849">
        <v>289800</v>
      </c>
      <c r="R3466" s="837"/>
      <c r="S3466" s="850">
        <v>289800</v>
      </c>
    </row>
    <row r="3467" spans="1:19" ht="14.45" customHeight="1" x14ac:dyDescent="0.2">
      <c r="A3467" s="831" t="s">
        <v>6366</v>
      </c>
      <c r="B3467" s="832" t="s">
        <v>6743</v>
      </c>
      <c r="C3467" s="832" t="s">
        <v>619</v>
      </c>
      <c r="D3467" s="832" t="s">
        <v>3283</v>
      </c>
      <c r="E3467" s="832" t="s">
        <v>6657</v>
      </c>
      <c r="F3467" s="832" t="s">
        <v>6666</v>
      </c>
      <c r="G3467" s="832" t="s">
        <v>6667</v>
      </c>
      <c r="H3467" s="849">
        <v>2</v>
      </c>
      <c r="I3467" s="849">
        <v>74</v>
      </c>
      <c r="J3467" s="832">
        <v>6.8965517241379309E-2</v>
      </c>
      <c r="K3467" s="832">
        <v>37</v>
      </c>
      <c r="L3467" s="849">
        <v>29</v>
      </c>
      <c r="M3467" s="849">
        <v>1073</v>
      </c>
      <c r="N3467" s="832">
        <v>1</v>
      </c>
      <c r="O3467" s="832">
        <v>37</v>
      </c>
      <c r="P3467" s="849">
        <v>21</v>
      </c>
      <c r="Q3467" s="849">
        <v>798</v>
      </c>
      <c r="R3467" s="837">
        <v>0.74370922646784721</v>
      </c>
      <c r="S3467" s="850">
        <v>38</v>
      </c>
    </row>
    <row r="3468" spans="1:19" ht="14.45" customHeight="1" x14ac:dyDescent="0.2">
      <c r="A3468" s="831" t="s">
        <v>6366</v>
      </c>
      <c r="B3468" s="832" t="s">
        <v>6743</v>
      </c>
      <c r="C3468" s="832" t="s">
        <v>619</v>
      </c>
      <c r="D3468" s="832" t="s">
        <v>3283</v>
      </c>
      <c r="E3468" s="832" t="s">
        <v>6657</v>
      </c>
      <c r="F3468" s="832" t="s">
        <v>6674</v>
      </c>
      <c r="G3468" s="832" t="s">
        <v>6675</v>
      </c>
      <c r="H3468" s="849">
        <v>10</v>
      </c>
      <c r="I3468" s="849">
        <v>1770</v>
      </c>
      <c r="J3468" s="832">
        <v>0.32076839434577747</v>
      </c>
      <c r="K3468" s="832">
        <v>177</v>
      </c>
      <c r="L3468" s="849">
        <v>31</v>
      </c>
      <c r="M3468" s="849">
        <v>5518</v>
      </c>
      <c r="N3468" s="832">
        <v>1</v>
      </c>
      <c r="O3468" s="832">
        <v>178</v>
      </c>
      <c r="P3468" s="849">
        <v>57</v>
      </c>
      <c r="Q3468" s="849">
        <v>10203</v>
      </c>
      <c r="R3468" s="837">
        <v>1.8490395070677781</v>
      </c>
      <c r="S3468" s="850">
        <v>179</v>
      </c>
    </row>
    <row r="3469" spans="1:19" ht="14.45" customHeight="1" x14ac:dyDescent="0.2">
      <c r="A3469" s="831" t="s">
        <v>6366</v>
      </c>
      <c r="B3469" s="832" t="s">
        <v>6743</v>
      </c>
      <c r="C3469" s="832" t="s">
        <v>619</v>
      </c>
      <c r="D3469" s="832" t="s">
        <v>3283</v>
      </c>
      <c r="E3469" s="832" t="s">
        <v>6657</v>
      </c>
      <c r="F3469" s="832" t="s">
        <v>6766</v>
      </c>
      <c r="G3469" s="832" t="s">
        <v>6767</v>
      </c>
      <c r="H3469" s="849"/>
      <c r="I3469" s="849"/>
      <c r="J3469" s="832"/>
      <c r="K3469" s="832"/>
      <c r="L3469" s="849"/>
      <c r="M3469" s="849"/>
      <c r="N3469" s="832"/>
      <c r="O3469" s="832"/>
      <c r="P3469" s="849">
        <v>2</v>
      </c>
      <c r="Q3469" s="849">
        <v>2494</v>
      </c>
      <c r="R3469" s="837"/>
      <c r="S3469" s="850">
        <v>1247</v>
      </c>
    </row>
    <row r="3470" spans="1:19" ht="14.45" customHeight="1" x14ac:dyDescent="0.2">
      <c r="A3470" s="831" t="s">
        <v>6366</v>
      </c>
      <c r="B3470" s="832" t="s">
        <v>6743</v>
      </c>
      <c r="C3470" s="832" t="s">
        <v>619</v>
      </c>
      <c r="D3470" s="832" t="s">
        <v>3283</v>
      </c>
      <c r="E3470" s="832" t="s">
        <v>6657</v>
      </c>
      <c r="F3470" s="832" t="s">
        <v>6778</v>
      </c>
      <c r="G3470" s="832" t="s">
        <v>6779</v>
      </c>
      <c r="H3470" s="849"/>
      <c r="I3470" s="849"/>
      <c r="J3470" s="832"/>
      <c r="K3470" s="832"/>
      <c r="L3470" s="849">
        <v>1</v>
      </c>
      <c r="M3470" s="849">
        <v>723</v>
      </c>
      <c r="N3470" s="832">
        <v>1</v>
      </c>
      <c r="O3470" s="832">
        <v>723</v>
      </c>
      <c r="P3470" s="849">
        <v>17</v>
      </c>
      <c r="Q3470" s="849">
        <v>12444</v>
      </c>
      <c r="R3470" s="837">
        <v>17.21161825726141</v>
      </c>
      <c r="S3470" s="850">
        <v>732</v>
      </c>
    </row>
    <row r="3471" spans="1:19" ht="14.45" customHeight="1" x14ac:dyDescent="0.2">
      <c r="A3471" s="831" t="s">
        <v>6366</v>
      </c>
      <c r="B3471" s="832" t="s">
        <v>6743</v>
      </c>
      <c r="C3471" s="832" t="s">
        <v>619</v>
      </c>
      <c r="D3471" s="832" t="s">
        <v>3283</v>
      </c>
      <c r="E3471" s="832" t="s">
        <v>6657</v>
      </c>
      <c r="F3471" s="832" t="s">
        <v>6682</v>
      </c>
      <c r="G3471" s="832" t="s">
        <v>6683</v>
      </c>
      <c r="H3471" s="849">
        <v>44</v>
      </c>
      <c r="I3471" s="849">
        <v>1466.67</v>
      </c>
      <c r="J3471" s="832">
        <v>0.49438259058135892</v>
      </c>
      <c r="K3471" s="832">
        <v>33.333409090909093</v>
      </c>
      <c r="L3471" s="849">
        <v>89</v>
      </c>
      <c r="M3471" s="849">
        <v>2966.67</v>
      </c>
      <c r="N3471" s="832">
        <v>1</v>
      </c>
      <c r="O3471" s="832">
        <v>33.333370786516852</v>
      </c>
      <c r="P3471" s="849">
        <v>271</v>
      </c>
      <c r="Q3471" s="849">
        <v>9033.33</v>
      </c>
      <c r="R3471" s="837">
        <v>3.0449392753491287</v>
      </c>
      <c r="S3471" s="850">
        <v>33.333321033210332</v>
      </c>
    </row>
    <row r="3472" spans="1:19" ht="14.45" customHeight="1" x14ac:dyDescent="0.2">
      <c r="A3472" s="831" t="s">
        <v>6366</v>
      </c>
      <c r="B3472" s="832" t="s">
        <v>6743</v>
      </c>
      <c r="C3472" s="832" t="s">
        <v>619</v>
      </c>
      <c r="D3472" s="832" t="s">
        <v>3283</v>
      </c>
      <c r="E3472" s="832" t="s">
        <v>6657</v>
      </c>
      <c r="F3472" s="832" t="s">
        <v>6690</v>
      </c>
      <c r="G3472" s="832" t="s">
        <v>6691</v>
      </c>
      <c r="H3472" s="849">
        <v>34</v>
      </c>
      <c r="I3472" s="849">
        <v>12070</v>
      </c>
      <c r="J3472" s="832">
        <v>0.37362637362637363</v>
      </c>
      <c r="K3472" s="832">
        <v>355</v>
      </c>
      <c r="L3472" s="849">
        <v>91</v>
      </c>
      <c r="M3472" s="849">
        <v>32305</v>
      </c>
      <c r="N3472" s="832">
        <v>1</v>
      </c>
      <c r="O3472" s="832">
        <v>355</v>
      </c>
      <c r="P3472" s="849">
        <v>228</v>
      </c>
      <c r="Q3472" s="849">
        <v>81624</v>
      </c>
      <c r="R3472" s="837">
        <v>2.5266676984986844</v>
      </c>
      <c r="S3472" s="850">
        <v>358</v>
      </c>
    </row>
    <row r="3473" spans="1:19" ht="14.45" customHeight="1" x14ac:dyDescent="0.2">
      <c r="A3473" s="831" t="s">
        <v>6366</v>
      </c>
      <c r="B3473" s="832" t="s">
        <v>6743</v>
      </c>
      <c r="C3473" s="832" t="s">
        <v>619</v>
      </c>
      <c r="D3473" s="832" t="s">
        <v>3283</v>
      </c>
      <c r="E3473" s="832" t="s">
        <v>6657</v>
      </c>
      <c r="F3473" s="832" t="s">
        <v>6784</v>
      </c>
      <c r="G3473" s="832" t="s">
        <v>6785</v>
      </c>
      <c r="H3473" s="849"/>
      <c r="I3473" s="849"/>
      <c r="J3473" s="832"/>
      <c r="K3473" s="832"/>
      <c r="L3473" s="849">
        <v>1</v>
      </c>
      <c r="M3473" s="849">
        <v>702</v>
      </c>
      <c r="N3473" s="832">
        <v>1</v>
      </c>
      <c r="O3473" s="832">
        <v>702</v>
      </c>
      <c r="P3473" s="849"/>
      <c r="Q3473" s="849"/>
      <c r="R3473" s="837"/>
      <c r="S3473" s="850"/>
    </row>
    <row r="3474" spans="1:19" ht="14.45" customHeight="1" x14ac:dyDescent="0.2">
      <c r="A3474" s="831" t="s">
        <v>6366</v>
      </c>
      <c r="B3474" s="832" t="s">
        <v>6743</v>
      </c>
      <c r="C3474" s="832" t="s">
        <v>619</v>
      </c>
      <c r="D3474" s="832" t="s">
        <v>3283</v>
      </c>
      <c r="E3474" s="832" t="s">
        <v>6657</v>
      </c>
      <c r="F3474" s="832" t="s">
        <v>6786</v>
      </c>
      <c r="G3474" s="832" t="s">
        <v>6787</v>
      </c>
      <c r="H3474" s="849"/>
      <c r="I3474" s="849"/>
      <c r="J3474" s="832"/>
      <c r="K3474" s="832"/>
      <c r="L3474" s="849">
        <v>2</v>
      </c>
      <c r="M3474" s="849">
        <v>1080</v>
      </c>
      <c r="N3474" s="832">
        <v>1</v>
      </c>
      <c r="O3474" s="832">
        <v>540</v>
      </c>
      <c r="P3474" s="849">
        <v>73</v>
      </c>
      <c r="Q3474" s="849">
        <v>39639</v>
      </c>
      <c r="R3474" s="837">
        <v>36.702777777777776</v>
      </c>
      <c r="S3474" s="850">
        <v>543</v>
      </c>
    </row>
    <row r="3475" spans="1:19" ht="14.45" customHeight="1" x14ac:dyDescent="0.2">
      <c r="A3475" s="831" t="s">
        <v>6366</v>
      </c>
      <c r="B3475" s="832" t="s">
        <v>6743</v>
      </c>
      <c r="C3475" s="832" t="s">
        <v>619</v>
      </c>
      <c r="D3475" s="832" t="s">
        <v>3283</v>
      </c>
      <c r="E3475" s="832" t="s">
        <v>6657</v>
      </c>
      <c r="F3475" s="832" t="s">
        <v>6790</v>
      </c>
      <c r="G3475" s="832" t="s">
        <v>6791</v>
      </c>
      <c r="H3475" s="849">
        <v>1</v>
      </c>
      <c r="I3475" s="849">
        <v>1944</v>
      </c>
      <c r="J3475" s="832">
        <v>0.24987146529562981</v>
      </c>
      <c r="K3475" s="832">
        <v>1944</v>
      </c>
      <c r="L3475" s="849">
        <v>4</v>
      </c>
      <c r="M3475" s="849">
        <v>7780</v>
      </c>
      <c r="N3475" s="832">
        <v>1</v>
      </c>
      <c r="O3475" s="832">
        <v>1945</v>
      </c>
      <c r="P3475" s="849">
        <v>79</v>
      </c>
      <c r="Q3475" s="849">
        <v>154050</v>
      </c>
      <c r="R3475" s="837">
        <v>19.800771208226219</v>
      </c>
      <c r="S3475" s="850">
        <v>1950</v>
      </c>
    </row>
    <row r="3476" spans="1:19" ht="14.45" customHeight="1" x14ac:dyDescent="0.2">
      <c r="A3476" s="831" t="s">
        <v>6366</v>
      </c>
      <c r="B3476" s="832" t="s">
        <v>6743</v>
      </c>
      <c r="C3476" s="832" t="s">
        <v>619</v>
      </c>
      <c r="D3476" s="832" t="s">
        <v>3283</v>
      </c>
      <c r="E3476" s="832" t="s">
        <v>6657</v>
      </c>
      <c r="F3476" s="832" t="s">
        <v>6794</v>
      </c>
      <c r="G3476" s="832" t="s">
        <v>6795</v>
      </c>
      <c r="H3476" s="849">
        <v>36</v>
      </c>
      <c r="I3476" s="849">
        <v>10836</v>
      </c>
      <c r="J3476" s="832">
        <v>0.34615384615384615</v>
      </c>
      <c r="K3476" s="832">
        <v>301</v>
      </c>
      <c r="L3476" s="849">
        <v>104</v>
      </c>
      <c r="M3476" s="849">
        <v>31304</v>
      </c>
      <c r="N3476" s="832">
        <v>1</v>
      </c>
      <c r="O3476" s="832">
        <v>301</v>
      </c>
      <c r="P3476" s="849">
        <v>168</v>
      </c>
      <c r="Q3476" s="849">
        <v>51072</v>
      </c>
      <c r="R3476" s="837">
        <v>1.631484794275492</v>
      </c>
      <c r="S3476" s="850">
        <v>304</v>
      </c>
    </row>
    <row r="3477" spans="1:19" ht="14.45" customHeight="1" x14ac:dyDescent="0.2">
      <c r="A3477" s="831" t="s">
        <v>6366</v>
      </c>
      <c r="B3477" s="832" t="s">
        <v>6743</v>
      </c>
      <c r="C3477" s="832" t="s">
        <v>619</v>
      </c>
      <c r="D3477" s="832" t="s">
        <v>3283</v>
      </c>
      <c r="E3477" s="832" t="s">
        <v>6657</v>
      </c>
      <c r="F3477" s="832" t="s">
        <v>6811</v>
      </c>
      <c r="G3477" s="832" t="s">
        <v>6812</v>
      </c>
      <c r="H3477" s="849"/>
      <c r="I3477" s="849"/>
      <c r="J3477" s="832"/>
      <c r="K3477" s="832"/>
      <c r="L3477" s="849">
        <v>41</v>
      </c>
      <c r="M3477" s="849">
        <v>6560</v>
      </c>
      <c r="N3477" s="832">
        <v>1</v>
      </c>
      <c r="O3477" s="832">
        <v>160</v>
      </c>
      <c r="P3477" s="849">
        <v>18</v>
      </c>
      <c r="Q3477" s="849">
        <v>2898</v>
      </c>
      <c r="R3477" s="837">
        <v>0.44176829268292683</v>
      </c>
      <c r="S3477" s="850">
        <v>161</v>
      </c>
    </row>
    <row r="3478" spans="1:19" ht="14.45" customHeight="1" x14ac:dyDescent="0.2">
      <c r="A3478" s="831" t="s">
        <v>6366</v>
      </c>
      <c r="B3478" s="832" t="s">
        <v>6743</v>
      </c>
      <c r="C3478" s="832" t="s">
        <v>619</v>
      </c>
      <c r="D3478" s="832" t="s">
        <v>3287</v>
      </c>
      <c r="E3478" s="832" t="s">
        <v>6368</v>
      </c>
      <c r="F3478" s="832" t="s">
        <v>6383</v>
      </c>
      <c r="G3478" s="832" t="s">
        <v>2258</v>
      </c>
      <c r="H3478" s="849">
        <v>1</v>
      </c>
      <c r="I3478" s="849">
        <v>6621.15</v>
      </c>
      <c r="J3478" s="832"/>
      <c r="K3478" s="832">
        <v>6621.15</v>
      </c>
      <c r="L3478" s="849"/>
      <c r="M3478" s="849"/>
      <c r="N3478" s="832"/>
      <c r="O3478" s="832"/>
      <c r="P3478" s="849"/>
      <c r="Q3478" s="849"/>
      <c r="R3478" s="837"/>
      <c r="S3478" s="850"/>
    </row>
    <row r="3479" spans="1:19" ht="14.45" customHeight="1" x14ac:dyDescent="0.2">
      <c r="A3479" s="831" t="s">
        <v>6366</v>
      </c>
      <c r="B3479" s="832" t="s">
        <v>6743</v>
      </c>
      <c r="C3479" s="832" t="s">
        <v>619</v>
      </c>
      <c r="D3479" s="832" t="s">
        <v>3287</v>
      </c>
      <c r="E3479" s="832" t="s">
        <v>6644</v>
      </c>
      <c r="F3479" s="832" t="s">
        <v>6756</v>
      </c>
      <c r="G3479" s="832" t="s">
        <v>6757</v>
      </c>
      <c r="H3479" s="849">
        <v>1</v>
      </c>
      <c r="I3479" s="849">
        <v>1021.77</v>
      </c>
      <c r="J3479" s="832">
        <v>1</v>
      </c>
      <c r="K3479" s="832">
        <v>1021.77</v>
      </c>
      <c r="L3479" s="849">
        <v>1</v>
      </c>
      <c r="M3479" s="849">
        <v>1021.77</v>
      </c>
      <c r="N3479" s="832">
        <v>1</v>
      </c>
      <c r="O3479" s="832">
        <v>1021.77</v>
      </c>
      <c r="P3479" s="849"/>
      <c r="Q3479" s="849"/>
      <c r="R3479" s="837"/>
      <c r="S3479" s="850"/>
    </row>
    <row r="3480" spans="1:19" ht="14.45" customHeight="1" x14ac:dyDescent="0.2">
      <c r="A3480" s="831" t="s">
        <v>6366</v>
      </c>
      <c r="B3480" s="832" t="s">
        <v>6743</v>
      </c>
      <c r="C3480" s="832" t="s">
        <v>619</v>
      </c>
      <c r="D3480" s="832" t="s">
        <v>3287</v>
      </c>
      <c r="E3480" s="832" t="s">
        <v>6644</v>
      </c>
      <c r="F3480" s="832" t="s">
        <v>6758</v>
      </c>
      <c r="G3480" s="832" t="s">
        <v>6759</v>
      </c>
      <c r="H3480" s="849">
        <v>6</v>
      </c>
      <c r="I3480" s="849">
        <v>12075.42</v>
      </c>
      <c r="J3480" s="832"/>
      <c r="K3480" s="832">
        <v>2012.57</v>
      </c>
      <c r="L3480" s="849"/>
      <c r="M3480" s="849"/>
      <c r="N3480" s="832"/>
      <c r="O3480" s="832"/>
      <c r="P3480" s="849"/>
      <c r="Q3480" s="849"/>
      <c r="R3480" s="837"/>
      <c r="S3480" s="850"/>
    </row>
    <row r="3481" spans="1:19" ht="14.45" customHeight="1" x14ac:dyDescent="0.2">
      <c r="A3481" s="831" t="s">
        <v>6366</v>
      </c>
      <c r="B3481" s="832" t="s">
        <v>6743</v>
      </c>
      <c r="C3481" s="832" t="s">
        <v>619</v>
      </c>
      <c r="D3481" s="832" t="s">
        <v>3287</v>
      </c>
      <c r="E3481" s="832" t="s">
        <v>6644</v>
      </c>
      <c r="F3481" s="832" t="s">
        <v>6762</v>
      </c>
      <c r="G3481" s="832" t="s">
        <v>6763</v>
      </c>
      <c r="H3481" s="849"/>
      <c r="I3481" s="849"/>
      <c r="J3481" s="832"/>
      <c r="K3481" s="832"/>
      <c r="L3481" s="849"/>
      <c r="M3481" s="849"/>
      <c r="N3481" s="832"/>
      <c r="O3481" s="832"/>
      <c r="P3481" s="849">
        <v>1</v>
      </c>
      <c r="Q3481" s="849">
        <v>2950.46</v>
      </c>
      <c r="R3481" s="837"/>
      <c r="S3481" s="850">
        <v>2950.46</v>
      </c>
    </row>
    <row r="3482" spans="1:19" ht="14.45" customHeight="1" x14ac:dyDescent="0.2">
      <c r="A3482" s="831" t="s">
        <v>6366</v>
      </c>
      <c r="B3482" s="832" t="s">
        <v>6743</v>
      </c>
      <c r="C3482" s="832" t="s">
        <v>619</v>
      </c>
      <c r="D3482" s="832" t="s">
        <v>3287</v>
      </c>
      <c r="E3482" s="832" t="s">
        <v>6657</v>
      </c>
      <c r="F3482" s="832" t="s">
        <v>6666</v>
      </c>
      <c r="G3482" s="832" t="s">
        <v>6667</v>
      </c>
      <c r="H3482" s="849">
        <v>2</v>
      </c>
      <c r="I3482" s="849">
        <v>74</v>
      </c>
      <c r="J3482" s="832">
        <v>2</v>
      </c>
      <c r="K3482" s="832">
        <v>37</v>
      </c>
      <c r="L3482" s="849">
        <v>1</v>
      </c>
      <c r="M3482" s="849">
        <v>37</v>
      </c>
      <c r="N3482" s="832">
        <v>1</v>
      </c>
      <c r="O3482" s="832">
        <v>37</v>
      </c>
      <c r="P3482" s="849"/>
      <c r="Q3482" s="849"/>
      <c r="R3482" s="837"/>
      <c r="S3482" s="850"/>
    </row>
    <row r="3483" spans="1:19" ht="14.45" customHeight="1" x14ac:dyDescent="0.2">
      <c r="A3483" s="831" t="s">
        <v>6366</v>
      </c>
      <c r="B3483" s="832" t="s">
        <v>6743</v>
      </c>
      <c r="C3483" s="832" t="s">
        <v>619</v>
      </c>
      <c r="D3483" s="832" t="s">
        <v>3287</v>
      </c>
      <c r="E3483" s="832" t="s">
        <v>6657</v>
      </c>
      <c r="F3483" s="832" t="s">
        <v>6674</v>
      </c>
      <c r="G3483" s="832" t="s">
        <v>6675</v>
      </c>
      <c r="H3483" s="849">
        <v>214</v>
      </c>
      <c r="I3483" s="849">
        <v>37878</v>
      </c>
      <c r="J3483" s="832">
        <v>2.4459511817125144</v>
      </c>
      <c r="K3483" s="832">
        <v>177</v>
      </c>
      <c r="L3483" s="849">
        <v>87</v>
      </c>
      <c r="M3483" s="849">
        <v>15486</v>
      </c>
      <c r="N3483" s="832">
        <v>1</v>
      </c>
      <c r="O3483" s="832">
        <v>178</v>
      </c>
      <c r="P3483" s="849">
        <v>170</v>
      </c>
      <c r="Q3483" s="849">
        <v>30430</v>
      </c>
      <c r="R3483" s="837">
        <v>1.9650006457445435</v>
      </c>
      <c r="S3483" s="850">
        <v>179</v>
      </c>
    </row>
    <row r="3484" spans="1:19" ht="14.45" customHeight="1" x14ac:dyDescent="0.2">
      <c r="A3484" s="831" t="s">
        <v>6366</v>
      </c>
      <c r="B3484" s="832" t="s">
        <v>6743</v>
      </c>
      <c r="C3484" s="832" t="s">
        <v>619</v>
      </c>
      <c r="D3484" s="832" t="s">
        <v>3287</v>
      </c>
      <c r="E3484" s="832" t="s">
        <v>6657</v>
      </c>
      <c r="F3484" s="832" t="s">
        <v>6766</v>
      </c>
      <c r="G3484" s="832" t="s">
        <v>6767</v>
      </c>
      <c r="H3484" s="849">
        <v>35</v>
      </c>
      <c r="I3484" s="849">
        <v>43470</v>
      </c>
      <c r="J3484" s="832">
        <v>2.6909743716726506</v>
      </c>
      <c r="K3484" s="832">
        <v>1242</v>
      </c>
      <c r="L3484" s="849">
        <v>13</v>
      </c>
      <c r="M3484" s="849">
        <v>16154</v>
      </c>
      <c r="N3484" s="832">
        <v>1</v>
      </c>
      <c r="O3484" s="832">
        <v>1242.6153846153845</v>
      </c>
      <c r="P3484" s="849">
        <v>16</v>
      </c>
      <c r="Q3484" s="849">
        <v>19952</v>
      </c>
      <c r="R3484" s="837">
        <v>1.2351120465519376</v>
      </c>
      <c r="S3484" s="850">
        <v>1247</v>
      </c>
    </row>
    <row r="3485" spans="1:19" ht="14.45" customHeight="1" x14ac:dyDescent="0.2">
      <c r="A3485" s="831" t="s">
        <v>6366</v>
      </c>
      <c r="B3485" s="832" t="s">
        <v>6743</v>
      </c>
      <c r="C3485" s="832" t="s">
        <v>619</v>
      </c>
      <c r="D3485" s="832" t="s">
        <v>3287</v>
      </c>
      <c r="E3485" s="832" t="s">
        <v>6657</v>
      </c>
      <c r="F3485" s="832" t="s">
        <v>6774</v>
      </c>
      <c r="G3485" s="832" t="s">
        <v>6775</v>
      </c>
      <c r="H3485" s="849"/>
      <c r="I3485" s="849"/>
      <c r="J3485" s="832"/>
      <c r="K3485" s="832"/>
      <c r="L3485" s="849"/>
      <c r="M3485" s="849"/>
      <c r="N3485" s="832"/>
      <c r="O3485" s="832"/>
      <c r="P3485" s="849">
        <v>1</v>
      </c>
      <c r="Q3485" s="849">
        <v>6695</v>
      </c>
      <c r="R3485" s="837"/>
      <c r="S3485" s="850">
        <v>6695</v>
      </c>
    </row>
    <row r="3486" spans="1:19" ht="14.45" customHeight="1" x14ac:dyDescent="0.2">
      <c r="A3486" s="831" t="s">
        <v>6366</v>
      </c>
      <c r="B3486" s="832" t="s">
        <v>6743</v>
      </c>
      <c r="C3486" s="832" t="s">
        <v>619</v>
      </c>
      <c r="D3486" s="832" t="s">
        <v>3287</v>
      </c>
      <c r="E3486" s="832" t="s">
        <v>6657</v>
      </c>
      <c r="F3486" s="832" t="s">
        <v>6778</v>
      </c>
      <c r="G3486" s="832" t="s">
        <v>6779</v>
      </c>
      <c r="H3486" s="849">
        <v>7</v>
      </c>
      <c r="I3486" s="849">
        <v>5047</v>
      </c>
      <c r="J3486" s="832">
        <v>6.9709944751381219</v>
      </c>
      <c r="K3486" s="832">
        <v>721</v>
      </c>
      <c r="L3486" s="849">
        <v>1</v>
      </c>
      <c r="M3486" s="849">
        <v>724</v>
      </c>
      <c r="N3486" s="832">
        <v>1</v>
      </c>
      <c r="O3486" s="832">
        <v>724</v>
      </c>
      <c r="P3486" s="849">
        <v>1</v>
      </c>
      <c r="Q3486" s="849">
        <v>732</v>
      </c>
      <c r="R3486" s="837">
        <v>1.011049723756906</v>
      </c>
      <c r="S3486" s="850">
        <v>732</v>
      </c>
    </row>
    <row r="3487" spans="1:19" ht="14.45" customHeight="1" x14ac:dyDescent="0.2">
      <c r="A3487" s="831" t="s">
        <v>6366</v>
      </c>
      <c r="B3487" s="832" t="s">
        <v>6743</v>
      </c>
      <c r="C3487" s="832" t="s">
        <v>619</v>
      </c>
      <c r="D3487" s="832" t="s">
        <v>3287</v>
      </c>
      <c r="E3487" s="832" t="s">
        <v>6657</v>
      </c>
      <c r="F3487" s="832" t="s">
        <v>6682</v>
      </c>
      <c r="G3487" s="832" t="s">
        <v>6683</v>
      </c>
      <c r="H3487" s="849">
        <v>263</v>
      </c>
      <c r="I3487" s="849">
        <v>8766.67</v>
      </c>
      <c r="J3487" s="832">
        <v>3.7042371950343527</v>
      </c>
      <c r="K3487" s="832">
        <v>33.333346007604561</v>
      </c>
      <c r="L3487" s="849">
        <v>71</v>
      </c>
      <c r="M3487" s="849">
        <v>2366.66</v>
      </c>
      <c r="N3487" s="832">
        <v>1</v>
      </c>
      <c r="O3487" s="832">
        <v>33.333239436619714</v>
      </c>
      <c r="P3487" s="849">
        <v>150</v>
      </c>
      <c r="Q3487" s="849">
        <v>5000</v>
      </c>
      <c r="R3487" s="837">
        <v>2.1126820075549508</v>
      </c>
      <c r="S3487" s="850">
        <v>33.333333333333336</v>
      </c>
    </row>
    <row r="3488" spans="1:19" ht="14.45" customHeight="1" x14ac:dyDescent="0.2">
      <c r="A3488" s="831" t="s">
        <v>6366</v>
      </c>
      <c r="B3488" s="832" t="s">
        <v>6743</v>
      </c>
      <c r="C3488" s="832" t="s">
        <v>619</v>
      </c>
      <c r="D3488" s="832" t="s">
        <v>3287</v>
      </c>
      <c r="E3488" s="832" t="s">
        <v>6657</v>
      </c>
      <c r="F3488" s="832" t="s">
        <v>6782</v>
      </c>
      <c r="G3488" s="832" t="s">
        <v>6783</v>
      </c>
      <c r="H3488" s="849"/>
      <c r="I3488" s="849"/>
      <c r="J3488" s="832"/>
      <c r="K3488" s="832"/>
      <c r="L3488" s="849"/>
      <c r="M3488" s="849"/>
      <c r="N3488" s="832"/>
      <c r="O3488" s="832"/>
      <c r="P3488" s="849">
        <v>2</v>
      </c>
      <c r="Q3488" s="849">
        <v>1884</v>
      </c>
      <c r="R3488" s="837"/>
      <c r="S3488" s="850">
        <v>942</v>
      </c>
    </row>
    <row r="3489" spans="1:19" ht="14.45" customHeight="1" x14ac:dyDescent="0.2">
      <c r="A3489" s="831" t="s">
        <v>6366</v>
      </c>
      <c r="B3489" s="832" t="s">
        <v>6743</v>
      </c>
      <c r="C3489" s="832" t="s">
        <v>619</v>
      </c>
      <c r="D3489" s="832" t="s">
        <v>3287</v>
      </c>
      <c r="E3489" s="832" t="s">
        <v>6657</v>
      </c>
      <c r="F3489" s="832" t="s">
        <v>6684</v>
      </c>
      <c r="G3489" s="832" t="s">
        <v>6685</v>
      </c>
      <c r="H3489" s="849">
        <v>10</v>
      </c>
      <c r="I3489" s="849">
        <v>370</v>
      </c>
      <c r="J3489" s="832">
        <v>2</v>
      </c>
      <c r="K3489" s="832">
        <v>37</v>
      </c>
      <c r="L3489" s="849">
        <v>5</v>
      </c>
      <c r="M3489" s="849">
        <v>185</v>
      </c>
      <c r="N3489" s="832">
        <v>1</v>
      </c>
      <c r="O3489" s="832">
        <v>37</v>
      </c>
      <c r="P3489" s="849">
        <v>3</v>
      </c>
      <c r="Q3489" s="849">
        <v>114</v>
      </c>
      <c r="R3489" s="837">
        <v>0.61621621621621625</v>
      </c>
      <c r="S3489" s="850">
        <v>38</v>
      </c>
    </row>
    <row r="3490" spans="1:19" ht="14.45" customHeight="1" x14ac:dyDescent="0.2">
      <c r="A3490" s="831" t="s">
        <v>6366</v>
      </c>
      <c r="B3490" s="832" t="s">
        <v>6743</v>
      </c>
      <c r="C3490" s="832" t="s">
        <v>619</v>
      </c>
      <c r="D3490" s="832" t="s">
        <v>3287</v>
      </c>
      <c r="E3490" s="832" t="s">
        <v>6657</v>
      </c>
      <c r="F3490" s="832" t="s">
        <v>6688</v>
      </c>
      <c r="G3490" s="832" t="s">
        <v>6689</v>
      </c>
      <c r="H3490" s="849">
        <v>1</v>
      </c>
      <c r="I3490" s="849">
        <v>32</v>
      </c>
      <c r="J3490" s="832"/>
      <c r="K3490" s="832">
        <v>32</v>
      </c>
      <c r="L3490" s="849"/>
      <c r="M3490" s="849"/>
      <c r="N3490" s="832"/>
      <c r="O3490" s="832"/>
      <c r="P3490" s="849">
        <v>1</v>
      </c>
      <c r="Q3490" s="849">
        <v>33</v>
      </c>
      <c r="R3490" s="837"/>
      <c r="S3490" s="850">
        <v>33</v>
      </c>
    </row>
    <row r="3491" spans="1:19" ht="14.45" customHeight="1" x14ac:dyDescent="0.2">
      <c r="A3491" s="831" t="s">
        <v>6366</v>
      </c>
      <c r="B3491" s="832" t="s">
        <v>6743</v>
      </c>
      <c r="C3491" s="832" t="s">
        <v>619</v>
      </c>
      <c r="D3491" s="832" t="s">
        <v>3287</v>
      </c>
      <c r="E3491" s="832" t="s">
        <v>6657</v>
      </c>
      <c r="F3491" s="832" t="s">
        <v>6690</v>
      </c>
      <c r="G3491" s="832" t="s">
        <v>6691</v>
      </c>
      <c r="H3491" s="849">
        <v>52</v>
      </c>
      <c r="I3491" s="849">
        <v>18460</v>
      </c>
      <c r="J3491" s="832">
        <v>6.5</v>
      </c>
      <c r="K3491" s="832">
        <v>355</v>
      </c>
      <c r="L3491" s="849">
        <v>8</v>
      </c>
      <c r="M3491" s="849">
        <v>2840</v>
      </c>
      <c r="N3491" s="832">
        <v>1</v>
      </c>
      <c r="O3491" s="832">
        <v>355</v>
      </c>
      <c r="P3491" s="849">
        <v>4</v>
      </c>
      <c r="Q3491" s="849">
        <v>1432</v>
      </c>
      <c r="R3491" s="837">
        <v>0.50422535211267605</v>
      </c>
      <c r="S3491" s="850">
        <v>358</v>
      </c>
    </row>
    <row r="3492" spans="1:19" ht="14.45" customHeight="1" x14ac:dyDescent="0.2">
      <c r="A3492" s="831" t="s">
        <v>6366</v>
      </c>
      <c r="B3492" s="832" t="s">
        <v>6743</v>
      </c>
      <c r="C3492" s="832" t="s">
        <v>619</v>
      </c>
      <c r="D3492" s="832" t="s">
        <v>3287</v>
      </c>
      <c r="E3492" s="832" t="s">
        <v>6657</v>
      </c>
      <c r="F3492" s="832" t="s">
        <v>6786</v>
      </c>
      <c r="G3492" s="832" t="s">
        <v>6787</v>
      </c>
      <c r="H3492" s="849">
        <v>2</v>
      </c>
      <c r="I3492" s="849">
        <v>1078</v>
      </c>
      <c r="J3492" s="832">
        <v>0.66543209876543208</v>
      </c>
      <c r="K3492" s="832">
        <v>539</v>
      </c>
      <c r="L3492" s="849">
        <v>3</v>
      </c>
      <c r="M3492" s="849">
        <v>1620</v>
      </c>
      <c r="N3492" s="832">
        <v>1</v>
      </c>
      <c r="O3492" s="832">
        <v>540</v>
      </c>
      <c r="P3492" s="849">
        <v>4</v>
      </c>
      <c r="Q3492" s="849">
        <v>2172</v>
      </c>
      <c r="R3492" s="837">
        <v>1.3407407407407408</v>
      </c>
      <c r="S3492" s="850">
        <v>543</v>
      </c>
    </row>
    <row r="3493" spans="1:19" ht="14.45" customHeight="1" x14ac:dyDescent="0.2">
      <c r="A3493" s="831" t="s">
        <v>6366</v>
      </c>
      <c r="B3493" s="832" t="s">
        <v>6743</v>
      </c>
      <c r="C3493" s="832" t="s">
        <v>619</v>
      </c>
      <c r="D3493" s="832" t="s">
        <v>3287</v>
      </c>
      <c r="E3493" s="832" t="s">
        <v>6657</v>
      </c>
      <c r="F3493" s="832" t="s">
        <v>6788</v>
      </c>
      <c r="G3493" s="832" t="s">
        <v>6789</v>
      </c>
      <c r="H3493" s="849">
        <v>23</v>
      </c>
      <c r="I3493" s="849">
        <v>88090</v>
      </c>
      <c r="J3493" s="832">
        <v>0.88415368556287133</v>
      </c>
      <c r="K3493" s="832">
        <v>3830</v>
      </c>
      <c r="L3493" s="849">
        <v>26</v>
      </c>
      <c r="M3493" s="849">
        <v>99632</v>
      </c>
      <c r="N3493" s="832">
        <v>1</v>
      </c>
      <c r="O3493" s="832">
        <v>3832</v>
      </c>
      <c r="P3493" s="849">
        <v>29</v>
      </c>
      <c r="Q3493" s="849">
        <v>111331</v>
      </c>
      <c r="R3493" s="837">
        <v>1.1174221133772282</v>
      </c>
      <c r="S3493" s="850">
        <v>3839</v>
      </c>
    </row>
    <row r="3494" spans="1:19" ht="14.45" customHeight="1" x14ac:dyDescent="0.2">
      <c r="A3494" s="831" t="s">
        <v>6366</v>
      </c>
      <c r="B3494" s="832" t="s">
        <v>6743</v>
      </c>
      <c r="C3494" s="832" t="s">
        <v>619</v>
      </c>
      <c r="D3494" s="832" t="s">
        <v>3287</v>
      </c>
      <c r="E3494" s="832" t="s">
        <v>6657</v>
      </c>
      <c r="F3494" s="832" t="s">
        <v>6790</v>
      </c>
      <c r="G3494" s="832" t="s">
        <v>6791</v>
      </c>
      <c r="H3494" s="849">
        <v>56</v>
      </c>
      <c r="I3494" s="849">
        <v>108864</v>
      </c>
      <c r="J3494" s="832">
        <v>3.4982005141388175</v>
      </c>
      <c r="K3494" s="832">
        <v>1944</v>
      </c>
      <c r="L3494" s="849">
        <v>16</v>
      </c>
      <c r="M3494" s="849">
        <v>31120</v>
      </c>
      <c r="N3494" s="832">
        <v>1</v>
      </c>
      <c r="O3494" s="832">
        <v>1945</v>
      </c>
      <c r="P3494" s="849">
        <v>45</v>
      </c>
      <c r="Q3494" s="849">
        <v>87750</v>
      </c>
      <c r="R3494" s="837">
        <v>2.8197300771208225</v>
      </c>
      <c r="S3494" s="850">
        <v>1950</v>
      </c>
    </row>
    <row r="3495" spans="1:19" ht="14.45" customHeight="1" x14ac:dyDescent="0.2">
      <c r="A3495" s="831" t="s">
        <v>6366</v>
      </c>
      <c r="B3495" s="832" t="s">
        <v>6743</v>
      </c>
      <c r="C3495" s="832" t="s">
        <v>619</v>
      </c>
      <c r="D3495" s="832" t="s">
        <v>3287</v>
      </c>
      <c r="E3495" s="832" t="s">
        <v>6657</v>
      </c>
      <c r="F3495" s="832" t="s">
        <v>6794</v>
      </c>
      <c r="G3495" s="832" t="s">
        <v>6795</v>
      </c>
      <c r="H3495" s="849">
        <v>7</v>
      </c>
      <c r="I3495" s="849">
        <v>2107</v>
      </c>
      <c r="J3495" s="832">
        <v>3.5</v>
      </c>
      <c r="K3495" s="832">
        <v>301</v>
      </c>
      <c r="L3495" s="849">
        <v>2</v>
      </c>
      <c r="M3495" s="849">
        <v>602</v>
      </c>
      <c r="N3495" s="832">
        <v>1</v>
      </c>
      <c r="O3495" s="832">
        <v>301</v>
      </c>
      <c r="P3495" s="849">
        <v>2</v>
      </c>
      <c r="Q3495" s="849">
        <v>608</v>
      </c>
      <c r="R3495" s="837">
        <v>1.0099667774086378</v>
      </c>
      <c r="S3495" s="850">
        <v>304</v>
      </c>
    </row>
    <row r="3496" spans="1:19" ht="14.45" customHeight="1" x14ac:dyDescent="0.2">
      <c r="A3496" s="831" t="s">
        <v>6366</v>
      </c>
      <c r="B3496" s="832" t="s">
        <v>6743</v>
      </c>
      <c r="C3496" s="832" t="s">
        <v>619</v>
      </c>
      <c r="D3496" s="832" t="s">
        <v>3287</v>
      </c>
      <c r="E3496" s="832" t="s">
        <v>6657</v>
      </c>
      <c r="F3496" s="832" t="s">
        <v>6811</v>
      </c>
      <c r="G3496" s="832" t="s">
        <v>6812</v>
      </c>
      <c r="H3496" s="849"/>
      <c r="I3496" s="849"/>
      <c r="J3496" s="832"/>
      <c r="K3496" s="832"/>
      <c r="L3496" s="849"/>
      <c r="M3496" s="849"/>
      <c r="N3496" s="832"/>
      <c r="O3496" s="832"/>
      <c r="P3496" s="849">
        <v>1</v>
      </c>
      <c r="Q3496" s="849">
        <v>161</v>
      </c>
      <c r="R3496" s="837"/>
      <c r="S3496" s="850">
        <v>161</v>
      </c>
    </row>
    <row r="3497" spans="1:19" ht="14.45" customHeight="1" x14ac:dyDescent="0.2">
      <c r="A3497" s="831" t="s">
        <v>6366</v>
      </c>
      <c r="B3497" s="832" t="s">
        <v>6743</v>
      </c>
      <c r="C3497" s="832" t="s">
        <v>619</v>
      </c>
      <c r="D3497" s="832" t="s">
        <v>3288</v>
      </c>
      <c r="E3497" s="832" t="s">
        <v>6644</v>
      </c>
      <c r="F3497" s="832" t="s">
        <v>6756</v>
      </c>
      <c r="G3497" s="832" t="s">
        <v>6757</v>
      </c>
      <c r="H3497" s="849"/>
      <c r="I3497" s="849"/>
      <c r="J3497" s="832"/>
      <c r="K3497" s="832"/>
      <c r="L3497" s="849">
        <v>2</v>
      </c>
      <c r="M3497" s="849">
        <v>2043.54</v>
      </c>
      <c r="N3497" s="832">
        <v>1</v>
      </c>
      <c r="O3497" s="832">
        <v>1021.77</v>
      </c>
      <c r="P3497" s="849"/>
      <c r="Q3497" s="849"/>
      <c r="R3497" s="837"/>
      <c r="S3497" s="850"/>
    </row>
    <row r="3498" spans="1:19" ht="14.45" customHeight="1" x14ac:dyDescent="0.2">
      <c r="A3498" s="831" t="s">
        <v>6366</v>
      </c>
      <c r="B3498" s="832" t="s">
        <v>6743</v>
      </c>
      <c r="C3498" s="832" t="s">
        <v>619</v>
      </c>
      <c r="D3498" s="832" t="s">
        <v>3288</v>
      </c>
      <c r="E3498" s="832" t="s">
        <v>6644</v>
      </c>
      <c r="F3498" s="832" t="s">
        <v>6764</v>
      </c>
      <c r="G3498" s="832" t="s">
        <v>6765</v>
      </c>
      <c r="H3498" s="849"/>
      <c r="I3498" s="849"/>
      <c r="J3498" s="832"/>
      <c r="K3498" s="832"/>
      <c r="L3498" s="849"/>
      <c r="M3498" s="849"/>
      <c r="N3498" s="832"/>
      <c r="O3498" s="832"/>
      <c r="P3498" s="849">
        <v>1</v>
      </c>
      <c r="Q3498" s="849">
        <v>1566.58</v>
      </c>
      <c r="R3498" s="837"/>
      <c r="S3498" s="850">
        <v>1566.58</v>
      </c>
    </row>
    <row r="3499" spans="1:19" ht="14.45" customHeight="1" x14ac:dyDescent="0.2">
      <c r="A3499" s="831" t="s">
        <v>6366</v>
      </c>
      <c r="B3499" s="832" t="s">
        <v>6743</v>
      </c>
      <c r="C3499" s="832" t="s">
        <v>619</v>
      </c>
      <c r="D3499" s="832" t="s">
        <v>3288</v>
      </c>
      <c r="E3499" s="832" t="s">
        <v>6657</v>
      </c>
      <c r="F3499" s="832" t="s">
        <v>6666</v>
      </c>
      <c r="G3499" s="832" t="s">
        <v>6667</v>
      </c>
      <c r="H3499" s="849">
        <v>8</v>
      </c>
      <c r="I3499" s="849">
        <v>296</v>
      </c>
      <c r="J3499" s="832">
        <v>2.6666666666666665</v>
      </c>
      <c r="K3499" s="832">
        <v>37</v>
      </c>
      <c r="L3499" s="849">
        <v>3</v>
      </c>
      <c r="M3499" s="849">
        <v>111</v>
      </c>
      <c r="N3499" s="832">
        <v>1</v>
      </c>
      <c r="O3499" s="832">
        <v>37</v>
      </c>
      <c r="P3499" s="849">
        <v>1</v>
      </c>
      <c r="Q3499" s="849">
        <v>38</v>
      </c>
      <c r="R3499" s="837">
        <v>0.34234234234234234</v>
      </c>
      <c r="S3499" s="850">
        <v>38</v>
      </c>
    </row>
    <row r="3500" spans="1:19" ht="14.45" customHeight="1" x14ac:dyDescent="0.2">
      <c r="A3500" s="831" t="s">
        <v>6366</v>
      </c>
      <c r="B3500" s="832" t="s">
        <v>6743</v>
      </c>
      <c r="C3500" s="832" t="s">
        <v>619</v>
      </c>
      <c r="D3500" s="832" t="s">
        <v>3288</v>
      </c>
      <c r="E3500" s="832" t="s">
        <v>6657</v>
      </c>
      <c r="F3500" s="832" t="s">
        <v>6674</v>
      </c>
      <c r="G3500" s="832" t="s">
        <v>6675</v>
      </c>
      <c r="H3500" s="849">
        <v>45</v>
      </c>
      <c r="I3500" s="849">
        <v>7965</v>
      </c>
      <c r="J3500" s="832">
        <v>0.89494382022471908</v>
      </c>
      <c r="K3500" s="832">
        <v>177</v>
      </c>
      <c r="L3500" s="849">
        <v>50</v>
      </c>
      <c r="M3500" s="849">
        <v>8900</v>
      </c>
      <c r="N3500" s="832">
        <v>1</v>
      </c>
      <c r="O3500" s="832">
        <v>178</v>
      </c>
      <c r="P3500" s="849">
        <v>23</v>
      </c>
      <c r="Q3500" s="849">
        <v>4117</v>
      </c>
      <c r="R3500" s="837">
        <v>0.46258426966292132</v>
      </c>
      <c r="S3500" s="850">
        <v>179</v>
      </c>
    </row>
    <row r="3501" spans="1:19" ht="14.45" customHeight="1" x14ac:dyDescent="0.2">
      <c r="A3501" s="831" t="s">
        <v>6366</v>
      </c>
      <c r="B3501" s="832" t="s">
        <v>6743</v>
      </c>
      <c r="C3501" s="832" t="s">
        <v>619</v>
      </c>
      <c r="D3501" s="832" t="s">
        <v>3288</v>
      </c>
      <c r="E3501" s="832" t="s">
        <v>6657</v>
      </c>
      <c r="F3501" s="832" t="s">
        <v>6766</v>
      </c>
      <c r="G3501" s="832" t="s">
        <v>6767</v>
      </c>
      <c r="H3501" s="849">
        <v>5</v>
      </c>
      <c r="I3501" s="849">
        <v>6210</v>
      </c>
      <c r="J3501" s="832">
        <v>0.24991951062459755</v>
      </c>
      <c r="K3501" s="832">
        <v>1242</v>
      </c>
      <c r="L3501" s="849">
        <v>20</v>
      </c>
      <c r="M3501" s="849">
        <v>24848</v>
      </c>
      <c r="N3501" s="832">
        <v>1</v>
      </c>
      <c r="O3501" s="832">
        <v>1242.4000000000001</v>
      </c>
      <c r="P3501" s="849">
        <v>8</v>
      </c>
      <c r="Q3501" s="849">
        <v>9976</v>
      </c>
      <c r="R3501" s="837">
        <v>0.40148100450740504</v>
      </c>
      <c r="S3501" s="850">
        <v>1247</v>
      </c>
    </row>
    <row r="3502" spans="1:19" ht="14.45" customHeight="1" x14ac:dyDescent="0.2">
      <c r="A3502" s="831" t="s">
        <v>6366</v>
      </c>
      <c r="B3502" s="832" t="s">
        <v>6743</v>
      </c>
      <c r="C3502" s="832" t="s">
        <v>619</v>
      </c>
      <c r="D3502" s="832" t="s">
        <v>3288</v>
      </c>
      <c r="E3502" s="832" t="s">
        <v>6657</v>
      </c>
      <c r="F3502" s="832" t="s">
        <v>6770</v>
      </c>
      <c r="G3502" s="832" t="s">
        <v>6771</v>
      </c>
      <c r="H3502" s="849"/>
      <c r="I3502" s="849"/>
      <c r="J3502" s="832"/>
      <c r="K3502" s="832"/>
      <c r="L3502" s="849">
        <v>28</v>
      </c>
      <c r="M3502" s="849">
        <v>17696</v>
      </c>
      <c r="N3502" s="832">
        <v>1</v>
      </c>
      <c r="O3502" s="832">
        <v>632</v>
      </c>
      <c r="P3502" s="849"/>
      <c r="Q3502" s="849"/>
      <c r="R3502" s="837"/>
      <c r="S3502" s="850"/>
    </row>
    <row r="3503" spans="1:19" ht="14.45" customHeight="1" x14ac:dyDescent="0.2">
      <c r="A3503" s="831" t="s">
        <v>6366</v>
      </c>
      <c r="B3503" s="832" t="s">
        <v>6743</v>
      </c>
      <c r="C3503" s="832" t="s">
        <v>619</v>
      </c>
      <c r="D3503" s="832" t="s">
        <v>3288</v>
      </c>
      <c r="E3503" s="832" t="s">
        <v>6657</v>
      </c>
      <c r="F3503" s="832" t="s">
        <v>6772</v>
      </c>
      <c r="G3503" s="832" t="s">
        <v>6773</v>
      </c>
      <c r="H3503" s="849"/>
      <c r="I3503" s="849"/>
      <c r="J3503" s="832"/>
      <c r="K3503" s="832"/>
      <c r="L3503" s="849"/>
      <c r="M3503" s="849"/>
      <c r="N3503" s="832"/>
      <c r="O3503" s="832"/>
      <c r="P3503" s="849">
        <v>2</v>
      </c>
      <c r="Q3503" s="849">
        <v>12324</v>
      </c>
      <c r="R3503" s="837"/>
      <c r="S3503" s="850">
        <v>6162</v>
      </c>
    </row>
    <row r="3504" spans="1:19" ht="14.45" customHeight="1" x14ac:dyDescent="0.2">
      <c r="A3504" s="831" t="s">
        <v>6366</v>
      </c>
      <c r="B3504" s="832" t="s">
        <v>6743</v>
      </c>
      <c r="C3504" s="832" t="s">
        <v>619</v>
      </c>
      <c r="D3504" s="832" t="s">
        <v>3288</v>
      </c>
      <c r="E3504" s="832" t="s">
        <v>6657</v>
      </c>
      <c r="F3504" s="832" t="s">
        <v>6774</v>
      </c>
      <c r="G3504" s="832" t="s">
        <v>6775</v>
      </c>
      <c r="H3504" s="849">
        <v>2</v>
      </c>
      <c r="I3504" s="849">
        <v>13356</v>
      </c>
      <c r="J3504" s="832">
        <v>1.9991019308486753</v>
      </c>
      <c r="K3504" s="832">
        <v>6678</v>
      </c>
      <c r="L3504" s="849">
        <v>1</v>
      </c>
      <c r="M3504" s="849">
        <v>6681</v>
      </c>
      <c r="N3504" s="832">
        <v>1</v>
      </c>
      <c r="O3504" s="832">
        <v>6681</v>
      </c>
      <c r="P3504" s="849"/>
      <c r="Q3504" s="849"/>
      <c r="R3504" s="837"/>
      <c r="S3504" s="850"/>
    </row>
    <row r="3505" spans="1:19" ht="14.45" customHeight="1" x14ac:dyDescent="0.2">
      <c r="A3505" s="831" t="s">
        <v>6366</v>
      </c>
      <c r="B3505" s="832" t="s">
        <v>6743</v>
      </c>
      <c r="C3505" s="832" t="s">
        <v>619</v>
      </c>
      <c r="D3505" s="832" t="s">
        <v>3288</v>
      </c>
      <c r="E3505" s="832" t="s">
        <v>6657</v>
      </c>
      <c r="F3505" s="832" t="s">
        <v>6778</v>
      </c>
      <c r="G3505" s="832" t="s">
        <v>6779</v>
      </c>
      <c r="H3505" s="849"/>
      <c r="I3505" s="849"/>
      <c r="J3505" s="832"/>
      <c r="K3505" s="832"/>
      <c r="L3505" s="849">
        <v>2</v>
      </c>
      <c r="M3505" s="849">
        <v>1446</v>
      </c>
      <c r="N3505" s="832">
        <v>1</v>
      </c>
      <c r="O3505" s="832">
        <v>723</v>
      </c>
      <c r="P3505" s="849">
        <v>1</v>
      </c>
      <c r="Q3505" s="849">
        <v>732</v>
      </c>
      <c r="R3505" s="837">
        <v>0.50622406639004147</v>
      </c>
      <c r="S3505" s="850">
        <v>732</v>
      </c>
    </row>
    <row r="3506" spans="1:19" ht="14.45" customHeight="1" x14ac:dyDescent="0.2">
      <c r="A3506" s="831" t="s">
        <v>6366</v>
      </c>
      <c r="B3506" s="832" t="s">
        <v>6743</v>
      </c>
      <c r="C3506" s="832" t="s">
        <v>619</v>
      </c>
      <c r="D3506" s="832" t="s">
        <v>3288</v>
      </c>
      <c r="E3506" s="832" t="s">
        <v>6657</v>
      </c>
      <c r="F3506" s="832" t="s">
        <v>6682</v>
      </c>
      <c r="G3506" s="832" t="s">
        <v>6683</v>
      </c>
      <c r="H3506" s="849">
        <v>44</v>
      </c>
      <c r="I3506" s="849">
        <v>1466.67</v>
      </c>
      <c r="J3506" s="832">
        <v>1.7600110400441604</v>
      </c>
      <c r="K3506" s="832">
        <v>33.333409090909093</v>
      </c>
      <c r="L3506" s="849">
        <v>25</v>
      </c>
      <c r="M3506" s="849">
        <v>833.32999999999993</v>
      </c>
      <c r="N3506" s="832">
        <v>1</v>
      </c>
      <c r="O3506" s="832">
        <v>33.333199999999998</v>
      </c>
      <c r="P3506" s="849">
        <v>23</v>
      </c>
      <c r="Q3506" s="849">
        <v>766.67000000000007</v>
      </c>
      <c r="R3506" s="837">
        <v>0.92000768003072031</v>
      </c>
      <c r="S3506" s="850">
        <v>33.333478260869569</v>
      </c>
    </row>
    <row r="3507" spans="1:19" ht="14.45" customHeight="1" x14ac:dyDescent="0.2">
      <c r="A3507" s="831" t="s">
        <v>6366</v>
      </c>
      <c r="B3507" s="832" t="s">
        <v>6743</v>
      </c>
      <c r="C3507" s="832" t="s">
        <v>619</v>
      </c>
      <c r="D3507" s="832" t="s">
        <v>3288</v>
      </c>
      <c r="E3507" s="832" t="s">
        <v>6657</v>
      </c>
      <c r="F3507" s="832" t="s">
        <v>6782</v>
      </c>
      <c r="G3507" s="832" t="s">
        <v>6783</v>
      </c>
      <c r="H3507" s="849">
        <v>2</v>
      </c>
      <c r="I3507" s="849">
        <v>1878</v>
      </c>
      <c r="J3507" s="832"/>
      <c r="K3507" s="832">
        <v>939</v>
      </c>
      <c r="L3507" s="849"/>
      <c r="M3507" s="849"/>
      <c r="N3507" s="832"/>
      <c r="O3507" s="832"/>
      <c r="P3507" s="849">
        <v>2</v>
      </c>
      <c r="Q3507" s="849">
        <v>1884</v>
      </c>
      <c r="R3507" s="837"/>
      <c r="S3507" s="850">
        <v>942</v>
      </c>
    </row>
    <row r="3508" spans="1:19" ht="14.45" customHeight="1" x14ac:dyDescent="0.2">
      <c r="A3508" s="831" t="s">
        <v>6366</v>
      </c>
      <c r="B3508" s="832" t="s">
        <v>6743</v>
      </c>
      <c r="C3508" s="832" t="s">
        <v>619</v>
      </c>
      <c r="D3508" s="832" t="s">
        <v>3288</v>
      </c>
      <c r="E3508" s="832" t="s">
        <v>6657</v>
      </c>
      <c r="F3508" s="832" t="s">
        <v>6684</v>
      </c>
      <c r="G3508" s="832" t="s">
        <v>6685</v>
      </c>
      <c r="H3508" s="849">
        <v>3</v>
      </c>
      <c r="I3508" s="849">
        <v>111</v>
      </c>
      <c r="J3508" s="832">
        <v>3</v>
      </c>
      <c r="K3508" s="832">
        <v>37</v>
      </c>
      <c r="L3508" s="849">
        <v>1</v>
      </c>
      <c r="M3508" s="849">
        <v>37</v>
      </c>
      <c r="N3508" s="832">
        <v>1</v>
      </c>
      <c r="O3508" s="832">
        <v>37</v>
      </c>
      <c r="P3508" s="849"/>
      <c r="Q3508" s="849"/>
      <c r="R3508" s="837"/>
      <c r="S3508" s="850"/>
    </row>
    <row r="3509" spans="1:19" ht="14.45" customHeight="1" x14ac:dyDescent="0.2">
      <c r="A3509" s="831" t="s">
        <v>6366</v>
      </c>
      <c r="B3509" s="832" t="s">
        <v>6743</v>
      </c>
      <c r="C3509" s="832" t="s">
        <v>619</v>
      </c>
      <c r="D3509" s="832" t="s">
        <v>3288</v>
      </c>
      <c r="E3509" s="832" t="s">
        <v>6657</v>
      </c>
      <c r="F3509" s="832" t="s">
        <v>6786</v>
      </c>
      <c r="G3509" s="832" t="s">
        <v>6787</v>
      </c>
      <c r="H3509" s="849">
        <v>1</v>
      </c>
      <c r="I3509" s="849">
        <v>539</v>
      </c>
      <c r="J3509" s="832"/>
      <c r="K3509" s="832">
        <v>539</v>
      </c>
      <c r="L3509" s="849"/>
      <c r="M3509" s="849"/>
      <c r="N3509" s="832"/>
      <c r="O3509" s="832"/>
      <c r="P3509" s="849"/>
      <c r="Q3509" s="849"/>
      <c r="R3509" s="837"/>
      <c r="S3509" s="850"/>
    </row>
    <row r="3510" spans="1:19" ht="14.45" customHeight="1" x14ac:dyDescent="0.2">
      <c r="A3510" s="831" t="s">
        <v>6366</v>
      </c>
      <c r="B3510" s="832" t="s">
        <v>6743</v>
      </c>
      <c r="C3510" s="832" t="s">
        <v>619</v>
      </c>
      <c r="D3510" s="832" t="s">
        <v>3288</v>
      </c>
      <c r="E3510" s="832" t="s">
        <v>6657</v>
      </c>
      <c r="F3510" s="832" t="s">
        <v>6706</v>
      </c>
      <c r="G3510" s="832" t="s">
        <v>6707</v>
      </c>
      <c r="H3510" s="849">
        <v>2</v>
      </c>
      <c r="I3510" s="849">
        <v>232</v>
      </c>
      <c r="J3510" s="832"/>
      <c r="K3510" s="832">
        <v>116</v>
      </c>
      <c r="L3510" s="849"/>
      <c r="M3510" s="849"/>
      <c r="N3510" s="832"/>
      <c r="O3510" s="832"/>
      <c r="P3510" s="849"/>
      <c r="Q3510" s="849"/>
      <c r="R3510" s="837"/>
      <c r="S3510" s="850"/>
    </row>
    <row r="3511" spans="1:19" ht="14.45" customHeight="1" x14ac:dyDescent="0.2">
      <c r="A3511" s="831" t="s">
        <v>6366</v>
      </c>
      <c r="B3511" s="832" t="s">
        <v>6743</v>
      </c>
      <c r="C3511" s="832" t="s">
        <v>619</v>
      </c>
      <c r="D3511" s="832" t="s">
        <v>3288</v>
      </c>
      <c r="E3511" s="832" t="s">
        <v>6657</v>
      </c>
      <c r="F3511" s="832" t="s">
        <v>6788</v>
      </c>
      <c r="G3511" s="832" t="s">
        <v>6789</v>
      </c>
      <c r="H3511" s="849">
        <v>1</v>
      </c>
      <c r="I3511" s="849">
        <v>3830</v>
      </c>
      <c r="J3511" s="832">
        <v>0.19989561586638832</v>
      </c>
      <c r="K3511" s="832">
        <v>3830</v>
      </c>
      <c r="L3511" s="849">
        <v>5</v>
      </c>
      <c r="M3511" s="849">
        <v>19160</v>
      </c>
      <c r="N3511" s="832">
        <v>1</v>
      </c>
      <c r="O3511" s="832">
        <v>3832</v>
      </c>
      <c r="P3511" s="849">
        <v>3</v>
      </c>
      <c r="Q3511" s="849">
        <v>11517</v>
      </c>
      <c r="R3511" s="837">
        <v>0.60109603340292272</v>
      </c>
      <c r="S3511" s="850">
        <v>3839</v>
      </c>
    </row>
    <row r="3512" spans="1:19" ht="14.45" customHeight="1" x14ac:dyDescent="0.2">
      <c r="A3512" s="831" t="s">
        <v>6366</v>
      </c>
      <c r="B3512" s="832" t="s">
        <v>6743</v>
      </c>
      <c r="C3512" s="832" t="s">
        <v>619</v>
      </c>
      <c r="D3512" s="832" t="s">
        <v>3288</v>
      </c>
      <c r="E3512" s="832" t="s">
        <v>6657</v>
      </c>
      <c r="F3512" s="832" t="s">
        <v>6790</v>
      </c>
      <c r="G3512" s="832" t="s">
        <v>6791</v>
      </c>
      <c r="H3512" s="849">
        <v>2</v>
      </c>
      <c r="I3512" s="849">
        <v>3888</v>
      </c>
      <c r="J3512" s="832">
        <v>0.10520903801921255</v>
      </c>
      <c r="K3512" s="832">
        <v>1944</v>
      </c>
      <c r="L3512" s="849">
        <v>19</v>
      </c>
      <c r="M3512" s="849">
        <v>36955</v>
      </c>
      <c r="N3512" s="832">
        <v>1</v>
      </c>
      <c r="O3512" s="832">
        <v>1945</v>
      </c>
      <c r="P3512" s="849">
        <v>7</v>
      </c>
      <c r="Q3512" s="849">
        <v>13650</v>
      </c>
      <c r="R3512" s="837">
        <v>0.36936815045325394</v>
      </c>
      <c r="S3512" s="850">
        <v>1950</v>
      </c>
    </row>
    <row r="3513" spans="1:19" ht="14.45" customHeight="1" x14ac:dyDescent="0.2">
      <c r="A3513" s="831" t="s">
        <v>6366</v>
      </c>
      <c r="B3513" s="832" t="s">
        <v>6743</v>
      </c>
      <c r="C3513" s="832" t="s">
        <v>619</v>
      </c>
      <c r="D3513" s="832" t="s">
        <v>3288</v>
      </c>
      <c r="E3513" s="832" t="s">
        <v>6657</v>
      </c>
      <c r="F3513" s="832" t="s">
        <v>6809</v>
      </c>
      <c r="G3513" s="832" t="s">
        <v>6810</v>
      </c>
      <c r="H3513" s="849">
        <v>1</v>
      </c>
      <c r="I3513" s="849">
        <v>8326</v>
      </c>
      <c r="J3513" s="832"/>
      <c r="K3513" s="832">
        <v>8326</v>
      </c>
      <c r="L3513" s="849"/>
      <c r="M3513" s="849"/>
      <c r="N3513" s="832"/>
      <c r="O3513" s="832"/>
      <c r="P3513" s="849"/>
      <c r="Q3513" s="849"/>
      <c r="R3513" s="837"/>
      <c r="S3513" s="850"/>
    </row>
    <row r="3514" spans="1:19" ht="14.45" customHeight="1" x14ac:dyDescent="0.2">
      <c r="A3514" s="831" t="s">
        <v>6366</v>
      </c>
      <c r="B3514" s="832" t="s">
        <v>6743</v>
      </c>
      <c r="C3514" s="832" t="s">
        <v>619</v>
      </c>
      <c r="D3514" s="832" t="s">
        <v>3288</v>
      </c>
      <c r="E3514" s="832" t="s">
        <v>6657</v>
      </c>
      <c r="F3514" s="832" t="s">
        <v>6792</v>
      </c>
      <c r="G3514" s="832" t="s">
        <v>6793</v>
      </c>
      <c r="H3514" s="849">
        <v>1</v>
      </c>
      <c r="I3514" s="849">
        <v>14801</v>
      </c>
      <c r="J3514" s="832">
        <v>0.99979735206700893</v>
      </c>
      <c r="K3514" s="832">
        <v>14801</v>
      </c>
      <c r="L3514" s="849">
        <v>1</v>
      </c>
      <c r="M3514" s="849">
        <v>14804</v>
      </c>
      <c r="N3514" s="832">
        <v>1</v>
      </c>
      <c r="O3514" s="832">
        <v>14804</v>
      </c>
      <c r="P3514" s="849"/>
      <c r="Q3514" s="849"/>
      <c r="R3514" s="837"/>
      <c r="S3514" s="850"/>
    </row>
    <row r="3515" spans="1:19" ht="14.45" customHeight="1" x14ac:dyDescent="0.2">
      <c r="A3515" s="831" t="s">
        <v>6366</v>
      </c>
      <c r="B3515" s="832" t="s">
        <v>6743</v>
      </c>
      <c r="C3515" s="832" t="s">
        <v>619</v>
      </c>
      <c r="D3515" s="832" t="s">
        <v>3263</v>
      </c>
      <c r="E3515" s="832" t="s">
        <v>6657</v>
      </c>
      <c r="F3515" s="832" t="s">
        <v>6666</v>
      </c>
      <c r="G3515" s="832" t="s">
        <v>6667</v>
      </c>
      <c r="H3515" s="849"/>
      <c r="I3515" s="849"/>
      <c r="J3515" s="832"/>
      <c r="K3515" s="832"/>
      <c r="L3515" s="849"/>
      <c r="M3515" s="849"/>
      <c r="N3515" s="832"/>
      <c r="O3515" s="832"/>
      <c r="P3515" s="849">
        <v>1</v>
      </c>
      <c r="Q3515" s="849">
        <v>38</v>
      </c>
      <c r="R3515" s="837"/>
      <c r="S3515" s="850">
        <v>38</v>
      </c>
    </row>
    <row r="3516" spans="1:19" ht="14.45" customHeight="1" x14ac:dyDescent="0.2">
      <c r="A3516" s="831" t="s">
        <v>6366</v>
      </c>
      <c r="B3516" s="832" t="s">
        <v>6743</v>
      </c>
      <c r="C3516" s="832" t="s">
        <v>619</v>
      </c>
      <c r="D3516" s="832" t="s">
        <v>3280</v>
      </c>
      <c r="E3516" s="832" t="s">
        <v>6368</v>
      </c>
      <c r="F3516" s="832" t="s">
        <v>6546</v>
      </c>
      <c r="G3516" s="832" t="s">
        <v>6380</v>
      </c>
      <c r="H3516" s="849"/>
      <c r="I3516" s="849"/>
      <c r="J3516" s="832"/>
      <c r="K3516" s="832"/>
      <c r="L3516" s="849"/>
      <c r="M3516" s="849"/>
      <c r="N3516" s="832"/>
      <c r="O3516" s="832"/>
      <c r="P3516" s="849">
        <v>2</v>
      </c>
      <c r="Q3516" s="849">
        <v>8170.0599999999995</v>
      </c>
      <c r="R3516" s="837"/>
      <c r="S3516" s="850">
        <v>4085.0299999999997</v>
      </c>
    </row>
    <row r="3517" spans="1:19" ht="14.45" customHeight="1" x14ac:dyDescent="0.2">
      <c r="A3517" s="831" t="s">
        <v>6366</v>
      </c>
      <c r="B3517" s="832" t="s">
        <v>6743</v>
      </c>
      <c r="C3517" s="832" t="s">
        <v>619</v>
      </c>
      <c r="D3517" s="832" t="s">
        <v>3280</v>
      </c>
      <c r="E3517" s="832" t="s">
        <v>6368</v>
      </c>
      <c r="F3517" s="832" t="s">
        <v>6573</v>
      </c>
      <c r="G3517" s="832" t="s">
        <v>3190</v>
      </c>
      <c r="H3517" s="849"/>
      <c r="I3517" s="849"/>
      <c r="J3517" s="832"/>
      <c r="K3517" s="832"/>
      <c r="L3517" s="849"/>
      <c r="M3517" s="849"/>
      <c r="N3517" s="832"/>
      <c r="O3517" s="832"/>
      <c r="P3517" s="849">
        <v>1</v>
      </c>
      <c r="Q3517" s="849">
        <v>3965.05</v>
      </c>
      <c r="R3517" s="837"/>
      <c r="S3517" s="850">
        <v>3965.05</v>
      </c>
    </row>
    <row r="3518" spans="1:19" ht="14.45" customHeight="1" x14ac:dyDescent="0.2">
      <c r="A3518" s="831" t="s">
        <v>6366</v>
      </c>
      <c r="B3518" s="832" t="s">
        <v>6743</v>
      </c>
      <c r="C3518" s="832" t="s">
        <v>619</v>
      </c>
      <c r="D3518" s="832" t="s">
        <v>3280</v>
      </c>
      <c r="E3518" s="832" t="s">
        <v>6644</v>
      </c>
      <c r="F3518" s="832" t="s">
        <v>6762</v>
      </c>
      <c r="G3518" s="832" t="s">
        <v>6763</v>
      </c>
      <c r="H3518" s="849"/>
      <c r="I3518" s="849"/>
      <c r="J3518" s="832"/>
      <c r="K3518" s="832"/>
      <c r="L3518" s="849"/>
      <c r="M3518" s="849"/>
      <c r="N3518" s="832"/>
      <c r="O3518" s="832"/>
      <c r="P3518" s="849">
        <v>21</v>
      </c>
      <c r="Q3518" s="849">
        <v>58092.719999999994</v>
      </c>
      <c r="R3518" s="837"/>
      <c r="S3518" s="850">
        <v>2766.3199999999997</v>
      </c>
    </row>
    <row r="3519" spans="1:19" ht="14.45" customHeight="1" x14ac:dyDescent="0.2">
      <c r="A3519" s="831" t="s">
        <v>6366</v>
      </c>
      <c r="B3519" s="832" t="s">
        <v>6743</v>
      </c>
      <c r="C3519" s="832" t="s">
        <v>619</v>
      </c>
      <c r="D3519" s="832" t="s">
        <v>3280</v>
      </c>
      <c r="E3519" s="832" t="s">
        <v>6644</v>
      </c>
      <c r="F3519" s="832" t="s">
        <v>6764</v>
      </c>
      <c r="G3519" s="832" t="s">
        <v>6765</v>
      </c>
      <c r="H3519" s="849"/>
      <c r="I3519" s="849"/>
      <c r="J3519" s="832"/>
      <c r="K3519" s="832"/>
      <c r="L3519" s="849"/>
      <c r="M3519" s="849"/>
      <c r="N3519" s="832"/>
      <c r="O3519" s="832"/>
      <c r="P3519" s="849">
        <v>11</v>
      </c>
      <c r="Q3519" s="849">
        <v>16134.72</v>
      </c>
      <c r="R3519" s="837"/>
      <c r="S3519" s="850">
        <v>1466.7927272727272</v>
      </c>
    </row>
    <row r="3520" spans="1:19" ht="14.45" customHeight="1" x14ac:dyDescent="0.2">
      <c r="A3520" s="831" t="s">
        <v>6366</v>
      </c>
      <c r="B3520" s="832" t="s">
        <v>6743</v>
      </c>
      <c r="C3520" s="832" t="s">
        <v>619</v>
      </c>
      <c r="D3520" s="832" t="s">
        <v>3280</v>
      </c>
      <c r="E3520" s="832" t="s">
        <v>6644</v>
      </c>
      <c r="F3520" s="832" t="s">
        <v>6799</v>
      </c>
      <c r="G3520" s="832" t="s">
        <v>6800</v>
      </c>
      <c r="H3520" s="849"/>
      <c r="I3520" s="849"/>
      <c r="J3520" s="832"/>
      <c r="K3520" s="832"/>
      <c r="L3520" s="849"/>
      <c r="M3520" s="849"/>
      <c r="N3520" s="832"/>
      <c r="O3520" s="832"/>
      <c r="P3520" s="849">
        <v>1</v>
      </c>
      <c r="Q3520" s="849">
        <v>1030.9000000000001</v>
      </c>
      <c r="R3520" s="837"/>
      <c r="S3520" s="850">
        <v>1030.9000000000001</v>
      </c>
    </row>
    <row r="3521" spans="1:19" ht="14.45" customHeight="1" x14ac:dyDescent="0.2">
      <c r="A3521" s="831" t="s">
        <v>6366</v>
      </c>
      <c r="B3521" s="832" t="s">
        <v>6743</v>
      </c>
      <c r="C3521" s="832" t="s">
        <v>619</v>
      </c>
      <c r="D3521" s="832" t="s">
        <v>3280</v>
      </c>
      <c r="E3521" s="832" t="s">
        <v>6657</v>
      </c>
      <c r="F3521" s="832" t="s">
        <v>6662</v>
      </c>
      <c r="G3521" s="832" t="s">
        <v>6663</v>
      </c>
      <c r="H3521" s="849"/>
      <c r="I3521" s="849"/>
      <c r="J3521" s="832"/>
      <c r="K3521" s="832"/>
      <c r="L3521" s="849"/>
      <c r="M3521" s="849"/>
      <c r="N3521" s="832"/>
      <c r="O3521" s="832"/>
      <c r="P3521" s="849">
        <v>2</v>
      </c>
      <c r="Q3521" s="849">
        <v>302</v>
      </c>
      <c r="R3521" s="837"/>
      <c r="S3521" s="850">
        <v>151</v>
      </c>
    </row>
    <row r="3522" spans="1:19" ht="14.45" customHeight="1" x14ac:dyDescent="0.2">
      <c r="A3522" s="831" t="s">
        <v>6366</v>
      </c>
      <c r="B3522" s="832" t="s">
        <v>6743</v>
      </c>
      <c r="C3522" s="832" t="s">
        <v>619</v>
      </c>
      <c r="D3522" s="832" t="s">
        <v>3280</v>
      </c>
      <c r="E3522" s="832" t="s">
        <v>6657</v>
      </c>
      <c r="F3522" s="832" t="s">
        <v>6666</v>
      </c>
      <c r="G3522" s="832" t="s">
        <v>6667</v>
      </c>
      <c r="H3522" s="849"/>
      <c r="I3522" s="849"/>
      <c r="J3522" s="832"/>
      <c r="K3522" s="832"/>
      <c r="L3522" s="849"/>
      <c r="M3522" s="849"/>
      <c r="N3522" s="832"/>
      <c r="O3522" s="832"/>
      <c r="P3522" s="849">
        <v>23</v>
      </c>
      <c r="Q3522" s="849">
        <v>874</v>
      </c>
      <c r="R3522" s="837"/>
      <c r="S3522" s="850">
        <v>38</v>
      </c>
    </row>
    <row r="3523" spans="1:19" ht="14.45" customHeight="1" x14ac:dyDescent="0.2">
      <c r="A3523" s="831" t="s">
        <v>6366</v>
      </c>
      <c r="B3523" s="832" t="s">
        <v>6743</v>
      </c>
      <c r="C3523" s="832" t="s">
        <v>619</v>
      </c>
      <c r="D3523" s="832" t="s">
        <v>3280</v>
      </c>
      <c r="E3523" s="832" t="s">
        <v>6657</v>
      </c>
      <c r="F3523" s="832" t="s">
        <v>6674</v>
      </c>
      <c r="G3523" s="832" t="s">
        <v>6675</v>
      </c>
      <c r="H3523" s="849"/>
      <c r="I3523" s="849"/>
      <c r="J3523" s="832"/>
      <c r="K3523" s="832"/>
      <c r="L3523" s="849"/>
      <c r="M3523" s="849"/>
      <c r="N3523" s="832"/>
      <c r="O3523" s="832"/>
      <c r="P3523" s="849">
        <v>572</v>
      </c>
      <c r="Q3523" s="849">
        <v>102388</v>
      </c>
      <c r="R3523" s="837"/>
      <c r="S3523" s="850">
        <v>179</v>
      </c>
    </row>
    <row r="3524" spans="1:19" ht="14.45" customHeight="1" x14ac:dyDescent="0.2">
      <c r="A3524" s="831" t="s">
        <v>6366</v>
      </c>
      <c r="B3524" s="832" t="s">
        <v>6743</v>
      </c>
      <c r="C3524" s="832" t="s">
        <v>619</v>
      </c>
      <c r="D3524" s="832" t="s">
        <v>3280</v>
      </c>
      <c r="E3524" s="832" t="s">
        <v>6657</v>
      </c>
      <c r="F3524" s="832" t="s">
        <v>6766</v>
      </c>
      <c r="G3524" s="832" t="s">
        <v>6767</v>
      </c>
      <c r="H3524" s="849"/>
      <c r="I3524" s="849"/>
      <c r="J3524" s="832"/>
      <c r="K3524" s="832"/>
      <c r="L3524" s="849"/>
      <c r="M3524" s="849"/>
      <c r="N3524" s="832"/>
      <c r="O3524" s="832"/>
      <c r="P3524" s="849">
        <v>84</v>
      </c>
      <c r="Q3524" s="849">
        <v>104748</v>
      </c>
      <c r="R3524" s="837"/>
      <c r="S3524" s="850">
        <v>1247</v>
      </c>
    </row>
    <row r="3525" spans="1:19" ht="14.45" customHeight="1" x14ac:dyDescent="0.2">
      <c r="A3525" s="831" t="s">
        <v>6366</v>
      </c>
      <c r="B3525" s="832" t="s">
        <v>6743</v>
      </c>
      <c r="C3525" s="832" t="s">
        <v>619</v>
      </c>
      <c r="D3525" s="832" t="s">
        <v>3280</v>
      </c>
      <c r="E3525" s="832" t="s">
        <v>6657</v>
      </c>
      <c r="F3525" s="832" t="s">
        <v>6776</v>
      </c>
      <c r="G3525" s="832" t="s">
        <v>6777</v>
      </c>
      <c r="H3525" s="849"/>
      <c r="I3525" s="849"/>
      <c r="J3525" s="832"/>
      <c r="K3525" s="832"/>
      <c r="L3525" s="849"/>
      <c r="M3525" s="849"/>
      <c r="N3525" s="832"/>
      <c r="O3525" s="832"/>
      <c r="P3525" s="849">
        <v>4</v>
      </c>
      <c r="Q3525" s="849">
        <v>520</v>
      </c>
      <c r="R3525" s="837"/>
      <c r="S3525" s="850">
        <v>130</v>
      </c>
    </row>
    <row r="3526" spans="1:19" ht="14.45" customHeight="1" x14ac:dyDescent="0.2">
      <c r="A3526" s="831" t="s">
        <v>6366</v>
      </c>
      <c r="B3526" s="832" t="s">
        <v>6743</v>
      </c>
      <c r="C3526" s="832" t="s">
        <v>619</v>
      </c>
      <c r="D3526" s="832" t="s">
        <v>3280</v>
      </c>
      <c r="E3526" s="832" t="s">
        <v>6657</v>
      </c>
      <c r="F3526" s="832" t="s">
        <v>6803</v>
      </c>
      <c r="G3526" s="832" t="s">
        <v>6804</v>
      </c>
      <c r="H3526" s="849"/>
      <c r="I3526" s="849"/>
      <c r="J3526" s="832"/>
      <c r="K3526" s="832"/>
      <c r="L3526" s="849"/>
      <c r="M3526" s="849"/>
      <c r="N3526" s="832"/>
      <c r="O3526" s="832"/>
      <c r="P3526" s="849">
        <v>1</v>
      </c>
      <c r="Q3526" s="849">
        <v>2901</v>
      </c>
      <c r="R3526" s="837"/>
      <c r="S3526" s="850">
        <v>2901</v>
      </c>
    </row>
    <row r="3527" spans="1:19" ht="14.45" customHeight="1" x14ac:dyDescent="0.2">
      <c r="A3527" s="831" t="s">
        <v>6366</v>
      </c>
      <c r="B3527" s="832" t="s">
        <v>6743</v>
      </c>
      <c r="C3527" s="832" t="s">
        <v>619</v>
      </c>
      <c r="D3527" s="832" t="s">
        <v>3280</v>
      </c>
      <c r="E3527" s="832" t="s">
        <v>6657</v>
      </c>
      <c r="F3527" s="832" t="s">
        <v>6778</v>
      </c>
      <c r="G3527" s="832" t="s">
        <v>6779</v>
      </c>
      <c r="H3527" s="849"/>
      <c r="I3527" s="849"/>
      <c r="J3527" s="832"/>
      <c r="K3527" s="832"/>
      <c r="L3527" s="849"/>
      <c r="M3527" s="849"/>
      <c r="N3527" s="832"/>
      <c r="O3527" s="832"/>
      <c r="P3527" s="849">
        <v>34</v>
      </c>
      <c r="Q3527" s="849">
        <v>24888</v>
      </c>
      <c r="R3527" s="837"/>
      <c r="S3527" s="850">
        <v>732</v>
      </c>
    </row>
    <row r="3528" spans="1:19" ht="14.45" customHeight="1" x14ac:dyDescent="0.2">
      <c r="A3528" s="831" t="s">
        <v>6366</v>
      </c>
      <c r="B3528" s="832" t="s">
        <v>6743</v>
      </c>
      <c r="C3528" s="832" t="s">
        <v>619</v>
      </c>
      <c r="D3528" s="832" t="s">
        <v>3280</v>
      </c>
      <c r="E3528" s="832" t="s">
        <v>6657</v>
      </c>
      <c r="F3528" s="832" t="s">
        <v>6682</v>
      </c>
      <c r="G3528" s="832" t="s">
        <v>6683</v>
      </c>
      <c r="H3528" s="849"/>
      <c r="I3528" s="849"/>
      <c r="J3528" s="832"/>
      <c r="K3528" s="832"/>
      <c r="L3528" s="849"/>
      <c r="M3528" s="849"/>
      <c r="N3528" s="832"/>
      <c r="O3528" s="832"/>
      <c r="P3528" s="849">
        <v>471</v>
      </c>
      <c r="Q3528" s="849">
        <v>15699.98</v>
      </c>
      <c r="R3528" s="837"/>
      <c r="S3528" s="850">
        <v>33.33329087048832</v>
      </c>
    </row>
    <row r="3529" spans="1:19" ht="14.45" customHeight="1" x14ac:dyDescent="0.2">
      <c r="A3529" s="831" t="s">
        <v>6366</v>
      </c>
      <c r="B3529" s="832" t="s">
        <v>6743</v>
      </c>
      <c r="C3529" s="832" t="s">
        <v>619</v>
      </c>
      <c r="D3529" s="832" t="s">
        <v>3280</v>
      </c>
      <c r="E3529" s="832" t="s">
        <v>6657</v>
      </c>
      <c r="F3529" s="832" t="s">
        <v>6684</v>
      </c>
      <c r="G3529" s="832" t="s">
        <v>6685</v>
      </c>
      <c r="H3529" s="849"/>
      <c r="I3529" s="849"/>
      <c r="J3529" s="832"/>
      <c r="K3529" s="832"/>
      <c r="L3529" s="849"/>
      <c r="M3529" s="849"/>
      <c r="N3529" s="832"/>
      <c r="O3529" s="832"/>
      <c r="P3529" s="849">
        <v>12</v>
      </c>
      <c r="Q3529" s="849">
        <v>456</v>
      </c>
      <c r="R3529" s="837"/>
      <c r="S3529" s="850">
        <v>38</v>
      </c>
    </row>
    <row r="3530" spans="1:19" ht="14.45" customHeight="1" x14ac:dyDescent="0.2">
      <c r="A3530" s="831" t="s">
        <v>6366</v>
      </c>
      <c r="B3530" s="832" t="s">
        <v>6743</v>
      </c>
      <c r="C3530" s="832" t="s">
        <v>619</v>
      </c>
      <c r="D3530" s="832" t="s">
        <v>3280</v>
      </c>
      <c r="E3530" s="832" t="s">
        <v>6657</v>
      </c>
      <c r="F3530" s="832" t="s">
        <v>6688</v>
      </c>
      <c r="G3530" s="832" t="s">
        <v>6689</v>
      </c>
      <c r="H3530" s="849"/>
      <c r="I3530" s="849"/>
      <c r="J3530" s="832"/>
      <c r="K3530" s="832"/>
      <c r="L3530" s="849"/>
      <c r="M3530" s="849"/>
      <c r="N3530" s="832"/>
      <c r="O3530" s="832"/>
      <c r="P3530" s="849">
        <v>3</v>
      </c>
      <c r="Q3530" s="849">
        <v>99</v>
      </c>
      <c r="R3530" s="837"/>
      <c r="S3530" s="850">
        <v>33</v>
      </c>
    </row>
    <row r="3531" spans="1:19" ht="14.45" customHeight="1" x14ac:dyDescent="0.2">
      <c r="A3531" s="831" t="s">
        <v>6366</v>
      </c>
      <c r="B3531" s="832" t="s">
        <v>6743</v>
      </c>
      <c r="C3531" s="832" t="s">
        <v>619</v>
      </c>
      <c r="D3531" s="832" t="s">
        <v>3280</v>
      </c>
      <c r="E3531" s="832" t="s">
        <v>6657</v>
      </c>
      <c r="F3531" s="832" t="s">
        <v>6690</v>
      </c>
      <c r="G3531" s="832" t="s">
        <v>6691</v>
      </c>
      <c r="H3531" s="849"/>
      <c r="I3531" s="849"/>
      <c r="J3531" s="832"/>
      <c r="K3531" s="832"/>
      <c r="L3531" s="849"/>
      <c r="M3531" s="849"/>
      <c r="N3531" s="832"/>
      <c r="O3531" s="832"/>
      <c r="P3531" s="849">
        <v>11</v>
      </c>
      <c r="Q3531" s="849">
        <v>3938</v>
      </c>
      <c r="R3531" s="837"/>
      <c r="S3531" s="850">
        <v>358</v>
      </c>
    </row>
    <row r="3532" spans="1:19" ht="14.45" customHeight="1" x14ac:dyDescent="0.2">
      <c r="A3532" s="831" t="s">
        <v>6366</v>
      </c>
      <c r="B3532" s="832" t="s">
        <v>6743</v>
      </c>
      <c r="C3532" s="832" t="s">
        <v>619</v>
      </c>
      <c r="D3532" s="832" t="s">
        <v>3280</v>
      </c>
      <c r="E3532" s="832" t="s">
        <v>6657</v>
      </c>
      <c r="F3532" s="832" t="s">
        <v>6694</v>
      </c>
      <c r="G3532" s="832" t="s">
        <v>6695</v>
      </c>
      <c r="H3532" s="849"/>
      <c r="I3532" s="849"/>
      <c r="J3532" s="832"/>
      <c r="K3532" s="832"/>
      <c r="L3532" s="849"/>
      <c r="M3532" s="849"/>
      <c r="N3532" s="832"/>
      <c r="O3532" s="832"/>
      <c r="P3532" s="849">
        <v>1</v>
      </c>
      <c r="Q3532" s="849">
        <v>135</v>
      </c>
      <c r="R3532" s="837"/>
      <c r="S3532" s="850">
        <v>135</v>
      </c>
    </row>
    <row r="3533" spans="1:19" ht="14.45" customHeight="1" x14ac:dyDescent="0.2">
      <c r="A3533" s="831" t="s">
        <v>6366</v>
      </c>
      <c r="B3533" s="832" t="s">
        <v>6743</v>
      </c>
      <c r="C3533" s="832" t="s">
        <v>619</v>
      </c>
      <c r="D3533" s="832" t="s">
        <v>3280</v>
      </c>
      <c r="E3533" s="832" t="s">
        <v>6657</v>
      </c>
      <c r="F3533" s="832" t="s">
        <v>6784</v>
      </c>
      <c r="G3533" s="832" t="s">
        <v>6785</v>
      </c>
      <c r="H3533" s="849"/>
      <c r="I3533" s="849"/>
      <c r="J3533" s="832"/>
      <c r="K3533" s="832"/>
      <c r="L3533" s="849"/>
      <c r="M3533" s="849"/>
      <c r="N3533" s="832"/>
      <c r="O3533" s="832"/>
      <c r="P3533" s="849">
        <v>10</v>
      </c>
      <c r="Q3533" s="849">
        <v>7070</v>
      </c>
      <c r="R3533" s="837"/>
      <c r="S3533" s="850">
        <v>707</v>
      </c>
    </row>
    <row r="3534" spans="1:19" ht="14.45" customHeight="1" x14ac:dyDescent="0.2">
      <c r="A3534" s="831" t="s">
        <v>6366</v>
      </c>
      <c r="B3534" s="832" t="s">
        <v>6743</v>
      </c>
      <c r="C3534" s="832" t="s">
        <v>619</v>
      </c>
      <c r="D3534" s="832" t="s">
        <v>3280</v>
      </c>
      <c r="E3534" s="832" t="s">
        <v>6657</v>
      </c>
      <c r="F3534" s="832" t="s">
        <v>6786</v>
      </c>
      <c r="G3534" s="832" t="s">
        <v>6787</v>
      </c>
      <c r="H3534" s="849"/>
      <c r="I3534" s="849"/>
      <c r="J3534" s="832"/>
      <c r="K3534" s="832"/>
      <c r="L3534" s="849"/>
      <c r="M3534" s="849"/>
      <c r="N3534" s="832"/>
      <c r="O3534" s="832"/>
      <c r="P3534" s="849">
        <v>11</v>
      </c>
      <c r="Q3534" s="849">
        <v>5973</v>
      </c>
      <c r="R3534" s="837"/>
      <c r="S3534" s="850">
        <v>543</v>
      </c>
    </row>
    <row r="3535" spans="1:19" ht="14.45" customHeight="1" x14ac:dyDescent="0.2">
      <c r="A3535" s="831" t="s">
        <v>6366</v>
      </c>
      <c r="B3535" s="832" t="s">
        <v>6743</v>
      </c>
      <c r="C3535" s="832" t="s">
        <v>619</v>
      </c>
      <c r="D3535" s="832" t="s">
        <v>3280</v>
      </c>
      <c r="E3535" s="832" t="s">
        <v>6657</v>
      </c>
      <c r="F3535" s="832" t="s">
        <v>6704</v>
      </c>
      <c r="G3535" s="832" t="s">
        <v>6705</v>
      </c>
      <c r="H3535" s="849"/>
      <c r="I3535" s="849"/>
      <c r="J3535" s="832"/>
      <c r="K3535" s="832"/>
      <c r="L3535" s="849"/>
      <c r="M3535" s="849"/>
      <c r="N3535" s="832"/>
      <c r="O3535" s="832"/>
      <c r="P3535" s="849">
        <v>2</v>
      </c>
      <c r="Q3535" s="849">
        <v>122</v>
      </c>
      <c r="R3535" s="837"/>
      <c r="S3535" s="850">
        <v>61</v>
      </c>
    </row>
    <row r="3536" spans="1:19" ht="14.45" customHeight="1" x14ac:dyDescent="0.2">
      <c r="A3536" s="831" t="s">
        <v>6366</v>
      </c>
      <c r="B3536" s="832" t="s">
        <v>6743</v>
      </c>
      <c r="C3536" s="832" t="s">
        <v>619</v>
      </c>
      <c r="D3536" s="832" t="s">
        <v>3280</v>
      </c>
      <c r="E3536" s="832" t="s">
        <v>6657</v>
      </c>
      <c r="F3536" s="832" t="s">
        <v>6706</v>
      </c>
      <c r="G3536" s="832" t="s">
        <v>6707</v>
      </c>
      <c r="H3536" s="849"/>
      <c r="I3536" s="849"/>
      <c r="J3536" s="832"/>
      <c r="K3536" s="832"/>
      <c r="L3536" s="849"/>
      <c r="M3536" s="849"/>
      <c r="N3536" s="832"/>
      <c r="O3536" s="832"/>
      <c r="P3536" s="849">
        <v>20</v>
      </c>
      <c r="Q3536" s="849">
        <v>2320</v>
      </c>
      <c r="R3536" s="837"/>
      <c r="S3536" s="850">
        <v>116</v>
      </c>
    </row>
    <row r="3537" spans="1:19" ht="14.45" customHeight="1" x14ac:dyDescent="0.2">
      <c r="A3537" s="831" t="s">
        <v>6366</v>
      </c>
      <c r="B3537" s="832" t="s">
        <v>6743</v>
      </c>
      <c r="C3537" s="832" t="s">
        <v>619</v>
      </c>
      <c r="D3537" s="832" t="s">
        <v>3280</v>
      </c>
      <c r="E3537" s="832" t="s">
        <v>6657</v>
      </c>
      <c r="F3537" s="832" t="s">
        <v>6788</v>
      </c>
      <c r="G3537" s="832" t="s">
        <v>6789</v>
      </c>
      <c r="H3537" s="849"/>
      <c r="I3537" s="849"/>
      <c r="J3537" s="832"/>
      <c r="K3537" s="832"/>
      <c r="L3537" s="849"/>
      <c r="M3537" s="849"/>
      <c r="N3537" s="832"/>
      <c r="O3537" s="832"/>
      <c r="P3537" s="849">
        <v>52</v>
      </c>
      <c r="Q3537" s="849">
        <v>199628</v>
      </c>
      <c r="R3537" s="837"/>
      <c r="S3537" s="850">
        <v>3839</v>
      </c>
    </row>
    <row r="3538" spans="1:19" ht="14.45" customHeight="1" x14ac:dyDescent="0.2">
      <c r="A3538" s="831" t="s">
        <v>6366</v>
      </c>
      <c r="B3538" s="832" t="s">
        <v>6743</v>
      </c>
      <c r="C3538" s="832" t="s">
        <v>619</v>
      </c>
      <c r="D3538" s="832" t="s">
        <v>3280</v>
      </c>
      <c r="E3538" s="832" t="s">
        <v>6657</v>
      </c>
      <c r="F3538" s="832" t="s">
        <v>6790</v>
      </c>
      <c r="G3538" s="832" t="s">
        <v>6791</v>
      </c>
      <c r="H3538" s="849"/>
      <c r="I3538" s="849"/>
      <c r="J3538" s="832"/>
      <c r="K3538" s="832"/>
      <c r="L3538" s="849"/>
      <c r="M3538" s="849"/>
      <c r="N3538" s="832"/>
      <c r="O3538" s="832"/>
      <c r="P3538" s="849">
        <v>147</v>
      </c>
      <c r="Q3538" s="849">
        <v>286650</v>
      </c>
      <c r="R3538" s="837"/>
      <c r="S3538" s="850">
        <v>1950</v>
      </c>
    </row>
    <row r="3539" spans="1:19" ht="14.45" customHeight="1" x14ac:dyDescent="0.2">
      <c r="A3539" s="831" t="s">
        <v>6366</v>
      </c>
      <c r="B3539" s="832" t="s">
        <v>6743</v>
      </c>
      <c r="C3539" s="832" t="s">
        <v>619</v>
      </c>
      <c r="D3539" s="832" t="s">
        <v>3280</v>
      </c>
      <c r="E3539" s="832" t="s">
        <v>6657</v>
      </c>
      <c r="F3539" s="832" t="s">
        <v>6794</v>
      </c>
      <c r="G3539" s="832" t="s">
        <v>6795</v>
      </c>
      <c r="H3539" s="849"/>
      <c r="I3539" s="849"/>
      <c r="J3539" s="832"/>
      <c r="K3539" s="832"/>
      <c r="L3539" s="849"/>
      <c r="M3539" s="849"/>
      <c r="N3539" s="832"/>
      <c r="O3539" s="832"/>
      <c r="P3539" s="849">
        <v>1</v>
      </c>
      <c r="Q3539" s="849">
        <v>304</v>
      </c>
      <c r="R3539" s="837"/>
      <c r="S3539" s="850">
        <v>304</v>
      </c>
    </row>
    <row r="3540" spans="1:19" ht="14.45" customHeight="1" x14ac:dyDescent="0.2">
      <c r="A3540" s="831" t="s">
        <v>6366</v>
      </c>
      <c r="B3540" s="832" t="s">
        <v>6743</v>
      </c>
      <c r="C3540" s="832" t="s">
        <v>619</v>
      </c>
      <c r="D3540" s="832" t="s">
        <v>6353</v>
      </c>
      <c r="E3540" s="832" t="s">
        <v>6657</v>
      </c>
      <c r="F3540" s="832" t="s">
        <v>6674</v>
      </c>
      <c r="G3540" s="832" t="s">
        <v>6675</v>
      </c>
      <c r="H3540" s="849"/>
      <c r="I3540" s="849"/>
      <c r="J3540" s="832"/>
      <c r="K3540" s="832"/>
      <c r="L3540" s="849"/>
      <c r="M3540" s="849"/>
      <c r="N3540" s="832"/>
      <c r="O3540" s="832"/>
      <c r="P3540" s="849">
        <v>9</v>
      </c>
      <c r="Q3540" s="849">
        <v>1611</v>
      </c>
      <c r="R3540" s="837"/>
      <c r="S3540" s="850">
        <v>179</v>
      </c>
    </row>
    <row r="3541" spans="1:19" ht="14.45" customHeight="1" x14ac:dyDescent="0.2">
      <c r="A3541" s="831" t="s">
        <v>6366</v>
      </c>
      <c r="B3541" s="832" t="s">
        <v>6743</v>
      </c>
      <c r="C3541" s="832" t="s">
        <v>619</v>
      </c>
      <c r="D3541" s="832" t="s">
        <v>6353</v>
      </c>
      <c r="E3541" s="832" t="s">
        <v>6657</v>
      </c>
      <c r="F3541" s="832" t="s">
        <v>6766</v>
      </c>
      <c r="G3541" s="832" t="s">
        <v>6767</v>
      </c>
      <c r="H3541" s="849"/>
      <c r="I3541" s="849"/>
      <c r="J3541" s="832"/>
      <c r="K3541" s="832"/>
      <c r="L3541" s="849"/>
      <c r="M3541" s="849"/>
      <c r="N3541" s="832"/>
      <c r="O3541" s="832"/>
      <c r="P3541" s="849">
        <v>1</v>
      </c>
      <c r="Q3541" s="849">
        <v>1247</v>
      </c>
      <c r="R3541" s="837"/>
      <c r="S3541" s="850">
        <v>1247</v>
      </c>
    </row>
    <row r="3542" spans="1:19" ht="14.45" customHeight="1" x14ac:dyDescent="0.2">
      <c r="A3542" s="831" t="s">
        <v>6366</v>
      </c>
      <c r="B3542" s="832" t="s">
        <v>6743</v>
      </c>
      <c r="C3542" s="832" t="s">
        <v>619</v>
      </c>
      <c r="D3542" s="832" t="s">
        <v>6353</v>
      </c>
      <c r="E3542" s="832" t="s">
        <v>6657</v>
      </c>
      <c r="F3542" s="832" t="s">
        <v>6770</v>
      </c>
      <c r="G3542" s="832" t="s">
        <v>6771</v>
      </c>
      <c r="H3542" s="849"/>
      <c r="I3542" s="849"/>
      <c r="J3542" s="832"/>
      <c r="K3542" s="832"/>
      <c r="L3542" s="849"/>
      <c r="M3542" s="849"/>
      <c r="N3542" s="832"/>
      <c r="O3542" s="832"/>
      <c r="P3542" s="849">
        <v>3</v>
      </c>
      <c r="Q3542" s="849">
        <v>1899</v>
      </c>
      <c r="R3542" s="837"/>
      <c r="S3542" s="850">
        <v>633</v>
      </c>
    </row>
    <row r="3543" spans="1:19" ht="14.45" customHeight="1" x14ac:dyDescent="0.2">
      <c r="A3543" s="831" t="s">
        <v>6366</v>
      </c>
      <c r="B3543" s="832" t="s">
        <v>6743</v>
      </c>
      <c r="C3543" s="832" t="s">
        <v>619</v>
      </c>
      <c r="D3543" s="832" t="s">
        <v>6353</v>
      </c>
      <c r="E3543" s="832" t="s">
        <v>6657</v>
      </c>
      <c r="F3543" s="832" t="s">
        <v>6774</v>
      </c>
      <c r="G3543" s="832" t="s">
        <v>6775</v>
      </c>
      <c r="H3543" s="849"/>
      <c r="I3543" s="849"/>
      <c r="J3543" s="832"/>
      <c r="K3543" s="832"/>
      <c r="L3543" s="849"/>
      <c r="M3543" s="849"/>
      <c r="N3543" s="832"/>
      <c r="O3543" s="832"/>
      <c r="P3543" s="849">
        <v>4</v>
      </c>
      <c r="Q3543" s="849">
        <v>26780</v>
      </c>
      <c r="R3543" s="837"/>
      <c r="S3543" s="850">
        <v>6695</v>
      </c>
    </row>
    <row r="3544" spans="1:19" ht="14.45" customHeight="1" x14ac:dyDescent="0.2">
      <c r="A3544" s="831" t="s">
        <v>6366</v>
      </c>
      <c r="B3544" s="832" t="s">
        <v>6743</v>
      </c>
      <c r="C3544" s="832" t="s">
        <v>619</v>
      </c>
      <c r="D3544" s="832" t="s">
        <v>6353</v>
      </c>
      <c r="E3544" s="832" t="s">
        <v>6657</v>
      </c>
      <c r="F3544" s="832" t="s">
        <v>6682</v>
      </c>
      <c r="G3544" s="832" t="s">
        <v>6683</v>
      </c>
      <c r="H3544" s="849"/>
      <c r="I3544" s="849"/>
      <c r="J3544" s="832"/>
      <c r="K3544" s="832"/>
      <c r="L3544" s="849"/>
      <c r="M3544" s="849"/>
      <c r="N3544" s="832"/>
      <c r="O3544" s="832"/>
      <c r="P3544" s="849">
        <v>9</v>
      </c>
      <c r="Q3544" s="849">
        <v>300</v>
      </c>
      <c r="R3544" s="837"/>
      <c r="S3544" s="850">
        <v>33.333333333333336</v>
      </c>
    </row>
    <row r="3545" spans="1:19" ht="14.45" customHeight="1" x14ac:dyDescent="0.2">
      <c r="A3545" s="831" t="s">
        <v>6366</v>
      </c>
      <c r="B3545" s="832" t="s">
        <v>6743</v>
      </c>
      <c r="C3545" s="832" t="s">
        <v>619</v>
      </c>
      <c r="D3545" s="832" t="s">
        <v>6353</v>
      </c>
      <c r="E3545" s="832" t="s">
        <v>6657</v>
      </c>
      <c r="F3545" s="832" t="s">
        <v>6782</v>
      </c>
      <c r="G3545" s="832" t="s">
        <v>6783</v>
      </c>
      <c r="H3545" s="849"/>
      <c r="I3545" s="849"/>
      <c r="J3545" s="832"/>
      <c r="K3545" s="832"/>
      <c r="L3545" s="849"/>
      <c r="M3545" s="849"/>
      <c r="N3545" s="832"/>
      <c r="O3545" s="832"/>
      <c r="P3545" s="849">
        <v>4</v>
      </c>
      <c r="Q3545" s="849">
        <v>3768</v>
      </c>
      <c r="R3545" s="837"/>
      <c r="S3545" s="850">
        <v>942</v>
      </c>
    </row>
    <row r="3546" spans="1:19" ht="14.45" customHeight="1" x14ac:dyDescent="0.2">
      <c r="A3546" s="831" t="s">
        <v>6366</v>
      </c>
      <c r="B3546" s="832" t="s">
        <v>6743</v>
      </c>
      <c r="C3546" s="832" t="s">
        <v>619</v>
      </c>
      <c r="D3546" s="832" t="s">
        <v>6353</v>
      </c>
      <c r="E3546" s="832" t="s">
        <v>6657</v>
      </c>
      <c r="F3546" s="832" t="s">
        <v>6788</v>
      </c>
      <c r="G3546" s="832" t="s">
        <v>6789</v>
      </c>
      <c r="H3546" s="849"/>
      <c r="I3546" s="849"/>
      <c r="J3546" s="832"/>
      <c r="K3546" s="832"/>
      <c r="L3546" s="849"/>
      <c r="M3546" s="849"/>
      <c r="N3546" s="832"/>
      <c r="O3546" s="832"/>
      <c r="P3546" s="849">
        <v>2</v>
      </c>
      <c r="Q3546" s="849">
        <v>7678</v>
      </c>
      <c r="R3546" s="837"/>
      <c r="S3546" s="850">
        <v>3839</v>
      </c>
    </row>
    <row r="3547" spans="1:19" ht="14.45" customHeight="1" x14ac:dyDescent="0.2">
      <c r="A3547" s="831" t="s">
        <v>6366</v>
      </c>
      <c r="B3547" s="832" t="s">
        <v>6743</v>
      </c>
      <c r="C3547" s="832" t="s">
        <v>619</v>
      </c>
      <c r="D3547" s="832" t="s">
        <v>6353</v>
      </c>
      <c r="E3547" s="832" t="s">
        <v>6657</v>
      </c>
      <c r="F3547" s="832" t="s">
        <v>6809</v>
      </c>
      <c r="G3547" s="832" t="s">
        <v>6810</v>
      </c>
      <c r="H3547" s="849"/>
      <c r="I3547" s="849"/>
      <c r="J3547" s="832"/>
      <c r="K3547" s="832"/>
      <c r="L3547" s="849"/>
      <c r="M3547" s="849"/>
      <c r="N3547" s="832"/>
      <c r="O3547" s="832"/>
      <c r="P3547" s="849">
        <v>1</v>
      </c>
      <c r="Q3547" s="849">
        <v>8346</v>
      </c>
      <c r="R3547" s="837"/>
      <c r="S3547" s="850">
        <v>8346</v>
      </c>
    </row>
    <row r="3548" spans="1:19" ht="14.45" customHeight="1" x14ac:dyDescent="0.2">
      <c r="A3548" s="831" t="s">
        <v>6366</v>
      </c>
      <c r="B3548" s="832" t="s">
        <v>6743</v>
      </c>
      <c r="C3548" s="832" t="s">
        <v>622</v>
      </c>
      <c r="D3548" s="832" t="s">
        <v>6348</v>
      </c>
      <c r="E3548" s="832" t="s">
        <v>6368</v>
      </c>
      <c r="F3548" s="832" t="s">
        <v>6371</v>
      </c>
      <c r="G3548" s="832" t="s">
        <v>6370</v>
      </c>
      <c r="H3548" s="849">
        <v>0.4</v>
      </c>
      <c r="I3548" s="849">
        <v>43.31</v>
      </c>
      <c r="J3548" s="832"/>
      <c r="K3548" s="832">
        <v>108.27500000000001</v>
      </c>
      <c r="L3548" s="849"/>
      <c r="M3548" s="849"/>
      <c r="N3548" s="832"/>
      <c r="O3548" s="832"/>
      <c r="P3548" s="849"/>
      <c r="Q3548" s="849"/>
      <c r="R3548" s="837"/>
      <c r="S3548" s="850"/>
    </row>
    <row r="3549" spans="1:19" ht="14.45" customHeight="1" x14ac:dyDescent="0.2">
      <c r="A3549" s="831" t="s">
        <v>6366</v>
      </c>
      <c r="B3549" s="832" t="s">
        <v>6743</v>
      </c>
      <c r="C3549" s="832" t="s">
        <v>622</v>
      </c>
      <c r="D3549" s="832" t="s">
        <v>6348</v>
      </c>
      <c r="E3549" s="832" t="s">
        <v>6368</v>
      </c>
      <c r="F3549" s="832" t="s">
        <v>6375</v>
      </c>
      <c r="G3549" s="832" t="s">
        <v>6376</v>
      </c>
      <c r="H3549" s="849">
        <v>0.6</v>
      </c>
      <c r="I3549" s="849">
        <v>7.72</v>
      </c>
      <c r="J3549" s="832"/>
      <c r="K3549" s="832">
        <v>12.866666666666667</v>
      </c>
      <c r="L3549" s="849"/>
      <c r="M3549" s="849"/>
      <c r="N3549" s="832"/>
      <c r="O3549" s="832"/>
      <c r="P3549" s="849"/>
      <c r="Q3549" s="849"/>
      <c r="R3549" s="837"/>
      <c r="S3549" s="850"/>
    </row>
    <row r="3550" spans="1:19" ht="14.45" customHeight="1" x14ac:dyDescent="0.2">
      <c r="A3550" s="831" t="s">
        <v>6366</v>
      </c>
      <c r="B3550" s="832" t="s">
        <v>6743</v>
      </c>
      <c r="C3550" s="832" t="s">
        <v>622</v>
      </c>
      <c r="D3550" s="832" t="s">
        <v>6348</v>
      </c>
      <c r="E3550" s="832" t="s">
        <v>6368</v>
      </c>
      <c r="F3550" s="832" t="s">
        <v>6424</v>
      </c>
      <c r="G3550" s="832" t="s">
        <v>881</v>
      </c>
      <c r="H3550" s="849">
        <v>0.2</v>
      </c>
      <c r="I3550" s="849">
        <v>14.15</v>
      </c>
      <c r="J3550" s="832"/>
      <c r="K3550" s="832">
        <v>70.75</v>
      </c>
      <c r="L3550" s="849"/>
      <c r="M3550" s="849"/>
      <c r="N3550" s="832"/>
      <c r="O3550" s="832"/>
      <c r="P3550" s="849"/>
      <c r="Q3550" s="849"/>
      <c r="R3550" s="837"/>
      <c r="S3550" s="850"/>
    </row>
    <row r="3551" spans="1:19" ht="14.45" customHeight="1" x14ac:dyDescent="0.2">
      <c r="A3551" s="831" t="s">
        <v>6366</v>
      </c>
      <c r="B3551" s="832" t="s">
        <v>6743</v>
      </c>
      <c r="C3551" s="832" t="s">
        <v>622</v>
      </c>
      <c r="D3551" s="832" t="s">
        <v>6348</v>
      </c>
      <c r="E3551" s="832" t="s">
        <v>6368</v>
      </c>
      <c r="F3551" s="832" t="s">
        <v>6428</v>
      </c>
      <c r="G3551" s="832" t="s">
        <v>1559</v>
      </c>
      <c r="H3551" s="849">
        <v>0.2</v>
      </c>
      <c r="I3551" s="849">
        <v>11.99</v>
      </c>
      <c r="J3551" s="832"/>
      <c r="K3551" s="832">
        <v>59.949999999999996</v>
      </c>
      <c r="L3551" s="849"/>
      <c r="M3551" s="849"/>
      <c r="N3551" s="832"/>
      <c r="O3551" s="832"/>
      <c r="P3551" s="849"/>
      <c r="Q3551" s="849"/>
      <c r="R3551" s="837"/>
      <c r="S3551" s="850"/>
    </row>
    <row r="3552" spans="1:19" ht="14.45" customHeight="1" x14ac:dyDescent="0.2">
      <c r="A3552" s="831" t="s">
        <v>6366</v>
      </c>
      <c r="B3552" s="832" t="s">
        <v>6743</v>
      </c>
      <c r="C3552" s="832" t="s">
        <v>622</v>
      </c>
      <c r="D3552" s="832" t="s">
        <v>6348</v>
      </c>
      <c r="E3552" s="832" t="s">
        <v>6368</v>
      </c>
      <c r="F3552" s="832" t="s">
        <v>6432</v>
      </c>
      <c r="G3552" s="832" t="s">
        <v>6433</v>
      </c>
      <c r="H3552" s="849">
        <v>0.2</v>
      </c>
      <c r="I3552" s="849">
        <v>23.46</v>
      </c>
      <c r="J3552" s="832"/>
      <c r="K3552" s="832">
        <v>117.3</v>
      </c>
      <c r="L3552" s="849"/>
      <c r="M3552" s="849"/>
      <c r="N3552" s="832"/>
      <c r="O3552" s="832"/>
      <c r="P3552" s="849"/>
      <c r="Q3552" s="849"/>
      <c r="R3552" s="837"/>
      <c r="S3552" s="850"/>
    </row>
    <row r="3553" spans="1:19" ht="14.45" customHeight="1" x14ac:dyDescent="0.2">
      <c r="A3553" s="831" t="s">
        <v>6366</v>
      </c>
      <c r="B3553" s="832" t="s">
        <v>6743</v>
      </c>
      <c r="C3553" s="832" t="s">
        <v>622</v>
      </c>
      <c r="D3553" s="832" t="s">
        <v>6348</v>
      </c>
      <c r="E3553" s="832" t="s">
        <v>6368</v>
      </c>
      <c r="F3553" s="832" t="s">
        <v>6472</v>
      </c>
      <c r="G3553" s="832" t="s">
        <v>2831</v>
      </c>
      <c r="H3553" s="849">
        <v>1</v>
      </c>
      <c r="I3553" s="849">
        <v>6731.45</v>
      </c>
      <c r="J3553" s="832"/>
      <c r="K3553" s="832">
        <v>6731.45</v>
      </c>
      <c r="L3553" s="849"/>
      <c r="M3553" s="849"/>
      <c r="N3553" s="832"/>
      <c r="O3553" s="832"/>
      <c r="P3553" s="849"/>
      <c r="Q3553" s="849"/>
      <c r="R3553" s="837"/>
      <c r="S3553" s="850"/>
    </row>
    <row r="3554" spans="1:19" ht="14.45" customHeight="1" x14ac:dyDescent="0.2">
      <c r="A3554" s="831" t="s">
        <v>6366</v>
      </c>
      <c r="B3554" s="832" t="s">
        <v>6743</v>
      </c>
      <c r="C3554" s="832" t="s">
        <v>622</v>
      </c>
      <c r="D3554" s="832" t="s">
        <v>6348</v>
      </c>
      <c r="E3554" s="832" t="s">
        <v>6368</v>
      </c>
      <c r="F3554" s="832" t="s">
        <v>6521</v>
      </c>
      <c r="G3554" s="832" t="s">
        <v>6522</v>
      </c>
      <c r="H3554" s="849">
        <v>1.27</v>
      </c>
      <c r="I3554" s="849">
        <v>683.95</v>
      </c>
      <c r="J3554" s="832"/>
      <c r="K3554" s="832">
        <v>538.54330708661416</v>
      </c>
      <c r="L3554" s="849"/>
      <c r="M3554" s="849"/>
      <c r="N3554" s="832"/>
      <c r="O3554" s="832"/>
      <c r="P3554" s="849"/>
      <c r="Q3554" s="849"/>
      <c r="R3554" s="837"/>
      <c r="S3554" s="850"/>
    </row>
    <row r="3555" spans="1:19" ht="14.45" customHeight="1" x14ac:dyDescent="0.2">
      <c r="A3555" s="831" t="s">
        <v>6366</v>
      </c>
      <c r="B3555" s="832" t="s">
        <v>6743</v>
      </c>
      <c r="C3555" s="832" t="s">
        <v>622</v>
      </c>
      <c r="D3555" s="832" t="s">
        <v>6348</v>
      </c>
      <c r="E3555" s="832" t="s">
        <v>6368</v>
      </c>
      <c r="F3555" s="832" t="s">
        <v>6535</v>
      </c>
      <c r="G3555" s="832" t="s">
        <v>3029</v>
      </c>
      <c r="H3555" s="849">
        <v>0.05</v>
      </c>
      <c r="I3555" s="849">
        <v>14.14</v>
      </c>
      <c r="J3555" s="832"/>
      <c r="K3555" s="832">
        <v>282.8</v>
      </c>
      <c r="L3555" s="849"/>
      <c r="M3555" s="849"/>
      <c r="N3555" s="832"/>
      <c r="O3555" s="832"/>
      <c r="P3555" s="849"/>
      <c r="Q3555" s="849"/>
      <c r="R3555" s="837"/>
      <c r="S3555" s="850"/>
    </row>
    <row r="3556" spans="1:19" ht="14.45" customHeight="1" x14ac:dyDescent="0.2">
      <c r="A3556" s="831" t="s">
        <v>6366</v>
      </c>
      <c r="B3556" s="832" t="s">
        <v>6743</v>
      </c>
      <c r="C3556" s="832" t="s">
        <v>622</v>
      </c>
      <c r="D3556" s="832" t="s">
        <v>6348</v>
      </c>
      <c r="E3556" s="832" t="s">
        <v>6368</v>
      </c>
      <c r="F3556" s="832" t="s">
        <v>6558</v>
      </c>
      <c r="G3556" s="832" t="s">
        <v>6557</v>
      </c>
      <c r="H3556" s="849">
        <v>0.86</v>
      </c>
      <c r="I3556" s="849">
        <v>6471.3</v>
      </c>
      <c r="J3556" s="832"/>
      <c r="K3556" s="832">
        <v>7524.7674418604656</v>
      </c>
      <c r="L3556" s="849"/>
      <c r="M3556" s="849"/>
      <c r="N3556" s="832"/>
      <c r="O3556" s="832"/>
      <c r="P3556" s="849"/>
      <c r="Q3556" s="849"/>
      <c r="R3556" s="837"/>
      <c r="S3556" s="850"/>
    </row>
    <row r="3557" spans="1:19" ht="14.45" customHeight="1" x14ac:dyDescent="0.2">
      <c r="A3557" s="831" t="s">
        <v>6366</v>
      </c>
      <c r="B3557" s="832" t="s">
        <v>6743</v>
      </c>
      <c r="C3557" s="832" t="s">
        <v>622</v>
      </c>
      <c r="D3557" s="832" t="s">
        <v>6348</v>
      </c>
      <c r="E3557" s="832" t="s">
        <v>6657</v>
      </c>
      <c r="F3557" s="832" t="s">
        <v>6662</v>
      </c>
      <c r="G3557" s="832" t="s">
        <v>6663</v>
      </c>
      <c r="H3557" s="849">
        <v>1</v>
      </c>
      <c r="I3557" s="849">
        <v>147</v>
      </c>
      <c r="J3557" s="832"/>
      <c r="K3557" s="832">
        <v>147</v>
      </c>
      <c r="L3557" s="849"/>
      <c r="M3557" s="849"/>
      <c r="N3557" s="832"/>
      <c r="O3557" s="832"/>
      <c r="P3557" s="849"/>
      <c r="Q3557" s="849"/>
      <c r="R3557" s="837"/>
      <c r="S3557" s="850"/>
    </row>
    <row r="3558" spans="1:19" ht="14.45" customHeight="1" x14ac:dyDescent="0.2">
      <c r="A3558" s="831" t="s">
        <v>6366</v>
      </c>
      <c r="B3558" s="832" t="s">
        <v>6743</v>
      </c>
      <c r="C3558" s="832" t="s">
        <v>622</v>
      </c>
      <c r="D3558" s="832" t="s">
        <v>6348</v>
      </c>
      <c r="E3558" s="832" t="s">
        <v>6657</v>
      </c>
      <c r="F3558" s="832" t="s">
        <v>6666</v>
      </c>
      <c r="G3558" s="832" t="s">
        <v>6667</v>
      </c>
      <c r="H3558" s="849">
        <v>7</v>
      </c>
      <c r="I3558" s="849">
        <v>259</v>
      </c>
      <c r="J3558" s="832"/>
      <c r="K3558" s="832">
        <v>37</v>
      </c>
      <c r="L3558" s="849"/>
      <c r="M3558" s="849"/>
      <c r="N3558" s="832"/>
      <c r="O3558" s="832"/>
      <c r="P3558" s="849"/>
      <c r="Q3558" s="849"/>
      <c r="R3558" s="837"/>
      <c r="S3558" s="850"/>
    </row>
    <row r="3559" spans="1:19" ht="14.45" customHeight="1" x14ac:dyDescent="0.2">
      <c r="A3559" s="831" t="s">
        <v>6366</v>
      </c>
      <c r="B3559" s="832" t="s">
        <v>6743</v>
      </c>
      <c r="C3559" s="832" t="s">
        <v>622</v>
      </c>
      <c r="D3559" s="832" t="s">
        <v>6348</v>
      </c>
      <c r="E3559" s="832" t="s">
        <v>6657</v>
      </c>
      <c r="F3559" s="832" t="s">
        <v>6768</v>
      </c>
      <c r="G3559" s="832" t="s">
        <v>6769</v>
      </c>
      <c r="H3559" s="849">
        <v>544</v>
      </c>
      <c r="I3559" s="849">
        <v>388960</v>
      </c>
      <c r="J3559" s="832">
        <v>1.4240837696335078</v>
      </c>
      <c r="K3559" s="832">
        <v>715</v>
      </c>
      <c r="L3559" s="849">
        <v>382</v>
      </c>
      <c r="M3559" s="849">
        <v>273130</v>
      </c>
      <c r="N3559" s="832">
        <v>1</v>
      </c>
      <c r="O3559" s="832">
        <v>715</v>
      </c>
      <c r="P3559" s="849">
        <v>132</v>
      </c>
      <c r="Q3559" s="849">
        <v>94380</v>
      </c>
      <c r="R3559" s="837">
        <v>0.34554973821989526</v>
      </c>
      <c r="S3559" s="850">
        <v>715</v>
      </c>
    </row>
    <row r="3560" spans="1:19" ht="14.45" customHeight="1" x14ac:dyDescent="0.2">
      <c r="A3560" s="831" t="s">
        <v>6366</v>
      </c>
      <c r="B3560" s="832" t="s">
        <v>6743</v>
      </c>
      <c r="C3560" s="832" t="s">
        <v>622</v>
      </c>
      <c r="D3560" s="832" t="s">
        <v>6348</v>
      </c>
      <c r="E3560" s="832" t="s">
        <v>6657</v>
      </c>
      <c r="F3560" s="832" t="s">
        <v>6770</v>
      </c>
      <c r="G3560" s="832" t="s">
        <v>6771</v>
      </c>
      <c r="H3560" s="849">
        <v>6</v>
      </c>
      <c r="I3560" s="849">
        <v>3786</v>
      </c>
      <c r="J3560" s="832"/>
      <c r="K3560" s="832">
        <v>631</v>
      </c>
      <c r="L3560" s="849"/>
      <c r="M3560" s="849"/>
      <c r="N3560" s="832"/>
      <c r="O3560" s="832"/>
      <c r="P3560" s="849"/>
      <c r="Q3560" s="849"/>
      <c r="R3560" s="837"/>
      <c r="S3560" s="850"/>
    </row>
    <row r="3561" spans="1:19" ht="14.45" customHeight="1" x14ac:dyDescent="0.2">
      <c r="A3561" s="831" t="s">
        <v>6366</v>
      </c>
      <c r="B3561" s="832" t="s">
        <v>6743</v>
      </c>
      <c r="C3561" s="832" t="s">
        <v>622</v>
      </c>
      <c r="D3561" s="832" t="s">
        <v>6348</v>
      </c>
      <c r="E3561" s="832" t="s">
        <v>6657</v>
      </c>
      <c r="F3561" s="832" t="s">
        <v>6776</v>
      </c>
      <c r="G3561" s="832" t="s">
        <v>6777</v>
      </c>
      <c r="H3561" s="849">
        <v>30</v>
      </c>
      <c r="I3561" s="849">
        <v>3870</v>
      </c>
      <c r="J3561" s="832">
        <v>1.6666666666666667</v>
      </c>
      <c r="K3561" s="832">
        <v>129</v>
      </c>
      <c r="L3561" s="849">
        <v>18</v>
      </c>
      <c r="M3561" s="849">
        <v>2322</v>
      </c>
      <c r="N3561" s="832">
        <v>1</v>
      </c>
      <c r="O3561" s="832">
        <v>129</v>
      </c>
      <c r="P3561" s="849">
        <v>6</v>
      </c>
      <c r="Q3561" s="849">
        <v>780</v>
      </c>
      <c r="R3561" s="837">
        <v>0.33591731266149871</v>
      </c>
      <c r="S3561" s="850">
        <v>130</v>
      </c>
    </row>
    <row r="3562" spans="1:19" ht="14.45" customHeight="1" x14ac:dyDescent="0.2">
      <c r="A3562" s="831" t="s">
        <v>6366</v>
      </c>
      <c r="B3562" s="832" t="s">
        <v>6743</v>
      </c>
      <c r="C3562" s="832" t="s">
        <v>622</v>
      </c>
      <c r="D3562" s="832" t="s">
        <v>6348</v>
      </c>
      <c r="E3562" s="832" t="s">
        <v>6657</v>
      </c>
      <c r="F3562" s="832" t="s">
        <v>6780</v>
      </c>
      <c r="G3562" s="832" t="s">
        <v>6781</v>
      </c>
      <c r="H3562" s="849">
        <v>1030</v>
      </c>
      <c r="I3562" s="849">
        <v>905370</v>
      </c>
      <c r="J3562" s="832">
        <v>1.4305555555555556</v>
      </c>
      <c r="K3562" s="832">
        <v>879</v>
      </c>
      <c r="L3562" s="849">
        <v>720</v>
      </c>
      <c r="M3562" s="849">
        <v>632880</v>
      </c>
      <c r="N3562" s="832">
        <v>1</v>
      </c>
      <c r="O3562" s="832">
        <v>879</v>
      </c>
      <c r="P3562" s="849">
        <v>240</v>
      </c>
      <c r="Q3562" s="849">
        <v>211440</v>
      </c>
      <c r="R3562" s="837">
        <v>0.33409177095183923</v>
      </c>
      <c r="S3562" s="850">
        <v>881</v>
      </c>
    </row>
    <row r="3563" spans="1:19" ht="14.45" customHeight="1" x14ac:dyDescent="0.2">
      <c r="A3563" s="831" t="s">
        <v>6366</v>
      </c>
      <c r="B3563" s="832" t="s">
        <v>6743</v>
      </c>
      <c r="C3563" s="832" t="s">
        <v>622</v>
      </c>
      <c r="D3563" s="832" t="s">
        <v>6348</v>
      </c>
      <c r="E3563" s="832" t="s">
        <v>6657</v>
      </c>
      <c r="F3563" s="832" t="s">
        <v>6680</v>
      </c>
      <c r="G3563" s="832" t="s">
        <v>6681</v>
      </c>
      <c r="H3563" s="849">
        <v>1</v>
      </c>
      <c r="I3563" s="849">
        <v>243</v>
      </c>
      <c r="J3563" s="832"/>
      <c r="K3563" s="832">
        <v>243</v>
      </c>
      <c r="L3563" s="849"/>
      <c r="M3563" s="849"/>
      <c r="N3563" s="832"/>
      <c r="O3563" s="832"/>
      <c r="P3563" s="849"/>
      <c r="Q3563" s="849"/>
      <c r="R3563" s="837"/>
      <c r="S3563" s="850"/>
    </row>
    <row r="3564" spans="1:19" ht="14.45" customHeight="1" x14ac:dyDescent="0.2">
      <c r="A3564" s="831" t="s">
        <v>6366</v>
      </c>
      <c r="B3564" s="832" t="s">
        <v>6743</v>
      </c>
      <c r="C3564" s="832" t="s">
        <v>622</v>
      </c>
      <c r="D3564" s="832" t="s">
        <v>6348</v>
      </c>
      <c r="E3564" s="832" t="s">
        <v>6657</v>
      </c>
      <c r="F3564" s="832" t="s">
        <v>6684</v>
      </c>
      <c r="G3564" s="832" t="s">
        <v>6685</v>
      </c>
      <c r="H3564" s="849">
        <v>27</v>
      </c>
      <c r="I3564" s="849">
        <v>999</v>
      </c>
      <c r="J3564" s="832">
        <v>1.9285714285714286</v>
      </c>
      <c r="K3564" s="832">
        <v>37</v>
      </c>
      <c r="L3564" s="849">
        <v>14</v>
      </c>
      <c r="M3564" s="849">
        <v>518</v>
      </c>
      <c r="N3564" s="832">
        <v>1</v>
      </c>
      <c r="O3564" s="832">
        <v>37</v>
      </c>
      <c r="P3564" s="849">
        <v>3</v>
      </c>
      <c r="Q3564" s="849">
        <v>114</v>
      </c>
      <c r="R3564" s="837">
        <v>0.22007722007722008</v>
      </c>
      <c r="S3564" s="850">
        <v>38</v>
      </c>
    </row>
    <row r="3565" spans="1:19" ht="14.45" customHeight="1" x14ac:dyDescent="0.2">
      <c r="A3565" s="831" t="s">
        <v>6366</v>
      </c>
      <c r="B3565" s="832" t="s">
        <v>6743</v>
      </c>
      <c r="C3565" s="832" t="s">
        <v>622</v>
      </c>
      <c r="D3565" s="832" t="s">
        <v>6348</v>
      </c>
      <c r="E3565" s="832" t="s">
        <v>6657</v>
      </c>
      <c r="F3565" s="832" t="s">
        <v>6688</v>
      </c>
      <c r="G3565" s="832" t="s">
        <v>6689</v>
      </c>
      <c r="H3565" s="849">
        <v>5</v>
      </c>
      <c r="I3565" s="849">
        <v>160</v>
      </c>
      <c r="J3565" s="832"/>
      <c r="K3565" s="832">
        <v>32</v>
      </c>
      <c r="L3565" s="849"/>
      <c r="M3565" s="849"/>
      <c r="N3565" s="832"/>
      <c r="O3565" s="832"/>
      <c r="P3565" s="849"/>
      <c r="Q3565" s="849"/>
      <c r="R3565" s="837"/>
      <c r="S3565" s="850"/>
    </row>
    <row r="3566" spans="1:19" ht="14.45" customHeight="1" x14ac:dyDescent="0.2">
      <c r="A3566" s="831" t="s">
        <v>6366</v>
      </c>
      <c r="B3566" s="832" t="s">
        <v>6743</v>
      </c>
      <c r="C3566" s="832" t="s">
        <v>622</v>
      </c>
      <c r="D3566" s="832" t="s">
        <v>6348</v>
      </c>
      <c r="E3566" s="832" t="s">
        <v>6657</v>
      </c>
      <c r="F3566" s="832" t="s">
        <v>6700</v>
      </c>
      <c r="G3566" s="832" t="s">
        <v>6701</v>
      </c>
      <c r="H3566" s="849">
        <v>2</v>
      </c>
      <c r="I3566" s="849">
        <v>118</v>
      </c>
      <c r="J3566" s="832"/>
      <c r="K3566" s="832">
        <v>59</v>
      </c>
      <c r="L3566" s="849"/>
      <c r="M3566" s="849"/>
      <c r="N3566" s="832"/>
      <c r="O3566" s="832"/>
      <c r="P3566" s="849"/>
      <c r="Q3566" s="849"/>
      <c r="R3566" s="837"/>
      <c r="S3566" s="850"/>
    </row>
    <row r="3567" spans="1:19" ht="14.45" customHeight="1" x14ac:dyDescent="0.2">
      <c r="A3567" s="831" t="s">
        <v>6366</v>
      </c>
      <c r="B3567" s="832" t="s">
        <v>6743</v>
      </c>
      <c r="C3567" s="832" t="s">
        <v>622</v>
      </c>
      <c r="D3567" s="832" t="s">
        <v>6348</v>
      </c>
      <c r="E3567" s="832" t="s">
        <v>6657</v>
      </c>
      <c r="F3567" s="832" t="s">
        <v>6790</v>
      </c>
      <c r="G3567" s="832" t="s">
        <v>6791</v>
      </c>
      <c r="H3567" s="849">
        <v>29</v>
      </c>
      <c r="I3567" s="849">
        <v>56376</v>
      </c>
      <c r="J3567" s="832">
        <v>1.1148111528574254</v>
      </c>
      <c r="K3567" s="832">
        <v>1944</v>
      </c>
      <c r="L3567" s="849">
        <v>26</v>
      </c>
      <c r="M3567" s="849">
        <v>50570</v>
      </c>
      <c r="N3567" s="832">
        <v>1</v>
      </c>
      <c r="O3567" s="832">
        <v>1945</v>
      </c>
      <c r="P3567" s="849">
        <v>5</v>
      </c>
      <c r="Q3567" s="849">
        <v>9750</v>
      </c>
      <c r="R3567" s="837">
        <v>0.19280205655526991</v>
      </c>
      <c r="S3567" s="850">
        <v>1950</v>
      </c>
    </row>
    <row r="3568" spans="1:19" ht="14.45" customHeight="1" x14ac:dyDescent="0.2">
      <c r="A3568" s="831" t="s">
        <v>6366</v>
      </c>
      <c r="B3568" s="832" t="s">
        <v>6743</v>
      </c>
      <c r="C3568" s="832" t="s">
        <v>622</v>
      </c>
      <c r="D3568" s="832" t="s">
        <v>6348</v>
      </c>
      <c r="E3568" s="832" t="s">
        <v>6657</v>
      </c>
      <c r="F3568" s="832" t="s">
        <v>6792</v>
      </c>
      <c r="G3568" s="832" t="s">
        <v>6793</v>
      </c>
      <c r="H3568" s="849">
        <v>1</v>
      </c>
      <c r="I3568" s="849">
        <v>14801</v>
      </c>
      <c r="J3568" s="832">
        <v>0.49989867603350446</v>
      </c>
      <c r="K3568" s="832">
        <v>14801</v>
      </c>
      <c r="L3568" s="849">
        <v>2</v>
      </c>
      <c r="M3568" s="849">
        <v>29608</v>
      </c>
      <c r="N3568" s="832">
        <v>1</v>
      </c>
      <c r="O3568" s="832">
        <v>14804</v>
      </c>
      <c r="P3568" s="849"/>
      <c r="Q3568" s="849"/>
      <c r="R3568" s="837"/>
      <c r="S3568" s="850"/>
    </row>
    <row r="3569" spans="1:19" ht="14.45" customHeight="1" x14ac:dyDescent="0.2">
      <c r="A3569" s="831" t="s">
        <v>6366</v>
      </c>
      <c r="B3569" s="832" t="s">
        <v>6743</v>
      </c>
      <c r="C3569" s="832" t="s">
        <v>622</v>
      </c>
      <c r="D3569" s="832" t="s">
        <v>3258</v>
      </c>
      <c r="E3569" s="832" t="s">
        <v>6368</v>
      </c>
      <c r="F3569" s="832" t="s">
        <v>6432</v>
      </c>
      <c r="G3569" s="832" t="s">
        <v>6433</v>
      </c>
      <c r="H3569" s="849"/>
      <c r="I3569" s="849"/>
      <c r="J3569" s="832"/>
      <c r="K3569" s="832"/>
      <c r="L3569" s="849">
        <v>0.1</v>
      </c>
      <c r="M3569" s="849">
        <v>11.73</v>
      </c>
      <c r="N3569" s="832">
        <v>1</v>
      </c>
      <c r="O3569" s="832">
        <v>117.3</v>
      </c>
      <c r="P3569" s="849"/>
      <c r="Q3569" s="849"/>
      <c r="R3569" s="837"/>
      <c r="S3569" s="850"/>
    </row>
    <row r="3570" spans="1:19" ht="14.45" customHeight="1" x14ac:dyDescent="0.2">
      <c r="A3570" s="831" t="s">
        <v>6366</v>
      </c>
      <c r="B3570" s="832" t="s">
        <v>6743</v>
      </c>
      <c r="C3570" s="832" t="s">
        <v>622</v>
      </c>
      <c r="D3570" s="832" t="s">
        <v>3258</v>
      </c>
      <c r="E3570" s="832" t="s">
        <v>6657</v>
      </c>
      <c r="F3570" s="832" t="s">
        <v>6666</v>
      </c>
      <c r="G3570" s="832" t="s">
        <v>6667</v>
      </c>
      <c r="H3570" s="849"/>
      <c r="I3570" s="849"/>
      <c r="J3570" s="832"/>
      <c r="K3570" s="832"/>
      <c r="L3570" s="849">
        <v>1</v>
      </c>
      <c r="M3570" s="849">
        <v>37</v>
      </c>
      <c r="N3570" s="832">
        <v>1</v>
      </c>
      <c r="O3570" s="832">
        <v>37</v>
      </c>
      <c r="P3570" s="849"/>
      <c r="Q3570" s="849"/>
      <c r="R3570" s="837"/>
      <c r="S3570" s="850"/>
    </row>
    <row r="3571" spans="1:19" ht="14.45" customHeight="1" x14ac:dyDescent="0.2">
      <c r="A3571" s="831" t="s">
        <v>6366</v>
      </c>
      <c r="B3571" s="832" t="s">
        <v>6743</v>
      </c>
      <c r="C3571" s="832" t="s">
        <v>622</v>
      </c>
      <c r="D3571" s="832" t="s">
        <v>3258</v>
      </c>
      <c r="E3571" s="832" t="s">
        <v>6657</v>
      </c>
      <c r="F3571" s="832" t="s">
        <v>6674</v>
      </c>
      <c r="G3571" s="832" t="s">
        <v>6675</v>
      </c>
      <c r="H3571" s="849">
        <v>5</v>
      </c>
      <c r="I3571" s="849">
        <v>885</v>
      </c>
      <c r="J3571" s="832"/>
      <c r="K3571" s="832">
        <v>177</v>
      </c>
      <c r="L3571" s="849"/>
      <c r="M3571" s="849"/>
      <c r="N3571" s="832"/>
      <c r="O3571" s="832"/>
      <c r="P3571" s="849"/>
      <c r="Q3571" s="849"/>
      <c r="R3571" s="837"/>
      <c r="S3571" s="850"/>
    </row>
    <row r="3572" spans="1:19" ht="14.45" customHeight="1" x14ac:dyDescent="0.2">
      <c r="A3572" s="831" t="s">
        <v>6366</v>
      </c>
      <c r="B3572" s="832" t="s">
        <v>6743</v>
      </c>
      <c r="C3572" s="832" t="s">
        <v>622</v>
      </c>
      <c r="D3572" s="832" t="s">
        <v>3258</v>
      </c>
      <c r="E3572" s="832" t="s">
        <v>6657</v>
      </c>
      <c r="F3572" s="832" t="s">
        <v>6770</v>
      </c>
      <c r="G3572" s="832" t="s">
        <v>6771</v>
      </c>
      <c r="H3572" s="849">
        <v>3</v>
      </c>
      <c r="I3572" s="849">
        <v>1893</v>
      </c>
      <c r="J3572" s="832"/>
      <c r="K3572" s="832">
        <v>631</v>
      </c>
      <c r="L3572" s="849"/>
      <c r="M3572" s="849"/>
      <c r="N3572" s="832"/>
      <c r="O3572" s="832"/>
      <c r="P3572" s="849"/>
      <c r="Q3572" s="849"/>
      <c r="R3572" s="837"/>
      <c r="S3572" s="850"/>
    </row>
    <row r="3573" spans="1:19" ht="14.45" customHeight="1" x14ac:dyDescent="0.2">
      <c r="A3573" s="831" t="s">
        <v>6366</v>
      </c>
      <c r="B3573" s="832" t="s">
        <v>6743</v>
      </c>
      <c r="C3573" s="832" t="s">
        <v>622</v>
      </c>
      <c r="D3573" s="832" t="s">
        <v>3258</v>
      </c>
      <c r="E3573" s="832" t="s">
        <v>6657</v>
      </c>
      <c r="F3573" s="832" t="s">
        <v>6772</v>
      </c>
      <c r="G3573" s="832" t="s">
        <v>6773</v>
      </c>
      <c r="H3573" s="849">
        <v>1</v>
      </c>
      <c r="I3573" s="849">
        <v>6149</v>
      </c>
      <c r="J3573" s="832"/>
      <c r="K3573" s="832">
        <v>6149</v>
      </c>
      <c r="L3573" s="849"/>
      <c r="M3573" s="849"/>
      <c r="N3573" s="832"/>
      <c r="O3573" s="832"/>
      <c r="P3573" s="849"/>
      <c r="Q3573" s="849"/>
      <c r="R3573" s="837"/>
      <c r="S3573" s="850"/>
    </row>
    <row r="3574" spans="1:19" ht="14.45" customHeight="1" x14ac:dyDescent="0.2">
      <c r="A3574" s="831" t="s">
        <v>6366</v>
      </c>
      <c r="B3574" s="832" t="s">
        <v>6743</v>
      </c>
      <c r="C3574" s="832" t="s">
        <v>622</v>
      </c>
      <c r="D3574" s="832" t="s">
        <v>3258</v>
      </c>
      <c r="E3574" s="832" t="s">
        <v>6657</v>
      </c>
      <c r="F3574" s="832" t="s">
        <v>6774</v>
      </c>
      <c r="G3574" s="832" t="s">
        <v>6775</v>
      </c>
      <c r="H3574" s="849">
        <v>1</v>
      </c>
      <c r="I3574" s="849">
        <v>6678</v>
      </c>
      <c r="J3574" s="832"/>
      <c r="K3574" s="832">
        <v>6678</v>
      </c>
      <c r="L3574" s="849"/>
      <c r="M3574" s="849"/>
      <c r="N3574" s="832"/>
      <c r="O3574" s="832"/>
      <c r="P3574" s="849"/>
      <c r="Q3574" s="849"/>
      <c r="R3574" s="837"/>
      <c r="S3574" s="850"/>
    </row>
    <row r="3575" spans="1:19" ht="14.45" customHeight="1" x14ac:dyDescent="0.2">
      <c r="A3575" s="831" t="s">
        <v>6366</v>
      </c>
      <c r="B3575" s="832" t="s">
        <v>6743</v>
      </c>
      <c r="C3575" s="832" t="s">
        <v>622</v>
      </c>
      <c r="D3575" s="832" t="s">
        <v>3258</v>
      </c>
      <c r="E3575" s="832" t="s">
        <v>6657</v>
      </c>
      <c r="F3575" s="832" t="s">
        <v>6778</v>
      </c>
      <c r="G3575" s="832" t="s">
        <v>6779</v>
      </c>
      <c r="H3575" s="849">
        <v>1</v>
      </c>
      <c r="I3575" s="849">
        <v>721</v>
      </c>
      <c r="J3575" s="832"/>
      <c r="K3575" s="832">
        <v>721</v>
      </c>
      <c r="L3575" s="849"/>
      <c r="M3575" s="849"/>
      <c r="N3575" s="832"/>
      <c r="O3575" s="832"/>
      <c r="P3575" s="849"/>
      <c r="Q3575" s="849"/>
      <c r="R3575" s="837"/>
      <c r="S3575" s="850"/>
    </row>
    <row r="3576" spans="1:19" ht="14.45" customHeight="1" x14ac:dyDescent="0.2">
      <c r="A3576" s="831" t="s">
        <v>6366</v>
      </c>
      <c r="B3576" s="832" t="s">
        <v>6743</v>
      </c>
      <c r="C3576" s="832" t="s">
        <v>622</v>
      </c>
      <c r="D3576" s="832" t="s">
        <v>3258</v>
      </c>
      <c r="E3576" s="832" t="s">
        <v>6657</v>
      </c>
      <c r="F3576" s="832" t="s">
        <v>6682</v>
      </c>
      <c r="G3576" s="832" t="s">
        <v>6683</v>
      </c>
      <c r="H3576" s="849">
        <v>5</v>
      </c>
      <c r="I3576" s="849">
        <v>166.67000000000002</v>
      </c>
      <c r="J3576" s="832"/>
      <c r="K3576" s="832">
        <v>33.334000000000003</v>
      </c>
      <c r="L3576" s="849"/>
      <c r="M3576" s="849"/>
      <c r="N3576" s="832"/>
      <c r="O3576" s="832"/>
      <c r="P3576" s="849"/>
      <c r="Q3576" s="849"/>
      <c r="R3576" s="837"/>
      <c r="S3576" s="850"/>
    </row>
    <row r="3577" spans="1:19" ht="14.45" customHeight="1" x14ac:dyDescent="0.2">
      <c r="A3577" s="831" t="s">
        <v>6366</v>
      </c>
      <c r="B3577" s="832" t="s">
        <v>6743</v>
      </c>
      <c r="C3577" s="832" t="s">
        <v>622</v>
      </c>
      <c r="D3577" s="832" t="s">
        <v>3258</v>
      </c>
      <c r="E3577" s="832" t="s">
        <v>6657</v>
      </c>
      <c r="F3577" s="832" t="s">
        <v>6782</v>
      </c>
      <c r="G3577" s="832" t="s">
        <v>6783</v>
      </c>
      <c r="H3577" s="849">
        <v>3</v>
      </c>
      <c r="I3577" s="849">
        <v>2817</v>
      </c>
      <c r="J3577" s="832"/>
      <c r="K3577" s="832">
        <v>939</v>
      </c>
      <c r="L3577" s="849"/>
      <c r="M3577" s="849"/>
      <c r="N3577" s="832"/>
      <c r="O3577" s="832"/>
      <c r="P3577" s="849"/>
      <c r="Q3577" s="849"/>
      <c r="R3577" s="837"/>
      <c r="S3577" s="850"/>
    </row>
    <row r="3578" spans="1:19" ht="14.45" customHeight="1" x14ac:dyDescent="0.2">
      <c r="A3578" s="831" t="s">
        <v>6366</v>
      </c>
      <c r="B3578" s="832" t="s">
        <v>6743</v>
      </c>
      <c r="C3578" s="832" t="s">
        <v>622</v>
      </c>
      <c r="D3578" s="832" t="s">
        <v>3258</v>
      </c>
      <c r="E3578" s="832" t="s">
        <v>6657</v>
      </c>
      <c r="F3578" s="832" t="s">
        <v>6700</v>
      </c>
      <c r="G3578" s="832" t="s">
        <v>6701</v>
      </c>
      <c r="H3578" s="849"/>
      <c r="I3578" s="849"/>
      <c r="J3578" s="832"/>
      <c r="K3578" s="832"/>
      <c r="L3578" s="849">
        <v>1</v>
      </c>
      <c r="M3578" s="849">
        <v>59</v>
      </c>
      <c r="N3578" s="832">
        <v>1</v>
      </c>
      <c r="O3578" s="832">
        <v>59</v>
      </c>
      <c r="P3578" s="849"/>
      <c r="Q3578" s="849"/>
      <c r="R3578" s="837"/>
      <c r="S3578" s="850"/>
    </row>
    <row r="3579" spans="1:19" ht="14.45" customHeight="1" x14ac:dyDescent="0.2">
      <c r="A3579" s="831" t="s">
        <v>6366</v>
      </c>
      <c r="B3579" s="832" t="s">
        <v>6743</v>
      </c>
      <c r="C3579" s="832" t="s">
        <v>622</v>
      </c>
      <c r="D3579" s="832" t="s">
        <v>3258</v>
      </c>
      <c r="E3579" s="832" t="s">
        <v>6657</v>
      </c>
      <c r="F3579" s="832" t="s">
        <v>6790</v>
      </c>
      <c r="G3579" s="832" t="s">
        <v>6791</v>
      </c>
      <c r="H3579" s="849">
        <v>2</v>
      </c>
      <c r="I3579" s="849">
        <v>3888</v>
      </c>
      <c r="J3579" s="832"/>
      <c r="K3579" s="832">
        <v>1944</v>
      </c>
      <c r="L3579" s="849"/>
      <c r="M3579" s="849"/>
      <c r="N3579" s="832"/>
      <c r="O3579" s="832"/>
      <c r="P3579" s="849"/>
      <c r="Q3579" s="849"/>
      <c r="R3579" s="837"/>
      <c r="S3579" s="850"/>
    </row>
    <row r="3580" spans="1:19" ht="14.45" customHeight="1" x14ac:dyDescent="0.2">
      <c r="A3580" s="831" t="s">
        <v>6366</v>
      </c>
      <c r="B3580" s="832" t="s">
        <v>6743</v>
      </c>
      <c r="C3580" s="832" t="s">
        <v>622</v>
      </c>
      <c r="D3580" s="832" t="s">
        <v>3271</v>
      </c>
      <c r="E3580" s="832" t="s">
        <v>6657</v>
      </c>
      <c r="F3580" s="832" t="s">
        <v>6674</v>
      </c>
      <c r="G3580" s="832" t="s">
        <v>6675</v>
      </c>
      <c r="H3580" s="849"/>
      <c r="I3580" s="849"/>
      <c r="J3580" s="832"/>
      <c r="K3580" s="832"/>
      <c r="L3580" s="849"/>
      <c r="M3580" s="849"/>
      <c r="N3580" s="832"/>
      <c r="O3580" s="832"/>
      <c r="P3580" s="849">
        <v>1</v>
      </c>
      <c r="Q3580" s="849">
        <v>179</v>
      </c>
      <c r="R3580" s="837"/>
      <c r="S3580" s="850">
        <v>179</v>
      </c>
    </row>
    <row r="3581" spans="1:19" ht="14.45" customHeight="1" x14ac:dyDescent="0.2">
      <c r="A3581" s="831" t="s">
        <v>6366</v>
      </c>
      <c r="B3581" s="832" t="s">
        <v>6743</v>
      </c>
      <c r="C3581" s="832" t="s">
        <v>622</v>
      </c>
      <c r="D3581" s="832" t="s">
        <v>3271</v>
      </c>
      <c r="E3581" s="832" t="s">
        <v>6657</v>
      </c>
      <c r="F3581" s="832" t="s">
        <v>6682</v>
      </c>
      <c r="G3581" s="832" t="s">
        <v>6683</v>
      </c>
      <c r="H3581" s="849"/>
      <c r="I3581" s="849"/>
      <c r="J3581" s="832"/>
      <c r="K3581" s="832"/>
      <c r="L3581" s="849"/>
      <c r="M3581" s="849"/>
      <c r="N3581" s="832"/>
      <c r="O3581" s="832"/>
      <c r="P3581" s="849">
        <v>1</v>
      </c>
      <c r="Q3581" s="849">
        <v>33.33</v>
      </c>
      <c r="R3581" s="837"/>
      <c r="S3581" s="850">
        <v>33.33</v>
      </c>
    </row>
    <row r="3582" spans="1:19" ht="14.45" customHeight="1" x14ac:dyDescent="0.2">
      <c r="A3582" s="831" t="s">
        <v>6366</v>
      </c>
      <c r="B3582" s="832" t="s">
        <v>6743</v>
      </c>
      <c r="C3582" s="832" t="s">
        <v>622</v>
      </c>
      <c r="D3582" s="832" t="s">
        <v>3275</v>
      </c>
      <c r="E3582" s="832" t="s">
        <v>6657</v>
      </c>
      <c r="F3582" s="832" t="s">
        <v>6674</v>
      </c>
      <c r="G3582" s="832" t="s">
        <v>6675</v>
      </c>
      <c r="H3582" s="849">
        <v>32</v>
      </c>
      <c r="I3582" s="849">
        <v>5664</v>
      </c>
      <c r="J3582" s="832">
        <v>1.3258426966292134</v>
      </c>
      <c r="K3582" s="832">
        <v>177</v>
      </c>
      <c r="L3582" s="849">
        <v>24</v>
      </c>
      <c r="M3582" s="849">
        <v>4272</v>
      </c>
      <c r="N3582" s="832">
        <v>1</v>
      </c>
      <c r="O3582" s="832">
        <v>178</v>
      </c>
      <c r="P3582" s="849"/>
      <c r="Q3582" s="849"/>
      <c r="R3582" s="837"/>
      <c r="S3582" s="850"/>
    </row>
    <row r="3583" spans="1:19" ht="14.45" customHeight="1" x14ac:dyDescent="0.2">
      <c r="A3583" s="831" t="s">
        <v>6366</v>
      </c>
      <c r="B3583" s="832" t="s">
        <v>6743</v>
      </c>
      <c r="C3583" s="832" t="s">
        <v>622</v>
      </c>
      <c r="D3583" s="832" t="s">
        <v>3275</v>
      </c>
      <c r="E3583" s="832" t="s">
        <v>6657</v>
      </c>
      <c r="F3583" s="832" t="s">
        <v>6770</v>
      </c>
      <c r="G3583" s="832" t="s">
        <v>6771</v>
      </c>
      <c r="H3583" s="849">
        <v>9</v>
      </c>
      <c r="I3583" s="849">
        <v>5679</v>
      </c>
      <c r="J3583" s="832">
        <v>1.4976265822784811</v>
      </c>
      <c r="K3583" s="832">
        <v>631</v>
      </c>
      <c r="L3583" s="849">
        <v>6</v>
      </c>
      <c r="M3583" s="849">
        <v>3792</v>
      </c>
      <c r="N3583" s="832">
        <v>1</v>
      </c>
      <c r="O3583" s="832">
        <v>632</v>
      </c>
      <c r="P3583" s="849"/>
      <c r="Q3583" s="849"/>
      <c r="R3583" s="837"/>
      <c r="S3583" s="850"/>
    </row>
    <row r="3584" spans="1:19" ht="14.45" customHeight="1" x14ac:dyDescent="0.2">
      <c r="A3584" s="831" t="s">
        <v>6366</v>
      </c>
      <c r="B3584" s="832" t="s">
        <v>6743</v>
      </c>
      <c r="C3584" s="832" t="s">
        <v>622</v>
      </c>
      <c r="D3584" s="832" t="s">
        <v>3275</v>
      </c>
      <c r="E3584" s="832" t="s">
        <v>6657</v>
      </c>
      <c r="F3584" s="832" t="s">
        <v>6772</v>
      </c>
      <c r="G3584" s="832" t="s">
        <v>6773</v>
      </c>
      <c r="H3584" s="849">
        <v>9</v>
      </c>
      <c r="I3584" s="849">
        <v>55341</v>
      </c>
      <c r="J3584" s="832">
        <v>2.9985370611183355</v>
      </c>
      <c r="K3584" s="832">
        <v>6149</v>
      </c>
      <c r="L3584" s="849">
        <v>3</v>
      </c>
      <c r="M3584" s="849">
        <v>18456</v>
      </c>
      <c r="N3584" s="832">
        <v>1</v>
      </c>
      <c r="O3584" s="832">
        <v>6152</v>
      </c>
      <c r="P3584" s="849"/>
      <c r="Q3584" s="849"/>
      <c r="R3584" s="837"/>
      <c r="S3584" s="850"/>
    </row>
    <row r="3585" spans="1:19" ht="14.45" customHeight="1" x14ac:dyDescent="0.2">
      <c r="A3585" s="831" t="s">
        <v>6366</v>
      </c>
      <c r="B3585" s="832" t="s">
        <v>6743</v>
      </c>
      <c r="C3585" s="832" t="s">
        <v>622</v>
      </c>
      <c r="D3585" s="832" t="s">
        <v>3275</v>
      </c>
      <c r="E3585" s="832" t="s">
        <v>6657</v>
      </c>
      <c r="F3585" s="832" t="s">
        <v>6774</v>
      </c>
      <c r="G3585" s="832" t="s">
        <v>6775</v>
      </c>
      <c r="H3585" s="849">
        <v>11</v>
      </c>
      <c r="I3585" s="849">
        <v>73458</v>
      </c>
      <c r="J3585" s="832">
        <v>0.91625505163897625</v>
      </c>
      <c r="K3585" s="832">
        <v>6678</v>
      </c>
      <c r="L3585" s="849">
        <v>12</v>
      </c>
      <c r="M3585" s="849">
        <v>80172</v>
      </c>
      <c r="N3585" s="832">
        <v>1</v>
      </c>
      <c r="O3585" s="832">
        <v>6681</v>
      </c>
      <c r="P3585" s="849"/>
      <c r="Q3585" s="849"/>
      <c r="R3585" s="837"/>
      <c r="S3585" s="850"/>
    </row>
    <row r="3586" spans="1:19" ht="14.45" customHeight="1" x14ac:dyDescent="0.2">
      <c r="A3586" s="831" t="s">
        <v>6366</v>
      </c>
      <c r="B3586" s="832" t="s">
        <v>6743</v>
      </c>
      <c r="C3586" s="832" t="s">
        <v>622</v>
      </c>
      <c r="D3586" s="832" t="s">
        <v>3275</v>
      </c>
      <c r="E3586" s="832" t="s">
        <v>6657</v>
      </c>
      <c r="F3586" s="832" t="s">
        <v>6682</v>
      </c>
      <c r="G3586" s="832" t="s">
        <v>6683</v>
      </c>
      <c r="H3586" s="849">
        <v>34</v>
      </c>
      <c r="I3586" s="849">
        <v>1133.33</v>
      </c>
      <c r="J3586" s="832">
        <v>1.4166624999999997</v>
      </c>
      <c r="K3586" s="832">
        <v>33.333235294117642</v>
      </c>
      <c r="L3586" s="849">
        <v>24</v>
      </c>
      <c r="M3586" s="849">
        <v>800.00000000000011</v>
      </c>
      <c r="N3586" s="832">
        <v>1</v>
      </c>
      <c r="O3586" s="832">
        <v>33.333333333333336</v>
      </c>
      <c r="P3586" s="849"/>
      <c r="Q3586" s="849"/>
      <c r="R3586" s="837"/>
      <c r="S3586" s="850"/>
    </row>
    <row r="3587" spans="1:19" ht="14.45" customHeight="1" x14ac:dyDescent="0.2">
      <c r="A3587" s="831" t="s">
        <v>6366</v>
      </c>
      <c r="B3587" s="832" t="s">
        <v>6743</v>
      </c>
      <c r="C3587" s="832" t="s">
        <v>622</v>
      </c>
      <c r="D3587" s="832" t="s">
        <v>3275</v>
      </c>
      <c r="E3587" s="832" t="s">
        <v>6657</v>
      </c>
      <c r="F3587" s="832" t="s">
        <v>6782</v>
      </c>
      <c r="G3587" s="832" t="s">
        <v>6783</v>
      </c>
      <c r="H3587" s="849">
        <v>22</v>
      </c>
      <c r="I3587" s="849">
        <v>20658</v>
      </c>
      <c r="J3587" s="832">
        <v>1.4666666666666666</v>
      </c>
      <c r="K3587" s="832">
        <v>939</v>
      </c>
      <c r="L3587" s="849">
        <v>15</v>
      </c>
      <c r="M3587" s="849">
        <v>14085</v>
      </c>
      <c r="N3587" s="832">
        <v>1</v>
      </c>
      <c r="O3587" s="832">
        <v>939</v>
      </c>
      <c r="P3587" s="849"/>
      <c r="Q3587" s="849"/>
      <c r="R3587" s="837"/>
      <c r="S3587" s="850"/>
    </row>
    <row r="3588" spans="1:19" ht="14.45" customHeight="1" x14ac:dyDescent="0.2">
      <c r="A3588" s="831" t="s">
        <v>6366</v>
      </c>
      <c r="B3588" s="832" t="s">
        <v>6743</v>
      </c>
      <c r="C3588" s="832" t="s">
        <v>622</v>
      </c>
      <c r="D3588" s="832" t="s">
        <v>3275</v>
      </c>
      <c r="E3588" s="832" t="s">
        <v>6657</v>
      </c>
      <c r="F3588" s="832" t="s">
        <v>6690</v>
      </c>
      <c r="G3588" s="832" t="s">
        <v>6691</v>
      </c>
      <c r="H3588" s="849">
        <v>2</v>
      </c>
      <c r="I3588" s="849">
        <v>710</v>
      </c>
      <c r="J3588" s="832"/>
      <c r="K3588" s="832">
        <v>355</v>
      </c>
      <c r="L3588" s="849"/>
      <c r="M3588" s="849"/>
      <c r="N3588" s="832"/>
      <c r="O3588" s="832"/>
      <c r="P3588" s="849"/>
      <c r="Q3588" s="849"/>
      <c r="R3588" s="837"/>
      <c r="S3588" s="850"/>
    </row>
    <row r="3589" spans="1:19" ht="14.45" customHeight="1" x14ac:dyDescent="0.2">
      <c r="A3589" s="831" t="s">
        <v>6366</v>
      </c>
      <c r="B3589" s="832" t="s">
        <v>6743</v>
      </c>
      <c r="C3589" s="832" t="s">
        <v>622</v>
      </c>
      <c r="D3589" s="832" t="s">
        <v>3275</v>
      </c>
      <c r="E3589" s="832" t="s">
        <v>6657</v>
      </c>
      <c r="F3589" s="832" t="s">
        <v>6790</v>
      </c>
      <c r="G3589" s="832" t="s">
        <v>6791</v>
      </c>
      <c r="H3589" s="849">
        <v>13</v>
      </c>
      <c r="I3589" s="849">
        <v>25272</v>
      </c>
      <c r="J3589" s="832">
        <v>1.2993316195372751</v>
      </c>
      <c r="K3589" s="832">
        <v>1944</v>
      </c>
      <c r="L3589" s="849">
        <v>10</v>
      </c>
      <c r="M3589" s="849">
        <v>19450</v>
      </c>
      <c r="N3589" s="832">
        <v>1</v>
      </c>
      <c r="O3589" s="832">
        <v>1945</v>
      </c>
      <c r="P3589" s="849"/>
      <c r="Q3589" s="849"/>
      <c r="R3589" s="837"/>
      <c r="S3589" s="850"/>
    </row>
    <row r="3590" spans="1:19" ht="14.45" customHeight="1" x14ac:dyDescent="0.2">
      <c r="A3590" s="831" t="s">
        <v>6366</v>
      </c>
      <c r="B3590" s="832" t="s">
        <v>6743</v>
      </c>
      <c r="C3590" s="832" t="s">
        <v>622</v>
      </c>
      <c r="D3590" s="832" t="s">
        <v>6360</v>
      </c>
      <c r="E3590" s="832" t="s">
        <v>6657</v>
      </c>
      <c r="F3590" s="832" t="s">
        <v>6666</v>
      </c>
      <c r="G3590" s="832" t="s">
        <v>6667</v>
      </c>
      <c r="H3590" s="849"/>
      <c r="I3590" s="849"/>
      <c r="J3590" s="832"/>
      <c r="K3590" s="832"/>
      <c r="L3590" s="849">
        <v>1</v>
      </c>
      <c r="M3590" s="849">
        <v>37</v>
      </c>
      <c r="N3590" s="832">
        <v>1</v>
      </c>
      <c r="O3590" s="832">
        <v>37</v>
      </c>
      <c r="P3590" s="849"/>
      <c r="Q3590" s="849"/>
      <c r="R3590" s="837"/>
      <c r="S3590" s="850"/>
    </row>
    <row r="3591" spans="1:19" ht="14.45" customHeight="1" x14ac:dyDescent="0.2">
      <c r="A3591" s="831" t="s">
        <v>6366</v>
      </c>
      <c r="B3591" s="832" t="s">
        <v>6743</v>
      </c>
      <c r="C3591" s="832" t="s">
        <v>622</v>
      </c>
      <c r="D3591" s="832" t="s">
        <v>6360</v>
      </c>
      <c r="E3591" s="832" t="s">
        <v>6657</v>
      </c>
      <c r="F3591" s="832" t="s">
        <v>6684</v>
      </c>
      <c r="G3591" s="832" t="s">
        <v>6685</v>
      </c>
      <c r="H3591" s="849"/>
      <c r="I3591" s="849"/>
      <c r="J3591" s="832"/>
      <c r="K3591" s="832"/>
      <c r="L3591" s="849">
        <v>1</v>
      </c>
      <c r="M3591" s="849">
        <v>37</v>
      </c>
      <c r="N3591" s="832">
        <v>1</v>
      </c>
      <c r="O3591" s="832">
        <v>37</v>
      </c>
      <c r="P3591" s="849"/>
      <c r="Q3591" s="849"/>
      <c r="R3591" s="837"/>
      <c r="S3591" s="850"/>
    </row>
    <row r="3592" spans="1:19" ht="14.45" customHeight="1" x14ac:dyDescent="0.2">
      <c r="A3592" s="831" t="s">
        <v>6366</v>
      </c>
      <c r="B3592" s="832" t="s">
        <v>6743</v>
      </c>
      <c r="C3592" s="832" t="s">
        <v>622</v>
      </c>
      <c r="D3592" s="832" t="s">
        <v>3285</v>
      </c>
      <c r="E3592" s="832" t="s">
        <v>6657</v>
      </c>
      <c r="F3592" s="832" t="s">
        <v>6706</v>
      </c>
      <c r="G3592" s="832" t="s">
        <v>6707</v>
      </c>
      <c r="H3592" s="849">
        <v>1</v>
      </c>
      <c r="I3592" s="849">
        <v>116</v>
      </c>
      <c r="J3592" s="832"/>
      <c r="K3592" s="832">
        <v>116</v>
      </c>
      <c r="L3592" s="849"/>
      <c r="M3592" s="849"/>
      <c r="N3592" s="832"/>
      <c r="O3592" s="832"/>
      <c r="P3592" s="849"/>
      <c r="Q3592" s="849"/>
      <c r="R3592" s="837"/>
      <c r="S3592" s="850"/>
    </row>
    <row r="3593" spans="1:19" ht="14.45" customHeight="1" x14ac:dyDescent="0.2">
      <c r="A3593" s="831" t="s">
        <v>6366</v>
      </c>
      <c r="B3593" s="832" t="s">
        <v>6743</v>
      </c>
      <c r="C3593" s="832" t="s">
        <v>622</v>
      </c>
      <c r="D3593" s="832" t="s">
        <v>3287</v>
      </c>
      <c r="E3593" s="832" t="s">
        <v>6657</v>
      </c>
      <c r="F3593" s="832" t="s">
        <v>6674</v>
      </c>
      <c r="G3593" s="832" t="s">
        <v>6675</v>
      </c>
      <c r="H3593" s="849">
        <v>134</v>
      </c>
      <c r="I3593" s="849">
        <v>23718</v>
      </c>
      <c r="J3593" s="832">
        <v>2.7193304288007338</v>
      </c>
      <c r="K3593" s="832">
        <v>177</v>
      </c>
      <c r="L3593" s="849">
        <v>49</v>
      </c>
      <c r="M3593" s="849">
        <v>8722</v>
      </c>
      <c r="N3593" s="832">
        <v>1</v>
      </c>
      <c r="O3593" s="832">
        <v>178</v>
      </c>
      <c r="P3593" s="849">
        <v>33</v>
      </c>
      <c r="Q3593" s="849">
        <v>5907</v>
      </c>
      <c r="R3593" s="837">
        <v>0.67725292364136669</v>
      </c>
      <c r="S3593" s="850">
        <v>179</v>
      </c>
    </row>
    <row r="3594" spans="1:19" ht="14.45" customHeight="1" x14ac:dyDescent="0.2">
      <c r="A3594" s="831" t="s">
        <v>6366</v>
      </c>
      <c r="B3594" s="832" t="s">
        <v>6743</v>
      </c>
      <c r="C3594" s="832" t="s">
        <v>622</v>
      </c>
      <c r="D3594" s="832" t="s">
        <v>3287</v>
      </c>
      <c r="E3594" s="832" t="s">
        <v>6657</v>
      </c>
      <c r="F3594" s="832" t="s">
        <v>6770</v>
      </c>
      <c r="G3594" s="832" t="s">
        <v>6771</v>
      </c>
      <c r="H3594" s="849">
        <v>42</v>
      </c>
      <c r="I3594" s="849">
        <v>26502</v>
      </c>
      <c r="J3594" s="832">
        <v>10.483386075949367</v>
      </c>
      <c r="K3594" s="832">
        <v>631</v>
      </c>
      <c r="L3594" s="849">
        <v>4</v>
      </c>
      <c r="M3594" s="849">
        <v>2528</v>
      </c>
      <c r="N3594" s="832">
        <v>1</v>
      </c>
      <c r="O3594" s="832">
        <v>632</v>
      </c>
      <c r="P3594" s="849">
        <v>6</v>
      </c>
      <c r="Q3594" s="849">
        <v>3798</v>
      </c>
      <c r="R3594" s="837">
        <v>1.5023734177215189</v>
      </c>
      <c r="S3594" s="850">
        <v>633</v>
      </c>
    </row>
    <row r="3595" spans="1:19" ht="14.45" customHeight="1" x14ac:dyDescent="0.2">
      <c r="A3595" s="831" t="s">
        <v>6366</v>
      </c>
      <c r="B3595" s="832" t="s">
        <v>6743</v>
      </c>
      <c r="C3595" s="832" t="s">
        <v>622</v>
      </c>
      <c r="D3595" s="832" t="s">
        <v>3287</v>
      </c>
      <c r="E3595" s="832" t="s">
        <v>6657</v>
      </c>
      <c r="F3595" s="832" t="s">
        <v>6772</v>
      </c>
      <c r="G3595" s="832" t="s">
        <v>6773</v>
      </c>
      <c r="H3595" s="849">
        <v>20</v>
      </c>
      <c r="I3595" s="849">
        <v>122980</v>
      </c>
      <c r="J3595" s="832">
        <v>1.9988947402639621</v>
      </c>
      <c r="K3595" s="832">
        <v>6149</v>
      </c>
      <c r="L3595" s="849">
        <v>10</v>
      </c>
      <c r="M3595" s="849">
        <v>61524</v>
      </c>
      <c r="N3595" s="832">
        <v>1</v>
      </c>
      <c r="O3595" s="832">
        <v>6152.4</v>
      </c>
      <c r="P3595" s="849">
        <v>6</v>
      </c>
      <c r="Q3595" s="849">
        <v>36972</v>
      </c>
      <c r="R3595" s="837">
        <v>0.60093622001170277</v>
      </c>
      <c r="S3595" s="850">
        <v>6162</v>
      </c>
    </row>
    <row r="3596" spans="1:19" ht="14.45" customHeight="1" x14ac:dyDescent="0.2">
      <c r="A3596" s="831" t="s">
        <v>6366</v>
      </c>
      <c r="B3596" s="832" t="s">
        <v>6743</v>
      </c>
      <c r="C3596" s="832" t="s">
        <v>622</v>
      </c>
      <c r="D3596" s="832" t="s">
        <v>3287</v>
      </c>
      <c r="E3596" s="832" t="s">
        <v>6657</v>
      </c>
      <c r="F3596" s="832" t="s">
        <v>6774</v>
      </c>
      <c r="G3596" s="832" t="s">
        <v>6775</v>
      </c>
      <c r="H3596" s="849">
        <v>45</v>
      </c>
      <c r="I3596" s="849">
        <v>300510</v>
      </c>
      <c r="J3596" s="832">
        <v>1.3229351012969175</v>
      </c>
      <c r="K3596" s="832">
        <v>6678</v>
      </c>
      <c r="L3596" s="849">
        <v>34</v>
      </c>
      <c r="M3596" s="849">
        <v>227154</v>
      </c>
      <c r="N3596" s="832">
        <v>1</v>
      </c>
      <c r="O3596" s="832">
        <v>6681</v>
      </c>
      <c r="P3596" s="849">
        <v>20</v>
      </c>
      <c r="Q3596" s="849">
        <v>133900</v>
      </c>
      <c r="R3596" s="837">
        <v>0.58946793805083775</v>
      </c>
      <c r="S3596" s="850">
        <v>6695</v>
      </c>
    </row>
    <row r="3597" spans="1:19" ht="14.45" customHeight="1" x14ac:dyDescent="0.2">
      <c r="A3597" s="831" t="s">
        <v>6366</v>
      </c>
      <c r="B3597" s="832" t="s">
        <v>6743</v>
      </c>
      <c r="C3597" s="832" t="s">
        <v>622</v>
      </c>
      <c r="D3597" s="832" t="s">
        <v>3287</v>
      </c>
      <c r="E3597" s="832" t="s">
        <v>6657</v>
      </c>
      <c r="F3597" s="832" t="s">
        <v>6682</v>
      </c>
      <c r="G3597" s="832" t="s">
        <v>6683</v>
      </c>
      <c r="H3597" s="849">
        <v>138</v>
      </c>
      <c r="I3597" s="849">
        <v>4600</v>
      </c>
      <c r="J3597" s="832">
        <v>3.2093321798342305</v>
      </c>
      <c r="K3597" s="832">
        <v>33.333333333333336</v>
      </c>
      <c r="L3597" s="849">
        <v>43</v>
      </c>
      <c r="M3597" s="849">
        <v>1433.3200000000002</v>
      </c>
      <c r="N3597" s="832">
        <v>1</v>
      </c>
      <c r="O3597" s="832">
        <v>33.333023255813956</v>
      </c>
      <c r="P3597" s="849">
        <v>30</v>
      </c>
      <c r="Q3597" s="849">
        <v>1000</v>
      </c>
      <c r="R3597" s="837">
        <v>0.69768090865961541</v>
      </c>
      <c r="S3597" s="850">
        <v>33.333333333333336</v>
      </c>
    </row>
    <row r="3598" spans="1:19" ht="14.45" customHeight="1" x14ac:dyDescent="0.2">
      <c r="A3598" s="831" t="s">
        <v>6366</v>
      </c>
      <c r="B3598" s="832" t="s">
        <v>6743</v>
      </c>
      <c r="C3598" s="832" t="s">
        <v>622</v>
      </c>
      <c r="D3598" s="832" t="s">
        <v>3287</v>
      </c>
      <c r="E3598" s="832" t="s">
        <v>6657</v>
      </c>
      <c r="F3598" s="832" t="s">
        <v>6782</v>
      </c>
      <c r="G3598" s="832" t="s">
        <v>6783</v>
      </c>
      <c r="H3598" s="849">
        <v>80</v>
      </c>
      <c r="I3598" s="849">
        <v>75120</v>
      </c>
      <c r="J3598" s="832">
        <v>1.7777777777777777</v>
      </c>
      <c r="K3598" s="832">
        <v>939</v>
      </c>
      <c r="L3598" s="849">
        <v>45</v>
      </c>
      <c r="M3598" s="849">
        <v>42255</v>
      </c>
      <c r="N3598" s="832">
        <v>1</v>
      </c>
      <c r="O3598" s="832">
        <v>939</v>
      </c>
      <c r="P3598" s="849">
        <v>29</v>
      </c>
      <c r="Q3598" s="849">
        <v>27318</v>
      </c>
      <c r="R3598" s="837">
        <v>0.64650337238196665</v>
      </c>
      <c r="S3598" s="850">
        <v>942</v>
      </c>
    </row>
    <row r="3599" spans="1:19" ht="14.45" customHeight="1" x14ac:dyDescent="0.2">
      <c r="A3599" s="831" t="s">
        <v>6366</v>
      </c>
      <c r="B3599" s="832" t="s">
        <v>6743</v>
      </c>
      <c r="C3599" s="832" t="s">
        <v>622</v>
      </c>
      <c r="D3599" s="832" t="s">
        <v>3287</v>
      </c>
      <c r="E3599" s="832" t="s">
        <v>6657</v>
      </c>
      <c r="F3599" s="832" t="s">
        <v>6684</v>
      </c>
      <c r="G3599" s="832" t="s">
        <v>6685</v>
      </c>
      <c r="H3599" s="849">
        <v>4</v>
      </c>
      <c r="I3599" s="849">
        <v>148</v>
      </c>
      <c r="J3599" s="832">
        <v>4</v>
      </c>
      <c r="K3599" s="832">
        <v>37</v>
      </c>
      <c r="L3599" s="849">
        <v>1</v>
      </c>
      <c r="M3599" s="849">
        <v>37</v>
      </c>
      <c r="N3599" s="832">
        <v>1</v>
      </c>
      <c r="O3599" s="832">
        <v>37</v>
      </c>
      <c r="P3599" s="849"/>
      <c r="Q3599" s="849"/>
      <c r="R3599" s="837"/>
      <c r="S3599" s="850"/>
    </row>
    <row r="3600" spans="1:19" ht="14.45" customHeight="1" x14ac:dyDescent="0.2">
      <c r="A3600" s="831" t="s">
        <v>6366</v>
      </c>
      <c r="B3600" s="832" t="s">
        <v>6743</v>
      </c>
      <c r="C3600" s="832" t="s">
        <v>622</v>
      </c>
      <c r="D3600" s="832" t="s">
        <v>3287</v>
      </c>
      <c r="E3600" s="832" t="s">
        <v>6657</v>
      </c>
      <c r="F3600" s="832" t="s">
        <v>6690</v>
      </c>
      <c r="G3600" s="832" t="s">
        <v>6691</v>
      </c>
      <c r="H3600" s="849">
        <v>4</v>
      </c>
      <c r="I3600" s="849">
        <v>1420</v>
      </c>
      <c r="J3600" s="832"/>
      <c r="K3600" s="832">
        <v>355</v>
      </c>
      <c r="L3600" s="849"/>
      <c r="M3600" s="849"/>
      <c r="N3600" s="832"/>
      <c r="O3600" s="832"/>
      <c r="P3600" s="849"/>
      <c r="Q3600" s="849"/>
      <c r="R3600" s="837"/>
      <c r="S3600" s="850"/>
    </row>
    <row r="3601" spans="1:19" ht="14.45" customHeight="1" x14ac:dyDescent="0.2">
      <c r="A3601" s="831" t="s">
        <v>6366</v>
      </c>
      <c r="B3601" s="832" t="s">
        <v>6743</v>
      </c>
      <c r="C3601" s="832" t="s">
        <v>622</v>
      </c>
      <c r="D3601" s="832" t="s">
        <v>3287</v>
      </c>
      <c r="E3601" s="832" t="s">
        <v>6657</v>
      </c>
      <c r="F3601" s="832" t="s">
        <v>6790</v>
      </c>
      <c r="G3601" s="832" t="s">
        <v>6791</v>
      </c>
      <c r="H3601" s="849">
        <v>50</v>
      </c>
      <c r="I3601" s="849">
        <v>97200</v>
      </c>
      <c r="J3601" s="832">
        <v>3.3316195372750643</v>
      </c>
      <c r="K3601" s="832">
        <v>1944</v>
      </c>
      <c r="L3601" s="849">
        <v>15</v>
      </c>
      <c r="M3601" s="849">
        <v>29175</v>
      </c>
      <c r="N3601" s="832">
        <v>1</v>
      </c>
      <c r="O3601" s="832">
        <v>1945</v>
      </c>
      <c r="P3601" s="849">
        <v>18</v>
      </c>
      <c r="Q3601" s="849">
        <v>35100</v>
      </c>
      <c r="R3601" s="837">
        <v>1.2030848329048842</v>
      </c>
      <c r="S3601" s="850">
        <v>1950</v>
      </c>
    </row>
    <row r="3602" spans="1:19" ht="14.45" customHeight="1" x14ac:dyDescent="0.2">
      <c r="A3602" s="831" t="s">
        <v>6366</v>
      </c>
      <c r="B3602" s="832" t="s">
        <v>6743</v>
      </c>
      <c r="C3602" s="832" t="s">
        <v>622</v>
      </c>
      <c r="D3602" s="832" t="s">
        <v>3288</v>
      </c>
      <c r="E3602" s="832" t="s">
        <v>6368</v>
      </c>
      <c r="F3602" s="832" t="s">
        <v>6369</v>
      </c>
      <c r="G3602" s="832" t="s">
        <v>6370</v>
      </c>
      <c r="H3602" s="849">
        <v>0.2</v>
      </c>
      <c r="I3602" s="849">
        <v>10.82</v>
      </c>
      <c r="J3602" s="832">
        <v>2.2727272727272728E-2</v>
      </c>
      <c r="K3602" s="832">
        <v>54.1</v>
      </c>
      <c r="L3602" s="849">
        <v>8.7999999999999989</v>
      </c>
      <c r="M3602" s="849">
        <v>476.08</v>
      </c>
      <c r="N3602" s="832">
        <v>1</v>
      </c>
      <c r="O3602" s="832">
        <v>54.1</v>
      </c>
      <c r="P3602" s="849">
        <v>0.2</v>
      </c>
      <c r="Q3602" s="849">
        <v>10.82</v>
      </c>
      <c r="R3602" s="837">
        <v>2.2727272727272728E-2</v>
      </c>
      <c r="S3602" s="850">
        <v>54.1</v>
      </c>
    </row>
    <row r="3603" spans="1:19" ht="14.45" customHeight="1" x14ac:dyDescent="0.2">
      <c r="A3603" s="831" t="s">
        <v>6366</v>
      </c>
      <c r="B3603" s="832" t="s">
        <v>6743</v>
      </c>
      <c r="C3603" s="832" t="s">
        <v>622</v>
      </c>
      <c r="D3603" s="832" t="s">
        <v>3288</v>
      </c>
      <c r="E3603" s="832" t="s">
        <v>6368</v>
      </c>
      <c r="F3603" s="832" t="s">
        <v>6371</v>
      </c>
      <c r="G3603" s="832" t="s">
        <v>6370</v>
      </c>
      <c r="H3603" s="849">
        <v>0.2</v>
      </c>
      <c r="I3603" s="849">
        <v>21.65</v>
      </c>
      <c r="J3603" s="832">
        <v>0.19999999999999998</v>
      </c>
      <c r="K3603" s="832">
        <v>108.24999999999999</v>
      </c>
      <c r="L3603" s="849">
        <v>1</v>
      </c>
      <c r="M3603" s="849">
        <v>108.25</v>
      </c>
      <c r="N3603" s="832">
        <v>1</v>
      </c>
      <c r="O3603" s="832">
        <v>108.25</v>
      </c>
      <c r="P3603" s="849"/>
      <c r="Q3603" s="849"/>
      <c r="R3603" s="837"/>
      <c r="S3603" s="850"/>
    </row>
    <row r="3604" spans="1:19" ht="14.45" customHeight="1" x14ac:dyDescent="0.2">
      <c r="A3604" s="831" t="s">
        <v>6366</v>
      </c>
      <c r="B3604" s="832" t="s">
        <v>6743</v>
      </c>
      <c r="C3604" s="832" t="s">
        <v>622</v>
      </c>
      <c r="D3604" s="832" t="s">
        <v>3288</v>
      </c>
      <c r="E3604" s="832" t="s">
        <v>6368</v>
      </c>
      <c r="F3604" s="832" t="s">
        <v>6375</v>
      </c>
      <c r="G3604" s="832" t="s">
        <v>6376</v>
      </c>
      <c r="H3604" s="849"/>
      <c r="I3604" s="849"/>
      <c r="J3604" s="832"/>
      <c r="K3604" s="832"/>
      <c r="L3604" s="849">
        <v>1.2000000000000002</v>
      </c>
      <c r="M3604" s="849">
        <v>15.419999999999998</v>
      </c>
      <c r="N3604" s="832">
        <v>1</v>
      </c>
      <c r="O3604" s="832">
        <v>12.849999999999996</v>
      </c>
      <c r="P3604" s="849"/>
      <c r="Q3604" s="849"/>
      <c r="R3604" s="837"/>
      <c r="S3604" s="850"/>
    </row>
    <row r="3605" spans="1:19" ht="14.45" customHeight="1" x14ac:dyDescent="0.2">
      <c r="A3605" s="831" t="s">
        <v>6366</v>
      </c>
      <c r="B3605" s="832" t="s">
        <v>6743</v>
      </c>
      <c r="C3605" s="832" t="s">
        <v>622</v>
      </c>
      <c r="D3605" s="832" t="s">
        <v>3288</v>
      </c>
      <c r="E3605" s="832" t="s">
        <v>6368</v>
      </c>
      <c r="F3605" s="832" t="s">
        <v>6377</v>
      </c>
      <c r="G3605" s="832" t="s">
        <v>6378</v>
      </c>
      <c r="H3605" s="849">
        <v>11.200000000000001</v>
      </c>
      <c r="I3605" s="849">
        <v>2300.48</v>
      </c>
      <c r="J3605" s="832">
        <v>2.6557074251939414</v>
      </c>
      <c r="K3605" s="832">
        <v>205.39999999999998</v>
      </c>
      <c r="L3605" s="849">
        <v>4.6000000000000005</v>
      </c>
      <c r="M3605" s="849">
        <v>866.24</v>
      </c>
      <c r="N3605" s="832">
        <v>1</v>
      </c>
      <c r="O3605" s="832">
        <v>188.31304347826085</v>
      </c>
      <c r="P3605" s="849">
        <v>0.1</v>
      </c>
      <c r="Q3605" s="849">
        <v>15.3</v>
      </c>
      <c r="R3605" s="837">
        <v>1.7662541558921316E-2</v>
      </c>
      <c r="S3605" s="850">
        <v>153</v>
      </c>
    </row>
    <row r="3606" spans="1:19" ht="14.45" customHeight="1" x14ac:dyDescent="0.2">
      <c r="A3606" s="831" t="s">
        <v>6366</v>
      </c>
      <c r="B3606" s="832" t="s">
        <v>6743</v>
      </c>
      <c r="C3606" s="832" t="s">
        <v>622</v>
      </c>
      <c r="D3606" s="832" t="s">
        <v>3288</v>
      </c>
      <c r="E3606" s="832" t="s">
        <v>6368</v>
      </c>
      <c r="F3606" s="832" t="s">
        <v>6379</v>
      </c>
      <c r="G3606" s="832" t="s">
        <v>6380</v>
      </c>
      <c r="H3606" s="849">
        <v>4</v>
      </c>
      <c r="I3606" s="849">
        <v>25490.16</v>
      </c>
      <c r="J3606" s="832"/>
      <c r="K3606" s="832">
        <v>6372.54</v>
      </c>
      <c r="L3606" s="849"/>
      <c r="M3606" s="849"/>
      <c r="N3606" s="832"/>
      <c r="O3606" s="832"/>
      <c r="P3606" s="849"/>
      <c r="Q3606" s="849"/>
      <c r="R3606" s="837"/>
      <c r="S3606" s="850"/>
    </row>
    <row r="3607" spans="1:19" ht="14.45" customHeight="1" x14ac:dyDescent="0.2">
      <c r="A3607" s="831" t="s">
        <v>6366</v>
      </c>
      <c r="B3607" s="832" t="s">
        <v>6743</v>
      </c>
      <c r="C3607" s="832" t="s">
        <v>622</v>
      </c>
      <c r="D3607" s="832" t="s">
        <v>3288</v>
      </c>
      <c r="E3607" s="832" t="s">
        <v>6368</v>
      </c>
      <c r="F3607" s="832" t="s">
        <v>6382</v>
      </c>
      <c r="G3607" s="832" t="s">
        <v>1496</v>
      </c>
      <c r="H3607" s="849">
        <v>2</v>
      </c>
      <c r="I3607" s="849">
        <v>27.48</v>
      </c>
      <c r="J3607" s="832">
        <v>1.7564043564963949E-2</v>
      </c>
      <c r="K3607" s="832">
        <v>13.74</v>
      </c>
      <c r="L3607" s="849">
        <v>115</v>
      </c>
      <c r="M3607" s="849">
        <v>1564.5600000000002</v>
      </c>
      <c r="N3607" s="832">
        <v>1</v>
      </c>
      <c r="O3607" s="832">
        <v>13.604869565217394</v>
      </c>
      <c r="P3607" s="849">
        <v>1</v>
      </c>
      <c r="Q3607" s="849">
        <v>13.37</v>
      </c>
      <c r="R3607" s="837">
        <v>8.5455335685432308E-3</v>
      </c>
      <c r="S3607" s="850">
        <v>13.37</v>
      </c>
    </row>
    <row r="3608" spans="1:19" ht="14.45" customHeight="1" x14ac:dyDescent="0.2">
      <c r="A3608" s="831" t="s">
        <v>6366</v>
      </c>
      <c r="B3608" s="832" t="s">
        <v>6743</v>
      </c>
      <c r="C3608" s="832" t="s">
        <v>622</v>
      </c>
      <c r="D3608" s="832" t="s">
        <v>3288</v>
      </c>
      <c r="E3608" s="832" t="s">
        <v>6368</v>
      </c>
      <c r="F3608" s="832" t="s">
        <v>6744</v>
      </c>
      <c r="G3608" s="832" t="s">
        <v>6745</v>
      </c>
      <c r="H3608" s="849">
        <v>1</v>
      </c>
      <c r="I3608" s="849">
        <v>227.34</v>
      </c>
      <c r="J3608" s="832"/>
      <c r="K3608" s="832">
        <v>227.34</v>
      </c>
      <c r="L3608" s="849"/>
      <c r="M3608" s="849"/>
      <c r="N3608" s="832"/>
      <c r="O3608" s="832"/>
      <c r="P3608" s="849"/>
      <c r="Q3608" s="849"/>
      <c r="R3608" s="837"/>
      <c r="S3608" s="850"/>
    </row>
    <row r="3609" spans="1:19" ht="14.45" customHeight="1" x14ac:dyDescent="0.2">
      <c r="A3609" s="831" t="s">
        <v>6366</v>
      </c>
      <c r="B3609" s="832" t="s">
        <v>6743</v>
      </c>
      <c r="C3609" s="832" t="s">
        <v>622</v>
      </c>
      <c r="D3609" s="832" t="s">
        <v>3288</v>
      </c>
      <c r="E3609" s="832" t="s">
        <v>6368</v>
      </c>
      <c r="F3609" s="832" t="s">
        <v>6383</v>
      </c>
      <c r="G3609" s="832" t="s">
        <v>2258</v>
      </c>
      <c r="H3609" s="849">
        <v>1</v>
      </c>
      <c r="I3609" s="849">
        <v>6621.15</v>
      </c>
      <c r="J3609" s="832"/>
      <c r="K3609" s="832">
        <v>6621.15</v>
      </c>
      <c r="L3609" s="849"/>
      <c r="M3609" s="849"/>
      <c r="N3609" s="832"/>
      <c r="O3609" s="832"/>
      <c r="P3609" s="849"/>
      <c r="Q3609" s="849"/>
      <c r="R3609" s="837"/>
      <c r="S3609" s="850"/>
    </row>
    <row r="3610" spans="1:19" ht="14.45" customHeight="1" x14ac:dyDescent="0.2">
      <c r="A3610" s="831" t="s">
        <v>6366</v>
      </c>
      <c r="B3610" s="832" t="s">
        <v>6743</v>
      </c>
      <c r="C3610" s="832" t="s">
        <v>622</v>
      </c>
      <c r="D3610" s="832" t="s">
        <v>3288</v>
      </c>
      <c r="E3610" s="832" t="s">
        <v>6368</v>
      </c>
      <c r="F3610" s="832" t="s">
        <v>6384</v>
      </c>
      <c r="G3610" s="832" t="s">
        <v>2208</v>
      </c>
      <c r="H3610" s="849">
        <v>7.59</v>
      </c>
      <c r="I3610" s="849">
        <v>2776.4</v>
      </c>
      <c r="J3610" s="832"/>
      <c r="K3610" s="832">
        <v>365.79710144927537</v>
      </c>
      <c r="L3610" s="849"/>
      <c r="M3610" s="849"/>
      <c r="N3610" s="832"/>
      <c r="O3610" s="832"/>
      <c r="P3610" s="849"/>
      <c r="Q3610" s="849"/>
      <c r="R3610" s="837"/>
      <c r="S3610" s="850"/>
    </row>
    <row r="3611" spans="1:19" ht="14.45" customHeight="1" x14ac:dyDescent="0.2">
      <c r="A3611" s="831" t="s">
        <v>6366</v>
      </c>
      <c r="B3611" s="832" t="s">
        <v>6743</v>
      </c>
      <c r="C3611" s="832" t="s">
        <v>622</v>
      </c>
      <c r="D3611" s="832" t="s">
        <v>3288</v>
      </c>
      <c r="E3611" s="832" t="s">
        <v>6368</v>
      </c>
      <c r="F3611" s="832" t="s">
        <v>6401</v>
      </c>
      <c r="G3611" s="832" t="s">
        <v>6402</v>
      </c>
      <c r="H3611" s="849">
        <v>6</v>
      </c>
      <c r="I3611" s="849">
        <v>49767.42</v>
      </c>
      <c r="J3611" s="832"/>
      <c r="K3611" s="832">
        <v>8294.57</v>
      </c>
      <c r="L3611" s="849"/>
      <c r="M3611" s="849"/>
      <c r="N3611" s="832"/>
      <c r="O3611" s="832"/>
      <c r="P3611" s="849"/>
      <c r="Q3611" s="849"/>
      <c r="R3611" s="837"/>
      <c r="S3611" s="850"/>
    </row>
    <row r="3612" spans="1:19" ht="14.45" customHeight="1" x14ac:dyDescent="0.2">
      <c r="A3612" s="831" t="s">
        <v>6366</v>
      </c>
      <c r="B3612" s="832" t="s">
        <v>6743</v>
      </c>
      <c r="C3612" s="832" t="s">
        <v>622</v>
      </c>
      <c r="D3612" s="832" t="s">
        <v>3288</v>
      </c>
      <c r="E3612" s="832" t="s">
        <v>6368</v>
      </c>
      <c r="F3612" s="832" t="s">
        <v>6413</v>
      </c>
      <c r="G3612" s="832" t="s">
        <v>6414</v>
      </c>
      <c r="H3612" s="849">
        <v>3</v>
      </c>
      <c r="I3612" s="849">
        <v>146.22</v>
      </c>
      <c r="J3612" s="832"/>
      <c r="K3612" s="832">
        <v>48.74</v>
      </c>
      <c r="L3612" s="849"/>
      <c r="M3612" s="849"/>
      <c r="N3612" s="832"/>
      <c r="O3612" s="832"/>
      <c r="P3612" s="849"/>
      <c r="Q3612" s="849"/>
      <c r="R3612" s="837"/>
      <c r="S3612" s="850"/>
    </row>
    <row r="3613" spans="1:19" ht="14.45" customHeight="1" x14ac:dyDescent="0.2">
      <c r="A3613" s="831" t="s">
        <v>6366</v>
      </c>
      <c r="B3613" s="832" t="s">
        <v>6743</v>
      </c>
      <c r="C3613" s="832" t="s">
        <v>622</v>
      </c>
      <c r="D3613" s="832" t="s">
        <v>3288</v>
      </c>
      <c r="E3613" s="832" t="s">
        <v>6368</v>
      </c>
      <c r="F3613" s="832" t="s">
        <v>6415</v>
      </c>
      <c r="G3613" s="832" t="s">
        <v>6416</v>
      </c>
      <c r="H3613" s="849">
        <v>20.419999999999998</v>
      </c>
      <c r="I3613" s="849">
        <v>2808.51</v>
      </c>
      <c r="J3613" s="832"/>
      <c r="K3613" s="832">
        <v>137.53721841332029</v>
      </c>
      <c r="L3613" s="849"/>
      <c r="M3613" s="849"/>
      <c r="N3613" s="832"/>
      <c r="O3613" s="832"/>
      <c r="P3613" s="849"/>
      <c r="Q3613" s="849"/>
      <c r="R3613" s="837"/>
      <c r="S3613" s="850"/>
    </row>
    <row r="3614" spans="1:19" ht="14.45" customHeight="1" x14ac:dyDescent="0.2">
      <c r="A3614" s="831" t="s">
        <v>6366</v>
      </c>
      <c r="B3614" s="832" t="s">
        <v>6743</v>
      </c>
      <c r="C3614" s="832" t="s">
        <v>622</v>
      </c>
      <c r="D3614" s="832" t="s">
        <v>3288</v>
      </c>
      <c r="E3614" s="832" t="s">
        <v>6368</v>
      </c>
      <c r="F3614" s="832" t="s">
        <v>6417</v>
      </c>
      <c r="G3614" s="832" t="s">
        <v>6416</v>
      </c>
      <c r="H3614" s="849">
        <v>30.5</v>
      </c>
      <c r="I3614" s="849">
        <v>20973.599999999999</v>
      </c>
      <c r="J3614" s="832"/>
      <c r="K3614" s="832">
        <v>687.65901639344258</v>
      </c>
      <c r="L3614" s="849"/>
      <c r="M3614" s="849"/>
      <c r="N3614" s="832"/>
      <c r="O3614" s="832"/>
      <c r="P3614" s="849"/>
      <c r="Q3614" s="849"/>
      <c r="R3614" s="837"/>
      <c r="S3614" s="850"/>
    </row>
    <row r="3615" spans="1:19" ht="14.45" customHeight="1" x14ac:dyDescent="0.2">
      <c r="A3615" s="831" t="s">
        <v>6366</v>
      </c>
      <c r="B3615" s="832" t="s">
        <v>6743</v>
      </c>
      <c r="C3615" s="832" t="s">
        <v>622</v>
      </c>
      <c r="D3615" s="832" t="s">
        <v>3288</v>
      </c>
      <c r="E3615" s="832" t="s">
        <v>6368</v>
      </c>
      <c r="F3615" s="832" t="s">
        <v>6421</v>
      </c>
      <c r="G3615" s="832" t="s">
        <v>2258</v>
      </c>
      <c r="H3615" s="849"/>
      <c r="I3615" s="849"/>
      <c r="J3615" s="832"/>
      <c r="K3615" s="832"/>
      <c r="L3615" s="849"/>
      <c r="M3615" s="849"/>
      <c r="N3615" s="832"/>
      <c r="O3615" s="832"/>
      <c r="P3615" s="849">
        <v>1</v>
      </c>
      <c r="Q3615" s="849">
        <v>1290.8599999999999</v>
      </c>
      <c r="R3615" s="837"/>
      <c r="S3615" s="850">
        <v>1290.8599999999999</v>
      </c>
    </row>
    <row r="3616" spans="1:19" ht="14.45" customHeight="1" x14ac:dyDescent="0.2">
      <c r="A3616" s="831" t="s">
        <v>6366</v>
      </c>
      <c r="B3616" s="832" t="s">
        <v>6743</v>
      </c>
      <c r="C3616" s="832" t="s">
        <v>622</v>
      </c>
      <c r="D3616" s="832" t="s">
        <v>3288</v>
      </c>
      <c r="E3616" s="832" t="s">
        <v>6368</v>
      </c>
      <c r="F3616" s="832" t="s">
        <v>6423</v>
      </c>
      <c r="G3616" s="832" t="s">
        <v>1445</v>
      </c>
      <c r="H3616" s="849">
        <v>20.2</v>
      </c>
      <c r="I3616" s="849">
        <v>3679.43</v>
      </c>
      <c r="J3616" s="832">
        <v>1.2594145553372535</v>
      </c>
      <c r="K3616" s="832">
        <v>182.15</v>
      </c>
      <c r="L3616" s="849">
        <v>16.399999999999999</v>
      </c>
      <c r="M3616" s="849">
        <v>2921.54</v>
      </c>
      <c r="N3616" s="832">
        <v>1</v>
      </c>
      <c r="O3616" s="832">
        <v>178.14268292682928</v>
      </c>
      <c r="P3616" s="849">
        <v>0.6</v>
      </c>
      <c r="Q3616" s="849">
        <v>105.24</v>
      </c>
      <c r="R3616" s="837">
        <v>3.6022097934650901E-2</v>
      </c>
      <c r="S3616" s="850">
        <v>175.4</v>
      </c>
    </row>
    <row r="3617" spans="1:19" ht="14.45" customHeight="1" x14ac:dyDescent="0.2">
      <c r="A3617" s="831" t="s">
        <v>6366</v>
      </c>
      <c r="B3617" s="832" t="s">
        <v>6743</v>
      </c>
      <c r="C3617" s="832" t="s">
        <v>622</v>
      </c>
      <c r="D3617" s="832" t="s">
        <v>3288</v>
      </c>
      <c r="E3617" s="832" t="s">
        <v>6368</v>
      </c>
      <c r="F3617" s="832" t="s">
        <v>6424</v>
      </c>
      <c r="G3617" s="832" t="s">
        <v>881</v>
      </c>
      <c r="H3617" s="849">
        <v>27.200000000000003</v>
      </c>
      <c r="I3617" s="849">
        <v>1944.56</v>
      </c>
      <c r="J3617" s="832">
        <v>2.2712577088394688</v>
      </c>
      <c r="K3617" s="832">
        <v>71.491176470588229</v>
      </c>
      <c r="L3617" s="849">
        <v>12.000000000000002</v>
      </c>
      <c r="M3617" s="849">
        <v>856.16000000000008</v>
      </c>
      <c r="N3617" s="832">
        <v>1</v>
      </c>
      <c r="O3617" s="832">
        <v>71.346666666666664</v>
      </c>
      <c r="P3617" s="849">
        <v>0.2</v>
      </c>
      <c r="Q3617" s="849">
        <v>12.08</v>
      </c>
      <c r="R3617" s="837">
        <v>1.4109512240702671E-2</v>
      </c>
      <c r="S3617" s="850">
        <v>60.4</v>
      </c>
    </row>
    <row r="3618" spans="1:19" ht="14.45" customHeight="1" x14ac:dyDescent="0.2">
      <c r="A3618" s="831" t="s">
        <v>6366</v>
      </c>
      <c r="B3618" s="832" t="s">
        <v>6743</v>
      </c>
      <c r="C3618" s="832" t="s">
        <v>622</v>
      </c>
      <c r="D3618" s="832" t="s">
        <v>3288</v>
      </c>
      <c r="E3618" s="832" t="s">
        <v>6368</v>
      </c>
      <c r="F3618" s="832" t="s">
        <v>6425</v>
      </c>
      <c r="G3618" s="832" t="s">
        <v>3373</v>
      </c>
      <c r="H3618" s="849">
        <v>1.21</v>
      </c>
      <c r="I3618" s="849">
        <v>684.42</v>
      </c>
      <c r="J3618" s="832">
        <v>2.4328878145883692</v>
      </c>
      <c r="K3618" s="832">
        <v>565.63636363636363</v>
      </c>
      <c r="L3618" s="849">
        <v>0.41000000000000003</v>
      </c>
      <c r="M3618" s="849">
        <v>281.32</v>
      </c>
      <c r="N3618" s="832">
        <v>1</v>
      </c>
      <c r="O3618" s="832">
        <v>686.14634146341461</v>
      </c>
      <c r="P3618" s="849"/>
      <c r="Q3618" s="849"/>
      <c r="R3618" s="837"/>
      <c r="S3618" s="850"/>
    </row>
    <row r="3619" spans="1:19" ht="14.45" customHeight="1" x14ac:dyDescent="0.2">
      <c r="A3619" s="831" t="s">
        <v>6366</v>
      </c>
      <c r="B3619" s="832" t="s">
        <v>6743</v>
      </c>
      <c r="C3619" s="832" t="s">
        <v>622</v>
      </c>
      <c r="D3619" s="832" t="s">
        <v>3288</v>
      </c>
      <c r="E3619" s="832" t="s">
        <v>6368</v>
      </c>
      <c r="F3619" s="832" t="s">
        <v>6426</v>
      </c>
      <c r="G3619" s="832" t="s">
        <v>3373</v>
      </c>
      <c r="H3619" s="849">
        <v>3.22</v>
      </c>
      <c r="I3619" s="849">
        <v>491.45</v>
      </c>
      <c r="J3619" s="832">
        <v>2.8647624599242203</v>
      </c>
      <c r="K3619" s="832">
        <v>152.62422360248445</v>
      </c>
      <c r="L3619" s="849">
        <v>1</v>
      </c>
      <c r="M3619" s="849">
        <v>171.55</v>
      </c>
      <c r="N3619" s="832">
        <v>1</v>
      </c>
      <c r="O3619" s="832">
        <v>171.55</v>
      </c>
      <c r="P3619" s="849"/>
      <c r="Q3619" s="849"/>
      <c r="R3619" s="837"/>
      <c r="S3619" s="850"/>
    </row>
    <row r="3620" spans="1:19" ht="14.45" customHeight="1" x14ac:dyDescent="0.2">
      <c r="A3620" s="831" t="s">
        <v>6366</v>
      </c>
      <c r="B3620" s="832" t="s">
        <v>6743</v>
      </c>
      <c r="C3620" s="832" t="s">
        <v>622</v>
      </c>
      <c r="D3620" s="832" t="s">
        <v>3288</v>
      </c>
      <c r="E3620" s="832" t="s">
        <v>6368</v>
      </c>
      <c r="F3620" s="832" t="s">
        <v>6427</v>
      </c>
      <c r="G3620" s="832" t="s">
        <v>3373</v>
      </c>
      <c r="H3620" s="849">
        <v>14.329999999999998</v>
      </c>
      <c r="I3620" s="849">
        <v>3938.92</v>
      </c>
      <c r="J3620" s="832">
        <v>2.2689369938134356</v>
      </c>
      <c r="K3620" s="832">
        <v>274.87229588276347</v>
      </c>
      <c r="L3620" s="849">
        <v>5.0599999999999996</v>
      </c>
      <c r="M3620" s="849">
        <v>1736.02</v>
      </c>
      <c r="N3620" s="832">
        <v>1</v>
      </c>
      <c r="O3620" s="832">
        <v>343.08695652173913</v>
      </c>
      <c r="P3620" s="849"/>
      <c r="Q3620" s="849"/>
      <c r="R3620" s="837"/>
      <c r="S3620" s="850"/>
    </row>
    <row r="3621" spans="1:19" ht="14.45" customHeight="1" x14ac:dyDescent="0.2">
      <c r="A3621" s="831" t="s">
        <v>6366</v>
      </c>
      <c r="B3621" s="832" t="s">
        <v>6743</v>
      </c>
      <c r="C3621" s="832" t="s">
        <v>622</v>
      </c>
      <c r="D3621" s="832" t="s">
        <v>3288</v>
      </c>
      <c r="E3621" s="832" t="s">
        <v>6368</v>
      </c>
      <c r="F3621" s="832" t="s">
        <v>6428</v>
      </c>
      <c r="G3621" s="832" t="s">
        <v>1559</v>
      </c>
      <c r="H3621" s="849">
        <v>2</v>
      </c>
      <c r="I3621" s="849">
        <v>119.9</v>
      </c>
      <c r="J3621" s="832">
        <v>13.426651735722286</v>
      </c>
      <c r="K3621" s="832">
        <v>59.95</v>
      </c>
      <c r="L3621" s="849">
        <v>0.2</v>
      </c>
      <c r="M3621" s="849">
        <v>8.93</v>
      </c>
      <c r="N3621" s="832">
        <v>1</v>
      </c>
      <c r="O3621" s="832">
        <v>44.65</v>
      </c>
      <c r="P3621" s="849"/>
      <c r="Q3621" s="849"/>
      <c r="R3621" s="837"/>
      <c r="S3621" s="850"/>
    </row>
    <row r="3622" spans="1:19" ht="14.45" customHeight="1" x14ac:dyDescent="0.2">
      <c r="A3622" s="831" t="s">
        <v>6366</v>
      </c>
      <c r="B3622" s="832" t="s">
        <v>6743</v>
      </c>
      <c r="C3622" s="832" t="s">
        <v>622</v>
      </c>
      <c r="D3622" s="832" t="s">
        <v>3288</v>
      </c>
      <c r="E3622" s="832" t="s">
        <v>6368</v>
      </c>
      <c r="F3622" s="832" t="s">
        <v>6430</v>
      </c>
      <c r="G3622" s="832" t="s">
        <v>6431</v>
      </c>
      <c r="H3622" s="849">
        <v>0.02</v>
      </c>
      <c r="I3622" s="849">
        <v>5.53</v>
      </c>
      <c r="J3622" s="832"/>
      <c r="K3622" s="832">
        <v>276.5</v>
      </c>
      <c r="L3622" s="849"/>
      <c r="M3622" s="849"/>
      <c r="N3622" s="832"/>
      <c r="O3622" s="832"/>
      <c r="P3622" s="849"/>
      <c r="Q3622" s="849"/>
      <c r="R3622" s="837"/>
      <c r="S3622" s="850"/>
    </row>
    <row r="3623" spans="1:19" ht="14.45" customHeight="1" x14ac:dyDescent="0.2">
      <c r="A3623" s="831" t="s">
        <v>6366</v>
      </c>
      <c r="B3623" s="832" t="s">
        <v>6743</v>
      </c>
      <c r="C3623" s="832" t="s">
        <v>622</v>
      </c>
      <c r="D3623" s="832" t="s">
        <v>3288</v>
      </c>
      <c r="E3623" s="832" t="s">
        <v>6368</v>
      </c>
      <c r="F3623" s="832" t="s">
        <v>6432</v>
      </c>
      <c r="G3623" s="832" t="s">
        <v>6433</v>
      </c>
      <c r="H3623" s="849">
        <v>6</v>
      </c>
      <c r="I3623" s="849">
        <v>703.8</v>
      </c>
      <c r="J3623" s="832">
        <v>0.7142857142857143</v>
      </c>
      <c r="K3623" s="832">
        <v>117.3</v>
      </c>
      <c r="L3623" s="849">
        <v>8.4</v>
      </c>
      <c r="M3623" s="849">
        <v>985.31999999999994</v>
      </c>
      <c r="N3623" s="832">
        <v>1</v>
      </c>
      <c r="O3623" s="832">
        <v>117.29999999999998</v>
      </c>
      <c r="P3623" s="849">
        <v>2.2000000000000002</v>
      </c>
      <c r="Q3623" s="849">
        <v>258.06</v>
      </c>
      <c r="R3623" s="837">
        <v>0.26190476190476192</v>
      </c>
      <c r="S3623" s="850">
        <v>117.3</v>
      </c>
    </row>
    <row r="3624" spans="1:19" ht="14.45" customHeight="1" x14ac:dyDescent="0.2">
      <c r="A3624" s="831" t="s">
        <v>6366</v>
      </c>
      <c r="B3624" s="832" t="s">
        <v>6743</v>
      </c>
      <c r="C3624" s="832" t="s">
        <v>622</v>
      </c>
      <c r="D3624" s="832" t="s">
        <v>3288</v>
      </c>
      <c r="E3624" s="832" t="s">
        <v>6368</v>
      </c>
      <c r="F3624" s="832" t="s">
        <v>6434</v>
      </c>
      <c r="G3624" s="832" t="s">
        <v>1451</v>
      </c>
      <c r="H3624" s="849">
        <v>2</v>
      </c>
      <c r="I3624" s="849">
        <v>179</v>
      </c>
      <c r="J3624" s="832">
        <v>1.2163631421581955</v>
      </c>
      <c r="K3624" s="832">
        <v>89.5</v>
      </c>
      <c r="L3624" s="849">
        <v>1.8</v>
      </c>
      <c r="M3624" s="849">
        <v>147.15999999999997</v>
      </c>
      <c r="N3624" s="832">
        <v>1</v>
      </c>
      <c r="O3624" s="832">
        <v>81.755555555555532</v>
      </c>
      <c r="P3624" s="849"/>
      <c r="Q3624" s="849"/>
      <c r="R3624" s="837"/>
      <c r="S3624" s="850"/>
    </row>
    <row r="3625" spans="1:19" ht="14.45" customHeight="1" x14ac:dyDescent="0.2">
      <c r="A3625" s="831" t="s">
        <v>6366</v>
      </c>
      <c r="B3625" s="832" t="s">
        <v>6743</v>
      </c>
      <c r="C3625" s="832" t="s">
        <v>622</v>
      </c>
      <c r="D3625" s="832" t="s">
        <v>3288</v>
      </c>
      <c r="E3625" s="832" t="s">
        <v>6368</v>
      </c>
      <c r="F3625" s="832" t="s">
        <v>6437</v>
      </c>
      <c r="G3625" s="832" t="s">
        <v>2028</v>
      </c>
      <c r="H3625" s="849"/>
      <c r="I3625" s="849"/>
      <c r="J3625" s="832"/>
      <c r="K3625" s="832"/>
      <c r="L3625" s="849">
        <v>0.1</v>
      </c>
      <c r="M3625" s="849">
        <v>2068.8000000000002</v>
      </c>
      <c r="N3625" s="832">
        <v>1</v>
      </c>
      <c r="O3625" s="832">
        <v>20688</v>
      </c>
      <c r="P3625" s="849"/>
      <c r="Q3625" s="849"/>
      <c r="R3625" s="837"/>
      <c r="S3625" s="850"/>
    </row>
    <row r="3626" spans="1:19" ht="14.45" customHeight="1" x14ac:dyDescent="0.2">
      <c r="A3626" s="831" t="s">
        <v>6366</v>
      </c>
      <c r="B3626" s="832" t="s">
        <v>6743</v>
      </c>
      <c r="C3626" s="832" t="s">
        <v>622</v>
      </c>
      <c r="D3626" s="832" t="s">
        <v>3288</v>
      </c>
      <c r="E3626" s="832" t="s">
        <v>6368</v>
      </c>
      <c r="F3626" s="832" t="s">
        <v>6438</v>
      </c>
      <c r="G3626" s="832" t="s">
        <v>1936</v>
      </c>
      <c r="H3626" s="849">
        <v>0.06</v>
      </c>
      <c r="I3626" s="849">
        <v>12.04</v>
      </c>
      <c r="J3626" s="832">
        <v>0.33333333333333331</v>
      </c>
      <c r="K3626" s="832">
        <v>200.66666666666666</v>
      </c>
      <c r="L3626" s="849">
        <v>0.18</v>
      </c>
      <c r="M3626" s="849">
        <v>36.119999999999997</v>
      </c>
      <c r="N3626" s="832">
        <v>1</v>
      </c>
      <c r="O3626" s="832">
        <v>200.66666666666666</v>
      </c>
      <c r="P3626" s="849"/>
      <c r="Q3626" s="849"/>
      <c r="R3626" s="837"/>
      <c r="S3626" s="850"/>
    </row>
    <row r="3627" spans="1:19" ht="14.45" customHeight="1" x14ac:dyDescent="0.2">
      <c r="A3627" s="831" t="s">
        <v>6366</v>
      </c>
      <c r="B3627" s="832" t="s">
        <v>6743</v>
      </c>
      <c r="C3627" s="832" t="s">
        <v>622</v>
      </c>
      <c r="D3627" s="832" t="s">
        <v>3288</v>
      </c>
      <c r="E3627" s="832" t="s">
        <v>6368</v>
      </c>
      <c r="F3627" s="832" t="s">
        <v>6439</v>
      </c>
      <c r="G3627" s="832" t="s">
        <v>2816</v>
      </c>
      <c r="H3627" s="849">
        <v>23.76</v>
      </c>
      <c r="I3627" s="849">
        <v>55904.72</v>
      </c>
      <c r="J3627" s="832">
        <v>1.8857157120488746</v>
      </c>
      <c r="K3627" s="832">
        <v>2352.8922558922559</v>
      </c>
      <c r="L3627" s="849">
        <v>12.600000000000001</v>
      </c>
      <c r="M3627" s="849">
        <v>29646.420000000002</v>
      </c>
      <c r="N3627" s="832">
        <v>1</v>
      </c>
      <c r="O3627" s="832">
        <v>2352.890476190476</v>
      </c>
      <c r="P3627" s="849"/>
      <c r="Q3627" s="849"/>
      <c r="R3627" s="837"/>
      <c r="S3627" s="850"/>
    </row>
    <row r="3628" spans="1:19" ht="14.45" customHeight="1" x14ac:dyDescent="0.2">
      <c r="A3628" s="831" t="s">
        <v>6366</v>
      </c>
      <c r="B3628" s="832" t="s">
        <v>6743</v>
      </c>
      <c r="C3628" s="832" t="s">
        <v>622</v>
      </c>
      <c r="D3628" s="832" t="s">
        <v>3288</v>
      </c>
      <c r="E3628" s="832" t="s">
        <v>6368</v>
      </c>
      <c r="F3628" s="832" t="s">
        <v>6442</v>
      </c>
      <c r="G3628" s="832" t="s">
        <v>6443</v>
      </c>
      <c r="H3628" s="849">
        <v>0.47000000000000008</v>
      </c>
      <c r="I3628" s="849">
        <v>233.95</v>
      </c>
      <c r="J3628" s="832"/>
      <c r="K3628" s="832">
        <v>497.76595744680839</v>
      </c>
      <c r="L3628" s="849"/>
      <c r="M3628" s="849"/>
      <c r="N3628" s="832"/>
      <c r="O3628" s="832"/>
      <c r="P3628" s="849"/>
      <c r="Q3628" s="849"/>
      <c r="R3628" s="837"/>
      <c r="S3628" s="850"/>
    </row>
    <row r="3629" spans="1:19" ht="14.45" customHeight="1" x14ac:dyDescent="0.2">
      <c r="A3629" s="831" t="s">
        <v>6366</v>
      </c>
      <c r="B3629" s="832" t="s">
        <v>6743</v>
      </c>
      <c r="C3629" s="832" t="s">
        <v>622</v>
      </c>
      <c r="D3629" s="832" t="s">
        <v>3288</v>
      </c>
      <c r="E3629" s="832" t="s">
        <v>6368</v>
      </c>
      <c r="F3629" s="832" t="s">
        <v>6444</v>
      </c>
      <c r="G3629" s="832" t="s">
        <v>6443</v>
      </c>
      <c r="H3629" s="849">
        <v>9.8999999999999986</v>
      </c>
      <c r="I3629" s="849">
        <v>1642.6099999999997</v>
      </c>
      <c r="J3629" s="832"/>
      <c r="K3629" s="832">
        <v>165.920202020202</v>
      </c>
      <c r="L3629" s="849"/>
      <c r="M3629" s="849"/>
      <c r="N3629" s="832"/>
      <c r="O3629" s="832"/>
      <c r="P3629" s="849"/>
      <c r="Q3629" s="849"/>
      <c r="R3629" s="837"/>
      <c r="S3629" s="850"/>
    </row>
    <row r="3630" spans="1:19" ht="14.45" customHeight="1" x14ac:dyDescent="0.2">
      <c r="A3630" s="831" t="s">
        <v>6366</v>
      </c>
      <c r="B3630" s="832" t="s">
        <v>6743</v>
      </c>
      <c r="C3630" s="832" t="s">
        <v>622</v>
      </c>
      <c r="D3630" s="832" t="s">
        <v>3288</v>
      </c>
      <c r="E3630" s="832" t="s">
        <v>6368</v>
      </c>
      <c r="F3630" s="832" t="s">
        <v>6449</v>
      </c>
      <c r="G3630" s="832" t="s">
        <v>6448</v>
      </c>
      <c r="H3630" s="849">
        <v>2</v>
      </c>
      <c r="I3630" s="849">
        <v>2862.7</v>
      </c>
      <c r="J3630" s="832"/>
      <c r="K3630" s="832">
        <v>1431.35</v>
      </c>
      <c r="L3630" s="849"/>
      <c r="M3630" s="849"/>
      <c r="N3630" s="832"/>
      <c r="O3630" s="832"/>
      <c r="P3630" s="849"/>
      <c r="Q3630" s="849"/>
      <c r="R3630" s="837"/>
      <c r="S3630" s="850"/>
    </row>
    <row r="3631" spans="1:19" ht="14.45" customHeight="1" x14ac:dyDescent="0.2">
      <c r="A3631" s="831" t="s">
        <v>6366</v>
      </c>
      <c r="B3631" s="832" t="s">
        <v>6743</v>
      </c>
      <c r="C3631" s="832" t="s">
        <v>622</v>
      </c>
      <c r="D3631" s="832" t="s">
        <v>3288</v>
      </c>
      <c r="E3631" s="832" t="s">
        <v>6368</v>
      </c>
      <c r="F3631" s="832" t="s">
        <v>6458</v>
      </c>
      <c r="G3631" s="832" t="s">
        <v>2797</v>
      </c>
      <c r="H3631" s="849">
        <v>22.14</v>
      </c>
      <c r="I3631" s="849">
        <v>5840.06</v>
      </c>
      <c r="J3631" s="832">
        <v>1.2989832891075588</v>
      </c>
      <c r="K3631" s="832">
        <v>263.77868112014454</v>
      </c>
      <c r="L3631" s="849">
        <v>22.32</v>
      </c>
      <c r="M3631" s="849">
        <v>4495.87</v>
      </c>
      <c r="N3631" s="832">
        <v>1</v>
      </c>
      <c r="O3631" s="832">
        <v>201.42786738351253</v>
      </c>
      <c r="P3631" s="849"/>
      <c r="Q3631" s="849"/>
      <c r="R3631" s="837"/>
      <c r="S3631" s="850"/>
    </row>
    <row r="3632" spans="1:19" ht="14.45" customHeight="1" x14ac:dyDescent="0.2">
      <c r="A3632" s="831" t="s">
        <v>6366</v>
      </c>
      <c r="B3632" s="832" t="s">
        <v>6743</v>
      </c>
      <c r="C3632" s="832" t="s">
        <v>622</v>
      </c>
      <c r="D3632" s="832" t="s">
        <v>3288</v>
      </c>
      <c r="E3632" s="832" t="s">
        <v>6368</v>
      </c>
      <c r="F3632" s="832" t="s">
        <v>6466</v>
      </c>
      <c r="G3632" s="832" t="s">
        <v>6467</v>
      </c>
      <c r="H3632" s="849">
        <v>5</v>
      </c>
      <c r="I3632" s="849">
        <v>33558.1</v>
      </c>
      <c r="J3632" s="832">
        <v>0.625</v>
      </c>
      <c r="K3632" s="832">
        <v>6711.62</v>
      </c>
      <c r="L3632" s="849">
        <v>8</v>
      </c>
      <c r="M3632" s="849">
        <v>53692.959999999999</v>
      </c>
      <c r="N3632" s="832">
        <v>1</v>
      </c>
      <c r="O3632" s="832">
        <v>6711.62</v>
      </c>
      <c r="P3632" s="849">
        <v>2</v>
      </c>
      <c r="Q3632" s="849">
        <v>13413.2</v>
      </c>
      <c r="R3632" s="837">
        <v>0.24981301086771898</v>
      </c>
      <c r="S3632" s="850">
        <v>6706.6</v>
      </c>
    </row>
    <row r="3633" spans="1:19" ht="14.45" customHeight="1" x14ac:dyDescent="0.2">
      <c r="A3633" s="831" t="s">
        <v>6366</v>
      </c>
      <c r="B3633" s="832" t="s">
        <v>6743</v>
      </c>
      <c r="C3633" s="832" t="s">
        <v>622</v>
      </c>
      <c r="D3633" s="832" t="s">
        <v>3288</v>
      </c>
      <c r="E3633" s="832" t="s">
        <v>6368</v>
      </c>
      <c r="F3633" s="832" t="s">
        <v>6468</v>
      </c>
      <c r="G3633" s="832" t="s">
        <v>2797</v>
      </c>
      <c r="H3633" s="849">
        <v>3.41</v>
      </c>
      <c r="I3633" s="849">
        <v>8995.02</v>
      </c>
      <c r="J3633" s="832">
        <v>0.68066536310143588</v>
      </c>
      <c r="K3633" s="832">
        <v>2637.8357771260999</v>
      </c>
      <c r="L3633" s="849">
        <v>5.78</v>
      </c>
      <c r="M3633" s="849">
        <v>13215.04</v>
      </c>
      <c r="N3633" s="832">
        <v>1</v>
      </c>
      <c r="O3633" s="832">
        <v>2286.339100346021</v>
      </c>
      <c r="P3633" s="849"/>
      <c r="Q3633" s="849"/>
      <c r="R3633" s="837"/>
      <c r="S3633" s="850"/>
    </row>
    <row r="3634" spans="1:19" ht="14.45" customHeight="1" x14ac:dyDescent="0.2">
      <c r="A3634" s="831" t="s">
        <v>6366</v>
      </c>
      <c r="B3634" s="832" t="s">
        <v>6743</v>
      </c>
      <c r="C3634" s="832" t="s">
        <v>622</v>
      </c>
      <c r="D3634" s="832" t="s">
        <v>3288</v>
      </c>
      <c r="E3634" s="832" t="s">
        <v>6368</v>
      </c>
      <c r="F3634" s="832" t="s">
        <v>6469</v>
      </c>
      <c r="G3634" s="832" t="s">
        <v>2797</v>
      </c>
      <c r="H3634" s="849">
        <v>9</v>
      </c>
      <c r="I3634" s="849">
        <v>11870.19</v>
      </c>
      <c r="J3634" s="832">
        <v>1.6327768867418437</v>
      </c>
      <c r="K3634" s="832">
        <v>1318.91</v>
      </c>
      <c r="L3634" s="849">
        <v>8</v>
      </c>
      <c r="M3634" s="849">
        <v>7269.9400000000005</v>
      </c>
      <c r="N3634" s="832">
        <v>1</v>
      </c>
      <c r="O3634" s="832">
        <v>908.74250000000006</v>
      </c>
      <c r="P3634" s="849"/>
      <c r="Q3634" s="849"/>
      <c r="R3634" s="837"/>
      <c r="S3634" s="850"/>
    </row>
    <row r="3635" spans="1:19" ht="14.45" customHeight="1" x14ac:dyDescent="0.2">
      <c r="A3635" s="831" t="s">
        <v>6366</v>
      </c>
      <c r="B3635" s="832" t="s">
        <v>6743</v>
      </c>
      <c r="C3635" s="832" t="s">
        <v>622</v>
      </c>
      <c r="D3635" s="832" t="s">
        <v>3288</v>
      </c>
      <c r="E3635" s="832" t="s">
        <v>6368</v>
      </c>
      <c r="F3635" s="832" t="s">
        <v>6472</v>
      </c>
      <c r="G3635" s="832" t="s">
        <v>2831</v>
      </c>
      <c r="H3635" s="849">
        <v>0.4</v>
      </c>
      <c r="I3635" s="849">
        <v>2692.58</v>
      </c>
      <c r="J3635" s="832">
        <v>1.8531049338958439</v>
      </c>
      <c r="K3635" s="832">
        <v>6731.45</v>
      </c>
      <c r="L3635" s="849">
        <v>0.4</v>
      </c>
      <c r="M3635" s="849">
        <v>1453.01</v>
      </c>
      <c r="N3635" s="832">
        <v>1</v>
      </c>
      <c r="O3635" s="832">
        <v>3632.5249999999996</v>
      </c>
      <c r="P3635" s="849"/>
      <c r="Q3635" s="849"/>
      <c r="R3635" s="837"/>
      <c r="S3635" s="850"/>
    </row>
    <row r="3636" spans="1:19" ht="14.45" customHeight="1" x14ac:dyDescent="0.2">
      <c r="A3636" s="831" t="s">
        <v>6366</v>
      </c>
      <c r="B3636" s="832" t="s">
        <v>6743</v>
      </c>
      <c r="C3636" s="832" t="s">
        <v>622</v>
      </c>
      <c r="D3636" s="832" t="s">
        <v>3288</v>
      </c>
      <c r="E3636" s="832" t="s">
        <v>6368</v>
      </c>
      <c r="F3636" s="832" t="s">
        <v>6476</v>
      </c>
      <c r="G3636" s="832" t="s">
        <v>6477</v>
      </c>
      <c r="H3636" s="849">
        <v>3</v>
      </c>
      <c r="I3636" s="849">
        <v>11399.64</v>
      </c>
      <c r="J3636" s="832">
        <v>2.9999999999999996</v>
      </c>
      <c r="K3636" s="832">
        <v>3799.8799999999997</v>
      </c>
      <c r="L3636" s="849">
        <v>1</v>
      </c>
      <c r="M3636" s="849">
        <v>3799.88</v>
      </c>
      <c r="N3636" s="832">
        <v>1</v>
      </c>
      <c r="O3636" s="832">
        <v>3799.88</v>
      </c>
      <c r="P3636" s="849"/>
      <c r="Q3636" s="849"/>
      <c r="R3636" s="837"/>
      <c r="S3636" s="850"/>
    </row>
    <row r="3637" spans="1:19" ht="14.45" customHeight="1" x14ac:dyDescent="0.2">
      <c r="A3637" s="831" t="s">
        <v>6366</v>
      </c>
      <c r="B3637" s="832" t="s">
        <v>6743</v>
      </c>
      <c r="C3637" s="832" t="s">
        <v>622</v>
      </c>
      <c r="D3637" s="832" t="s">
        <v>3288</v>
      </c>
      <c r="E3637" s="832" t="s">
        <v>6368</v>
      </c>
      <c r="F3637" s="832" t="s">
        <v>6487</v>
      </c>
      <c r="G3637" s="832" t="s">
        <v>6488</v>
      </c>
      <c r="H3637" s="849">
        <v>19.490000000000002</v>
      </c>
      <c r="I3637" s="849">
        <v>21128.890000000003</v>
      </c>
      <c r="J3637" s="832">
        <v>11.086450522869303</v>
      </c>
      <c r="K3637" s="832">
        <v>1084.0887634684454</v>
      </c>
      <c r="L3637" s="849">
        <v>1.7800000000000002</v>
      </c>
      <c r="M3637" s="849">
        <v>1905.83</v>
      </c>
      <c r="N3637" s="832">
        <v>1</v>
      </c>
      <c r="O3637" s="832">
        <v>1070.6910112359549</v>
      </c>
      <c r="P3637" s="849">
        <v>0.89</v>
      </c>
      <c r="Q3637" s="849">
        <v>467.96</v>
      </c>
      <c r="R3637" s="837">
        <v>0.24554131270889848</v>
      </c>
      <c r="S3637" s="850">
        <v>525.79775280898878</v>
      </c>
    </row>
    <row r="3638" spans="1:19" ht="14.45" customHeight="1" x14ac:dyDescent="0.2">
      <c r="A3638" s="831" t="s">
        <v>6366</v>
      </c>
      <c r="B3638" s="832" t="s">
        <v>6743</v>
      </c>
      <c r="C3638" s="832" t="s">
        <v>622</v>
      </c>
      <c r="D3638" s="832" t="s">
        <v>3288</v>
      </c>
      <c r="E3638" s="832" t="s">
        <v>6368</v>
      </c>
      <c r="F3638" s="832" t="s">
        <v>6489</v>
      </c>
      <c r="G3638" s="832" t="s">
        <v>6488</v>
      </c>
      <c r="H3638" s="849">
        <v>38.449999999999996</v>
      </c>
      <c r="I3638" s="849">
        <v>13894.539999999999</v>
      </c>
      <c r="J3638" s="832">
        <v>4.2760588173743912</v>
      </c>
      <c r="K3638" s="832">
        <v>361.36644993498049</v>
      </c>
      <c r="L3638" s="849">
        <v>10.59</v>
      </c>
      <c r="M3638" s="849">
        <v>3249.3799999999997</v>
      </c>
      <c r="N3638" s="832">
        <v>1</v>
      </c>
      <c r="O3638" s="832">
        <v>306.83474976392819</v>
      </c>
      <c r="P3638" s="849"/>
      <c r="Q3638" s="849"/>
      <c r="R3638" s="837"/>
      <c r="S3638" s="850"/>
    </row>
    <row r="3639" spans="1:19" ht="14.45" customHeight="1" x14ac:dyDescent="0.2">
      <c r="A3639" s="831" t="s">
        <v>6366</v>
      </c>
      <c r="B3639" s="832" t="s">
        <v>6743</v>
      </c>
      <c r="C3639" s="832" t="s">
        <v>622</v>
      </c>
      <c r="D3639" s="832" t="s">
        <v>3288</v>
      </c>
      <c r="E3639" s="832" t="s">
        <v>6368</v>
      </c>
      <c r="F3639" s="832" t="s">
        <v>6490</v>
      </c>
      <c r="G3639" s="832" t="s">
        <v>6488</v>
      </c>
      <c r="H3639" s="849">
        <v>36.739999999999995</v>
      </c>
      <c r="I3639" s="849">
        <v>4425.1900000000005</v>
      </c>
      <c r="J3639" s="832">
        <v>3.2821975315967489</v>
      </c>
      <c r="K3639" s="832">
        <v>120.44610778443116</v>
      </c>
      <c r="L3639" s="849">
        <v>13.39</v>
      </c>
      <c r="M3639" s="849">
        <v>1348.24</v>
      </c>
      <c r="N3639" s="832">
        <v>1</v>
      </c>
      <c r="O3639" s="832">
        <v>100.69006721433905</v>
      </c>
      <c r="P3639" s="849"/>
      <c r="Q3639" s="849"/>
      <c r="R3639" s="837"/>
      <c r="S3639" s="850"/>
    </row>
    <row r="3640" spans="1:19" ht="14.45" customHeight="1" x14ac:dyDescent="0.2">
      <c r="A3640" s="831" t="s">
        <v>6366</v>
      </c>
      <c r="B3640" s="832" t="s">
        <v>6743</v>
      </c>
      <c r="C3640" s="832" t="s">
        <v>622</v>
      </c>
      <c r="D3640" s="832" t="s">
        <v>3288</v>
      </c>
      <c r="E3640" s="832" t="s">
        <v>6368</v>
      </c>
      <c r="F3640" s="832" t="s">
        <v>6491</v>
      </c>
      <c r="G3640" s="832" t="s">
        <v>6488</v>
      </c>
      <c r="H3640" s="849">
        <v>5</v>
      </c>
      <c r="I3640" s="849">
        <v>7227.35</v>
      </c>
      <c r="J3640" s="832">
        <v>3.7894883101493808</v>
      </c>
      <c r="K3640" s="832">
        <v>1445.47</v>
      </c>
      <c r="L3640" s="849">
        <v>2.31</v>
      </c>
      <c r="M3640" s="849">
        <v>1907.21</v>
      </c>
      <c r="N3640" s="832">
        <v>1</v>
      </c>
      <c r="O3640" s="832">
        <v>825.63203463203467</v>
      </c>
      <c r="P3640" s="849"/>
      <c r="Q3640" s="849"/>
      <c r="R3640" s="837"/>
      <c r="S3640" s="850"/>
    </row>
    <row r="3641" spans="1:19" ht="14.45" customHeight="1" x14ac:dyDescent="0.2">
      <c r="A3641" s="831" t="s">
        <v>6366</v>
      </c>
      <c r="B3641" s="832" t="s">
        <v>6743</v>
      </c>
      <c r="C3641" s="832" t="s">
        <v>622</v>
      </c>
      <c r="D3641" s="832" t="s">
        <v>3288</v>
      </c>
      <c r="E3641" s="832" t="s">
        <v>6368</v>
      </c>
      <c r="F3641" s="832" t="s">
        <v>6492</v>
      </c>
      <c r="G3641" s="832" t="s">
        <v>6493</v>
      </c>
      <c r="H3641" s="849">
        <v>1</v>
      </c>
      <c r="I3641" s="849">
        <v>715.68</v>
      </c>
      <c r="J3641" s="832">
        <v>9.1514032458531749E-2</v>
      </c>
      <c r="K3641" s="832">
        <v>715.68</v>
      </c>
      <c r="L3641" s="849">
        <v>25.03</v>
      </c>
      <c r="M3641" s="849">
        <v>7820.44</v>
      </c>
      <c r="N3641" s="832">
        <v>1</v>
      </c>
      <c r="O3641" s="832">
        <v>312.44266879744305</v>
      </c>
      <c r="P3641" s="849"/>
      <c r="Q3641" s="849"/>
      <c r="R3641" s="837"/>
      <c r="S3641" s="850"/>
    </row>
    <row r="3642" spans="1:19" ht="14.45" customHeight="1" x14ac:dyDescent="0.2">
      <c r="A3642" s="831" t="s">
        <v>6366</v>
      </c>
      <c r="B3642" s="832" t="s">
        <v>6743</v>
      </c>
      <c r="C3642" s="832" t="s">
        <v>622</v>
      </c>
      <c r="D3642" s="832" t="s">
        <v>3288</v>
      </c>
      <c r="E3642" s="832" t="s">
        <v>6368</v>
      </c>
      <c r="F3642" s="832" t="s">
        <v>6494</v>
      </c>
      <c r="G3642" s="832" t="s">
        <v>6493</v>
      </c>
      <c r="H3642" s="849">
        <v>4.5600000000000005</v>
      </c>
      <c r="I3642" s="849">
        <v>6527</v>
      </c>
      <c r="J3642" s="832">
        <v>0.12267298168456861</v>
      </c>
      <c r="K3642" s="832">
        <v>1431.3596491228068</v>
      </c>
      <c r="L3642" s="849">
        <v>86.05</v>
      </c>
      <c r="M3642" s="849">
        <v>53206.5</v>
      </c>
      <c r="N3642" s="832">
        <v>1</v>
      </c>
      <c r="O3642" s="832">
        <v>618.32074375363163</v>
      </c>
      <c r="P3642" s="849">
        <v>4</v>
      </c>
      <c r="Q3642" s="849">
        <v>718.08</v>
      </c>
      <c r="R3642" s="837">
        <v>1.3496095401877592E-2</v>
      </c>
      <c r="S3642" s="850">
        <v>179.52</v>
      </c>
    </row>
    <row r="3643" spans="1:19" ht="14.45" customHeight="1" x14ac:dyDescent="0.2">
      <c r="A3643" s="831" t="s">
        <v>6366</v>
      </c>
      <c r="B3643" s="832" t="s">
        <v>6743</v>
      </c>
      <c r="C3643" s="832" t="s">
        <v>622</v>
      </c>
      <c r="D3643" s="832" t="s">
        <v>3288</v>
      </c>
      <c r="E3643" s="832" t="s">
        <v>6368</v>
      </c>
      <c r="F3643" s="832" t="s">
        <v>6497</v>
      </c>
      <c r="G3643" s="832" t="s">
        <v>2816</v>
      </c>
      <c r="H3643" s="849">
        <v>7.2100000000000009</v>
      </c>
      <c r="I3643" s="849">
        <v>5654.77</v>
      </c>
      <c r="J3643" s="832">
        <v>0.33817987834597896</v>
      </c>
      <c r="K3643" s="832">
        <v>784.29542302357834</v>
      </c>
      <c r="L3643" s="849">
        <v>21.32</v>
      </c>
      <c r="M3643" s="849">
        <v>16721.190000000002</v>
      </c>
      <c r="N3643" s="832">
        <v>1</v>
      </c>
      <c r="O3643" s="832">
        <v>784.29596622889312</v>
      </c>
      <c r="P3643" s="849"/>
      <c r="Q3643" s="849"/>
      <c r="R3643" s="837"/>
      <c r="S3643" s="850"/>
    </row>
    <row r="3644" spans="1:19" ht="14.45" customHeight="1" x14ac:dyDescent="0.2">
      <c r="A3644" s="831" t="s">
        <v>6366</v>
      </c>
      <c r="B3644" s="832" t="s">
        <v>6743</v>
      </c>
      <c r="C3644" s="832" t="s">
        <v>622</v>
      </c>
      <c r="D3644" s="832" t="s">
        <v>3288</v>
      </c>
      <c r="E3644" s="832" t="s">
        <v>6368</v>
      </c>
      <c r="F3644" s="832" t="s">
        <v>6502</v>
      </c>
      <c r="G3644" s="832" t="s">
        <v>6503</v>
      </c>
      <c r="H3644" s="849">
        <v>12.73</v>
      </c>
      <c r="I3644" s="849">
        <v>4656.57</v>
      </c>
      <c r="J3644" s="832">
        <v>0.28529565473648605</v>
      </c>
      <c r="K3644" s="832">
        <v>365.79497250589156</v>
      </c>
      <c r="L3644" s="849">
        <v>70.67</v>
      </c>
      <c r="M3644" s="849">
        <v>16321.910000000002</v>
      </c>
      <c r="N3644" s="832">
        <v>1</v>
      </c>
      <c r="O3644" s="832">
        <v>230.95953021083912</v>
      </c>
      <c r="P3644" s="849">
        <v>4.87</v>
      </c>
      <c r="Q3644" s="849">
        <v>775.89</v>
      </c>
      <c r="R3644" s="837">
        <v>4.7536715984832653E-2</v>
      </c>
      <c r="S3644" s="850">
        <v>159.32032854209444</v>
      </c>
    </row>
    <row r="3645" spans="1:19" ht="14.45" customHeight="1" x14ac:dyDescent="0.2">
      <c r="A3645" s="831" t="s">
        <v>6366</v>
      </c>
      <c r="B3645" s="832" t="s">
        <v>6743</v>
      </c>
      <c r="C3645" s="832" t="s">
        <v>622</v>
      </c>
      <c r="D3645" s="832" t="s">
        <v>3288</v>
      </c>
      <c r="E3645" s="832" t="s">
        <v>6368</v>
      </c>
      <c r="F3645" s="832" t="s">
        <v>6505</v>
      </c>
      <c r="G3645" s="832" t="s">
        <v>2816</v>
      </c>
      <c r="H3645" s="849">
        <v>9.1999999999999993</v>
      </c>
      <c r="I3645" s="849">
        <v>2164.6400000000003</v>
      </c>
      <c r="J3645" s="832">
        <v>1.5847835477234624</v>
      </c>
      <c r="K3645" s="832">
        <v>235.28695652173917</v>
      </c>
      <c r="L3645" s="849">
        <v>7.4399999999999995</v>
      </c>
      <c r="M3645" s="849">
        <v>1365.89</v>
      </c>
      <c r="N3645" s="832">
        <v>1</v>
      </c>
      <c r="O3645" s="832">
        <v>183.58736559139788</v>
      </c>
      <c r="P3645" s="849"/>
      <c r="Q3645" s="849"/>
      <c r="R3645" s="837"/>
      <c r="S3645" s="850"/>
    </row>
    <row r="3646" spans="1:19" ht="14.45" customHeight="1" x14ac:dyDescent="0.2">
      <c r="A3646" s="831" t="s">
        <v>6366</v>
      </c>
      <c r="B3646" s="832" t="s">
        <v>6743</v>
      </c>
      <c r="C3646" s="832" t="s">
        <v>622</v>
      </c>
      <c r="D3646" s="832" t="s">
        <v>3288</v>
      </c>
      <c r="E3646" s="832" t="s">
        <v>6368</v>
      </c>
      <c r="F3646" s="832" t="s">
        <v>6512</v>
      </c>
      <c r="G3646" s="832" t="s">
        <v>6513</v>
      </c>
      <c r="H3646" s="849">
        <v>2</v>
      </c>
      <c r="I3646" s="849">
        <v>732.02</v>
      </c>
      <c r="J3646" s="832">
        <v>0.5</v>
      </c>
      <c r="K3646" s="832">
        <v>366.01</v>
      </c>
      <c r="L3646" s="849">
        <v>4</v>
      </c>
      <c r="M3646" s="849">
        <v>1464.04</v>
      </c>
      <c r="N3646" s="832">
        <v>1</v>
      </c>
      <c r="O3646" s="832">
        <v>366.01</v>
      </c>
      <c r="P3646" s="849"/>
      <c r="Q3646" s="849"/>
      <c r="R3646" s="837"/>
      <c r="S3646" s="850"/>
    </row>
    <row r="3647" spans="1:19" ht="14.45" customHeight="1" x14ac:dyDescent="0.2">
      <c r="A3647" s="831" t="s">
        <v>6366</v>
      </c>
      <c r="B3647" s="832" t="s">
        <v>6743</v>
      </c>
      <c r="C3647" s="832" t="s">
        <v>622</v>
      </c>
      <c r="D3647" s="832" t="s">
        <v>3288</v>
      </c>
      <c r="E3647" s="832" t="s">
        <v>6368</v>
      </c>
      <c r="F3647" s="832" t="s">
        <v>6514</v>
      </c>
      <c r="G3647" s="832" t="s">
        <v>6515</v>
      </c>
      <c r="H3647" s="849">
        <v>7.47</v>
      </c>
      <c r="I3647" s="849">
        <v>54924.89</v>
      </c>
      <c r="J3647" s="832">
        <v>1.7093820598709737</v>
      </c>
      <c r="K3647" s="832">
        <v>7352.7295850066939</v>
      </c>
      <c r="L3647" s="849">
        <v>4.37</v>
      </c>
      <c r="M3647" s="849">
        <v>32131.43</v>
      </c>
      <c r="N3647" s="832">
        <v>1</v>
      </c>
      <c r="O3647" s="832">
        <v>7352.7299771167045</v>
      </c>
      <c r="P3647" s="849"/>
      <c r="Q3647" s="849"/>
      <c r="R3647" s="837"/>
      <c r="S3647" s="850"/>
    </row>
    <row r="3648" spans="1:19" ht="14.45" customHeight="1" x14ac:dyDescent="0.2">
      <c r="A3648" s="831" t="s">
        <v>6366</v>
      </c>
      <c r="B3648" s="832" t="s">
        <v>6743</v>
      </c>
      <c r="C3648" s="832" t="s">
        <v>622</v>
      </c>
      <c r="D3648" s="832" t="s">
        <v>3288</v>
      </c>
      <c r="E3648" s="832" t="s">
        <v>6368</v>
      </c>
      <c r="F3648" s="832" t="s">
        <v>6516</v>
      </c>
      <c r="G3648" s="832" t="s">
        <v>6513</v>
      </c>
      <c r="H3648" s="849">
        <v>1</v>
      </c>
      <c r="I3648" s="849">
        <v>1464.02</v>
      </c>
      <c r="J3648" s="832">
        <v>0.5</v>
      </c>
      <c r="K3648" s="832">
        <v>1464.02</v>
      </c>
      <c r="L3648" s="849">
        <v>2</v>
      </c>
      <c r="M3648" s="849">
        <v>2928.04</v>
      </c>
      <c r="N3648" s="832">
        <v>1</v>
      </c>
      <c r="O3648" s="832">
        <v>1464.02</v>
      </c>
      <c r="P3648" s="849"/>
      <c r="Q3648" s="849"/>
      <c r="R3648" s="837"/>
      <c r="S3648" s="850"/>
    </row>
    <row r="3649" spans="1:19" ht="14.45" customHeight="1" x14ac:dyDescent="0.2">
      <c r="A3649" s="831" t="s">
        <v>6366</v>
      </c>
      <c r="B3649" s="832" t="s">
        <v>6743</v>
      </c>
      <c r="C3649" s="832" t="s">
        <v>622</v>
      </c>
      <c r="D3649" s="832" t="s">
        <v>3288</v>
      </c>
      <c r="E3649" s="832" t="s">
        <v>6368</v>
      </c>
      <c r="F3649" s="832" t="s">
        <v>6521</v>
      </c>
      <c r="G3649" s="832" t="s">
        <v>6522</v>
      </c>
      <c r="H3649" s="849">
        <v>7.41</v>
      </c>
      <c r="I3649" s="849">
        <v>3990.62</v>
      </c>
      <c r="J3649" s="832">
        <v>0.63942303840588888</v>
      </c>
      <c r="K3649" s="832">
        <v>538.54520917678815</v>
      </c>
      <c r="L3649" s="849">
        <v>13.2</v>
      </c>
      <c r="M3649" s="849">
        <v>6240.9699999999993</v>
      </c>
      <c r="N3649" s="832">
        <v>1</v>
      </c>
      <c r="O3649" s="832">
        <v>472.80075757575753</v>
      </c>
      <c r="P3649" s="849"/>
      <c r="Q3649" s="849"/>
      <c r="R3649" s="837"/>
      <c r="S3649" s="850"/>
    </row>
    <row r="3650" spans="1:19" ht="14.45" customHeight="1" x14ac:dyDescent="0.2">
      <c r="A3650" s="831" t="s">
        <v>6366</v>
      </c>
      <c r="B3650" s="832" t="s">
        <v>6743</v>
      </c>
      <c r="C3650" s="832" t="s">
        <v>622</v>
      </c>
      <c r="D3650" s="832" t="s">
        <v>3288</v>
      </c>
      <c r="E3650" s="832" t="s">
        <v>6368</v>
      </c>
      <c r="F3650" s="832" t="s">
        <v>6526</v>
      </c>
      <c r="G3650" s="832" t="s">
        <v>4484</v>
      </c>
      <c r="H3650" s="849">
        <v>12.8</v>
      </c>
      <c r="I3650" s="849">
        <v>904.96</v>
      </c>
      <c r="J3650" s="832"/>
      <c r="K3650" s="832">
        <v>70.7</v>
      </c>
      <c r="L3650" s="849"/>
      <c r="M3650" s="849"/>
      <c r="N3650" s="832"/>
      <c r="O3650" s="832"/>
      <c r="P3650" s="849"/>
      <c r="Q3650" s="849"/>
      <c r="R3650" s="837"/>
      <c r="S3650" s="850"/>
    </row>
    <row r="3651" spans="1:19" ht="14.45" customHeight="1" x14ac:dyDescent="0.2">
      <c r="A3651" s="831" t="s">
        <v>6366</v>
      </c>
      <c r="B3651" s="832" t="s">
        <v>6743</v>
      </c>
      <c r="C3651" s="832" t="s">
        <v>622</v>
      </c>
      <c r="D3651" s="832" t="s">
        <v>3288</v>
      </c>
      <c r="E3651" s="832" t="s">
        <v>6368</v>
      </c>
      <c r="F3651" s="832" t="s">
        <v>6527</v>
      </c>
      <c r="G3651" s="832" t="s">
        <v>3946</v>
      </c>
      <c r="H3651" s="849">
        <v>2.1</v>
      </c>
      <c r="I3651" s="849">
        <v>311.76</v>
      </c>
      <c r="J3651" s="832"/>
      <c r="K3651" s="832">
        <v>148.45714285714286</v>
      </c>
      <c r="L3651" s="849"/>
      <c r="M3651" s="849"/>
      <c r="N3651" s="832"/>
      <c r="O3651" s="832"/>
      <c r="P3651" s="849"/>
      <c r="Q3651" s="849"/>
      <c r="R3651" s="837"/>
      <c r="S3651" s="850"/>
    </row>
    <row r="3652" spans="1:19" ht="14.45" customHeight="1" x14ac:dyDescent="0.2">
      <c r="A3652" s="831" t="s">
        <v>6366</v>
      </c>
      <c r="B3652" s="832" t="s">
        <v>6743</v>
      </c>
      <c r="C3652" s="832" t="s">
        <v>622</v>
      </c>
      <c r="D3652" s="832" t="s">
        <v>3288</v>
      </c>
      <c r="E3652" s="832" t="s">
        <v>6368</v>
      </c>
      <c r="F3652" s="832" t="s">
        <v>6534</v>
      </c>
      <c r="G3652" s="832" t="s">
        <v>2847</v>
      </c>
      <c r="H3652" s="849">
        <v>5</v>
      </c>
      <c r="I3652" s="849">
        <v>8745.4</v>
      </c>
      <c r="J3652" s="832">
        <v>0.81426940703042217</v>
      </c>
      <c r="K3652" s="832">
        <v>1749.08</v>
      </c>
      <c r="L3652" s="849">
        <v>9</v>
      </c>
      <c r="M3652" s="849">
        <v>10740.18</v>
      </c>
      <c r="N3652" s="832">
        <v>1</v>
      </c>
      <c r="O3652" s="832">
        <v>1193.3533333333335</v>
      </c>
      <c r="P3652" s="849">
        <v>2</v>
      </c>
      <c r="Q3652" s="849">
        <v>163.80000000000001</v>
      </c>
      <c r="R3652" s="837">
        <v>1.52511410423289E-2</v>
      </c>
      <c r="S3652" s="850">
        <v>81.900000000000006</v>
      </c>
    </row>
    <row r="3653" spans="1:19" ht="14.45" customHeight="1" x14ac:dyDescent="0.2">
      <c r="A3653" s="831" t="s">
        <v>6366</v>
      </c>
      <c r="B3653" s="832" t="s">
        <v>6743</v>
      </c>
      <c r="C3653" s="832" t="s">
        <v>622</v>
      </c>
      <c r="D3653" s="832" t="s">
        <v>3288</v>
      </c>
      <c r="E3653" s="832" t="s">
        <v>6368</v>
      </c>
      <c r="F3653" s="832" t="s">
        <v>6535</v>
      </c>
      <c r="G3653" s="832" t="s">
        <v>3029</v>
      </c>
      <c r="H3653" s="849">
        <v>4.45</v>
      </c>
      <c r="I3653" s="849">
        <v>1258.46</v>
      </c>
      <c r="J3653" s="832">
        <v>0.65497033413136263</v>
      </c>
      <c r="K3653" s="832">
        <v>282.8</v>
      </c>
      <c r="L3653" s="849">
        <v>6.8999999999999995</v>
      </c>
      <c r="M3653" s="849">
        <v>1921.3999999999999</v>
      </c>
      <c r="N3653" s="832">
        <v>1</v>
      </c>
      <c r="O3653" s="832">
        <v>278.463768115942</v>
      </c>
      <c r="P3653" s="849">
        <v>0.35</v>
      </c>
      <c r="Q3653" s="849">
        <v>98.98</v>
      </c>
      <c r="R3653" s="837">
        <v>5.1514520662017282E-2</v>
      </c>
      <c r="S3653" s="850">
        <v>282.8</v>
      </c>
    </row>
    <row r="3654" spans="1:19" ht="14.45" customHeight="1" x14ac:dyDescent="0.2">
      <c r="A3654" s="831" t="s">
        <v>6366</v>
      </c>
      <c r="B3654" s="832" t="s">
        <v>6743</v>
      </c>
      <c r="C3654" s="832" t="s">
        <v>622</v>
      </c>
      <c r="D3654" s="832" t="s">
        <v>3288</v>
      </c>
      <c r="E3654" s="832" t="s">
        <v>6368</v>
      </c>
      <c r="F3654" s="832" t="s">
        <v>6545</v>
      </c>
      <c r="G3654" s="832" t="s">
        <v>3185</v>
      </c>
      <c r="H3654" s="849"/>
      <c r="I3654" s="849"/>
      <c r="J3654" s="832"/>
      <c r="K3654" s="832"/>
      <c r="L3654" s="849">
        <v>4</v>
      </c>
      <c r="M3654" s="849">
        <v>12935.3</v>
      </c>
      <c r="N3654" s="832">
        <v>1</v>
      </c>
      <c r="O3654" s="832">
        <v>3233.8249999999998</v>
      </c>
      <c r="P3654" s="849"/>
      <c r="Q3654" s="849"/>
      <c r="R3654" s="837"/>
      <c r="S3654" s="850"/>
    </row>
    <row r="3655" spans="1:19" ht="14.45" customHeight="1" x14ac:dyDescent="0.2">
      <c r="A3655" s="831" t="s">
        <v>6366</v>
      </c>
      <c r="B3655" s="832" t="s">
        <v>6743</v>
      </c>
      <c r="C3655" s="832" t="s">
        <v>622</v>
      </c>
      <c r="D3655" s="832" t="s">
        <v>3288</v>
      </c>
      <c r="E3655" s="832" t="s">
        <v>6368</v>
      </c>
      <c r="F3655" s="832" t="s">
        <v>6561</v>
      </c>
      <c r="G3655" s="832" t="s">
        <v>6562</v>
      </c>
      <c r="H3655" s="849">
        <v>5.3699999999999992</v>
      </c>
      <c r="I3655" s="849">
        <v>3324.93</v>
      </c>
      <c r="J3655" s="832">
        <v>7.6742140977703919</v>
      </c>
      <c r="K3655" s="832">
        <v>619.16759776536321</v>
      </c>
      <c r="L3655" s="849">
        <v>1.41</v>
      </c>
      <c r="M3655" s="849">
        <v>433.26</v>
      </c>
      <c r="N3655" s="832">
        <v>1</v>
      </c>
      <c r="O3655" s="832">
        <v>307.27659574468089</v>
      </c>
      <c r="P3655" s="849"/>
      <c r="Q3655" s="849"/>
      <c r="R3655" s="837"/>
      <c r="S3655" s="850"/>
    </row>
    <row r="3656" spans="1:19" ht="14.45" customHeight="1" x14ac:dyDescent="0.2">
      <c r="A3656" s="831" t="s">
        <v>6366</v>
      </c>
      <c r="B3656" s="832" t="s">
        <v>6743</v>
      </c>
      <c r="C3656" s="832" t="s">
        <v>622</v>
      </c>
      <c r="D3656" s="832" t="s">
        <v>3288</v>
      </c>
      <c r="E3656" s="832" t="s">
        <v>6368</v>
      </c>
      <c r="F3656" s="832" t="s">
        <v>6563</v>
      </c>
      <c r="G3656" s="832" t="s">
        <v>6562</v>
      </c>
      <c r="H3656" s="849">
        <v>22.35</v>
      </c>
      <c r="I3656" s="849">
        <v>28092.170000000002</v>
      </c>
      <c r="J3656" s="832">
        <v>12.18960774103966</v>
      </c>
      <c r="K3656" s="832">
        <v>1256.9203579418345</v>
      </c>
      <c r="L3656" s="849">
        <v>3</v>
      </c>
      <c r="M3656" s="849">
        <v>2304.6</v>
      </c>
      <c r="N3656" s="832">
        <v>1</v>
      </c>
      <c r="O3656" s="832">
        <v>768.19999999999993</v>
      </c>
      <c r="P3656" s="849"/>
      <c r="Q3656" s="849"/>
      <c r="R3656" s="837"/>
      <c r="S3656" s="850"/>
    </row>
    <row r="3657" spans="1:19" ht="14.45" customHeight="1" x14ac:dyDescent="0.2">
      <c r="A3657" s="831" t="s">
        <v>6366</v>
      </c>
      <c r="B3657" s="832" t="s">
        <v>6743</v>
      </c>
      <c r="C3657" s="832" t="s">
        <v>622</v>
      </c>
      <c r="D3657" s="832" t="s">
        <v>3288</v>
      </c>
      <c r="E3657" s="832" t="s">
        <v>6368</v>
      </c>
      <c r="F3657" s="832" t="s">
        <v>6570</v>
      </c>
      <c r="G3657" s="832" t="s">
        <v>3190</v>
      </c>
      <c r="H3657" s="849">
        <v>17</v>
      </c>
      <c r="I3657" s="849">
        <v>24487.82</v>
      </c>
      <c r="J3657" s="832">
        <v>1.9658889113673657</v>
      </c>
      <c r="K3657" s="832">
        <v>1440.46</v>
      </c>
      <c r="L3657" s="849">
        <v>9</v>
      </c>
      <c r="M3657" s="849">
        <v>12456.36</v>
      </c>
      <c r="N3657" s="832">
        <v>1</v>
      </c>
      <c r="O3657" s="832">
        <v>1384.04</v>
      </c>
      <c r="P3657" s="849">
        <v>1</v>
      </c>
      <c r="Q3657" s="849">
        <v>1186.57</v>
      </c>
      <c r="R3657" s="837">
        <v>9.5258165306718809E-2</v>
      </c>
      <c r="S3657" s="850">
        <v>1186.57</v>
      </c>
    </row>
    <row r="3658" spans="1:19" ht="14.45" customHeight="1" x14ac:dyDescent="0.2">
      <c r="A3658" s="831" t="s">
        <v>6366</v>
      </c>
      <c r="B3658" s="832" t="s">
        <v>6743</v>
      </c>
      <c r="C3658" s="832" t="s">
        <v>622</v>
      </c>
      <c r="D3658" s="832" t="s">
        <v>3288</v>
      </c>
      <c r="E3658" s="832" t="s">
        <v>6368</v>
      </c>
      <c r="F3658" s="832" t="s">
        <v>6571</v>
      </c>
      <c r="G3658" s="832" t="s">
        <v>6572</v>
      </c>
      <c r="H3658" s="849">
        <v>3</v>
      </c>
      <c r="I3658" s="849">
        <v>5247.24</v>
      </c>
      <c r="J3658" s="832"/>
      <c r="K3658" s="832">
        <v>1749.08</v>
      </c>
      <c r="L3658" s="849"/>
      <c r="M3658" s="849"/>
      <c r="N3658" s="832"/>
      <c r="O3658" s="832"/>
      <c r="P3658" s="849"/>
      <c r="Q3658" s="849"/>
      <c r="R3658" s="837"/>
      <c r="S3658" s="850"/>
    </row>
    <row r="3659" spans="1:19" ht="14.45" customHeight="1" x14ac:dyDescent="0.2">
      <c r="A3659" s="831" t="s">
        <v>6366</v>
      </c>
      <c r="B3659" s="832" t="s">
        <v>6743</v>
      </c>
      <c r="C3659" s="832" t="s">
        <v>622</v>
      </c>
      <c r="D3659" s="832" t="s">
        <v>3288</v>
      </c>
      <c r="E3659" s="832" t="s">
        <v>6368</v>
      </c>
      <c r="F3659" s="832" t="s">
        <v>6573</v>
      </c>
      <c r="G3659" s="832" t="s">
        <v>3190</v>
      </c>
      <c r="H3659" s="849"/>
      <c r="I3659" s="849"/>
      <c r="J3659" s="832"/>
      <c r="K3659" s="832"/>
      <c r="L3659" s="849"/>
      <c r="M3659" s="849"/>
      <c r="N3659" s="832"/>
      <c r="O3659" s="832"/>
      <c r="P3659" s="849">
        <v>2</v>
      </c>
      <c r="Q3659" s="849">
        <v>7930.1</v>
      </c>
      <c r="R3659" s="837"/>
      <c r="S3659" s="850">
        <v>3965.05</v>
      </c>
    </row>
    <row r="3660" spans="1:19" ht="14.45" customHeight="1" x14ac:dyDescent="0.2">
      <c r="A3660" s="831" t="s">
        <v>6366</v>
      </c>
      <c r="B3660" s="832" t="s">
        <v>6743</v>
      </c>
      <c r="C3660" s="832" t="s">
        <v>622</v>
      </c>
      <c r="D3660" s="832" t="s">
        <v>3288</v>
      </c>
      <c r="E3660" s="832" t="s">
        <v>6368</v>
      </c>
      <c r="F3660" s="832" t="s">
        <v>6574</v>
      </c>
      <c r="G3660" s="832" t="s">
        <v>3169</v>
      </c>
      <c r="H3660" s="849"/>
      <c r="I3660" s="849"/>
      <c r="J3660" s="832"/>
      <c r="K3660" s="832"/>
      <c r="L3660" s="849">
        <v>3</v>
      </c>
      <c r="M3660" s="849">
        <v>70215.100000000006</v>
      </c>
      <c r="N3660" s="832">
        <v>1</v>
      </c>
      <c r="O3660" s="832">
        <v>23405.033333333336</v>
      </c>
      <c r="P3660" s="849"/>
      <c r="Q3660" s="849"/>
      <c r="R3660" s="837"/>
      <c r="S3660" s="850"/>
    </row>
    <row r="3661" spans="1:19" ht="14.45" customHeight="1" x14ac:dyDescent="0.2">
      <c r="A3661" s="831" t="s">
        <v>6366</v>
      </c>
      <c r="B3661" s="832" t="s">
        <v>6743</v>
      </c>
      <c r="C3661" s="832" t="s">
        <v>622</v>
      </c>
      <c r="D3661" s="832" t="s">
        <v>3288</v>
      </c>
      <c r="E3661" s="832" t="s">
        <v>6368</v>
      </c>
      <c r="F3661" s="832" t="s">
        <v>6575</v>
      </c>
      <c r="G3661" s="832" t="s">
        <v>6576</v>
      </c>
      <c r="H3661" s="849">
        <v>37.090000000000003</v>
      </c>
      <c r="I3661" s="849">
        <v>29089.590000000004</v>
      </c>
      <c r="J3661" s="832">
        <v>9.2724690807089143</v>
      </c>
      <c r="K3661" s="832">
        <v>784.29738473982206</v>
      </c>
      <c r="L3661" s="849">
        <v>4</v>
      </c>
      <c r="M3661" s="849">
        <v>3137.2</v>
      </c>
      <c r="N3661" s="832">
        <v>1</v>
      </c>
      <c r="O3661" s="832">
        <v>784.3</v>
      </c>
      <c r="P3661" s="849"/>
      <c r="Q3661" s="849"/>
      <c r="R3661" s="837"/>
      <c r="S3661" s="850"/>
    </row>
    <row r="3662" spans="1:19" ht="14.45" customHeight="1" x14ac:dyDescent="0.2">
      <c r="A3662" s="831" t="s">
        <v>6366</v>
      </c>
      <c r="B3662" s="832" t="s">
        <v>6743</v>
      </c>
      <c r="C3662" s="832" t="s">
        <v>622</v>
      </c>
      <c r="D3662" s="832" t="s">
        <v>3288</v>
      </c>
      <c r="E3662" s="832" t="s">
        <v>6368</v>
      </c>
      <c r="F3662" s="832" t="s">
        <v>6577</v>
      </c>
      <c r="G3662" s="832" t="s">
        <v>6576</v>
      </c>
      <c r="H3662" s="849">
        <v>47.589999999999996</v>
      </c>
      <c r="I3662" s="849">
        <v>11197.3</v>
      </c>
      <c r="J3662" s="832">
        <v>4.4853789456817816</v>
      </c>
      <c r="K3662" s="832">
        <v>235.28682496322756</v>
      </c>
      <c r="L3662" s="849">
        <v>10.61</v>
      </c>
      <c r="M3662" s="849">
        <v>2496.4</v>
      </c>
      <c r="N3662" s="832">
        <v>1</v>
      </c>
      <c r="O3662" s="832">
        <v>235.28746465598493</v>
      </c>
      <c r="P3662" s="849"/>
      <c r="Q3662" s="849"/>
      <c r="R3662" s="837"/>
      <c r="S3662" s="850"/>
    </row>
    <row r="3663" spans="1:19" ht="14.45" customHeight="1" x14ac:dyDescent="0.2">
      <c r="A3663" s="831" t="s">
        <v>6366</v>
      </c>
      <c r="B3663" s="832" t="s">
        <v>6743</v>
      </c>
      <c r="C3663" s="832" t="s">
        <v>622</v>
      </c>
      <c r="D3663" s="832" t="s">
        <v>3288</v>
      </c>
      <c r="E3663" s="832" t="s">
        <v>6368</v>
      </c>
      <c r="F3663" s="832" t="s">
        <v>6578</v>
      </c>
      <c r="G3663" s="832" t="s">
        <v>6576</v>
      </c>
      <c r="H3663" s="849">
        <v>17.78</v>
      </c>
      <c r="I3663" s="849">
        <v>41834.39</v>
      </c>
      <c r="J3663" s="832">
        <v>8.8457890174021525</v>
      </c>
      <c r="K3663" s="832">
        <v>2352.8903262092235</v>
      </c>
      <c r="L3663" s="849">
        <v>2.0100000000000002</v>
      </c>
      <c r="M3663" s="849">
        <v>4729.3</v>
      </c>
      <c r="N3663" s="832">
        <v>1</v>
      </c>
      <c r="O3663" s="832">
        <v>2352.8855721393033</v>
      </c>
      <c r="P3663" s="849"/>
      <c r="Q3663" s="849"/>
      <c r="R3663" s="837"/>
      <c r="S3663" s="850"/>
    </row>
    <row r="3664" spans="1:19" ht="14.45" customHeight="1" x14ac:dyDescent="0.2">
      <c r="A3664" s="831" t="s">
        <v>6366</v>
      </c>
      <c r="B3664" s="832" t="s">
        <v>6743</v>
      </c>
      <c r="C3664" s="832" t="s">
        <v>622</v>
      </c>
      <c r="D3664" s="832" t="s">
        <v>3288</v>
      </c>
      <c r="E3664" s="832" t="s">
        <v>6368</v>
      </c>
      <c r="F3664" s="832" t="s">
        <v>6580</v>
      </c>
      <c r="G3664" s="832" t="s">
        <v>928</v>
      </c>
      <c r="H3664" s="849">
        <v>2</v>
      </c>
      <c r="I3664" s="849">
        <v>1375.32</v>
      </c>
      <c r="J3664" s="832">
        <v>0.18773879937917282</v>
      </c>
      <c r="K3664" s="832">
        <v>687.66</v>
      </c>
      <c r="L3664" s="849">
        <v>12.04</v>
      </c>
      <c r="M3664" s="849">
        <v>7325.7099999999991</v>
      </c>
      <c r="N3664" s="832">
        <v>1</v>
      </c>
      <c r="O3664" s="832">
        <v>608.44767441860461</v>
      </c>
      <c r="P3664" s="849">
        <v>2</v>
      </c>
      <c r="Q3664" s="849">
        <v>426.36</v>
      </c>
      <c r="R3664" s="837">
        <v>5.8200502067376411E-2</v>
      </c>
      <c r="S3664" s="850">
        <v>213.18</v>
      </c>
    </row>
    <row r="3665" spans="1:19" ht="14.45" customHeight="1" x14ac:dyDescent="0.2">
      <c r="A3665" s="831" t="s">
        <v>6366</v>
      </c>
      <c r="B3665" s="832" t="s">
        <v>6743</v>
      </c>
      <c r="C3665" s="832" t="s">
        <v>622</v>
      </c>
      <c r="D3665" s="832" t="s">
        <v>3288</v>
      </c>
      <c r="E3665" s="832" t="s">
        <v>6368</v>
      </c>
      <c r="F3665" s="832" t="s">
        <v>6581</v>
      </c>
      <c r="G3665" s="832" t="s">
        <v>928</v>
      </c>
      <c r="H3665" s="849"/>
      <c r="I3665" s="849"/>
      <c r="J3665" s="832"/>
      <c r="K3665" s="832"/>
      <c r="L3665" s="849">
        <v>2</v>
      </c>
      <c r="M3665" s="849">
        <v>275.08</v>
      </c>
      <c r="N3665" s="832">
        <v>1</v>
      </c>
      <c r="O3665" s="832">
        <v>137.54</v>
      </c>
      <c r="P3665" s="849">
        <v>3</v>
      </c>
      <c r="Q3665" s="849">
        <v>218.79</v>
      </c>
      <c r="R3665" s="837">
        <v>0.79536862003780717</v>
      </c>
      <c r="S3665" s="850">
        <v>72.929999999999993</v>
      </c>
    </row>
    <row r="3666" spans="1:19" ht="14.45" customHeight="1" x14ac:dyDescent="0.2">
      <c r="A3666" s="831" t="s">
        <v>6366</v>
      </c>
      <c r="B3666" s="832" t="s">
        <v>6743</v>
      </c>
      <c r="C3666" s="832" t="s">
        <v>622</v>
      </c>
      <c r="D3666" s="832" t="s">
        <v>3288</v>
      </c>
      <c r="E3666" s="832" t="s">
        <v>6368</v>
      </c>
      <c r="F3666" s="832" t="s">
        <v>6590</v>
      </c>
      <c r="G3666" s="832" t="s">
        <v>793</v>
      </c>
      <c r="H3666" s="849"/>
      <c r="I3666" s="849"/>
      <c r="J3666" s="832"/>
      <c r="K3666" s="832"/>
      <c r="L3666" s="849">
        <v>29.11</v>
      </c>
      <c r="M3666" s="849">
        <v>4351.62</v>
      </c>
      <c r="N3666" s="832">
        <v>1</v>
      </c>
      <c r="O3666" s="832">
        <v>149.48883545173479</v>
      </c>
      <c r="P3666" s="849">
        <v>2.04</v>
      </c>
      <c r="Q3666" s="849">
        <v>230.34</v>
      </c>
      <c r="R3666" s="837">
        <v>5.2932011526741769E-2</v>
      </c>
      <c r="S3666" s="850">
        <v>112.91176470588235</v>
      </c>
    </row>
    <row r="3667" spans="1:19" ht="14.45" customHeight="1" x14ac:dyDescent="0.2">
      <c r="A3667" s="831" t="s">
        <v>6366</v>
      </c>
      <c r="B3667" s="832" t="s">
        <v>6743</v>
      </c>
      <c r="C3667" s="832" t="s">
        <v>622</v>
      </c>
      <c r="D3667" s="832" t="s">
        <v>3288</v>
      </c>
      <c r="E3667" s="832" t="s">
        <v>6368</v>
      </c>
      <c r="F3667" s="832" t="s">
        <v>6591</v>
      </c>
      <c r="G3667" s="832" t="s">
        <v>793</v>
      </c>
      <c r="H3667" s="849"/>
      <c r="I3667" s="849"/>
      <c r="J3667" s="832"/>
      <c r="K3667" s="832"/>
      <c r="L3667" s="849">
        <v>1.5699999999999998</v>
      </c>
      <c r="M3667" s="849">
        <v>452.31</v>
      </c>
      <c r="N3667" s="832">
        <v>1</v>
      </c>
      <c r="O3667" s="832">
        <v>288.09554140127392</v>
      </c>
      <c r="P3667" s="849"/>
      <c r="Q3667" s="849"/>
      <c r="R3667" s="837"/>
      <c r="S3667" s="850"/>
    </row>
    <row r="3668" spans="1:19" ht="14.45" customHeight="1" x14ac:dyDescent="0.2">
      <c r="A3668" s="831" t="s">
        <v>6366</v>
      </c>
      <c r="B3668" s="832" t="s">
        <v>6743</v>
      </c>
      <c r="C3668" s="832" t="s">
        <v>622</v>
      </c>
      <c r="D3668" s="832" t="s">
        <v>3288</v>
      </c>
      <c r="E3668" s="832" t="s">
        <v>6368</v>
      </c>
      <c r="F3668" s="832" t="s">
        <v>6592</v>
      </c>
      <c r="G3668" s="832" t="s">
        <v>1146</v>
      </c>
      <c r="H3668" s="849"/>
      <c r="I3668" s="849"/>
      <c r="J3668" s="832"/>
      <c r="K3668" s="832"/>
      <c r="L3668" s="849">
        <v>2.13</v>
      </c>
      <c r="M3668" s="849">
        <v>389.58</v>
      </c>
      <c r="N3668" s="832">
        <v>1</v>
      </c>
      <c r="O3668" s="832">
        <v>182.90140845070422</v>
      </c>
      <c r="P3668" s="849"/>
      <c r="Q3668" s="849"/>
      <c r="R3668" s="837"/>
      <c r="S3668" s="850"/>
    </row>
    <row r="3669" spans="1:19" ht="14.45" customHeight="1" x14ac:dyDescent="0.2">
      <c r="A3669" s="831" t="s">
        <v>6366</v>
      </c>
      <c r="B3669" s="832" t="s">
        <v>6743</v>
      </c>
      <c r="C3669" s="832" t="s">
        <v>622</v>
      </c>
      <c r="D3669" s="832" t="s">
        <v>3288</v>
      </c>
      <c r="E3669" s="832" t="s">
        <v>6368</v>
      </c>
      <c r="F3669" s="832" t="s">
        <v>6595</v>
      </c>
      <c r="G3669" s="832" t="s">
        <v>1146</v>
      </c>
      <c r="H3669" s="849"/>
      <c r="I3669" s="849"/>
      <c r="J3669" s="832"/>
      <c r="K3669" s="832"/>
      <c r="L3669" s="849">
        <v>1</v>
      </c>
      <c r="M3669" s="849">
        <v>97.550000000000011</v>
      </c>
      <c r="N3669" s="832">
        <v>1</v>
      </c>
      <c r="O3669" s="832">
        <v>97.550000000000011</v>
      </c>
      <c r="P3669" s="849"/>
      <c r="Q3669" s="849"/>
      <c r="R3669" s="837"/>
      <c r="S3669" s="850"/>
    </row>
    <row r="3670" spans="1:19" ht="14.45" customHeight="1" x14ac:dyDescent="0.2">
      <c r="A3670" s="831" t="s">
        <v>6366</v>
      </c>
      <c r="B3670" s="832" t="s">
        <v>6743</v>
      </c>
      <c r="C3670" s="832" t="s">
        <v>622</v>
      </c>
      <c r="D3670" s="832" t="s">
        <v>3288</v>
      </c>
      <c r="E3670" s="832" t="s">
        <v>6368</v>
      </c>
      <c r="F3670" s="832" t="s">
        <v>6596</v>
      </c>
      <c r="G3670" s="832" t="s">
        <v>1146</v>
      </c>
      <c r="H3670" s="849"/>
      <c r="I3670" s="849"/>
      <c r="J3670" s="832"/>
      <c r="K3670" s="832"/>
      <c r="L3670" s="849">
        <v>6.91</v>
      </c>
      <c r="M3670" s="849">
        <v>2910.63</v>
      </c>
      <c r="N3670" s="832">
        <v>1</v>
      </c>
      <c r="O3670" s="832">
        <v>421.21997105643993</v>
      </c>
      <c r="P3670" s="849">
        <v>0.83</v>
      </c>
      <c r="Q3670" s="849">
        <v>349.61</v>
      </c>
      <c r="R3670" s="837">
        <v>0.12011488921642394</v>
      </c>
      <c r="S3670" s="850">
        <v>421.21686746987956</v>
      </c>
    </row>
    <row r="3671" spans="1:19" ht="14.45" customHeight="1" x14ac:dyDescent="0.2">
      <c r="A3671" s="831" t="s">
        <v>6366</v>
      </c>
      <c r="B3671" s="832" t="s">
        <v>6743</v>
      </c>
      <c r="C3671" s="832" t="s">
        <v>622</v>
      </c>
      <c r="D3671" s="832" t="s">
        <v>3288</v>
      </c>
      <c r="E3671" s="832" t="s">
        <v>6368</v>
      </c>
      <c r="F3671" s="832" t="s">
        <v>6600</v>
      </c>
      <c r="G3671" s="832" t="s">
        <v>2816</v>
      </c>
      <c r="H3671" s="849"/>
      <c r="I3671" s="849"/>
      <c r="J3671" s="832"/>
      <c r="K3671" s="832"/>
      <c r="L3671" s="849">
        <v>1</v>
      </c>
      <c r="M3671" s="849">
        <v>486.21</v>
      </c>
      <c r="N3671" s="832">
        <v>1</v>
      </c>
      <c r="O3671" s="832">
        <v>486.21</v>
      </c>
      <c r="P3671" s="849">
        <v>1.02</v>
      </c>
      <c r="Q3671" s="849">
        <v>483.76</v>
      </c>
      <c r="R3671" s="837">
        <v>0.99496102507147122</v>
      </c>
      <c r="S3671" s="850">
        <v>474.27450980392155</v>
      </c>
    </row>
    <row r="3672" spans="1:19" ht="14.45" customHeight="1" x14ac:dyDescent="0.2">
      <c r="A3672" s="831" t="s">
        <v>6366</v>
      </c>
      <c r="B3672" s="832" t="s">
        <v>6743</v>
      </c>
      <c r="C3672" s="832" t="s">
        <v>622</v>
      </c>
      <c r="D3672" s="832" t="s">
        <v>3288</v>
      </c>
      <c r="E3672" s="832" t="s">
        <v>6368</v>
      </c>
      <c r="F3672" s="832" t="s">
        <v>6601</v>
      </c>
      <c r="G3672" s="832" t="s">
        <v>2816</v>
      </c>
      <c r="H3672" s="849"/>
      <c r="I3672" s="849"/>
      <c r="J3672" s="832"/>
      <c r="K3672" s="832"/>
      <c r="L3672" s="849">
        <v>0.26</v>
      </c>
      <c r="M3672" s="849">
        <v>53.18</v>
      </c>
      <c r="N3672" s="832">
        <v>1</v>
      </c>
      <c r="O3672" s="832">
        <v>204.53846153846152</v>
      </c>
      <c r="P3672" s="849">
        <v>0.21</v>
      </c>
      <c r="Q3672" s="849">
        <v>42.95</v>
      </c>
      <c r="R3672" s="837">
        <v>0.80763444904099291</v>
      </c>
      <c r="S3672" s="850">
        <v>204.52380952380955</v>
      </c>
    </row>
    <row r="3673" spans="1:19" ht="14.45" customHeight="1" x14ac:dyDescent="0.2">
      <c r="A3673" s="831" t="s">
        <v>6366</v>
      </c>
      <c r="B3673" s="832" t="s">
        <v>6743</v>
      </c>
      <c r="C3673" s="832" t="s">
        <v>622</v>
      </c>
      <c r="D3673" s="832" t="s">
        <v>3288</v>
      </c>
      <c r="E3673" s="832" t="s">
        <v>6644</v>
      </c>
      <c r="F3673" s="832" t="s">
        <v>6645</v>
      </c>
      <c r="G3673" s="832" t="s">
        <v>6646</v>
      </c>
      <c r="H3673" s="849">
        <v>1</v>
      </c>
      <c r="I3673" s="849">
        <v>867</v>
      </c>
      <c r="J3673" s="832">
        <v>1</v>
      </c>
      <c r="K3673" s="832">
        <v>867</v>
      </c>
      <c r="L3673" s="849">
        <v>1</v>
      </c>
      <c r="M3673" s="849">
        <v>867</v>
      </c>
      <c r="N3673" s="832">
        <v>1</v>
      </c>
      <c r="O3673" s="832">
        <v>867</v>
      </c>
      <c r="P3673" s="849">
        <v>1</v>
      </c>
      <c r="Q3673" s="849">
        <v>867</v>
      </c>
      <c r="R3673" s="837">
        <v>1</v>
      </c>
      <c r="S3673" s="850">
        <v>867</v>
      </c>
    </row>
    <row r="3674" spans="1:19" ht="14.45" customHeight="1" x14ac:dyDescent="0.2">
      <c r="A3674" s="831" t="s">
        <v>6366</v>
      </c>
      <c r="B3674" s="832" t="s">
        <v>6743</v>
      </c>
      <c r="C3674" s="832" t="s">
        <v>622</v>
      </c>
      <c r="D3674" s="832" t="s">
        <v>3288</v>
      </c>
      <c r="E3674" s="832" t="s">
        <v>6644</v>
      </c>
      <c r="F3674" s="832" t="s">
        <v>6647</v>
      </c>
      <c r="G3674" s="832" t="s">
        <v>6648</v>
      </c>
      <c r="H3674" s="849">
        <v>22</v>
      </c>
      <c r="I3674" s="849">
        <v>19074</v>
      </c>
      <c r="J3674" s="832">
        <v>0.40901663600221294</v>
      </c>
      <c r="K3674" s="832">
        <v>867</v>
      </c>
      <c r="L3674" s="849">
        <v>58</v>
      </c>
      <c r="M3674" s="849">
        <v>46633.8</v>
      </c>
      <c r="N3674" s="832">
        <v>1</v>
      </c>
      <c r="O3674" s="832">
        <v>804.03103448275863</v>
      </c>
      <c r="P3674" s="849">
        <v>3</v>
      </c>
      <c r="Q3674" s="849">
        <v>1687.9499999999998</v>
      </c>
      <c r="R3674" s="837">
        <v>3.6195849362479569E-2</v>
      </c>
      <c r="S3674" s="850">
        <v>562.65</v>
      </c>
    </row>
    <row r="3675" spans="1:19" ht="14.45" customHeight="1" x14ac:dyDescent="0.2">
      <c r="A3675" s="831" t="s">
        <v>6366</v>
      </c>
      <c r="B3675" s="832" t="s">
        <v>6743</v>
      </c>
      <c r="C3675" s="832" t="s">
        <v>622</v>
      </c>
      <c r="D3675" s="832" t="s">
        <v>3288</v>
      </c>
      <c r="E3675" s="832" t="s">
        <v>6644</v>
      </c>
      <c r="F3675" s="832" t="s">
        <v>6754</v>
      </c>
      <c r="G3675" s="832" t="s">
        <v>6755</v>
      </c>
      <c r="H3675" s="849"/>
      <c r="I3675" s="849"/>
      <c r="J3675" s="832"/>
      <c r="K3675" s="832"/>
      <c r="L3675" s="849">
        <v>1</v>
      </c>
      <c r="M3675" s="849">
        <v>4279</v>
      </c>
      <c r="N3675" s="832">
        <v>1</v>
      </c>
      <c r="O3675" s="832">
        <v>4279</v>
      </c>
      <c r="P3675" s="849"/>
      <c r="Q3675" s="849"/>
      <c r="R3675" s="837"/>
      <c r="S3675" s="850"/>
    </row>
    <row r="3676" spans="1:19" ht="14.45" customHeight="1" x14ac:dyDescent="0.2">
      <c r="A3676" s="831" t="s">
        <v>6366</v>
      </c>
      <c r="B3676" s="832" t="s">
        <v>6743</v>
      </c>
      <c r="C3676" s="832" t="s">
        <v>622</v>
      </c>
      <c r="D3676" s="832" t="s">
        <v>3288</v>
      </c>
      <c r="E3676" s="832" t="s">
        <v>6644</v>
      </c>
      <c r="F3676" s="832" t="s">
        <v>6649</v>
      </c>
      <c r="G3676" s="832" t="s">
        <v>6650</v>
      </c>
      <c r="H3676" s="849"/>
      <c r="I3676" s="849"/>
      <c r="J3676" s="832"/>
      <c r="K3676" s="832"/>
      <c r="L3676" s="849">
        <v>15</v>
      </c>
      <c r="M3676" s="849">
        <v>14460</v>
      </c>
      <c r="N3676" s="832">
        <v>1</v>
      </c>
      <c r="O3676" s="832">
        <v>964</v>
      </c>
      <c r="P3676" s="849"/>
      <c r="Q3676" s="849"/>
      <c r="R3676" s="837"/>
      <c r="S3676" s="850"/>
    </row>
    <row r="3677" spans="1:19" ht="14.45" customHeight="1" x14ac:dyDescent="0.2">
      <c r="A3677" s="831" t="s">
        <v>6366</v>
      </c>
      <c r="B3677" s="832" t="s">
        <v>6743</v>
      </c>
      <c r="C3677" s="832" t="s">
        <v>622</v>
      </c>
      <c r="D3677" s="832" t="s">
        <v>3288</v>
      </c>
      <c r="E3677" s="832" t="s">
        <v>6644</v>
      </c>
      <c r="F3677" s="832" t="s">
        <v>6758</v>
      </c>
      <c r="G3677" s="832" t="s">
        <v>6759</v>
      </c>
      <c r="H3677" s="849">
        <v>1</v>
      </c>
      <c r="I3677" s="849">
        <v>2012.57</v>
      </c>
      <c r="J3677" s="832"/>
      <c r="K3677" s="832">
        <v>2012.57</v>
      </c>
      <c r="L3677" s="849"/>
      <c r="M3677" s="849"/>
      <c r="N3677" s="832"/>
      <c r="O3677" s="832"/>
      <c r="P3677" s="849"/>
      <c r="Q3677" s="849"/>
      <c r="R3677" s="837"/>
      <c r="S3677" s="850"/>
    </row>
    <row r="3678" spans="1:19" ht="14.45" customHeight="1" x14ac:dyDescent="0.2">
      <c r="A3678" s="831" t="s">
        <v>6366</v>
      </c>
      <c r="B3678" s="832" t="s">
        <v>6743</v>
      </c>
      <c r="C3678" s="832" t="s">
        <v>622</v>
      </c>
      <c r="D3678" s="832" t="s">
        <v>3288</v>
      </c>
      <c r="E3678" s="832" t="s">
        <v>6657</v>
      </c>
      <c r="F3678" s="832" t="s">
        <v>6660</v>
      </c>
      <c r="G3678" s="832" t="s">
        <v>6661</v>
      </c>
      <c r="H3678" s="849">
        <v>3</v>
      </c>
      <c r="I3678" s="849">
        <v>366</v>
      </c>
      <c r="J3678" s="832">
        <v>1.0027397260273974</v>
      </c>
      <c r="K3678" s="832">
        <v>122</v>
      </c>
      <c r="L3678" s="849">
        <v>3</v>
      </c>
      <c r="M3678" s="849">
        <v>365</v>
      </c>
      <c r="N3678" s="832">
        <v>1</v>
      </c>
      <c r="O3678" s="832">
        <v>121.66666666666667</v>
      </c>
      <c r="P3678" s="849">
        <v>1</v>
      </c>
      <c r="Q3678" s="849">
        <v>122</v>
      </c>
      <c r="R3678" s="837">
        <v>0.33424657534246577</v>
      </c>
      <c r="S3678" s="850">
        <v>122</v>
      </c>
    </row>
    <row r="3679" spans="1:19" ht="14.45" customHeight="1" x14ac:dyDescent="0.2">
      <c r="A3679" s="831" t="s">
        <v>6366</v>
      </c>
      <c r="B3679" s="832" t="s">
        <v>6743</v>
      </c>
      <c r="C3679" s="832" t="s">
        <v>622</v>
      </c>
      <c r="D3679" s="832" t="s">
        <v>3288</v>
      </c>
      <c r="E3679" s="832" t="s">
        <v>6657</v>
      </c>
      <c r="F3679" s="832" t="s">
        <v>6662</v>
      </c>
      <c r="G3679" s="832" t="s">
        <v>6663</v>
      </c>
      <c r="H3679" s="849">
        <v>194</v>
      </c>
      <c r="I3679" s="849">
        <v>28518</v>
      </c>
      <c r="J3679" s="832">
        <v>1.1271045767133032</v>
      </c>
      <c r="K3679" s="832">
        <v>147</v>
      </c>
      <c r="L3679" s="849">
        <v>172</v>
      </c>
      <c r="M3679" s="849">
        <v>25302</v>
      </c>
      <c r="N3679" s="832">
        <v>1</v>
      </c>
      <c r="O3679" s="832">
        <v>147.1046511627907</v>
      </c>
      <c r="P3679" s="849">
        <v>14</v>
      </c>
      <c r="Q3679" s="849">
        <v>2114</v>
      </c>
      <c r="R3679" s="837">
        <v>8.3550707453956208E-2</v>
      </c>
      <c r="S3679" s="850">
        <v>151</v>
      </c>
    </row>
    <row r="3680" spans="1:19" ht="14.45" customHeight="1" x14ac:dyDescent="0.2">
      <c r="A3680" s="831" t="s">
        <v>6366</v>
      </c>
      <c r="B3680" s="832" t="s">
        <v>6743</v>
      </c>
      <c r="C3680" s="832" t="s">
        <v>622</v>
      </c>
      <c r="D3680" s="832" t="s">
        <v>3288</v>
      </c>
      <c r="E3680" s="832" t="s">
        <v>6657</v>
      </c>
      <c r="F3680" s="832" t="s">
        <v>6666</v>
      </c>
      <c r="G3680" s="832" t="s">
        <v>6667</v>
      </c>
      <c r="H3680" s="849">
        <v>235</v>
      </c>
      <c r="I3680" s="849">
        <v>8695</v>
      </c>
      <c r="J3680" s="832">
        <v>0.73667711598746077</v>
      </c>
      <c r="K3680" s="832">
        <v>37</v>
      </c>
      <c r="L3680" s="849">
        <v>319</v>
      </c>
      <c r="M3680" s="849">
        <v>11803</v>
      </c>
      <c r="N3680" s="832">
        <v>1</v>
      </c>
      <c r="O3680" s="832">
        <v>37</v>
      </c>
      <c r="P3680" s="849">
        <v>75</v>
      </c>
      <c r="Q3680" s="849">
        <v>2850</v>
      </c>
      <c r="R3680" s="837">
        <v>0.24146403456748283</v>
      </c>
      <c r="S3680" s="850">
        <v>38</v>
      </c>
    </row>
    <row r="3681" spans="1:19" ht="14.45" customHeight="1" x14ac:dyDescent="0.2">
      <c r="A3681" s="831" t="s">
        <v>6366</v>
      </c>
      <c r="B3681" s="832" t="s">
        <v>6743</v>
      </c>
      <c r="C3681" s="832" t="s">
        <v>622</v>
      </c>
      <c r="D3681" s="832" t="s">
        <v>3288</v>
      </c>
      <c r="E3681" s="832" t="s">
        <v>6657</v>
      </c>
      <c r="F3681" s="832" t="s">
        <v>6674</v>
      </c>
      <c r="G3681" s="832" t="s">
        <v>6675</v>
      </c>
      <c r="H3681" s="849">
        <v>1214</v>
      </c>
      <c r="I3681" s="849">
        <v>214878</v>
      </c>
      <c r="J3681" s="832">
        <v>1.0213026863628587</v>
      </c>
      <c r="K3681" s="832">
        <v>177</v>
      </c>
      <c r="L3681" s="849">
        <v>1182</v>
      </c>
      <c r="M3681" s="849">
        <v>210396</v>
      </c>
      <c r="N3681" s="832">
        <v>1</v>
      </c>
      <c r="O3681" s="832">
        <v>178</v>
      </c>
      <c r="P3681" s="849">
        <v>184</v>
      </c>
      <c r="Q3681" s="849">
        <v>32936</v>
      </c>
      <c r="R3681" s="837">
        <v>0.15654290005513413</v>
      </c>
      <c r="S3681" s="850">
        <v>179</v>
      </c>
    </row>
    <row r="3682" spans="1:19" ht="14.45" customHeight="1" x14ac:dyDescent="0.2">
      <c r="A3682" s="831" t="s">
        <v>6366</v>
      </c>
      <c r="B3682" s="832" t="s">
        <v>6743</v>
      </c>
      <c r="C3682" s="832" t="s">
        <v>622</v>
      </c>
      <c r="D3682" s="832" t="s">
        <v>3288</v>
      </c>
      <c r="E3682" s="832" t="s">
        <v>6657</v>
      </c>
      <c r="F3682" s="832" t="s">
        <v>6770</v>
      </c>
      <c r="G3682" s="832" t="s">
        <v>6771</v>
      </c>
      <c r="H3682" s="849">
        <v>9</v>
      </c>
      <c r="I3682" s="849">
        <v>5679</v>
      </c>
      <c r="J3682" s="832">
        <v>0.52857408786299331</v>
      </c>
      <c r="K3682" s="832">
        <v>631</v>
      </c>
      <c r="L3682" s="849">
        <v>17</v>
      </c>
      <c r="M3682" s="849">
        <v>10744</v>
      </c>
      <c r="N3682" s="832">
        <v>1</v>
      </c>
      <c r="O3682" s="832">
        <v>632</v>
      </c>
      <c r="P3682" s="849">
        <v>7</v>
      </c>
      <c r="Q3682" s="849">
        <v>4431</v>
      </c>
      <c r="R3682" s="837">
        <v>0.41241623231571112</v>
      </c>
      <c r="S3682" s="850">
        <v>633</v>
      </c>
    </row>
    <row r="3683" spans="1:19" ht="14.45" customHeight="1" x14ac:dyDescent="0.2">
      <c r="A3683" s="831" t="s">
        <v>6366</v>
      </c>
      <c r="B3683" s="832" t="s">
        <v>6743</v>
      </c>
      <c r="C3683" s="832" t="s">
        <v>622</v>
      </c>
      <c r="D3683" s="832" t="s">
        <v>3288</v>
      </c>
      <c r="E3683" s="832" t="s">
        <v>6657</v>
      </c>
      <c r="F3683" s="832" t="s">
        <v>6772</v>
      </c>
      <c r="G3683" s="832" t="s">
        <v>6773</v>
      </c>
      <c r="H3683" s="849">
        <v>3</v>
      </c>
      <c r="I3683" s="849">
        <v>18447</v>
      </c>
      <c r="J3683" s="832">
        <v>0.49970202622169246</v>
      </c>
      <c r="K3683" s="832">
        <v>6149</v>
      </c>
      <c r="L3683" s="849">
        <v>6</v>
      </c>
      <c r="M3683" s="849">
        <v>36916</v>
      </c>
      <c r="N3683" s="832">
        <v>1</v>
      </c>
      <c r="O3683" s="832">
        <v>6152.666666666667</v>
      </c>
      <c r="P3683" s="849">
        <v>2</v>
      </c>
      <c r="Q3683" s="849">
        <v>12324</v>
      </c>
      <c r="R3683" s="837">
        <v>0.33383898580561272</v>
      </c>
      <c r="S3683" s="850">
        <v>6162</v>
      </c>
    </row>
    <row r="3684" spans="1:19" ht="14.45" customHeight="1" x14ac:dyDescent="0.2">
      <c r="A3684" s="831" t="s">
        <v>6366</v>
      </c>
      <c r="B3684" s="832" t="s">
        <v>6743</v>
      </c>
      <c r="C3684" s="832" t="s">
        <v>622</v>
      </c>
      <c r="D3684" s="832" t="s">
        <v>3288</v>
      </c>
      <c r="E3684" s="832" t="s">
        <v>6657</v>
      </c>
      <c r="F3684" s="832" t="s">
        <v>6774</v>
      </c>
      <c r="G3684" s="832" t="s">
        <v>6775</v>
      </c>
      <c r="H3684" s="849">
        <v>13</v>
      </c>
      <c r="I3684" s="849">
        <v>86814</v>
      </c>
      <c r="J3684" s="832">
        <v>0.86627750336775933</v>
      </c>
      <c r="K3684" s="832">
        <v>6678</v>
      </c>
      <c r="L3684" s="849">
        <v>15</v>
      </c>
      <c r="M3684" s="849">
        <v>100215</v>
      </c>
      <c r="N3684" s="832">
        <v>1</v>
      </c>
      <c r="O3684" s="832">
        <v>6681</v>
      </c>
      <c r="P3684" s="849">
        <v>2</v>
      </c>
      <c r="Q3684" s="849">
        <v>13390</v>
      </c>
      <c r="R3684" s="837">
        <v>0.13361273262485657</v>
      </c>
      <c r="S3684" s="850">
        <v>6695</v>
      </c>
    </row>
    <row r="3685" spans="1:19" ht="14.45" customHeight="1" x14ac:dyDescent="0.2">
      <c r="A3685" s="831" t="s">
        <v>6366</v>
      </c>
      <c r="B3685" s="832" t="s">
        <v>6743</v>
      </c>
      <c r="C3685" s="832" t="s">
        <v>622</v>
      </c>
      <c r="D3685" s="832" t="s">
        <v>3288</v>
      </c>
      <c r="E3685" s="832" t="s">
        <v>6657</v>
      </c>
      <c r="F3685" s="832" t="s">
        <v>6778</v>
      </c>
      <c r="G3685" s="832" t="s">
        <v>6779</v>
      </c>
      <c r="H3685" s="849">
        <v>1</v>
      </c>
      <c r="I3685" s="849">
        <v>721</v>
      </c>
      <c r="J3685" s="832"/>
      <c r="K3685" s="832">
        <v>721</v>
      </c>
      <c r="L3685" s="849"/>
      <c r="M3685" s="849"/>
      <c r="N3685" s="832"/>
      <c r="O3685" s="832"/>
      <c r="P3685" s="849"/>
      <c r="Q3685" s="849"/>
      <c r="R3685" s="837"/>
      <c r="S3685" s="850"/>
    </row>
    <row r="3686" spans="1:19" ht="14.45" customHeight="1" x14ac:dyDescent="0.2">
      <c r="A3686" s="831" t="s">
        <v>6366</v>
      </c>
      <c r="B3686" s="832" t="s">
        <v>6743</v>
      </c>
      <c r="C3686" s="832" t="s">
        <v>622</v>
      </c>
      <c r="D3686" s="832" t="s">
        <v>3288</v>
      </c>
      <c r="E3686" s="832" t="s">
        <v>6657</v>
      </c>
      <c r="F3686" s="832" t="s">
        <v>6680</v>
      </c>
      <c r="G3686" s="832" t="s">
        <v>6681</v>
      </c>
      <c r="H3686" s="849">
        <v>272</v>
      </c>
      <c r="I3686" s="849">
        <v>66096</v>
      </c>
      <c r="J3686" s="832">
        <v>0.73410635745701724</v>
      </c>
      <c r="K3686" s="832">
        <v>243</v>
      </c>
      <c r="L3686" s="849">
        <v>369</v>
      </c>
      <c r="M3686" s="849">
        <v>90036</v>
      </c>
      <c r="N3686" s="832">
        <v>1</v>
      </c>
      <c r="O3686" s="832">
        <v>244</v>
      </c>
      <c r="P3686" s="849">
        <v>18</v>
      </c>
      <c r="Q3686" s="849">
        <v>4410</v>
      </c>
      <c r="R3686" s="837">
        <v>4.8980407836865254E-2</v>
      </c>
      <c r="S3686" s="850">
        <v>245</v>
      </c>
    </row>
    <row r="3687" spans="1:19" ht="14.45" customHeight="1" x14ac:dyDescent="0.2">
      <c r="A3687" s="831" t="s">
        <v>6366</v>
      </c>
      <c r="B3687" s="832" t="s">
        <v>6743</v>
      </c>
      <c r="C3687" s="832" t="s">
        <v>622</v>
      </c>
      <c r="D3687" s="832" t="s">
        <v>3288</v>
      </c>
      <c r="E3687" s="832" t="s">
        <v>6657</v>
      </c>
      <c r="F3687" s="832" t="s">
        <v>6682</v>
      </c>
      <c r="G3687" s="832" t="s">
        <v>6683</v>
      </c>
      <c r="H3687" s="849">
        <v>1208</v>
      </c>
      <c r="I3687" s="849">
        <v>40266.639999999999</v>
      </c>
      <c r="J3687" s="832">
        <v>1.5770232778189441</v>
      </c>
      <c r="K3687" s="832">
        <v>33.333311258278144</v>
      </c>
      <c r="L3687" s="849">
        <v>766</v>
      </c>
      <c r="M3687" s="849">
        <v>25533.32</v>
      </c>
      <c r="N3687" s="832">
        <v>1</v>
      </c>
      <c r="O3687" s="832">
        <v>33.333315926892951</v>
      </c>
      <c r="P3687" s="849">
        <v>184</v>
      </c>
      <c r="Q3687" s="849">
        <v>6133.32</v>
      </c>
      <c r="R3687" s="837">
        <v>0.24020848052662166</v>
      </c>
      <c r="S3687" s="850">
        <v>33.333260869565216</v>
      </c>
    </row>
    <row r="3688" spans="1:19" ht="14.45" customHeight="1" x14ac:dyDescent="0.2">
      <c r="A3688" s="831" t="s">
        <v>6366</v>
      </c>
      <c r="B3688" s="832" t="s">
        <v>6743</v>
      </c>
      <c r="C3688" s="832" t="s">
        <v>622</v>
      </c>
      <c r="D3688" s="832" t="s">
        <v>3288</v>
      </c>
      <c r="E3688" s="832" t="s">
        <v>6657</v>
      </c>
      <c r="F3688" s="832" t="s">
        <v>6782</v>
      </c>
      <c r="G3688" s="832" t="s">
        <v>6783</v>
      </c>
      <c r="H3688" s="849">
        <v>16</v>
      </c>
      <c r="I3688" s="849">
        <v>15024</v>
      </c>
      <c r="J3688" s="832">
        <v>0.5714285714285714</v>
      </c>
      <c r="K3688" s="832">
        <v>939</v>
      </c>
      <c r="L3688" s="849">
        <v>28</v>
      </c>
      <c r="M3688" s="849">
        <v>26292</v>
      </c>
      <c r="N3688" s="832">
        <v>1</v>
      </c>
      <c r="O3688" s="832">
        <v>939</v>
      </c>
      <c r="P3688" s="849">
        <v>6</v>
      </c>
      <c r="Q3688" s="849">
        <v>5652</v>
      </c>
      <c r="R3688" s="837">
        <v>0.21497033318119579</v>
      </c>
      <c r="S3688" s="850">
        <v>942</v>
      </c>
    </row>
    <row r="3689" spans="1:19" ht="14.45" customHeight="1" x14ac:dyDescent="0.2">
      <c r="A3689" s="831" t="s">
        <v>6366</v>
      </c>
      <c r="B3689" s="832" t="s">
        <v>6743</v>
      </c>
      <c r="C3689" s="832" t="s">
        <v>622</v>
      </c>
      <c r="D3689" s="832" t="s">
        <v>3288</v>
      </c>
      <c r="E3689" s="832" t="s">
        <v>6657</v>
      </c>
      <c r="F3689" s="832" t="s">
        <v>6684</v>
      </c>
      <c r="G3689" s="832" t="s">
        <v>6685</v>
      </c>
      <c r="H3689" s="849">
        <v>816</v>
      </c>
      <c r="I3689" s="849">
        <v>30192</v>
      </c>
      <c r="J3689" s="832">
        <v>1.0694626474442988</v>
      </c>
      <c r="K3689" s="832">
        <v>37</v>
      </c>
      <c r="L3689" s="849">
        <v>763</v>
      </c>
      <c r="M3689" s="849">
        <v>28231</v>
      </c>
      <c r="N3689" s="832">
        <v>1</v>
      </c>
      <c r="O3689" s="832">
        <v>37</v>
      </c>
      <c r="P3689" s="849">
        <v>103</v>
      </c>
      <c r="Q3689" s="849">
        <v>3914</v>
      </c>
      <c r="R3689" s="837">
        <v>0.13864191845843221</v>
      </c>
      <c r="S3689" s="850">
        <v>38</v>
      </c>
    </row>
    <row r="3690" spans="1:19" ht="14.45" customHeight="1" x14ac:dyDescent="0.2">
      <c r="A3690" s="831" t="s">
        <v>6366</v>
      </c>
      <c r="B3690" s="832" t="s">
        <v>6743</v>
      </c>
      <c r="C3690" s="832" t="s">
        <v>622</v>
      </c>
      <c r="D3690" s="832" t="s">
        <v>3288</v>
      </c>
      <c r="E3690" s="832" t="s">
        <v>6657</v>
      </c>
      <c r="F3690" s="832" t="s">
        <v>6688</v>
      </c>
      <c r="G3690" s="832" t="s">
        <v>6689</v>
      </c>
      <c r="H3690" s="849">
        <v>49</v>
      </c>
      <c r="I3690" s="849">
        <v>1568</v>
      </c>
      <c r="J3690" s="832">
        <v>1.0208333333333333</v>
      </c>
      <c r="K3690" s="832">
        <v>32</v>
      </c>
      <c r="L3690" s="849">
        <v>48</v>
      </c>
      <c r="M3690" s="849">
        <v>1536</v>
      </c>
      <c r="N3690" s="832">
        <v>1</v>
      </c>
      <c r="O3690" s="832">
        <v>32</v>
      </c>
      <c r="P3690" s="849">
        <v>9</v>
      </c>
      <c r="Q3690" s="849">
        <v>297</v>
      </c>
      <c r="R3690" s="837">
        <v>0.193359375</v>
      </c>
      <c r="S3690" s="850">
        <v>33</v>
      </c>
    </row>
    <row r="3691" spans="1:19" ht="14.45" customHeight="1" x14ac:dyDescent="0.2">
      <c r="A3691" s="831" t="s">
        <v>6366</v>
      </c>
      <c r="B3691" s="832" t="s">
        <v>6743</v>
      </c>
      <c r="C3691" s="832" t="s">
        <v>622</v>
      </c>
      <c r="D3691" s="832" t="s">
        <v>3288</v>
      </c>
      <c r="E3691" s="832" t="s">
        <v>6657</v>
      </c>
      <c r="F3691" s="832" t="s">
        <v>6690</v>
      </c>
      <c r="G3691" s="832" t="s">
        <v>6691</v>
      </c>
      <c r="H3691" s="849"/>
      <c r="I3691" s="849"/>
      <c r="J3691" s="832"/>
      <c r="K3691" s="832"/>
      <c r="L3691" s="849">
        <v>2</v>
      </c>
      <c r="M3691" s="849">
        <v>710</v>
      </c>
      <c r="N3691" s="832">
        <v>1</v>
      </c>
      <c r="O3691" s="832">
        <v>355</v>
      </c>
      <c r="P3691" s="849"/>
      <c r="Q3691" s="849"/>
      <c r="R3691" s="837"/>
      <c r="S3691" s="850"/>
    </row>
    <row r="3692" spans="1:19" ht="14.45" customHeight="1" x14ac:dyDescent="0.2">
      <c r="A3692" s="831" t="s">
        <v>6366</v>
      </c>
      <c r="B3692" s="832" t="s">
        <v>6743</v>
      </c>
      <c r="C3692" s="832" t="s">
        <v>622</v>
      </c>
      <c r="D3692" s="832" t="s">
        <v>3288</v>
      </c>
      <c r="E3692" s="832" t="s">
        <v>6657</v>
      </c>
      <c r="F3692" s="832" t="s">
        <v>6694</v>
      </c>
      <c r="G3692" s="832" t="s">
        <v>6695</v>
      </c>
      <c r="H3692" s="849">
        <v>19</v>
      </c>
      <c r="I3692" s="849">
        <v>2508</v>
      </c>
      <c r="J3692" s="832">
        <v>0.82608695652173914</v>
      </c>
      <c r="K3692" s="832">
        <v>132</v>
      </c>
      <c r="L3692" s="849">
        <v>23</v>
      </c>
      <c r="M3692" s="849">
        <v>3036</v>
      </c>
      <c r="N3692" s="832">
        <v>1</v>
      </c>
      <c r="O3692" s="832">
        <v>132</v>
      </c>
      <c r="P3692" s="849">
        <v>2</v>
      </c>
      <c r="Q3692" s="849">
        <v>270</v>
      </c>
      <c r="R3692" s="837">
        <v>8.8932806324110672E-2</v>
      </c>
      <c r="S3692" s="850">
        <v>135</v>
      </c>
    </row>
    <row r="3693" spans="1:19" ht="14.45" customHeight="1" x14ac:dyDescent="0.2">
      <c r="A3693" s="831" t="s">
        <v>6366</v>
      </c>
      <c r="B3693" s="832" t="s">
        <v>6743</v>
      </c>
      <c r="C3693" s="832" t="s">
        <v>622</v>
      </c>
      <c r="D3693" s="832" t="s">
        <v>3288</v>
      </c>
      <c r="E3693" s="832" t="s">
        <v>6657</v>
      </c>
      <c r="F3693" s="832" t="s">
        <v>6786</v>
      </c>
      <c r="G3693" s="832" t="s">
        <v>6787</v>
      </c>
      <c r="H3693" s="849">
        <v>1</v>
      </c>
      <c r="I3693" s="849">
        <v>539</v>
      </c>
      <c r="J3693" s="832"/>
      <c r="K3693" s="832">
        <v>539</v>
      </c>
      <c r="L3693" s="849"/>
      <c r="M3693" s="849"/>
      <c r="N3693" s="832"/>
      <c r="O3693" s="832"/>
      <c r="P3693" s="849"/>
      <c r="Q3693" s="849"/>
      <c r="R3693" s="837"/>
      <c r="S3693" s="850"/>
    </row>
    <row r="3694" spans="1:19" ht="14.45" customHeight="1" x14ac:dyDescent="0.2">
      <c r="A3694" s="831" t="s">
        <v>6366</v>
      </c>
      <c r="B3694" s="832" t="s">
        <v>6743</v>
      </c>
      <c r="C3694" s="832" t="s">
        <v>622</v>
      </c>
      <c r="D3694" s="832" t="s">
        <v>3288</v>
      </c>
      <c r="E3694" s="832" t="s">
        <v>6657</v>
      </c>
      <c r="F3694" s="832" t="s">
        <v>6700</v>
      </c>
      <c r="G3694" s="832" t="s">
        <v>6701</v>
      </c>
      <c r="H3694" s="849">
        <v>61</v>
      </c>
      <c r="I3694" s="849">
        <v>3599</v>
      </c>
      <c r="J3694" s="832">
        <v>0.64463550062690311</v>
      </c>
      <c r="K3694" s="832">
        <v>59</v>
      </c>
      <c r="L3694" s="849">
        <v>94</v>
      </c>
      <c r="M3694" s="849">
        <v>5583</v>
      </c>
      <c r="N3694" s="832">
        <v>1</v>
      </c>
      <c r="O3694" s="832">
        <v>59.393617021276597</v>
      </c>
      <c r="P3694" s="849">
        <v>22</v>
      </c>
      <c r="Q3694" s="849">
        <v>1342</v>
      </c>
      <c r="R3694" s="837">
        <v>0.24037255955579437</v>
      </c>
      <c r="S3694" s="850">
        <v>61</v>
      </c>
    </row>
    <row r="3695" spans="1:19" ht="14.45" customHeight="1" x14ac:dyDescent="0.2">
      <c r="A3695" s="831" t="s">
        <v>6366</v>
      </c>
      <c r="B3695" s="832" t="s">
        <v>6743</v>
      </c>
      <c r="C3695" s="832" t="s">
        <v>622</v>
      </c>
      <c r="D3695" s="832" t="s">
        <v>3288</v>
      </c>
      <c r="E3695" s="832" t="s">
        <v>6657</v>
      </c>
      <c r="F3695" s="832" t="s">
        <v>6706</v>
      </c>
      <c r="G3695" s="832" t="s">
        <v>6707</v>
      </c>
      <c r="H3695" s="849">
        <v>12</v>
      </c>
      <c r="I3695" s="849">
        <v>1392</v>
      </c>
      <c r="J3695" s="832">
        <v>0.7508090614886731</v>
      </c>
      <c r="K3695" s="832">
        <v>116</v>
      </c>
      <c r="L3695" s="849">
        <v>16</v>
      </c>
      <c r="M3695" s="849">
        <v>1854</v>
      </c>
      <c r="N3695" s="832">
        <v>1</v>
      </c>
      <c r="O3695" s="832">
        <v>115.875</v>
      </c>
      <c r="P3695" s="849">
        <v>3</v>
      </c>
      <c r="Q3695" s="849">
        <v>348</v>
      </c>
      <c r="R3695" s="837">
        <v>0.18770226537216828</v>
      </c>
      <c r="S3695" s="850">
        <v>116</v>
      </c>
    </row>
    <row r="3696" spans="1:19" ht="14.45" customHeight="1" x14ac:dyDescent="0.2">
      <c r="A3696" s="831" t="s">
        <v>6366</v>
      </c>
      <c r="B3696" s="832" t="s">
        <v>6743</v>
      </c>
      <c r="C3696" s="832" t="s">
        <v>622</v>
      </c>
      <c r="D3696" s="832" t="s">
        <v>3288</v>
      </c>
      <c r="E3696" s="832" t="s">
        <v>6657</v>
      </c>
      <c r="F3696" s="832" t="s">
        <v>6790</v>
      </c>
      <c r="G3696" s="832" t="s">
        <v>6791</v>
      </c>
      <c r="H3696" s="849">
        <v>10</v>
      </c>
      <c r="I3696" s="849">
        <v>19440</v>
      </c>
      <c r="J3696" s="832">
        <v>0.35695923613661401</v>
      </c>
      <c r="K3696" s="832">
        <v>1944</v>
      </c>
      <c r="L3696" s="849">
        <v>28</v>
      </c>
      <c r="M3696" s="849">
        <v>54460</v>
      </c>
      <c r="N3696" s="832">
        <v>1</v>
      </c>
      <c r="O3696" s="832">
        <v>1945</v>
      </c>
      <c r="P3696" s="849">
        <v>4</v>
      </c>
      <c r="Q3696" s="849">
        <v>7800</v>
      </c>
      <c r="R3696" s="837">
        <v>0.14322438486962907</v>
      </c>
      <c r="S3696" s="850">
        <v>1950</v>
      </c>
    </row>
    <row r="3697" spans="1:19" ht="14.45" customHeight="1" x14ac:dyDescent="0.2">
      <c r="A3697" s="831" t="s">
        <v>6366</v>
      </c>
      <c r="B3697" s="832" t="s">
        <v>6743</v>
      </c>
      <c r="C3697" s="832" t="s">
        <v>622</v>
      </c>
      <c r="D3697" s="832" t="s">
        <v>3264</v>
      </c>
      <c r="E3697" s="832" t="s">
        <v>6368</v>
      </c>
      <c r="F3697" s="832" t="s">
        <v>6382</v>
      </c>
      <c r="G3697" s="832" t="s">
        <v>1496</v>
      </c>
      <c r="H3697" s="849"/>
      <c r="I3697" s="849"/>
      <c r="J3697" s="832"/>
      <c r="K3697" s="832"/>
      <c r="L3697" s="849">
        <v>2</v>
      </c>
      <c r="M3697" s="849">
        <v>27.48</v>
      </c>
      <c r="N3697" s="832">
        <v>1</v>
      </c>
      <c r="O3697" s="832">
        <v>13.74</v>
      </c>
      <c r="P3697" s="849"/>
      <c r="Q3697" s="849"/>
      <c r="R3697" s="837"/>
      <c r="S3697" s="850"/>
    </row>
    <row r="3698" spans="1:19" ht="14.45" customHeight="1" thickBot="1" x14ac:dyDescent="0.25">
      <c r="A3698" s="839" t="s">
        <v>6366</v>
      </c>
      <c r="B3698" s="840" t="s">
        <v>6743</v>
      </c>
      <c r="C3698" s="840" t="s">
        <v>622</v>
      </c>
      <c r="D3698" s="840" t="s">
        <v>3264</v>
      </c>
      <c r="E3698" s="840" t="s">
        <v>6368</v>
      </c>
      <c r="F3698" s="840" t="s">
        <v>6521</v>
      </c>
      <c r="G3698" s="840" t="s">
        <v>6522</v>
      </c>
      <c r="H3698" s="851"/>
      <c r="I3698" s="851"/>
      <c r="J3698" s="840"/>
      <c r="K3698" s="840"/>
      <c r="L3698" s="851">
        <v>1</v>
      </c>
      <c r="M3698" s="851">
        <v>538.54999999999995</v>
      </c>
      <c r="N3698" s="840">
        <v>1</v>
      </c>
      <c r="O3698" s="840">
        <v>538.54999999999995</v>
      </c>
      <c r="P3698" s="851"/>
      <c r="Q3698" s="851"/>
      <c r="R3698" s="845"/>
      <c r="S3698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6F594C7-430E-4BD7-A015-FE818DD5819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37141728</v>
      </c>
      <c r="C3" s="344">
        <f t="shared" ref="C3:R3" si="0">SUBTOTAL(9,C6:C1048576)</f>
        <v>190.25403759023806</v>
      </c>
      <c r="D3" s="344">
        <f t="shared" si="0"/>
        <v>35776720</v>
      </c>
      <c r="E3" s="344">
        <f t="shared" si="0"/>
        <v>24</v>
      </c>
      <c r="F3" s="344">
        <f t="shared" si="0"/>
        <v>31751315</v>
      </c>
      <c r="G3" s="347">
        <f>IF(D3&lt;&gt;0,F3/D3,"")</f>
        <v>0.88748535360424319</v>
      </c>
      <c r="H3" s="343">
        <f t="shared" si="0"/>
        <v>5927661.3400000017</v>
      </c>
      <c r="I3" s="344">
        <f t="shared" si="0"/>
        <v>155.247213393907</v>
      </c>
      <c r="J3" s="344">
        <f t="shared" si="0"/>
        <v>4367968.6899999995</v>
      </c>
      <c r="K3" s="344">
        <f t="shared" si="0"/>
        <v>12</v>
      </c>
      <c r="L3" s="344">
        <f t="shared" si="0"/>
        <v>4966080.4900000012</v>
      </c>
      <c r="M3" s="345">
        <f>IF(J3&lt;&gt;0,L3/J3,"")</f>
        <v>1.1369313386722106</v>
      </c>
      <c r="N3" s="346">
        <f t="shared" si="0"/>
        <v>5546518.0999999987</v>
      </c>
      <c r="O3" s="344">
        <f t="shared" si="0"/>
        <v>1.2876440406223399</v>
      </c>
      <c r="P3" s="344">
        <f t="shared" si="0"/>
        <v>8975618.7899999972</v>
      </c>
      <c r="Q3" s="344">
        <f t="shared" si="0"/>
        <v>2</v>
      </c>
      <c r="R3" s="344">
        <f t="shared" si="0"/>
        <v>8934026.2300000004</v>
      </c>
      <c r="S3" s="345">
        <f>IF(P3&lt;&gt;0,R3/P3,"")</f>
        <v>0.9953660509683927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6816</v>
      </c>
      <c r="B6" s="887">
        <v>17104</v>
      </c>
      <c r="C6" s="825">
        <v>0.45297809793691568</v>
      </c>
      <c r="D6" s="887">
        <v>37759</v>
      </c>
      <c r="E6" s="825">
        <v>1</v>
      </c>
      <c r="F6" s="887">
        <v>9579</v>
      </c>
      <c r="G6" s="830">
        <v>0.2536878624963585</v>
      </c>
      <c r="H6" s="887">
        <v>143151.35999999999</v>
      </c>
      <c r="I6" s="825">
        <v>140.10135353357407</v>
      </c>
      <c r="J6" s="887">
        <v>1021.77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6817</v>
      </c>
      <c r="B7" s="889">
        <v>6445</v>
      </c>
      <c r="C7" s="832">
        <v>2.3283959537572256</v>
      </c>
      <c r="D7" s="889">
        <v>2768</v>
      </c>
      <c r="E7" s="832">
        <v>1</v>
      </c>
      <c r="F7" s="889">
        <v>111901</v>
      </c>
      <c r="G7" s="837">
        <v>40.426661849710982</v>
      </c>
      <c r="H7" s="889"/>
      <c r="I7" s="832"/>
      <c r="J7" s="889"/>
      <c r="K7" s="832"/>
      <c r="L7" s="889">
        <v>2371.8500000000004</v>
      </c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6818</v>
      </c>
      <c r="B8" s="889">
        <v>15702</v>
      </c>
      <c r="C8" s="832">
        <v>2.2457093821510297</v>
      </c>
      <c r="D8" s="889">
        <v>6992</v>
      </c>
      <c r="E8" s="832">
        <v>1</v>
      </c>
      <c r="F8" s="889">
        <v>2398</v>
      </c>
      <c r="G8" s="837">
        <v>0.34296338672768878</v>
      </c>
      <c r="H8" s="889">
        <v>0</v>
      </c>
      <c r="I8" s="832"/>
      <c r="J8" s="889"/>
      <c r="K8" s="832"/>
      <c r="L8" s="889"/>
      <c r="M8" s="837"/>
      <c r="N8" s="889">
        <v>121027.88</v>
      </c>
      <c r="O8" s="832"/>
      <c r="P8" s="889"/>
      <c r="Q8" s="832"/>
      <c r="R8" s="889"/>
      <c r="S8" s="838"/>
    </row>
    <row r="9" spans="1:19" ht="14.45" customHeight="1" x14ac:dyDescent="0.2">
      <c r="A9" s="857" t="s">
        <v>6819</v>
      </c>
      <c r="B9" s="889">
        <v>47125</v>
      </c>
      <c r="C9" s="832">
        <v>1.176331095080003</v>
      </c>
      <c r="D9" s="889">
        <v>40061</v>
      </c>
      <c r="E9" s="832">
        <v>1</v>
      </c>
      <c r="F9" s="889">
        <v>110064</v>
      </c>
      <c r="G9" s="837">
        <v>2.7474101994458451</v>
      </c>
      <c r="H9" s="889">
        <v>42901.200000000012</v>
      </c>
      <c r="I9" s="832">
        <v>0.47382991307286682</v>
      </c>
      <c r="J9" s="889">
        <v>90541.35</v>
      </c>
      <c r="K9" s="832">
        <v>1</v>
      </c>
      <c r="L9" s="889">
        <v>81299.560000000012</v>
      </c>
      <c r="M9" s="837">
        <v>0.89792741106687723</v>
      </c>
      <c r="N9" s="889">
        <v>84477.03</v>
      </c>
      <c r="O9" s="832">
        <v>0.69351752584835114</v>
      </c>
      <c r="P9" s="889">
        <v>121809.51000000001</v>
      </c>
      <c r="Q9" s="832">
        <v>1</v>
      </c>
      <c r="R9" s="889">
        <v>118029.81</v>
      </c>
      <c r="S9" s="838">
        <v>0.96897040304981108</v>
      </c>
    </row>
    <row r="10" spans="1:19" ht="14.45" customHeight="1" x14ac:dyDescent="0.2">
      <c r="A10" s="857" t="s">
        <v>6820</v>
      </c>
      <c r="B10" s="889">
        <v>392</v>
      </c>
      <c r="C10" s="832">
        <v>3.3793103448275863</v>
      </c>
      <c r="D10" s="889">
        <v>116</v>
      </c>
      <c r="E10" s="832">
        <v>1</v>
      </c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6821</v>
      </c>
      <c r="B11" s="889">
        <v>582</v>
      </c>
      <c r="C11" s="832">
        <v>8.6917562724014338E-2</v>
      </c>
      <c r="D11" s="889">
        <v>6696</v>
      </c>
      <c r="E11" s="832">
        <v>1</v>
      </c>
      <c r="F11" s="889">
        <v>886</v>
      </c>
      <c r="G11" s="837">
        <v>0.13231780167264037</v>
      </c>
      <c r="H11" s="889">
        <v>0</v>
      </c>
      <c r="I11" s="832">
        <v>0</v>
      </c>
      <c r="J11" s="889">
        <v>1021.77</v>
      </c>
      <c r="K11" s="832">
        <v>1</v>
      </c>
      <c r="L11" s="889"/>
      <c r="M11" s="837"/>
      <c r="N11" s="889">
        <v>17505.400000000001</v>
      </c>
      <c r="O11" s="832"/>
      <c r="P11" s="889"/>
      <c r="Q11" s="832"/>
      <c r="R11" s="889"/>
      <c r="S11" s="838"/>
    </row>
    <row r="12" spans="1:19" ht="14.45" customHeight="1" x14ac:dyDescent="0.2">
      <c r="A12" s="857" t="s">
        <v>6822</v>
      </c>
      <c r="B12" s="889">
        <v>116</v>
      </c>
      <c r="C12" s="832"/>
      <c r="D12" s="889"/>
      <c r="E12" s="832"/>
      <c r="F12" s="889">
        <v>716</v>
      </c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6823</v>
      </c>
      <c r="B13" s="889">
        <v>21208</v>
      </c>
      <c r="C13" s="832">
        <v>1.1184474211581057</v>
      </c>
      <c r="D13" s="889">
        <v>18962</v>
      </c>
      <c r="E13" s="832">
        <v>1</v>
      </c>
      <c r="F13" s="889">
        <v>10240</v>
      </c>
      <c r="G13" s="837">
        <v>0.54002742326758779</v>
      </c>
      <c r="H13" s="889">
        <v>13234.9</v>
      </c>
      <c r="I13" s="832">
        <v>3.8466501774384341</v>
      </c>
      <c r="J13" s="889">
        <v>3440.63</v>
      </c>
      <c r="K13" s="832">
        <v>1</v>
      </c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6824</v>
      </c>
      <c r="B14" s="889">
        <v>74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6825</v>
      </c>
      <c r="B15" s="889"/>
      <c r="C15" s="832"/>
      <c r="D15" s="889">
        <v>27649</v>
      </c>
      <c r="E15" s="832">
        <v>1</v>
      </c>
      <c r="F15" s="889"/>
      <c r="G15" s="837"/>
      <c r="H15" s="889"/>
      <c r="I15" s="832"/>
      <c r="J15" s="889">
        <v>1021.77</v>
      </c>
      <c r="K15" s="832">
        <v>1</v>
      </c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6826</v>
      </c>
      <c r="B16" s="889">
        <v>2195</v>
      </c>
      <c r="C16" s="832">
        <v>0.20514018691588784</v>
      </c>
      <c r="D16" s="889">
        <v>10700</v>
      </c>
      <c r="E16" s="832">
        <v>1</v>
      </c>
      <c r="F16" s="889">
        <v>179</v>
      </c>
      <c r="G16" s="837">
        <v>1.6728971962616822E-2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6827</v>
      </c>
      <c r="B17" s="889">
        <v>81990</v>
      </c>
      <c r="C17" s="832">
        <v>23.580672993960309</v>
      </c>
      <c r="D17" s="889">
        <v>3477</v>
      </c>
      <c r="E17" s="832">
        <v>1</v>
      </c>
      <c r="F17" s="889">
        <v>8300</v>
      </c>
      <c r="G17" s="837">
        <v>2.3871153293068739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6828</v>
      </c>
      <c r="B18" s="889">
        <v>76168</v>
      </c>
      <c r="C18" s="832">
        <v>1.5320004827225553</v>
      </c>
      <c r="D18" s="889">
        <v>49718</v>
      </c>
      <c r="E18" s="832">
        <v>1</v>
      </c>
      <c r="F18" s="889">
        <v>16673</v>
      </c>
      <c r="G18" s="837">
        <v>0.33535138179331431</v>
      </c>
      <c r="H18" s="889">
        <v>27914.37</v>
      </c>
      <c r="I18" s="832">
        <v>4.1038353312692406</v>
      </c>
      <c r="J18" s="889">
        <v>6802.0199999999995</v>
      </c>
      <c r="K18" s="832">
        <v>1</v>
      </c>
      <c r="L18" s="889">
        <v>11801.84</v>
      </c>
      <c r="M18" s="837">
        <v>1.7350492941802584</v>
      </c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6829</v>
      </c>
      <c r="B19" s="889">
        <v>116</v>
      </c>
      <c r="C19" s="832">
        <v>0.651685393258427</v>
      </c>
      <c r="D19" s="889">
        <v>178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6830</v>
      </c>
      <c r="B20" s="889">
        <v>1525022</v>
      </c>
      <c r="C20" s="832">
        <v>0.94548035909135997</v>
      </c>
      <c r="D20" s="889">
        <v>1612960</v>
      </c>
      <c r="E20" s="832">
        <v>1</v>
      </c>
      <c r="F20" s="889">
        <v>1817047</v>
      </c>
      <c r="G20" s="837">
        <v>1.1265294861620871</v>
      </c>
      <c r="H20" s="889">
        <v>25389.480000000003</v>
      </c>
      <c r="I20" s="832">
        <v>0.84087887718015319</v>
      </c>
      <c r="J20" s="889">
        <v>30193.980000000003</v>
      </c>
      <c r="K20" s="832">
        <v>1</v>
      </c>
      <c r="L20" s="889">
        <v>43704.420000000006</v>
      </c>
      <c r="M20" s="837">
        <v>1.4474547575377608</v>
      </c>
      <c r="N20" s="889"/>
      <c r="O20" s="832"/>
      <c r="P20" s="889"/>
      <c r="Q20" s="832"/>
      <c r="R20" s="889">
        <v>48044.4</v>
      </c>
      <c r="S20" s="838"/>
    </row>
    <row r="21" spans="1:19" ht="14.45" customHeight="1" x14ac:dyDescent="0.2">
      <c r="A21" s="857" t="s">
        <v>6831</v>
      </c>
      <c r="B21" s="889">
        <v>33238</v>
      </c>
      <c r="C21" s="832">
        <v>19.574793875147233</v>
      </c>
      <c r="D21" s="889">
        <v>1698</v>
      </c>
      <c r="E21" s="832">
        <v>1</v>
      </c>
      <c r="F21" s="889">
        <v>36987</v>
      </c>
      <c r="G21" s="837">
        <v>21.78268551236749</v>
      </c>
      <c r="H21" s="889">
        <v>2043.54</v>
      </c>
      <c r="I21" s="832"/>
      <c r="J21" s="889"/>
      <c r="K21" s="832"/>
      <c r="L21" s="889">
        <v>1566.5799999999981</v>
      </c>
      <c r="M21" s="837"/>
      <c r="N21" s="889"/>
      <c r="O21" s="832"/>
      <c r="P21" s="889"/>
      <c r="Q21" s="832"/>
      <c r="R21" s="889">
        <v>24022.2</v>
      </c>
      <c r="S21" s="838"/>
    </row>
    <row r="22" spans="1:19" ht="14.45" customHeight="1" x14ac:dyDescent="0.2">
      <c r="A22" s="857" t="s">
        <v>6832</v>
      </c>
      <c r="B22" s="889">
        <v>143198</v>
      </c>
      <c r="C22" s="832">
        <v>10.857381150959133</v>
      </c>
      <c r="D22" s="889">
        <v>13189</v>
      </c>
      <c r="E22" s="832">
        <v>1</v>
      </c>
      <c r="F22" s="889">
        <v>217394</v>
      </c>
      <c r="G22" s="837">
        <v>16.482978239441959</v>
      </c>
      <c r="H22" s="889">
        <v>134.63</v>
      </c>
      <c r="I22" s="832"/>
      <c r="J22" s="889"/>
      <c r="K22" s="832"/>
      <c r="L22" s="889">
        <v>202541.19000000003</v>
      </c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6833</v>
      </c>
      <c r="B23" s="889">
        <v>3138</v>
      </c>
      <c r="C23" s="832"/>
      <c r="D23" s="889"/>
      <c r="E23" s="832"/>
      <c r="F23" s="889">
        <v>550</v>
      </c>
      <c r="G23" s="837"/>
      <c r="H23" s="889">
        <v>4259.24</v>
      </c>
      <c r="I23" s="832"/>
      <c r="J23" s="889"/>
      <c r="K23" s="832"/>
      <c r="L23" s="889"/>
      <c r="M23" s="837"/>
      <c r="N23" s="889">
        <v>63224.94</v>
      </c>
      <c r="O23" s="832"/>
      <c r="P23" s="889"/>
      <c r="Q23" s="832"/>
      <c r="R23" s="889"/>
      <c r="S23" s="838"/>
    </row>
    <row r="24" spans="1:19" ht="14.45" customHeight="1" x14ac:dyDescent="0.2">
      <c r="A24" s="857" t="s">
        <v>3241</v>
      </c>
      <c r="B24" s="889">
        <v>34579425</v>
      </c>
      <c r="C24" s="832">
        <v>1.0257910647781514</v>
      </c>
      <c r="D24" s="889">
        <v>33710008</v>
      </c>
      <c r="E24" s="832">
        <v>1</v>
      </c>
      <c r="F24" s="889">
        <v>29152501</v>
      </c>
      <c r="G24" s="837">
        <v>0.86480255359179981</v>
      </c>
      <c r="H24" s="889">
        <v>5606245.3500000015</v>
      </c>
      <c r="I24" s="832">
        <v>1.3396051934282549</v>
      </c>
      <c r="J24" s="889">
        <v>4184998.2199999993</v>
      </c>
      <c r="K24" s="832">
        <v>1</v>
      </c>
      <c r="L24" s="889">
        <v>4587846.2100000009</v>
      </c>
      <c r="M24" s="837">
        <v>1.0962600146577843</v>
      </c>
      <c r="N24" s="889">
        <v>5260282.8499999987</v>
      </c>
      <c r="O24" s="832">
        <v>0.59412651477398892</v>
      </c>
      <c r="P24" s="889">
        <v>8853809.2799999975</v>
      </c>
      <c r="Q24" s="832">
        <v>1</v>
      </c>
      <c r="R24" s="889">
        <v>8743929.8200000003</v>
      </c>
      <c r="S24" s="838">
        <v>0.98758958358768745</v>
      </c>
    </row>
    <row r="25" spans="1:19" ht="14.45" customHeight="1" x14ac:dyDescent="0.2">
      <c r="A25" s="857" t="s">
        <v>6834</v>
      </c>
      <c r="B25" s="889"/>
      <c r="C25" s="832"/>
      <c r="D25" s="889">
        <v>116</v>
      </c>
      <c r="E25" s="832">
        <v>1</v>
      </c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6835</v>
      </c>
      <c r="B26" s="889">
        <v>227084</v>
      </c>
      <c r="C26" s="832">
        <v>3.6809310769629775</v>
      </c>
      <c r="D26" s="889">
        <v>61692</v>
      </c>
      <c r="E26" s="832">
        <v>1</v>
      </c>
      <c r="F26" s="889">
        <v>19700</v>
      </c>
      <c r="G26" s="837">
        <v>0.31932827595150098</v>
      </c>
      <c r="H26" s="889">
        <v>2981.95</v>
      </c>
      <c r="I26" s="832">
        <v>0.74083137480932337</v>
      </c>
      <c r="J26" s="889">
        <v>4025.14</v>
      </c>
      <c r="K26" s="832">
        <v>1</v>
      </c>
      <c r="L26" s="889">
        <v>5900.92</v>
      </c>
      <c r="M26" s="837">
        <v>1.4660160888813807</v>
      </c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6836</v>
      </c>
      <c r="B27" s="889">
        <v>38060</v>
      </c>
      <c r="C27" s="832">
        <v>2.6447084983670348</v>
      </c>
      <c r="D27" s="889">
        <v>14391</v>
      </c>
      <c r="E27" s="832">
        <v>1</v>
      </c>
      <c r="F27" s="889">
        <v>5234</v>
      </c>
      <c r="G27" s="837">
        <v>0.36369953443124176</v>
      </c>
      <c r="H27" s="889">
        <v>2012.57</v>
      </c>
      <c r="I27" s="832">
        <v>0.98484492596181139</v>
      </c>
      <c r="J27" s="889">
        <v>2043.54</v>
      </c>
      <c r="K27" s="832">
        <v>1</v>
      </c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6837</v>
      </c>
      <c r="B28" s="889">
        <v>6207</v>
      </c>
      <c r="C28" s="832">
        <v>11.388990825688074</v>
      </c>
      <c r="D28" s="889">
        <v>545</v>
      </c>
      <c r="E28" s="832">
        <v>1</v>
      </c>
      <c r="F28" s="889">
        <v>716</v>
      </c>
      <c r="G28" s="837">
        <v>1.3137614678899083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6838</v>
      </c>
      <c r="B29" s="889">
        <v>3718</v>
      </c>
      <c r="C29" s="832">
        <v>100.48648648648648</v>
      </c>
      <c r="D29" s="889">
        <v>37</v>
      </c>
      <c r="E29" s="832">
        <v>1</v>
      </c>
      <c r="F29" s="889">
        <v>1206</v>
      </c>
      <c r="G29" s="837">
        <v>32.594594594594597</v>
      </c>
      <c r="H29" s="889"/>
      <c r="I29" s="832"/>
      <c r="J29" s="889"/>
      <c r="K29" s="832"/>
      <c r="L29" s="889">
        <v>1193.67</v>
      </c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6839</v>
      </c>
      <c r="B30" s="889">
        <v>308862</v>
      </c>
      <c r="C30" s="832">
        <v>2.0379801125678805</v>
      </c>
      <c r="D30" s="889">
        <v>151553</v>
      </c>
      <c r="E30" s="832">
        <v>1</v>
      </c>
      <c r="F30" s="889">
        <v>224408</v>
      </c>
      <c r="G30" s="837">
        <v>1.4807229154157291</v>
      </c>
      <c r="H30" s="889">
        <v>6099.65</v>
      </c>
      <c r="I30" s="832">
        <v>1.4924224629809055</v>
      </c>
      <c r="J30" s="889">
        <v>4087.08</v>
      </c>
      <c r="K30" s="832">
        <v>1</v>
      </c>
      <c r="L30" s="889">
        <v>3133.16</v>
      </c>
      <c r="M30" s="837">
        <v>0.76660109417970779</v>
      </c>
      <c r="N30" s="889"/>
      <c r="O30" s="832"/>
      <c r="P30" s="889"/>
      <c r="Q30" s="832"/>
      <c r="R30" s="889"/>
      <c r="S30" s="838"/>
    </row>
    <row r="31" spans="1:19" ht="14.45" customHeight="1" x14ac:dyDescent="0.2">
      <c r="A31" s="857" t="s">
        <v>6840</v>
      </c>
      <c r="B31" s="889"/>
      <c r="C31" s="832"/>
      <c r="D31" s="889">
        <v>116</v>
      </c>
      <c r="E31" s="832">
        <v>1</v>
      </c>
      <c r="F31" s="889">
        <v>358</v>
      </c>
      <c r="G31" s="837">
        <v>3.0862068965517242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thickBot="1" x14ac:dyDescent="0.25">
      <c r="A32" s="893" t="s">
        <v>6841</v>
      </c>
      <c r="B32" s="891">
        <v>4559</v>
      </c>
      <c r="C32" s="840">
        <v>0.85390522569769622</v>
      </c>
      <c r="D32" s="891">
        <v>5339</v>
      </c>
      <c r="E32" s="840">
        <v>1</v>
      </c>
      <c r="F32" s="891">
        <v>4278</v>
      </c>
      <c r="G32" s="845">
        <v>0.80127364675032775</v>
      </c>
      <c r="H32" s="891">
        <v>51293.100000000006</v>
      </c>
      <c r="I32" s="840">
        <v>1.3229616041919541</v>
      </c>
      <c r="J32" s="891">
        <v>38771.42</v>
      </c>
      <c r="K32" s="840">
        <v>1</v>
      </c>
      <c r="L32" s="891">
        <v>24721.09</v>
      </c>
      <c r="M32" s="845">
        <v>0.63761115790961487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D38B515-08E2-4842-A20F-5E57FF12DC0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72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7051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71506.400000000023</v>
      </c>
      <c r="G3" s="208">
        <f t="shared" si="0"/>
        <v>48615907.440000005</v>
      </c>
      <c r="H3" s="208"/>
      <c r="I3" s="208"/>
      <c r="J3" s="208">
        <f t="shared" si="0"/>
        <v>67014.400000000009</v>
      </c>
      <c r="K3" s="208">
        <f t="shared" si="0"/>
        <v>49120307.480000012</v>
      </c>
      <c r="L3" s="208"/>
      <c r="M3" s="208"/>
      <c r="N3" s="208">
        <f t="shared" si="0"/>
        <v>65830.689999999988</v>
      </c>
      <c r="O3" s="208">
        <f t="shared" si="0"/>
        <v>45651421.720000006</v>
      </c>
      <c r="P3" s="79">
        <f>IF(K3=0,0,O3/K3)</f>
        <v>0.92937980362984474</v>
      </c>
      <c r="Q3" s="209">
        <f>IF(N3=0,0,O3/N3)</f>
        <v>693.46716128905859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6842</v>
      </c>
      <c r="B6" s="825" t="s">
        <v>6367</v>
      </c>
      <c r="C6" s="825" t="s">
        <v>6368</v>
      </c>
      <c r="D6" s="825" t="s">
        <v>6555</v>
      </c>
      <c r="E6" s="825" t="s">
        <v>2321</v>
      </c>
      <c r="F6" s="225">
        <v>3</v>
      </c>
      <c r="G6" s="225">
        <v>143151.35999999999</v>
      </c>
      <c r="H6" s="225"/>
      <c r="I6" s="225">
        <v>47717.119999999995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6842</v>
      </c>
      <c r="B7" s="832" t="s">
        <v>6367</v>
      </c>
      <c r="C7" s="832" t="s">
        <v>6657</v>
      </c>
      <c r="D7" s="832" t="s">
        <v>6666</v>
      </c>
      <c r="E7" s="832" t="s">
        <v>6667</v>
      </c>
      <c r="F7" s="849">
        <v>1</v>
      </c>
      <c r="G7" s="849">
        <v>37</v>
      </c>
      <c r="H7" s="849"/>
      <c r="I7" s="849">
        <v>37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6842</v>
      </c>
      <c r="B8" s="832" t="s">
        <v>6367</v>
      </c>
      <c r="C8" s="832" t="s">
        <v>6657</v>
      </c>
      <c r="D8" s="832" t="s">
        <v>6672</v>
      </c>
      <c r="E8" s="832" t="s">
        <v>6673</v>
      </c>
      <c r="F8" s="849">
        <v>1</v>
      </c>
      <c r="G8" s="849">
        <v>177</v>
      </c>
      <c r="H8" s="849">
        <v>0.9943820224719101</v>
      </c>
      <c r="I8" s="849">
        <v>177</v>
      </c>
      <c r="J8" s="849">
        <v>1</v>
      </c>
      <c r="K8" s="849">
        <v>178</v>
      </c>
      <c r="L8" s="849">
        <v>1</v>
      </c>
      <c r="M8" s="849">
        <v>178</v>
      </c>
      <c r="N8" s="849">
        <v>2</v>
      </c>
      <c r="O8" s="849">
        <v>358</v>
      </c>
      <c r="P8" s="837">
        <v>2.0112359550561796</v>
      </c>
      <c r="Q8" s="850">
        <v>179</v>
      </c>
    </row>
    <row r="9" spans="1:17" ht="14.45" customHeight="1" x14ac:dyDescent="0.2">
      <c r="A9" s="831" t="s">
        <v>6842</v>
      </c>
      <c r="B9" s="832" t="s">
        <v>6367</v>
      </c>
      <c r="C9" s="832" t="s">
        <v>6657</v>
      </c>
      <c r="D9" s="832" t="s">
        <v>6676</v>
      </c>
      <c r="E9" s="832" t="s">
        <v>6677</v>
      </c>
      <c r="F9" s="849">
        <v>1</v>
      </c>
      <c r="G9" s="849">
        <v>0</v>
      </c>
      <c r="H9" s="849"/>
      <c r="I9" s="849">
        <v>0</v>
      </c>
      <c r="J9" s="849"/>
      <c r="K9" s="849"/>
      <c r="L9" s="849"/>
      <c r="M9" s="849"/>
      <c r="N9" s="849"/>
      <c r="O9" s="849"/>
      <c r="P9" s="837"/>
      <c r="Q9" s="850"/>
    </row>
    <row r="10" spans="1:17" ht="14.45" customHeight="1" x14ac:dyDescent="0.2">
      <c r="A10" s="831" t="s">
        <v>6842</v>
      </c>
      <c r="B10" s="832" t="s">
        <v>6367</v>
      </c>
      <c r="C10" s="832" t="s">
        <v>6657</v>
      </c>
      <c r="D10" s="832" t="s">
        <v>6680</v>
      </c>
      <c r="E10" s="832" t="s">
        <v>6681</v>
      </c>
      <c r="F10" s="849">
        <v>1</v>
      </c>
      <c r="G10" s="849">
        <v>243</v>
      </c>
      <c r="H10" s="849"/>
      <c r="I10" s="849">
        <v>243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6842</v>
      </c>
      <c r="B11" s="832" t="s">
        <v>6367</v>
      </c>
      <c r="C11" s="832" t="s">
        <v>6657</v>
      </c>
      <c r="D11" s="832" t="s">
        <v>6698</v>
      </c>
      <c r="E11" s="832" t="s">
        <v>6699</v>
      </c>
      <c r="F11" s="849">
        <v>1</v>
      </c>
      <c r="G11" s="849">
        <v>355</v>
      </c>
      <c r="H11" s="849">
        <v>1</v>
      </c>
      <c r="I11" s="849">
        <v>355</v>
      </c>
      <c r="J11" s="849">
        <v>1</v>
      </c>
      <c r="K11" s="849">
        <v>355</v>
      </c>
      <c r="L11" s="849">
        <v>1</v>
      </c>
      <c r="M11" s="849">
        <v>355</v>
      </c>
      <c r="N11" s="849"/>
      <c r="O11" s="849"/>
      <c r="P11" s="837"/>
      <c r="Q11" s="850"/>
    </row>
    <row r="12" spans="1:17" ht="14.45" customHeight="1" x14ac:dyDescent="0.2">
      <c r="A12" s="831" t="s">
        <v>6842</v>
      </c>
      <c r="B12" s="832" t="s">
        <v>6367</v>
      </c>
      <c r="C12" s="832" t="s">
        <v>6657</v>
      </c>
      <c r="D12" s="832" t="s">
        <v>6706</v>
      </c>
      <c r="E12" s="832" t="s">
        <v>6707</v>
      </c>
      <c r="F12" s="849"/>
      <c r="G12" s="849"/>
      <c r="H12" s="849"/>
      <c r="I12" s="849"/>
      <c r="J12" s="849"/>
      <c r="K12" s="849"/>
      <c r="L12" s="849"/>
      <c r="M12" s="849"/>
      <c r="N12" s="849">
        <v>2</v>
      </c>
      <c r="O12" s="849">
        <v>232</v>
      </c>
      <c r="P12" s="837"/>
      <c r="Q12" s="850">
        <v>116</v>
      </c>
    </row>
    <row r="13" spans="1:17" ht="14.45" customHeight="1" x14ac:dyDescent="0.2">
      <c r="A13" s="831" t="s">
        <v>6842</v>
      </c>
      <c r="B13" s="832" t="s">
        <v>6743</v>
      </c>
      <c r="C13" s="832" t="s">
        <v>6644</v>
      </c>
      <c r="D13" s="832" t="s">
        <v>6756</v>
      </c>
      <c r="E13" s="832" t="s">
        <v>6757</v>
      </c>
      <c r="F13" s="849"/>
      <c r="G13" s="849"/>
      <c r="H13" s="849"/>
      <c r="I13" s="849"/>
      <c r="J13" s="849">
        <v>1</v>
      </c>
      <c r="K13" s="849">
        <v>1021.77</v>
      </c>
      <c r="L13" s="849">
        <v>1</v>
      </c>
      <c r="M13" s="849">
        <v>1021.77</v>
      </c>
      <c r="N13" s="849"/>
      <c r="O13" s="849"/>
      <c r="P13" s="837"/>
      <c r="Q13" s="850"/>
    </row>
    <row r="14" spans="1:17" ht="14.45" customHeight="1" x14ac:dyDescent="0.2">
      <c r="A14" s="831" t="s">
        <v>6842</v>
      </c>
      <c r="B14" s="832" t="s">
        <v>6743</v>
      </c>
      <c r="C14" s="832" t="s">
        <v>6657</v>
      </c>
      <c r="D14" s="832" t="s">
        <v>6666</v>
      </c>
      <c r="E14" s="832" t="s">
        <v>6667</v>
      </c>
      <c r="F14" s="849">
        <v>7</v>
      </c>
      <c r="G14" s="849">
        <v>259</v>
      </c>
      <c r="H14" s="849"/>
      <c r="I14" s="849">
        <v>37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6842</v>
      </c>
      <c r="B15" s="832" t="s">
        <v>6743</v>
      </c>
      <c r="C15" s="832" t="s">
        <v>6657</v>
      </c>
      <c r="D15" s="832" t="s">
        <v>6674</v>
      </c>
      <c r="E15" s="832" t="s">
        <v>6675</v>
      </c>
      <c r="F15" s="849">
        <v>2</v>
      </c>
      <c r="G15" s="849">
        <v>354</v>
      </c>
      <c r="H15" s="849">
        <v>0.49719101123595505</v>
      </c>
      <c r="I15" s="849">
        <v>177</v>
      </c>
      <c r="J15" s="849">
        <v>4</v>
      </c>
      <c r="K15" s="849">
        <v>712</v>
      </c>
      <c r="L15" s="849">
        <v>1</v>
      </c>
      <c r="M15" s="849">
        <v>178</v>
      </c>
      <c r="N15" s="849">
        <v>1</v>
      </c>
      <c r="O15" s="849">
        <v>179</v>
      </c>
      <c r="P15" s="837">
        <v>0.25140449438202245</v>
      </c>
      <c r="Q15" s="850">
        <v>179</v>
      </c>
    </row>
    <row r="16" spans="1:17" ht="14.45" customHeight="1" x14ac:dyDescent="0.2">
      <c r="A16" s="831" t="s">
        <v>6842</v>
      </c>
      <c r="B16" s="832" t="s">
        <v>6743</v>
      </c>
      <c r="C16" s="832" t="s">
        <v>6657</v>
      </c>
      <c r="D16" s="832" t="s">
        <v>6768</v>
      </c>
      <c r="E16" s="832" t="s">
        <v>6769</v>
      </c>
      <c r="F16" s="849">
        <v>8</v>
      </c>
      <c r="G16" s="849">
        <v>5720</v>
      </c>
      <c r="H16" s="849">
        <v>1.6</v>
      </c>
      <c r="I16" s="849">
        <v>715</v>
      </c>
      <c r="J16" s="849">
        <v>5</v>
      </c>
      <c r="K16" s="849">
        <v>3575</v>
      </c>
      <c r="L16" s="849">
        <v>1</v>
      </c>
      <c r="M16" s="849">
        <v>715</v>
      </c>
      <c r="N16" s="849"/>
      <c r="O16" s="849"/>
      <c r="P16" s="837"/>
      <c r="Q16" s="850"/>
    </row>
    <row r="17" spans="1:17" ht="14.45" customHeight="1" x14ac:dyDescent="0.2">
      <c r="A17" s="831" t="s">
        <v>6842</v>
      </c>
      <c r="B17" s="832" t="s">
        <v>6743</v>
      </c>
      <c r="C17" s="832" t="s">
        <v>6657</v>
      </c>
      <c r="D17" s="832" t="s">
        <v>6778</v>
      </c>
      <c r="E17" s="832" t="s">
        <v>6779</v>
      </c>
      <c r="F17" s="849"/>
      <c r="G17" s="849"/>
      <c r="H17" s="849"/>
      <c r="I17" s="849"/>
      <c r="J17" s="849">
        <v>1</v>
      </c>
      <c r="K17" s="849">
        <v>724</v>
      </c>
      <c r="L17" s="849">
        <v>1</v>
      </c>
      <c r="M17" s="849">
        <v>724</v>
      </c>
      <c r="N17" s="849"/>
      <c r="O17" s="849"/>
      <c r="P17" s="837"/>
      <c r="Q17" s="850"/>
    </row>
    <row r="18" spans="1:17" ht="14.45" customHeight="1" x14ac:dyDescent="0.2">
      <c r="A18" s="831" t="s">
        <v>6842</v>
      </c>
      <c r="B18" s="832" t="s">
        <v>6743</v>
      </c>
      <c r="C18" s="832" t="s">
        <v>6657</v>
      </c>
      <c r="D18" s="832" t="s">
        <v>6780</v>
      </c>
      <c r="E18" s="832" t="s">
        <v>6781</v>
      </c>
      <c r="F18" s="849"/>
      <c r="G18" s="849"/>
      <c r="H18" s="849"/>
      <c r="I18" s="849"/>
      <c r="J18" s="849">
        <v>30</v>
      </c>
      <c r="K18" s="849">
        <v>26380</v>
      </c>
      <c r="L18" s="849">
        <v>1</v>
      </c>
      <c r="M18" s="849">
        <v>879.33333333333337</v>
      </c>
      <c r="N18" s="849">
        <v>10</v>
      </c>
      <c r="O18" s="849">
        <v>8810</v>
      </c>
      <c r="P18" s="837">
        <v>0.33396512509476878</v>
      </c>
      <c r="Q18" s="850">
        <v>881</v>
      </c>
    </row>
    <row r="19" spans="1:17" ht="14.45" customHeight="1" x14ac:dyDescent="0.2">
      <c r="A19" s="831" t="s">
        <v>6842</v>
      </c>
      <c r="B19" s="832" t="s">
        <v>6743</v>
      </c>
      <c r="C19" s="832" t="s">
        <v>6657</v>
      </c>
      <c r="D19" s="832" t="s">
        <v>6690</v>
      </c>
      <c r="E19" s="832" t="s">
        <v>6691</v>
      </c>
      <c r="F19" s="849">
        <v>1</v>
      </c>
      <c r="G19" s="849">
        <v>355</v>
      </c>
      <c r="H19" s="849"/>
      <c r="I19" s="849">
        <v>355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6842</v>
      </c>
      <c r="B20" s="832" t="s">
        <v>6743</v>
      </c>
      <c r="C20" s="832" t="s">
        <v>6657</v>
      </c>
      <c r="D20" s="832" t="s">
        <v>6788</v>
      </c>
      <c r="E20" s="832" t="s">
        <v>6789</v>
      </c>
      <c r="F20" s="849">
        <v>2</v>
      </c>
      <c r="G20" s="849">
        <v>7660</v>
      </c>
      <c r="H20" s="849"/>
      <c r="I20" s="849">
        <v>3830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6842</v>
      </c>
      <c r="B21" s="832" t="s">
        <v>6743</v>
      </c>
      <c r="C21" s="832" t="s">
        <v>6657</v>
      </c>
      <c r="D21" s="832" t="s">
        <v>6790</v>
      </c>
      <c r="E21" s="832" t="s">
        <v>6791</v>
      </c>
      <c r="F21" s="849">
        <v>1</v>
      </c>
      <c r="G21" s="849">
        <v>1944</v>
      </c>
      <c r="H21" s="849">
        <v>0.3331619537275064</v>
      </c>
      <c r="I21" s="849">
        <v>1944</v>
      </c>
      <c r="J21" s="849">
        <v>3</v>
      </c>
      <c r="K21" s="849">
        <v>5835</v>
      </c>
      <c r="L21" s="849">
        <v>1</v>
      </c>
      <c r="M21" s="849">
        <v>1945</v>
      </c>
      <c r="N21" s="849"/>
      <c r="O21" s="849"/>
      <c r="P21" s="837"/>
      <c r="Q21" s="850"/>
    </row>
    <row r="22" spans="1:17" ht="14.45" customHeight="1" x14ac:dyDescent="0.2">
      <c r="A22" s="831" t="s">
        <v>6843</v>
      </c>
      <c r="B22" s="832" t="s">
        <v>6367</v>
      </c>
      <c r="C22" s="832" t="s">
        <v>6368</v>
      </c>
      <c r="D22" s="832" t="s">
        <v>6472</v>
      </c>
      <c r="E22" s="832" t="s">
        <v>2831</v>
      </c>
      <c r="F22" s="849"/>
      <c r="G22" s="849"/>
      <c r="H22" s="849"/>
      <c r="I22" s="849"/>
      <c r="J22" s="849"/>
      <c r="K22" s="849"/>
      <c r="L22" s="849"/>
      <c r="M22" s="849"/>
      <c r="N22" s="849">
        <v>0.6</v>
      </c>
      <c r="O22" s="849">
        <v>320.14999999999998</v>
      </c>
      <c r="P22" s="837"/>
      <c r="Q22" s="850">
        <v>533.58333333333337</v>
      </c>
    </row>
    <row r="23" spans="1:17" ht="14.45" customHeight="1" x14ac:dyDescent="0.2">
      <c r="A23" s="831" t="s">
        <v>6843</v>
      </c>
      <c r="B23" s="832" t="s">
        <v>6367</v>
      </c>
      <c r="C23" s="832" t="s">
        <v>6368</v>
      </c>
      <c r="D23" s="832" t="s">
        <v>6492</v>
      </c>
      <c r="E23" s="832" t="s">
        <v>6493</v>
      </c>
      <c r="F23" s="849"/>
      <c r="G23" s="849"/>
      <c r="H23" s="849"/>
      <c r="I23" s="849"/>
      <c r="J23" s="849"/>
      <c r="K23" s="849"/>
      <c r="L23" s="849"/>
      <c r="M23" s="849"/>
      <c r="N23" s="849">
        <v>0.75</v>
      </c>
      <c r="O23" s="849">
        <v>78.260000000000005</v>
      </c>
      <c r="P23" s="837"/>
      <c r="Q23" s="850">
        <v>104.34666666666668</v>
      </c>
    </row>
    <row r="24" spans="1:17" ht="14.45" customHeight="1" x14ac:dyDescent="0.2">
      <c r="A24" s="831" t="s">
        <v>6843</v>
      </c>
      <c r="B24" s="832" t="s">
        <v>6367</v>
      </c>
      <c r="C24" s="832" t="s">
        <v>6368</v>
      </c>
      <c r="D24" s="832" t="s">
        <v>6494</v>
      </c>
      <c r="E24" s="832" t="s">
        <v>6493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179.52</v>
      </c>
      <c r="P24" s="837"/>
      <c r="Q24" s="850">
        <v>179.52</v>
      </c>
    </row>
    <row r="25" spans="1:17" ht="14.45" customHeight="1" x14ac:dyDescent="0.2">
      <c r="A25" s="831" t="s">
        <v>6843</v>
      </c>
      <c r="B25" s="832" t="s">
        <v>6367</v>
      </c>
      <c r="C25" s="832" t="s">
        <v>6368</v>
      </c>
      <c r="D25" s="832" t="s">
        <v>6502</v>
      </c>
      <c r="E25" s="832" t="s">
        <v>6503</v>
      </c>
      <c r="F25" s="849"/>
      <c r="G25" s="849"/>
      <c r="H25" s="849"/>
      <c r="I25" s="849"/>
      <c r="J25" s="849"/>
      <c r="K25" s="849"/>
      <c r="L25" s="849"/>
      <c r="M25" s="849"/>
      <c r="N25" s="849">
        <v>0.95</v>
      </c>
      <c r="O25" s="849">
        <v>151.35</v>
      </c>
      <c r="P25" s="837"/>
      <c r="Q25" s="850">
        <v>159.31578947368422</v>
      </c>
    </row>
    <row r="26" spans="1:17" ht="14.45" customHeight="1" x14ac:dyDescent="0.2">
      <c r="A26" s="831" t="s">
        <v>6843</v>
      </c>
      <c r="B26" s="832" t="s">
        <v>6367</v>
      </c>
      <c r="C26" s="832" t="s">
        <v>6368</v>
      </c>
      <c r="D26" s="832" t="s">
        <v>6590</v>
      </c>
      <c r="E26" s="832" t="s">
        <v>793</v>
      </c>
      <c r="F26" s="849"/>
      <c r="G26" s="849"/>
      <c r="H26" s="849"/>
      <c r="I26" s="849"/>
      <c r="J26" s="849"/>
      <c r="K26" s="849"/>
      <c r="L26" s="849"/>
      <c r="M26" s="849"/>
      <c r="N26" s="849">
        <v>3</v>
      </c>
      <c r="O26" s="849">
        <v>338.91</v>
      </c>
      <c r="P26" s="837"/>
      <c r="Q26" s="850">
        <v>112.97000000000001</v>
      </c>
    </row>
    <row r="27" spans="1:17" ht="14.45" customHeight="1" x14ac:dyDescent="0.2">
      <c r="A27" s="831" t="s">
        <v>6843</v>
      </c>
      <c r="B27" s="832" t="s">
        <v>6367</v>
      </c>
      <c r="C27" s="832" t="s">
        <v>6368</v>
      </c>
      <c r="D27" s="832" t="s">
        <v>6591</v>
      </c>
      <c r="E27" s="832" t="s">
        <v>793</v>
      </c>
      <c r="F27" s="849"/>
      <c r="G27" s="849"/>
      <c r="H27" s="849"/>
      <c r="I27" s="849"/>
      <c r="J27" s="849"/>
      <c r="K27" s="849"/>
      <c r="L27" s="849"/>
      <c r="M27" s="849"/>
      <c r="N27" s="849">
        <v>1.1100000000000001</v>
      </c>
      <c r="O27" s="849">
        <v>319.79000000000002</v>
      </c>
      <c r="P27" s="837"/>
      <c r="Q27" s="850">
        <v>288.09909909909908</v>
      </c>
    </row>
    <row r="28" spans="1:17" ht="14.45" customHeight="1" x14ac:dyDescent="0.2">
      <c r="A28" s="831" t="s">
        <v>6843</v>
      </c>
      <c r="B28" s="832" t="s">
        <v>6367</v>
      </c>
      <c r="C28" s="832" t="s">
        <v>6368</v>
      </c>
      <c r="D28" s="832" t="s">
        <v>6596</v>
      </c>
      <c r="E28" s="832" t="s">
        <v>1146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421.22</v>
      </c>
      <c r="P28" s="837"/>
      <c r="Q28" s="850">
        <v>421.22</v>
      </c>
    </row>
    <row r="29" spans="1:17" ht="14.45" customHeight="1" x14ac:dyDescent="0.2">
      <c r="A29" s="831" t="s">
        <v>6843</v>
      </c>
      <c r="B29" s="832" t="s">
        <v>6367</v>
      </c>
      <c r="C29" s="832" t="s">
        <v>6644</v>
      </c>
      <c r="D29" s="832" t="s">
        <v>6647</v>
      </c>
      <c r="E29" s="832" t="s">
        <v>6648</v>
      </c>
      <c r="F29" s="849"/>
      <c r="G29" s="849"/>
      <c r="H29" s="849"/>
      <c r="I29" s="849"/>
      <c r="J29" s="849"/>
      <c r="K29" s="849"/>
      <c r="L29" s="849"/>
      <c r="M29" s="849"/>
      <c r="N29" s="849">
        <v>1</v>
      </c>
      <c r="O29" s="849">
        <v>562.65</v>
      </c>
      <c r="P29" s="837"/>
      <c r="Q29" s="850">
        <v>562.65</v>
      </c>
    </row>
    <row r="30" spans="1:17" ht="14.45" customHeight="1" x14ac:dyDescent="0.2">
      <c r="A30" s="831" t="s">
        <v>6843</v>
      </c>
      <c r="B30" s="832" t="s">
        <v>6367</v>
      </c>
      <c r="C30" s="832" t="s">
        <v>6657</v>
      </c>
      <c r="D30" s="832" t="s">
        <v>6666</v>
      </c>
      <c r="E30" s="832" t="s">
        <v>6667</v>
      </c>
      <c r="F30" s="849">
        <v>3</v>
      </c>
      <c r="G30" s="849">
        <v>111</v>
      </c>
      <c r="H30" s="849">
        <v>1</v>
      </c>
      <c r="I30" s="849">
        <v>37</v>
      </c>
      <c r="J30" s="849">
        <v>3</v>
      </c>
      <c r="K30" s="849">
        <v>111</v>
      </c>
      <c r="L30" s="849">
        <v>1</v>
      </c>
      <c r="M30" s="849">
        <v>37</v>
      </c>
      <c r="N30" s="849">
        <v>6</v>
      </c>
      <c r="O30" s="849">
        <v>228</v>
      </c>
      <c r="P30" s="837">
        <v>2.0540540540540539</v>
      </c>
      <c r="Q30" s="850">
        <v>38</v>
      </c>
    </row>
    <row r="31" spans="1:17" ht="14.45" customHeight="1" x14ac:dyDescent="0.2">
      <c r="A31" s="831" t="s">
        <v>6843</v>
      </c>
      <c r="B31" s="832" t="s">
        <v>6367</v>
      </c>
      <c r="C31" s="832" t="s">
        <v>6657</v>
      </c>
      <c r="D31" s="832" t="s">
        <v>6672</v>
      </c>
      <c r="E31" s="832" t="s">
        <v>6673</v>
      </c>
      <c r="F31" s="849">
        <v>4</v>
      </c>
      <c r="G31" s="849">
        <v>708</v>
      </c>
      <c r="H31" s="849">
        <v>0.79550561797752806</v>
      </c>
      <c r="I31" s="849">
        <v>177</v>
      </c>
      <c r="J31" s="849">
        <v>5</v>
      </c>
      <c r="K31" s="849">
        <v>890</v>
      </c>
      <c r="L31" s="849">
        <v>1</v>
      </c>
      <c r="M31" s="849">
        <v>178</v>
      </c>
      <c r="N31" s="849">
        <v>5</v>
      </c>
      <c r="O31" s="849">
        <v>895</v>
      </c>
      <c r="P31" s="837">
        <v>1.0056179775280898</v>
      </c>
      <c r="Q31" s="850">
        <v>179</v>
      </c>
    </row>
    <row r="32" spans="1:17" ht="14.45" customHeight="1" x14ac:dyDescent="0.2">
      <c r="A32" s="831" t="s">
        <v>6843</v>
      </c>
      <c r="B32" s="832" t="s">
        <v>6367</v>
      </c>
      <c r="C32" s="832" t="s">
        <v>6657</v>
      </c>
      <c r="D32" s="832" t="s">
        <v>6678</v>
      </c>
      <c r="E32" s="832" t="s">
        <v>6679</v>
      </c>
      <c r="F32" s="849"/>
      <c r="G32" s="849"/>
      <c r="H32" s="849"/>
      <c r="I32" s="849"/>
      <c r="J32" s="849"/>
      <c r="K32" s="849"/>
      <c r="L32" s="849"/>
      <c r="M32" s="849"/>
      <c r="N32" s="849">
        <v>1</v>
      </c>
      <c r="O32" s="849">
        <v>0</v>
      </c>
      <c r="P32" s="837"/>
      <c r="Q32" s="850">
        <v>0</v>
      </c>
    </row>
    <row r="33" spans="1:17" ht="14.45" customHeight="1" x14ac:dyDescent="0.2">
      <c r="A33" s="831" t="s">
        <v>6843</v>
      </c>
      <c r="B33" s="832" t="s">
        <v>6367</v>
      </c>
      <c r="C33" s="832" t="s">
        <v>6657</v>
      </c>
      <c r="D33" s="832" t="s">
        <v>6680</v>
      </c>
      <c r="E33" s="832" t="s">
        <v>6681</v>
      </c>
      <c r="F33" s="849"/>
      <c r="G33" s="849"/>
      <c r="H33" s="849"/>
      <c r="I33" s="849"/>
      <c r="J33" s="849"/>
      <c r="K33" s="849"/>
      <c r="L33" s="849"/>
      <c r="M33" s="849"/>
      <c r="N33" s="849">
        <v>4</v>
      </c>
      <c r="O33" s="849">
        <v>980</v>
      </c>
      <c r="P33" s="837"/>
      <c r="Q33" s="850">
        <v>245</v>
      </c>
    </row>
    <row r="34" spans="1:17" ht="14.45" customHeight="1" x14ac:dyDescent="0.2">
      <c r="A34" s="831" t="s">
        <v>6843</v>
      </c>
      <c r="B34" s="832" t="s">
        <v>6367</v>
      </c>
      <c r="C34" s="832" t="s">
        <v>6657</v>
      </c>
      <c r="D34" s="832" t="s">
        <v>6698</v>
      </c>
      <c r="E34" s="832" t="s">
        <v>6699</v>
      </c>
      <c r="F34" s="849">
        <v>4</v>
      </c>
      <c r="G34" s="849">
        <v>1420</v>
      </c>
      <c r="H34" s="849">
        <v>1.3333333333333333</v>
      </c>
      <c r="I34" s="849">
        <v>355</v>
      </c>
      <c r="J34" s="849">
        <v>3</v>
      </c>
      <c r="K34" s="849">
        <v>1065</v>
      </c>
      <c r="L34" s="849">
        <v>1</v>
      </c>
      <c r="M34" s="849">
        <v>355</v>
      </c>
      <c r="N34" s="849">
        <v>4</v>
      </c>
      <c r="O34" s="849">
        <v>1432</v>
      </c>
      <c r="P34" s="837">
        <v>1.3446009389671361</v>
      </c>
      <c r="Q34" s="850">
        <v>358</v>
      </c>
    </row>
    <row r="35" spans="1:17" ht="14.45" customHeight="1" x14ac:dyDescent="0.2">
      <c r="A35" s="831" t="s">
        <v>6843</v>
      </c>
      <c r="B35" s="832" t="s">
        <v>6367</v>
      </c>
      <c r="C35" s="832" t="s">
        <v>6657</v>
      </c>
      <c r="D35" s="832" t="s">
        <v>6706</v>
      </c>
      <c r="E35" s="832" t="s">
        <v>6707</v>
      </c>
      <c r="F35" s="849">
        <v>6</v>
      </c>
      <c r="G35" s="849">
        <v>696</v>
      </c>
      <c r="H35" s="849">
        <v>2.005763688760807</v>
      </c>
      <c r="I35" s="849">
        <v>116</v>
      </c>
      <c r="J35" s="849">
        <v>3</v>
      </c>
      <c r="K35" s="849">
        <v>347</v>
      </c>
      <c r="L35" s="849">
        <v>1</v>
      </c>
      <c r="M35" s="849">
        <v>115.66666666666667</v>
      </c>
      <c r="N35" s="849">
        <v>14</v>
      </c>
      <c r="O35" s="849">
        <v>1624</v>
      </c>
      <c r="P35" s="837">
        <v>4.6801152737752165</v>
      </c>
      <c r="Q35" s="850">
        <v>116</v>
      </c>
    </row>
    <row r="36" spans="1:17" ht="14.45" customHeight="1" x14ac:dyDescent="0.2">
      <c r="A36" s="831" t="s">
        <v>6843</v>
      </c>
      <c r="B36" s="832" t="s">
        <v>6743</v>
      </c>
      <c r="C36" s="832" t="s">
        <v>6657</v>
      </c>
      <c r="D36" s="832" t="s">
        <v>6666</v>
      </c>
      <c r="E36" s="832" t="s">
        <v>6667</v>
      </c>
      <c r="F36" s="849">
        <v>4</v>
      </c>
      <c r="G36" s="849">
        <v>148</v>
      </c>
      <c r="H36" s="849"/>
      <c r="I36" s="849">
        <v>37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6843</v>
      </c>
      <c r="B37" s="832" t="s">
        <v>6743</v>
      </c>
      <c r="C37" s="832" t="s">
        <v>6657</v>
      </c>
      <c r="D37" s="832" t="s">
        <v>6674</v>
      </c>
      <c r="E37" s="832" t="s">
        <v>6675</v>
      </c>
      <c r="F37" s="849">
        <v>4</v>
      </c>
      <c r="G37" s="849">
        <v>708</v>
      </c>
      <c r="H37" s="849"/>
      <c r="I37" s="849">
        <v>177</v>
      </c>
      <c r="J37" s="849"/>
      <c r="K37" s="849"/>
      <c r="L37" s="849"/>
      <c r="M37" s="849"/>
      <c r="N37" s="849">
        <v>4</v>
      </c>
      <c r="O37" s="849">
        <v>716</v>
      </c>
      <c r="P37" s="837"/>
      <c r="Q37" s="850">
        <v>179</v>
      </c>
    </row>
    <row r="38" spans="1:17" ht="14.45" customHeight="1" x14ac:dyDescent="0.2">
      <c r="A38" s="831" t="s">
        <v>6843</v>
      </c>
      <c r="B38" s="832" t="s">
        <v>6743</v>
      </c>
      <c r="C38" s="832" t="s">
        <v>6657</v>
      </c>
      <c r="D38" s="832" t="s">
        <v>6776</v>
      </c>
      <c r="E38" s="832" t="s">
        <v>6777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260</v>
      </c>
      <c r="P38" s="837"/>
      <c r="Q38" s="850">
        <v>130</v>
      </c>
    </row>
    <row r="39" spans="1:17" ht="14.45" customHeight="1" x14ac:dyDescent="0.2">
      <c r="A39" s="831" t="s">
        <v>6843</v>
      </c>
      <c r="B39" s="832" t="s">
        <v>6743</v>
      </c>
      <c r="C39" s="832" t="s">
        <v>6657</v>
      </c>
      <c r="D39" s="832" t="s">
        <v>6780</v>
      </c>
      <c r="E39" s="832" t="s">
        <v>6781</v>
      </c>
      <c r="F39" s="849"/>
      <c r="G39" s="849"/>
      <c r="H39" s="849"/>
      <c r="I39" s="849"/>
      <c r="J39" s="849"/>
      <c r="K39" s="849"/>
      <c r="L39" s="849"/>
      <c r="M39" s="849"/>
      <c r="N39" s="849">
        <v>100</v>
      </c>
      <c r="O39" s="849">
        <v>88100</v>
      </c>
      <c r="P39" s="837"/>
      <c r="Q39" s="850">
        <v>881</v>
      </c>
    </row>
    <row r="40" spans="1:17" ht="14.45" customHeight="1" x14ac:dyDescent="0.2">
      <c r="A40" s="831" t="s">
        <v>6843</v>
      </c>
      <c r="B40" s="832" t="s">
        <v>6743</v>
      </c>
      <c r="C40" s="832" t="s">
        <v>6657</v>
      </c>
      <c r="D40" s="832" t="s">
        <v>6690</v>
      </c>
      <c r="E40" s="832" t="s">
        <v>6691</v>
      </c>
      <c r="F40" s="849">
        <v>2</v>
      </c>
      <c r="G40" s="849">
        <v>710</v>
      </c>
      <c r="H40" s="849">
        <v>2</v>
      </c>
      <c r="I40" s="849">
        <v>355</v>
      </c>
      <c r="J40" s="849">
        <v>1</v>
      </c>
      <c r="K40" s="849">
        <v>355</v>
      </c>
      <c r="L40" s="849">
        <v>1</v>
      </c>
      <c r="M40" s="849">
        <v>355</v>
      </c>
      <c r="N40" s="849"/>
      <c r="O40" s="849"/>
      <c r="P40" s="837"/>
      <c r="Q40" s="850"/>
    </row>
    <row r="41" spans="1:17" ht="14.45" customHeight="1" x14ac:dyDescent="0.2">
      <c r="A41" s="831" t="s">
        <v>6843</v>
      </c>
      <c r="B41" s="832" t="s">
        <v>6743</v>
      </c>
      <c r="C41" s="832" t="s">
        <v>6657</v>
      </c>
      <c r="D41" s="832" t="s">
        <v>6706</v>
      </c>
      <c r="E41" s="832" t="s">
        <v>6707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116</v>
      </c>
      <c r="P41" s="837"/>
      <c r="Q41" s="850">
        <v>116</v>
      </c>
    </row>
    <row r="42" spans="1:17" ht="14.45" customHeight="1" x14ac:dyDescent="0.2">
      <c r="A42" s="831" t="s">
        <v>6843</v>
      </c>
      <c r="B42" s="832" t="s">
        <v>6743</v>
      </c>
      <c r="C42" s="832" t="s">
        <v>6657</v>
      </c>
      <c r="D42" s="832" t="s">
        <v>6790</v>
      </c>
      <c r="E42" s="832" t="s">
        <v>6791</v>
      </c>
      <c r="F42" s="849">
        <v>1</v>
      </c>
      <c r="G42" s="849">
        <v>1944</v>
      </c>
      <c r="H42" s="849"/>
      <c r="I42" s="849">
        <v>1944</v>
      </c>
      <c r="J42" s="849"/>
      <c r="K42" s="849"/>
      <c r="L42" s="849"/>
      <c r="M42" s="849"/>
      <c r="N42" s="849">
        <v>9</v>
      </c>
      <c r="O42" s="849">
        <v>17550</v>
      </c>
      <c r="P42" s="837"/>
      <c r="Q42" s="850">
        <v>1950</v>
      </c>
    </row>
    <row r="43" spans="1:17" ht="14.45" customHeight="1" x14ac:dyDescent="0.2">
      <c r="A43" s="831" t="s">
        <v>6844</v>
      </c>
      <c r="B43" s="832" t="s">
        <v>6367</v>
      </c>
      <c r="C43" s="832" t="s">
        <v>6368</v>
      </c>
      <c r="D43" s="832" t="s">
        <v>6393</v>
      </c>
      <c r="E43" s="832" t="s">
        <v>6716</v>
      </c>
      <c r="F43" s="849">
        <v>0</v>
      </c>
      <c r="G43" s="849">
        <v>0</v>
      </c>
      <c r="H43" s="849"/>
      <c r="I43" s="849"/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6844</v>
      </c>
      <c r="B44" s="832" t="s">
        <v>6367</v>
      </c>
      <c r="C44" s="832" t="s">
        <v>6368</v>
      </c>
      <c r="D44" s="832" t="s">
        <v>6393</v>
      </c>
      <c r="E44" s="832" t="s">
        <v>3205</v>
      </c>
      <c r="F44" s="849">
        <v>2.88</v>
      </c>
      <c r="G44" s="849">
        <v>41042.879999999997</v>
      </c>
      <c r="H44" s="849"/>
      <c r="I44" s="849">
        <v>14251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5" customHeight="1" x14ac:dyDescent="0.2">
      <c r="A45" s="831" t="s">
        <v>6844</v>
      </c>
      <c r="B45" s="832" t="s">
        <v>6367</v>
      </c>
      <c r="C45" s="832" t="s">
        <v>6368</v>
      </c>
      <c r="D45" s="832" t="s">
        <v>6500</v>
      </c>
      <c r="E45" s="832" t="s">
        <v>6727</v>
      </c>
      <c r="F45" s="849">
        <v>0</v>
      </c>
      <c r="G45" s="849">
        <v>0</v>
      </c>
      <c r="H45" s="849"/>
      <c r="I45" s="849"/>
      <c r="J45" s="849"/>
      <c r="K45" s="849"/>
      <c r="L45" s="849"/>
      <c r="M45" s="849"/>
      <c r="N45" s="849"/>
      <c r="O45" s="849"/>
      <c r="P45" s="837"/>
      <c r="Q45" s="850"/>
    </row>
    <row r="46" spans="1:17" ht="14.45" customHeight="1" x14ac:dyDescent="0.2">
      <c r="A46" s="831" t="s">
        <v>6844</v>
      </c>
      <c r="B46" s="832" t="s">
        <v>6367</v>
      </c>
      <c r="C46" s="832" t="s">
        <v>6368</v>
      </c>
      <c r="D46" s="832" t="s">
        <v>6500</v>
      </c>
      <c r="E46" s="832" t="s">
        <v>6501</v>
      </c>
      <c r="F46" s="849">
        <v>1</v>
      </c>
      <c r="G46" s="849">
        <v>79985</v>
      </c>
      <c r="H46" s="849"/>
      <c r="I46" s="849">
        <v>79985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6844</v>
      </c>
      <c r="B47" s="832" t="s">
        <v>6367</v>
      </c>
      <c r="C47" s="832" t="s">
        <v>6657</v>
      </c>
      <c r="D47" s="832" t="s">
        <v>6666</v>
      </c>
      <c r="E47" s="832" t="s">
        <v>6667</v>
      </c>
      <c r="F47" s="849">
        <v>1</v>
      </c>
      <c r="G47" s="849">
        <v>37</v>
      </c>
      <c r="H47" s="849">
        <v>1</v>
      </c>
      <c r="I47" s="849">
        <v>37</v>
      </c>
      <c r="J47" s="849">
        <v>1</v>
      </c>
      <c r="K47" s="849">
        <v>37</v>
      </c>
      <c r="L47" s="849">
        <v>1</v>
      </c>
      <c r="M47" s="849">
        <v>37</v>
      </c>
      <c r="N47" s="849">
        <v>1</v>
      </c>
      <c r="O47" s="849">
        <v>38</v>
      </c>
      <c r="P47" s="837">
        <v>1.027027027027027</v>
      </c>
      <c r="Q47" s="850">
        <v>38</v>
      </c>
    </row>
    <row r="48" spans="1:17" ht="14.45" customHeight="1" x14ac:dyDescent="0.2">
      <c r="A48" s="831" t="s">
        <v>6844</v>
      </c>
      <c r="B48" s="832" t="s">
        <v>6367</v>
      </c>
      <c r="C48" s="832" t="s">
        <v>6657</v>
      </c>
      <c r="D48" s="832" t="s">
        <v>6672</v>
      </c>
      <c r="E48" s="832" t="s">
        <v>6673</v>
      </c>
      <c r="F48" s="849"/>
      <c r="G48" s="849"/>
      <c r="H48" s="849"/>
      <c r="I48" s="849"/>
      <c r="J48" s="849">
        <v>1</v>
      </c>
      <c r="K48" s="849">
        <v>178</v>
      </c>
      <c r="L48" s="849">
        <v>1</v>
      </c>
      <c r="M48" s="849">
        <v>178</v>
      </c>
      <c r="N48" s="849">
        <v>2</v>
      </c>
      <c r="O48" s="849">
        <v>358</v>
      </c>
      <c r="P48" s="837">
        <v>2.0112359550561796</v>
      </c>
      <c r="Q48" s="850">
        <v>179</v>
      </c>
    </row>
    <row r="49" spans="1:17" ht="14.45" customHeight="1" x14ac:dyDescent="0.2">
      <c r="A49" s="831" t="s">
        <v>6844</v>
      </c>
      <c r="B49" s="832" t="s">
        <v>6367</v>
      </c>
      <c r="C49" s="832" t="s">
        <v>6657</v>
      </c>
      <c r="D49" s="832" t="s">
        <v>6676</v>
      </c>
      <c r="E49" s="832" t="s">
        <v>6677</v>
      </c>
      <c r="F49" s="849">
        <v>1</v>
      </c>
      <c r="G49" s="849">
        <v>0</v>
      </c>
      <c r="H49" s="849"/>
      <c r="I49" s="849">
        <v>0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5" customHeight="1" x14ac:dyDescent="0.2">
      <c r="A50" s="831" t="s">
        <v>6844</v>
      </c>
      <c r="B50" s="832" t="s">
        <v>6367</v>
      </c>
      <c r="C50" s="832" t="s">
        <v>6657</v>
      </c>
      <c r="D50" s="832" t="s">
        <v>6680</v>
      </c>
      <c r="E50" s="832" t="s">
        <v>6681</v>
      </c>
      <c r="F50" s="849">
        <v>2</v>
      </c>
      <c r="G50" s="849">
        <v>486</v>
      </c>
      <c r="H50" s="849"/>
      <c r="I50" s="849">
        <v>243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6844</v>
      </c>
      <c r="B51" s="832" t="s">
        <v>6367</v>
      </c>
      <c r="C51" s="832" t="s">
        <v>6657</v>
      </c>
      <c r="D51" s="832" t="s">
        <v>6698</v>
      </c>
      <c r="E51" s="832" t="s">
        <v>6699</v>
      </c>
      <c r="F51" s="849">
        <v>4</v>
      </c>
      <c r="G51" s="849">
        <v>1420</v>
      </c>
      <c r="H51" s="849">
        <v>0.8</v>
      </c>
      <c r="I51" s="849">
        <v>355</v>
      </c>
      <c r="J51" s="849">
        <v>5</v>
      </c>
      <c r="K51" s="849">
        <v>1775</v>
      </c>
      <c r="L51" s="849">
        <v>1</v>
      </c>
      <c r="M51" s="849">
        <v>355</v>
      </c>
      <c r="N51" s="849">
        <v>1</v>
      </c>
      <c r="O51" s="849">
        <v>358</v>
      </c>
      <c r="P51" s="837">
        <v>0.20169014084507042</v>
      </c>
      <c r="Q51" s="850">
        <v>358</v>
      </c>
    </row>
    <row r="52" spans="1:17" ht="14.45" customHeight="1" x14ac:dyDescent="0.2">
      <c r="A52" s="831" t="s">
        <v>6844</v>
      </c>
      <c r="B52" s="832" t="s">
        <v>6367</v>
      </c>
      <c r="C52" s="832" t="s">
        <v>6657</v>
      </c>
      <c r="D52" s="832" t="s">
        <v>6706</v>
      </c>
      <c r="E52" s="832" t="s">
        <v>6707</v>
      </c>
      <c r="F52" s="849">
        <v>5</v>
      </c>
      <c r="G52" s="849">
        <v>580</v>
      </c>
      <c r="H52" s="849">
        <v>1.6666666666666667</v>
      </c>
      <c r="I52" s="849">
        <v>116</v>
      </c>
      <c r="J52" s="849">
        <v>3</v>
      </c>
      <c r="K52" s="849">
        <v>348</v>
      </c>
      <c r="L52" s="849">
        <v>1</v>
      </c>
      <c r="M52" s="849">
        <v>116</v>
      </c>
      <c r="N52" s="849">
        <v>8</v>
      </c>
      <c r="O52" s="849">
        <v>928</v>
      </c>
      <c r="P52" s="837">
        <v>2.6666666666666665</v>
      </c>
      <c r="Q52" s="850">
        <v>116</v>
      </c>
    </row>
    <row r="53" spans="1:17" ht="14.45" customHeight="1" x14ac:dyDescent="0.2">
      <c r="A53" s="831" t="s">
        <v>6844</v>
      </c>
      <c r="B53" s="832" t="s">
        <v>6743</v>
      </c>
      <c r="C53" s="832" t="s">
        <v>6657</v>
      </c>
      <c r="D53" s="832" t="s">
        <v>6666</v>
      </c>
      <c r="E53" s="832" t="s">
        <v>6667</v>
      </c>
      <c r="F53" s="849">
        <v>3</v>
      </c>
      <c r="G53" s="849">
        <v>111</v>
      </c>
      <c r="H53" s="849">
        <v>3</v>
      </c>
      <c r="I53" s="849">
        <v>37</v>
      </c>
      <c r="J53" s="849">
        <v>1</v>
      </c>
      <c r="K53" s="849">
        <v>37</v>
      </c>
      <c r="L53" s="849">
        <v>1</v>
      </c>
      <c r="M53" s="849">
        <v>37</v>
      </c>
      <c r="N53" s="849"/>
      <c r="O53" s="849"/>
      <c r="P53" s="837"/>
      <c r="Q53" s="850"/>
    </row>
    <row r="54" spans="1:17" ht="14.45" customHeight="1" x14ac:dyDescent="0.2">
      <c r="A54" s="831" t="s">
        <v>6844</v>
      </c>
      <c r="B54" s="832" t="s">
        <v>6743</v>
      </c>
      <c r="C54" s="832" t="s">
        <v>6657</v>
      </c>
      <c r="D54" s="832" t="s">
        <v>6674</v>
      </c>
      <c r="E54" s="832" t="s">
        <v>6675</v>
      </c>
      <c r="F54" s="849">
        <v>3</v>
      </c>
      <c r="G54" s="849">
        <v>531</v>
      </c>
      <c r="H54" s="849">
        <v>0.7457865168539326</v>
      </c>
      <c r="I54" s="849">
        <v>177</v>
      </c>
      <c r="J54" s="849">
        <v>4</v>
      </c>
      <c r="K54" s="849">
        <v>712</v>
      </c>
      <c r="L54" s="849">
        <v>1</v>
      </c>
      <c r="M54" s="849">
        <v>178</v>
      </c>
      <c r="N54" s="849"/>
      <c r="O54" s="849"/>
      <c r="P54" s="837"/>
      <c r="Q54" s="850"/>
    </row>
    <row r="55" spans="1:17" ht="14.45" customHeight="1" x14ac:dyDescent="0.2">
      <c r="A55" s="831" t="s">
        <v>6844</v>
      </c>
      <c r="B55" s="832" t="s">
        <v>6743</v>
      </c>
      <c r="C55" s="832" t="s">
        <v>6657</v>
      </c>
      <c r="D55" s="832" t="s">
        <v>6768</v>
      </c>
      <c r="E55" s="832" t="s">
        <v>6769</v>
      </c>
      <c r="F55" s="849">
        <v>4</v>
      </c>
      <c r="G55" s="849">
        <v>2860</v>
      </c>
      <c r="H55" s="849"/>
      <c r="I55" s="849">
        <v>715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6844</v>
      </c>
      <c r="B56" s="832" t="s">
        <v>6743</v>
      </c>
      <c r="C56" s="832" t="s">
        <v>6657</v>
      </c>
      <c r="D56" s="832" t="s">
        <v>6690</v>
      </c>
      <c r="E56" s="832" t="s">
        <v>6691</v>
      </c>
      <c r="F56" s="849">
        <v>4</v>
      </c>
      <c r="G56" s="849">
        <v>1420</v>
      </c>
      <c r="H56" s="849">
        <v>1</v>
      </c>
      <c r="I56" s="849">
        <v>355</v>
      </c>
      <c r="J56" s="849">
        <v>4</v>
      </c>
      <c r="K56" s="849">
        <v>1420</v>
      </c>
      <c r="L56" s="849">
        <v>1</v>
      </c>
      <c r="M56" s="849">
        <v>355</v>
      </c>
      <c r="N56" s="849">
        <v>2</v>
      </c>
      <c r="O56" s="849">
        <v>716</v>
      </c>
      <c r="P56" s="837">
        <v>0.50422535211267605</v>
      </c>
      <c r="Q56" s="850">
        <v>358</v>
      </c>
    </row>
    <row r="57" spans="1:17" ht="14.45" customHeight="1" x14ac:dyDescent="0.2">
      <c r="A57" s="831" t="s">
        <v>6844</v>
      </c>
      <c r="B57" s="832" t="s">
        <v>6743</v>
      </c>
      <c r="C57" s="832" t="s">
        <v>6657</v>
      </c>
      <c r="D57" s="832" t="s">
        <v>6786</v>
      </c>
      <c r="E57" s="832" t="s">
        <v>6787</v>
      </c>
      <c r="F57" s="849">
        <v>1</v>
      </c>
      <c r="G57" s="849">
        <v>539</v>
      </c>
      <c r="H57" s="849">
        <v>0.99814814814814812</v>
      </c>
      <c r="I57" s="849">
        <v>539</v>
      </c>
      <c r="J57" s="849">
        <v>1</v>
      </c>
      <c r="K57" s="849">
        <v>540</v>
      </c>
      <c r="L57" s="849">
        <v>1</v>
      </c>
      <c r="M57" s="849">
        <v>540</v>
      </c>
      <c r="N57" s="849"/>
      <c r="O57" s="849"/>
      <c r="P57" s="837"/>
      <c r="Q57" s="850"/>
    </row>
    <row r="58" spans="1:17" ht="14.45" customHeight="1" x14ac:dyDescent="0.2">
      <c r="A58" s="831" t="s">
        <v>6844</v>
      </c>
      <c r="B58" s="832" t="s">
        <v>6743</v>
      </c>
      <c r="C58" s="832" t="s">
        <v>6657</v>
      </c>
      <c r="D58" s="832" t="s">
        <v>6788</v>
      </c>
      <c r="E58" s="832" t="s">
        <v>6789</v>
      </c>
      <c r="F58" s="849">
        <v>1</v>
      </c>
      <c r="G58" s="849">
        <v>3830</v>
      </c>
      <c r="H58" s="849"/>
      <c r="I58" s="849">
        <v>3830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6844</v>
      </c>
      <c r="B59" s="832" t="s">
        <v>6743</v>
      </c>
      <c r="C59" s="832" t="s">
        <v>6657</v>
      </c>
      <c r="D59" s="832" t="s">
        <v>6790</v>
      </c>
      <c r="E59" s="832" t="s">
        <v>6791</v>
      </c>
      <c r="F59" s="849">
        <v>2</v>
      </c>
      <c r="G59" s="849">
        <v>3888</v>
      </c>
      <c r="H59" s="849">
        <v>1.9989717223650385</v>
      </c>
      <c r="I59" s="849">
        <v>1944</v>
      </c>
      <c r="J59" s="849">
        <v>1</v>
      </c>
      <c r="K59" s="849">
        <v>1945</v>
      </c>
      <c r="L59" s="849">
        <v>1</v>
      </c>
      <c r="M59" s="849">
        <v>1945</v>
      </c>
      <c r="N59" s="849"/>
      <c r="O59" s="849"/>
      <c r="P59" s="837"/>
      <c r="Q59" s="850"/>
    </row>
    <row r="60" spans="1:17" ht="14.45" customHeight="1" x14ac:dyDescent="0.2">
      <c r="A60" s="831" t="s">
        <v>6845</v>
      </c>
      <c r="B60" s="832" t="s">
        <v>6367</v>
      </c>
      <c r="C60" s="832" t="s">
        <v>6368</v>
      </c>
      <c r="D60" s="832" t="s">
        <v>6400</v>
      </c>
      <c r="E60" s="832" t="s">
        <v>4461</v>
      </c>
      <c r="F60" s="849"/>
      <c r="G60" s="849"/>
      <c r="H60" s="849"/>
      <c r="I60" s="849"/>
      <c r="J60" s="849">
        <v>1</v>
      </c>
      <c r="K60" s="849">
        <v>36740</v>
      </c>
      <c r="L60" s="849">
        <v>1</v>
      </c>
      <c r="M60" s="849">
        <v>36740</v>
      </c>
      <c r="N60" s="849"/>
      <c r="O60" s="849"/>
      <c r="P60" s="837"/>
      <c r="Q60" s="850"/>
    </row>
    <row r="61" spans="1:17" ht="14.45" customHeight="1" x14ac:dyDescent="0.2">
      <c r="A61" s="831" t="s">
        <v>6845</v>
      </c>
      <c r="B61" s="832" t="s">
        <v>6367</v>
      </c>
      <c r="C61" s="832" t="s">
        <v>6368</v>
      </c>
      <c r="D61" s="832" t="s">
        <v>6415</v>
      </c>
      <c r="E61" s="832" t="s">
        <v>6416</v>
      </c>
      <c r="F61" s="849">
        <v>1.1200000000000001</v>
      </c>
      <c r="G61" s="849">
        <v>154.04</v>
      </c>
      <c r="H61" s="849"/>
      <c r="I61" s="849">
        <v>137.53571428571428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5" customHeight="1" x14ac:dyDescent="0.2">
      <c r="A62" s="831" t="s">
        <v>6845</v>
      </c>
      <c r="B62" s="832" t="s">
        <v>6367</v>
      </c>
      <c r="C62" s="832" t="s">
        <v>6368</v>
      </c>
      <c r="D62" s="832" t="s">
        <v>6417</v>
      </c>
      <c r="E62" s="832" t="s">
        <v>6416</v>
      </c>
      <c r="F62" s="849">
        <v>0.22</v>
      </c>
      <c r="G62" s="849">
        <v>151.28</v>
      </c>
      <c r="H62" s="849"/>
      <c r="I62" s="849">
        <v>687.63636363636363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5" customHeight="1" x14ac:dyDescent="0.2">
      <c r="A63" s="831" t="s">
        <v>6845</v>
      </c>
      <c r="B63" s="832" t="s">
        <v>6367</v>
      </c>
      <c r="C63" s="832" t="s">
        <v>6368</v>
      </c>
      <c r="D63" s="832" t="s">
        <v>6846</v>
      </c>
      <c r="E63" s="832" t="s">
        <v>6847</v>
      </c>
      <c r="F63" s="849"/>
      <c r="G63" s="849"/>
      <c r="H63" s="849"/>
      <c r="I63" s="849"/>
      <c r="J63" s="849">
        <v>2.4500000000000002</v>
      </c>
      <c r="K63" s="849">
        <v>259.18</v>
      </c>
      <c r="L63" s="849">
        <v>1</v>
      </c>
      <c r="M63" s="849">
        <v>105.7877551020408</v>
      </c>
      <c r="N63" s="849"/>
      <c r="O63" s="849"/>
      <c r="P63" s="837"/>
      <c r="Q63" s="850"/>
    </row>
    <row r="64" spans="1:17" ht="14.45" customHeight="1" x14ac:dyDescent="0.2">
      <c r="A64" s="831" t="s">
        <v>6845</v>
      </c>
      <c r="B64" s="832" t="s">
        <v>6367</v>
      </c>
      <c r="C64" s="832" t="s">
        <v>6368</v>
      </c>
      <c r="D64" s="832" t="s">
        <v>6494</v>
      </c>
      <c r="E64" s="832" t="s">
        <v>6493</v>
      </c>
      <c r="F64" s="849">
        <v>15.73</v>
      </c>
      <c r="G64" s="849">
        <v>22515.129999999997</v>
      </c>
      <c r="H64" s="849"/>
      <c r="I64" s="849">
        <v>1431.3496503496501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6845</v>
      </c>
      <c r="B65" s="832" t="s">
        <v>6367</v>
      </c>
      <c r="C65" s="832" t="s">
        <v>6368</v>
      </c>
      <c r="D65" s="832" t="s">
        <v>6504</v>
      </c>
      <c r="E65" s="832" t="s">
        <v>6716</v>
      </c>
      <c r="F65" s="849">
        <v>0</v>
      </c>
      <c r="G65" s="849">
        <v>-7.2759576141834259E-12</v>
      </c>
      <c r="H65" s="849"/>
      <c r="I65" s="849"/>
      <c r="J65" s="849">
        <v>0</v>
      </c>
      <c r="K65" s="849">
        <v>0</v>
      </c>
      <c r="L65" s="849"/>
      <c r="M65" s="849"/>
      <c r="N65" s="849">
        <v>0</v>
      </c>
      <c r="O65" s="849">
        <v>-7.2759576141834259E-12</v>
      </c>
      <c r="P65" s="837"/>
      <c r="Q65" s="850"/>
    </row>
    <row r="66" spans="1:17" ht="14.45" customHeight="1" x14ac:dyDescent="0.2">
      <c r="A66" s="831" t="s">
        <v>6845</v>
      </c>
      <c r="B66" s="832" t="s">
        <v>6367</v>
      </c>
      <c r="C66" s="832" t="s">
        <v>6368</v>
      </c>
      <c r="D66" s="832" t="s">
        <v>6504</v>
      </c>
      <c r="E66" s="832" t="s">
        <v>3205</v>
      </c>
      <c r="F66" s="849">
        <v>2</v>
      </c>
      <c r="G66" s="849">
        <v>84477.03</v>
      </c>
      <c r="H66" s="849">
        <v>0.51495808320596081</v>
      </c>
      <c r="I66" s="849">
        <v>42238.514999999999</v>
      </c>
      <c r="J66" s="849">
        <v>4</v>
      </c>
      <c r="K66" s="849">
        <v>164046.42000000001</v>
      </c>
      <c r="L66" s="849">
        <v>1</v>
      </c>
      <c r="M66" s="849">
        <v>41011.605000000003</v>
      </c>
      <c r="N66" s="849">
        <v>5</v>
      </c>
      <c r="O66" s="849">
        <v>196585.41</v>
      </c>
      <c r="P66" s="837">
        <v>1.1983523322240131</v>
      </c>
      <c r="Q66" s="850">
        <v>39317.082000000002</v>
      </c>
    </row>
    <row r="67" spans="1:17" ht="14.45" customHeight="1" x14ac:dyDescent="0.2">
      <c r="A67" s="831" t="s">
        <v>6845</v>
      </c>
      <c r="B67" s="832" t="s">
        <v>6367</v>
      </c>
      <c r="C67" s="832" t="s">
        <v>6368</v>
      </c>
      <c r="D67" s="832" t="s">
        <v>6521</v>
      </c>
      <c r="E67" s="832" t="s">
        <v>6522</v>
      </c>
      <c r="F67" s="849">
        <v>9.35</v>
      </c>
      <c r="G67" s="849">
        <v>5035.42</v>
      </c>
      <c r="H67" s="849">
        <v>1.0299909998363606</v>
      </c>
      <c r="I67" s="849">
        <v>538.54759358288777</v>
      </c>
      <c r="J67" s="849">
        <v>10.61</v>
      </c>
      <c r="K67" s="849">
        <v>4888.8</v>
      </c>
      <c r="L67" s="849">
        <v>1</v>
      </c>
      <c r="M67" s="849">
        <v>460.77285579641853</v>
      </c>
      <c r="N67" s="849">
        <v>2.85</v>
      </c>
      <c r="O67" s="849">
        <v>1177.3800000000001</v>
      </c>
      <c r="P67" s="837">
        <v>0.24083210603829161</v>
      </c>
      <c r="Q67" s="850">
        <v>413.11578947368423</v>
      </c>
    </row>
    <row r="68" spans="1:17" ht="14.45" customHeight="1" x14ac:dyDescent="0.2">
      <c r="A68" s="831" t="s">
        <v>6845</v>
      </c>
      <c r="B68" s="832" t="s">
        <v>6367</v>
      </c>
      <c r="C68" s="832" t="s">
        <v>6368</v>
      </c>
      <c r="D68" s="832" t="s">
        <v>6580</v>
      </c>
      <c r="E68" s="832" t="s">
        <v>928</v>
      </c>
      <c r="F68" s="849"/>
      <c r="G68" s="849"/>
      <c r="H68" s="849"/>
      <c r="I68" s="849"/>
      <c r="J68" s="849">
        <v>0.13</v>
      </c>
      <c r="K68" s="849">
        <v>46.69</v>
      </c>
      <c r="L68" s="849">
        <v>1</v>
      </c>
      <c r="M68" s="849">
        <v>359.15384615384613</v>
      </c>
      <c r="N68" s="849"/>
      <c r="O68" s="849"/>
      <c r="P68" s="837"/>
      <c r="Q68" s="850"/>
    </row>
    <row r="69" spans="1:17" ht="14.45" customHeight="1" x14ac:dyDescent="0.2">
      <c r="A69" s="831" t="s">
        <v>6845</v>
      </c>
      <c r="B69" s="832" t="s">
        <v>6367</v>
      </c>
      <c r="C69" s="832" t="s">
        <v>6368</v>
      </c>
      <c r="D69" s="832" t="s">
        <v>6581</v>
      </c>
      <c r="E69" s="832" t="s">
        <v>928</v>
      </c>
      <c r="F69" s="849"/>
      <c r="G69" s="849"/>
      <c r="H69" s="849"/>
      <c r="I69" s="849"/>
      <c r="J69" s="849">
        <v>9.64</v>
      </c>
      <c r="K69" s="849">
        <v>871.67000000000007</v>
      </c>
      <c r="L69" s="849">
        <v>1</v>
      </c>
      <c r="M69" s="849">
        <v>90.422199170124486</v>
      </c>
      <c r="N69" s="849"/>
      <c r="O69" s="849"/>
      <c r="P69" s="837"/>
      <c r="Q69" s="850"/>
    </row>
    <row r="70" spans="1:17" ht="14.45" customHeight="1" x14ac:dyDescent="0.2">
      <c r="A70" s="831" t="s">
        <v>6845</v>
      </c>
      <c r="B70" s="832" t="s">
        <v>6367</v>
      </c>
      <c r="C70" s="832" t="s">
        <v>6657</v>
      </c>
      <c r="D70" s="832" t="s">
        <v>6666</v>
      </c>
      <c r="E70" s="832" t="s">
        <v>6667</v>
      </c>
      <c r="F70" s="849">
        <v>30</v>
      </c>
      <c r="G70" s="849">
        <v>1110</v>
      </c>
      <c r="H70" s="849">
        <v>3</v>
      </c>
      <c r="I70" s="849">
        <v>37</v>
      </c>
      <c r="J70" s="849">
        <v>10</v>
      </c>
      <c r="K70" s="849">
        <v>370</v>
      </c>
      <c r="L70" s="849">
        <v>1</v>
      </c>
      <c r="M70" s="849">
        <v>37</v>
      </c>
      <c r="N70" s="849">
        <v>7</v>
      </c>
      <c r="O70" s="849">
        <v>266</v>
      </c>
      <c r="P70" s="837">
        <v>0.7189189189189189</v>
      </c>
      <c r="Q70" s="850">
        <v>38</v>
      </c>
    </row>
    <row r="71" spans="1:17" ht="14.45" customHeight="1" x14ac:dyDescent="0.2">
      <c r="A71" s="831" t="s">
        <v>6845</v>
      </c>
      <c r="B71" s="832" t="s">
        <v>6367</v>
      </c>
      <c r="C71" s="832" t="s">
        <v>6657</v>
      </c>
      <c r="D71" s="832" t="s">
        <v>6672</v>
      </c>
      <c r="E71" s="832" t="s">
        <v>6673</v>
      </c>
      <c r="F71" s="849">
        <v>7</v>
      </c>
      <c r="G71" s="849">
        <v>1239</v>
      </c>
      <c r="H71" s="849">
        <v>0.49719101123595505</v>
      </c>
      <c r="I71" s="849">
        <v>177</v>
      </c>
      <c r="J71" s="849">
        <v>14</v>
      </c>
      <c r="K71" s="849">
        <v>2492</v>
      </c>
      <c r="L71" s="849">
        <v>1</v>
      </c>
      <c r="M71" s="849">
        <v>178</v>
      </c>
      <c r="N71" s="849">
        <v>31</v>
      </c>
      <c r="O71" s="849">
        <v>5549</v>
      </c>
      <c r="P71" s="837">
        <v>2.226725521669342</v>
      </c>
      <c r="Q71" s="850">
        <v>179</v>
      </c>
    </row>
    <row r="72" spans="1:17" ht="14.45" customHeight="1" x14ac:dyDescent="0.2">
      <c r="A72" s="831" t="s">
        <v>6845</v>
      </c>
      <c r="B72" s="832" t="s">
        <v>6367</v>
      </c>
      <c r="C72" s="832" t="s">
        <v>6657</v>
      </c>
      <c r="D72" s="832" t="s">
        <v>6674</v>
      </c>
      <c r="E72" s="832" t="s">
        <v>6675</v>
      </c>
      <c r="F72" s="849">
        <v>0</v>
      </c>
      <c r="G72" s="849">
        <v>0</v>
      </c>
      <c r="H72" s="849"/>
      <c r="I72" s="849"/>
      <c r="J72" s="849"/>
      <c r="K72" s="849"/>
      <c r="L72" s="849"/>
      <c r="M72" s="849"/>
      <c r="N72" s="849"/>
      <c r="O72" s="849"/>
      <c r="P72" s="837"/>
      <c r="Q72" s="850"/>
    </row>
    <row r="73" spans="1:17" ht="14.45" customHeight="1" x14ac:dyDescent="0.2">
      <c r="A73" s="831" t="s">
        <v>6845</v>
      </c>
      <c r="B73" s="832" t="s">
        <v>6367</v>
      </c>
      <c r="C73" s="832" t="s">
        <v>6657</v>
      </c>
      <c r="D73" s="832" t="s">
        <v>6676</v>
      </c>
      <c r="E73" s="832" t="s">
        <v>6677</v>
      </c>
      <c r="F73" s="849">
        <v>2</v>
      </c>
      <c r="G73" s="849">
        <v>0</v>
      </c>
      <c r="H73" s="849"/>
      <c r="I73" s="849">
        <v>0</v>
      </c>
      <c r="J73" s="849">
        <v>5</v>
      </c>
      <c r="K73" s="849">
        <v>0</v>
      </c>
      <c r="L73" s="849"/>
      <c r="M73" s="849">
        <v>0</v>
      </c>
      <c r="N73" s="849">
        <v>5</v>
      </c>
      <c r="O73" s="849">
        <v>0</v>
      </c>
      <c r="P73" s="837"/>
      <c r="Q73" s="850">
        <v>0</v>
      </c>
    </row>
    <row r="74" spans="1:17" ht="14.45" customHeight="1" x14ac:dyDescent="0.2">
      <c r="A74" s="831" t="s">
        <v>6845</v>
      </c>
      <c r="B74" s="832" t="s">
        <v>6367</v>
      </c>
      <c r="C74" s="832" t="s">
        <v>6657</v>
      </c>
      <c r="D74" s="832" t="s">
        <v>6680</v>
      </c>
      <c r="E74" s="832" t="s">
        <v>6681</v>
      </c>
      <c r="F74" s="849">
        <v>12</v>
      </c>
      <c r="G74" s="849">
        <v>2916</v>
      </c>
      <c r="H74" s="849">
        <v>1.1950819672131148</v>
      </c>
      <c r="I74" s="849">
        <v>243</v>
      </c>
      <c r="J74" s="849">
        <v>10</v>
      </c>
      <c r="K74" s="849">
        <v>2440</v>
      </c>
      <c r="L74" s="849">
        <v>1</v>
      </c>
      <c r="M74" s="849">
        <v>244</v>
      </c>
      <c r="N74" s="849">
        <v>9</v>
      </c>
      <c r="O74" s="849">
        <v>2205</v>
      </c>
      <c r="P74" s="837">
        <v>0.90368852459016391</v>
      </c>
      <c r="Q74" s="850">
        <v>245</v>
      </c>
    </row>
    <row r="75" spans="1:17" ht="14.45" customHeight="1" x14ac:dyDescent="0.2">
      <c r="A75" s="831" t="s">
        <v>6845</v>
      </c>
      <c r="B75" s="832" t="s">
        <v>6367</v>
      </c>
      <c r="C75" s="832" t="s">
        <v>6657</v>
      </c>
      <c r="D75" s="832" t="s">
        <v>6698</v>
      </c>
      <c r="E75" s="832" t="s">
        <v>6699</v>
      </c>
      <c r="F75" s="849">
        <v>34</v>
      </c>
      <c r="G75" s="849">
        <v>12070</v>
      </c>
      <c r="H75" s="849">
        <v>0.94444444444444442</v>
      </c>
      <c r="I75" s="849">
        <v>355</v>
      </c>
      <c r="J75" s="849">
        <v>36</v>
      </c>
      <c r="K75" s="849">
        <v>12780</v>
      </c>
      <c r="L75" s="849">
        <v>1</v>
      </c>
      <c r="M75" s="849">
        <v>355</v>
      </c>
      <c r="N75" s="849">
        <v>21</v>
      </c>
      <c r="O75" s="849">
        <v>7518</v>
      </c>
      <c r="P75" s="837">
        <v>0.5882629107981221</v>
      </c>
      <c r="Q75" s="850">
        <v>358</v>
      </c>
    </row>
    <row r="76" spans="1:17" ht="14.45" customHeight="1" x14ac:dyDescent="0.2">
      <c r="A76" s="831" t="s">
        <v>6845</v>
      </c>
      <c r="B76" s="832" t="s">
        <v>6367</v>
      </c>
      <c r="C76" s="832" t="s">
        <v>6657</v>
      </c>
      <c r="D76" s="832" t="s">
        <v>6702</v>
      </c>
      <c r="E76" s="832" t="s">
        <v>6703</v>
      </c>
      <c r="F76" s="849">
        <v>1</v>
      </c>
      <c r="G76" s="849">
        <v>701</v>
      </c>
      <c r="H76" s="849"/>
      <c r="I76" s="849">
        <v>701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6845</v>
      </c>
      <c r="B77" s="832" t="s">
        <v>6367</v>
      </c>
      <c r="C77" s="832" t="s">
        <v>6657</v>
      </c>
      <c r="D77" s="832" t="s">
        <v>6706</v>
      </c>
      <c r="E77" s="832" t="s">
        <v>6707</v>
      </c>
      <c r="F77" s="849">
        <v>37</v>
      </c>
      <c r="G77" s="849">
        <v>4292</v>
      </c>
      <c r="H77" s="849">
        <v>4.6299892125134843</v>
      </c>
      <c r="I77" s="849">
        <v>116</v>
      </c>
      <c r="J77" s="849">
        <v>8</v>
      </c>
      <c r="K77" s="849">
        <v>927</v>
      </c>
      <c r="L77" s="849">
        <v>1</v>
      </c>
      <c r="M77" s="849">
        <v>115.875</v>
      </c>
      <c r="N77" s="849">
        <v>28</v>
      </c>
      <c r="O77" s="849">
        <v>3248</v>
      </c>
      <c r="P77" s="837">
        <v>3.5037756202804746</v>
      </c>
      <c r="Q77" s="850">
        <v>116</v>
      </c>
    </row>
    <row r="78" spans="1:17" ht="14.45" customHeight="1" x14ac:dyDescent="0.2">
      <c r="A78" s="831" t="s">
        <v>6845</v>
      </c>
      <c r="B78" s="832" t="s">
        <v>6367</v>
      </c>
      <c r="C78" s="832" t="s">
        <v>6657</v>
      </c>
      <c r="D78" s="832" t="s">
        <v>6708</v>
      </c>
      <c r="E78" s="832" t="s">
        <v>6709</v>
      </c>
      <c r="F78" s="849"/>
      <c r="G78" s="849"/>
      <c r="H78" s="849"/>
      <c r="I78" s="849"/>
      <c r="J78" s="849">
        <v>1</v>
      </c>
      <c r="K78" s="849">
        <v>0</v>
      </c>
      <c r="L78" s="849"/>
      <c r="M78" s="849">
        <v>0</v>
      </c>
      <c r="N78" s="849"/>
      <c r="O78" s="849"/>
      <c r="P78" s="837"/>
      <c r="Q78" s="850"/>
    </row>
    <row r="79" spans="1:17" ht="14.45" customHeight="1" x14ac:dyDescent="0.2">
      <c r="A79" s="831" t="s">
        <v>6845</v>
      </c>
      <c r="B79" s="832" t="s">
        <v>6743</v>
      </c>
      <c r="C79" s="832" t="s">
        <v>6368</v>
      </c>
      <c r="D79" s="832" t="s">
        <v>6848</v>
      </c>
      <c r="E79" s="832" t="s">
        <v>1286</v>
      </c>
      <c r="F79" s="849">
        <v>2.75</v>
      </c>
      <c r="G79" s="849">
        <v>12508.78</v>
      </c>
      <c r="H79" s="849"/>
      <c r="I79" s="849">
        <v>4548.647272727273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5" customHeight="1" x14ac:dyDescent="0.2">
      <c r="A80" s="831" t="s">
        <v>6845</v>
      </c>
      <c r="B80" s="832" t="s">
        <v>6743</v>
      </c>
      <c r="C80" s="832" t="s">
        <v>6368</v>
      </c>
      <c r="D80" s="832" t="s">
        <v>6492</v>
      </c>
      <c r="E80" s="832" t="s">
        <v>6493</v>
      </c>
      <c r="F80" s="849"/>
      <c r="G80" s="849"/>
      <c r="H80" s="849"/>
      <c r="I80" s="849"/>
      <c r="J80" s="849">
        <v>1</v>
      </c>
      <c r="K80" s="849">
        <v>715.68</v>
      </c>
      <c r="L80" s="849">
        <v>1</v>
      </c>
      <c r="M80" s="849">
        <v>715.68</v>
      </c>
      <c r="N80" s="849"/>
      <c r="O80" s="849"/>
      <c r="P80" s="837"/>
      <c r="Q80" s="850"/>
    </row>
    <row r="81" spans="1:17" ht="14.45" customHeight="1" x14ac:dyDescent="0.2">
      <c r="A81" s="831" t="s">
        <v>6845</v>
      </c>
      <c r="B81" s="832" t="s">
        <v>6743</v>
      </c>
      <c r="C81" s="832" t="s">
        <v>6368</v>
      </c>
      <c r="D81" s="832" t="s">
        <v>6494</v>
      </c>
      <c r="E81" s="832" t="s">
        <v>6493</v>
      </c>
      <c r="F81" s="849"/>
      <c r="G81" s="849"/>
      <c r="H81" s="849"/>
      <c r="I81" s="849"/>
      <c r="J81" s="849">
        <v>1</v>
      </c>
      <c r="K81" s="849">
        <v>1431.35</v>
      </c>
      <c r="L81" s="849">
        <v>1</v>
      </c>
      <c r="M81" s="849">
        <v>1431.35</v>
      </c>
      <c r="N81" s="849"/>
      <c r="O81" s="849"/>
      <c r="P81" s="837"/>
      <c r="Q81" s="850"/>
    </row>
    <row r="82" spans="1:17" ht="14.45" customHeight="1" x14ac:dyDescent="0.2">
      <c r="A82" s="831" t="s">
        <v>6845</v>
      </c>
      <c r="B82" s="832" t="s">
        <v>6743</v>
      </c>
      <c r="C82" s="832" t="s">
        <v>6368</v>
      </c>
      <c r="D82" s="832" t="s">
        <v>6502</v>
      </c>
      <c r="E82" s="832" t="s">
        <v>6503</v>
      </c>
      <c r="F82" s="849"/>
      <c r="G82" s="849"/>
      <c r="H82" s="849"/>
      <c r="I82" s="849"/>
      <c r="J82" s="849">
        <v>0.97</v>
      </c>
      <c r="K82" s="849">
        <v>316.73</v>
      </c>
      <c r="L82" s="849">
        <v>1</v>
      </c>
      <c r="M82" s="849">
        <v>326.5257731958763</v>
      </c>
      <c r="N82" s="849"/>
      <c r="O82" s="849"/>
      <c r="P82" s="837"/>
      <c r="Q82" s="850"/>
    </row>
    <row r="83" spans="1:17" ht="14.45" customHeight="1" x14ac:dyDescent="0.2">
      <c r="A83" s="831" t="s">
        <v>6845</v>
      </c>
      <c r="B83" s="832" t="s">
        <v>6743</v>
      </c>
      <c r="C83" s="832" t="s">
        <v>6368</v>
      </c>
      <c r="D83" s="832" t="s">
        <v>6521</v>
      </c>
      <c r="E83" s="832" t="s">
        <v>6522</v>
      </c>
      <c r="F83" s="849">
        <v>4.71</v>
      </c>
      <c r="G83" s="849">
        <v>2536.5500000000002</v>
      </c>
      <c r="H83" s="849"/>
      <c r="I83" s="849">
        <v>538.54564755838646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5" customHeight="1" x14ac:dyDescent="0.2">
      <c r="A84" s="831" t="s">
        <v>6845</v>
      </c>
      <c r="B84" s="832" t="s">
        <v>6743</v>
      </c>
      <c r="C84" s="832" t="s">
        <v>6644</v>
      </c>
      <c r="D84" s="832" t="s">
        <v>6756</v>
      </c>
      <c r="E84" s="832" t="s">
        <v>6757</v>
      </c>
      <c r="F84" s="849"/>
      <c r="G84" s="849"/>
      <c r="H84" s="849"/>
      <c r="I84" s="849"/>
      <c r="J84" s="849">
        <v>1</v>
      </c>
      <c r="K84" s="849">
        <v>1021.77</v>
      </c>
      <c r="L84" s="849">
        <v>1</v>
      </c>
      <c r="M84" s="849">
        <v>1021.77</v>
      </c>
      <c r="N84" s="849"/>
      <c r="O84" s="849"/>
      <c r="P84" s="837"/>
      <c r="Q84" s="850"/>
    </row>
    <row r="85" spans="1:17" ht="14.45" customHeight="1" x14ac:dyDescent="0.2">
      <c r="A85" s="831" t="s">
        <v>6845</v>
      </c>
      <c r="B85" s="832" t="s">
        <v>6743</v>
      </c>
      <c r="C85" s="832" t="s">
        <v>6644</v>
      </c>
      <c r="D85" s="832" t="s">
        <v>6758</v>
      </c>
      <c r="E85" s="832" t="s">
        <v>6759</v>
      </c>
      <c r="F85" s="849"/>
      <c r="G85" s="849"/>
      <c r="H85" s="849"/>
      <c r="I85" s="849"/>
      <c r="J85" s="849">
        <v>1</v>
      </c>
      <c r="K85" s="849">
        <v>2012.57</v>
      </c>
      <c r="L85" s="849">
        <v>1</v>
      </c>
      <c r="M85" s="849">
        <v>2012.57</v>
      </c>
      <c r="N85" s="849"/>
      <c r="O85" s="849"/>
      <c r="P85" s="837"/>
      <c r="Q85" s="850"/>
    </row>
    <row r="86" spans="1:17" ht="14.45" customHeight="1" x14ac:dyDescent="0.2">
      <c r="A86" s="831" t="s">
        <v>6845</v>
      </c>
      <c r="B86" s="832" t="s">
        <v>6743</v>
      </c>
      <c r="C86" s="832" t="s">
        <v>6644</v>
      </c>
      <c r="D86" s="832" t="s">
        <v>6764</v>
      </c>
      <c r="E86" s="832" t="s">
        <v>6765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1566.58</v>
      </c>
      <c r="P86" s="837"/>
      <c r="Q86" s="850">
        <v>1566.58</v>
      </c>
    </row>
    <row r="87" spans="1:17" ht="14.45" customHeight="1" x14ac:dyDescent="0.2">
      <c r="A87" s="831" t="s">
        <v>6845</v>
      </c>
      <c r="B87" s="832" t="s">
        <v>6743</v>
      </c>
      <c r="C87" s="832" t="s">
        <v>6657</v>
      </c>
      <c r="D87" s="832" t="s">
        <v>6666</v>
      </c>
      <c r="E87" s="832" t="s">
        <v>6667</v>
      </c>
      <c r="F87" s="849">
        <v>91</v>
      </c>
      <c r="G87" s="849">
        <v>3367</v>
      </c>
      <c r="H87" s="849">
        <v>15.166666666666666</v>
      </c>
      <c r="I87" s="849">
        <v>37</v>
      </c>
      <c r="J87" s="849">
        <v>6</v>
      </c>
      <c r="K87" s="849">
        <v>222</v>
      </c>
      <c r="L87" s="849">
        <v>1</v>
      </c>
      <c r="M87" s="849">
        <v>37</v>
      </c>
      <c r="N87" s="849">
        <v>1</v>
      </c>
      <c r="O87" s="849">
        <v>38</v>
      </c>
      <c r="P87" s="837">
        <v>0.17117117117117117</v>
      </c>
      <c r="Q87" s="850">
        <v>38</v>
      </c>
    </row>
    <row r="88" spans="1:17" ht="14.45" customHeight="1" x14ac:dyDescent="0.2">
      <c r="A88" s="831" t="s">
        <v>6845</v>
      </c>
      <c r="B88" s="832" t="s">
        <v>6743</v>
      </c>
      <c r="C88" s="832" t="s">
        <v>6657</v>
      </c>
      <c r="D88" s="832" t="s">
        <v>6674</v>
      </c>
      <c r="E88" s="832" t="s">
        <v>6675</v>
      </c>
      <c r="F88" s="849">
        <v>37</v>
      </c>
      <c r="G88" s="849">
        <v>6549</v>
      </c>
      <c r="H88" s="849">
        <v>0.94338807260155577</v>
      </c>
      <c r="I88" s="849">
        <v>177</v>
      </c>
      <c r="J88" s="849">
        <v>39</v>
      </c>
      <c r="K88" s="849">
        <v>6942</v>
      </c>
      <c r="L88" s="849">
        <v>1</v>
      </c>
      <c r="M88" s="849">
        <v>178</v>
      </c>
      <c r="N88" s="849">
        <v>9</v>
      </c>
      <c r="O88" s="849">
        <v>1611</v>
      </c>
      <c r="P88" s="837">
        <v>0.2320656871218669</v>
      </c>
      <c r="Q88" s="850">
        <v>179</v>
      </c>
    </row>
    <row r="89" spans="1:17" ht="14.45" customHeight="1" x14ac:dyDescent="0.2">
      <c r="A89" s="831" t="s">
        <v>6845</v>
      </c>
      <c r="B89" s="832" t="s">
        <v>6743</v>
      </c>
      <c r="C89" s="832" t="s">
        <v>6657</v>
      </c>
      <c r="D89" s="832" t="s">
        <v>6766</v>
      </c>
      <c r="E89" s="832" t="s">
        <v>6767</v>
      </c>
      <c r="F89" s="849">
        <v>1</v>
      </c>
      <c r="G89" s="849">
        <v>1242</v>
      </c>
      <c r="H89" s="849"/>
      <c r="I89" s="849">
        <v>1242</v>
      </c>
      <c r="J89" s="849"/>
      <c r="K89" s="849"/>
      <c r="L89" s="849"/>
      <c r="M89" s="849"/>
      <c r="N89" s="849">
        <v>1</v>
      </c>
      <c r="O89" s="849">
        <v>1247</v>
      </c>
      <c r="P89" s="837"/>
      <c r="Q89" s="850">
        <v>1247</v>
      </c>
    </row>
    <row r="90" spans="1:17" ht="14.45" customHeight="1" x14ac:dyDescent="0.2">
      <c r="A90" s="831" t="s">
        <v>6845</v>
      </c>
      <c r="B90" s="832" t="s">
        <v>6743</v>
      </c>
      <c r="C90" s="832" t="s">
        <v>6657</v>
      </c>
      <c r="D90" s="832" t="s">
        <v>6768</v>
      </c>
      <c r="E90" s="832" t="s">
        <v>6769</v>
      </c>
      <c r="F90" s="849"/>
      <c r="G90" s="849"/>
      <c r="H90" s="849"/>
      <c r="I90" s="849"/>
      <c r="J90" s="849"/>
      <c r="K90" s="849"/>
      <c r="L90" s="849"/>
      <c r="M90" s="849"/>
      <c r="N90" s="849">
        <v>7</v>
      </c>
      <c r="O90" s="849">
        <v>5005</v>
      </c>
      <c r="P90" s="837"/>
      <c r="Q90" s="850">
        <v>715</v>
      </c>
    </row>
    <row r="91" spans="1:17" ht="14.45" customHeight="1" x14ac:dyDescent="0.2">
      <c r="A91" s="831" t="s">
        <v>6845</v>
      </c>
      <c r="B91" s="832" t="s">
        <v>6743</v>
      </c>
      <c r="C91" s="832" t="s">
        <v>6657</v>
      </c>
      <c r="D91" s="832" t="s">
        <v>6770</v>
      </c>
      <c r="E91" s="832" t="s">
        <v>6771</v>
      </c>
      <c r="F91" s="849"/>
      <c r="G91" s="849"/>
      <c r="H91" s="849"/>
      <c r="I91" s="849"/>
      <c r="J91" s="849"/>
      <c r="K91" s="849"/>
      <c r="L91" s="849"/>
      <c r="M91" s="849"/>
      <c r="N91" s="849">
        <v>2</v>
      </c>
      <c r="O91" s="849">
        <v>1266</v>
      </c>
      <c r="P91" s="837"/>
      <c r="Q91" s="850">
        <v>633</v>
      </c>
    </row>
    <row r="92" spans="1:17" ht="14.45" customHeight="1" x14ac:dyDescent="0.2">
      <c r="A92" s="831" t="s">
        <v>6845</v>
      </c>
      <c r="B92" s="832" t="s">
        <v>6743</v>
      </c>
      <c r="C92" s="832" t="s">
        <v>6657</v>
      </c>
      <c r="D92" s="832" t="s">
        <v>6778</v>
      </c>
      <c r="E92" s="832" t="s">
        <v>6779</v>
      </c>
      <c r="F92" s="849"/>
      <c r="G92" s="849"/>
      <c r="H92" s="849"/>
      <c r="I92" s="849"/>
      <c r="J92" s="849">
        <v>2</v>
      </c>
      <c r="K92" s="849">
        <v>1448</v>
      </c>
      <c r="L92" s="849">
        <v>1</v>
      </c>
      <c r="M92" s="849">
        <v>724</v>
      </c>
      <c r="N92" s="849">
        <v>1</v>
      </c>
      <c r="O92" s="849">
        <v>732</v>
      </c>
      <c r="P92" s="837">
        <v>0.50552486187845302</v>
      </c>
      <c r="Q92" s="850">
        <v>732</v>
      </c>
    </row>
    <row r="93" spans="1:17" ht="14.45" customHeight="1" x14ac:dyDescent="0.2">
      <c r="A93" s="831" t="s">
        <v>6845</v>
      </c>
      <c r="B93" s="832" t="s">
        <v>6743</v>
      </c>
      <c r="C93" s="832" t="s">
        <v>6657</v>
      </c>
      <c r="D93" s="832" t="s">
        <v>6780</v>
      </c>
      <c r="E93" s="832" t="s">
        <v>6781</v>
      </c>
      <c r="F93" s="849"/>
      <c r="G93" s="849"/>
      <c r="H93" s="849"/>
      <c r="I93" s="849"/>
      <c r="J93" s="849"/>
      <c r="K93" s="849"/>
      <c r="L93" s="849"/>
      <c r="M93" s="849"/>
      <c r="N93" s="849">
        <v>80</v>
      </c>
      <c r="O93" s="849">
        <v>70480</v>
      </c>
      <c r="P93" s="837"/>
      <c r="Q93" s="850">
        <v>881</v>
      </c>
    </row>
    <row r="94" spans="1:17" ht="14.45" customHeight="1" x14ac:dyDescent="0.2">
      <c r="A94" s="831" t="s">
        <v>6845</v>
      </c>
      <c r="B94" s="832" t="s">
        <v>6743</v>
      </c>
      <c r="C94" s="832" t="s">
        <v>6657</v>
      </c>
      <c r="D94" s="832" t="s">
        <v>6680</v>
      </c>
      <c r="E94" s="832" t="s">
        <v>6681</v>
      </c>
      <c r="F94" s="849">
        <v>6</v>
      </c>
      <c r="G94" s="849">
        <v>1458</v>
      </c>
      <c r="H94" s="849">
        <v>0.8536299765807962</v>
      </c>
      <c r="I94" s="849">
        <v>243</v>
      </c>
      <c r="J94" s="849">
        <v>7</v>
      </c>
      <c r="K94" s="849">
        <v>1708</v>
      </c>
      <c r="L94" s="849">
        <v>1</v>
      </c>
      <c r="M94" s="849">
        <v>244</v>
      </c>
      <c r="N94" s="849"/>
      <c r="O94" s="849"/>
      <c r="P94" s="837"/>
      <c r="Q94" s="850"/>
    </row>
    <row r="95" spans="1:17" ht="14.45" customHeight="1" x14ac:dyDescent="0.2">
      <c r="A95" s="831" t="s">
        <v>6845</v>
      </c>
      <c r="B95" s="832" t="s">
        <v>6743</v>
      </c>
      <c r="C95" s="832" t="s">
        <v>6657</v>
      </c>
      <c r="D95" s="832" t="s">
        <v>6690</v>
      </c>
      <c r="E95" s="832" t="s">
        <v>6691</v>
      </c>
      <c r="F95" s="849">
        <v>8</v>
      </c>
      <c r="G95" s="849">
        <v>2840</v>
      </c>
      <c r="H95" s="849">
        <v>2.6666666666666665</v>
      </c>
      <c r="I95" s="849">
        <v>355</v>
      </c>
      <c r="J95" s="849">
        <v>3</v>
      </c>
      <c r="K95" s="849">
        <v>1065</v>
      </c>
      <c r="L95" s="849">
        <v>1</v>
      </c>
      <c r="M95" s="849">
        <v>355</v>
      </c>
      <c r="N95" s="849">
        <v>5</v>
      </c>
      <c r="O95" s="849">
        <v>1790</v>
      </c>
      <c r="P95" s="837">
        <v>1.6807511737089202</v>
      </c>
      <c r="Q95" s="850">
        <v>358</v>
      </c>
    </row>
    <row r="96" spans="1:17" ht="14.45" customHeight="1" x14ac:dyDescent="0.2">
      <c r="A96" s="831" t="s">
        <v>6845</v>
      </c>
      <c r="B96" s="832" t="s">
        <v>6743</v>
      </c>
      <c r="C96" s="832" t="s">
        <v>6657</v>
      </c>
      <c r="D96" s="832" t="s">
        <v>6784</v>
      </c>
      <c r="E96" s="832" t="s">
        <v>6785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707</v>
      </c>
      <c r="P96" s="837"/>
      <c r="Q96" s="850">
        <v>707</v>
      </c>
    </row>
    <row r="97" spans="1:17" ht="14.45" customHeight="1" x14ac:dyDescent="0.2">
      <c r="A97" s="831" t="s">
        <v>6845</v>
      </c>
      <c r="B97" s="832" t="s">
        <v>6743</v>
      </c>
      <c r="C97" s="832" t="s">
        <v>6657</v>
      </c>
      <c r="D97" s="832" t="s">
        <v>6706</v>
      </c>
      <c r="E97" s="832" t="s">
        <v>6707</v>
      </c>
      <c r="F97" s="849">
        <v>4</v>
      </c>
      <c r="G97" s="849">
        <v>464</v>
      </c>
      <c r="H97" s="849"/>
      <c r="I97" s="849">
        <v>116</v>
      </c>
      <c r="J97" s="849"/>
      <c r="K97" s="849"/>
      <c r="L97" s="849"/>
      <c r="M97" s="849"/>
      <c r="N97" s="849">
        <v>22</v>
      </c>
      <c r="O97" s="849">
        <v>2552</v>
      </c>
      <c r="P97" s="837"/>
      <c r="Q97" s="850">
        <v>116</v>
      </c>
    </row>
    <row r="98" spans="1:17" ht="14.45" customHeight="1" x14ac:dyDescent="0.2">
      <c r="A98" s="831" t="s">
        <v>6845</v>
      </c>
      <c r="B98" s="832" t="s">
        <v>6743</v>
      </c>
      <c r="C98" s="832" t="s">
        <v>6657</v>
      </c>
      <c r="D98" s="832" t="s">
        <v>6788</v>
      </c>
      <c r="E98" s="832" t="s">
        <v>6789</v>
      </c>
      <c r="F98" s="849"/>
      <c r="G98" s="849"/>
      <c r="H98" s="849"/>
      <c r="I98" s="849"/>
      <c r="J98" s="849">
        <v>1</v>
      </c>
      <c r="K98" s="849">
        <v>3832</v>
      </c>
      <c r="L98" s="849">
        <v>1</v>
      </c>
      <c r="M98" s="849">
        <v>3832</v>
      </c>
      <c r="N98" s="849"/>
      <c r="O98" s="849"/>
      <c r="P98" s="837"/>
      <c r="Q98" s="850"/>
    </row>
    <row r="99" spans="1:17" ht="14.45" customHeight="1" x14ac:dyDescent="0.2">
      <c r="A99" s="831" t="s">
        <v>6845</v>
      </c>
      <c r="B99" s="832" t="s">
        <v>6743</v>
      </c>
      <c r="C99" s="832" t="s">
        <v>6657</v>
      </c>
      <c r="D99" s="832" t="s">
        <v>6790</v>
      </c>
      <c r="E99" s="832" t="s">
        <v>6791</v>
      </c>
      <c r="F99" s="849">
        <v>4</v>
      </c>
      <c r="G99" s="849">
        <v>7776</v>
      </c>
      <c r="H99" s="849">
        <v>1.3326478149100256</v>
      </c>
      <c r="I99" s="849">
        <v>1944</v>
      </c>
      <c r="J99" s="849">
        <v>3</v>
      </c>
      <c r="K99" s="849">
        <v>5835</v>
      </c>
      <c r="L99" s="849">
        <v>1</v>
      </c>
      <c r="M99" s="849">
        <v>1945</v>
      </c>
      <c r="N99" s="849">
        <v>3</v>
      </c>
      <c r="O99" s="849">
        <v>5850</v>
      </c>
      <c r="P99" s="837">
        <v>1.0025706940874035</v>
      </c>
      <c r="Q99" s="850">
        <v>1950</v>
      </c>
    </row>
    <row r="100" spans="1:17" ht="14.45" customHeight="1" x14ac:dyDescent="0.2">
      <c r="A100" s="831" t="s">
        <v>6845</v>
      </c>
      <c r="B100" s="832" t="s">
        <v>6743</v>
      </c>
      <c r="C100" s="832" t="s">
        <v>6657</v>
      </c>
      <c r="D100" s="832" t="s">
        <v>6794</v>
      </c>
      <c r="E100" s="832" t="s">
        <v>6795</v>
      </c>
      <c r="F100" s="849">
        <v>1</v>
      </c>
      <c r="G100" s="849">
        <v>301</v>
      </c>
      <c r="H100" s="849"/>
      <c r="I100" s="849">
        <v>301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6845</v>
      </c>
      <c r="B101" s="832" t="s">
        <v>6743</v>
      </c>
      <c r="C101" s="832" t="s">
        <v>6657</v>
      </c>
      <c r="D101" s="832" t="s">
        <v>6811</v>
      </c>
      <c r="E101" s="832" t="s">
        <v>6812</v>
      </c>
      <c r="F101" s="849">
        <v>5</v>
      </c>
      <c r="G101" s="849">
        <v>800</v>
      </c>
      <c r="H101" s="849"/>
      <c r="I101" s="849">
        <v>160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6849</v>
      </c>
      <c r="B102" s="832" t="s">
        <v>6367</v>
      </c>
      <c r="C102" s="832" t="s">
        <v>6657</v>
      </c>
      <c r="D102" s="832" t="s">
        <v>6706</v>
      </c>
      <c r="E102" s="832" t="s">
        <v>6707</v>
      </c>
      <c r="F102" s="849"/>
      <c r="G102" s="849"/>
      <c r="H102" s="849"/>
      <c r="I102" s="849"/>
      <c r="J102" s="849">
        <v>1</v>
      </c>
      <c r="K102" s="849">
        <v>116</v>
      </c>
      <c r="L102" s="849">
        <v>1</v>
      </c>
      <c r="M102" s="849">
        <v>116</v>
      </c>
      <c r="N102" s="849"/>
      <c r="O102" s="849"/>
      <c r="P102" s="837"/>
      <c r="Q102" s="850"/>
    </row>
    <row r="103" spans="1:17" ht="14.45" customHeight="1" x14ac:dyDescent="0.2">
      <c r="A103" s="831" t="s">
        <v>6849</v>
      </c>
      <c r="B103" s="832" t="s">
        <v>6743</v>
      </c>
      <c r="C103" s="832" t="s">
        <v>6657</v>
      </c>
      <c r="D103" s="832" t="s">
        <v>6666</v>
      </c>
      <c r="E103" s="832" t="s">
        <v>6667</v>
      </c>
      <c r="F103" s="849">
        <v>1</v>
      </c>
      <c r="G103" s="849">
        <v>37</v>
      </c>
      <c r="H103" s="849"/>
      <c r="I103" s="849">
        <v>37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6849</v>
      </c>
      <c r="B104" s="832" t="s">
        <v>6743</v>
      </c>
      <c r="C104" s="832" t="s">
        <v>6657</v>
      </c>
      <c r="D104" s="832" t="s">
        <v>6690</v>
      </c>
      <c r="E104" s="832" t="s">
        <v>6691</v>
      </c>
      <c r="F104" s="849">
        <v>1</v>
      </c>
      <c r="G104" s="849">
        <v>355</v>
      </c>
      <c r="H104" s="849"/>
      <c r="I104" s="849">
        <v>355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6366</v>
      </c>
      <c r="B105" s="832" t="s">
        <v>6367</v>
      </c>
      <c r="C105" s="832" t="s">
        <v>6368</v>
      </c>
      <c r="D105" s="832" t="s">
        <v>6464</v>
      </c>
      <c r="E105" s="832" t="s">
        <v>6723</v>
      </c>
      <c r="F105" s="849">
        <v>0</v>
      </c>
      <c r="G105" s="849">
        <v>0</v>
      </c>
      <c r="H105" s="849"/>
      <c r="I105" s="849"/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6366</v>
      </c>
      <c r="B106" s="832" t="s">
        <v>6367</v>
      </c>
      <c r="C106" s="832" t="s">
        <v>6368</v>
      </c>
      <c r="D106" s="832" t="s">
        <v>6464</v>
      </c>
      <c r="E106" s="832" t="s">
        <v>3228</v>
      </c>
      <c r="F106" s="849">
        <v>1</v>
      </c>
      <c r="G106" s="849">
        <v>17505.400000000001</v>
      </c>
      <c r="H106" s="849"/>
      <c r="I106" s="849">
        <v>17505.400000000001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6366</v>
      </c>
      <c r="B107" s="832" t="s">
        <v>6367</v>
      </c>
      <c r="C107" s="832" t="s">
        <v>6657</v>
      </c>
      <c r="D107" s="832" t="s">
        <v>6666</v>
      </c>
      <c r="E107" s="832" t="s">
        <v>6667</v>
      </c>
      <c r="F107" s="849">
        <v>2</v>
      </c>
      <c r="G107" s="849">
        <v>74</v>
      </c>
      <c r="H107" s="849"/>
      <c r="I107" s="849">
        <v>37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6366</v>
      </c>
      <c r="B108" s="832" t="s">
        <v>6367</v>
      </c>
      <c r="C108" s="832" t="s">
        <v>6657</v>
      </c>
      <c r="D108" s="832" t="s">
        <v>6676</v>
      </c>
      <c r="E108" s="832" t="s">
        <v>6677</v>
      </c>
      <c r="F108" s="849">
        <v>1</v>
      </c>
      <c r="G108" s="849">
        <v>0</v>
      </c>
      <c r="H108" s="849"/>
      <c r="I108" s="849">
        <v>0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6366</v>
      </c>
      <c r="B109" s="832" t="s">
        <v>6367</v>
      </c>
      <c r="C109" s="832" t="s">
        <v>6657</v>
      </c>
      <c r="D109" s="832" t="s">
        <v>6706</v>
      </c>
      <c r="E109" s="832" t="s">
        <v>6707</v>
      </c>
      <c r="F109" s="849"/>
      <c r="G109" s="849"/>
      <c r="H109" s="849"/>
      <c r="I109" s="849"/>
      <c r="J109" s="849">
        <v>1</v>
      </c>
      <c r="K109" s="849">
        <v>116</v>
      </c>
      <c r="L109" s="849">
        <v>1</v>
      </c>
      <c r="M109" s="849">
        <v>116</v>
      </c>
      <c r="N109" s="849"/>
      <c r="O109" s="849"/>
      <c r="P109" s="837"/>
      <c r="Q109" s="850"/>
    </row>
    <row r="110" spans="1:17" ht="14.45" customHeight="1" x14ac:dyDescent="0.2">
      <c r="A110" s="831" t="s">
        <v>6366</v>
      </c>
      <c r="B110" s="832" t="s">
        <v>6743</v>
      </c>
      <c r="C110" s="832" t="s">
        <v>6644</v>
      </c>
      <c r="D110" s="832" t="s">
        <v>6756</v>
      </c>
      <c r="E110" s="832" t="s">
        <v>6757</v>
      </c>
      <c r="F110" s="849"/>
      <c r="G110" s="849"/>
      <c r="H110" s="849"/>
      <c r="I110" s="849"/>
      <c r="J110" s="849">
        <v>1</v>
      </c>
      <c r="K110" s="849">
        <v>1021.77</v>
      </c>
      <c r="L110" s="849">
        <v>1</v>
      </c>
      <c r="M110" s="849">
        <v>1021.77</v>
      </c>
      <c r="N110" s="849"/>
      <c r="O110" s="849"/>
      <c r="P110" s="837"/>
      <c r="Q110" s="850"/>
    </row>
    <row r="111" spans="1:17" ht="14.45" customHeight="1" x14ac:dyDescent="0.2">
      <c r="A111" s="831" t="s">
        <v>6366</v>
      </c>
      <c r="B111" s="832" t="s">
        <v>6743</v>
      </c>
      <c r="C111" s="832" t="s">
        <v>6657</v>
      </c>
      <c r="D111" s="832" t="s">
        <v>6666</v>
      </c>
      <c r="E111" s="832" t="s">
        <v>6667</v>
      </c>
      <c r="F111" s="849">
        <v>1</v>
      </c>
      <c r="G111" s="849">
        <v>37</v>
      </c>
      <c r="H111" s="849"/>
      <c r="I111" s="849">
        <v>37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6366</v>
      </c>
      <c r="B112" s="832" t="s">
        <v>6743</v>
      </c>
      <c r="C112" s="832" t="s">
        <v>6657</v>
      </c>
      <c r="D112" s="832" t="s">
        <v>6674</v>
      </c>
      <c r="E112" s="832" t="s">
        <v>6675</v>
      </c>
      <c r="F112" s="849"/>
      <c r="G112" s="849"/>
      <c r="H112" s="849"/>
      <c r="I112" s="849"/>
      <c r="J112" s="849">
        <v>1</v>
      </c>
      <c r="K112" s="849">
        <v>178</v>
      </c>
      <c r="L112" s="849">
        <v>1</v>
      </c>
      <c r="M112" s="849">
        <v>178</v>
      </c>
      <c r="N112" s="849">
        <v>1</v>
      </c>
      <c r="O112" s="849">
        <v>179</v>
      </c>
      <c r="P112" s="837">
        <v>1.0056179775280898</v>
      </c>
      <c r="Q112" s="850">
        <v>179</v>
      </c>
    </row>
    <row r="113" spans="1:17" ht="14.45" customHeight="1" x14ac:dyDescent="0.2">
      <c r="A113" s="831" t="s">
        <v>6366</v>
      </c>
      <c r="B113" s="832" t="s">
        <v>6743</v>
      </c>
      <c r="C113" s="832" t="s">
        <v>6657</v>
      </c>
      <c r="D113" s="832" t="s">
        <v>6778</v>
      </c>
      <c r="E113" s="832" t="s">
        <v>6779</v>
      </c>
      <c r="F113" s="849"/>
      <c r="G113" s="849"/>
      <c r="H113" s="849"/>
      <c r="I113" s="849"/>
      <c r="J113" s="849">
        <v>2</v>
      </c>
      <c r="K113" s="849">
        <v>1447</v>
      </c>
      <c r="L113" s="849">
        <v>1</v>
      </c>
      <c r="M113" s="849">
        <v>723.5</v>
      </c>
      <c r="N113" s="849"/>
      <c r="O113" s="849"/>
      <c r="P113" s="837"/>
      <c r="Q113" s="850"/>
    </row>
    <row r="114" spans="1:17" ht="14.45" customHeight="1" x14ac:dyDescent="0.2">
      <c r="A114" s="831" t="s">
        <v>6366</v>
      </c>
      <c r="B114" s="832" t="s">
        <v>6743</v>
      </c>
      <c r="C114" s="832" t="s">
        <v>6657</v>
      </c>
      <c r="D114" s="832" t="s">
        <v>6690</v>
      </c>
      <c r="E114" s="832" t="s">
        <v>6691</v>
      </c>
      <c r="F114" s="849">
        <v>1</v>
      </c>
      <c r="G114" s="849">
        <v>355</v>
      </c>
      <c r="H114" s="849">
        <v>0.33333333333333331</v>
      </c>
      <c r="I114" s="849">
        <v>355</v>
      </c>
      <c r="J114" s="849">
        <v>3</v>
      </c>
      <c r="K114" s="849">
        <v>1065</v>
      </c>
      <c r="L114" s="849">
        <v>1</v>
      </c>
      <c r="M114" s="849">
        <v>355</v>
      </c>
      <c r="N114" s="849"/>
      <c r="O114" s="849"/>
      <c r="P114" s="837"/>
      <c r="Q114" s="850"/>
    </row>
    <row r="115" spans="1:17" ht="14.45" customHeight="1" x14ac:dyDescent="0.2">
      <c r="A115" s="831" t="s">
        <v>6366</v>
      </c>
      <c r="B115" s="832" t="s">
        <v>6743</v>
      </c>
      <c r="C115" s="832" t="s">
        <v>6657</v>
      </c>
      <c r="D115" s="832" t="s">
        <v>6784</v>
      </c>
      <c r="E115" s="832" t="s">
        <v>6785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707</v>
      </c>
      <c r="P115" s="837"/>
      <c r="Q115" s="850">
        <v>707</v>
      </c>
    </row>
    <row r="116" spans="1:17" ht="14.45" customHeight="1" x14ac:dyDescent="0.2">
      <c r="A116" s="831" t="s">
        <v>6366</v>
      </c>
      <c r="B116" s="832" t="s">
        <v>6743</v>
      </c>
      <c r="C116" s="832" t="s">
        <v>6657</v>
      </c>
      <c r="D116" s="832" t="s">
        <v>6706</v>
      </c>
      <c r="E116" s="832" t="s">
        <v>6707</v>
      </c>
      <c r="F116" s="849">
        <v>1</v>
      </c>
      <c r="G116" s="849">
        <v>116</v>
      </c>
      <c r="H116" s="849"/>
      <c r="I116" s="849">
        <v>116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6366</v>
      </c>
      <c r="B117" s="832" t="s">
        <v>6743</v>
      </c>
      <c r="C117" s="832" t="s">
        <v>6657</v>
      </c>
      <c r="D117" s="832" t="s">
        <v>6790</v>
      </c>
      <c r="E117" s="832" t="s">
        <v>6791</v>
      </c>
      <c r="F117" s="849"/>
      <c r="G117" s="849"/>
      <c r="H117" s="849"/>
      <c r="I117" s="849"/>
      <c r="J117" s="849">
        <v>2</v>
      </c>
      <c r="K117" s="849">
        <v>3890</v>
      </c>
      <c r="L117" s="849">
        <v>1</v>
      </c>
      <c r="M117" s="849">
        <v>1945</v>
      </c>
      <c r="N117" s="849"/>
      <c r="O117" s="849"/>
      <c r="P117" s="837"/>
      <c r="Q117" s="850"/>
    </row>
    <row r="118" spans="1:17" ht="14.45" customHeight="1" x14ac:dyDescent="0.2">
      <c r="A118" s="831" t="s">
        <v>6850</v>
      </c>
      <c r="B118" s="832" t="s">
        <v>6367</v>
      </c>
      <c r="C118" s="832" t="s">
        <v>6657</v>
      </c>
      <c r="D118" s="832" t="s">
        <v>6706</v>
      </c>
      <c r="E118" s="832" t="s">
        <v>6707</v>
      </c>
      <c r="F118" s="849">
        <v>1</v>
      </c>
      <c r="G118" s="849">
        <v>116</v>
      </c>
      <c r="H118" s="849"/>
      <c r="I118" s="849">
        <v>116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6850</v>
      </c>
      <c r="B119" s="832" t="s">
        <v>6743</v>
      </c>
      <c r="C119" s="832" t="s">
        <v>6657</v>
      </c>
      <c r="D119" s="832" t="s">
        <v>6690</v>
      </c>
      <c r="E119" s="832" t="s">
        <v>6691</v>
      </c>
      <c r="F119" s="849"/>
      <c r="G119" s="849"/>
      <c r="H119" s="849"/>
      <c r="I119" s="849"/>
      <c r="J119" s="849"/>
      <c r="K119" s="849"/>
      <c r="L119" s="849"/>
      <c r="M119" s="849"/>
      <c r="N119" s="849">
        <v>2</v>
      </c>
      <c r="O119" s="849">
        <v>716</v>
      </c>
      <c r="P119" s="837"/>
      <c r="Q119" s="850">
        <v>358</v>
      </c>
    </row>
    <row r="120" spans="1:17" ht="14.45" customHeight="1" x14ac:dyDescent="0.2">
      <c r="A120" s="831" t="s">
        <v>6851</v>
      </c>
      <c r="B120" s="832" t="s">
        <v>6367</v>
      </c>
      <c r="C120" s="832" t="s">
        <v>6368</v>
      </c>
      <c r="D120" s="832" t="s">
        <v>6415</v>
      </c>
      <c r="E120" s="832" t="s">
        <v>6416</v>
      </c>
      <c r="F120" s="849">
        <v>0.38</v>
      </c>
      <c r="G120" s="849">
        <v>52.26</v>
      </c>
      <c r="H120" s="849"/>
      <c r="I120" s="849">
        <v>137.52631578947367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6851</v>
      </c>
      <c r="B121" s="832" t="s">
        <v>6367</v>
      </c>
      <c r="C121" s="832" t="s">
        <v>6368</v>
      </c>
      <c r="D121" s="832" t="s">
        <v>6417</v>
      </c>
      <c r="E121" s="832" t="s">
        <v>6416</v>
      </c>
      <c r="F121" s="849">
        <v>4.03</v>
      </c>
      <c r="G121" s="849">
        <v>2771.26</v>
      </c>
      <c r="H121" s="849"/>
      <c r="I121" s="849">
        <v>687.65756823821346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5" customHeight="1" x14ac:dyDescent="0.2">
      <c r="A122" s="831" t="s">
        <v>6851</v>
      </c>
      <c r="B122" s="832" t="s">
        <v>6367</v>
      </c>
      <c r="C122" s="832" t="s">
        <v>6368</v>
      </c>
      <c r="D122" s="832" t="s">
        <v>6425</v>
      </c>
      <c r="E122" s="832" t="s">
        <v>3373</v>
      </c>
      <c r="F122" s="849">
        <v>0.01</v>
      </c>
      <c r="G122" s="849">
        <v>4.8600000000000003</v>
      </c>
      <c r="H122" s="849"/>
      <c r="I122" s="849">
        <v>486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5" customHeight="1" x14ac:dyDescent="0.2">
      <c r="A123" s="831" t="s">
        <v>6851</v>
      </c>
      <c r="B123" s="832" t="s">
        <v>6367</v>
      </c>
      <c r="C123" s="832" t="s">
        <v>6368</v>
      </c>
      <c r="D123" s="832" t="s">
        <v>6427</v>
      </c>
      <c r="E123" s="832" t="s">
        <v>3373</v>
      </c>
      <c r="F123" s="849">
        <v>2.0699999999999998</v>
      </c>
      <c r="G123" s="849">
        <v>503.5</v>
      </c>
      <c r="H123" s="849"/>
      <c r="I123" s="849">
        <v>243.23671497584542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5" customHeight="1" x14ac:dyDescent="0.2">
      <c r="A124" s="831" t="s">
        <v>6851</v>
      </c>
      <c r="B124" s="832" t="s">
        <v>6367</v>
      </c>
      <c r="C124" s="832" t="s">
        <v>6368</v>
      </c>
      <c r="D124" s="832" t="s">
        <v>6439</v>
      </c>
      <c r="E124" s="832" t="s">
        <v>2816</v>
      </c>
      <c r="F124" s="849">
        <v>1.58</v>
      </c>
      <c r="G124" s="849">
        <v>3717.55</v>
      </c>
      <c r="H124" s="849"/>
      <c r="I124" s="849">
        <v>2352.8797468354433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5" customHeight="1" x14ac:dyDescent="0.2">
      <c r="A125" s="831" t="s">
        <v>6851</v>
      </c>
      <c r="B125" s="832" t="s">
        <v>6367</v>
      </c>
      <c r="C125" s="832" t="s">
        <v>6368</v>
      </c>
      <c r="D125" s="832" t="s">
        <v>6487</v>
      </c>
      <c r="E125" s="832" t="s">
        <v>6488</v>
      </c>
      <c r="F125" s="849">
        <v>0.43</v>
      </c>
      <c r="G125" s="849">
        <v>466.16</v>
      </c>
      <c r="H125" s="849"/>
      <c r="I125" s="849">
        <v>1084.0930232558139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5" customHeight="1" x14ac:dyDescent="0.2">
      <c r="A126" s="831" t="s">
        <v>6851</v>
      </c>
      <c r="B126" s="832" t="s">
        <v>6367</v>
      </c>
      <c r="C126" s="832" t="s">
        <v>6368</v>
      </c>
      <c r="D126" s="832" t="s">
        <v>6489</v>
      </c>
      <c r="E126" s="832" t="s">
        <v>6488</v>
      </c>
      <c r="F126" s="849">
        <v>2.93</v>
      </c>
      <c r="G126" s="849">
        <v>1058.81</v>
      </c>
      <c r="H126" s="849"/>
      <c r="I126" s="849">
        <v>361.36860068259381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5" customHeight="1" x14ac:dyDescent="0.2">
      <c r="A127" s="831" t="s">
        <v>6851</v>
      </c>
      <c r="B127" s="832" t="s">
        <v>6367</v>
      </c>
      <c r="C127" s="832" t="s">
        <v>6368</v>
      </c>
      <c r="D127" s="832" t="s">
        <v>6490</v>
      </c>
      <c r="E127" s="832" t="s">
        <v>6488</v>
      </c>
      <c r="F127" s="849">
        <v>0.14000000000000001</v>
      </c>
      <c r="G127" s="849">
        <v>16.86</v>
      </c>
      <c r="H127" s="849"/>
      <c r="I127" s="849">
        <v>120.42857142857142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5" customHeight="1" x14ac:dyDescent="0.2">
      <c r="A128" s="831" t="s">
        <v>6851</v>
      </c>
      <c r="B128" s="832" t="s">
        <v>6367</v>
      </c>
      <c r="C128" s="832" t="s">
        <v>6368</v>
      </c>
      <c r="D128" s="832" t="s">
        <v>6491</v>
      </c>
      <c r="E128" s="832" t="s">
        <v>6488</v>
      </c>
      <c r="F128" s="849">
        <v>0.83000000000000007</v>
      </c>
      <c r="G128" s="849">
        <v>1199.73</v>
      </c>
      <c r="H128" s="849"/>
      <c r="I128" s="849">
        <v>1445.4578313253012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5" customHeight="1" x14ac:dyDescent="0.2">
      <c r="A129" s="831" t="s">
        <v>6851</v>
      </c>
      <c r="B129" s="832" t="s">
        <v>6367</v>
      </c>
      <c r="C129" s="832" t="s">
        <v>6368</v>
      </c>
      <c r="D129" s="832" t="s">
        <v>6497</v>
      </c>
      <c r="E129" s="832" t="s">
        <v>2816</v>
      </c>
      <c r="F129" s="849">
        <v>1.81</v>
      </c>
      <c r="G129" s="849">
        <v>1419.5700000000002</v>
      </c>
      <c r="H129" s="849"/>
      <c r="I129" s="849">
        <v>784.29281767955808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6851</v>
      </c>
      <c r="B130" s="832" t="s">
        <v>6367</v>
      </c>
      <c r="C130" s="832" t="s">
        <v>6368</v>
      </c>
      <c r="D130" s="832" t="s">
        <v>6505</v>
      </c>
      <c r="E130" s="832" t="s">
        <v>2816</v>
      </c>
      <c r="F130" s="849">
        <v>0.53</v>
      </c>
      <c r="G130" s="849">
        <v>124.7</v>
      </c>
      <c r="H130" s="849"/>
      <c r="I130" s="849">
        <v>235.28301886792451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5" customHeight="1" x14ac:dyDescent="0.2">
      <c r="A131" s="831" t="s">
        <v>6851</v>
      </c>
      <c r="B131" s="832" t="s">
        <v>6367</v>
      </c>
      <c r="C131" s="832" t="s">
        <v>6657</v>
      </c>
      <c r="D131" s="832" t="s">
        <v>6666</v>
      </c>
      <c r="E131" s="832" t="s">
        <v>6667</v>
      </c>
      <c r="F131" s="849">
        <v>19</v>
      </c>
      <c r="G131" s="849">
        <v>703</v>
      </c>
      <c r="H131" s="849">
        <v>19</v>
      </c>
      <c r="I131" s="849">
        <v>37</v>
      </c>
      <c r="J131" s="849">
        <v>1</v>
      </c>
      <c r="K131" s="849">
        <v>37</v>
      </c>
      <c r="L131" s="849">
        <v>1</v>
      </c>
      <c r="M131" s="849">
        <v>37</v>
      </c>
      <c r="N131" s="849"/>
      <c r="O131" s="849"/>
      <c r="P131" s="837"/>
      <c r="Q131" s="850"/>
    </row>
    <row r="132" spans="1:17" ht="14.45" customHeight="1" x14ac:dyDescent="0.2">
      <c r="A132" s="831" t="s">
        <v>6851</v>
      </c>
      <c r="B132" s="832" t="s">
        <v>6367</v>
      </c>
      <c r="C132" s="832" t="s">
        <v>6657</v>
      </c>
      <c r="D132" s="832" t="s">
        <v>6672</v>
      </c>
      <c r="E132" s="832" t="s">
        <v>6673</v>
      </c>
      <c r="F132" s="849">
        <v>5</v>
      </c>
      <c r="G132" s="849">
        <v>885</v>
      </c>
      <c r="H132" s="849">
        <v>4.9719101123595504</v>
      </c>
      <c r="I132" s="849">
        <v>177</v>
      </c>
      <c r="J132" s="849">
        <v>1</v>
      </c>
      <c r="K132" s="849">
        <v>178</v>
      </c>
      <c r="L132" s="849">
        <v>1</v>
      </c>
      <c r="M132" s="849">
        <v>178</v>
      </c>
      <c r="N132" s="849"/>
      <c r="O132" s="849"/>
      <c r="P132" s="837"/>
      <c r="Q132" s="850"/>
    </row>
    <row r="133" spans="1:17" ht="14.45" customHeight="1" x14ac:dyDescent="0.2">
      <c r="A133" s="831" t="s">
        <v>6851</v>
      </c>
      <c r="B133" s="832" t="s">
        <v>6367</v>
      </c>
      <c r="C133" s="832" t="s">
        <v>6657</v>
      </c>
      <c r="D133" s="832" t="s">
        <v>6680</v>
      </c>
      <c r="E133" s="832" t="s">
        <v>6681</v>
      </c>
      <c r="F133" s="849">
        <v>14</v>
      </c>
      <c r="G133" s="849">
        <v>3402</v>
      </c>
      <c r="H133" s="849"/>
      <c r="I133" s="849">
        <v>243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5" customHeight="1" x14ac:dyDescent="0.2">
      <c r="A134" s="831" t="s">
        <v>6851</v>
      </c>
      <c r="B134" s="832" t="s">
        <v>6367</v>
      </c>
      <c r="C134" s="832" t="s">
        <v>6657</v>
      </c>
      <c r="D134" s="832" t="s">
        <v>6698</v>
      </c>
      <c r="E134" s="832" t="s">
        <v>6699</v>
      </c>
      <c r="F134" s="849">
        <v>7</v>
      </c>
      <c r="G134" s="849">
        <v>2485</v>
      </c>
      <c r="H134" s="849">
        <v>7</v>
      </c>
      <c r="I134" s="849">
        <v>355</v>
      </c>
      <c r="J134" s="849">
        <v>1</v>
      </c>
      <c r="K134" s="849">
        <v>355</v>
      </c>
      <c r="L134" s="849">
        <v>1</v>
      </c>
      <c r="M134" s="849">
        <v>355</v>
      </c>
      <c r="N134" s="849">
        <v>1</v>
      </c>
      <c r="O134" s="849">
        <v>358</v>
      </c>
      <c r="P134" s="837">
        <v>1.0084507042253521</v>
      </c>
      <c r="Q134" s="850">
        <v>358</v>
      </c>
    </row>
    <row r="135" spans="1:17" ht="14.45" customHeight="1" x14ac:dyDescent="0.2">
      <c r="A135" s="831" t="s">
        <v>6851</v>
      </c>
      <c r="B135" s="832" t="s">
        <v>6367</v>
      </c>
      <c r="C135" s="832" t="s">
        <v>6657</v>
      </c>
      <c r="D135" s="832" t="s">
        <v>6706</v>
      </c>
      <c r="E135" s="832" t="s">
        <v>6707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116</v>
      </c>
      <c r="P135" s="837"/>
      <c r="Q135" s="850">
        <v>116</v>
      </c>
    </row>
    <row r="136" spans="1:17" ht="14.45" customHeight="1" x14ac:dyDescent="0.2">
      <c r="A136" s="831" t="s">
        <v>6851</v>
      </c>
      <c r="B136" s="832" t="s">
        <v>6743</v>
      </c>
      <c r="C136" s="832" t="s">
        <v>6368</v>
      </c>
      <c r="D136" s="832" t="s">
        <v>6415</v>
      </c>
      <c r="E136" s="832" t="s">
        <v>6416</v>
      </c>
      <c r="F136" s="849">
        <v>1.69</v>
      </c>
      <c r="G136" s="849">
        <v>232.44</v>
      </c>
      <c r="H136" s="849"/>
      <c r="I136" s="849">
        <v>137.53846153846155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5" customHeight="1" x14ac:dyDescent="0.2">
      <c r="A137" s="831" t="s">
        <v>6851</v>
      </c>
      <c r="B137" s="832" t="s">
        <v>6743</v>
      </c>
      <c r="C137" s="832" t="s">
        <v>6368</v>
      </c>
      <c r="D137" s="832" t="s">
        <v>6417</v>
      </c>
      <c r="E137" s="832" t="s">
        <v>6416</v>
      </c>
      <c r="F137" s="849">
        <v>2</v>
      </c>
      <c r="G137" s="849">
        <v>1375.32</v>
      </c>
      <c r="H137" s="849"/>
      <c r="I137" s="849">
        <v>687.66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6851</v>
      </c>
      <c r="B138" s="832" t="s">
        <v>6743</v>
      </c>
      <c r="C138" s="832" t="s">
        <v>6368</v>
      </c>
      <c r="D138" s="832" t="s">
        <v>6425</v>
      </c>
      <c r="E138" s="832" t="s">
        <v>3373</v>
      </c>
      <c r="F138" s="849">
        <v>0.1</v>
      </c>
      <c r="G138" s="849">
        <v>48.64</v>
      </c>
      <c r="H138" s="849"/>
      <c r="I138" s="849">
        <v>486.4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5" customHeight="1" x14ac:dyDescent="0.2">
      <c r="A139" s="831" t="s">
        <v>6851</v>
      </c>
      <c r="B139" s="832" t="s">
        <v>6743</v>
      </c>
      <c r="C139" s="832" t="s">
        <v>6368</v>
      </c>
      <c r="D139" s="832" t="s">
        <v>6427</v>
      </c>
      <c r="E139" s="832" t="s">
        <v>3373</v>
      </c>
      <c r="F139" s="849">
        <v>1</v>
      </c>
      <c r="G139" s="849">
        <v>243.24</v>
      </c>
      <c r="H139" s="849"/>
      <c r="I139" s="849">
        <v>243.24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5" customHeight="1" x14ac:dyDescent="0.2">
      <c r="A140" s="831" t="s">
        <v>6851</v>
      </c>
      <c r="B140" s="832" t="s">
        <v>6743</v>
      </c>
      <c r="C140" s="832" t="s">
        <v>6368</v>
      </c>
      <c r="D140" s="832" t="s">
        <v>6439</v>
      </c>
      <c r="E140" s="832" t="s">
        <v>2816</v>
      </c>
      <c r="F140" s="849"/>
      <c r="G140" s="849"/>
      <c r="H140" s="849"/>
      <c r="I140" s="849"/>
      <c r="J140" s="849">
        <v>1.1499999999999999</v>
      </c>
      <c r="K140" s="849">
        <v>2705.83</v>
      </c>
      <c r="L140" s="849">
        <v>1</v>
      </c>
      <c r="M140" s="849">
        <v>2352.8956521739133</v>
      </c>
      <c r="N140" s="849"/>
      <c r="O140" s="849"/>
      <c r="P140" s="837"/>
      <c r="Q140" s="850"/>
    </row>
    <row r="141" spans="1:17" ht="14.45" customHeight="1" x14ac:dyDescent="0.2">
      <c r="A141" s="831" t="s">
        <v>6851</v>
      </c>
      <c r="B141" s="832" t="s">
        <v>6743</v>
      </c>
      <c r="C141" s="832" t="s">
        <v>6368</v>
      </c>
      <c r="D141" s="832" t="s">
        <v>6491</v>
      </c>
      <c r="E141" s="832" t="s">
        <v>6488</v>
      </c>
      <c r="F141" s="849"/>
      <c r="G141" s="849"/>
      <c r="H141" s="849"/>
      <c r="I141" s="849"/>
      <c r="J141" s="849">
        <v>1</v>
      </c>
      <c r="K141" s="849">
        <v>734.8</v>
      </c>
      <c r="L141" s="849">
        <v>1</v>
      </c>
      <c r="M141" s="849">
        <v>734.8</v>
      </c>
      <c r="N141" s="849"/>
      <c r="O141" s="849"/>
      <c r="P141" s="837"/>
      <c r="Q141" s="850"/>
    </row>
    <row r="142" spans="1:17" ht="14.45" customHeight="1" x14ac:dyDescent="0.2">
      <c r="A142" s="831" t="s">
        <v>6851</v>
      </c>
      <c r="B142" s="832" t="s">
        <v>6743</v>
      </c>
      <c r="C142" s="832" t="s">
        <v>6657</v>
      </c>
      <c r="D142" s="832" t="s">
        <v>6666</v>
      </c>
      <c r="E142" s="832" t="s">
        <v>6667</v>
      </c>
      <c r="F142" s="849">
        <v>1</v>
      </c>
      <c r="G142" s="849">
        <v>37</v>
      </c>
      <c r="H142" s="849">
        <v>0.25</v>
      </c>
      <c r="I142" s="849">
        <v>37</v>
      </c>
      <c r="J142" s="849">
        <v>4</v>
      </c>
      <c r="K142" s="849">
        <v>148</v>
      </c>
      <c r="L142" s="849">
        <v>1</v>
      </c>
      <c r="M142" s="849">
        <v>37</v>
      </c>
      <c r="N142" s="849"/>
      <c r="O142" s="849"/>
      <c r="P142" s="837"/>
      <c r="Q142" s="850"/>
    </row>
    <row r="143" spans="1:17" ht="14.45" customHeight="1" x14ac:dyDescent="0.2">
      <c r="A143" s="831" t="s">
        <v>6851</v>
      </c>
      <c r="B143" s="832" t="s">
        <v>6743</v>
      </c>
      <c r="C143" s="832" t="s">
        <v>6657</v>
      </c>
      <c r="D143" s="832" t="s">
        <v>6674</v>
      </c>
      <c r="E143" s="832" t="s">
        <v>6675</v>
      </c>
      <c r="F143" s="849">
        <v>3</v>
      </c>
      <c r="G143" s="849">
        <v>531</v>
      </c>
      <c r="H143" s="849">
        <v>0.7457865168539326</v>
      </c>
      <c r="I143" s="849">
        <v>177</v>
      </c>
      <c r="J143" s="849">
        <v>4</v>
      </c>
      <c r="K143" s="849">
        <v>712</v>
      </c>
      <c r="L143" s="849">
        <v>1</v>
      </c>
      <c r="M143" s="849">
        <v>178</v>
      </c>
      <c r="N143" s="849">
        <v>1</v>
      </c>
      <c r="O143" s="849">
        <v>179</v>
      </c>
      <c r="P143" s="837">
        <v>0.25140449438202245</v>
      </c>
      <c r="Q143" s="850">
        <v>179</v>
      </c>
    </row>
    <row r="144" spans="1:17" ht="14.45" customHeight="1" x14ac:dyDescent="0.2">
      <c r="A144" s="831" t="s">
        <v>6851</v>
      </c>
      <c r="B144" s="832" t="s">
        <v>6743</v>
      </c>
      <c r="C144" s="832" t="s">
        <v>6657</v>
      </c>
      <c r="D144" s="832" t="s">
        <v>6766</v>
      </c>
      <c r="E144" s="832" t="s">
        <v>6767</v>
      </c>
      <c r="F144" s="849"/>
      <c r="G144" s="849"/>
      <c r="H144" s="849"/>
      <c r="I144" s="849"/>
      <c r="J144" s="849">
        <v>1</v>
      </c>
      <c r="K144" s="849">
        <v>1243</v>
      </c>
      <c r="L144" s="849">
        <v>1</v>
      </c>
      <c r="M144" s="849">
        <v>1243</v>
      </c>
      <c r="N144" s="849"/>
      <c r="O144" s="849"/>
      <c r="P144" s="837"/>
      <c r="Q144" s="850"/>
    </row>
    <row r="145" spans="1:17" ht="14.45" customHeight="1" x14ac:dyDescent="0.2">
      <c r="A145" s="831" t="s">
        <v>6851</v>
      </c>
      <c r="B145" s="832" t="s">
        <v>6743</v>
      </c>
      <c r="C145" s="832" t="s">
        <v>6657</v>
      </c>
      <c r="D145" s="832" t="s">
        <v>6774</v>
      </c>
      <c r="E145" s="832" t="s">
        <v>6775</v>
      </c>
      <c r="F145" s="849">
        <v>1</v>
      </c>
      <c r="G145" s="849">
        <v>6678</v>
      </c>
      <c r="H145" s="849"/>
      <c r="I145" s="849">
        <v>6678</v>
      </c>
      <c r="J145" s="849"/>
      <c r="K145" s="849"/>
      <c r="L145" s="849"/>
      <c r="M145" s="849"/>
      <c r="N145" s="849">
        <v>1</v>
      </c>
      <c r="O145" s="849">
        <v>6695</v>
      </c>
      <c r="P145" s="837"/>
      <c r="Q145" s="850">
        <v>6695</v>
      </c>
    </row>
    <row r="146" spans="1:17" ht="14.45" customHeight="1" x14ac:dyDescent="0.2">
      <c r="A146" s="831" t="s">
        <v>6851</v>
      </c>
      <c r="B146" s="832" t="s">
        <v>6743</v>
      </c>
      <c r="C146" s="832" t="s">
        <v>6657</v>
      </c>
      <c r="D146" s="832" t="s">
        <v>6780</v>
      </c>
      <c r="E146" s="832" t="s">
        <v>6781</v>
      </c>
      <c r="F146" s="849"/>
      <c r="G146" s="849"/>
      <c r="H146" s="849"/>
      <c r="I146" s="849"/>
      <c r="J146" s="849">
        <v>10</v>
      </c>
      <c r="K146" s="849">
        <v>8790</v>
      </c>
      <c r="L146" s="849">
        <v>1</v>
      </c>
      <c r="M146" s="849">
        <v>879</v>
      </c>
      <c r="N146" s="849"/>
      <c r="O146" s="849"/>
      <c r="P146" s="837"/>
      <c r="Q146" s="850"/>
    </row>
    <row r="147" spans="1:17" ht="14.45" customHeight="1" x14ac:dyDescent="0.2">
      <c r="A147" s="831" t="s">
        <v>6851</v>
      </c>
      <c r="B147" s="832" t="s">
        <v>6743</v>
      </c>
      <c r="C147" s="832" t="s">
        <v>6657</v>
      </c>
      <c r="D147" s="832" t="s">
        <v>6680</v>
      </c>
      <c r="E147" s="832" t="s">
        <v>6681</v>
      </c>
      <c r="F147" s="849">
        <v>2</v>
      </c>
      <c r="G147" s="849">
        <v>486</v>
      </c>
      <c r="H147" s="849">
        <v>1.9918032786885247</v>
      </c>
      <c r="I147" s="849">
        <v>243</v>
      </c>
      <c r="J147" s="849">
        <v>1</v>
      </c>
      <c r="K147" s="849">
        <v>244</v>
      </c>
      <c r="L147" s="849">
        <v>1</v>
      </c>
      <c r="M147" s="849">
        <v>244</v>
      </c>
      <c r="N147" s="849"/>
      <c r="O147" s="849"/>
      <c r="P147" s="837"/>
      <c r="Q147" s="850"/>
    </row>
    <row r="148" spans="1:17" ht="14.45" customHeight="1" x14ac:dyDescent="0.2">
      <c r="A148" s="831" t="s">
        <v>6851</v>
      </c>
      <c r="B148" s="832" t="s">
        <v>6743</v>
      </c>
      <c r="C148" s="832" t="s">
        <v>6657</v>
      </c>
      <c r="D148" s="832" t="s">
        <v>6782</v>
      </c>
      <c r="E148" s="832" t="s">
        <v>6783</v>
      </c>
      <c r="F148" s="849">
        <v>1</v>
      </c>
      <c r="G148" s="849">
        <v>939</v>
      </c>
      <c r="H148" s="849"/>
      <c r="I148" s="849">
        <v>939</v>
      </c>
      <c r="J148" s="849"/>
      <c r="K148" s="849"/>
      <c r="L148" s="849"/>
      <c r="M148" s="849"/>
      <c r="N148" s="849">
        <v>1</v>
      </c>
      <c r="O148" s="849">
        <v>942</v>
      </c>
      <c r="P148" s="837"/>
      <c r="Q148" s="850">
        <v>942</v>
      </c>
    </row>
    <row r="149" spans="1:17" ht="14.45" customHeight="1" x14ac:dyDescent="0.2">
      <c r="A149" s="831" t="s">
        <v>6851</v>
      </c>
      <c r="B149" s="832" t="s">
        <v>6743</v>
      </c>
      <c r="C149" s="832" t="s">
        <v>6657</v>
      </c>
      <c r="D149" s="832" t="s">
        <v>6690</v>
      </c>
      <c r="E149" s="832" t="s">
        <v>6691</v>
      </c>
      <c r="F149" s="849">
        <v>2</v>
      </c>
      <c r="G149" s="849">
        <v>710</v>
      </c>
      <c r="H149" s="849">
        <v>0.5</v>
      </c>
      <c r="I149" s="849">
        <v>355</v>
      </c>
      <c r="J149" s="849">
        <v>4</v>
      </c>
      <c r="K149" s="849">
        <v>1420</v>
      </c>
      <c r="L149" s="849">
        <v>1</v>
      </c>
      <c r="M149" s="849">
        <v>355</v>
      </c>
      <c r="N149" s="849"/>
      <c r="O149" s="849"/>
      <c r="P149" s="837"/>
      <c r="Q149" s="850"/>
    </row>
    <row r="150" spans="1:17" ht="14.45" customHeight="1" x14ac:dyDescent="0.2">
      <c r="A150" s="831" t="s">
        <v>6851</v>
      </c>
      <c r="B150" s="832" t="s">
        <v>6743</v>
      </c>
      <c r="C150" s="832" t="s">
        <v>6657</v>
      </c>
      <c r="D150" s="832" t="s">
        <v>6706</v>
      </c>
      <c r="E150" s="832" t="s">
        <v>6707</v>
      </c>
      <c r="F150" s="849">
        <v>4</v>
      </c>
      <c r="G150" s="849">
        <v>464</v>
      </c>
      <c r="H150" s="849"/>
      <c r="I150" s="849">
        <v>116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5" customHeight="1" x14ac:dyDescent="0.2">
      <c r="A151" s="831" t="s">
        <v>6851</v>
      </c>
      <c r="B151" s="832" t="s">
        <v>6743</v>
      </c>
      <c r="C151" s="832" t="s">
        <v>6657</v>
      </c>
      <c r="D151" s="832" t="s">
        <v>6790</v>
      </c>
      <c r="E151" s="832" t="s">
        <v>6791</v>
      </c>
      <c r="F151" s="849">
        <v>2</v>
      </c>
      <c r="G151" s="849">
        <v>3888</v>
      </c>
      <c r="H151" s="849">
        <v>0.6663239074550128</v>
      </c>
      <c r="I151" s="849">
        <v>1944</v>
      </c>
      <c r="J151" s="849">
        <v>3</v>
      </c>
      <c r="K151" s="849">
        <v>5835</v>
      </c>
      <c r="L151" s="849">
        <v>1</v>
      </c>
      <c r="M151" s="849">
        <v>1945</v>
      </c>
      <c r="N151" s="849">
        <v>1</v>
      </c>
      <c r="O151" s="849">
        <v>1950</v>
      </c>
      <c r="P151" s="837">
        <v>0.33419023136246789</v>
      </c>
      <c r="Q151" s="850">
        <v>1950</v>
      </c>
    </row>
    <row r="152" spans="1:17" ht="14.45" customHeight="1" x14ac:dyDescent="0.2">
      <c r="A152" s="831" t="s">
        <v>6852</v>
      </c>
      <c r="B152" s="832" t="s">
        <v>6367</v>
      </c>
      <c r="C152" s="832" t="s">
        <v>6657</v>
      </c>
      <c r="D152" s="832" t="s">
        <v>6666</v>
      </c>
      <c r="E152" s="832" t="s">
        <v>6667</v>
      </c>
      <c r="F152" s="849">
        <v>2</v>
      </c>
      <c r="G152" s="849">
        <v>74</v>
      </c>
      <c r="H152" s="849"/>
      <c r="I152" s="849">
        <v>37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6853</v>
      </c>
      <c r="B153" s="832" t="s">
        <v>6743</v>
      </c>
      <c r="C153" s="832" t="s">
        <v>6644</v>
      </c>
      <c r="D153" s="832" t="s">
        <v>6756</v>
      </c>
      <c r="E153" s="832" t="s">
        <v>6757</v>
      </c>
      <c r="F153" s="849"/>
      <c r="G153" s="849"/>
      <c r="H153" s="849"/>
      <c r="I153" s="849"/>
      <c r="J153" s="849">
        <v>1</v>
      </c>
      <c r="K153" s="849">
        <v>1021.77</v>
      </c>
      <c r="L153" s="849">
        <v>1</v>
      </c>
      <c r="M153" s="849">
        <v>1021.77</v>
      </c>
      <c r="N153" s="849"/>
      <c r="O153" s="849"/>
      <c r="P153" s="837"/>
      <c r="Q153" s="850"/>
    </row>
    <row r="154" spans="1:17" ht="14.45" customHeight="1" x14ac:dyDescent="0.2">
      <c r="A154" s="831" t="s">
        <v>6853</v>
      </c>
      <c r="B154" s="832" t="s">
        <v>6743</v>
      </c>
      <c r="C154" s="832" t="s">
        <v>6657</v>
      </c>
      <c r="D154" s="832" t="s">
        <v>6766</v>
      </c>
      <c r="E154" s="832" t="s">
        <v>6767</v>
      </c>
      <c r="F154" s="849"/>
      <c r="G154" s="849"/>
      <c r="H154" s="849"/>
      <c r="I154" s="849"/>
      <c r="J154" s="849">
        <v>1</v>
      </c>
      <c r="K154" s="849">
        <v>1243</v>
      </c>
      <c r="L154" s="849">
        <v>1</v>
      </c>
      <c r="M154" s="849">
        <v>1243</v>
      </c>
      <c r="N154" s="849"/>
      <c r="O154" s="849"/>
      <c r="P154" s="837"/>
      <c r="Q154" s="850"/>
    </row>
    <row r="155" spans="1:17" ht="14.45" customHeight="1" x14ac:dyDescent="0.2">
      <c r="A155" s="831" t="s">
        <v>6853</v>
      </c>
      <c r="B155" s="832" t="s">
        <v>6743</v>
      </c>
      <c r="C155" s="832" t="s">
        <v>6657</v>
      </c>
      <c r="D155" s="832" t="s">
        <v>6768</v>
      </c>
      <c r="E155" s="832" t="s">
        <v>6769</v>
      </c>
      <c r="F155" s="849"/>
      <c r="G155" s="849"/>
      <c r="H155" s="849"/>
      <c r="I155" s="849"/>
      <c r="J155" s="849">
        <v>24</v>
      </c>
      <c r="K155" s="849">
        <v>17160</v>
      </c>
      <c r="L155" s="849">
        <v>1</v>
      </c>
      <c r="M155" s="849">
        <v>715</v>
      </c>
      <c r="N155" s="849"/>
      <c r="O155" s="849"/>
      <c r="P155" s="837"/>
      <c r="Q155" s="850"/>
    </row>
    <row r="156" spans="1:17" ht="14.45" customHeight="1" x14ac:dyDescent="0.2">
      <c r="A156" s="831" t="s">
        <v>6853</v>
      </c>
      <c r="B156" s="832" t="s">
        <v>6743</v>
      </c>
      <c r="C156" s="832" t="s">
        <v>6657</v>
      </c>
      <c r="D156" s="832" t="s">
        <v>6776</v>
      </c>
      <c r="E156" s="832" t="s">
        <v>6777</v>
      </c>
      <c r="F156" s="849"/>
      <c r="G156" s="849"/>
      <c r="H156" s="849"/>
      <c r="I156" s="849"/>
      <c r="J156" s="849">
        <v>3</v>
      </c>
      <c r="K156" s="849">
        <v>387</v>
      </c>
      <c r="L156" s="849">
        <v>1</v>
      </c>
      <c r="M156" s="849">
        <v>129</v>
      </c>
      <c r="N156" s="849"/>
      <c r="O156" s="849"/>
      <c r="P156" s="837"/>
      <c r="Q156" s="850"/>
    </row>
    <row r="157" spans="1:17" ht="14.45" customHeight="1" x14ac:dyDescent="0.2">
      <c r="A157" s="831" t="s">
        <v>6853</v>
      </c>
      <c r="B157" s="832" t="s">
        <v>6743</v>
      </c>
      <c r="C157" s="832" t="s">
        <v>6657</v>
      </c>
      <c r="D157" s="832" t="s">
        <v>6778</v>
      </c>
      <c r="E157" s="832" t="s">
        <v>6779</v>
      </c>
      <c r="F157" s="849"/>
      <c r="G157" s="849"/>
      <c r="H157" s="849"/>
      <c r="I157" s="849"/>
      <c r="J157" s="849">
        <v>1</v>
      </c>
      <c r="K157" s="849">
        <v>724</v>
      </c>
      <c r="L157" s="849">
        <v>1</v>
      </c>
      <c r="M157" s="849">
        <v>724</v>
      </c>
      <c r="N157" s="849"/>
      <c r="O157" s="849"/>
      <c r="P157" s="837"/>
      <c r="Q157" s="850"/>
    </row>
    <row r="158" spans="1:17" ht="14.45" customHeight="1" x14ac:dyDescent="0.2">
      <c r="A158" s="831" t="s">
        <v>6853</v>
      </c>
      <c r="B158" s="832" t="s">
        <v>6743</v>
      </c>
      <c r="C158" s="832" t="s">
        <v>6657</v>
      </c>
      <c r="D158" s="832" t="s">
        <v>6690</v>
      </c>
      <c r="E158" s="832" t="s">
        <v>6691</v>
      </c>
      <c r="F158" s="849"/>
      <c r="G158" s="849"/>
      <c r="H158" s="849"/>
      <c r="I158" s="849"/>
      <c r="J158" s="849">
        <v>1</v>
      </c>
      <c r="K158" s="849">
        <v>355</v>
      </c>
      <c r="L158" s="849">
        <v>1</v>
      </c>
      <c r="M158" s="849">
        <v>355</v>
      </c>
      <c r="N158" s="849"/>
      <c r="O158" s="849"/>
      <c r="P158" s="837"/>
      <c r="Q158" s="850"/>
    </row>
    <row r="159" spans="1:17" ht="14.45" customHeight="1" x14ac:dyDescent="0.2">
      <c r="A159" s="831" t="s">
        <v>6853</v>
      </c>
      <c r="B159" s="832" t="s">
        <v>6743</v>
      </c>
      <c r="C159" s="832" t="s">
        <v>6657</v>
      </c>
      <c r="D159" s="832" t="s">
        <v>6790</v>
      </c>
      <c r="E159" s="832" t="s">
        <v>6791</v>
      </c>
      <c r="F159" s="849"/>
      <c r="G159" s="849"/>
      <c r="H159" s="849"/>
      <c r="I159" s="849"/>
      <c r="J159" s="849">
        <v>4</v>
      </c>
      <c r="K159" s="849">
        <v>7780</v>
      </c>
      <c r="L159" s="849">
        <v>1</v>
      </c>
      <c r="M159" s="849">
        <v>1945</v>
      </c>
      <c r="N159" s="849"/>
      <c r="O159" s="849"/>
      <c r="P159" s="837"/>
      <c r="Q159" s="850"/>
    </row>
    <row r="160" spans="1:17" ht="14.45" customHeight="1" x14ac:dyDescent="0.2">
      <c r="A160" s="831" t="s">
        <v>6854</v>
      </c>
      <c r="B160" s="832" t="s">
        <v>6367</v>
      </c>
      <c r="C160" s="832" t="s">
        <v>6657</v>
      </c>
      <c r="D160" s="832" t="s">
        <v>6666</v>
      </c>
      <c r="E160" s="832" t="s">
        <v>6667</v>
      </c>
      <c r="F160" s="849">
        <v>1</v>
      </c>
      <c r="G160" s="849">
        <v>37</v>
      </c>
      <c r="H160" s="849"/>
      <c r="I160" s="849">
        <v>37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5" customHeight="1" x14ac:dyDescent="0.2">
      <c r="A161" s="831" t="s">
        <v>6854</v>
      </c>
      <c r="B161" s="832" t="s">
        <v>6367</v>
      </c>
      <c r="C161" s="832" t="s">
        <v>6657</v>
      </c>
      <c r="D161" s="832" t="s">
        <v>6672</v>
      </c>
      <c r="E161" s="832" t="s">
        <v>6673</v>
      </c>
      <c r="F161" s="849"/>
      <c r="G161" s="849"/>
      <c r="H161" s="849"/>
      <c r="I161" s="849"/>
      <c r="J161" s="849">
        <v>1</v>
      </c>
      <c r="K161" s="849">
        <v>178</v>
      </c>
      <c r="L161" s="849">
        <v>1</v>
      </c>
      <c r="M161" s="849">
        <v>178</v>
      </c>
      <c r="N161" s="849">
        <v>1</v>
      </c>
      <c r="O161" s="849">
        <v>179</v>
      </c>
      <c r="P161" s="837">
        <v>1.0056179775280898</v>
      </c>
      <c r="Q161" s="850">
        <v>179</v>
      </c>
    </row>
    <row r="162" spans="1:17" ht="14.45" customHeight="1" x14ac:dyDescent="0.2">
      <c r="A162" s="831" t="s">
        <v>6854</v>
      </c>
      <c r="B162" s="832" t="s">
        <v>6743</v>
      </c>
      <c r="C162" s="832" t="s">
        <v>6657</v>
      </c>
      <c r="D162" s="832" t="s">
        <v>6666</v>
      </c>
      <c r="E162" s="832" t="s">
        <v>6667</v>
      </c>
      <c r="F162" s="849">
        <v>1</v>
      </c>
      <c r="G162" s="849">
        <v>37</v>
      </c>
      <c r="H162" s="849">
        <v>0.33333333333333331</v>
      </c>
      <c r="I162" s="849">
        <v>37</v>
      </c>
      <c r="J162" s="849">
        <v>3</v>
      </c>
      <c r="K162" s="849">
        <v>111</v>
      </c>
      <c r="L162" s="849">
        <v>1</v>
      </c>
      <c r="M162" s="849">
        <v>37</v>
      </c>
      <c r="N162" s="849"/>
      <c r="O162" s="849"/>
      <c r="P162" s="837"/>
      <c r="Q162" s="850"/>
    </row>
    <row r="163" spans="1:17" ht="14.45" customHeight="1" x14ac:dyDescent="0.2">
      <c r="A163" s="831" t="s">
        <v>6854</v>
      </c>
      <c r="B163" s="832" t="s">
        <v>6743</v>
      </c>
      <c r="C163" s="832" t="s">
        <v>6657</v>
      </c>
      <c r="D163" s="832" t="s">
        <v>6674</v>
      </c>
      <c r="E163" s="832" t="s">
        <v>6675</v>
      </c>
      <c r="F163" s="849">
        <v>1</v>
      </c>
      <c r="G163" s="849">
        <v>177</v>
      </c>
      <c r="H163" s="849">
        <v>0.9943820224719101</v>
      </c>
      <c r="I163" s="849">
        <v>177</v>
      </c>
      <c r="J163" s="849">
        <v>1</v>
      </c>
      <c r="K163" s="849">
        <v>178</v>
      </c>
      <c r="L163" s="849">
        <v>1</v>
      </c>
      <c r="M163" s="849">
        <v>178</v>
      </c>
      <c r="N163" s="849"/>
      <c r="O163" s="849"/>
      <c r="P163" s="837"/>
      <c r="Q163" s="850"/>
    </row>
    <row r="164" spans="1:17" ht="14.45" customHeight="1" x14ac:dyDescent="0.2">
      <c r="A164" s="831" t="s">
        <v>6854</v>
      </c>
      <c r="B164" s="832" t="s">
        <v>6743</v>
      </c>
      <c r="C164" s="832" t="s">
        <v>6657</v>
      </c>
      <c r="D164" s="832" t="s">
        <v>6768</v>
      </c>
      <c r="E164" s="832" t="s">
        <v>6769</v>
      </c>
      <c r="F164" s="849"/>
      <c r="G164" s="849"/>
      <c r="H164" s="849"/>
      <c r="I164" s="849"/>
      <c r="J164" s="849">
        <v>7</v>
      </c>
      <c r="K164" s="849">
        <v>5005</v>
      </c>
      <c r="L164" s="849">
        <v>1</v>
      </c>
      <c r="M164" s="849">
        <v>715</v>
      </c>
      <c r="N164" s="849"/>
      <c r="O164" s="849"/>
      <c r="P164" s="837"/>
      <c r="Q164" s="850"/>
    </row>
    <row r="165" spans="1:17" ht="14.45" customHeight="1" x14ac:dyDescent="0.2">
      <c r="A165" s="831" t="s">
        <v>6854</v>
      </c>
      <c r="B165" s="832" t="s">
        <v>6743</v>
      </c>
      <c r="C165" s="832" t="s">
        <v>6657</v>
      </c>
      <c r="D165" s="832" t="s">
        <v>6776</v>
      </c>
      <c r="E165" s="832" t="s">
        <v>6777</v>
      </c>
      <c r="F165" s="849"/>
      <c r="G165" s="849"/>
      <c r="H165" s="849"/>
      <c r="I165" s="849"/>
      <c r="J165" s="849">
        <v>2</v>
      </c>
      <c r="K165" s="849">
        <v>258</v>
      </c>
      <c r="L165" s="849">
        <v>1</v>
      </c>
      <c r="M165" s="849">
        <v>129</v>
      </c>
      <c r="N165" s="849"/>
      <c r="O165" s="849"/>
      <c r="P165" s="837"/>
      <c r="Q165" s="850"/>
    </row>
    <row r="166" spans="1:17" ht="14.45" customHeight="1" x14ac:dyDescent="0.2">
      <c r="A166" s="831" t="s">
        <v>6854</v>
      </c>
      <c r="B166" s="832" t="s">
        <v>6743</v>
      </c>
      <c r="C166" s="832" t="s">
        <v>6657</v>
      </c>
      <c r="D166" s="832" t="s">
        <v>6786</v>
      </c>
      <c r="E166" s="832" t="s">
        <v>6787</v>
      </c>
      <c r="F166" s="849"/>
      <c r="G166" s="849"/>
      <c r="H166" s="849"/>
      <c r="I166" s="849"/>
      <c r="J166" s="849">
        <v>2</v>
      </c>
      <c r="K166" s="849">
        <v>1080</v>
      </c>
      <c r="L166" s="849">
        <v>1</v>
      </c>
      <c r="M166" s="849">
        <v>540</v>
      </c>
      <c r="N166" s="849"/>
      <c r="O166" s="849"/>
      <c r="P166" s="837"/>
      <c r="Q166" s="850"/>
    </row>
    <row r="167" spans="1:17" ht="14.45" customHeight="1" x14ac:dyDescent="0.2">
      <c r="A167" s="831" t="s">
        <v>6854</v>
      </c>
      <c r="B167" s="832" t="s">
        <v>6743</v>
      </c>
      <c r="C167" s="832" t="s">
        <v>6657</v>
      </c>
      <c r="D167" s="832" t="s">
        <v>6790</v>
      </c>
      <c r="E167" s="832" t="s">
        <v>6791</v>
      </c>
      <c r="F167" s="849">
        <v>1</v>
      </c>
      <c r="G167" s="849">
        <v>1944</v>
      </c>
      <c r="H167" s="849">
        <v>0.49974293059125963</v>
      </c>
      <c r="I167" s="849">
        <v>1944</v>
      </c>
      <c r="J167" s="849">
        <v>2</v>
      </c>
      <c r="K167" s="849">
        <v>3890</v>
      </c>
      <c r="L167" s="849">
        <v>1</v>
      </c>
      <c r="M167" s="849">
        <v>1945</v>
      </c>
      <c r="N167" s="849"/>
      <c r="O167" s="849"/>
      <c r="P167" s="837"/>
      <c r="Q167" s="850"/>
    </row>
    <row r="168" spans="1:17" ht="14.45" customHeight="1" x14ac:dyDescent="0.2">
      <c r="A168" s="831" t="s">
        <v>6855</v>
      </c>
      <c r="B168" s="832" t="s">
        <v>6367</v>
      </c>
      <c r="C168" s="832" t="s">
        <v>6657</v>
      </c>
      <c r="D168" s="832" t="s">
        <v>6666</v>
      </c>
      <c r="E168" s="832" t="s">
        <v>6667</v>
      </c>
      <c r="F168" s="849">
        <v>1</v>
      </c>
      <c r="G168" s="849">
        <v>37</v>
      </c>
      <c r="H168" s="849">
        <v>0.5</v>
      </c>
      <c r="I168" s="849">
        <v>37</v>
      </c>
      <c r="J168" s="849">
        <v>2</v>
      </c>
      <c r="K168" s="849">
        <v>74</v>
      </c>
      <c r="L168" s="849">
        <v>1</v>
      </c>
      <c r="M168" s="849">
        <v>37</v>
      </c>
      <c r="N168" s="849">
        <v>1</v>
      </c>
      <c r="O168" s="849">
        <v>38</v>
      </c>
      <c r="P168" s="837">
        <v>0.51351351351351349</v>
      </c>
      <c r="Q168" s="850">
        <v>38</v>
      </c>
    </row>
    <row r="169" spans="1:17" ht="14.45" customHeight="1" x14ac:dyDescent="0.2">
      <c r="A169" s="831" t="s">
        <v>6855</v>
      </c>
      <c r="B169" s="832" t="s">
        <v>6367</v>
      </c>
      <c r="C169" s="832" t="s">
        <v>6657</v>
      </c>
      <c r="D169" s="832" t="s">
        <v>6672</v>
      </c>
      <c r="E169" s="832" t="s">
        <v>6673</v>
      </c>
      <c r="F169" s="849"/>
      <c r="G169" s="849"/>
      <c r="H169" s="849"/>
      <c r="I169" s="849"/>
      <c r="J169" s="849">
        <v>1</v>
      </c>
      <c r="K169" s="849">
        <v>178</v>
      </c>
      <c r="L169" s="849">
        <v>1</v>
      </c>
      <c r="M169" s="849">
        <v>178</v>
      </c>
      <c r="N169" s="849"/>
      <c r="O169" s="849"/>
      <c r="P169" s="837"/>
      <c r="Q169" s="850"/>
    </row>
    <row r="170" spans="1:17" ht="14.45" customHeight="1" x14ac:dyDescent="0.2">
      <c r="A170" s="831" t="s">
        <v>6855</v>
      </c>
      <c r="B170" s="832" t="s">
        <v>6367</v>
      </c>
      <c r="C170" s="832" t="s">
        <v>6657</v>
      </c>
      <c r="D170" s="832" t="s">
        <v>6698</v>
      </c>
      <c r="E170" s="832" t="s">
        <v>6699</v>
      </c>
      <c r="F170" s="849">
        <v>2</v>
      </c>
      <c r="G170" s="849">
        <v>710</v>
      </c>
      <c r="H170" s="849">
        <v>2</v>
      </c>
      <c r="I170" s="849">
        <v>355</v>
      </c>
      <c r="J170" s="849">
        <v>1</v>
      </c>
      <c r="K170" s="849">
        <v>355</v>
      </c>
      <c r="L170" s="849">
        <v>1</v>
      </c>
      <c r="M170" s="849">
        <v>355</v>
      </c>
      <c r="N170" s="849">
        <v>2</v>
      </c>
      <c r="O170" s="849">
        <v>716</v>
      </c>
      <c r="P170" s="837">
        <v>2.0169014084507042</v>
      </c>
      <c r="Q170" s="850">
        <v>358</v>
      </c>
    </row>
    <row r="171" spans="1:17" ht="14.45" customHeight="1" x14ac:dyDescent="0.2">
      <c r="A171" s="831" t="s">
        <v>6855</v>
      </c>
      <c r="B171" s="832" t="s">
        <v>6743</v>
      </c>
      <c r="C171" s="832" t="s">
        <v>6657</v>
      </c>
      <c r="D171" s="832" t="s">
        <v>6666</v>
      </c>
      <c r="E171" s="832" t="s">
        <v>6667</v>
      </c>
      <c r="F171" s="849">
        <v>2</v>
      </c>
      <c r="G171" s="849">
        <v>74</v>
      </c>
      <c r="H171" s="849">
        <v>2</v>
      </c>
      <c r="I171" s="849">
        <v>37</v>
      </c>
      <c r="J171" s="849">
        <v>1</v>
      </c>
      <c r="K171" s="849">
        <v>37</v>
      </c>
      <c r="L171" s="849">
        <v>1</v>
      </c>
      <c r="M171" s="849">
        <v>37</v>
      </c>
      <c r="N171" s="849">
        <v>1</v>
      </c>
      <c r="O171" s="849">
        <v>38</v>
      </c>
      <c r="P171" s="837">
        <v>1.027027027027027</v>
      </c>
      <c r="Q171" s="850">
        <v>38</v>
      </c>
    </row>
    <row r="172" spans="1:17" ht="14.45" customHeight="1" x14ac:dyDescent="0.2">
      <c r="A172" s="831" t="s">
        <v>6855</v>
      </c>
      <c r="B172" s="832" t="s">
        <v>6743</v>
      </c>
      <c r="C172" s="832" t="s">
        <v>6657</v>
      </c>
      <c r="D172" s="832" t="s">
        <v>6674</v>
      </c>
      <c r="E172" s="832" t="s">
        <v>6675</v>
      </c>
      <c r="F172" s="849">
        <v>3</v>
      </c>
      <c r="G172" s="849">
        <v>531</v>
      </c>
      <c r="H172" s="849">
        <v>2.9831460674157304</v>
      </c>
      <c r="I172" s="849">
        <v>177</v>
      </c>
      <c r="J172" s="849">
        <v>1</v>
      </c>
      <c r="K172" s="849">
        <v>178</v>
      </c>
      <c r="L172" s="849">
        <v>1</v>
      </c>
      <c r="M172" s="849">
        <v>178</v>
      </c>
      <c r="N172" s="849">
        <v>2</v>
      </c>
      <c r="O172" s="849">
        <v>358</v>
      </c>
      <c r="P172" s="837">
        <v>2.0112359550561796</v>
      </c>
      <c r="Q172" s="850">
        <v>179</v>
      </c>
    </row>
    <row r="173" spans="1:17" ht="14.45" customHeight="1" x14ac:dyDescent="0.2">
      <c r="A173" s="831" t="s">
        <v>6855</v>
      </c>
      <c r="B173" s="832" t="s">
        <v>6743</v>
      </c>
      <c r="C173" s="832" t="s">
        <v>6657</v>
      </c>
      <c r="D173" s="832" t="s">
        <v>6768</v>
      </c>
      <c r="E173" s="832" t="s">
        <v>6769</v>
      </c>
      <c r="F173" s="849">
        <v>6</v>
      </c>
      <c r="G173" s="849">
        <v>4290</v>
      </c>
      <c r="H173" s="849"/>
      <c r="I173" s="849">
        <v>715</v>
      </c>
      <c r="J173" s="849"/>
      <c r="K173" s="849"/>
      <c r="L173" s="849"/>
      <c r="M173" s="849"/>
      <c r="N173" s="849">
        <v>10</v>
      </c>
      <c r="O173" s="849">
        <v>7150</v>
      </c>
      <c r="P173" s="837"/>
      <c r="Q173" s="850">
        <v>715</v>
      </c>
    </row>
    <row r="174" spans="1:17" ht="14.45" customHeight="1" x14ac:dyDescent="0.2">
      <c r="A174" s="831" t="s">
        <v>6855</v>
      </c>
      <c r="B174" s="832" t="s">
        <v>6743</v>
      </c>
      <c r="C174" s="832" t="s">
        <v>6657</v>
      </c>
      <c r="D174" s="832" t="s">
        <v>6776</v>
      </c>
      <c r="E174" s="832" t="s">
        <v>6777</v>
      </c>
      <c r="F174" s="849">
        <v>2</v>
      </c>
      <c r="G174" s="849">
        <v>258</v>
      </c>
      <c r="H174" s="849"/>
      <c r="I174" s="849">
        <v>129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5" customHeight="1" x14ac:dyDescent="0.2">
      <c r="A175" s="831" t="s">
        <v>6855</v>
      </c>
      <c r="B175" s="832" t="s">
        <v>6743</v>
      </c>
      <c r="C175" s="832" t="s">
        <v>6657</v>
      </c>
      <c r="D175" s="832" t="s">
        <v>6780</v>
      </c>
      <c r="E175" s="832" t="s">
        <v>6781</v>
      </c>
      <c r="F175" s="849">
        <v>70</v>
      </c>
      <c r="G175" s="849">
        <v>61530</v>
      </c>
      <c r="H175" s="849"/>
      <c r="I175" s="849">
        <v>879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6855</v>
      </c>
      <c r="B176" s="832" t="s">
        <v>6743</v>
      </c>
      <c r="C176" s="832" t="s">
        <v>6657</v>
      </c>
      <c r="D176" s="832" t="s">
        <v>6690</v>
      </c>
      <c r="E176" s="832" t="s">
        <v>6691</v>
      </c>
      <c r="F176" s="849">
        <v>1</v>
      </c>
      <c r="G176" s="849">
        <v>355</v>
      </c>
      <c r="H176" s="849">
        <v>0.5</v>
      </c>
      <c r="I176" s="849">
        <v>355</v>
      </c>
      <c r="J176" s="849">
        <v>2</v>
      </c>
      <c r="K176" s="849">
        <v>710</v>
      </c>
      <c r="L176" s="849">
        <v>1</v>
      </c>
      <c r="M176" s="849">
        <v>355</v>
      </c>
      <c r="N176" s="849"/>
      <c r="O176" s="849"/>
      <c r="P176" s="837"/>
      <c r="Q176" s="850"/>
    </row>
    <row r="177" spans="1:17" ht="14.45" customHeight="1" x14ac:dyDescent="0.2">
      <c r="A177" s="831" t="s">
        <v>6855</v>
      </c>
      <c r="B177" s="832" t="s">
        <v>6743</v>
      </c>
      <c r="C177" s="832" t="s">
        <v>6657</v>
      </c>
      <c r="D177" s="832" t="s">
        <v>6786</v>
      </c>
      <c r="E177" s="832" t="s">
        <v>6787</v>
      </c>
      <c r="F177" s="849">
        <v>1</v>
      </c>
      <c r="G177" s="849">
        <v>539</v>
      </c>
      <c r="H177" s="849"/>
      <c r="I177" s="849">
        <v>539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5" customHeight="1" x14ac:dyDescent="0.2">
      <c r="A178" s="831" t="s">
        <v>6855</v>
      </c>
      <c r="B178" s="832" t="s">
        <v>6743</v>
      </c>
      <c r="C178" s="832" t="s">
        <v>6657</v>
      </c>
      <c r="D178" s="832" t="s">
        <v>6706</v>
      </c>
      <c r="E178" s="832" t="s">
        <v>6707</v>
      </c>
      <c r="F178" s="849">
        <v>1</v>
      </c>
      <c r="G178" s="849">
        <v>116</v>
      </c>
      <c r="H178" s="849"/>
      <c r="I178" s="849">
        <v>116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5" customHeight="1" x14ac:dyDescent="0.2">
      <c r="A179" s="831" t="s">
        <v>6855</v>
      </c>
      <c r="B179" s="832" t="s">
        <v>6743</v>
      </c>
      <c r="C179" s="832" t="s">
        <v>6657</v>
      </c>
      <c r="D179" s="832" t="s">
        <v>6788</v>
      </c>
      <c r="E179" s="832" t="s">
        <v>6789</v>
      </c>
      <c r="F179" s="849">
        <v>1</v>
      </c>
      <c r="G179" s="849">
        <v>3830</v>
      </c>
      <c r="H179" s="849"/>
      <c r="I179" s="849">
        <v>3830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5" customHeight="1" x14ac:dyDescent="0.2">
      <c r="A180" s="831" t="s">
        <v>6855</v>
      </c>
      <c r="B180" s="832" t="s">
        <v>6743</v>
      </c>
      <c r="C180" s="832" t="s">
        <v>6657</v>
      </c>
      <c r="D180" s="832" t="s">
        <v>6790</v>
      </c>
      <c r="E180" s="832" t="s">
        <v>6791</v>
      </c>
      <c r="F180" s="849">
        <v>5</v>
      </c>
      <c r="G180" s="849">
        <v>9720</v>
      </c>
      <c r="H180" s="849">
        <v>4.997429305912596</v>
      </c>
      <c r="I180" s="849">
        <v>1944</v>
      </c>
      <c r="J180" s="849">
        <v>1</v>
      </c>
      <c r="K180" s="849">
        <v>1945</v>
      </c>
      <c r="L180" s="849">
        <v>1</v>
      </c>
      <c r="M180" s="849">
        <v>1945</v>
      </c>
      <c r="N180" s="849"/>
      <c r="O180" s="849"/>
      <c r="P180" s="837"/>
      <c r="Q180" s="850"/>
    </row>
    <row r="181" spans="1:17" ht="14.45" customHeight="1" x14ac:dyDescent="0.2">
      <c r="A181" s="831" t="s">
        <v>6856</v>
      </c>
      <c r="B181" s="832" t="s">
        <v>6367</v>
      </c>
      <c r="C181" s="832" t="s">
        <v>6368</v>
      </c>
      <c r="D181" s="832" t="s">
        <v>6393</v>
      </c>
      <c r="E181" s="832" t="s">
        <v>3205</v>
      </c>
      <c r="F181" s="849">
        <v>1.52</v>
      </c>
      <c r="G181" s="849">
        <v>21396.799999999999</v>
      </c>
      <c r="H181" s="849"/>
      <c r="I181" s="849">
        <v>14076.842105263157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5" customHeight="1" x14ac:dyDescent="0.2">
      <c r="A182" s="831" t="s">
        <v>6856</v>
      </c>
      <c r="B182" s="832" t="s">
        <v>6367</v>
      </c>
      <c r="C182" s="832" t="s">
        <v>6368</v>
      </c>
      <c r="D182" s="832" t="s">
        <v>6521</v>
      </c>
      <c r="E182" s="832" t="s">
        <v>6522</v>
      </c>
      <c r="F182" s="849"/>
      <c r="G182" s="849"/>
      <c r="H182" s="849"/>
      <c r="I182" s="849"/>
      <c r="J182" s="849">
        <v>1.85</v>
      </c>
      <c r="K182" s="849">
        <v>764.31</v>
      </c>
      <c r="L182" s="849">
        <v>1</v>
      </c>
      <c r="M182" s="849">
        <v>413.14054054054048</v>
      </c>
      <c r="N182" s="849"/>
      <c r="O182" s="849"/>
      <c r="P182" s="837"/>
      <c r="Q182" s="850"/>
    </row>
    <row r="183" spans="1:17" ht="14.45" customHeight="1" x14ac:dyDescent="0.2">
      <c r="A183" s="831" t="s">
        <v>6856</v>
      </c>
      <c r="B183" s="832" t="s">
        <v>6367</v>
      </c>
      <c r="C183" s="832" t="s">
        <v>6657</v>
      </c>
      <c r="D183" s="832" t="s">
        <v>6666</v>
      </c>
      <c r="E183" s="832" t="s">
        <v>6667</v>
      </c>
      <c r="F183" s="849">
        <v>3</v>
      </c>
      <c r="G183" s="849">
        <v>111</v>
      </c>
      <c r="H183" s="849">
        <v>1.5</v>
      </c>
      <c r="I183" s="849">
        <v>37</v>
      </c>
      <c r="J183" s="849">
        <v>2</v>
      </c>
      <c r="K183" s="849">
        <v>74</v>
      </c>
      <c r="L183" s="849">
        <v>1</v>
      </c>
      <c r="M183" s="849">
        <v>37</v>
      </c>
      <c r="N183" s="849">
        <v>1</v>
      </c>
      <c r="O183" s="849">
        <v>38</v>
      </c>
      <c r="P183" s="837">
        <v>0.51351351351351349</v>
      </c>
      <c r="Q183" s="850">
        <v>38</v>
      </c>
    </row>
    <row r="184" spans="1:17" ht="14.45" customHeight="1" x14ac:dyDescent="0.2">
      <c r="A184" s="831" t="s">
        <v>6856</v>
      </c>
      <c r="B184" s="832" t="s">
        <v>6367</v>
      </c>
      <c r="C184" s="832" t="s">
        <v>6657</v>
      </c>
      <c r="D184" s="832" t="s">
        <v>6672</v>
      </c>
      <c r="E184" s="832" t="s">
        <v>6673</v>
      </c>
      <c r="F184" s="849"/>
      <c r="G184" s="849"/>
      <c r="H184" s="849"/>
      <c r="I184" s="849"/>
      <c r="J184" s="849">
        <v>2</v>
      </c>
      <c r="K184" s="849">
        <v>356</v>
      </c>
      <c r="L184" s="849">
        <v>1</v>
      </c>
      <c r="M184" s="849">
        <v>178</v>
      </c>
      <c r="N184" s="849">
        <v>2</v>
      </c>
      <c r="O184" s="849">
        <v>358</v>
      </c>
      <c r="P184" s="837">
        <v>1.0056179775280898</v>
      </c>
      <c r="Q184" s="850">
        <v>179</v>
      </c>
    </row>
    <row r="185" spans="1:17" ht="14.45" customHeight="1" x14ac:dyDescent="0.2">
      <c r="A185" s="831" t="s">
        <v>6856</v>
      </c>
      <c r="B185" s="832" t="s">
        <v>6367</v>
      </c>
      <c r="C185" s="832" t="s">
        <v>6657</v>
      </c>
      <c r="D185" s="832" t="s">
        <v>6676</v>
      </c>
      <c r="E185" s="832" t="s">
        <v>6677</v>
      </c>
      <c r="F185" s="849">
        <v>1</v>
      </c>
      <c r="G185" s="849">
        <v>0</v>
      </c>
      <c r="H185" s="849"/>
      <c r="I185" s="849">
        <v>0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5" customHeight="1" x14ac:dyDescent="0.2">
      <c r="A186" s="831" t="s">
        <v>6856</v>
      </c>
      <c r="B186" s="832" t="s">
        <v>6367</v>
      </c>
      <c r="C186" s="832" t="s">
        <v>6657</v>
      </c>
      <c r="D186" s="832" t="s">
        <v>6680</v>
      </c>
      <c r="E186" s="832" t="s">
        <v>6681</v>
      </c>
      <c r="F186" s="849"/>
      <c r="G186" s="849"/>
      <c r="H186" s="849"/>
      <c r="I186" s="849"/>
      <c r="J186" s="849">
        <v>1</v>
      </c>
      <c r="K186" s="849">
        <v>244</v>
      </c>
      <c r="L186" s="849">
        <v>1</v>
      </c>
      <c r="M186" s="849">
        <v>244</v>
      </c>
      <c r="N186" s="849">
        <v>1</v>
      </c>
      <c r="O186" s="849">
        <v>245</v>
      </c>
      <c r="P186" s="837">
        <v>1.0040983606557377</v>
      </c>
      <c r="Q186" s="850">
        <v>245</v>
      </c>
    </row>
    <row r="187" spans="1:17" ht="14.45" customHeight="1" x14ac:dyDescent="0.2">
      <c r="A187" s="831" t="s">
        <v>6856</v>
      </c>
      <c r="B187" s="832" t="s">
        <v>6367</v>
      </c>
      <c r="C187" s="832" t="s">
        <v>6657</v>
      </c>
      <c r="D187" s="832" t="s">
        <v>6706</v>
      </c>
      <c r="E187" s="832" t="s">
        <v>6707</v>
      </c>
      <c r="F187" s="849">
        <v>2</v>
      </c>
      <c r="G187" s="849">
        <v>232</v>
      </c>
      <c r="H187" s="849">
        <v>2</v>
      </c>
      <c r="I187" s="849">
        <v>116</v>
      </c>
      <c r="J187" s="849">
        <v>1</v>
      </c>
      <c r="K187" s="849">
        <v>116</v>
      </c>
      <c r="L187" s="849">
        <v>1</v>
      </c>
      <c r="M187" s="849">
        <v>116</v>
      </c>
      <c r="N187" s="849"/>
      <c r="O187" s="849"/>
      <c r="P187" s="837"/>
      <c r="Q187" s="850"/>
    </row>
    <row r="188" spans="1:17" ht="14.45" customHeight="1" x14ac:dyDescent="0.2">
      <c r="A188" s="831" t="s">
        <v>6856</v>
      </c>
      <c r="B188" s="832" t="s">
        <v>6743</v>
      </c>
      <c r="C188" s="832" t="s">
        <v>6368</v>
      </c>
      <c r="D188" s="832" t="s">
        <v>6439</v>
      </c>
      <c r="E188" s="832" t="s">
        <v>2816</v>
      </c>
      <c r="F188" s="849">
        <v>0.09</v>
      </c>
      <c r="G188" s="849">
        <v>211.76</v>
      </c>
      <c r="H188" s="849"/>
      <c r="I188" s="849">
        <v>2352.8888888888887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5" customHeight="1" x14ac:dyDescent="0.2">
      <c r="A189" s="831" t="s">
        <v>6856</v>
      </c>
      <c r="B189" s="832" t="s">
        <v>6743</v>
      </c>
      <c r="C189" s="832" t="s">
        <v>6368</v>
      </c>
      <c r="D189" s="832" t="s">
        <v>6497</v>
      </c>
      <c r="E189" s="832" t="s">
        <v>2816</v>
      </c>
      <c r="F189" s="849">
        <v>1.2</v>
      </c>
      <c r="G189" s="849">
        <v>941.16</v>
      </c>
      <c r="H189" s="849"/>
      <c r="I189" s="849">
        <v>784.3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5" customHeight="1" x14ac:dyDescent="0.2">
      <c r="A190" s="831" t="s">
        <v>6856</v>
      </c>
      <c r="B190" s="832" t="s">
        <v>6743</v>
      </c>
      <c r="C190" s="832" t="s">
        <v>6368</v>
      </c>
      <c r="D190" s="832" t="s">
        <v>6521</v>
      </c>
      <c r="E190" s="832" t="s">
        <v>6522</v>
      </c>
      <c r="F190" s="849">
        <v>0.59</v>
      </c>
      <c r="G190" s="849">
        <v>317.74</v>
      </c>
      <c r="H190" s="849"/>
      <c r="I190" s="849">
        <v>538.54237288135596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5" customHeight="1" x14ac:dyDescent="0.2">
      <c r="A191" s="831" t="s">
        <v>6856</v>
      </c>
      <c r="B191" s="832" t="s">
        <v>6743</v>
      </c>
      <c r="C191" s="832" t="s">
        <v>6644</v>
      </c>
      <c r="D191" s="832" t="s">
        <v>6756</v>
      </c>
      <c r="E191" s="832" t="s">
        <v>6757</v>
      </c>
      <c r="F191" s="849">
        <v>1</v>
      </c>
      <c r="G191" s="849">
        <v>1021.77</v>
      </c>
      <c r="H191" s="849"/>
      <c r="I191" s="849">
        <v>1021.77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6856</v>
      </c>
      <c r="B192" s="832" t="s">
        <v>6743</v>
      </c>
      <c r="C192" s="832" t="s">
        <v>6644</v>
      </c>
      <c r="D192" s="832" t="s">
        <v>6758</v>
      </c>
      <c r="E192" s="832" t="s">
        <v>6759</v>
      </c>
      <c r="F192" s="849">
        <v>2</v>
      </c>
      <c r="G192" s="849">
        <v>4025.14</v>
      </c>
      <c r="H192" s="849">
        <v>0.66666666666666663</v>
      </c>
      <c r="I192" s="849">
        <v>2012.57</v>
      </c>
      <c r="J192" s="849">
        <v>3</v>
      </c>
      <c r="K192" s="849">
        <v>6037.71</v>
      </c>
      <c r="L192" s="849">
        <v>1</v>
      </c>
      <c r="M192" s="849">
        <v>2012.57</v>
      </c>
      <c r="N192" s="849"/>
      <c r="O192" s="849"/>
      <c r="P192" s="837"/>
      <c r="Q192" s="850"/>
    </row>
    <row r="193" spans="1:17" ht="14.45" customHeight="1" x14ac:dyDescent="0.2">
      <c r="A193" s="831" t="s">
        <v>6856</v>
      </c>
      <c r="B193" s="832" t="s">
        <v>6743</v>
      </c>
      <c r="C193" s="832" t="s">
        <v>6644</v>
      </c>
      <c r="D193" s="832" t="s">
        <v>6762</v>
      </c>
      <c r="E193" s="832" t="s">
        <v>6763</v>
      </c>
      <c r="F193" s="849"/>
      <c r="G193" s="849"/>
      <c r="H193" s="849"/>
      <c r="I193" s="849"/>
      <c r="J193" s="849"/>
      <c r="K193" s="849"/>
      <c r="L193" s="849"/>
      <c r="M193" s="849"/>
      <c r="N193" s="849">
        <v>4</v>
      </c>
      <c r="O193" s="849">
        <v>11801.84</v>
      </c>
      <c r="P193" s="837"/>
      <c r="Q193" s="850">
        <v>2950.46</v>
      </c>
    </row>
    <row r="194" spans="1:17" ht="14.45" customHeight="1" x14ac:dyDescent="0.2">
      <c r="A194" s="831" t="s">
        <v>6856</v>
      </c>
      <c r="B194" s="832" t="s">
        <v>6743</v>
      </c>
      <c r="C194" s="832" t="s">
        <v>6657</v>
      </c>
      <c r="D194" s="832" t="s">
        <v>6666</v>
      </c>
      <c r="E194" s="832" t="s">
        <v>6667</v>
      </c>
      <c r="F194" s="849">
        <v>6</v>
      </c>
      <c r="G194" s="849">
        <v>222</v>
      </c>
      <c r="H194" s="849">
        <v>1</v>
      </c>
      <c r="I194" s="849">
        <v>37</v>
      </c>
      <c r="J194" s="849">
        <v>6</v>
      </c>
      <c r="K194" s="849">
        <v>222</v>
      </c>
      <c r="L194" s="849">
        <v>1</v>
      </c>
      <c r="M194" s="849">
        <v>37</v>
      </c>
      <c r="N194" s="849">
        <v>2</v>
      </c>
      <c r="O194" s="849">
        <v>76</v>
      </c>
      <c r="P194" s="837">
        <v>0.34234234234234234</v>
      </c>
      <c r="Q194" s="850">
        <v>38</v>
      </c>
    </row>
    <row r="195" spans="1:17" ht="14.45" customHeight="1" x14ac:dyDescent="0.2">
      <c r="A195" s="831" t="s">
        <v>6856</v>
      </c>
      <c r="B195" s="832" t="s">
        <v>6743</v>
      </c>
      <c r="C195" s="832" t="s">
        <v>6657</v>
      </c>
      <c r="D195" s="832" t="s">
        <v>6674</v>
      </c>
      <c r="E195" s="832" t="s">
        <v>6675</v>
      </c>
      <c r="F195" s="849">
        <v>5</v>
      </c>
      <c r="G195" s="849">
        <v>885</v>
      </c>
      <c r="H195" s="849">
        <v>1.6573033707865168</v>
      </c>
      <c r="I195" s="849">
        <v>177</v>
      </c>
      <c r="J195" s="849">
        <v>3</v>
      </c>
      <c r="K195" s="849">
        <v>534</v>
      </c>
      <c r="L195" s="849">
        <v>1</v>
      </c>
      <c r="M195" s="849">
        <v>178</v>
      </c>
      <c r="N195" s="849">
        <v>9</v>
      </c>
      <c r="O195" s="849">
        <v>1611</v>
      </c>
      <c r="P195" s="837">
        <v>3.0168539325842696</v>
      </c>
      <c r="Q195" s="850">
        <v>179</v>
      </c>
    </row>
    <row r="196" spans="1:17" ht="14.45" customHeight="1" x14ac:dyDescent="0.2">
      <c r="A196" s="831" t="s">
        <v>6856</v>
      </c>
      <c r="B196" s="832" t="s">
        <v>6743</v>
      </c>
      <c r="C196" s="832" t="s">
        <v>6657</v>
      </c>
      <c r="D196" s="832" t="s">
        <v>6768</v>
      </c>
      <c r="E196" s="832" t="s">
        <v>6769</v>
      </c>
      <c r="F196" s="849">
        <v>2</v>
      </c>
      <c r="G196" s="849">
        <v>1430</v>
      </c>
      <c r="H196" s="849"/>
      <c r="I196" s="849">
        <v>715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5" customHeight="1" x14ac:dyDescent="0.2">
      <c r="A197" s="831" t="s">
        <v>6856</v>
      </c>
      <c r="B197" s="832" t="s">
        <v>6743</v>
      </c>
      <c r="C197" s="832" t="s">
        <v>6657</v>
      </c>
      <c r="D197" s="832" t="s">
        <v>6778</v>
      </c>
      <c r="E197" s="832" t="s">
        <v>6779</v>
      </c>
      <c r="F197" s="849">
        <v>3</v>
      </c>
      <c r="G197" s="849">
        <v>2163</v>
      </c>
      <c r="H197" s="849">
        <v>0.99677419354838714</v>
      </c>
      <c r="I197" s="849">
        <v>721</v>
      </c>
      <c r="J197" s="849">
        <v>3</v>
      </c>
      <c r="K197" s="849">
        <v>2170</v>
      </c>
      <c r="L197" s="849">
        <v>1</v>
      </c>
      <c r="M197" s="849">
        <v>723.33333333333337</v>
      </c>
      <c r="N197" s="849">
        <v>4</v>
      </c>
      <c r="O197" s="849">
        <v>2928</v>
      </c>
      <c r="P197" s="837">
        <v>1.3493087557603687</v>
      </c>
      <c r="Q197" s="850">
        <v>732</v>
      </c>
    </row>
    <row r="198" spans="1:17" ht="14.45" customHeight="1" x14ac:dyDescent="0.2">
      <c r="A198" s="831" t="s">
        <v>6856</v>
      </c>
      <c r="B198" s="832" t="s">
        <v>6743</v>
      </c>
      <c r="C198" s="832" t="s">
        <v>6657</v>
      </c>
      <c r="D198" s="832" t="s">
        <v>6780</v>
      </c>
      <c r="E198" s="832" t="s">
        <v>6781</v>
      </c>
      <c r="F198" s="849">
        <v>70</v>
      </c>
      <c r="G198" s="849">
        <v>61530</v>
      </c>
      <c r="H198" s="849">
        <v>1.7480113636363637</v>
      </c>
      <c r="I198" s="849">
        <v>879</v>
      </c>
      <c r="J198" s="849">
        <v>40</v>
      </c>
      <c r="K198" s="849">
        <v>35200</v>
      </c>
      <c r="L198" s="849">
        <v>1</v>
      </c>
      <c r="M198" s="849">
        <v>880</v>
      </c>
      <c r="N198" s="849"/>
      <c r="O198" s="849"/>
      <c r="P198" s="837"/>
      <c r="Q198" s="850"/>
    </row>
    <row r="199" spans="1:17" ht="14.45" customHeight="1" x14ac:dyDescent="0.2">
      <c r="A199" s="831" t="s">
        <v>6856</v>
      </c>
      <c r="B199" s="832" t="s">
        <v>6743</v>
      </c>
      <c r="C199" s="832" t="s">
        <v>6657</v>
      </c>
      <c r="D199" s="832" t="s">
        <v>6680</v>
      </c>
      <c r="E199" s="832" t="s">
        <v>6681</v>
      </c>
      <c r="F199" s="849">
        <v>4</v>
      </c>
      <c r="G199" s="849">
        <v>972</v>
      </c>
      <c r="H199" s="849"/>
      <c r="I199" s="849">
        <v>243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5" customHeight="1" x14ac:dyDescent="0.2">
      <c r="A200" s="831" t="s">
        <v>6856</v>
      </c>
      <c r="B200" s="832" t="s">
        <v>6743</v>
      </c>
      <c r="C200" s="832" t="s">
        <v>6657</v>
      </c>
      <c r="D200" s="832" t="s">
        <v>6690</v>
      </c>
      <c r="E200" s="832" t="s">
        <v>6691</v>
      </c>
      <c r="F200" s="849">
        <v>1</v>
      </c>
      <c r="G200" s="849">
        <v>355</v>
      </c>
      <c r="H200" s="849">
        <v>0.5</v>
      </c>
      <c r="I200" s="849">
        <v>355</v>
      </c>
      <c r="J200" s="849">
        <v>2</v>
      </c>
      <c r="K200" s="849">
        <v>710</v>
      </c>
      <c r="L200" s="849">
        <v>1</v>
      </c>
      <c r="M200" s="849">
        <v>355</v>
      </c>
      <c r="N200" s="849">
        <v>1</v>
      </c>
      <c r="O200" s="849">
        <v>358</v>
      </c>
      <c r="P200" s="837">
        <v>0.50422535211267605</v>
      </c>
      <c r="Q200" s="850">
        <v>358</v>
      </c>
    </row>
    <row r="201" spans="1:17" ht="14.45" customHeight="1" x14ac:dyDescent="0.2">
      <c r="A201" s="831" t="s">
        <v>6856</v>
      </c>
      <c r="B201" s="832" t="s">
        <v>6743</v>
      </c>
      <c r="C201" s="832" t="s">
        <v>6657</v>
      </c>
      <c r="D201" s="832" t="s">
        <v>6784</v>
      </c>
      <c r="E201" s="832" t="s">
        <v>6785</v>
      </c>
      <c r="F201" s="849"/>
      <c r="G201" s="849"/>
      <c r="H201" s="849"/>
      <c r="I201" s="849"/>
      <c r="J201" s="849"/>
      <c r="K201" s="849"/>
      <c r="L201" s="849"/>
      <c r="M201" s="849"/>
      <c r="N201" s="849">
        <v>1</v>
      </c>
      <c r="O201" s="849">
        <v>707</v>
      </c>
      <c r="P201" s="837"/>
      <c r="Q201" s="850">
        <v>707</v>
      </c>
    </row>
    <row r="202" spans="1:17" ht="14.45" customHeight="1" x14ac:dyDescent="0.2">
      <c r="A202" s="831" t="s">
        <v>6856</v>
      </c>
      <c r="B202" s="832" t="s">
        <v>6743</v>
      </c>
      <c r="C202" s="832" t="s">
        <v>6657</v>
      </c>
      <c r="D202" s="832" t="s">
        <v>6706</v>
      </c>
      <c r="E202" s="832" t="s">
        <v>6707</v>
      </c>
      <c r="F202" s="849">
        <v>21</v>
      </c>
      <c r="G202" s="849">
        <v>2436</v>
      </c>
      <c r="H202" s="849">
        <v>1.0536332179930796</v>
      </c>
      <c r="I202" s="849">
        <v>116</v>
      </c>
      <c r="J202" s="849">
        <v>20</v>
      </c>
      <c r="K202" s="849">
        <v>2312</v>
      </c>
      <c r="L202" s="849">
        <v>1</v>
      </c>
      <c r="M202" s="849">
        <v>115.6</v>
      </c>
      <c r="N202" s="849">
        <v>22</v>
      </c>
      <c r="O202" s="849">
        <v>2552</v>
      </c>
      <c r="P202" s="837">
        <v>1.1038062283737025</v>
      </c>
      <c r="Q202" s="850">
        <v>116</v>
      </c>
    </row>
    <row r="203" spans="1:17" ht="14.45" customHeight="1" x14ac:dyDescent="0.2">
      <c r="A203" s="831" t="s">
        <v>6856</v>
      </c>
      <c r="B203" s="832" t="s">
        <v>6743</v>
      </c>
      <c r="C203" s="832" t="s">
        <v>6657</v>
      </c>
      <c r="D203" s="832" t="s">
        <v>6790</v>
      </c>
      <c r="E203" s="832" t="s">
        <v>6791</v>
      </c>
      <c r="F203" s="849">
        <v>3</v>
      </c>
      <c r="G203" s="849">
        <v>5832</v>
      </c>
      <c r="H203" s="849">
        <v>0.7496143958868895</v>
      </c>
      <c r="I203" s="849">
        <v>1944</v>
      </c>
      <c r="J203" s="849">
        <v>4</v>
      </c>
      <c r="K203" s="849">
        <v>7780</v>
      </c>
      <c r="L203" s="849">
        <v>1</v>
      </c>
      <c r="M203" s="849">
        <v>1945</v>
      </c>
      <c r="N203" s="849">
        <v>4</v>
      </c>
      <c r="O203" s="849">
        <v>7800</v>
      </c>
      <c r="P203" s="837">
        <v>1.0025706940874035</v>
      </c>
      <c r="Q203" s="850">
        <v>1950</v>
      </c>
    </row>
    <row r="204" spans="1:17" ht="14.45" customHeight="1" x14ac:dyDescent="0.2">
      <c r="A204" s="831" t="s">
        <v>6857</v>
      </c>
      <c r="B204" s="832" t="s">
        <v>6367</v>
      </c>
      <c r="C204" s="832" t="s">
        <v>6657</v>
      </c>
      <c r="D204" s="832" t="s">
        <v>6672</v>
      </c>
      <c r="E204" s="832" t="s">
        <v>6673</v>
      </c>
      <c r="F204" s="849"/>
      <c r="G204" s="849"/>
      <c r="H204" s="849"/>
      <c r="I204" s="849"/>
      <c r="J204" s="849">
        <v>1</v>
      </c>
      <c r="K204" s="849">
        <v>178</v>
      </c>
      <c r="L204" s="849">
        <v>1</v>
      </c>
      <c r="M204" s="849">
        <v>178</v>
      </c>
      <c r="N204" s="849"/>
      <c r="O204" s="849"/>
      <c r="P204" s="837"/>
      <c r="Q204" s="850"/>
    </row>
    <row r="205" spans="1:17" ht="14.45" customHeight="1" x14ac:dyDescent="0.2">
      <c r="A205" s="831" t="s">
        <v>6857</v>
      </c>
      <c r="B205" s="832" t="s">
        <v>6367</v>
      </c>
      <c r="C205" s="832" t="s">
        <v>6657</v>
      </c>
      <c r="D205" s="832" t="s">
        <v>6706</v>
      </c>
      <c r="E205" s="832" t="s">
        <v>6707</v>
      </c>
      <c r="F205" s="849">
        <v>1</v>
      </c>
      <c r="G205" s="849">
        <v>116</v>
      </c>
      <c r="H205" s="849"/>
      <c r="I205" s="849">
        <v>116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5" customHeight="1" x14ac:dyDescent="0.2">
      <c r="A206" s="831" t="s">
        <v>6858</v>
      </c>
      <c r="B206" s="832" t="s">
        <v>6367</v>
      </c>
      <c r="C206" s="832" t="s">
        <v>6368</v>
      </c>
      <c r="D206" s="832" t="s">
        <v>6400</v>
      </c>
      <c r="E206" s="832" t="s">
        <v>4461</v>
      </c>
      <c r="F206" s="849"/>
      <c r="G206" s="849"/>
      <c r="H206" s="849"/>
      <c r="I206" s="849"/>
      <c r="J206" s="849"/>
      <c r="K206" s="849"/>
      <c r="L206" s="849"/>
      <c r="M206" s="849"/>
      <c r="N206" s="849">
        <v>2</v>
      </c>
      <c r="O206" s="849">
        <v>48044.4</v>
      </c>
      <c r="P206" s="837"/>
      <c r="Q206" s="850">
        <v>24022.2</v>
      </c>
    </row>
    <row r="207" spans="1:17" ht="14.45" customHeight="1" x14ac:dyDescent="0.2">
      <c r="A207" s="831" t="s">
        <v>6858</v>
      </c>
      <c r="B207" s="832" t="s">
        <v>6367</v>
      </c>
      <c r="C207" s="832" t="s">
        <v>6657</v>
      </c>
      <c r="D207" s="832" t="s">
        <v>6666</v>
      </c>
      <c r="E207" s="832" t="s">
        <v>6667</v>
      </c>
      <c r="F207" s="849">
        <v>3</v>
      </c>
      <c r="G207" s="849">
        <v>111</v>
      </c>
      <c r="H207" s="849"/>
      <c r="I207" s="849">
        <v>37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5" customHeight="1" x14ac:dyDescent="0.2">
      <c r="A208" s="831" t="s">
        <v>6858</v>
      </c>
      <c r="B208" s="832" t="s">
        <v>6367</v>
      </c>
      <c r="C208" s="832" t="s">
        <v>6657</v>
      </c>
      <c r="D208" s="832" t="s">
        <v>6672</v>
      </c>
      <c r="E208" s="832" t="s">
        <v>6673</v>
      </c>
      <c r="F208" s="849">
        <v>1</v>
      </c>
      <c r="G208" s="849">
        <v>177</v>
      </c>
      <c r="H208" s="849">
        <v>0.49719101123595505</v>
      </c>
      <c r="I208" s="849">
        <v>177</v>
      </c>
      <c r="J208" s="849">
        <v>2</v>
      </c>
      <c r="K208" s="849">
        <v>356</v>
      </c>
      <c r="L208" s="849">
        <v>1</v>
      </c>
      <c r="M208" s="849">
        <v>178</v>
      </c>
      <c r="N208" s="849">
        <v>1</v>
      </c>
      <c r="O208" s="849">
        <v>179</v>
      </c>
      <c r="P208" s="837">
        <v>0.5028089887640449</v>
      </c>
      <c r="Q208" s="850">
        <v>179</v>
      </c>
    </row>
    <row r="209" spans="1:17" ht="14.45" customHeight="1" x14ac:dyDescent="0.2">
      <c r="A209" s="831" t="s">
        <v>6858</v>
      </c>
      <c r="B209" s="832" t="s">
        <v>6367</v>
      </c>
      <c r="C209" s="832" t="s">
        <v>6657</v>
      </c>
      <c r="D209" s="832" t="s">
        <v>6676</v>
      </c>
      <c r="E209" s="832" t="s">
        <v>6677</v>
      </c>
      <c r="F209" s="849"/>
      <c r="G209" s="849"/>
      <c r="H209" s="849"/>
      <c r="I209" s="849"/>
      <c r="J209" s="849"/>
      <c r="K209" s="849"/>
      <c r="L209" s="849"/>
      <c r="M209" s="849"/>
      <c r="N209" s="849">
        <v>1</v>
      </c>
      <c r="O209" s="849">
        <v>0</v>
      </c>
      <c r="P209" s="837"/>
      <c r="Q209" s="850">
        <v>0</v>
      </c>
    </row>
    <row r="210" spans="1:17" ht="14.45" customHeight="1" x14ac:dyDescent="0.2">
      <c r="A210" s="831" t="s">
        <v>6858</v>
      </c>
      <c r="B210" s="832" t="s">
        <v>6367</v>
      </c>
      <c r="C210" s="832" t="s">
        <v>6657</v>
      </c>
      <c r="D210" s="832" t="s">
        <v>6698</v>
      </c>
      <c r="E210" s="832" t="s">
        <v>6699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358</v>
      </c>
      <c r="P210" s="837"/>
      <c r="Q210" s="850">
        <v>358</v>
      </c>
    </row>
    <row r="211" spans="1:17" ht="14.45" customHeight="1" x14ac:dyDescent="0.2">
      <c r="A211" s="831" t="s">
        <v>6858</v>
      </c>
      <c r="B211" s="832" t="s">
        <v>6367</v>
      </c>
      <c r="C211" s="832" t="s">
        <v>6657</v>
      </c>
      <c r="D211" s="832" t="s">
        <v>6706</v>
      </c>
      <c r="E211" s="832" t="s">
        <v>6707</v>
      </c>
      <c r="F211" s="849"/>
      <c r="G211" s="849"/>
      <c r="H211" s="849"/>
      <c r="I211" s="849"/>
      <c r="J211" s="849">
        <v>3</v>
      </c>
      <c r="K211" s="849">
        <v>347</v>
      </c>
      <c r="L211" s="849">
        <v>1</v>
      </c>
      <c r="M211" s="849">
        <v>115.66666666666667</v>
      </c>
      <c r="N211" s="849">
        <v>1</v>
      </c>
      <c r="O211" s="849">
        <v>116</v>
      </c>
      <c r="P211" s="837">
        <v>0.33429394812680113</v>
      </c>
      <c r="Q211" s="850">
        <v>116</v>
      </c>
    </row>
    <row r="212" spans="1:17" ht="14.45" customHeight="1" x14ac:dyDescent="0.2">
      <c r="A212" s="831" t="s">
        <v>6858</v>
      </c>
      <c r="B212" s="832" t="s">
        <v>6367</v>
      </c>
      <c r="C212" s="832" t="s">
        <v>6657</v>
      </c>
      <c r="D212" s="832" t="s">
        <v>6708</v>
      </c>
      <c r="E212" s="832" t="s">
        <v>6709</v>
      </c>
      <c r="F212" s="849"/>
      <c r="G212" s="849"/>
      <c r="H212" s="849"/>
      <c r="I212" s="849"/>
      <c r="J212" s="849"/>
      <c r="K212" s="849"/>
      <c r="L212" s="849"/>
      <c r="M212" s="849"/>
      <c r="N212" s="849">
        <v>1</v>
      </c>
      <c r="O212" s="849">
        <v>0</v>
      </c>
      <c r="P212" s="837"/>
      <c r="Q212" s="850">
        <v>0</v>
      </c>
    </row>
    <row r="213" spans="1:17" ht="14.45" customHeight="1" x14ac:dyDescent="0.2">
      <c r="A213" s="831" t="s">
        <v>6858</v>
      </c>
      <c r="B213" s="832" t="s">
        <v>6743</v>
      </c>
      <c r="C213" s="832" t="s">
        <v>6644</v>
      </c>
      <c r="D213" s="832" t="s">
        <v>6647</v>
      </c>
      <c r="E213" s="832" t="s">
        <v>6648</v>
      </c>
      <c r="F213" s="849">
        <v>1</v>
      </c>
      <c r="G213" s="849">
        <v>867</v>
      </c>
      <c r="H213" s="849">
        <v>1.5409224206878167</v>
      </c>
      <c r="I213" s="849">
        <v>867</v>
      </c>
      <c r="J213" s="849">
        <v>1</v>
      </c>
      <c r="K213" s="849">
        <v>562.65</v>
      </c>
      <c r="L213" s="849">
        <v>1</v>
      </c>
      <c r="M213" s="849">
        <v>562.65</v>
      </c>
      <c r="N213" s="849"/>
      <c r="O213" s="849"/>
      <c r="P213" s="837"/>
      <c r="Q213" s="850"/>
    </row>
    <row r="214" spans="1:17" ht="14.45" customHeight="1" x14ac:dyDescent="0.2">
      <c r="A214" s="831" t="s">
        <v>6858</v>
      </c>
      <c r="B214" s="832" t="s">
        <v>6743</v>
      </c>
      <c r="C214" s="832" t="s">
        <v>6644</v>
      </c>
      <c r="D214" s="832" t="s">
        <v>6756</v>
      </c>
      <c r="E214" s="832" t="s">
        <v>6757</v>
      </c>
      <c r="F214" s="849">
        <v>24</v>
      </c>
      <c r="G214" s="849">
        <v>24522.480000000003</v>
      </c>
      <c r="H214" s="849">
        <v>0.82758620689655182</v>
      </c>
      <c r="I214" s="849">
        <v>1021.7700000000001</v>
      </c>
      <c r="J214" s="849">
        <v>29</v>
      </c>
      <c r="K214" s="849">
        <v>29631.33</v>
      </c>
      <c r="L214" s="849">
        <v>1</v>
      </c>
      <c r="M214" s="849">
        <v>1021.7700000000001</v>
      </c>
      <c r="N214" s="849"/>
      <c r="O214" s="849"/>
      <c r="P214" s="837"/>
      <c r="Q214" s="850"/>
    </row>
    <row r="215" spans="1:17" ht="14.45" customHeight="1" x14ac:dyDescent="0.2">
      <c r="A215" s="831" t="s">
        <v>6858</v>
      </c>
      <c r="B215" s="832" t="s">
        <v>6743</v>
      </c>
      <c r="C215" s="832" t="s">
        <v>6644</v>
      </c>
      <c r="D215" s="832" t="s">
        <v>6764</v>
      </c>
      <c r="E215" s="832" t="s">
        <v>6765</v>
      </c>
      <c r="F215" s="849"/>
      <c r="G215" s="849"/>
      <c r="H215" s="849"/>
      <c r="I215" s="849"/>
      <c r="J215" s="849"/>
      <c r="K215" s="849"/>
      <c r="L215" s="849"/>
      <c r="M215" s="849"/>
      <c r="N215" s="849">
        <v>30</v>
      </c>
      <c r="O215" s="849">
        <v>43704.420000000006</v>
      </c>
      <c r="P215" s="837"/>
      <c r="Q215" s="850">
        <v>1456.8140000000001</v>
      </c>
    </row>
    <row r="216" spans="1:17" ht="14.45" customHeight="1" x14ac:dyDescent="0.2">
      <c r="A216" s="831" t="s">
        <v>6858</v>
      </c>
      <c r="B216" s="832" t="s">
        <v>6743</v>
      </c>
      <c r="C216" s="832" t="s">
        <v>6657</v>
      </c>
      <c r="D216" s="832" t="s">
        <v>6666</v>
      </c>
      <c r="E216" s="832" t="s">
        <v>6667</v>
      </c>
      <c r="F216" s="849">
        <v>27</v>
      </c>
      <c r="G216" s="849">
        <v>999</v>
      </c>
      <c r="H216" s="849">
        <v>0.77142857142857146</v>
      </c>
      <c r="I216" s="849">
        <v>37</v>
      </c>
      <c r="J216" s="849">
        <v>35</v>
      </c>
      <c r="K216" s="849">
        <v>1295</v>
      </c>
      <c r="L216" s="849">
        <v>1</v>
      </c>
      <c r="M216" s="849">
        <v>37</v>
      </c>
      <c r="N216" s="849">
        <v>21</v>
      </c>
      <c r="O216" s="849">
        <v>798</v>
      </c>
      <c r="P216" s="837">
        <v>0.61621621621621625</v>
      </c>
      <c r="Q216" s="850">
        <v>38</v>
      </c>
    </row>
    <row r="217" spans="1:17" ht="14.45" customHeight="1" x14ac:dyDescent="0.2">
      <c r="A217" s="831" t="s">
        <v>6858</v>
      </c>
      <c r="B217" s="832" t="s">
        <v>6743</v>
      </c>
      <c r="C217" s="832" t="s">
        <v>6657</v>
      </c>
      <c r="D217" s="832" t="s">
        <v>6674</v>
      </c>
      <c r="E217" s="832" t="s">
        <v>6675</v>
      </c>
      <c r="F217" s="849">
        <v>75</v>
      </c>
      <c r="G217" s="849">
        <v>13275</v>
      </c>
      <c r="H217" s="849">
        <v>0.81954562291640942</v>
      </c>
      <c r="I217" s="849">
        <v>177</v>
      </c>
      <c r="J217" s="849">
        <v>91</v>
      </c>
      <c r="K217" s="849">
        <v>16198</v>
      </c>
      <c r="L217" s="849">
        <v>1</v>
      </c>
      <c r="M217" s="849">
        <v>178</v>
      </c>
      <c r="N217" s="849">
        <v>99</v>
      </c>
      <c r="O217" s="849">
        <v>17721</v>
      </c>
      <c r="P217" s="837">
        <v>1.0940239535745153</v>
      </c>
      <c r="Q217" s="850">
        <v>179</v>
      </c>
    </row>
    <row r="218" spans="1:17" ht="14.45" customHeight="1" x14ac:dyDescent="0.2">
      <c r="A218" s="831" t="s">
        <v>6858</v>
      </c>
      <c r="B218" s="832" t="s">
        <v>6743</v>
      </c>
      <c r="C218" s="832" t="s">
        <v>6657</v>
      </c>
      <c r="D218" s="832" t="s">
        <v>6766</v>
      </c>
      <c r="E218" s="832" t="s">
        <v>6767</v>
      </c>
      <c r="F218" s="849">
        <v>4</v>
      </c>
      <c r="G218" s="849">
        <v>4968</v>
      </c>
      <c r="H218" s="849">
        <v>1.998390989541432</v>
      </c>
      <c r="I218" s="849">
        <v>1242</v>
      </c>
      <c r="J218" s="849">
        <v>2</v>
      </c>
      <c r="K218" s="849">
        <v>2486</v>
      </c>
      <c r="L218" s="849">
        <v>1</v>
      </c>
      <c r="M218" s="849">
        <v>1243</v>
      </c>
      <c r="N218" s="849">
        <v>3</v>
      </c>
      <c r="O218" s="849">
        <v>3741</v>
      </c>
      <c r="P218" s="837">
        <v>1.5048270313757039</v>
      </c>
      <c r="Q218" s="850">
        <v>1247</v>
      </c>
    </row>
    <row r="219" spans="1:17" ht="14.45" customHeight="1" x14ac:dyDescent="0.2">
      <c r="A219" s="831" t="s">
        <v>6858</v>
      </c>
      <c r="B219" s="832" t="s">
        <v>6743</v>
      </c>
      <c r="C219" s="832" t="s">
        <v>6657</v>
      </c>
      <c r="D219" s="832" t="s">
        <v>6768</v>
      </c>
      <c r="E219" s="832" t="s">
        <v>6769</v>
      </c>
      <c r="F219" s="849">
        <v>1400</v>
      </c>
      <c r="G219" s="849">
        <v>1001000</v>
      </c>
      <c r="H219" s="849">
        <v>0.98897700653159537</v>
      </c>
      <c r="I219" s="849">
        <v>715</v>
      </c>
      <c r="J219" s="849">
        <v>1416</v>
      </c>
      <c r="K219" s="849">
        <v>1012157</v>
      </c>
      <c r="L219" s="849">
        <v>1</v>
      </c>
      <c r="M219" s="849">
        <v>714.8001412429378</v>
      </c>
      <c r="N219" s="849">
        <v>1571</v>
      </c>
      <c r="O219" s="849">
        <v>1123265</v>
      </c>
      <c r="P219" s="837">
        <v>1.1097734837579545</v>
      </c>
      <c r="Q219" s="850">
        <v>715</v>
      </c>
    </row>
    <row r="220" spans="1:17" ht="14.45" customHeight="1" x14ac:dyDescent="0.2">
      <c r="A220" s="831" t="s">
        <v>6858</v>
      </c>
      <c r="B220" s="832" t="s">
        <v>6743</v>
      </c>
      <c r="C220" s="832" t="s">
        <v>6657</v>
      </c>
      <c r="D220" s="832" t="s">
        <v>6770</v>
      </c>
      <c r="E220" s="832" t="s">
        <v>6771</v>
      </c>
      <c r="F220" s="849">
        <v>1</v>
      </c>
      <c r="G220" s="849">
        <v>631</v>
      </c>
      <c r="H220" s="849"/>
      <c r="I220" s="849">
        <v>631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5" customHeight="1" x14ac:dyDescent="0.2">
      <c r="A221" s="831" t="s">
        <v>6858</v>
      </c>
      <c r="B221" s="832" t="s">
        <v>6743</v>
      </c>
      <c r="C221" s="832" t="s">
        <v>6657</v>
      </c>
      <c r="D221" s="832" t="s">
        <v>6772</v>
      </c>
      <c r="E221" s="832" t="s">
        <v>6773</v>
      </c>
      <c r="F221" s="849">
        <v>1</v>
      </c>
      <c r="G221" s="849">
        <v>6149</v>
      </c>
      <c r="H221" s="849"/>
      <c r="I221" s="849">
        <v>6149</v>
      </c>
      <c r="J221" s="849"/>
      <c r="K221" s="849"/>
      <c r="L221" s="849"/>
      <c r="M221" s="849"/>
      <c r="N221" s="849">
        <v>3</v>
      </c>
      <c r="O221" s="849">
        <v>18486</v>
      </c>
      <c r="P221" s="837"/>
      <c r="Q221" s="850">
        <v>6162</v>
      </c>
    </row>
    <row r="222" spans="1:17" ht="14.45" customHeight="1" x14ac:dyDescent="0.2">
      <c r="A222" s="831" t="s">
        <v>6858</v>
      </c>
      <c r="B222" s="832" t="s">
        <v>6743</v>
      </c>
      <c r="C222" s="832" t="s">
        <v>6657</v>
      </c>
      <c r="D222" s="832" t="s">
        <v>6774</v>
      </c>
      <c r="E222" s="832" t="s">
        <v>6775</v>
      </c>
      <c r="F222" s="849">
        <v>4</v>
      </c>
      <c r="G222" s="849">
        <v>26712</v>
      </c>
      <c r="H222" s="849">
        <v>0.57117198024247862</v>
      </c>
      <c r="I222" s="849">
        <v>6678</v>
      </c>
      <c r="J222" s="849">
        <v>7</v>
      </c>
      <c r="K222" s="849">
        <v>46767</v>
      </c>
      <c r="L222" s="849">
        <v>1</v>
      </c>
      <c r="M222" s="849">
        <v>6681</v>
      </c>
      <c r="N222" s="849">
        <v>2</v>
      </c>
      <c r="O222" s="849">
        <v>13390</v>
      </c>
      <c r="P222" s="837">
        <v>0.2863129984818355</v>
      </c>
      <c r="Q222" s="850">
        <v>6695</v>
      </c>
    </row>
    <row r="223" spans="1:17" ht="14.45" customHeight="1" x14ac:dyDescent="0.2">
      <c r="A223" s="831" t="s">
        <v>6858</v>
      </c>
      <c r="B223" s="832" t="s">
        <v>6743</v>
      </c>
      <c r="C223" s="832" t="s">
        <v>6657</v>
      </c>
      <c r="D223" s="832" t="s">
        <v>6776</v>
      </c>
      <c r="E223" s="832" t="s">
        <v>6777</v>
      </c>
      <c r="F223" s="849">
        <v>25</v>
      </c>
      <c r="G223" s="849">
        <v>3225</v>
      </c>
      <c r="H223" s="849">
        <v>0.55555555555555558</v>
      </c>
      <c r="I223" s="849">
        <v>129</v>
      </c>
      <c r="J223" s="849">
        <v>45</v>
      </c>
      <c r="K223" s="849">
        <v>5805</v>
      </c>
      <c r="L223" s="849">
        <v>1</v>
      </c>
      <c r="M223" s="849">
        <v>129</v>
      </c>
      <c r="N223" s="849">
        <v>121</v>
      </c>
      <c r="O223" s="849">
        <v>15730</v>
      </c>
      <c r="P223" s="837">
        <v>2.7097329888027564</v>
      </c>
      <c r="Q223" s="850">
        <v>130</v>
      </c>
    </row>
    <row r="224" spans="1:17" ht="14.45" customHeight="1" x14ac:dyDescent="0.2">
      <c r="A224" s="831" t="s">
        <v>6858</v>
      </c>
      <c r="B224" s="832" t="s">
        <v>6743</v>
      </c>
      <c r="C224" s="832" t="s">
        <v>6657</v>
      </c>
      <c r="D224" s="832" t="s">
        <v>6778</v>
      </c>
      <c r="E224" s="832" t="s">
        <v>6779</v>
      </c>
      <c r="F224" s="849">
        <v>27</v>
      </c>
      <c r="G224" s="849">
        <v>19467</v>
      </c>
      <c r="H224" s="849">
        <v>0.72695022218902872</v>
      </c>
      <c r="I224" s="849">
        <v>721</v>
      </c>
      <c r="J224" s="849">
        <v>37</v>
      </c>
      <c r="K224" s="849">
        <v>26779</v>
      </c>
      <c r="L224" s="849">
        <v>1</v>
      </c>
      <c r="M224" s="849">
        <v>723.75675675675677</v>
      </c>
      <c r="N224" s="849">
        <v>33</v>
      </c>
      <c r="O224" s="849">
        <v>24156</v>
      </c>
      <c r="P224" s="837">
        <v>0.90205011389521639</v>
      </c>
      <c r="Q224" s="850">
        <v>732</v>
      </c>
    </row>
    <row r="225" spans="1:17" ht="14.45" customHeight="1" x14ac:dyDescent="0.2">
      <c r="A225" s="831" t="s">
        <v>6858</v>
      </c>
      <c r="B225" s="832" t="s">
        <v>6743</v>
      </c>
      <c r="C225" s="832" t="s">
        <v>6657</v>
      </c>
      <c r="D225" s="832" t="s">
        <v>6780</v>
      </c>
      <c r="E225" s="832" t="s">
        <v>6781</v>
      </c>
      <c r="F225" s="849">
        <v>80</v>
      </c>
      <c r="G225" s="849">
        <v>70320</v>
      </c>
      <c r="H225" s="849">
        <v>1.1428571428571428</v>
      </c>
      <c r="I225" s="849">
        <v>879</v>
      </c>
      <c r="J225" s="849">
        <v>70</v>
      </c>
      <c r="K225" s="849">
        <v>61530</v>
      </c>
      <c r="L225" s="849">
        <v>1</v>
      </c>
      <c r="M225" s="849">
        <v>879</v>
      </c>
      <c r="N225" s="849">
        <v>40</v>
      </c>
      <c r="O225" s="849">
        <v>35240</v>
      </c>
      <c r="P225" s="837">
        <v>0.57272875020315295</v>
      </c>
      <c r="Q225" s="850">
        <v>881</v>
      </c>
    </row>
    <row r="226" spans="1:17" ht="14.45" customHeight="1" x14ac:dyDescent="0.2">
      <c r="A226" s="831" t="s">
        <v>6858</v>
      </c>
      <c r="B226" s="832" t="s">
        <v>6743</v>
      </c>
      <c r="C226" s="832" t="s">
        <v>6657</v>
      </c>
      <c r="D226" s="832" t="s">
        <v>6782</v>
      </c>
      <c r="E226" s="832" t="s">
        <v>6783</v>
      </c>
      <c r="F226" s="849">
        <v>5</v>
      </c>
      <c r="G226" s="849">
        <v>4695</v>
      </c>
      <c r="H226" s="849">
        <v>0.7142857142857143</v>
      </c>
      <c r="I226" s="849">
        <v>939</v>
      </c>
      <c r="J226" s="849">
        <v>7</v>
      </c>
      <c r="K226" s="849">
        <v>6573</v>
      </c>
      <c r="L226" s="849">
        <v>1</v>
      </c>
      <c r="M226" s="849">
        <v>939</v>
      </c>
      <c r="N226" s="849">
        <v>1</v>
      </c>
      <c r="O226" s="849">
        <v>942</v>
      </c>
      <c r="P226" s="837">
        <v>0.14331355545413055</v>
      </c>
      <c r="Q226" s="850">
        <v>942</v>
      </c>
    </row>
    <row r="227" spans="1:17" ht="14.45" customHeight="1" x14ac:dyDescent="0.2">
      <c r="A227" s="831" t="s">
        <v>6858</v>
      </c>
      <c r="B227" s="832" t="s">
        <v>6743</v>
      </c>
      <c r="C227" s="832" t="s">
        <v>6657</v>
      </c>
      <c r="D227" s="832" t="s">
        <v>6690</v>
      </c>
      <c r="E227" s="832" t="s">
        <v>6691</v>
      </c>
      <c r="F227" s="849">
        <v>30</v>
      </c>
      <c r="G227" s="849">
        <v>10650</v>
      </c>
      <c r="H227" s="849">
        <v>1.3636363636363635</v>
      </c>
      <c r="I227" s="849">
        <v>355</v>
      </c>
      <c r="J227" s="849">
        <v>22</v>
      </c>
      <c r="K227" s="849">
        <v>7810</v>
      </c>
      <c r="L227" s="849">
        <v>1</v>
      </c>
      <c r="M227" s="849">
        <v>355</v>
      </c>
      <c r="N227" s="849">
        <v>45</v>
      </c>
      <c r="O227" s="849">
        <v>16110</v>
      </c>
      <c r="P227" s="837">
        <v>2.0627400768245838</v>
      </c>
      <c r="Q227" s="850">
        <v>358</v>
      </c>
    </row>
    <row r="228" spans="1:17" ht="14.45" customHeight="1" x14ac:dyDescent="0.2">
      <c r="A228" s="831" t="s">
        <v>6858</v>
      </c>
      <c r="B228" s="832" t="s">
        <v>6743</v>
      </c>
      <c r="C228" s="832" t="s">
        <v>6657</v>
      </c>
      <c r="D228" s="832" t="s">
        <v>6784</v>
      </c>
      <c r="E228" s="832" t="s">
        <v>6785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707</v>
      </c>
      <c r="P228" s="837"/>
      <c r="Q228" s="850">
        <v>707</v>
      </c>
    </row>
    <row r="229" spans="1:17" ht="14.45" customHeight="1" x14ac:dyDescent="0.2">
      <c r="A229" s="831" t="s">
        <v>6858</v>
      </c>
      <c r="B229" s="832" t="s">
        <v>6743</v>
      </c>
      <c r="C229" s="832" t="s">
        <v>6657</v>
      </c>
      <c r="D229" s="832" t="s">
        <v>6786</v>
      </c>
      <c r="E229" s="832" t="s">
        <v>6787</v>
      </c>
      <c r="F229" s="849">
        <v>62</v>
      </c>
      <c r="G229" s="849">
        <v>33418</v>
      </c>
      <c r="H229" s="849">
        <v>0.83628628628628632</v>
      </c>
      <c r="I229" s="849">
        <v>539</v>
      </c>
      <c r="J229" s="849">
        <v>74</v>
      </c>
      <c r="K229" s="849">
        <v>39960</v>
      </c>
      <c r="L229" s="849">
        <v>1</v>
      </c>
      <c r="M229" s="849">
        <v>540</v>
      </c>
      <c r="N229" s="849">
        <v>71</v>
      </c>
      <c r="O229" s="849">
        <v>38553</v>
      </c>
      <c r="P229" s="837">
        <v>0.9647897897897898</v>
      </c>
      <c r="Q229" s="850">
        <v>543</v>
      </c>
    </row>
    <row r="230" spans="1:17" ht="14.45" customHeight="1" x14ac:dyDescent="0.2">
      <c r="A230" s="831" t="s">
        <v>6858</v>
      </c>
      <c r="B230" s="832" t="s">
        <v>6743</v>
      </c>
      <c r="C230" s="832" t="s">
        <v>6657</v>
      </c>
      <c r="D230" s="832" t="s">
        <v>6706</v>
      </c>
      <c r="E230" s="832" t="s">
        <v>6707</v>
      </c>
      <c r="F230" s="849">
        <v>2</v>
      </c>
      <c r="G230" s="849">
        <v>232</v>
      </c>
      <c r="H230" s="849"/>
      <c r="I230" s="849">
        <v>116</v>
      </c>
      <c r="J230" s="849"/>
      <c r="K230" s="849"/>
      <c r="L230" s="849"/>
      <c r="M230" s="849"/>
      <c r="N230" s="849">
        <v>5</v>
      </c>
      <c r="O230" s="849">
        <v>580</v>
      </c>
      <c r="P230" s="837"/>
      <c r="Q230" s="850">
        <v>116</v>
      </c>
    </row>
    <row r="231" spans="1:17" ht="14.45" customHeight="1" x14ac:dyDescent="0.2">
      <c r="A231" s="831" t="s">
        <v>6858</v>
      </c>
      <c r="B231" s="832" t="s">
        <v>6743</v>
      </c>
      <c r="C231" s="832" t="s">
        <v>6657</v>
      </c>
      <c r="D231" s="832" t="s">
        <v>6790</v>
      </c>
      <c r="E231" s="832" t="s">
        <v>6791</v>
      </c>
      <c r="F231" s="849">
        <v>105</v>
      </c>
      <c r="G231" s="849">
        <v>204120</v>
      </c>
      <c r="H231" s="849">
        <v>0.76602930966543448</v>
      </c>
      <c r="I231" s="849">
        <v>1944</v>
      </c>
      <c r="J231" s="849">
        <v>137</v>
      </c>
      <c r="K231" s="849">
        <v>266465</v>
      </c>
      <c r="L231" s="849">
        <v>1</v>
      </c>
      <c r="M231" s="849">
        <v>1945</v>
      </c>
      <c r="N231" s="849">
        <v>138</v>
      </c>
      <c r="O231" s="849">
        <v>269100</v>
      </c>
      <c r="P231" s="837">
        <v>1.0098887283508153</v>
      </c>
      <c r="Q231" s="850">
        <v>1950</v>
      </c>
    </row>
    <row r="232" spans="1:17" ht="14.45" customHeight="1" x14ac:dyDescent="0.2">
      <c r="A232" s="831" t="s">
        <v>6858</v>
      </c>
      <c r="B232" s="832" t="s">
        <v>6743</v>
      </c>
      <c r="C232" s="832" t="s">
        <v>6657</v>
      </c>
      <c r="D232" s="832" t="s">
        <v>6792</v>
      </c>
      <c r="E232" s="832" t="s">
        <v>6793</v>
      </c>
      <c r="F232" s="849">
        <v>8</v>
      </c>
      <c r="G232" s="849">
        <v>118408</v>
      </c>
      <c r="H232" s="849">
        <v>0.99979735206700893</v>
      </c>
      <c r="I232" s="849">
        <v>14801</v>
      </c>
      <c r="J232" s="849">
        <v>8</v>
      </c>
      <c r="K232" s="849">
        <v>118432</v>
      </c>
      <c r="L232" s="849">
        <v>1</v>
      </c>
      <c r="M232" s="849">
        <v>14804</v>
      </c>
      <c r="N232" s="849">
        <v>16</v>
      </c>
      <c r="O232" s="849">
        <v>237088</v>
      </c>
      <c r="P232" s="837">
        <v>2.0018913807079168</v>
      </c>
      <c r="Q232" s="850">
        <v>14818</v>
      </c>
    </row>
    <row r="233" spans="1:17" ht="14.45" customHeight="1" x14ac:dyDescent="0.2">
      <c r="A233" s="831" t="s">
        <v>6858</v>
      </c>
      <c r="B233" s="832" t="s">
        <v>6743</v>
      </c>
      <c r="C233" s="832" t="s">
        <v>6657</v>
      </c>
      <c r="D233" s="832" t="s">
        <v>6794</v>
      </c>
      <c r="E233" s="832" t="s">
        <v>6795</v>
      </c>
      <c r="F233" s="849">
        <v>5</v>
      </c>
      <c r="G233" s="849">
        <v>1505</v>
      </c>
      <c r="H233" s="849"/>
      <c r="I233" s="849">
        <v>301</v>
      </c>
      <c r="J233" s="849"/>
      <c r="K233" s="849"/>
      <c r="L233" s="849"/>
      <c r="M233" s="849"/>
      <c r="N233" s="849">
        <v>1</v>
      </c>
      <c r="O233" s="849">
        <v>304</v>
      </c>
      <c r="P233" s="837"/>
      <c r="Q233" s="850">
        <v>304</v>
      </c>
    </row>
    <row r="234" spans="1:17" ht="14.45" customHeight="1" x14ac:dyDescent="0.2">
      <c r="A234" s="831" t="s">
        <v>6858</v>
      </c>
      <c r="B234" s="832" t="s">
        <v>6743</v>
      </c>
      <c r="C234" s="832" t="s">
        <v>6657</v>
      </c>
      <c r="D234" s="832" t="s">
        <v>6811</v>
      </c>
      <c r="E234" s="832" t="s">
        <v>6812</v>
      </c>
      <c r="F234" s="849">
        <v>31</v>
      </c>
      <c r="G234" s="849">
        <v>4960</v>
      </c>
      <c r="H234" s="849"/>
      <c r="I234" s="849">
        <v>160</v>
      </c>
      <c r="J234" s="849"/>
      <c r="K234" s="849"/>
      <c r="L234" s="849"/>
      <c r="M234" s="849"/>
      <c r="N234" s="849">
        <v>3</v>
      </c>
      <c r="O234" s="849">
        <v>483</v>
      </c>
      <c r="P234" s="837"/>
      <c r="Q234" s="850">
        <v>161</v>
      </c>
    </row>
    <row r="235" spans="1:17" ht="14.45" customHeight="1" x14ac:dyDescent="0.2">
      <c r="A235" s="831" t="s">
        <v>6859</v>
      </c>
      <c r="B235" s="832" t="s">
        <v>6367</v>
      </c>
      <c r="C235" s="832" t="s">
        <v>6368</v>
      </c>
      <c r="D235" s="832" t="s">
        <v>6400</v>
      </c>
      <c r="E235" s="832" t="s">
        <v>4461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24022.2</v>
      </c>
      <c r="P235" s="837"/>
      <c r="Q235" s="850">
        <v>24022.2</v>
      </c>
    </row>
    <row r="236" spans="1:17" ht="14.45" customHeight="1" x14ac:dyDescent="0.2">
      <c r="A236" s="831" t="s">
        <v>6859</v>
      </c>
      <c r="B236" s="832" t="s">
        <v>6367</v>
      </c>
      <c r="C236" s="832" t="s">
        <v>6657</v>
      </c>
      <c r="D236" s="832" t="s">
        <v>6666</v>
      </c>
      <c r="E236" s="832" t="s">
        <v>6667</v>
      </c>
      <c r="F236" s="849">
        <v>1</v>
      </c>
      <c r="G236" s="849">
        <v>37</v>
      </c>
      <c r="H236" s="849"/>
      <c r="I236" s="849">
        <v>37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5" customHeight="1" x14ac:dyDescent="0.2">
      <c r="A237" s="831" t="s">
        <v>6859</v>
      </c>
      <c r="B237" s="832" t="s">
        <v>6367</v>
      </c>
      <c r="C237" s="832" t="s">
        <v>6657</v>
      </c>
      <c r="D237" s="832" t="s">
        <v>6672</v>
      </c>
      <c r="E237" s="832" t="s">
        <v>6673</v>
      </c>
      <c r="F237" s="849"/>
      <c r="G237" s="849"/>
      <c r="H237" s="849"/>
      <c r="I237" s="849"/>
      <c r="J237" s="849">
        <v>1</v>
      </c>
      <c r="K237" s="849">
        <v>178</v>
      </c>
      <c r="L237" s="849">
        <v>1</v>
      </c>
      <c r="M237" s="849">
        <v>178</v>
      </c>
      <c r="N237" s="849">
        <v>3</v>
      </c>
      <c r="O237" s="849">
        <v>537</v>
      </c>
      <c r="P237" s="837">
        <v>3.0168539325842696</v>
      </c>
      <c r="Q237" s="850">
        <v>179</v>
      </c>
    </row>
    <row r="238" spans="1:17" ht="14.45" customHeight="1" x14ac:dyDescent="0.2">
      <c r="A238" s="831" t="s">
        <v>6859</v>
      </c>
      <c r="B238" s="832" t="s">
        <v>6367</v>
      </c>
      <c r="C238" s="832" t="s">
        <v>6657</v>
      </c>
      <c r="D238" s="832" t="s">
        <v>6676</v>
      </c>
      <c r="E238" s="832" t="s">
        <v>6677</v>
      </c>
      <c r="F238" s="849"/>
      <c r="G238" s="849"/>
      <c r="H238" s="849"/>
      <c r="I238" s="849"/>
      <c r="J238" s="849"/>
      <c r="K238" s="849"/>
      <c r="L238" s="849"/>
      <c r="M238" s="849"/>
      <c r="N238" s="849">
        <v>1</v>
      </c>
      <c r="O238" s="849">
        <v>0</v>
      </c>
      <c r="P238" s="837"/>
      <c r="Q238" s="850">
        <v>0</v>
      </c>
    </row>
    <row r="239" spans="1:17" ht="14.45" customHeight="1" x14ac:dyDescent="0.2">
      <c r="A239" s="831" t="s">
        <v>6859</v>
      </c>
      <c r="B239" s="832" t="s">
        <v>6367</v>
      </c>
      <c r="C239" s="832" t="s">
        <v>6657</v>
      </c>
      <c r="D239" s="832" t="s">
        <v>6698</v>
      </c>
      <c r="E239" s="832" t="s">
        <v>6699</v>
      </c>
      <c r="F239" s="849">
        <v>1</v>
      </c>
      <c r="G239" s="849">
        <v>355</v>
      </c>
      <c r="H239" s="849"/>
      <c r="I239" s="849">
        <v>355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5" customHeight="1" x14ac:dyDescent="0.2">
      <c r="A240" s="831" t="s">
        <v>6859</v>
      </c>
      <c r="B240" s="832" t="s">
        <v>6367</v>
      </c>
      <c r="C240" s="832" t="s">
        <v>6657</v>
      </c>
      <c r="D240" s="832" t="s">
        <v>6706</v>
      </c>
      <c r="E240" s="832" t="s">
        <v>6707</v>
      </c>
      <c r="F240" s="849">
        <v>1</v>
      </c>
      <c r="G240" s="849">
        <v>116</v>
      </c>
      <c r="H240" s="849"/>
      <c r="I240" s="849">
        <v>116</v>
      </c>
      <c r="J240" s="849"/>
      <c r="K240" s="849"/>
      <c r="L240" s="849"/>
      <c r="M240" s="849"/>
      <c r="N240" s="849">
        <v>2</v>
      </c>
      <c r="O240" s="849">
        <v>232</v>
      </c>
      <c r="P240" s="837"/>
      <c r="Q240" s="850">
        <v>116</v>
      </c>
    </row>
    <row r="241" spans="1:17" ht="14.45" customHeight="1" x14ac:dyDescent="0.2">
      <c r="A241" s="831" t="s">
        <v>6859</v>
      </c>
      <c r="B241" s="832" t="s">
        <v>6743</v>
      </c>
      <c r="C241" s="832" t="s">
        <v>6644</v>
      </c>
      <c r="D241" s="832" t="s">
        <v>6756</v>
      </c>
      <c r="E241" s="832" t="s">
        <v>6757</v>
      </c>
      <c r="F241" s="849">
        <v>2</v>
      </c>
      <c r="G241" s="849">
        <v>2043.54</v>
      </c>
      <c r="H241" s="849"/>
      <c r="I241" s="849">
        <v>1021.77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6859</v>
      </c>
      <c r="B242" s="832" t="s">
        <v>6743</v>
      </c>
      <c r="C242" s="832" t="s">
        <v>6644</v>
      </c>
      <c r="D242" s="832" t="s">
        <v>6764</v>
      </c>
      <c r="E242" s="832" t="s">
        <v>6765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1566.58</v>
      </c>
      <c r="P242" s="837"/>
      <c r="Q242" s="850">
        <v>1566.58</v>
      </c>
    </row>
    <row r="243" spans="1:17" ht="14.45" customHeight="1" x14ac:dyDescent="0.2">
      <c r="A243" s="831" t="s">
        <v>6859</v>
      </c>
      <c r="B243" s="832" t="s">
        <v>6743</v>
      </c>
      <c r="C243" s="832" t="s">
        <v>6657</v>
      </c>
      <c r="D243" s="832" t="s">
        <v>6666</v>
      </c>
      <c r="E243" s="832" t="s">
        <v>6667</v>
      </c>
      <c r="F243" s="849">
        <v>1</v>
      </c>
      <c r="G243" s="849">
        <v>37</v>
      </c>
      <c r="H243" s="849"/>
      <c r="I243" s="849">
        <v>37</v>
      </c>
      <c r="J243" s="849"/>
      <c r="K243" s="849"/>
      <c r="L243" s="849"/>
      <c r="M243" s="849"/>
      <c r="N243" s="849">
        <v>1</v>
      </c>
      <c r="O243" s="849">
        <v>38</v>
      </c>
      <c r="P243" s="837"/>
      <c r="Q243" s="850">
        <v>38</v>
      </c>
    </row>
    <row r="244" spans="1:17" ht="14.45" customHeight="1" x14ac:dyDescent="0.2">
      <c r="A244" s="831" t="s">
        <v>6859</v>
      </c>
      <c r="B244" s="832" t="s">
        <v>6743</v>
      </c>
      <c r="C244" s="832" t="s">
        <v>6657</v>
      </c>
      <c r="D244" s="832" t="s">
        <v>6674</v>
      </c>
      <c r="E244" s="832" t="s">
        <v>6675</v>
      </c>
      <c r="F244" s="849">
        <v>4</v>
      </c>
      <c r="G244" s="849">
        <v>708</v>
      </c>
      <c r="H244" s="849"/>
      <c r="I244" s="849">
        <v>177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5" customHeight="1" x14ac:dyDescent="0.2">
      <c r="A245" s="831" t="s">
        <v>6859</v>
      </c>
      <c r="B245" s="832" t="s">
        <v>6743</v>
      </c>
      <c r="C245" s="832" t="s">
        <v>6657</v>
      </c>
      <c r="D245" s="832" t="s">
        <v>6768</v>
      </c>
      <c r="E245" s="832" t="s">
        <v>6769</v>
      </c>
      <c r="F245" s="849">
        <v>4</v>
      </c>
      <c r="G245" s="849">
        <v>2860</v>
      </c>
      <c r="H245" s="849"/>
      <c r="I245" s="849">
        <v>715</v>
      </c>
      <c r="J245" s="849"/>
      <c r="K245" s="849"/>
      <c r="L245" s="849"/>
      <c r="M245" s="849"/>
      <c r="N245" s="849">
        <v>2</v>
      </c>
      <c r="O245" s="849">
        <v>1430</v>
      </c>
      <c r="P245" s="837"/>
      <c r="Q245" s="850">
        <v>715</v>
      </c>
    </row>
    <row r="246" spans="1:17" ht="14.45" customHeight="1" x14ac:dyDescent="0.2">
      <c r="A246" s="831" t="s">
        <v>6859</v>
      </c>
      <c r="B246" s="832" t="s">
        <v>6743</v>
      </c>
      <c r="C246" s="832" t="s">
        <v>6657</v>
      </c>
      <c r="D246" s="832" t="s">
        <v>6776</v>
      </c>
      <c r="E246" s="832" t="s">
        <v>6777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130</v>
      </c>
      <c r="P246" s="837"/>
      <c r="Q246" s="850">
        <v>130</v>
      </c>
    </row>
    <row r="247" spans="1:17" ht="14.45" customHeight="1" x14ac:dyDescent="0.2">
      <c r="A247" s="831" t="s">
        <v>6859</v>
      </c>
      <c r="B247" s="832" t="s">
        <v>6743</v>
      </c>
      <c r="C247" s="832" t="s">
        <v>6657</v>
      </c>
      <c r="D247" s="832" t="s">
        <v>6778</v>
      </c>
      <c r="E247" s="832" t="s">
        <v>6779</v>
      </c>
      <c r="F247" s="849">
        <v>2</v>
      </c>
      <c r="G247" s="849">
        <v>1442</v>
      </c>
      <c r="H247" s="849"/>
      <c r="I247" s="849">
        <v>721</v>
      </c>
      <c r="J247" s="849"/>
      <c r="K247" s="849"/>
      <c r="L247" s="849"/>
      <c r="M247" s="849"/>
      <c r="N247" s="849">
        <v>1</v>
      </c>
      <c r="O247" s="849">
        <v>732</v>
      </c>
      <c r="P247" s="837"/>
      <c r="Q247" s="850">
        <v>732</v>
      </c>
    </row>
    <row r="248" spans="1:17" ht="14.45" customHeight="1" x14ac:dyDescent="0.2">
      <c r="A248" s="831" t="s">
        <v>6859</v>
      </c>
      <c r="B248" s="832" t="s">
        <v>6743</v>
      </c>
      <c r="C248" s="832" t="s">
        <v>6657</v>
      </c>
      <c r="D248" s="832" t="s">
        <v>6780</v>
      </c>
      <c r="E248" s="832" t="s">
        <v>6781</v>
      </c>
      <c r="F248" s="849">
        <v>20</v>
      </c>
      <c r="G248" s="849">
        <v>17580</v>
      </c>
      <c r="H248" s="849"/>
      <c r="I248" s="849">
        <v>879</v>
      </c>
      <c r="J248" s="849"/>
      <c r="K248" s="849"/>
      <c r="L248" s="849"/>
      <c r="M248" s="849"/>
      <c r="N248" s="849">
        <v>30</v>
      </c>
      <c r="O248" s="849">
        <v>26430</v>
      </c>
      <c r="P248" s="837"/>
      <c r="Q248" s="850">
        <v>881</v>
      </c>
    </row>
    <row r="249" spans="1:17" ht="14.45" customHeight="1" x14ac:dyDescent="0.2">
      <c r="A249" s="831" t="s">
        <v>6859</v>
      </c>
      <c r="B249" s="832" t="s">
        <v>6743</v>
      </c>
      <c r="C249" s="832" t="s">
        <v>6657</v>
      </c>
      <c r="D249" s="832" t="s">
        <v>6690</v>
      </c>
      <c r="E249" s="832" t="s">
        <v>6691</v>
      </c>
      <c r="F249" s="849">
        <v>2</v>
      </c>
      <c r="G249" s="849">
        <v>710</v>
      </c>
      <c r="H249" s="849"/>
      <c r="I249" s="849">
        <v>355</v>
      </c>
      <c r="J249" s="849"/>
      <c r="K249" s="849"/>
      <c r="L249" s="849"/>
      <c r="M249" s="849"/>
      <c r="N249" s="849">
        <v>1</v>
      </c>
      <c r="O249" s="849">
        <v>358</v>
      </c>
      <c r="P249" s="837"/>
      <c r="Q249" s="850">
        <v>358</v>
      </c>
    </row>
    <row r="250" spans="1:17" ht="14.45" customHeight="1" x14ac:dyDescent="0.2">
      <c r="A250" s="831" t="s">
        <v>6859</v>
      </c>
      <c r="B250" s="832" t="s">
        <v>6743</v>
      </c>
      <c r="C250" s="832" t="s">
        <v>6657</v>
      </c>
      <c r="D250" s="832" t="s">
        <v>6784</v>
      </c>
      <c r="E250" s="832" t="s">
        <v>6785</v>
      </c>
      <c r="F250" s="849"/>
      <c r="G250" s="849"/>
      <c r="H250" s="849"/>
      <c r="I250" s="849"/>
      <c r="J250" s="849">
        <v>2</v>
      </c>
      <c r="K250" s="849">
        <v>1404</v>
      </c>
      <c r="L250" s="849">
        <v>1</v>
      </c>
      <c r="M250" s="849">
        <v>702</v>
      </c>
      <c r="N250" s="849">
        <v>1</v>
      </c>
      <c r="O250" s="849">
        <v>707</v>
      </c>
      <c r="P250" s="837">
        <v>0.50356125356125359</v>
      </c>
      <c r="Q250" s="850">
        <v>707</v>
      </c>
    </row>
    <row r="251" spans="1:17" ht="14.45" customHeight="1" x14ac:dyDescent="0.2">
      <c r="A251" s="831" t="s">
        <v>6859</v>
      </c>
      <c r="B251" s="832" t="s">
        <v>6743</v>
      </c>
      <c r="C251" s="832" t="s">
        <v>6657</v>
      </c>
      <c r="D251" s="832" t="s">
        <v>6786</v>
      </c>
      <c r="E251" s="832" t="s">
        <v>6787</v>
      </c>
      <c r="F251" s="849">
        <v>3</v>
      </c>
      <c r="G251" s="849">
        <v>1617</v>
      </c>
      <c r="H251" s="849"/>
      <c r="I251" s="849">
        <v>539</v>
      </c>
      <c r="J251" s="849"/>
      <c r="K251" s="849"/>
      <c r="L251" s="849"/>
      <c r="M251" s="849"/>
      <c r="N251" s="849">
        <v>1</v>
      </c>
      <c r="O251" s="849">
        <v>543</v>
      </c>
      <c r="P251" s="837"/>
      <c r="Q251" s="850">
        <v>543</v>
      </c>
    </row>
    <row r="252" spans="1:17" ht="14.45" customHeight="1" x14ac:dyDescent="0.2">
      <c r="A252" s="831" t="s">
        <v>6859</v>
      </c>
      <c r="B252" s="832" t="s">
        <v>6743</v>
      </c>
      <c r="C252" s="832" t="s">
        <v>6657</v>
      </c>
      <c r="D252" s="832" t="s">
        <v>6706</v>
      </c>
      <c r="E252" s="832" t="s">
        <v>6707</v>
      </c>
      <c r="F252" s="849"/>
      <c r="G252" s="849"/>
      <c r="H252" s="849"/>
      <c r="I252" s="849"/>
      <c r="J252" s="849">
        <v>1</v>
      </c>
      <c r="K252" s="849">
        <v>116</v>
      </c>
      <c r="L252" s="849">
        <v>1</v>
      </c>
      <c r="M252" s="849">
        <v>116</v>
      </c>
      <c r="N252" s="849"/>
      <c r="O252" s="849"/>
      <c r="P252" s="837"/>
      <c r="Q252" s="850"/>
    </row>
    <row r="253" spans="1:17" ht="14.45" customHeight="1" x14ac:dyDescent="0.2">
      <c r="A253" s="831" t="s">
        <v>6859</v>
      </c>
      <c r="B253" s="832" t="s">
        <v>6743</v>
      </c>
      <c r="C253" s="832" t="s">
        <v>6657</v>
      </c>
      <c r="D253" s="832" t="s">
        <v>6790</v>
      </c>
      <c r="E253" s="832" t="s">
        <v>6791</v>
      </c>
      <c r="F253" s="849">
        <v>4</v>
      </c>
      <c r="G253" s="849">
        <v>7776</v>
      </c>
      <c r="H253" s="849"/>
      <c r="I253" s="849">
        <v>1944</v>
      </c>
      <c r="J253" s="849"/>
      <c r="K253" s="849"/>
      <c r="L253" s="849"/>
      <c r="M253" s="849"/>
      <c r="N253" s="849">
        <v>3</v>
      </c>
      <c r="O253" s="849">
        <v>5850</v>
      </c>
      <c r="P253" s="837"/>
      <c r="Q253" s="850">
        <v>1950</v>
      </c>
    </row>
    <row r="254" spans="1:17" ht="14.45" customHeight="1" x14ac:dyDescent="0.2">
      <c r="A254" s="831" t="s">
        <v>6860</v>
      </c>
      <c r="B254" s="832" t="s">
        <v>6367</v>
      </c>
      <c r="C254" s="832" t="s">
        <v>6368</v>
      </c>
      <c r="D254" s="832" t="s">
        <v>6483</v>
      </c>
      <c r="E254" s="832" t="s">
        <v>6482</v>
      </c>
      <c r="F254" s="849"/>
      <c r="G254" s="849"/>
      <c r="H254" s="849"/>
      <c r="I254" s="849"/>
      <c r="J254" s="849"/>
      <c r="K254" s="849"/>
      <c r="L254" s="849"/>
      <c r="M254" s="849"/>
      <c r="N254" s="849">
        <v>2</v>
      </c>
      <c r="O254" s="849">
        <v>145922.6</v>
      </c>
      <c r="P254" s="837"/>
      <c r="Q254" s="850">
        <v>72961.3</v>
      </c>
    </row>
    <row r="255" spans="1:17" ht="14.45" customHeight="1" x14ac:dyDescent="0.2">
      <c r="A255" s="831" t="s">
        <v>6860</v>
      </c>
      <c r="B255" s="832" t="s">
        <v>6367</v>
      </c>
      <c r="C255" s="832" t="s">
        <v>6368</v>
      </c>
      <c r="D255" s="832" t="s">
        <v>6547</v>
      </c>
      <c r="E255" s="832" t="s">
        <v>2337</v>
      </c>
      <c r="F255" s="849"/>
      <c r="G255" s="849"/>
      <c r="H255" s="849"/>
      <c r="I255" s="849"/>
      <c r="J255" s="849"/>
      <c r="K255" s="849"/>
      <c r="L255" s="849"/>
      <c r="M255" s="849"/>
      <c r="N255" s="849">
        <v>0.76</v>
      </c>
      <c r="O255" s="849">
        <v>6666.39</v>
      </c>
      <c r="P255" s="837"/>
      <c r="Q255" s="850">
        <v>8771.5657894736851</v>
      </c>
    </row>
    <row r="256" spans="1:17" ht="14.45" customHeight="1" x14ac:dyDescent="0.2">
      <c r="A256" s="831" t="s">
        <v>6860</v>
      </c>
      <c r="B256" s="832" t="s">
        <v>6367</v>
      </c>
      <c r="C256" s="832" t="s">
        <v>6368</v>
      </c>
      <c r="D256" s="832" t="s">
        <v>6564</v>
      </c>
      <c r="E256" s="832" t="s">
        <v>2337</v>
      </c>
      <c r="F256" s="849"/>
      <c r="G256" s="849"/>
      <c r="H256" s="849"/>
      <c r="I256" s="849"/>
      <c r="J256" s="849"/>
      <c r="K256" s="849"/>
      <c r="L256" s="849"/>
      <c r="M256" s="849"/>
      <c r="N256" s="849">
        <v>2.2000000000000002</v>
      </c>
      <c r="O256" s="849">
        <v>48224.44</v>
      </c>
      <c r="P256" s="837"/>
      <c r="Q256" s="850">
        <v>21920.2</v>
      </c>
    </row>
    <row r="257" spans="1:17" ht="14.45" customHeight="1" x14ac:dyDescent="0.2">
      <c r="A257" s="831" t="s">
        <v>6860</v>
      </c>
      <c r="B257" s="832" t="s">
        <v>6367</v>
      </c>
      <c r="C257" s="832" t="s">
        <v>6368</v>
      </c>
      <c r="D257" s="832" t="s">
        <v>6615</v>
      </c>
      <c r="E257" s="832" t="s">
        <v>6605</v>
      </c>
      <c r="F257" s="849"/>
      <c r="G257" s="849"/>
      <c r="H257" s="849"/>
      <c r="I257" s="849"/>
      <c r="J257" s="849"/>
      <c r="K257" s="849"/>
      <c r="L257" s="849"/>
      <c r="M257" s="849"/>
      <c r="N257" s="849">
        <v>2</v>
      </c>
      <c r="O257" s="849">
        <v>1727.76</v>
      </c>
      <c r="P257" s="837"/>
      <c r="Q257" s="850">
        <v>863.88</v>
      </c>
    </row>
    <row r="258" spans="1:17" ht="14.45" customHeight="1" x14ac:dyDescent="0.2">
      <c r="A258" s="831" t="s">
        <v>6860</v>
      </c>
      <c r="B258" s="832" t="s">
        <v>6367</v>
      </c>
      <c r="C258" s="832" t="s">
        <v>6657</v>
      </c>
      <c r="D258" s="832" t="s">
        <v>6672</v>
      </c>
      <c r="E258" s="832" t="s">
        <v>6673</v>
      </c>
      <c r="F258" s="849"/>
      <c r="G258" s="849"/>
      <c r="H258" s="849"/>
      <c r="I258" s="849"/>
      <c r="J258" s="849">
        <v>1</v>
      </c>
      <c r="K258" s="849">
        <v>178</v>
      </c>
      <c r="L258" s="849">
        <v>1</v>
      </c>
      <c r="M258" s="849">
        <v>178</v>
      </c>
      <c r="N258" s="849">
        <v>1</v>
      </c>
      <c r="O258" s="849">
        <v>179</v>
      </c>
      <c r="P258" s="837">
        <v>1.0056179775280898</v>
      </c>
      <c r="Q258" s="850">
        <v>179</v>
      </c>
    </row>
    <row r="259" spans="1:17" ht="14.45" customHeight="1" x14ac:dyDescent="0.2">
      <c r="A259" s="831" t="s">
        <v>6860</v>
      </c>
      <c r="B259" s="832" t="s">
        <v>6367</v>
      </c>
      <c r="C259" s="832" t="s">
        <v>6657</v>
      </c>
      <c r="D259" s="832" t="s">
        <v>6676</v>
      </c>
      <c r="E259" s="832" t="s">
        <v>6677</v>
      </c>
      <c r="F259" s="849"/>
      <c r="G259" s="849"/>
      <c r="H259" s="849"/>
      <c r="I259" s="849"/>
      <c r="J259" s="849"/>
      <c r="K259" s="849"/>
      <c r="L259" s="849"/>
      <c r="M259" s="849"/>
      <c r="N259" s="849">
        <v>2</v>
      </c>
      <c r="O259" s="849">
        <v>0</v>
      </c>
      <c r="P259" s="837"/>
      <c r="Q259" s="850">
        <v>0</v>
      </c>
    </row>
    <row r="260" spans="1:17" ht="14.45" customHeight="1" x14ac:dyDescent="0.2">
      <c r="A260" s="831" t="s">
        <v>6860</v>
      </c>
      <c r="B260" s="832" t="s">
        <v>6367</v>
      </c>
      <c r="C260" s="832" t="s">
        <v>6657</v>
      </c>
      <c r="D260" s="832" t="s">
        <v>6680</v>
      </c>
      <c r="E260" s="832" t="s">
        <v>6681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245</v>
      </c>
      <c r="P260" s="837"/>
      <c r="Q260" s="850">
        <v>245</v>
      </c>
    </row>
    <row r="261" spans="1:17" ht="14.45" customHeight="1" x14ac:dyDescent="0.2">
      <c r="A261" s="831" t="s">
        <v>6860</v>
      </c>
      <c r="B261" s="832" t="s">
        <v>6743</v>
      </c>
      <c r="C261" s="832" t="s">
        <v>6368</v>
      </c>
      <c r="D261" s="832" t="s">
        <v>6521</v>
      </c>
      <c r="E261" s="832" t="s">
        <v>6522</v>
      </c>
      <c r="F261" s="849">
        <v>0.25</v>
      </c>
      <c r="G261" s="849">
        <v>134.63</v>
      </c>
      <c r="H261" s="849"/>
      <c r="I261" s="849">
        <v>538.52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6860</v>
      </c>
      <c r="B262" s="832" t="s">
        <v>6743</v>
      </c>
      <c r="C262" s="832" t="s">
        <v>6657</v>
      </c>
      <c r="D262" s="832" t="s">
        <v>6666</v>
      </c>
      <c r="E262" s="832" t="s">
        <v>6667</v>
      </c>
      <c r="F262" s="849">
        <v>1</v>
      </c>
      <c r="G262" s="849">
        <v>37</v>
      </c>
      <c r="H262" s="849"/>
      <c r="I262" s="849">
        <v>37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6860</v>
      </c>
      <c r="B263" s="832" t="s">
        <v>6743</v>
      </c>
      <c r="C263" s="832" t="s">
        <v>6657</v>
      </c>
      <c r="D263" s="832" t="s">
        <v>6674</v>
      </c>
      <c r="E263" s="832" t="s">
        <v>6675</v>
      </c>
      <c r="F263" s="849">
        <v>2</v>
      </c>
      <c r="G263" s="849">
        <v>354</v>
      </c>
      <c r="H263" s="849">
        <v>0.9943820224719101</v>
      </c>
      <c r="I263" s="849">
        <v>177</v>
      </c>
      <c r="J263" s="849">
        <v>2</v>
      </c>
      <c r="K263" s="849">
        <v>356</v>
      </c>
      <c r="L263" s="849">
        <v>1</v>
      </c>
      <c r="M263" s="849">
        <v>178</v>
      </c>
      <c r="N263" s="849">
        <v>3</v>
      </c>
      <c r="O263" s="849">
        <v>537</v>
      </c>
      <c r="P263" s="837">
        <v>1.5084269662921348</v>
      </c>
      <c r="Q263" s="850">
        <v>179</v>
      </c>
    </row>
    <row r="264" spans="1:17" ht="14.45" customHeight="1" x14ac:dyDescent="0.2">
      <c r="A264" s="831" t="s">
        <v>6860</v>
      </c>
      <c r="B264" s="832" t="s">
        <v>6743</v>
      </c>
      <c r="C264" s="832" t="s">
        <v>6657</v>
      </c>
      <c r="D264" s="832" t="s">
        <v>6766</v>
      </c>
      <c r="E264" s="832" t="s">
        <v>6767</v>
      </c>
      <c r="F264" s="849">
        <v>1</v>
      </c>
      <c r="G264" s="849">
        <v>1242</v>
      </c>
      <c r="H264" s="849"/>
      <c r="I264" s="849">
        <v>1242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6860</v>
      </c>
      <c r="B265" s="832" t="s">
        <v>6743</v>
      </c>
      <c r="C265" s="832" t="s">
        <v>6657</v>
      </c>
      <c r="D265" s="832" t="s">
        <v>6768</v>
      </c>
      <c r="E265" s="832" t="s">
        <v>6769</v>
      </c>
      <c r="F265" s="849">
        <v>100</v>
      </c>
      <c r="G265" s="849">
        <v>71500</v>
      </c>
      <c r="H265" s="849">
        <v>6.6760037348272645</v>
      </c>
      <c r="I265" s="849">
        <v>715</v>
      </c>
      <c r="J265" s="849">
        <v>15</v>
      </c>
      <c r="K265" s="849">
        <v>10710</v>
      </c>
      <c r="L265" s="849">
        <v>1</v>
      </c>
      <c r="M265" s="849">
        <v>714</v>
      </c>
      <c r="N265" s="849"/>
      <c r="O265" s="849"/>
      <c r="P265" s="837"/>
      <c r="Q265" s="850"/>
    </row>
    <row r="266" spans="1:17" ht="14.45" customHeight="1" x14ac:dyDescent="0.2">
      <c r="A266" s="831" t="s">
        <v>6860</v>
      </c>
      <c r="B266" s="832" t="s">
        <v>6743</v>
      </c>
      <c r="C266" s="832" t="s">
        <v>6657</v>
      </c>
      <c r="D266" s="832" t="s">
        <v>6776</v>
      </c>
      <c r="E266" s="832" t="s">
        <v>6777</v>
      </c>
      <c r="F266" s="849">
        <v>4</v>
      </c>
      <c r="G266" s="849">
        <v>516</v>
      </c>
      <c r="H266" s="849"/>
      <c r="I266" s="849">
        <v>129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6860</v>
      </c>
      <c r="B267" s="832" t="s">
        <v>6743</v>
      </c>
      <c r="C267" s="832" t="s">
        <v>6657</v>
      </c>
      <c r="D267" s="832" t="s">
        <v>6778</v>
      </c>
      <c r="E267" s="832" t="s">
        <v>6779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732</v>
      </c>
      <c r="P267" s="837"/>
      <c r="Q267" s="850">
        <v>732</v>
      </c>
    </row>
    <row r="268" spans="1:17" ht="14.45" customHeight="1" x14ac:dyDescent="0.2">
      <c r="A268" s="831" t="s">
        <v>6860</v>
      </c>
      <c r="B268" s="832" t="s">
        <v>6743</v>
      </c>
      <c r="C268" s="832" t="s">
        <v>6657</v>
      </c>
      <c r="D268" s="832" t="s">
        <v>6780</v>
      </c>
      <c r="E268" s="832" t="s">
        <v>6781</v>
      </c>
      <c r="F268" s="849">
        <v>70</v>
      </c>
      <c r="G268" s="849">
        <v>61530</v>
      </c>
      <c r="H268" s="849"/>
      <c r="I268" s="849">
        <v>879</v>
      </c>
      <c r="J268" s="849"/>
      <c r="K268" s="849"/>
      <c r="L268" s="849"/>
      <c r="M268" s="849"/>
      <c r="N268" s="849">
        <v>240</v>
      </c>
      <c r="O268" s="849">
        <v>211440</v>
      </c>
      <c r="P268" s="837"/>
      <c r="Q268" s="850">
        <v>881</v>
      </c>
    </row>
    <row r="269" spans="1:17" ht="14.45" customHeight="1" x14ac:dyDescent="0.2">
      <c r="A269" s="831" t="s">
        <v>6860</v>
      </c>
      <c r="B269" s="832" t="s">
        <v>6743</v>
      </c>
      <c r="C269" s="832" t="s">
        <v>6657</v>
      </c>
      <c r="D269" s="832" t="s">
        <v>6680</v>
      </c>
      <c r="E269" s="832" t="s">
        <v>6681</v>
      </c>
      <c r="F269" s="849">
        <v>1</v>
      </c>
      <c r="G269" s="849">
        <v>243</v>
      </c>
      <c r="H269" s="849"/>
      <c r="I269" s="849">
        <v>243</v>
      </c>
      <c r="J269" s="849"/>
      <c r="K269" s="849"/>
      <c r="L269" s="849"/>
      <c r="M269" s="849"/>
      <c r="N269" s="849">
        <v>1</v>
      </c>
      <c r="O269" s="849">
        <v>245</v>
      </c>
      <c r="P269" s="837"/>
      <c r="Q269" s="850">
        <v>245</v>
      </c>
    </row>
    <row r="270" spans="1:17" ht="14.45" customHeight="1" x14ac:dyDescent="0.2">
      <c r="A270" s="831" t="s">
        <v>6860</v>
      </c>
      <c r="B270" s="832" t="s">
        <v>6743</v>
      </c>
      <c r="C270" s="832" t="s">
        <v>6657</v>
      </c>
      <c r="D270" s="832" t="s">
        <v>6706</v>
      </c>
      <c r="E270" s="832" t="s">
        <v>6707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116</v>
      </c>
      <c r="P270" s="837"/>
      <c r="Q270" s="850">
        <v>116</v>
      </c>
    </row>
    <row r="271" spans="1:17" ht="14.45" customHeight="1" x14ac:dyDescent="0.2">
      <c r="A271" s="831" t="s">
        <v>6860</v>
      </c>
      <c r="B271" s="832" t="s">
        <v>6743</v>
      </c>
      <c r="C271" s="832" t="s">
        <v>6657</v>
      </c>
      <c r="D271" s="832" t="s">
        <v>6790</v>
      </c>
      <c r="E271" s="832" t="s">
        <v>6791</v>
      </c>
      <c r="F271" s="849">
        <v>4</v>
      </c>
      <c r="G271" s="849">
        <v>7776</v>
      </c>
      <c r="H271" s="849">
        <v>3.997943444730077</v>
      </c>
      <c r="I271" s="849">
        <v>1944</v>
      </c>
      <c r="J271" s="849">
        <v>1</v>
      </c>
      <c r="K271" s="849">
        <v>1945</v>
      </c>
      <c r="L271" s="849">
        <v>1</v>
      </c>
      <c r="M271" s="849">
        <v>1945</v>
      </c>
      <c r="N271" s="849">
        <v>2</v>
      </c>
      <c r="O271" s="849">
        <v>3900</v>
      </c>
      <c r="P271" s="837">
        <v>2.005141388174807</v>
      </c>
      <c r="Q271" s="850">
        <v>1950</v>
      </c>
    </row>
    <row r="272" spans="1:17" ht="14.45" customHeight="1" x14ac:dyDescent="0.2">
      <c r="A272" s="831" t="s">
        <v>6861</v>
      </c>
      <c r="B272" s="832" t="s">
        <v>6367</v>
      </c>
      <c r="C272" s="832" t="s">
        <v>6368</v>
      </c>
      <c r="D272" s="832" t="s">
        <v>6412</v>
      </c>
      <c r="E272" s="832" t="s">
        <v>6721</v>
      </c>
      <c r="F272" s="849">
        <v>0</v>
      </c>
      <c r="G272" s="849">
        <v>0</v>
      </c>
      <c r="H272" s="849"/>
      <c r="I272" s="849"/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6861</v>
      </c>
      <c r="B273" s="832" t="s">
        <v>6367</v>
      </c>
      <c r="C273" s="832" t="s">
        <v>6368</v>
      </c>
      <c r="D273" s="832" t="s">
        <v>6412</v>
      </c>
      <c r="E273" s="832" t="s">
        <v>3215</v>
      </c>
      <c r="F273" s="849">
        <v>6</v>
      </c>
      <c r="G273" s="849">
        <v>63224.94</v>
      </c>
      <c r="H273" s="849"/>
      <c r="I273" s="849">
        <v>10537.49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6861</v>
      </c>
      <c r="B274" s="832" t="s">
        <v>6367</v>
      </c>
      <c r="C274" s="832" t="s">
        <v>6657</v>
      </c>
      <c r="D274" s="832" t="s">
        <v>6666</v>
      </c>
      <c r="E274" s="832" t="s">
        <v>6667</v>
      </c>
      <c r="F274" s="849"/>
      <c r="G274" s="849"/>
      <c r="H274" s="849"/>
      <c r="I274" s="849"/>
      <c r="J274" s="849"/>
      <c r="K274" s="849"/>
      <c r="L274" s="849"/>
      <c r="M274" s="849"/>
      <c r="N274" s="849">
        <v>1</v>
      </c>
      <c r="O274" s="849">
        <v>38</v>
      </c>
      <c r="P274" s="837"/>
      <c r="Q274" s="850">
        <v>38</v>
      </c>
    </row>
    <row r="275" spans="1:17" ht="14.45" customHeight="1" x14ac:dyDescent="0.2">
      <c r="A275" s="831" t="s">
        <v>6861</v>
      </c>
      <c r="B275" s="832" t="s">
        <v>6367</v>
      </c>
      <c r="C275" s="832" t="s">
        <v>6657</v>
      </c>
      <c r="D275" s="832" t="s">
        <v>6676</v>
      </c>
      <c r="E275" s="832" t="s">
        <v>6677</v>
      </c>
      <c r="F275" s="849">
        <v>1</v>
      </c>
      <c r="G275" s="849">
        <v>0</v>
      </c>
      <c r="H275" s="849"/>
      <c r="I275" s="849">
        <v>0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5" customHeight="1" x14ac:dyDescent="0.2">
      <c r="A276" s="831" t="s">
        <v>6861</v>
      </c>
      <c r="B276" s="832" t="s">
        <v>6367</v>
      </c>
      <c r="C276" s="832" t="s">
        <v>6657</v>
      </c>
      <c r="D276" s="832" t="s">
        <v>6698</v>
      </c>
      <c r="E276" s="832" t="s">
        <v>6699</v>
      </c>
      <c r="F276" s="849">
        <v>1</v>
      </c>
      <c r="G276" s="849">
        <v>355</v>
      </c>
      <c r="H276" s="849"/>
      <c r="I276" s="849">
        <v>355</v>
      </c>
      <c r="J276" s="849"/>
      <c r="K276" s="849"/>
      <c r="L276" s="849"/>
      <c r="M276" s="849"/>
      <c r="N276" s="849">
        <v>1</v>
      </c>
      <c r="O276" s="849">
        <v>358</v>
      </c>
      <c r="P276" s="837"/>
      <c r="Q276" s="850">
        <v>358</v>
      </c>
    </row>
    <row r="277" spans="1:17" ht="14.45" customHeight="1" x14ac:dyDescent="0.2">
      <c r="A277" s="831" t="s">
        <v>6861</v>
      </c>
      <c r="B277" s="832" t="s">
        <v>6367</v>
      </c>
      <c r="C277" s="832" t="s">
        <v>6657</v>
      </c>
      <c r="D277" s="832" t="s">
        <v>6706</v>
      </c>
      <c r="E277" s="832" t="s">
        <v>6707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116</v>
      </c>
      <c r="P277" s="837"/>
      <c r="Q277" s="850">
        <v>116</v>
      </c>
    </row>
    <row r="278" spans="1:17" ht="14.45" customHeight="1" x14ac:dyDescent="0.2">
      <c r="A278" s="831" t="s">
        <v>6861</v>
      </c>
      <c r="B278" s="832" t="s">
        <v>6743</v>
      </c>
      <c r="C278" s="832" t="s">
        <v>6368</v>
      </c>
      <c r="D278" s="832" t="s">
        <v>6442</v>
      </c>
      <c r="E278" s="832" t="s">
        <v>6443</v>
      </c>
      <c r="F278" s="849">
        <v>0.17</v>
      </c>
      <c r="G278" s="849">
        <v>84.62</v>
      </c>
      <c r="H278" s="849"/>
      <c r="I278" s="849">
        <v>497.76470588235293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5" customHeight="1" x14ac:dyDescent="0.2">
      <c r="A279" s="831" t="s">
        <v>6861</v>
      </c>
      <c r="B279" s="832" t="s">
        <v>6743</v>
      </c>
      <c r="C279" s="832" t="s">
        <v>6368</v>
      </c>
      <c r="D279" s="832" t="s">
        <v>6492</v>
      </c>
      <c r="E279" s="832" t="s">
        <v>6493</v>
      </c>
      <c r="F279" s="849">
        <v>0.53</v>
      </c>
      <c r="G279" s="849">
        <v>379.31</v>
      </c>
      <c r="H279" s="849"/>
      <c r="I279" s="849">
        <v>715.67924528301887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6861</v>
      </c>
      <c r="B280" s="832" t="s">
        <v>6743</v>
      </c>
      <c r="C280" s="832" t="s">
        <v>6368</v>
      </c>
      <c r="D280" s="832" t="s">
        <v>6494</v>
      </c>
      <c r="E280" s="832" t="s">
        <v>6493</v>
      </c>
      <c r="F280" s="849">
        <v>1.8199999999999998</v>
      </c>
      <c r="G280" s="849">
        <v>2605.0500000000002</v>
      </c>
      <c r="H280" s="849"/>
      <c r="I280" s="849">
        <v>1431.346153846154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6861</v>
      </c>
      <c r="B281" s="832" t="s">
        <v>6743</v>
      </c>
      <c r="C281" s="832" t="s">
        <v>6368</v>
      </c>
      <c r="D281" s="832" t="s">
        <v>6502</v>
      </c>
      <c r="E281" s="832" t="s">
        <v>6503</v>
      </c>
      <c r="F281" s="849">
        <v>0.99</v>
      </c>
      <c r="G281" s="849">
        <v>323.26</v>
      </c>
      <c r="H281" s="849"/>
      <c r="I281" s="849">
        <v>326.52525252525254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5" customHeight="1" x14ac:dyDescent="0.2">
      <c r="A282" s="831" t="s">
        <v>6861</v>
      </c>
      <c r="B282" s="832" t="s">
        <v>6743</v>
      </c>
      <c r="C282" s="832" t="s">
        <v>6644</v>
      </c>
      <c r="D282" s="832" t="s">
        <v>6647</v>
      </c>
      <c r="E282" s="832" t="s">
        <v>6648</v>
      </c>
      <c r="F282" s="849">
        <v>1</v>
      </c>
      <c r="G282" s="849">
        <v>867</v>
      </c>
      <c r="H282" s="849"/>
      <c r="I282" s="849">
        <v>867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6861</v>
      </c>
      <c r="B283" s="832" t="s">
        <v>6743</v>
      </c>
      <c r="C283" s="832" t="s">
        <v>6657</v>
      </c>
      <c r="D283" s="832" t="s">
        <v>6666</v>
      </c>
      <c r="E283" s="832" t="s">
        <v>6667</v>
      </c>
      <c r="F283" s="849">
        <v>1</v>
      </c>
      <c r="G283" s="849">
        <v>37</v>
      </c>
      <c r="H283" s="849"/>
      <c r="I283" s="849">
        <v>37</v>
      </c>
      <c r="J283" s="849"/>
      <c r="K283" s="849"/>
      <c r="L283" s="849"/>
      <c r="M283" s="849"/>
      <c r="N283" s="849">
        <v>1</v>
      </c>
      <c r="O283" s="849">
        <v>38</v>
      </c>
      <c r="P283" s="837"/>
      <c r="Q283" s="850">
        <v>38</v>
      </c>
    </row>
    <row r="284" spans="1:17" ht="14.45" customHeight="1" x14ac:dyDescent="0.2">
      <c r="A284" s="831" t="s">
        <v>6861</v>
      </c>
      <c r="B284" s="832" t="s">
        <v>6743</v>
      </c>
      <c r="C284" s="832" t="s">
        <v>6657</v>
      </c>
      <c r="D284" s="832" t="s">
        <v>6674</v>
      </c>
      <c r="E284" s="832" t="s">
        <v>6675</v>
      </c>
      <c r="F284" s="849">
        <v>1</v>
      </c>
      <c r="G284" s="849">
        <v>177</v>
      </c>
      <c r="H284" s="849"/>
      <c r="I284" s="849">
        <v>177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6861</v>
      </c>
      <c r="B285" s="832" t="s">
        <v>6743</v>
      </c>
      <c r="C285" s="832" t="s">
        <v>6657</v>
      </c>
      <c r="D285" s="832" t="s">
        <v>6766</v>
      </c>
      <c r="E285" s="832" t="s">
        <v>6767</v>
      </c>
      <c r="F285" s="849">
        <v>1</v>
      </c>
      <c r="G285" s="849">
        <v>1242</v>
      </c>
      <c r="H285" s="849"/>
      <c r="I285" s="849">
        <v>1242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6861</v>
      </c>
      <c r="B286" s="832" t="s">
        <v>6743</v>
      </c>
      <c r="C286" s="832" t="s">
        <v>6657</v>
      </c>
      <c r="D286" s="832" t="s">
        <v>6680</v>
      </c>
      <c r="E286" s="832" t="s">
        <v>6681</v>
      </c>
      <c r="F286" s="849">
        <v>4</v>
      </c>
      <c r="G286" s="849">
        <v>972</v>
      </c>
      <c r="H286" s="849"/>
      <c r="I286" s="849">
        <v>243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6861</v>
      </c>
      <c r="B287" s="832" t="s">
        <v>6743</v>
      </c>
      <c r="C287" s="832" t="s">
        <v>6657</v>
      </c>
      <c r="D287" s="832" t="s">
        <v>6690</v>
      </c>
      <c r="E287" s="832" t="s">
        <v>6691</v>
      </c>
      <c r="F287" s="849">
        <v>1</v>
      </c>
      <c r="G287" s="849">
        <v>355</v>
      </c>
      <c r="H287" s="849"/>
      <c r="I287" s="849">
        <v>355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592</v>
      </c>
      <c r="B288" s="832" t="s">
        <v>6367</v>
      </c>
      <c r="C288" s="832" t="s">
        <v>6368</v>
      </c>
      <c r="D288" s="832" t="s">
        <v>6384</v>
      </c>
      <c r="E288" s="832" t="s">
        <v>2208</v>
      </c>
      <c r="F288" s="849">
        <v>0.93</v>
      </c>
      <c r="G288" s="849">
        <v>340.19</v>
      </c>
      <c r="H288" s="849"/>
      <c r="I288" s="849">
        <v>365.79569892473114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5" customHeight="1" x14ac:dyDescent="0.2">
      <c r="A289" s="831" t="s">
        <v>592</v>
      </c>
      <c r="B289" s="832" t="s">
        <v>6367</v>
      </c>
      <c r="C289" s="832" t="s">
        <v>6368</v>
      </c>
      <c r="D289" s="832" t="s">
        <v>6393</v>
      </c>
      <c r="E289" s="832" t="s">
        <v>6716</v>
      </c>
      <c r="F289" s="849">
        <v>-4.4408920985006262E-16</v>
      </c>
      <c r="G289" s="849">
        <v>-1.0913936421275139E-11</v>
      </c>
      <c r="H289" s="849">
        <v>0.75</v>
      </c>
      <c r="I289" s="849">
        <v>24576</v>
      </c>
      <c r="J289" s="849">
        <v>-4.4408920985006262E-16</v>
      </c>
      <c r="K289" s="849">
        <v>-1.4551915228366852E-11</v>
      </c>
      <c r="L289" s="849">
        <v>1</v>
      </c>
      <c r="M289" s="849">
        <v>32768</v>
      </c>
      <c r="N289" s="849">
        <v>0</v>
      </c>
      <c r="O289" s="849">
        <v>0</v>
      </c>
      <c r="P289" s="837">
        <v>0</v>
      </c>
      <c r="Q289" s="850"/>
    </row>
    <row r="290" spans="1:17" ht="14.45" customHeight="1" x14ac:dyDescent="0.2">
      <c r="A290" s="831" t="s">
        <v>592</v>
      </c>
      <c r="B290" s="832" t="s">
        <v>6367</v>
      </c>
      <c r="C290" s="832" t="s">
        <v>6368</v>
      </c>
      <c r="D290" s="832" t="s">
        <v>6393</v>
      </c>
      <c r="E290" s="832" t="s">
        <v>3205</v>
      </c>
      <c r="F290" s="849">
        <v>13.910000000000002</v>
      </c>
      <c r="G290" s="849">
        <v>196280.75</v>
      </c>
      <c r="H290" s="849">
        <v>1.192990810699436</v>
      </c>
      <c r="I290" s="849">
        <v>14110.765636232923</v>
      </c>
      <c r="J290" s="849">
        <v>11.809999999999999</v>
      </c>
      <c r="K290" s="849">
        <v>164528.29999999999</v>
      </c>
      <c r="L290" s="849">
        <v>1</v>
      </c>
      <c r="M290" s="849">
        <v>13931.270110076208</v>
      </c>
      <c r="N290" s="849">
        <v>29.73</v>
      </c>
      <c r="O290" s="849">
        <v>389985.31999999995</v>
      </c>
      <c r="P290" s="837">
        <v>2.3703236464486657</v>
      </c>
      <c r="Q290" s="850">
        <v>13117.568785738309</v>
      </c>
    </row>
    <row r="291" spans="1:17" ht="14.45" customHeight="1" x14ac:dyDescent="0.2">
      <c r="A291" s="831" t="s">
        <v>592</v>
      </c>
      <c r="B291" s="832" t="s">
        <v>6367</v>
      </c>
      <c r="C291" s="832" t="s">
        <v>6368</v>
      </c>
      <c r="D291" s="832" t="s">
        <v>6397</v>
      </c>
      <c r="E291" s="832" t="s">
        <v>6395</v>
      </c>
      <c r="F291" s="849">
        <v>3</v>
      </c>
      <c r="G291" s="849">
        <v>334339.58999999997</v>
      </c>
      <c r="H291" s="849"/>
      <c r="I291" s="849">
        <v>111446.52999999998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592</v>
      </c>
      <c r="B292" s="832" t="s">
        <v>6367</v>
      </c>
      <c r="C292" s="832" t="s">
        <v>6368</v>
      </c>
      <c r="D292" s="832" t="s">
        <v>6400</v>
      </c>
      <c r="E292" s="832" t="s">
        <v>4461</v>
      </c>
      <c r="F292" s="849">
        <v>5</v>
      </c>
      <c r="G292" s="849">
        <v>259237.24</v>
      </c>
      <c r="H292" s="849">
        <v>3.5285255005512526</v>
      </c>
      <c r="I292" s="849">
        <v>51847.447999999997</v>
      </c>
      <c r="J292" s="849">
        <v>2</v>
      </c>
      <c r="K292" s="849">
        <v>73469</v>
      </c>
      <c r="L292" s="849">
        <v>1</v>
      </c>
      <c r="M292" s="849">
        <v>36734.5</v>
      </c>
      <c r="N292" s="849">
        <v>1</v>
      </c>
      <c r="O292" s="849">
        <v>24022.2</v>
      </c>
      <c r="P292" s="837">
        <v>0.32697055901128369</v>
      </c>
      <c r="Q292" s="850">
        <v>24022.2</v>
      </c>
    </row>
    <row r="293" spans="1:17" ht="14.45" customHeight="1" x14ac:dyDescent="0.2">
      <c r="A293" s="831" t="s">
        <v>592</v>
      </c>
      <c r="B293" s="832" t="s">
        <v>6367</v>
      </c>
      <c r="C293" s="832" t="s">
        <v>6368</v>
      </c>
      <c r="D293" s="832" t="s">
        <v>6408</v>
      </c>
      <c r="E293" s="832" t="s">
        <v>6718</v>
      </c>
      <c r="F293" s="849">
        <v>0</v>
      </c>
      <c r="G293" s="849">
        <v>0</v>
      </c>
      <c r="H293" s="849">
        <v>0</v>
      </c>
      <c r="I293" s="849"/>
      <c r="J293" s="849">
        <v>1.1102230246251565E-16</v>
      </c>
      <c r="K293" s="849">
        <v>1.8189894035458565E-12</v>
      </c>
      <c r="L293" s="849">
        <v>1</v>
      </c>
      <c r="M293" s="849">
        <v>16384</v>
      </c>
      <c r="N293" s="849"/>
      <c r="O293" s="849"/>
      <c r="P293" s="837"/>
      <c r="Q293" s="850"/>
    </row>
    <row r="294" spans="1:17" ht="14.45" customHeight="1" x14ac:dyDescent="0.2">
      <c r="A294" s="831" t="s">
        <v>592</v>
      </c>
      <c r="B294" s="832" t="s">
        <v>6367</v>
      </c>
      <c r="C294" s="832" t="s">
        <v>6368</v>
      </c>
      <c r="D294" s="832" t="s">
        <v>6408</v>
      </c>
      <c r="E294" s="832" t="s">
        <v>2288</v>
      </c>
      <c r="F294" s="849">
        <v>2.11</v>
      </c>
      <c r="G294" s="849">
        <v>15132.06</v>
      </c>
      <c r="H294" s="849">
        <v>0.57972621338989072</v>
      </c>
      <c r="I294" s="849">
        <v>7171.5924170616117</v>
      </c>
      <c r="J294" s="849">
        <v>3.6399999999999997</v>
      </c>
      <c r="K294" s="849">
        <v>26102.080000000002</v>
      </c>
      <c r="L294" s="849">
        <v>1</v>
      </c>
      <c r="M294" s="849">
        <v>7170.9010989011003</v>
      </c>
      <c r="N294" s="849"/>
      <c r="O294" s="849"/>
      <c r="P294" s="837"/>
      <c r="Q294" s="850"/>
    </row>
    <row r="295" spans="1:17" ht="14.45" customHeight="1" x14ac:dyDescent="0.2">
      <c r="A295" s="831" t="s">
        <v>592</v>
      </c>
      <c r="B295" s="832" t="s">
        <v>6367</v>
      </c>
      <c r="C295" s="832" t="s">
        <v>6368</v>
      </c>
      <c r="D295" s="832" t="s">
        <v>6409</v>
      </c>
      <c r="E295" s="832" t="s">
        <v>6718</v>
      </c>
      <c r="F295" s="849">
        <v>0</v>
      </c>
      <c r="G295" s="849">
        <v>0</v>
      </c>
      <c r="H295" s="849">
        <v>0</v>
      </c>
      <c r="I295" s="849"/>
      <c r="J295" s="849">
        <v>-8.8817841970012523E-16</v>
      </c>
      <c r="K295" s="849">
        <v>-2.9103830456733704E-11</v>
      </c>
      <c r="L295" s="849">
        <v>1</v>
      </c>
      <c r="M295" s="849">
        <v>32768</v>
      </c>
      <c r="N295" s="849"/>
      <c r="O295" s="849"/>
      <c r="P295" s="837"/>
      <c r="Q295" s="850"/>
    </row>
    <row r="296" spans="1:17" ht="14.45" customHeight="1" x14ac:dyDescent="0.2">
      <c r="A296" s="831" t="s">
        <v>592</v>
      </c>
      <c r="B296" s="832" t="s">
        <v>6367</v>
      </c>
      <c r="C296" s="832" t="s">
        <v>6368</v>
      </c>
      <c r="D296" s="832" t="s">
        <v>6409</v>
      </c>
      <c r="E296" s="832" t="s">
        <v>2288</v>
      </c>
      <c r="F296" s="849">
        <v>3</v>
      </c>
      <c r="G296" s="849">
        <v>86059.89</v>
      </c>
      <c r="H296" s="849">
        <v>0.30644400652656067</v>
      </c>
      <c r="I296" s="849">
        <v>28686.63</v>
      </c>
      <c r="J296" s="849">
        <v>9.7900000000000009</v>
      </c>
      <c r="K296" s="849">
        <v>280833.98</v>
      </c>
      <c r="L296" s="849">
        <v>1</v>
      </c>
      <c r="M296" s="849">
        <v>28685.799795709903</v>
      </c>
      <c r="N296" s="849"/>
      <c r="O296" s="849"/>
      <c r="P296" s="837"/>
      <c r="Q296" s="850"/>
    </row>
    <row r="297" spans="1:17" ht="14.45" customHeight="1" x14ac:dyDescent="0.2">
      <c r="A297" s="831" t="s">
        <v>592</v>
      </c>
      <c r="B297" s="832" t="s">
        <v>6367</v>
      </c>
      <c r="C297" s="832" t="s">
        <v>6368</v>
      </c>
      <c r="D297" s="832" t="s">
        <v>6410</v>
      </c>
      <c r="E297" s="832" t="s">
        <v>6719</v>
      </c>
      <c r="F297" s="849">
        <v>0</v>
      </c>
      <c r="G297" s="849">
        <v>0</v>
      </c>
      <c r="H297" s="849"/>
      <c r="I297" s="849"/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592</v>
      </c>
      <c r="B298" s="832" t="s">
        <v>6367</v>
      </c>
      <c r="C298" s="832" t="s">
        <v>6368</v>
      </c>
      <c r="D298" s="832" t="s">
        <v>6410</v>
      </c>
      <c r="E298" s="832" t="s">
        <v>2298</v>
      </c>
      <c r="F298" s="849">
        <v>4.87</v>
      </c>
      <c r="G298" s="849">
        <v>24267.21</v>
      </c>
      <c r="H298" s="849"/>
      <c r="I298" s="849">
        <v>4983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592</v>
      </c>
      <c r="B299" s="832" t="s">
        <v>6367</v>
      </c>
      <c r="C299" s="832" t="s">
        <v>6368</v>
      </c>
      <c r="D299" s="832" t="s">
        <v>6412</v>
      </c>
      <c r="E299" s="832" t="s">
        <v>6721</v>
      </c>
      <c r="F299" s="849"/>
      <c r="G299" s="849"/>
      <c r="H299" s="849"/>
      <c r="I299" s="849"/>
      <c r="J299" s="849">
        <v>0</v>
      </c>
      <c r="K299" s="849">
        <v>0</v>
      </c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592</v>
      </c>
      <c r="B300" s="832" t="s">
        <v>6367</v>
      </c>
      <c r="C300" s="832" t="s">
        <v>6368</v>
      </c>
      <c r="D300" s="832" t="s">
        <v>6412</v>
      </c>
      <c r="E300" s="832" t="s">
        <v>3215</v>
      </c>
      <c r="F300" s="849"/>
      <c r="G300" s="849"/>
      <c r="H300" s="849"/>
      <c r="I300" s="849"/>
      <c r="J300" s="849">
        <v>4</v>
      </c>
      <c r="K300" s="849">
        <v>42149.96</v>
      </c>
      <c r="L300" s="849">
        <v>1</v>
      </c>
      <c r="M300" s="849">
        <v>10537.49</v>
      </c>
      <c r="N300" s="849"/>
      <c r="O300" s="849"/>
      <c r="P300" s="837"/>
      <c r="Q300" s="850"/>
    </row>
    <row r="301" spans="1:17" ht="14.45" customHeight="1" x14ac:dyDescent="0.2">
      <c r="A301" s="831" t="s">
        <v>592</v>
      </c>
      <c r="B301" s="832" t="s">
        <v>6367</v>
      </c>
      <c r="C301" s="832" t="s">
        <v>6368</v>
      </c>
      <c r="D301" s="832" t="s">
        <v>6439</v>
      </c>
      <c r="E301" s="832" t="s">
        <v>2816</v>
      </c>
      <c r="F301" s="849">
        <v>0.56999999999999995</v>
      </c>
      <c r="G301" s="849">
        <v>1341.15</v>
      </c>
      <c r="H301" s="849">
        <v>0.56999872497768711</v>
      </c>
      <c r="I301" s="849">
        <v>2352.8947368421054</v>
      </c>
      <c r="J301" s="849">
        <v>1</v>
      </c>
      <c r="K301" s="849">
        <v>2352.9</v>
      </c>
      <c r="L301" s="849">
        <v>1</v>
      </c>
      <c r="M301" s="849">
        <v>2352.9</v>
      </c>
      <c r="N301" s="849"/>
      <c r="O301" s="849"/>
      <c r="P301" s="837"/>
      <c r="Q301" s="850"/>
    </row>
    <row r="302" spans="1:17" ht="14.45" customHeight="1" x14ac:dyDescent="0.2">
      <c r="A302" s="831" t="s">
        <v>592</v>
      </c>
      <c r="B302" s="832" t="s">
        <v>6367</v>
      </c>
      <c r="C302" s="832" t="s">
        <v>6368</v>
      </c>
      <c r="D302" s="832" t="s">
        <v>6444</v>
      </c>
      <c r="E302" s="832" t="s">
        <v>6443</v>
      </c>
      <c r="F302" s="849">
        <v>0.55000000000000004</v>
      </c>
      <c r="G302" s="849">
        <v>91.26</v>
      </c>
      <c r="H302" s="849"/>
      <c r="I302" s="849">
        <v>165.92727272727274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5" customHeight="1" x14ac:dyDescent="0.2">
      <c r="A303" s="831" t="s">
        <v>592</v>
      </c>
      <c r="B303" s="832" t="s">
        <v>6367</v>
      </c>
      <c r="C303" s="832" t="s">
        <v>6368</v>
      </c>
      <c r="D303" s="832" t="s">
        <v>6449</v>
      </c>
      <c r="E303" s="832" t="s">
        <v>6448</v>
      </c>
      <c r="F303" s="849">
        <v>1.4</v>
      </c>
      <c r="G303" s="849">
        <v>2003.89</v>
      </c>
      <c r="H303" s="849"/>
      <c r="I303" s="849">
        <v>1431.3500000000001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5" customHeight="1" x14ac:dyDescent="0.2">
      <c r="A304" s="831" t="s">
        <v>592</v>
      </c>
      <c r="B304" s="832" t="s">
        <v>6367</v>
      </c>
      <c r="C304" s="832" t="s">
        <v>6368</v>
      </c>
      <c r="D304" s="832" t="s">
        <v>6471</v>
      </c>
      <c r="E304" s="832" t="s">
        <v>2831</v>
      </c>
      <c r="F304" s="849">
        <v>1</v>
      </c>
      <c r="G304" s="849">
        <v>4535.03</v>
      </c>
      <c r="H304" s="849">
        <v>0.45195415311726705</v>
      </c>
      <c r="I304" s="849">
        <v>4535.03</v>
      </c>
      <c r="J304" s="849">
        <v>9.8000000000000007</v>
      </c>
      <c r="K304" s="849">
        <v>10034.27</v>
      </c>
      <c r="L304" s="849">
        <v>1</v>
      </c>
      <c r="M304" s="849">
        <v>1023.9051020408162</v>
      </c>
      <c r="N304" s="849">
        <v>29.800000000000008</v>
      </c>
      <c r="O304" s="849">
        <v>17186.219999999998</v>
      </c>
      <c r="P304" s="837">
        <v>1.7127523975336518</v>
      </c>
      <c r="Q304" s="850">
        <v>576.71879194630844</v>
      </c>
    </row>
    <row r="305" spans="1:17" ht="14.45" customHeight="1" x14ac:dyDescent="0.2">
      <c r="A305" s="831" t="s">
        <v>592</v>
      </c>
      <c r="B305" s="832" t="s">
        <v>6367</v>
      </c>
      <c r="C305" s="832" t="s">
        <v>6368</v>
      </c>
      <c r="D305" s="832" t="s">
        <v>6472</v>
      </c>
      <c r="E305" s="832" t="s">
        <v>2831</v>
      </c>
      <c r="F305" s="849">
        <v>12</v>
      </c>
      <c r="G305" s="849">
        <v>80777.399999999994</v>
      </c>
      <c r="H305" s="849">
        <v>0.50874800128280673</v>
      </c>
      <c r="I305" s="849">
        <v>6731.45</v>
      </c>
      <c r="J305" s="849">
        <v>67.8</v>
      </c>
      <c r="K305" s="849">
        <v>158776.84</v>
      </c>
      <c r="L305" s="849">
        <v>1</v>
      </c>
      <c r="M305" s="849">
        <v>2341.8412979351033</v>
      </c>
      <c r="N305" s="849">
        <v>118.79999999999998</v>
      </c>
      <c r="O305" s="849">
        <v>63389.390000000014</v>
      </c>
      <c r="P305" s="837">
        <v>0.39923574496129294</v>
      </c>
      <c r="Q305" s="850">
        <v>533.58072390572408</v>
      </c>
    </row>
    <row r="306" spans="1:17" ht="14.45" customHeight="1" x14ac:dyDescent="0.2">
      <c r="A306" s="831" t="s">
        <v>592</v>
      </c>
      <c r="B306" s="832" t="s">
        <v>6367</v>
      </c>
      <c r="C306" s="832" t="s">
        <v>6368</v>
      </c>
      <c r="D306" s="832" t="s">
        <v>6473</v>
      </c>
      <c r="E306" s="832" t="s">
        <v>6474</v>
      </c>
      <c r="F306" s="849">
        <v>12</v>
      </c>
      <c r="G306" s="849">
        <v>34452</v>
      </c>
      <c r="H306" s="849"/>
      <c r="I306" s="849">
        <v>2871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5" customHeight="1" x14ac:dyDescent="0.2">
      <c r="A307" s="831" t="s">
        <v>592</v>
      </c>
      <c r="B307" s="832" t="s">
        <v>6367</v>
      </c>
      <c r="C307" s="832" t="s">
        <v>6368</v>
      </c>
      <c r="D307" s="832" t="s">
        <v>6483</v>
      </c>
      <c r="E307" s="832" t="s">
        <v>6482</v>
      </c>
      <c r="F307" s="849"/>
      <c r="G307" s="849"/>
      <c r="H307" s="849"/>
      <c r="I307" s="849"/>
      <c r="J307" s="849">
        <v>1</v>
      </c>
      <c r="K307" s="849">
        <v>72961.3</v>
      </c>
      <c r="L307" s="849">
        <v>1</v>
      </c>
      <c r="M307" s="849">
        <v>72961.3</v>
      </c>
      <c r="N307" s="849">
        <v>2</v>
      </c>
      <c r="O307" s="849">
        <v>145922.6</v>
      </c>
      <c r="P307" s="837">
        <v>2</v>
      </c>
      <c r="Q307" s="850">
        <v>72961.3</v>
      </c>
    </row>
    <row r="308" spans="1:17" ht="14.45" customHeight="1" x14ac:dyDescent="0.2">
      <c r="A308" s="831" t="s">
        <v>592</v>
      </c>
      <c r="B308" s="832" t="s">
        <v>6367</v>
      </c>
      <c r="C308" s="832" t="s">
        <v>6368</v>
      </c>
      <c r="D308" s="832" t="s">
        <v>6487</v>
      </c>
      <c r="E308" s="832" t="s">
        <v>6488</v>
      </c>
      <c r="F308" s="849"/>
      <c r="G308" s="849"/>
      <c r="H308" s="849"/>
      <c r="I308" s="849"/>
      <c r="J308" s="849">
        <v>1</v>
      </c>
      <c r="K308" s="849">
        <v>1058.74</v>
      </c>
      <c r="L308" s="849">
        <v>1</v>
      </c>
      <c r="M308" s="849">
        <v>1058.74</v>
      </c>
      <c r="N308" s="849"/>
      <c r="O308" s="849"/>
      <c r="P308" s="837"/>
      <c r="Q308" s="850"/>
    </row>
    <row r="309" spans="1:17" ht="14.45" customHeight="1" x14ac:dyDescent="0.2">
      <c r="A309" s="831" t="s">
        <v>592</v>
      </c>
      <c r="B309" s="832" t="s">
        <v>6367</v>
      </c>
      <c r="C309" s="832" t="s">
        <v>6368</v>
      </c>
      <c r="D309" s="832" t="s">
        <v>6489</v>
      </c>
      <c r="E309" s="832" t="s">
        <v>6488</v>
      </c>
      <c r="F309" s="849">
        <v>0.76</v>
      </c>
      <c r="G309" s="849">
        <v>274.64</v>
      </c>
      <c r="H309" s="849"/>
      <c r="I309" s="849">
        <v>361.36842105263156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592</v>
      </c>
      <c r="B310" s="832" t="s">
        <v>6367</v>
      </c>
      <c r="C310" s="832" t="s">
        <v>6368</v>
      </c>
      <c r="D310" s="832" t="s">
        <v>6490</v>
      </c>
      <c r="E310" s="832" t="s">
        <v>6488</v>
      </c>
      <c r="F310" s="849">
        <v>0.45</v>
      </c>
      <c r="G310" s="849">
        <v>54.2</v>
      </c>
      <c r="H310" s="849"/>
      <c r="I310" s="849">
        <v>120.44444444444444</v>
      </c>
      <c r="J310" s="849"/>
      <c r="K310" s="849"/>
      <c r="L310" s="849"/>
      <c r="M310" s="849"/>
      <c r="N310" s="849">
        <v>0.64</v>
      </c>
      <c r="O310" s="849">
        <v>50.69</v>
      </c>
      <c r="P310" s="837"/>
      <c r="Q310" s="850">
        <v>79.203125</v>
      </c>
    </row>
    <row r="311" spans="1:17" ht="14.45" customHeight="1" x14ac:dyDescent="0.2">
      <c r="A311" s="831" t="s">
        <v>592</v>
      </c>
      <c r="B311" s="832" t="s">
        <v>6367</v>
      </c>
      <c r="C311" s="832" t="s">
        <v>6368</v>
      </c>
      <c r="D311" s="832" t="s">
        <v>6491</v>
      </c>
      <c r="E311" s="832" t="s">
        <v>6488</v>
      </c>
      <c r="F311" s="849"/>
      <c r="G311" s="849"/>
      <c r="H311" s="849"/>
      <c r="I311" s="849"/>
      <c r="J311" s="849">
        <v>0.39</v>
      </c>
      <c r="K311" s="849">
        <v>550.54</v>
      </c>
      <c r="L311" s="849">
        <v>1</v>
      </c>
      <c r="M311" s="849">
        <v>1411.6410256410254</v>
      </c>
      <c r="N311" s="849">
        <v>1</v>
      </c>
      <c r="O311" s="849">
        <v>734.8</v>
      </c>
      <c r="P311" s="837">
        <v>1.3346895775057217</v>
      </c>
      <c r="Q311" s="850">
        <v>734.8</v>
      </c>
    </row>
    <row r="312" spans="1:17" ht="14.45" customHeight="1" x14ac:dyDescent="0.2">
      <c r="A312" s="831" t="s">
        <v>592</v>
      </c>
      <c r="B312" s="832" t="s">
        <v>6367</v>
      </c>
      <c r="C312" s="832" t="s">
        <v>6368</v>
      </c>
      <c r="D312" s="832" t="s">
        <v>6492</v>
      </c>
      <c r="E312" s="832" t="s">
        <v>6493</v>
      </c>
      <c r="F312" s="849"/>
      <c r="G312" s="849"/>
      <c r="H312" s="849"/>
      <c r="I312" s="849"/>
      <c r="J312" s="849"/>
      <c r="K312" s="849"/>
      <c r="L312" s="849"/>
      <c r="M312" s="849"/>
      <c r="N312" s="849">
        <v>0.56999999999999995</v>
      </c>
      <c r="O312" s="849">
        <v>59.47</v>
      </c>
      <c r="P312" s="837"/>
      <c r="Q312" s="850">
        <v>104.33333333333334</v>
      </c>
    </row>
    <row r="313" spans="1:17" ht="14.45" customHeight="1" x14ac:dyDescent="0.2">
      <c r="A313" s="831" t="s">
        <v>592</v>
      </c>
      <c r="B313" s="832" t="s">
        <v>6367</v>
      </c>
      <c r="C313" s="832" t="s">
        <v>6368</v>
      </c>
      <c r="D313" s="832" t="s">
        <v>6494</v>
      </c>
      <c r="E313" s="832" t="s">
        <v>6493</v>
      </c>
      <c r="F313" s="849"/>
      <c r="G313" s="849"/>
      <c r="H313" s="849"/>
      <c r="I313" s="849"/>
      <c r="J313" s="849"/>
      <c r="K313" s="849"/>
      <c r="L313" s="849"/>
      <c r="M313" s="849"/>
      <c r="N313" s="849">
        <v>3.26</v>
      </c>
      <c r="O313" s="849">
        <v>585.16999999999996</v>
      </c>
      <c r="P313" s="837"/>
      <c r="Q313" s="850">
        <v>179.5</v>
      </c>
    </row>
    <row r="314" spans="1:17" ht="14.45" customHeight="1" x14ac:dyDescent="0.2">
      <c r="A314" s="831" t="s">
        <v>592</v>
      </c>
      <c r="B314" s="832" t="s">
        <v>6367</v>
      </c>
      <c r="C314" s="832" t="s">
        <v>6368</v>
      </c>
      <c r="D314" s="832" t="s">
        <v>6500</v>
      </c>
      <c r="E314" s="832" t="s">
        <v>6727</v>
      </c>
      <c r="F314" s="849"/>
      <c r="G314" s="849"/>
      <c r="H314" s="849"/>
      <c r="I314" s="849"/>
      <c r="J314" s="849">
        <v>0</v>
      </c>
      <c r="K314" s="849">
        <v>0</v>
      </c>
      <c r="L314" s="849"/>
      <c r="M314" s="849"/>
      <c r="N314" s="849">
        <v>0</v>
      </c>
      <c r="O314" s="849">
        <v>0</v>
      </c>
      <c r="P314" s="837"/>
      <c r="Q314" s="850"/>
    </row>
    <row r="315" spans="1:17" ht="14.45" customHeight="1" x14ac:dyDescent="0.2">
      <c r="A315" s="831" t="s">
        <v>592</v>
      </c>
      <c r="B315" s="832" t="s">
        <v>6367</v>
      </c>
      <c r="C315" s="832" t="s">
        <v>6368</v>
      </c>
      <c r="D315" s="832" t="s">
        <v>6500</v>
      </c>
      <c r="E315" s="832" t="s">
        <v>6501</v>
      </c>
      <c r="F315" s="849"/>
      <c r="G315" s="849"/>
      <c r="H315" s="849"/>
      <c r="I315" s="849"/>
      <c r="J315" s="849">
        <v>7</v>
      </c>
      <c r="K315" s="849">
        <v>539000</v>
      </c>
      <c r="L315" s="849">
        <v>1</v>
      </c>
      <c r="M315" s="849">
        <v>77000</v>
      </c>
      <c r="N315" s="849">
        <v>11</v>
      </c>
      <c r="O315" s="849">
        <v>835575.64</v>
      </c>
      <c r="P315" s="837">
        <v>1.5502330983302413</v>
      </c>
      <c r="Q315" s="850">
        <v>75961.421818181814</v>
      </c>
    </row>
    <row r="316" spans="1:17" ht="14.45" customHeight="1" x14ac:dyDescent="0.2">
      <c r="A316" s="831" t="s">
        <v>592</v>
      </c>
      <c r="B316" s="832" t="s">
        <v>6367</v>
      </c>
      <c r="C316" s="832" t="s">
        <v>6368</v>
      </c>
      <c r="D316" s="832" t="s">
        <v>6502</v>
      </c>
      <c r="E316" s="832" t="s">
        <v>6503</v>
      </c>
      <c r="F316" s="849"/>
      <c r="G316" s="849"/>
      <c r="H316" s="849"/>
      <c r="I316" s="849"/>
      <c r="J316" s="849"/>
      <c r="K316" s="849"/>
      <c r="L316" s="849"/>
      <c r="M316" s="849"/>
      <c r="N316" s="849">
        <v>0.85</v>
      </c>
      <c r="O316" s="849">
        <v>135.30000000000001</v>
      </c>
      <c r="P316" s="837"/>
      <c r="Q316" s="850">
        <v>159.1764705882353</v>
      </c>
    </row>
    <row r="317" spans="1:17" ht="14.45" customHeight="1" x14ac:dyDescent="0.2">
      <c r="A317" s="831" t="s">
        <v>592</v>
      </c>
      <c r="B317" s="832" t="s">
        <v>6367</v>
      </c>
      <c r="C317" s="832" t="s">
        <v>6368</v>
      </c>
      <c r="D317" s="832" t="s">
        <v>6504</v>
      </c>
      <c r="E317" s="832" t="s">
        <v>6716</v>
      </c>
      <c r="F317" s="849"/>
      <c r="G317" s="849"/>
      <c r="H317" s="849"/>
      <c r="I317" s="849"/>
      <c r="J317" s="849">
        <v>0</v>
      </c>
      <c r="K317" s="849">
        <v>0</v>
      </c>
      <c r="L317" s="849"/>
      <c r="M317" s="849"/>
      <c r="N317" s="849">
        <v>0</v>
      </c>
      <c r="O317" s="849">
        <v>0</v>
      </c>
      <c r="P317" s="837"/>
      <c r="Q317" s="850"/>
    </row>
    <row r="318" spans="1:17" ht="14.45" customHeight="1" x14ac:dyDescent="0.2">
      <c r="A318" s="831" t="s">
        <v>592</v>
      </c>
      <c r="B318" s="832" t="s">
        <v>6367</v>
      </c>
      <c r="C318" s="832" t="s">
        <v>6368</v>
      </c>
      <c r="D318" s="832" t="s">
        <v>6504</v>
      </c>
      <c r="E318" s="832" t="s">
        <v>3205</v>
      </c>
      <c r="F318" s="849"/>
      <c r="G318" s="849"/>
      <c r="H318" s="849"/>
      <c r="I318" s="849"/>
      <c r="J318" s="849">
        <v>1</v>
      </c>
      <c r="K318" s="849">
        <v>39546.32</v>
      </c>
      <c r="L318" s="849">
        <v>1</v>
      </c>
      <c r="M318" s="849">
        <v>39546.32</v>
      </c>
      <c r="N318" s="849">
        <v>1</v>
      </c>
      <c r="O318" s="849">
        <v>39474.21</v>
      </c>
      <c r="P318" s="837">
        <v>0.99817656864153226</v>
      </c>
      <c r="Q318" s="850">
        <v>39474.21</v>
      </c>
    </row>
    <row r="319" spans="1:17" ht="14.45" customHeight="1" x14ac:dyDescent="0.2">
      <c r="A319" s="831" t="s">
        <v>592</v>
      </c>
      <c r="B319" s="832" t="s">
        <v>6367</v>
      </c>
      <c r="C319" s="832" t="s">
        <v>6368</v>
      </c>
      <c r="D319" s="832" t="s">
        <v>6505</v>
      </c>
      <c r="E319" s="832" t="s">
        <v>2816</v>
      </c>
      <c r="F319" s="849"/>
      <c r="G319" s="849"/>
      <c r="H319" s="849"/>
      <c r="I319" s="849"/>
      <c r="J319" s="849"/>
      <c r="K319" s="849"/>
      <c r="L319" s="849"/>
      <c r="M319" s="849"/>
      <c r="N319" s="849">
        <v>0.62</v>
      </c>
      <c r="O319" s="849">
        <v>56.2</v>
      </c>
      <c r="P319" s="837"/>
      <c r="Q319" s="850">
        <v>90.645161290322591</v>
      </c>
    </row>
    <row r="320" spans="1:17" ht="14.45" customHeight="1" x14ac:dyDescent="0.2">
      <c r="A320" s="831" t="s">
        <v>592</v>
      </c>
      <c r="B320" s="832" t="s">
        <v>6367</v>
      </c>
      <c r="C320" s="832" t="s">
        <v>6368</v>
      </c>
      <c r="D320" s="832" t="s">
        <v>6536</v>
      </c>
      <c r="E320" s="832" t="s">
        <v>6443</v>
      </c>
      <c r="F320" s="849">
        <v>1</v>
      </c>
      <c r="G320" s="849">
        <v>639.37</v>
      </c>
      <c r="H320" s="849"/>
      <c r="I320" s="849">
        <v>639.37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592</v>
      </c>
      <c r="B321" s="832" t="s">
        <v>6367</v>
      </c>
      <c r="C321" s="832" t="s">
        <v>6368</v>
      </c>
      <c r="D321" s="832" t="s">
        <v>6537</v>
      </c>
      <c r="E321" s="832" t="s">
        <v>6731</v>
      </c>
      <c r="F321" s="849"/>
      <c r="G321" s="849"/>
      <c r="H321" s="849"/>
      <c r="I321" s="849"/>
      <c r="J321" s="849"/>
      <c r="K321" s="849"/>
      <c r="L321" s="849"/>
      <c r="M321" s="849"/>
      <c r="N321" s="849">
        <v>0</v>
      </c>
      <c r="O321" s="849">
        <v>0</v>
      </c>
      <c r="P321" s="837"/>
      <c r="Q321" s="850"/>
    </row>
    <row r="322" spans="1:17" ht="14.45" customHeight="1" x14ac:dyDescent="0.2">
      <c r="A322" s="831" t="s">
        <v>592</v>
      </c>
      <c r="B322" s="832" t="s">
        <v>6367</v>
      </c>
      <c r="C322" s="832" t="s">
        <v>6368</v>
      </c>
      <c r="D322" s="832" t="s">
        <v>6537</v>
      </c>
      <c r="E322" s="832" t="s">
        <v>3181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120000</v>
      </c>
      <c r="P322" s="837"/>
      <c r="Q322" s="850">
        <v>120000</v>
      </c>
    </row>
    <row r="323" spans="1:17" ht="14.45" customHeight="1" x14ac:dyDescent="0.2">
      <c r="A323" s="831" t="s">
        <v>592</v>
      </c>
      <c r="B323" s="832" t="s">
        <v>6367</v>
      </c>
      <c r="C323" s="832" t="s">
        <v>6368</v>
      </c>
      <c r="D323" s="832" t="s">
        <v>6547</v>
      </c>
      <c r="E323" s="832" t="s">
        <v>2337</v>
      </c>
      <c r="F323" s="849"/>
      <c r="G323" s="849"/>
      <c r="H323" s="849"/>
      <c r="I323" s="849"/>
      <c r="J323" s="849">
        <v>3.46</v>
      </c>
      <c r="K323" s="849">
        <v>33814.979999999996</v>
      </c>
      <c r="L323" s="849">
        <v>1</v>
      </c>
      <c r="M323" s="849">
        <v>9773.1156069364151</v>
      </c>
      <c r="N323" s="849">
        <v>3.8000000000000003</v>
      </c>
      <c r="O323" s="849">
        <v>33331.96</v>
      </c>
      <c r="P323" s="837">
        <v>0.98571579814626542</v>
      </c>
      <c r="Q323" s="850">
        <v>8771.5684210526306</v>
      </c>
    </row>
    <row r="324" spans="1:17" ht="14.45" customHeight="1" x14ac:dyDescent="0.2">
      <c r="A324" s="831" t="s">
        <v>592</v>
      </c>
      <c r="B324" s="832" t="s">
        <v>6367</v>
      </c>
      <c r="C324" s="832" t="s">
        <v>6368</v>
      </c>
      <c r="D324" s="832" t="s">
        <v>6564</v>
      </c>
      <c r="E324" s="832" t="s">
        <v>2337</v>
      </c>
      <c r="F324" s="849">
        <v>2</v>
      </c>
      <c r="G324" s="849">
        <v>77760.320000000007</v>
      </c>
      <c r="H324" s="849">
        <v>0.79779245498277629</v>
      </c>
      <c r="I324" s="849">
        <v>38880.160000000003</v>
      </c>
      <c r="J324" s="849">
        <v>4</v>
      </c>
      <c r="K324" s="849">
        <v>97469.359999999986</v>
      </c>
      <c r="L324" s="849">
        <v>1</v>
      </c>
      <c r="M324" s="849">
        <v>24367.339999999997</v>
      </c>
      <c r="N324" s="849">
        <v>4.2</v>
      </c>
      <c r="O324" s="849">
        <v>92064.84</v>
      </c>
      <c r="P324" s="837">
        <v>0.94455160062608401</v>
      </c>
      <c r="Q324" s="850">
        <v>21920.199999999997</v>
      </c>
    </row>
    <row r="325" spans="1:17" ht="14.45" customHeight="1" x14ac:dyDescent="0.2">
      <c r="A325" s="831" t="s">
        <v>592</v>
      </c>
      <c r="B325" s="832" t="s">
        <v>6367</v>
      </c>
      <c r="C325" s="832" t="s">
        <v>6368</v>
      </c>
      <c r="D325" s="832" t="s">
        <v>6566</v>
      </c>
      <c r="E325" s="832" t="s">
        <v>779</v>
      </c>
      <c r="F325" s="849"/>
      <c r="G325" s="849"/>
      <c r="H325" s="849"/>
      <c r="I325" s="849"/>
      <c r="J325" s="849"/>
      <c r="K325" s="849"/>
      <c r="L325" s="849"/>
      <c r="M325" s="849"/>
      <c r="N325" s="849">
        <v>0</v>
      </c>
      <c r="O325" s="849">
        <v>0</v>
      </c>
      <c r="P325" s="837"/>
      <c r="Q325" s="850"/>
    </row>
    <row r="326" spans="1:17" ht="14.45" customHeight="1" x14ac:dyDescent="0.2">
      <c r="A326" s="831" t="s">
        <v>592</v>
      </c>
      <c r="B326" s="832" t="s">
        <v>6367</v>
      </c>
      <c r="C326" s="832" t="s">
        <v>6368</v>
      </c>
      <c r="D326" s="832" t="s">
        <v>6567</v>
      </c>
      <c r="E326" s="832" t="s">
        <v>6568</v>
      </c>
      <c r="F326" s="849"/>
      <c r="G326" s="849"/>
      <c r="H326" s="849"/>
      <c r="I326" s="849"/>
      <c r="J326" s="849">
        <v>0</v>
      </c>
      <c r="K326" s="849">
        <v>0</v>
      </c>
      <c r="L326" s="849"/>
      <c r="M326" s="849"/>
      <c r="N326" s="849"/>
      <c r="O326" s="849"/>
      <c r="P326" s="837"/>
      <c r="Q326" s="850"/>
    </row>
    <row r="327" spans="1:17" ht="14.45" customHeight="1" x14ac:dyDescent="0.2">
      <c r="A327" s="831" t="s">
        <v>592</v>
      </c>
      <c r="B327" s="832" t="s">
        <v>6367</v>
      </c>
      <c r="C327" s="832" t="s">
        <v>6368</v>
      </c>
      <c r="D327" s="832" t="s">
        <v>6580</v>
      </c>
      <c r="E327" s="832" t="s">
        <v>928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213.18</v>
      </c>
      <c r="P327" s="837"/>
      <c r="Q327" s="850">
        <v>213.18</v>
      </c>
    </row>
    <row r="328" spans="1:17" ht="14.45" customHeight="1" x14ac:dyDescent="0.2">
      <c r="A328" s="831" t="s">
        <v>592</v>
      </c>
      <c r="B328" s="832" t="s">
        <v>6367</v>
      </c>
      <c r="C328" s="832" t="s">
        <v>6368</v>
      </c>
      <c r="D328" s="832" t="s">
        <v>6581</v>
      </c>
      <c r="E328" s="832" t="s">
        <v>928</v>
      </c>
      <c r="F328" s="849"/>
      <c r="G328" s="849"/>
      <c r="H328" s="849"/>
      <c r="I328" s="849"/>
      <c r="J328" s="849"/>
      <c r="K328" s="849"/>
      <c r="L328" s="849"/>
      <c r="M328" s="849"/>
      <c r="N328" s="849">
        <v>3</v>
      </c>
      <c r="O328" s="849">
        <v>218.79</v>
      </c>
      <c r="P328" s="837"/>
      <c r="Q328" s="850">
        <v>72.929999999999993</v>
      </c>
    </row>
    <row r="329" spans="1:17" ht="14.45" customHeight="1" x14ac:dyDescent="0.2">
      <c r="A329" s="831" t="s">
        <v>592</v>
      </c>
      <c r="B329" s="832" t="s">
        <v>6367</v>
      </c>
      <c r="C329" s="832" t="s">
        <v>6368</v>
      </c>
      <c r="D329" s="832" t="s">
        <v>6582</v>
      </c>
      <c r="E329" s="832" t="s">
        <v>2217</v>
      </c>
      <c r="F329" s="849"/>
      <c r="G329" s="849"/>
      <c r="H329" s="849"/>
      <c r="I329" s="849"/>
      <c r="J329" s="849"/>
      <c r="K329" s="849"/>
      <c r="L329" s="849"/>
      <c r="M329" s="849"/>
      <c r="N329" s="849">
        <v>1.01</v>
      </c>
      <c r="O329" s="849">
        <v>3150.04</v>
      </c>
      <c r="P329" s="837"/>
      <c r="Q329" s="850">
        <v>3118.8514851485147</v>
      </c>
    </row>
    <row r="330" spans="1:17" ht="14.45" customHeight="1" x14ac:dyDescent="0.2">
      <c r="A330" s="831" t="s">
        <v>592</v>
      </c>
      <c r="B330" s="832" t="s">
        <v>6367</v>
      </c>
      <c r="C330" s="832" t="s">
        <v>6368</v>
      </c>
      <c r="D330" s="832" t="s">
        <v>6589</v>
      </c>
      <c r="E330" s="832" t="s">
        <v>2235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15123.9</v>
      </c>
      <c r="P330" s="837"/>
      <c r="Q330" s="850">
        <v>15123.9</v>
      </c>
    </row>
    <row r="331" spans="1:17" ht="14.45" customHeight="1" x14ac:dyDescent="0.2">
      <c r="A331" s="831" t="s">
        <v>592</v>
      </c>
      <c r="B331" s="832" t="s">
        <v>6367</v>
      </c>
      <c r="C331" s="832" t="s">
        <v>6368</v>
      </c>
      <c r="D331" s="832" t="s">
        <v>6591</v>
      </c>
      <c r="E331" s="832" t="s">
        <v>793</v>
      </c>
      <c r="F331" s="849"/>
      <c r="G331" s="849"/>
      <c r="H331" s="849"/>
      <c r="I331" s="849"/>
      <c r="J331" s="849"/>
      <c r="K331" s="849"/>
      <c r="L331" s="849"/>
      <c r="M331" s="849"/>
      <c r="N331" s="849">
        <v>1.23</v>
      </c>
      <c r="O331" s="849">
        <v>354.36</v>
      </c>
      <c r="P331" s="837"/>
      <c r="Q331" s="850">
        <v>288.09756097560978</v>
      </c>
    </row>
    <row r="332" spans="1:17" ht="14.45" customHeight="1" x14ac:dyDescent="0.2">
      <c r="A332" s="831" t="s">
        <v>592</v>
      </c>
      <c r="B332" s="832" t="s">
        <v>6367</v>
      </c>
      <c r="C332" s="832" t="s">
        <v>6368</v>
      </c>
      <c r="D332" s="832" t="s">
        <v>6592</v>
      </c>
      <c r="E332" s="832" t="s">
        <v>1146</v>
      </c>
      <c r="F332" s="849"/>
      <c r="G332" s="849"/>
      <c r="H332" s="849"/>
      <c r="I332" s="849"/>
      <c r="J332" s="849"/>
      <c r="K332" s="849"/>
      <c r="L332" s="849"/>
      <c r="M332" s="849"/>
      <c r="N332" s="849">
        <v>2</v>
      </c>
      <c r="O332" s="849">
        <v>372.18</v>
      </c>
      <c r="P332" s="837"/>
      <c r="Q332" s="850">
        <v>186.09</v>
      </c>
    </row>
    <row r="333" spans="1:17" ht="14.45" customHeight="1" x14ac:dyDescent="0.2">
      <c r="A333" s="831" t="s">
        <v>592</v>
      </c>
      <c r="B333" s="832" t="s">
        <v>6367</v>
      </c>
      <c r="C333" s="832" t="s">
        <v>6368</v>
      </c>
      <c r="D333" s="832" t="s">
        <v>6595</v>
      </c>
      <c r="E333" s="832" t="s">
        <v>1146</v>
      </c>
      <c r="F333" s="849"/>
      <c r="G333" s="849"/>
      <c r="H333" s="849"/>
      <c r="I333" s="849"/>
      <c r="J333" s="849"/>
      <c r="K333" s="849"/>
      <c r="L333" s="849"/>
      <c r="M333" s="849"/>
      <c r="N333" s="849">
        <v>0.48</v>
      </c>
      <c r="O333" s="849">
        <v>46.82</v>
      </c>
      <c r="P333" s="837"/>
      <c r="Q333" s="850">
        <v>97.541666666666671</v>
      </c>
    </row>
    <row r="334" spans="1:17" ht="14.45" customHeight="1" x14ac:dyDescent="0.2">
      <c r="A334" s="831" t="s">
        <v>592</v>
      </c>
      <c r="B334" s="832" t="s">
        <v>6367</v>
      </c>
      <c r="C334" s="832" t="s">
        <v>6368</v>
      </c>
      <c r="D334" s="832" t="s">
        <v>6596</v>
      </c>
      <c r="E334" s="832" t="s">
        <v>1146</v>
      </c>
      <c r="F334" s="849"/>
      <c r="G334" s="849"/>
      <c r="H334" s="849"/>
      <c r="I334" s="849"/>
      <c r="J334" s="849"/>
      <c r="K334" s="849"/>
      <c r="L334" s="849"/>
      <c r="M334" s="849"/>
      <c r="N334" s="849">
        <v>0.09</v>
      </c>
      <c r="O334" s="849">
        <v>37.909999999999997</v>
      </c>
      <c r="P334" s="837"/>
      <c r="Q334" s="850">
        <v>421.22222222222217</v>
      </c>
    </row>
    <row r="335" spans="1:17" ht="14.45" customHeight="1" x14ac:dyDescent="0.2">
      <c r="A335" s="831" t="s">
        <v>592</v>
      </c>
      <c r="B335" s="832" t="s">
        <v>6367</v>
      </c>
      <c r="C335" s="832" t="s">
        <v>6368</v>
      </c>
      <c r="D335" s="832" t="s">
        <v>6600</v>
      </c>
      <c r="E335" s="832" t="s">
        <v>2816</v>
      </c>
      <c r="F335" s="849"/>
      <c r="G335" s="849"/>
      <c r="H335" s="849"/>
      <c r="I335" s="849"/>
      <c r="J335" s="849"/>
      <c r="K335" s="849"/>
      <c r="L335" s="849"/>
      <c r="M335" s="849"/>
      <c r="N335" s="849">
        <v>1.07</v>
      </c>
      <c r="O335" s="849">
        <v>507.47</v>
      </c>
      <c r="P335" s="837"/>
      <c r="Q335" s="850">
        <v>474.27102803738319</v>
      </c>
    </row>
    <row r="336" spans="1:17" ht="14.45" customHeight="1" x14ac:dyDescent="0.2">
      <c r="A336" s="831" t="s">
        <v>592</v>
      </c>
      <c r="B336" s="832" t="s">
        <v>6367</v>
      </c>
      <c r="C336" s="832" t="s">
        <v>6368</v>
      </c>
      <c r="D336" s="832" t="s">
        <v>6604</v>
      </c>
      <c r="E336" s="832" t="s">
        <v>6605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3300.05</v>
      </c>
      <c r="P336" s="837"/>
      <c r="Q336" s="850">
        <v>3300.05</v>
      </c>
    </row>
    <row r="337" spans="1:17" ht="14.45" customHeight="1" x14ac:dyDescent="0.2">
      <c r="A337" s="831" t="s">
        <v>592</v>
      </c>
      <c r="B337" s="832" t="s">
        <v>6367</v>
      </c>
      <c r="C337" s="832" t="s">
        <v>6368</v>
      </c>
      <c r="D337" s="832" t="s">
        <v>6604</v>
      </c>
      <c r="E337" s="832" t="s">
        <v>6739</v>
      </c>
      <c r="F337" s="849"/>
      <c r="G337" s="849"/>
      <c r="H337" s="849"/>
      <c r="I337" s="849"/>
      <c r="J337" s="849"/>
      <c r="K337" s="849"/>
      <c r="L337" s="849"/>
      <c r="M337" s="849"/>
      <c r="N337" s="849">
        <v>0</v>
      </c>
      <c r="O337" s="849">
        <v>0</v>
      </c>
      <c r="P337" s="837"/>
      <c r="Q337" s="850"/>
    </row>
    <row r="338" spans="1:17" ht="14.45" customHeight="1" x14ac:dyDescent="0.2">
      <c r="A338" s="831" t="s">
        <v>592</v>
      </c>
      <c r="B338" s="832" t="s">
        <v>6367</v>
      </c>
      <c r="C338" s="832" t="s">
        <v>6368</v>
      </c>
      <c r="D338" s="832" t="s">
        <v>6862</v>
      </c>
      <c r="E338" s="832" t="s">
        <v>6863</v>
      </c>
      <c r="F338" s="849"/>
      <c r="G338" s="849"/>
      <c r="H338" s="849"/>
      <c r="I338" s="849"/>
      <c r="J338" s="849"/>
      <c r="K338" s="849"/>
      <c r="L338" s="849"/>
      <c r="M338" s="849"/>
      <c r="N338" s="849">
        <v>3.5</v>
      </c>
      <c r="O338" s="849">
        <v>32754.63</v>
      </c>
      <c r="P338" s="837"/>
      <c r="Q338" s="850">
        <v>9358.4657142857141</v>
      </c>
    </row>
    <row r="339" spans="1:17" ht="14.45" customHeight="1" x14ac:dyDescent="0.2">
      <c r="A339" s="831" t="s">
        <v>592</v>
      </c>
      <c r="B339" s="832" t="s">
        <v>6367</v>
      </c>
      <c r="C339" s="832" t="s">
        <v>6368</v>
      </c>
      <c r="D339" s="832" t="s">
        <v>6864</v>
      </c>
      <c r="E339" s="832" t="s">
        <v>6863</v>
      </c>
      <c r="F339" s="849"/>
      <c r="G339" s="849"/>
      <c r="H339" s="849"/>
      <c r="I339" s="849"/>
      <c r="J339" s="849"/>
      <c r="K339" s="849"/>
      <c r="L339" s="849"/>
      <c r="M339" s="849"/>
      <c r="N339" s="849">
        <v>1.1499999999999999</v>
      </c>
      <c r="O339" s="849">
        <v>5381.1</v>
      </c>
      <c r="P339" s="837"/>
      <c r="Q339" s="850">
        <v>4679.2173913043489</v>
      </c>
    </row>
    <row r="340" spans="1:17" ht="14.45" customHeight="1" x14ac:dyDescent="0.2">
      <c r="A340" s="831" t="s">
        <v>592</v>
      </c>
      <c r="B340" s="832" t="s">
        <v>6367</v>
      </c>
      <c r="C340" s="832" t="s">
        <v>6368</v>
      </c>
      <c r="D340" s="832" t="s">
        <v>6618</v>
      </c>
      <c r="E340" s="832" t="s">
        <v>2337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52608.3</v>
      </c>
      <c r="P340" s="837"/>
      <c r="Q340" s="850">
        <v>52608.3</v>
      </c>
    </row>
    <row r="341" spans="1:17" ht="14.45" customHeight="1" x14ac:dyDescent="0.2">
      <c r="A341" s="831" t="s">
        <v>592</v>
      </c>
      <c r="B341" s="832" t="s">
        <v>6367</v>
      </c>
      <c r="C341" s="832" t="s">
        <v>6644</v>
      </c>
      <c r="D341" s="832" t="s">
        <v>6647</v>
      </c>
      <c r="E341" s="832" t="s">
        <v>6648</v>
      </c>
      <c r="F341" s="849">
        <v>1</v>
      </c>
      <c r="G341" s="849">
        <v>867</v>
      </c>
      <c r="H341" s="849"/>
      <c r="I341" s="849">
        <v>867</v>
      </c>
      <c r="J341" s="849"/>
      <c r="K341" s="849"/>
      <c r="L341" s="849"/>
      <c r="M341" s="849"/>
      <c r="N341" s="849">
        <v>1</v>
      </c>
      <c r="O341" s="849">
        <v>867</v>
      </c>
      <c r="P341" s="837"/>
      <c r="Q341" s="850">
        <v>867</v>
      </c>
    </row>
    <row r="342" spans="1:17" ht="14.45" customHeight="1" x14ac:dyDescent="0.2">
      <c r="A342" s="831" t="s">
        <v>592</v>
      </c>
      <c r="B342" s="832" t="s">
        <v>6367</v>
      </c>
      <c r="C342" s="832" t="s">
        <v>6657</v>
      </c>
      <c r="D342" s="832" t="s">
        <v>6666</v>
      </c>
      <c r="E342" s="832" t="s">
        <v>6667</v>
      </c>
      <c r="F342" s="849">
        <v>43</v>
      </c>
      <c r="G342" s="849">
        <v>1591</v>
      </c>
      <c r="H342" s="849">
        <v>0.44791666666666669</v>
      </c>
      <c r="I342" s="849">
        <v>37</v>
      </c>
      <c r="J342" s="849">
        <v>96</v>
      </c>
      <c r="K342" s="849">
        <v>3552</v>
      </c>
      <c r="L342" s="849">
        <v>1</v>
      </c>
      <c r="M342" s="849">
        <v>37</v>
      </c>
      <c r="N342" s="849">
        <v>154</v>
      </c>
      <c r="O342" s="849">
        <v>5852</v>
      </c>
      <c r="P342" s="837">
        <v>1.6475225225225225</v>
      </c>
      <c r="Q342" s="850">
        <v>38</v>
      </c>
    </row>
    <row r="343" spans="1:17" ht="14.45" customHeight="1" x14ac:dyDescent="0.2">
      <c r="A343" s="831" t="s">
        <v>592</v>
      </c>
      <c r="B343" s="832" t="s">
        <v>6367</v>
      </c>
      <c r="C343" s="832" t="s">
        <v>6657</v>
      </c>
      <c r="D343" s="832" t="s">
        <v>6668</v>
      </c>
      <c r="E343" s="832" t="s">
        <v>6669</v>
      </c>
      <c r="F343" s="849">
        <v>5</v>
      </c>
      <c r="G343" s="849">
        <v>25</v>
      </c>
      <c r="H343" s="849"/>
      <c r="I343" s="849">
        <v>5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592</v>
      </c>
      <c r="B344" s="832" t="s">
        <v>6367</v>
      </c>
      <c r="C344" s="832" t="s">
        <v>6657</v>
      </c>
      <c r="D344" s="832" t="s">
        <v>6672</v>
      </c>
      <c r="E344" s="832" t="s">
        <v>6673</v>
      </c>
      <c r="F344" s="849">
        <v>8</v>
      </c>
      <c r="G344" s="849">
        <v>1416</v>
      </c>
      <c r="H344" s="849">
        <v>0.39775280898876403</v>
      </c>
      <c r="I344" s="849">
        <v>177</v>
      </c>
      <c r="J344" s="849">
        <v>20</v>
      </c>
      <c r="K344" s="849">
        <v>3560</v>
      </c>
      <c r="L344" s="849">
        <v>1</v>
      </c>
      <c r="M344" s="849">
        <v>178</v>
      </c>
      <c r="N344" s="849">
        <v>14</v>
      </c>
      <c r="O344" s="849">
        <v>2506</v>
      </c>
      <c r="P344" s="837">
        <v>0.70393258426966288</v>
      </c>
      <c r="Q344" s="850">
        <v>179</v>
      </c>
    </row>
    <row r="345" spans="1:17" ht="14.45" customHeight="1" x14ac:dyDescent="0.2">
      <c r="A345" s="831" t="s">
        <v>592</v>
      </c>
      <c r="B345" s="832" t="s">
        <v>6367</v>
      </c>
      <c r="C345" s="832" t="s">
        <v>6657</v>
      </c>
      <c r="D345" s="832" t="s">
        <v>6865</v>
      </c>
      <c r="E345" s="832" t="s">
        <v>6866</v>
      </c>
      <c r="F345" s="849"/>
      <c r="G345" s="849"/>
      <c r="H345" s="849"/>
      <c r="I345" s="849"/>
      <c r="J345" s="849">
        <v>0</v>
      </c>
      <c r="K345" s="849">
        <v>0</v>
      </c>
      <c r="L345" s="849"/>
      <c r="M345" s="849"/>
      <c r="N345" s="849"/>
      <c r="O345" s="849"/>
      <c r="P345" s="837"/>
      <c r="Q345" s="850"/>
    </row>
    <row r="346" spans="1:17" ht="14.45" customHeight="1" x14ac:dyDescent="0.2">
      <c r="A346" s="831" t="s">
        <v>592</v>
      </c>
      <c r="B346" s="832" t="s">
        <v>6367</v>
      </c>
      <c r="C346" s="832" t="s">
        <v>6657</v>
      </c>
      <c r="D346" s="832" t="s">
        <v>6676</v>
      </c>
      <c r="E346" s="832" t="s">
        <v>6677</v>
      </c>
      <c r="F346" s="849">
        <v>17</v>
      </c>
      <c r="G346" s="849">
        <v>0</v>
      </c>
      <c r="H346" s="849"/>
      <c r="I346" s="849">
        <v>0</v>
      </c>
      <c r="J346" s="849">
        <v>21</v>
      </c>
      <c r="K346" s="849">
        <v>0</v>
      </c>
      <c r="L346" s="849"/>
      <c r="M346" s="849">
        <v>0</v>
      </c>
      <c r="N346" s="849">
        <v>18</v>
      </c>
      <c r="O346" s="849">
        <v>0</v>
      </c>
      <c r="P346" s="837"/>
      <c r="Q346" s="850">
        <v>0</v>
      </c>
    </row>
    <row r="347" spans="1:17" ht="14.45" customHeight="1" x14ac:dyDescent="0.2">
      <c r="A347" s="831" t="s">
        <v>592</v>
      </c>
      <c r="B347" s="832" t="s">
        <v>6367</v>
      </c>
      <c r="C347" s="832" t="s">
        <v>6657</v>
      </c>
      <c r="D347" s="832" t="s">
        <v>6678</v>
      </c>
      <c r="E347" s="832" t="s">
        <v>6679</v>
      </c>
      <c r="F347" s="849">
        <v>16</v>
      </c>
      <c r="G347" s="849">
        <v>0</v>
      </c>
      <c r="H347" s="849"/>
      <c r="I347" s="849">
        <v>0</v>
      </c>
      <c r="J347" s="849">
        <v>109</v>
      </c>
      <c r="K347" s="849">
        <v>0</v>
      </c>
      <c r="L347" s="849"/>
      <c r="M347" s="849">
        <v>0</v>
      </c>
      <c r="N347" s="849">
        <v>204</v>
      </c>
      <c r="O347" s="849">
        <v>0</v>
      </c>
      <c r="P347" s="837"/>
      <c r="Q347" s="850">
        <v>0</v>
      </c>
    </row>
    <row r="348" spans="1:17" ht="14.45" customHeight="1" x14ac:dyDescent="0.2">
      <c r="A348" s="831" t="s">
        <v>592</v>
      </c>
      <c r="B348" s="832" t="s">
        <v>6367</v>
      </c>
      <c r="C348" s="832" t="s">
        <v>6657</v>
      </c>
      <c r="D348" s="832" t="s">
        <v>6680</v>
      </c>
      <c r="E348" s="832" t="s">
        <v>6681</v>
      </c>
      <c r="F348" s="849">
        <v>9</v>
      </c>
      <c r="G348" s="849">
        <v>2187</v>
      </c>
      <c r="H348" s="849">
        <v>8.9631147540983598</v>
      </c>
      <c r="I348" s="849">
        <v>243</v>
      </c>
      <c r="J348" s="849">
        <v>1</v>
      </c>
      <c r="K348" s="849">
        <v>244</v>
      </c>
      <c r="L348" s="849">
        <v>1</v>
      </c>
      <c r="M348" s="849">
        <v>244</v>
      </c>
      <c r="N348" s="849">
        <v>25</v>
      </c>
      <c r="O348" s="849">
        <v>6125</v>
      </c>
      <c r="P348" s="837">
        <v>25.102459016393443</v>
      </c>
      <c r="Q348" s="850">
        <v>245</v>
      </c>
    </row>
    <row r="349" spans="1:17" ht="14.45" customHeight="1" x14ac:dyDescent="0.2">
      <c r="A349" s="831" t="s">
        <v>592</v>
      </c>
      <c r="B349" s="832" t="s">
        <v>6367</v>
      </c>
      <c r="C349" s="832" t="s">
        <v>6657</v>
      </c>
      <c r="D349" s="832" t="s">
        <v>6698</v>
      </c>
      <c r="E349" s="832" t="s">
        <v>6699</v>
      </c>
      <c r="F349" s="849">
        <v>7</v>
      </c>
      <c r="G349" s="849">
        <v>2485</v>
      </c>
      <c r="H349" s="849">
        <v>0.53846153846153844</v>
      </c>
      <c r="I349" s="849">
        <v>355</v>
      </c>
      <c r="J349" s="849">
        <v>13</v>
      </c>
      <c r="K349" s="849">
        <v>4615</v>
      </c>
      <c r="L349" s="849">
        <v>1</v>
      </c>
      <c r="M349" s="849">
        <v>355</v>
      </c>
      <c r="N349" s="849">
        <v>16</v>
      </c>
      <c r="O349" s="849">
        <v>5728</v>
      </c>
      <c r="P349" s="837">
        <v>1.2411700975081257</v>
      </c>
      <c r="Q349" s="850">
        <v>358</v>
      </c>
    </row>
    <row r="350" spans="1:17" ht="14.45" customHeight="1" x14ac:dyDescent="0.2">
      <c r="A350" s="831" t="s">
        <v>592</v>
      </c>
      <c r="B350" s="832" t="s">
        <v>6367</v>
      </c>
      <c r="C350" s="832" t="s">
        <v>6657</v>
      </c>
      <c r="D350" s="832" t="s">
        <v>6706</v>
      </c>
      <c r="E350" s="832" t="s">
        <v>6707</v>
      </c>
      <c r="F350" s="849">
        <v>11</v>
      </c>
      <c r="G350" s="849">
        <v>1276</v>
      </c>
      <c r="H350" s="849">
        <v>0.35612615126988556</v>
      </c>
      <c r="I350" s="849">
        <v>116</v>
      </c>
      <c r="J350" s="849">
        <v>31</v>
      </c>
      <c r="K350" s="849">
        <v>3583</v>
      </c>
      <c r="L350" s="849">
        <v>1</v>
      </c>
      <c r="M350" s="849">
        <v>115.58064516129032</v>
      </c>
      <c r="N350" s="849">
        <v>75</v>
      </c>
      <c r="O350" s="849">
        <v>8700</v>
      </c>
      <c r="P350" s="837">
        <v>2.4281328495674015</v>
      </c>
      <c r="Q350" s="850">
        <v>116</v>
      </c>
    </row>
    <row r="351" spans="1:17" ht="14.45" customHeight="1" x14ac:dyDescent="0.2">
      <c r="A351" s="831" t="s">
        <v>592</v>
      </c>
      <c r="B351" s="832" t="s">
        <v>6367</v>
      </c>
      <c r="C351" s="832" t="s">
        <v>6657</v>
      </c>
      <c r="D351" s="832" t="s">
        <v>6708</v>
      </c>
      <c r="E351" s="832" t="s">
        <v>6709</v>
      </c>
      <c r="F351" s="849"/>
      <c r="G351" s="849"/>
      <c r="H351" s="849"/>
      <c r="I351" s="849"/>
      <c r="J351" s="849">
        <v>1</v>
      </c>
      <c r="K351" s="849">
        <v>0</v>
      </c>
      <c r="L351" s="849"/>
      <c r="M351" s="849">
        <v>0</v>
      </c>
      <c r="N351" s="849"/>
      <c r="O351" s="849"/>
      <c r="P351" s="837"/>
      <c r="Q351" s="850"/>
    </row>
    <row r="352" spans="1:17" ht="14.45" customHeight="1" x14ac:dyDescent="0.2">
      <c r="A352" s="831" t="s">
        <v>592</v>
      </c>
      <c r="B352" s="832" t="s">
        <v>6743</v>
      </c>
      <c r="C352" s="832" t="s">
        <v>6368</v>
      </c>
      <c r="D352" s="832" t="s">
        <v>6439</v>
      </c>
      <c r="E352" s="832" t="s">
        <v>2816</v>
      </c>
      <c r="F352" s="849"/>
      <c r="G352" s="849"/>
      <c r="H352" s="849"/>
      <c r="I352" s="849"/>
      <c r="J352" s="849">
        <v>0.95</v>
      </c>
      <c r="K352" s="849">
        <v>2235.25</v>
      </c>
      <c r="L352" s="849">
        <v>1</v>
      </c>
      <c r="M352" s="849">
        <v>2352.8947368421054</v>
      </c>
      <c r="N352" s="849"/>
      <c r="O352" s="849"/>
      <c r="P352" s="837"/>
      <c r="Q352" s="850"/>
    </row>
    <row r="353" spans="1:17" ht="14.45" customHeight="1" x14ac:dyDescent="0.2">
      <c r="A353" s="831" t="s">
        <v>592</v>
      </c>
      <c r="B353" s="832" t="s">
        <v>6743</v>
      </c>
      <c r="C353" s="832" t="s">
        <v>6368</v>
      </c>
      <c r="D353" s="832" t="s">
        <v>6468</v>
      </c>
      <c r="E353" s="832" t="s">
        <v>2797</v>
      </c>
      <c r="F353" s="849">
        <v>0.49</v>
      </c>
      <c r="G353" s="849">
        <v>1292.54</v>
      </c>
      <c r="H353" s="849"/>
      <c r="I353" s="849">
        <v>2637.8367346938776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5" customHeight="1" x14ac:dyDescent="0.2">
      <c r="A354" s="831" t="s">
        <v>592</v>
      </c>
      <c r="B354" s="832" t="s">
        <v>6743</v>
      </c>
      <c r="C354" s="832" t="s">
        <v>6368</v>
      </c>
      <c r="D354" s="832" t="s">
        <v>6469</v>
      </c>
      <c r="E354" s="832" t="s">
        <v>2797</v>
      </c>
      <c r="F354" s="849">
        <v>0.77</v>
      </c>
      <c r="G354" s="849">
        <v>1015.56</v>
      </c>
      <c r="H354" s="849"/>
      <c r="I354" s="849">
        <v>1318.9090909090908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5" customHeight="1" x14ac:dyDescent="0.2">
      <c r="A355" s="831" t="s">
        <v>592</v>
      </c>
      <c r="B355" s="832" t="s">
        <v>6743</v>
      </c>
      <c r="C355" s="832" t="s">
        <v>6368</v>
      </c>
      <c r="D355" s="832" t="s">
        <v>6848</v>
      </c>
      <c r="E355" s="832" t="s">
        <v>1286</v>
      </c>
      <c r="F355" s="849"/>
      <c r="G355" s="849"/>
      <c r="H355" s="849"/>
      <c r="I355" s="849"/>
      <c r="J355" s="849">
        <v>-2</v>
      </c>
      <c r="K355" s="849">
        <v>-7828.66</v>
      </c>
      <c r="L355" s="849">
        <v>1</v>
      </c>
      <c r="M355" s="849">
        <v>3914.33</v>
      </c>
      <c r="N355" s="849"/>
      <c r="O355" s="849"/>
      <c r="P355" s="837"/>
      <c r="Q355" s="850"/>
    </row>
    <row r="356" spans="1:17" ht="14.45" customHeight="1" x14ac:dyDescent="0.2">
      <c r="A356" s="831" t="s">
        <v>592</v>
      </c>
      <c r="B356" s="832" t="s">
        <v>6743</v>
      </c>
      <c r="C356" s="832" t="s">
        <v>6368</v>
      </c>
      <c r="D356" s="832" t="s">
        <v>6487</v>
      </c>
      <c r="E356" s="832" t="s">
        <v>6488</v>
      </c>
      <c r="F356" s="849"/>
      <c r="G356" s="849"/>
      <c r="H356" s="849"/>
      <c r="I356" s="849"/>
      <c r="J356" s="849">
        <v>1</v>
      </c>
      <c r="K356" s="849">
        <v>525.79999999999995</v>
      </c>
      <c r="L356" s="849">
        <v>1</v>
      </c>
      <c r="M356" s="849">
        <v>525.79999999999995</v>
      </c>
      <c r="N356" s="849"/>
      <c r="O356" s="849"/>
      <c r="P356" s="837"/>
      <c r="Q356" s="850"/>
    </row>
    <row r="357" spans="1:17" ht="14.45" customHeight="1" x14ac:dyDescent="0.2">
      <c r="A357" s="831" t="s">
        <v>592</v>
      </c>
      <c r="B357" s="832" t="s">
        <v>6743</v>
      </c>
      <c r="C357" s="832" t="s">
        <v>6368</v>
      </c>
      <c r="D357" s="832" t="s">
        <v>6489</v>
      </c>
      <c r="E357" s="832" t="s">
        <v>6488</v>
      </c>
      <c r="F357" s="849">
        <v>0.31</v>
      </c>
      <c r="G357" s="849">
        <v>112.02</v>
      </c>
      <c r="H357" s="849">
        <v>0.34116034719049793</v>
      </c>
      <c r="I357" s="849">
        <v>361.35483870967738</v>
      </c>
      <c r="J357" s="849">
        <v>1.5</v>
      </c>
      <c r="K357" s="849">
        <v>328.35</v>
      </c>
      <c r="L357" s="849">
        <v>1</v>
      </c>
      <c r="M357" s="849">
        <v>218.9</v>
      </c>
      <c r="N357" s="849">
        <v>1.06</v>
      </c>
      <c r="O357" s="849">
        <v>232.03</v>
      </c>
      <c r="P357" s="837">
        <v>0.70665448454393176</v>
      </c>
      <c r="Q357" s="850">
        <v>218.89622641509433</v>
      </c>
    </row>
    <row r="358" spans="1:17" ht="14.45" customHeight="1" x14ac:dyDescent="0.2">
      <c r="A358" s="831" t="s">
        <v>592</v>
      </c>
      <c r="B358" s="832" t="s">
        <v>6743</v>
      </c>
      <c r="C358" s="832" t="s">
        <v>6368</v>
      </c>
      <c r="D358" s="832" t="s">
        <v>6490</v>
      </c>
      <c r="E358" s="832" t="s">
        <v>6488</v>
      </c>
      <c r="F358" s="849">
        <v>1</v>
      </c>
      <c r="G358" s="849">
        <v>120.45</v>
      </c>
      <c r="H358" s="849"/>
      <c r="I358" s="849">
        <v>120.45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592</v>
      </c>
      <c r="B359" s="832" t="s">
        <v>6743</v>
      </c>
      <c r="C359" s="832" t="s">
        <v>6368</v>
      </c>
      <c r="D359" s="832" t="s">
        <v>6505</v>
      </c>
      <c r="E359" s="832" t="s">
        <v>2816</v>
      </c>
      <c r="F359" s="849"/>
      <c r="G359" s="849"/>
      <c r="H359" s="849"/>
      <c r="I359" s="849"/>
      <c r="J359" s="849">
        <v>0.23</v>
      </c>
      <c r="K359" s="849">
        <v>20.85</v>
      </c>
      <c r="L359" s="849">
        <v>1</v>
      </c>
      <c r="M359" s="849">
        <v>90.652173913043484</v>
      </c>
      <c r="N359" s="849"/>
      <c r="O359" s="849"/>
      <c r="P359" s="837"/>
      <c r="Q359" s="850"/>
    </row>
    <row r="360" spans="1:17" ht="14.45" customHeight="1" x14ac:dyDescent="0.2">
      <c r="A360" s="831" t="s">
        <v>592</v>
      </c>
      <c r="B360" s="832" t="s">
        <v>6743</v>
      </c>
      <c r="C360" s="832" t="s">
        <v>6368</v>
      </c>
      <c r="D360" s="832" t="s">
        <v>6575</v>
      </c>
      <c r="E360" s="832" t="s">
        <v>6576</v>
      </c>
      <c r="F360" s="849">
        <v>0.05</v>
      </c>
      <c r="G360" s="849">
        <v>39.21</v>
      </c>
      <c r="H360" s="849"/>
      <c r="I360" s="849">
        <v>784.19999999999993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5" customHeight="1" x14ac:dyDescent="0.2">
      <c r="A361" s="831" t="s">
        <v>592</v>
      </c>
      <c r="B361" s="832" t="s">
        <v>6743</v>
      </c>
      <c r="C361" s="832" t="s">
        <v>6368</v>
      </c>
      <c r="D361" s="832" t="s">
        <v>6577</v>
      </c>
      <c r="E361" s="832" t="s">
        <v>6576</v>
      </c>
      <c r="F361" s="849">
        <v>0.28000000000000003</v>
      </c>
      <c r="G361" s="849">
        <v>65.88</v>
      </c>
      <c r="H361" s="849"/>
      <c r="I361" s="849">
        <v>235.28571428571425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592</v>
      </c>
      <c r="B362" s="832" t="s">
        <v>6743</v>
      </c>
      <c r="C362" s="832" t="s">
        <v>6368</v>
      </c>
      <c r="D362" s="832" t="s">
        <v>6578</v>
      </c>
      <c r="E362" s="832" t="s">
        <v>6576</v>
      </c>
      <c r="F362" s="849">
        <v>0.5</v>
      </c>
      <c r="G362" s="849">
        <v>1176.45</v>
      </c>
      <c r="H362" s="849"/>
      <c r="I362" s="849">
        <v>2352.9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5" customHeight="1" x14ac:dyDescent="0.2">
      <c r="A363" s="831" t="s">
        <v>592</v>
      </c>
      <c r="B363" s="832" t="s">
        <v>6743</v>
      </c>
      <c r="C363" s="832" t="s">
        <v>6368</v>
      </c>
      <c r="D363" s="832" t="s">
        <v>6580</v>
      </c>
      <c r="E363" s="832" t="s">
        <v>928</v>
      </c>
      <c r="F363" s="849"/>
      <c r="G363" s="849"/>
      <c r="H363" s="849"/>
      <c r="I363" s="849"/>
      <c r="J363" s="849">
        <v>-1</v>
      </c>
      <c r="K363" s="849">
        <v>-213.18</v>
      </c>
      <c r="L363" s="849">
        <v>1</v>
      </c>
      <c r="M363" s="849">
        <v>213.18</v>
      </c>
      <c r="N363" s="849"/>
      <c r="O363" s="849"/>
      <c r="P363" s="837"/>
      <c r="Q363" s="850"/>
    </row>
    <row r="364" spans="1:17" ht="14.45" customHeight="1" x14ac:dyDescent="0.2">
      <c r="A364" s="831" t="s">
        <v>592</v>
      </c>
      <c r="B364" s="832" t="s">
        <v>6743</v>
      </c>
      <c r="C364" s="832" t="s">
        <v>6368</v>
      </c>
      <c r="D364" s="832" t="s">
        <v>6581</v>
      </c>
      <c r="E364" s="832" t="s">
        <v>928</v>
      </c>
      <c r="F364" s="849"/>
      <c r="G364" s="849"/>
      <c r="H364" s="849"/>
      <c r="I364" s="849"/>
      <c r="J364" s="849">
        <v>-0.53</v>
      </c>
      <c r="K364" s="849">
        <v>-38.65</v>
      </c>
      <c r="L364" s="849">
        <v>1</v>
      </c>
      <c r="M364" s="849">
        <v>72.924528301886781</v>
      </c>
      <c r="N364" s="849"/>
      <c r="O364" s="849"/>
      <c r="P364" s="837"/>
      <c r="Q364" s="850"/>
    </row>
    <row r="365" spans="1:17" ht="14.45" customHeight="1" x14ac:dyDescent="0.2">
      <c r="A365" s="831" t="s">
        <v>592</v>
      </c>
      <c r="B365" s="832" t="s">
        <v>6743</v>
      </c>
      <c r="C365" s="832" t="s">
        <v>6368</v>
      </c>
      <c r="D365" s="832" t="s">
        <v>6600</v>
      </c>
      <c r="E365" s="832" t="s">
        <v>2816</v>
      </c>
      <c r="F365" s="849"/>
      <c r="G365" s="849"/>
      <c r="H365" s="849"/>
      <c r="I365" s="849"/>
      <c r="J365" s="849"/>
      <c r="K365" s="849"/>
      <c r="L365" s="849"/>
      <c r="M365" s="849"/>
      <c r="N365" s="849">
        <v>0.15</v>
      </c>
      <c r="O365" s="849">
        <v>71.14</v>
      </c>
      <c r="P365" s="837"/>
      <c r="Q365" s="850">
        <v>474.26666666666671</v>
      </c>
    </row>
    <row r="366" spans="1:17" ht="14.45" customHeight="1" x14ac:dyDescent="0.2">
      <c r="A366" s="831" t="s">
        <v>592</v>
      </c>
      <c r="B366" s="832" t="s">
        <v>6743</v>
      </c>
      <c r="C366" s="832" t="s">
        <v>6368</v>
      </c>
      <c r="D366" s="832" t="s">
        <v>6601</v>
      </c>
      <c r="E366" s="832" t="s">
        <v>2816</v>
      </c>
      <c r="F366" s="849"/>
      <c r="G366" s="849"/>
      <c r="H366" s="849"/>
      <c r="I366" s="849"/>
      <c r="J366" s="849"/>
      <c r="K366" s="849"/>
      <c r="L366" s="849"/>
      <c r="M366" s="849"/>
      <c r="N366" s="849">
        <v>0.67</v>
      </c>
      <c r="O366" s="849">
        <v>137.03</v>
      </c>
      <c r="P366" s="837"/>
      <c r="Q366" s="850">
        <v>204.52238805970148</v>
      </c>
    </row>
    <row r="367" spans="1:17" ht="14.45" customHeight="1" x14ac:dyDescent="0.2">
      <c r="A367" s="831" t="s">
        <v>592</v>
      </c>
      <c r="B367" s="832" t="s">
        <v>6743</v>
      </c>
      <c r="C367" s="832" t="s">
        <v>6644</v>
      </c>
      <c r="D367" s="832" t="s">
        <v>6756</v>
      </c>
      <c r="E367" s="832" t="s">
        <v>6757</v>
      </c>
      <c r="F367" s="849">
        <v>30</v>
      </c>
      <c r="G367" s="849">
        <v>30653.100000000006</v>
      </c>
      <c r="H367" s="849">
        <v>1.666666666666667</v>
      </c>
      <c r="I367" s="849">
        <v>1021.7700000000002</v>
      </c>
      <c r="J367" s="849">
        <v>18</v>
      </c>
      <c r="K367" s="849">
        <v>18391.86</v>
      </c>
      <c r="L367" s="849">
        <v>1</v>
      </c>
      <c r="M367" s="849">
        <v>1021.77</v>
      </c>
      <c r="N367" s="849"/>
      <c r="O367" s="849"/>
      <c r="P367" s="837"/>
      <c r="Q367" s="850"/>
    </row>
    <row r="368" spans="1:17" ht="14.45" customHeight="1" x14ac:dyDescent="0.2">
      <c r="A368" s="831" t="s">
        <v>592</v>
      </c>
      <c r="B368" s="832" t="s">
        <v>6743</v>
      </c>
      <c r="C368" s="832" t="s">
        <v>6644</v>
      </c>
      <c r="D368" s="832" t="s">
        <v>6758</v>
      </c>
      <c r="E368" s="832" t="s">
        <v>6759</v>
      </c>
      <c r="F368" s="849">
        <v>8</v>
      </c>
      <c r="G368" s="849">
        <v>16100.56</v>
      </c>
      <c r="H368" s="849">
        <v>4</v>
      </c>
      <c r="I368" s="849">
        <v>2012.57</v>
      </c>
      <c r="J368" s="849">
        <v>2</v>
      </c>
      <c r="K368" s="849">
        <v>4025.14</v>
      </c>
      <c r="L368" s="849">
        <v>1</v>
      </c>
      <c r="M368" s="849">
        <v>2012.57</v>
      </c>
      <c r="N368" s="849"/>
      <c r="O368" s="849"/>
      <c r="P368" s="837"/>
      <c r="Q368" s="850"/>
    </row>
    <row r="369" spans="1:17" ht="14.45" customHeight="1" x14ac:dyDescent="0.2">
      <c r="A369" s="831" t="s">
        <v>592</v>
      </c>
      <c r="B369" s="832" t="s">
        <v>6743</v>
      </c>
      <c r="C369" s="832" t="s">
        <v>6644</v>
      </c>
      <c r="D369" s="832" t="s">
        <v>6762</v>
      </c>
      <c r="E369" s="832" t="s">
        <v>6763</v>
      </c>
      <c r="F369" s="849"/>
      <c r="G369" s="849"/>
      <c r="H369" s="849"/>
      <c r="I369" s="849"/>
      <c r="J369" s="849"/>
      <c r="K369" s="849"/>
      <c r="L369" s="849"/>
      <c r="M369" s="849"/>
      <c r="N369" s="849">
        <v>4</v>
      </c>
      <c r="O369" s="849">
        <v>11372.18</v>
      </c>
      <c r="P369" s="837"/>
      <c r="Q369" s="850">
        <v>2843.0450000000001</v>
      </c>
    </row>
    <row r="370" spans="1:17" ht="14.45" customHeight="1" x14ac:dyDescent="0.2">
      <c r="A370" s="831" t="s">
        <v>592</v>
      </c>
      <c r="B370" s="832" t="s">
        <v>6743</v>
      </c>
      <c r="C370" s="832" t="s">
        <v>6644</v>
      </c>
      <c r="D370" s="832" t="s">
        <v>6764</v>
      </c>
      <c r="E370" s="832" t="s">
        <v>6765</v>
      </c>
      <c r="F370" s="849"/>
      <c r="G370" s="849"/>
      <c r="H370" s="849"/>
      <c r="I370" s="849"/>
      <c r="J370" s="849"/>
      <c r="K370" s="849"/>
      <c r="L370" s="849"/>
      <c r="M370" s="849"/>
      <c r="N370" s="849">
        <v>17</v>
      </c>
      <c r="O370" s="849">
        <v>25534.2</v>
      </c>
      <c r="P370" s="837"/>
      <c r="Q370" s="850">
        <v>1502.0117647058823</v>
      </c>
    </row>
    <row r="371" spans="1:17" ht="14.45" customHeight="1" x14ac:dyDescent="0.2">
      <c r="A371" s="831" t="s">
        <v>592</v>
      </c>
      <c r="B371" s="832" t="s">
        <v>6743</v>
      </c>
      <c r="C371" s="832" t="s">
        <v>6657</v>
      </c>
      <c r="D371" s="832" t="s">
        <v>6666</v>
      </c>
      <c r="E371" s="832" t="s">
        <v>6667</v>
      </c>
      <c r="F371" s="849">
        <v>92</v>
      </c>
      <c r="G371" s="849">
        <v>3404</v>
      </c>
      <c r="H371" s="849">
        <v>1.3731343283582089</v>
      </c>
      <c r="I371" s="849">
        <v>37</v>
      </c>
      <c r="J371" s="849">
        <v>67</v>
      </c>
      <c r="K371" s="849">
        <v>2479</v>
      </c>
      <c r="L371" s="849">
        <v>1</v>
      </c>
      <c r="M371" s="849">
        <v>37</v>
      </c>
      <c r="N371" s="849">
        <v>50</v>
      </c>
      <c r="O371" s="849">
        <v>1900</v>
      </c>
      <c r="P371" s="837">
        <v>0.76643807987091572</v>
      </c>
      <c r="Q371" s="850">
        <v>38</v>
      </c>
    </row>
    <row r="372" spans="1:17" ht="14.45" customHeight="1" x14ac:dyDescent="0.2">
      <c r="A372" s="831" t="s">
        <v>592</v>
      </c>
      <c r="B372" s="832" t="s">
        <v>6743</v>
      </c>
      <c r="C372" s="832" t="s">
        <v>6657</v>
      </c>
      <c r="D372" s="832" t="s">
        <v>6668</v>
      </c>
      <c r="E372" s="832" t="s">
        <v>6669</v>
      </c>
      <c r="F372" s="849">
        <v>2</v>
      </c>
      <c r="G372" s="849">
        <v>10</v>
      </c>
      <c r="H372" s="849"/>
      <c r="I372" s="849">
        <v>5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5" customHeight="1" x14ac:dyDescent="0.2">
      <c r="A373" s="831" t="s">
        <v>592</v>
      </c>
      <c r="B373" s="832" t="s">
        <v>6743</v>
      </c>
      <c r="C373" s="832" t="s">
        <v>6657</v>
      </c>
      <c r="D373" s="832" t="s">
        <v>6674</v>
      </c>
      <c r="E373" s="832" t="s">
        <v>6675</v>
      </c>
      <c r="F373" s="849">
        <v>62</v>
      </c>
      <c r="G373" s="849">
        <v>10974</v>
      </c>
      <c r="H373" s="849">
        <v>0.74279139028022201</v>
      </c>
      <c r="I373" s="849">
        <v>177</v>
      </c>
      <c r="J373" s="849">
        <v>83</v>
      </c>
      <c r="K373" s="849">
        <v>14774</v>
      </c>
      <c r="L373" s="849">
        <v>1</v>
      </c>
      <c r="M373" s="849">
        <v>178</v>
      </c>
      <c r="N373" s="849">
        <v>128</v>
      </c>
      <c r="O373" s="849">
        <v>22912</v>
      </c>
      <c r="P373" s="837">
        <v>1.5508325436577772</v>
      </c>
      <c r="Q373" s="850">
        <v>179</v>
      </c>
    </row>
    <row r="374" spans="1:17" ht="14.45" customHeight="1" x14ac:dyDescent="0.2">
      <c r="A374" s="831" t="s">
        <v>592</v>
      </c>
      <c r="B374" s="832" t="s">
        <v>6743</v>
      </c>
      <c r="C374" s="832" t="s">
        <v>6657</v>
      </c>
      <c r="D374" s="832" t="s">
        <v>6766</v>
      </c>
      <c r="E374" s="832" t="s">
        <v>6767</v>
      </c>
      <c r="F374" s="849">
        <v>38</v>
      </c>
      <c r="G374" s="849">
        <v>47196</v>
      </c>
      <c r="H374" s="849">
        <v>1.9988141622903608</v>
      </c>
      <c r="I374" s="849">
        <v>1242</v>
      </c>
      <c r="J374" s="849">
        <v>19</v>
      </c>
      <c r="K374" s="849">
        <v>23612</v>
      </c>
      <c r="L374" s="849">
        <v>1</v>
      </c>
      <c r="M374" s="849">
        <v>1242.7368421052631</v>
      </c>
      <c r="N374" s="849">
        <v>27</v>
      </c>
      <c r="O374" s="849">
        <v>33669</v>
      </c>
      <c r="P374" s="837">
        <v>1.425927494494325</v>
      </c>
      <c r="Q374" s="850">
        <v>1247</v>
      </c>
    </row>
    <row r="375" spans="1:17" ht="14.45" customHeight="1" x14ac:dyDescent="0.2">
      <c r="A375" s="831" t="s">
        <v>592</v>
      </c>
      <c r="B375" s="832" t="s">
        <v>6743</v>
      </c>
      <c r="C375" s="832" t="s">
        <v>6657</v>
      </c>
      <c r="D375" s="832" t="s">
        <v>6768</v>
      </c>
      <c r="E375" s="832" t="s">
        <v>6769</v>
      </c>
      <c r="F375" s="849">
        <v>7158</v>
      </c>
      <c r="G375" s="849">
        <v>5117970</v>
      </c>
      <c r="H375" s="849">
        <v>1.3808622912303667</v>
      </c>
      <c r="I375" s="849">
        <v>715</v>
      </c>
      <c r="J375" s="849">
        <v>5185</v>
      </c>
      <c r="K375" s="849">
        <v>3706358</v>
      </c>
      <c r="L375" s="849">
        <v>1</v>
      </c>
      <c r="M375" s="849">
        <v>714.82314368370294</v>
      </c>
      <c r="N375" s="849">
        <v>4320</v>
      </c>
      <c r="O375" s="849">
        <v>3088800</v>
      </c>
      <c r="P375" s="837">
        <v>0.83337875078446277</v>
      </c>
      <c r="Q375" s="850">
        <v>715</v>
      </c>
    </row>
    <row r="376" spans="1:17" ht="14.45" customHeight="1" x14ac:dyDescent="0.2">
      <c r="A376" s="831" t="s">
        <v>592</v>
      </c>
      <c r="B376" s="832" t="s">
        <v>6743</v>
      </c>
      <c r="C376" s="832" t="s">
        <v>6657</v>
      </c>
      <c r="D376" s="832" t="s">
        <v>6770</v>
      </c>
      <c r="E376" s="832" t="s">
        <v>6771</v>
      </c>
      <c r="F376" s="849"/>
      <c r="G376" s="849"/>
      <c r="H376" s="849"/>
      <c r="I376" s="849"/>
      <c r="J376" s="849">
        <v>22</v>
      </c>
      <c r="K376" s="849">
        <v>13904</v>
      </c>
      <c r="L376" s="849">
        <v>1</v>
      </c>
      <c r="M376" s="849">
        <v>632</v>
      </c>
      <c r="N376" s="849"/>
      <c r="O376" s="849"/>
      <c r="P376" s="837"/>
      <c r="Q376" s="850"/>
    </row>
    <row r="377" spans="1:17" ht="14.45" customHeight="1" x14ac:dyDescent="0.2">
      <c r="A377" s="831" t="s">
        <v>592</v>
      </c>
      <c r="B377" s="832" t="s">
        <v>6743</v>
      </c>
      <c r="C377" s="832" t="s">
        <v>6657</v>
      </c>
      <c r="D377" s="832" t="s">
        <v>6772</v>
      </c>
      <c r="E377" s="832" t="s">
        <v>6773</v>
      </c>
      <c r="F377" s="849"/>
      <c r="G377" s="849"/>
      <c r="H377" s="849"/>
      <c r="I377" s="849"/>
      <c r="J377" s="849">
        <v>1</v>
      </c>
      <c r="K377" s="849">
        <v>6152</v>
      </c>
      <c r="L377" s="849">
        <v>1</v>
      </c>
      <c r="M377" s="849">
        <v>6152</v>
      </c>
      <c r="N377" s="849"/>
      <c r="O377" s="849"/>
      <c r="P377" s="837"/>
      <c r="Q377" s="850"/>
    </row>
    <row r="378" spans="1:17" ht="14.45" customHeight="1" x14ac:dyDescent="0.2">
      <c r="A378" s="831" t="s">
        <v>592</v>
      </c>
      <c r="B378" s="832" t="s">
        <v>6743</v>
      </c>
      <c r="C378" s="832" t="s">
        <v>6657</v>
      </c>
      <c r="D378" s="832" t="s">
        <v>6774</v>
      </c>
      <c r="E378" s="832" t="s">
        <v>6775</v>
      </c>
      <c r="F378" s="849">
        <v>18</v>
      </c>
      <c r="G378" s="849">
        <v>120204</v>
      </c>
      <c r="H378" s="849">
        <v>0.39982038616973509</v>
      </c>
      <c r="I378" s="849">
        <v>6678</v>
      </c>
      <c r="J378" s="849">
        <v>45</v>
      </c>
      <c r="K378" s="849">
        <v>300645</v>
      </c>
      <c r="L378" s="849">
        <v>1</v>
      </c>
      <c r="M378" s="849">
        <v>6681</v>
      </c>
      <c r="N378" s="849">
        <v>30</v>
      </c>
      <c r="O378" s="849">
        <v>200850</v>
      </c>
      <c r="P378" s="837">
        <v>0.66806366312428278</v>
      </c>
      <c r="Q378" s="850">
        <v>6695</v>
      </c>
    </row>
    <row r="379" spans="1:17" ht="14.45" customHeight="1" x14ac:dyDescent="0.2">
      <c r="A379" s="831" t="s">
        <v>592</v>
      </c>
      <c r="B379" s="832" t="s">
        <v>6743</v>
      </c>
      <c r="C379" s="832" t="s">
        <v>6657</v>
      </c>
      <c r="D379" s="832" t="s">
        <v>6776</v>
      </c>
      <c r="E379" s="832" t="s">
        <v>6777</v>
      </c>
      <c r="F379" s="849">
        <v>286</v>
      </c>
      <c r="G379" s="849">
        <v>36894</v>
      </c>
      <c r="H379" s="849">
        <v>0.94078947368421051</v>
      </c>
      <c r="I379" s="849">
        <v>129</v>
      </c>
      <c r="J379" s="849">
        <v>304</v>
      </c>
      <c r="K379" s="849">
        <v>39216</v>
      </c>
      <c r="L379" s="849">
        <v>1</v>
      </c>
      <c r="M379" s="849">
        <v>129</v>
      </c>
      <c r="N379" s="849">
        <v>262</v>
      </c>
      <c r="O379" s="849">
        <v>34060</v>
      </c>
      <c r="P379" s="837">
        <v>0.86852305181558542</v>
      </c>
      <c r="Q379" s="850">
        <v>130</v>
      </c>
    </row>
    <row r="380" spans="1:17" ht="14.45" customHeight="1" x14ac:dyDescent="0.2">
      <c r="A380" s="831" t="s">
        <v>592</v>
      </c>
      <c r="B380" s="832" t="s">
        <v>6743</v>
      </c>
      <c r="C380" s="832" t="s">
        <v>6657</v>
      </c>
      <c r="D380" s="832" t="s">
        <v>6803</v>
      </c>
      <c r="E380" s="832" t="s">
        <v>6804</v>
      </c>
      <c r="F380" s="849">
        <v>1</v>
      </c>
      <c r="G380" s="849">
        <v>2883</v>
      </c>
      <c r="H380" s="849"/>
      <c r="I380" s="849">
        <v>2883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5" customHeight="1" x14ac:dyDescent="0.2">
      <c r="A381" s="831" t="s">
        <v>592</v>
      </c>
      <c r="B381" s="832" t="s">
        <v>6743</v>
      </c>
      <c r="C381" s="832" t="s">
        <v>6657</v>
      </c>
      <c r="D381" s="832" t="s">
        <v>6778</v>
      </c>
      <c r="E381" s="832" t="s">
        <v>6779</v>
      </c>
      <c r="F381" s="849">
        <v>41</v>
      </c>
      <c r="G381" s="849">
        <v>29561</v>
      </c>
      <c r="H381" s="849">
        <v>1.7016463274234399</v>
      </c>
      <c r="I381" s="849">
        <v>721</v>
      </c>
      <c r="J381" s="849">
        <v>24</v>
      </c>
      <c r="K381" s="849">
        <v>17372</v>
      </c>
      <c r="L381" s="849">
        <v>1</v>
      </c>
      <c r="M381" s="849">
        <v>723.83333333333337</v>
      </c>
      <c r="N381" s="849">
        <v>26</v>
      </c>
      <c r="O381" s="849">
        <v>19032</v>
      </c>
      <c r="P381" s="837">
        <v>1.0955560672346305</v>
      </c>
      <c r="Q381" s="850">
        <v>732</v>
      </c>
    </row>
    <row r="382" spans="1:17" ht="14.45" customHeight="1" x14ac:dyDescent="0.2">
      <c r="A382" s="831" t="s">
        <v>592</v>
      </c>
      <c r="B382" s="832" t="s">
        <v>6743</v>
      </c>
      <c r="C382" s="832" t="s">
        <v>6657</v>
      </c>
      <c r="D382" s="832" t="s">
        <v>6780</v>
      </c>
      <c r="E382" s="832" t="s">
        <v>6781</v>
      </c>
      <c r="F382" s="849">
        <v>11450</v>
      </c>
      <c r="G382" s="849">
        <v>10064550</v>
      </c>
      <c r="H382" s="849">
        <v>0.83911604489125557</v>
      </c>
      <c r="I382" s="849">
        <v>879</v>
      </c>
      <c r="J382" s="849">
        <v>13642</v>
      </c>
      <c r="K382" s="849">
        <v>11994229</v>
      </c>
      <c r="L382" s="849">
        <v>1</v>
      </c>
      <c r="M382" s="849">
        <v>879.21338513414457</v>
      </c>
      <c r="N382" s="849">
        <v>9515</v>
      </c>
      <c r="O382" s="849">
        <v>8382715</v>
      </c>
      <c r="P382" s="837">
        <v>0.69889569392080142</v>
      </c>
      <c r="Q382" s="850">
        <v>881</v>
      </c>
    </row>
    <row r="383" spans="1:17" ht="14.45" customHeight="1" x14ac:dyDescent="0.2">
      <c r="A383" s="831" t="s">
        <v>592</v>
      </c>
      <c r="B383" s="832" t="s">
        <v>6743</v>
      </c>
      <c r="C383" s="832" t="s">
        <v>6657</v>
      </c>
      <c r="D383" s="832" t="s">
        <v>6680</v>
      </c>
      <c r="E383" s="832" t="s">
        <v>6681</v>
      </c>
      <c r="F383" s="849">
        <v>4</v>
      </c>
      <c r="G383" s="849">
        <v>972</v>
      </c>
      <c r="H383" s="849">
        <v>3.9836065573770494</v>
      </c>
      <c r="I383" s="849">
        <v>243</v>
      </c>
      <c r="J383" s="849">
        <v>1</v>
      </c>
      <c r="K383" s="849">
        <v>244</v>
      </c>
      <c r="L383" s="849">
        <v>1</v>
      </c>
      <c r="M383" s="849">
        <v>244</v>
      </c>
      <c r="N383" s="849">
        <v>2</v>
      </c>
      <c r="O383" s="849">
        <v>490</v>
      </c>
      <c r="P383" s="837">
        <v>2.0081967213114753</v>
      </c>
      <c r="Q383" s="850">
        <v>245</v>
      </c>
    </row>
    <row r="384" spans="1:17" ht="14.45" customHeight="1" x14ac:dyDescent="0.2">
      <c r="A384" s="831" t="s">
        <v>592</v>
      </c>
      <c r="B384" s="832" t="s">
        <v>6743</v>
      </c>
      <c r="C384" s="832" t="s">
        <v>6657</v>
      </c>
      <c r="D384" s="832" t="s">
        <v>6782</v>
      </c>
      <c r="E384" s="832" t="s">
        <v>6783</v>
      </c>
      <c r="F384" s="849">
        <v>19</v>
      </c>
      <c r="G384" s="849">
        <v>17841</v>
      </c>
      <c r="H384" s="849">
        <v>0.41304347826086957</v>
      </c>
      <c r="I384" s="849">
        <v>939</v>
      </c>
      <c r="J384" s="849">
        <v>46</v>
      </c>
      <c r="K384" s="849">
        <v>43194</v>
      </c>
      <c r="L384" s="849">
        <v>1</v>
      </c>
      <c r="M384" s="849">
        <v>939</v>
      </c>
      <c r="N384" s="849">
        <v>29</v>
      </c>
      <c r="O384" s="849">
        <v>27318</v>
      </c>
      <c r="P384" s="837">
        <v>0.6324489512432282</v>
      </c>
      <c r="Q384" s="850">
        <v>942</v>
      </c>
    </row>
    <row r="385" spans="1:17" ht="14.45" customHeight="1" x14ac:dyDescent="0.2">
      <c r="A385" s="831" t="s">
        <v>592</v>
      </c>
      <c r="B385" s="832" t="s">
        <v>6743</v>
      </c>
      <c r="C385" s="832" t="s">
        <v>6657</v>
      </c>
      <c r="D385" s="832" t="s">
        <v>6690</v>
      </c>
      <c r="E385" s="832" t="s">
        <v>6691</v>
      </c>
      <c r="F385" s="849">
        <v>17</v>
      </c>
      <c r="G385" s="849">
        <v>6035</v>
      </c>
      <c r="H385" s="849">
        <v>17</v>
      </c>
      <c r="I385" s="849">
        <v>355</v>
      </c>
      <c r="J385" s="849">
        <v>1</v>
      </c>
      <c r="K385" s="849">
        <v>355</v>
      </c>
      <c r="L385" s="849">
        <v>1</v>
      </c>
      <c r="M385" s="849">
        <v>355</v>
      </c>
      <c r="N385" s="849">
        <v>3</v>
      </c>
      <c r="O385" s="849">
        <v>1074</v>
      </c>
      <c r="P385" s="837">
        <v>3.0253521126760563</v>
      </c>
      <c r="Q385" s="850">
        <v>358</v>
      </c>
    </row>
    <row r="386" spans="1:17" ht="14.45" customHeight="1" x14ac:dyDescent="0.2">
      <c r="A386" s="831" t="s">
        <v>592</v>
      </c>
      <c r="B386" s="832" t="s">
        <v>6743</v>
      </c>
      <c r="C386" s="832" t="s">
        <v>6657</v>
      </c>
      <c r="D386" s="832" t="s">
        <v>6786</v>
      </c>
      <c r="E386" s="832" t="s">
        <v>6787</v>
      </c>
      <c r="F386" s="849">
        <v>52</v>
      </c>
      <c r="G386" s="849">
        <v>28028</v>
      </c>
      <c r="H386" s="849">
        <v>1.0592592592592593</v>
      </c>
      <c r="I386" s="849">
        <v>539</v>
      </c>
      <c r="J386" s="849">
        <v>49</v>
      </c>
      <c r="K386" s="849">
        <v>26460</v>
      </c>
      <c r="L386" s="849">
        <v>1</v>
      </c>
      <c r="M386" s="849">
        <v>540</v>
      </c>
      <c r="N386" s="849">
        <v>51</v>
      </c>
      <c r="O386" s="849">
        <v>27693</v>
      </c>
      <c r="P386" s="837">
        <v>1.0465986394557822</v>
      </c>
      <c r="Q386" s="850">
        <v>543</v>
      </c>
    </row>
    <row r="387" spans="1:17" ht="14.45" customHeight="1" x14ac:dyDescent="0.2">
      <c r="A387" s="831" t="s">
        <v>592</v>
      </c>
      <c r="B387" s="832" t="s">
        <v>6743</v>
      </c>
      <c r="C387" s="832" t="s">
        <v>6657</v>
      </c>
      <c r="D387" s="832" t="s">
        <v>6706</v>
      </c>
      <c r="E387" s="832" t="s">
        <v>6707</v>
      </c>
      <c r="F387" s="849">
        <v>1</v>
      </c>
      <c r="G387" s="849">
        <v>116</v>
      </c>
      <c r="H387" s="849"/>
      <c r="I387" s="849">
        <v>116</v>
      </c>
      <c r="J387" s="849"/>
      <c r="K387" s="849"/>
      <c r="L387" s="849"/>
      <c r="M387" s="849"/>
      <c r="N387" s="849">
        <v>1</v>
      </c>
      <c r="O387" s="849">
        <v>116</v>
      </c>
      <c r="P387" s="837"/>
      <c r="Q387" s="850">
        <v>116</v>
      </c>
    </row>
    <row r="388" spans="1:17" ht="14.45" customHeight="1" x14ac:dyDescent="0.2">
      <c r="A388" s="831" t="s">
        <v>592</v>
      </c>
      <c r="B388" s="832" t="s">
        <v>6743</v>
      </c>
      <c r="C388" s="832" t="s">
        <v>6657</v>
      </c>
      <c r="D388" s="832" t="s">
        <v>6788</v>
      </c>
      <c r="E388" s="832" t="s">
        <v>6789</v>
      </c>
      <c r="F388" s="849">
        <v>51</v>
      </c>
      <c r="G388" s="849">
        <v>195330</v>
      </c>
      <c r="H388" s="849">
        <v>1.2432532206324152</v>
      </c>
      <c r="I388" s="849">
        <v>3830</v>
      </c>
      <c r="J388" s="849">
        <v>41</v>
      </c>
      <c r="K388" s="849">
        <v>157112</v>
      </c>
      <c r="L388" s="849">
        <v>1</v>
      </c>
      <c r="M388" s="849">
        <v>3832</v>
      </c>
      <c r="N388" s="849">
        <v>17</v>
      </c>
      <c r="O388" s="849">
        <v>65263</v>
      </c>
      <c r="P388" s="837">
        <v>0.41539156779876774</v>
      </c>
      <c r="Q388" s="850">
        <v>3839</v>
      </c>
    </row>
    <row r="389" spans="1:17" ht="14.45" customHeight="1" x14ac:dyDescent="0.2">
      <c r="A389" s="831" t="s">
        <v>592</v>
      </c>
      <c r="B389" s="832" t="s">
        <v>6743</v>
      </c>
      <c r="C389" s="832" t="s">
        <v>6657</v>
      </c>
      <c r="D389" s="832" t="s">
        <v>6790</v>
      </c>
      <c r="E389" s="832" t="s">
        <v>6791</v>
      </c>
      <c r="F389" s="849">
        <v>565</v>
      </c>
      <c r="G389" s="849">
        <v>1098360</v>
      </c>
      <c r="H389" s="849">
        <v>0.96862694951650663</v>
      </c>
      <c r="I389" s="849">
        <v>1944</v>
      </c>
      <c r="J389" s="849">
        <v>583</v>
      </c>
      <c r="K389" s="849">
        <v>1133935</v>
      </c>
      <c r="L389" s="849">
        <v>1</v>
      </c>
      <c r="M389" s="849">
        <v>1945</v>
      </c>
      <c r="N389" s="849">
        <v>473</v>
      </c>
      <c r="O389" s="849">
        <v>922350</v>
      </c>
      <c r="P389" s="837">
        <v>0.81340641218411991</v>
      </c>
      <c r="Q389" s="850">
        <v>1950</v>
      </c>
    </row>
    <row r="390" spans="1:17" ht="14.45" customHeight="1" x14ac:dyDescent="0.2">
      <c r="A390" s="831" t="s">
        <v>592</v>
      </c>
      <c r="B390" s="832" t="s">
        <v>6743</v>
      </c>
      <c r="C390" s="832" t="s">
        <v>6657</v>
      </c>
      <c r="D390" s="832" t="s">
        <v>6805</v>
      </c>
      <c r="E390" s="832" t="s">
        <v>6806</v>
      </c>
      <c r="F390" s="849">
        <v>6</v>
      </c>
      <c r="G390" s="849">
        <v>2142</v>
      </c>
      <c r="H390" s="849"/>
      <c r="I390" s="849">
        <v>357</v>
      </c>
      <c r="J390" s="849"/>
      <c r="K390" s="849"/>
      <c r="L390" s="849"/>
      <c r="M390" s="849"/>
      <c r="N390" s="849">
        <v>4</v>
      </c>
      <c r="O390" s="849">
        <v>1432</v>
      </c>
      <c r="P390" s="837"/>
      <c r="Q390" s="850">
        <v>358</v>
      </c>
    </row>
    <row r="391" spans="1:17" ht="14.45" customHeight="1" x14ac:dyDescent="0.2">
      <c r="A391" s="831" t="s">
        <v>592</v>
      </c>
      <c r="B391" s="832" t="s">
        <v>6743</v>
      </c>
      <c r="C391" s="832" t="s">
        <v>6657</v>
      </c>
      <c r="D391" s="832" t="s">
        <v>6809</v>
      </c>
      <c r="E391" s="832" t="s">
        <v>6810</v>
      </c>
      <c r="F391" s="849">
        <v>2</v>
      </c>
      <c r="G391" s="849">
        <v>16652</v>
      </c>
      <c r="H391" s="849"/>
      <c r="I391" s="849">
        <v>8326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5" customHeight="1" x14ac:dyDescent="0.2">
      <c r="A392" s="831" t="s">
        <v>592</v>
      </c>
      <c r="B392" s="832" t="s">
        <v>6743</v>
      </c>
      <c r="C392" s="832" t="s">
        <v>6657</v>
      </c>
      <c r="D392" s="832" t="s">
        <v>6792</v>
      </c>
      <c r="E392" s="832" t="s">
        <v>6793</v>
      </c>
      <c r="F392" s="849">
        <v>10</v>
      </c>
      <c r="G392" s="849">
        <v>148010</v>
      </c>
      <c r="H392" s="849">
        <v>1.110885946741121</v>
      </c>
      <c r="I392" s="849">
        <v>14801</v>
      </c>
      <c r="J392" s="849">
        <v>9</v>
      </c>
      <c r="K392" s="849">
        <v>133236</v>
      </c>
      <c r="L392" s="849">
        <v>1</v>
      </c>
      <c r="M392" s="849">
        <v>14804</v>
      </c>
      <c r="N392" s="849">
        <v>3</v>
      </c>
      <c r="O392" s="849">
        <v>44454</v>
      </c>
      <c r="P392" s="837">
        <v>0.33364856345131949</v>
      </c>
      <c r="Q392" s="850">
        <v>14818</v>
      </c>
    </row>
    <row r="393" spans="1:17" ht="14.45" customHeight="1" x14ac:dyDescent="0.2">
      <c r="A393" s="831" t="s">
        <v>592</v>
      </c>
      <c r="B393" s="832" t="s">
        <v>6743</v>
      </c>
      <c r="C393" s="832" t="s">
        <v>6657</v>
      </c>
      <c r="D393" s="832" t="s">
        <v>6794</v>
      </c>
      <c r="E393" s="832" t="s">
        <v>6795</v>
      </c>
      <c r="F393" s="849">
        <v>6</v>
      </c>
      <c r="G393" s="849">
        <v>1806</v>
      </c>
      <c r="H393" s="849">
        <v>3</v>
      </c>
      <c r="I393" s="849">
        <v>301</v>
      </c>
      <c r="J393" s="849">
        <v>2</v>
      </c>
      <c r="K393" s="849">
        <v>602</v>
      </c>
      <c r="L393" s="849">
        <v>1</v>
      </c>
      <c r="M393" s="849">
        <v>301</v>
      </c>
      <c r="N393" s="849">
        <v>1</v>
      </c>
      <c r="O393" s="849">
        <v>304</v>
      </c>
      <c r="P393" s="837">
        <v>0.50498338870431891</v>
      </c>
      <c r="Q393" s="850">
        <v>304</v>
      </c>
    </row>
    <row r="394" spans="1:17" ht="14.45" customHeight="1" x14ac:dyDescent="0.2">
      <c r="A394" s="831" t="s">
        <v>592</v>
      </c>
      <c r="B394" s="832" t="s">
        <v>6743</v>
      </c>
      <c r="C394" s="832" t="s">
        <v>6657</v>
      </c>
      <c r="D394" s="832" t="s">
        <v>6811</v>
      </c>
      <c r="E394" s="832" t="s">
        <v>6812</v>
      </c>
      <c r="F394" s="849">
        <v>33</v>
      </c>
      <c r="G394" s="849">
        <v>5280</v>
      </c>
      <c r="H394" s="849">
        <v>2.5384615384615383</v>
      </c>
      <c r="I394" s="849">
        <v>160</v>
      </c>
      <c r="J394" s="849">
        <v>13</v>
      </c>
      <c r="K394" s="849">
        <v>2080</v>
      </c>
      <c r="L394" s="849">
        <v>1</v>
      </c>
      <c r="M394" s="849">
        <v>160</v>
      </c>
      <c r="N394" s="849">
        <v>13</v>
      </c>
      <c r="O394" s="849">
        <v>2093</v>
      </c>
      <c r="P394" s="837">
        <v>1.0062500000000001</v>
      </c>
      <c r="Q394" s="850">
        <v>161</v>
      </c>
    </row>
    <row r="395" spans="1:17" ht="14.45" customHeight="1" x14ac:dyDescent="0.2">
      <c r="A395" s="831" t="s">
        <v>592</v>
      </c>
      <c r="B395" s="832" t="s">
        <v>6743</v>
      </c>
      <c r="C395" s="832" t="s">
        <v>6657</v>
      </c>
      <c r="D395" s="832" t="s">
        <v>6867</v>
      </c>
      <c r="E395" s="832" t="s">
        <v>6868</v>
      </c>
      <c r="F395" s="849">
        <v>1</v>
      </c>
      <c r="G395" s="849">
        <v>4118</v>
      </c>
      <c r="H395" s="849"/>
      <c r="I395" s="849">
        <v>4118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592</v>
      </c>
      <c r="B396" s="832" t="s">
        <v>6869</v>
      </c>
      <c r="C396" s="832" t="s">
        <v>6368</v>
      </c>
      <c r="D396" s="832" t="s">
        <v>6870</v>
      </c>
      <c r="E396" s="832" t="s">
        <v>6871</v>
      </c>
      <c r="F396" s="849"/>
      <c r="G396" s="849"/>
      <c r="H396" s="849"/>
      <c r="I396" s="849"/>
      <c r="J396" s="849">
        <v>1.9</v>
      </c>
      <c r="K396" s="849">
        <v>2129.4299999999998</v>
      </c>
      <c r="L396" s="849">
        <v>1</v>
      </c>
      <c r="M396" s="849">
        <v>1120.7526315789473</v>
      </c>
      <c r="N396" s="849"/>
      <c r="O396" s="849"/>
      <c r="P396" s="837"/>
      <c r="Q396" s="850"/>
    </row>
    <row r="397" spans="1:17" ht="14.45" customHeight="1" x14ac:dyDescent="0.2">
      <c r="A397" s="831" t="s">
        <v>592</v>
      </c>
      <c r="B397" s="832" t="s">
        <v>6869</v>
      </c>
      <c r="C397" s="832" t="s">
        <v>6368</v>
      </c>
      <c r="D397" s="832" t="s">
        <v>6872</v>
      </c>
      <c r="E397" s="832" t="s">
        <v>6745</v>
      </c>
      <c r="F397" s="849"/>
      <c r="G397" s="849"/>
      <c r="H397" s="849"/>
      <c r="I397" s="849"/>
      <c r="J397" s="849"/>
      <c r="K397" s="849"/>
      <c r="L397" s="849"/>
      <c r="M397" s="849"/>
      <c r="N397" s="849">
        <v>2</v>
      </c>
      <c r="O397" s="849">
        <v>227.34</v>
      </c>
      <c r="P397" s="837"/>
      <c r="Q397" s="850">
        <v>113.67</v>
      </c>
    </row>
    <row r="398" spans="1:17" ht="14.45" customHeight="1" x14ac:dyDescent="0.2">
      <c r="A398" s="831" t="s">
        <v>592</v>
      </c>
      <c r="B398" s="832" t="s">
        <v>6869</v>
      </c>
      <c r="C398" s="832" t="s">
        <v>6368</v>
      </c>
      <c r="D398" s="832" t="s">
        <v>6744</v>
      </c>
      <c r="E398" s="832" t="s">
        <v>6745</v>
      </c>
      <c r="F398" s="849">
        <v>7</v>
      </c>
      <c r="G398" s="849">
        <v>1688.72</v>
      </c>
      <c r="H398" s="849">
        <v>3.7140846309492392</v>
      </c>
      <c r="I398" s="849">
        <v>241.24571428571429</v>
      </c>
      <c r="J398" s="849">
        <v>2</v>
      </c>
      <c r="K398" s="849">
        <v>454.68</v>
      </c>
      <c r="L398" s="849">
        <v>1</v>
      </c>
      <c r="M398" s="849">
        <v>227.34</v>
      </c>
      <c r="N398" s="849">
        <v>5</v>
      </c>
      <c r="O398" s="849">
        <v>1136.7</v>
      </c>
      <c r="P398" s="837">
        <v>2.5</v>
      </c>
      <c r="Q398" s="850">
        <v>227.34</v>
      </c>
    </row>
    <row r="399" spans="1:17" ht="14.45" customHeight="1" x14ac:dyDescent="0.2">
      <c r="A399" s="831" t="s">
        <v>592</v>
      </c>
      <c r="B399" s="832" t="s">
        <v>6869</v>
      </c>
      <c r="C399" s="832" t="s">
        <v>6368</v>
      </c>
      <c r="D399" s="832" t="s">
        <v>6873</v>
      </c>
      <c r="E399" s="832" t="s">
        <v>2780</v>
      </c>
      <c r="F399" s="849">
        <v>5.9</v>
      </c>
      <c r="G399" s="849">
        <v>2603.3199999999997</v>
      </c>
      <c r="H399" s="849">
        <v>0.35104146580564427</v>
      </c>
      <c r="I399" s="849">
        <v>441.2406779661016</v>
      </c>
      <c r="J399" s="849">
        <v>18.3</v>
      </c>
      <c r="K399" s="849">
        <v>7415.99</v>
      </c>
      <c r="L399" s="849">
        <v>1</v>
      </c>
      <c r="M399" s="849">
        <v>405.24535519125681</v>
      </c>
      <c r="N399" s="849">
        <v>37.6</v>
      </c>
      <c r="O399" s="849">
        <v>13939.359999999999</v>
      </c>
      <c r="P399" s="837">
        <v>1.8796357600266451</v>
      </c>
      <c r="Q399" s="850">
        <v>370.72765957446802</v>
      </c>
    </row>
    <row r="400" spans="1:17" ht="14.45" customHeight="1" x14ac:dyDescent="0.2">
      <c r="A400" s="831" t="s">
        <v>592</v>
      </c>
      <c r="B400" s="832" t="s">
        <v>6869</v>
      </c>
      <c r="C400" s="832" t="s">
        <v>6368</v>
      </c>
      <c r="D400" s="832" t="s">
        <v>6874</v>
      </c>
      <c r="E400" s="832" t="s">
        <v>1750</v>
      </c>
      <c r="F400" s="849">
        <v>11.2</v>
      </c>
      <c r="G400" s="849">
        <v>3486.81</v>
      </c>
      <c r="H400" s="849">
        <v>0.35151597634925674</v>
      </c>
      <c r="I400" s="849">
        <v>311.32232142857146</v>
      </c>
      <c r="J400" s="849">
        <v>34</v>
      </c>
      <c r="K400" s="849">
        <v>9919.35</v>
      </c>
      <c r="L400" s="849">
        <v>1</v>
      </c>
      <c r="M400" s="849">
        <v>291.74558823529412</v>
      </c>
      <c r="N400" s="849">
        <v>2.9000000000000004</v>
      </c>
      <c r="O400" s="849">
        <v>902.81</v>
      </c>
      <c r="P400" s="837">
        <v>9.1015036267497351E-2</v>
      </c>
      <c r="Q400" s="850">
        <v>311.31379310344823</v>
      </c>
    </row>
    <row r="401" spans="1:17" ht="14.45" customHeight="1" x14ac:dyDescent="0.2">
      <c r="A401" s="831" t="s">
        <v>592</v>
      </c>
      <c r="B401" s="832" t="s">
        <v>6869</v>
      </c>
      <c r="C401" s="832" t="s">
        <v>6368</v>
      </c>
      <c r="D401" s="832" t="s">
        <v>6384</v>
      </c>
      <c r="E401" s="832" t="s">
        <v>2208</v>
      </c>
      <c r="F401" s="849">
        <v>252.83</v>
      </c>
      <c r="G401" s="849">
        <v>92480.62</v>
      </c>
      <c r="H401" s="849"/>
      <c r="I401" s="849">
        <v>365.78182968793254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5" customHeight="1" x14ac:dyDescent="0.2">
      <c r="A402" s="831" t="s">
        <v>592</v>
      </c>
      <c r="B402" s="832" t="s">
        <v>6869</v>
      </c>
      <c r="C402" s="832" t="s">
        <v>6368</v>
      </c>
      <c r="D402" s="832" t="s">
        <v>6875</v>
      </c>
      <c r="E402" s="832" t="s">
        <v>976</v>
      </c>
      <c r="F402" s="849">
        <v>0.38</v>
      </c>
      <c r="G402" s="849">
        <v>38.299999999999997</v>
      </c>
      <c r="H402" s="849"/>
      <c r="I402" s="849">
        <v>100.78947368421052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5" customHeight="1" x14ac:dyDescent="0.2">
      <c r="A403" s="831" t="s">
        <v>592</v>
      </c>
      <c r="B403" s="832" t="s">
        <v>6869</v>
      </c>
      <c r="C403" s="832" t="s">
        <v>6368</v>
      </c>
      <c r="D403" s="832" t="s">
        <v>6385</v>
      </c>
      <c r="E403" s="832" t="s">
        <v>976</v>
      </c>
      <c r="F403" s="849">
        <v>77.25</v>
      </c>
      <c r="G403" s="849">
        <v>15573.8</v>
      </c>
      <c r="H403" s="849">
        <v>0.94174915795393377</v>
      </c>
      <c r="I403" s="849">
        <v>201.60258899676376</v>
      </c>
      <c r="J403" s="849">
        <v>136.18</v>
      </c>
      <c r="K403" s="849">
        <v>16537.100000000002</v>
      </c>
      <c r="L403" s="849">
        <v>1</v>
      </c>
      <c r="M403" s="849">
        <v>121.43559994125424</v>
      </c>
      <c r="N403" s="849">
        <v>62.599999999999994</v>
      </c>
      <c r="O403" s="849">
        <v>6541.9499999999989</v>
      </c>
      <c r="P403" s="837">
        <v>0.39559233481081918</v>
      </c>
      <c r="Q403" s="850">
        <v>104.50399361022363</v>
      </c>
    </row>
    <row r="404" spans="1:17" ht="14.45" customHeight="1" x14ac:dyDescent="0.2">
      <c r="A404" s="831" t="s">
        <v>592</v>
      </c>
      <c r="B404" s="832" t="s">
        <v>6869</v>
      </c>
      <c r="C404" s="832" t="s">
        <v>6368</v>
      </c>
      <c r="D404" s="832" t="s">
        <v>6386</v>
      </c>
      <c r="E404" s="832" t="s">
        <v>976</v>
      </c>
      <c r="F404" s="849">
        <v>103.72</v>
      </c>
      <c r="G404" s="849">
        <v>41820.19</v>
      </c>
      <c r="H404" s="849">
        <v>1.4761392110844773</v>
      </c>
      <c r="I404" s="849">
        <v>403.20275742383342</v>
      </c>
      <c r="J404" s="849">
        <v>117.21999999999998</v>
      </c>
      <c r="K404" s="849">
        <v>28330.79</v>
      </c>
      <c r="L404" s="849">
        <v>1</v>
      </c>
      <c r="M404" s="849">
        <v>241.6890462378434</v>
      </c>
      <c r="N404" s="849">
        <v>137.84</v>
      </c>
      <c r="O404" s="849">
        <v>21833.799999999996</v>
      </c>
      <c r="P404" s="837">
        <v>0.77067388519698865</v>
      </c>
      <c r="Q404" s="850">
        <v>158.39959373186301</v>
      </c>
    </row>
    <row r="405" spans="1:17" ht="14.45" customHeight="1" x14ac:dyDescent="0.2">
      <c r="A405" s="831" t="s">
        <v>592</v>
      </c>
      <c r="B405" s="832" t="s">
        <v>6869</v>
      </c>
      <c r="C405" s="832" t="s">
        <v>6368</v>
      </c>
      <c r="D405" s="832" t="s">
        <v>6387</v>
      </c>
      <c r="E405" s="832" t="s">
        <v>976</v>
      </c>
      <c r="F405" s="849">
        <v>53.319999999999993</v>
      </c>
      <c r="G405" s="849">
        <v>42998.05</v>
      </c>
      <c r="H405" s="849">
        <v>3.3180067906474267</v>
      </c>
      <c r="I405" s="849">
        <v>806.41504126031521</v>
      </c>
      <c r="J405" s="849">
        <v>28.47</v>
      </c>
      <c r="K405" s="849">
        <v>12959</v>
      </c>
      <c r="L405" s="849">
        <v>1</v>
      </c>
      <c r="M405" s="849">
        <v>455.18089216719358</v>
      </c>
      <c r="N405" s="849">
        <v>56.969999999999992</v>
      </c>
      <c r="O405" s="849">
        <v>18487.129999999997</v>
      </c>
      <c r="P405" s="837">
        <v>1.4265861563392235</v>
      </c>
      <c r="Q405" s="850">
        <v>324.50640688081444</v>
      </c>
    </row>
    <row r="406" spans="1:17" ht="14.45" customHeight="1" x14ac:dyDescent="0.2">
      <c r="A406" s="831" t="s">
        <v>592</v>
      </c>
      <c r="B406" s="832" t="s">
        <v>6869</v>
      </c>
      <c r="C406" s="832" t="s">
        <v>6368</v>
      </c>
      <c r="D406" s="832" t="s">
        <v>6876</v>
      </c>
      <c r="E406" s="832" t="s">
        <v>6877</v>
      </c>
      <c r="F406" s="849"/>
      <c r="G406" s="849"/>
      <c r="H406" s="849"/>
      <c r="I406" s="849"/>
      <c r="J406" s="849">
        <v>14</v>
      </c>
      <c r="K406" s="849">
        <v>9666.44</v>
      </c>
      <c r="L406" s="849">
        <v>1</v>
      </c>
      <c r="M406" s="849">
        <v>690.46</v>
      </c>
      <c r="N406" s="849"/>
      <c r="O406" s="849"/>
      <c r="P406" s="837"/>
      <c r="Q406" s="850"/>
    </row>
    <row r="407" spans="1:17" ht="14.45" customHeight="1" x14ac:dyDescent="0.2">
      <c r="A407" s="831" t="s">
        <v>592</v>
      </c>
      <c r="B407" s="832" t="s">
        <v>6869</v>
      </c>
      <c r="C407" s="832" t="s">
        <v>6368</v>
      </c>
      <c r="D407" s="832" t="s">
        <v>6878</v>
      </c>
      <c r="E407" s="832" t="s">
        <v>1810</v>
      </c>
      <c r="F407" s="849">
        <v>32</v>
      </c>
      <c r="G407" s="849">
        <v>1868.8000000000002</v>
      </c>
      <c r="H407" s="849">
        <v>0.64450046730422372</v>
      </c>
      <c r="I407" s="849">
        <v>58.400000000000006</v>
      </c>
      <c r="J407" s="849">
        <v>81</v>
      </c>
      <c r="K407" s="849">
        <v>2899.61</v>
      </c>
      <c r="L407" s="849">
        <v>1</v>
      </c>
      <c r="M407" s="849">
        <v>35.797654320987654</v>
      </c>
      <c r="N407" s="849">
        <v>192</v>
      </c>
      <c r="O407" s="849">
        <v>7838.58</v>
      </c>
      <c r="P407" s="837">
        <v>2.70332217091264</v>
      </c>
      <c r="Q407" s="850">
        <v>40.825937500000002</v>
      </c>
    </row>
    <row r="408" spans="1:17" ht="14.45" customHeight="1" x14ac:dyDescent="0.2">
      <c r="A408" s="831" t="s">
        <v>592</v>
      </c>
      <c r="B408" s="832" t="s">
        <v>6869</v>
      </c>
      <c r="C408" s="832" t="s">
        <v>6368</v>
      </c>
      <c r="D408" s="832" t="s">
        <v>6879</v>
      </c>
      <c r="E408" s="832" t="s">
        <v>6880</v>
      </c>
      <c r="F408" s="849">
        <v>29.4</v>
      </c>
      <c r="G408" s="849">
        <v>20353.32</v>
      </c>
      <c r="H408" s="849">
        <v>14.699995666555923</v>
      </c>
      <c r="I408" s="849">
        <v>692.28979591836742</v>
      </c>
      <c r="J408" s="849">
        <v>2</v>
      </c>
      <c r="K408" s="849">
        <v>1384.58</v>
      </c>
      <c r="L408" s="849">
        <v>1</v>
      </c>
      <c r="M408" s="849">
        <v>692.29</v>
      </c>
      <c r="N408" s="849"/>
      <c r="O408" s="849"/>
      <c r="P408" s="837"/>
      <c r="Q408" s="850"/>
    </row>
    <row r="409" spans="1:17" ht="14.45" customHeight="1" x14ac:dyDescent="0.2">
      <c r="A409" s="831" t="s">
        <v>592</v>
      </c>
      <c r="B409" s="832" t="s">
        <v>6869</v>
      </c>
      <c r="C409" s="832" t="s">
        <v>6368</v>
      </c>
      <c r="D409" s="832" t="s">
        <v>6393</v>
      </c>
      <c r="E409" s="832" t="s">
        <v>6716</v>
      </c>
      <c r="F409" s="849">
        <v>0</v>
      </c>
      <c r="G409" s="849">
        <v>2.9103830456733704E-11</v>
      </c>
      <c r="H409" s="849">
        <v>2</v>
      </c>
      <c r="I409" s="849"/>
      <c r="J409" s="849">
        <v>2.6645352591003757E-15</v>
      </c>
      <c r="K409" s="849">
        <v>1.4551915228366852E-11</v>
      </c>
      <c r="L409" s="849">
        <v>1</v>
      </c>
      <c r="M409" s="849">
        <v>5461.333333333333</v>
      </c>
      <c r="N409" s="849">
        <v>-7.5495165674510645E-15</v>
      </c>
      <c r="O409" s="849">
        <v>-2.9103830456733704E-11</v>
      </c>
      <c r="P409" s="837">
        <v>-2</v>
      </c>
      <c r="Q409" s="850">
        <v>3855.0588235294117</v>
      </c>
    </row>
    <row r="410" spans="1:17" ht="14.45" customHeight="1" x14ac:dyDescent="0.2">
      <c r="A410" s="831" t="s">
        <v>592</v>
      </c>
      <c r="B410" s="832" t="s">
        <v>6869</v>
      </c>
      <c r="C410" s="832" t="s">
        <v>6368</v>
      </c>
      <c r="D410" s="832" t="s">
        <v>6393</v>
      </c>
      <c r="E410" s="832" t="s">
        <v>3205</v>
      </c>
      <c r="F410" s="849">
        <v>34.57</v>
      </c>
      <c r="G410" s="849">
        <v>488769.81</v>
      </c>
      <c r="H410" s="849">
        <v>0.56958835411672626</v>
      </c>
      <c r="I410" s="849">
        <v>14138.553948510269</v>
      </c>
      <c r="J410" s="849">
        <v>63.989999999999995</v>
      </c>
      <c r="K410" s="849">
        <v>858110.61</v>
      </c>
      <c r="L410" s="849">
        <v>1</v>
      </c>
      <c r="M410" s="849">
        <v>13410.073605250822</v>
      </c>
      <c r="N410" s="849">
        <v>65.510000000000005</v>
      </c>
      <c r="O410" s="849">
        <v>859365.88</v>
      </c>
      <c r="P410" s="837">
        <v>1.0014628300656951</v>
      </c>
      <c r="Q410" s="850">
        <v>13118.087009616851</v>
      </c>
    </row>
    <row r="411" spans="1:17" ht="14.45" customHeight="1" x14ac:dyDescent="0.2">
      <c r="A411" s="831" t="s">
        <v>592</v>
      </c>
      <c r="B411" s="832" t="s">
        <v>6869</v>
      </c>
      <c r="C411" s="832" t="s">
        <v>6368</v>
      </c>
      <c r="D411" s="832" t="s">
        <v>6881</v>
      </c>
      <c r="E411" s="832" t="s">
        <v>2725</v>
      </c>
      <c r="F411" s="849">
        <v>0.6</v>
      </c>
      <c r="G411" s="849">
        <v>7208.04</v>
      </c>
      <c r="H411" s="849">
        <v>0.5</v>
      </c>
      <c r="I411" s="849">
        <v>12013.4</v>
      </c>
      <c r="J411" s="849">
        <v>1.2</v>
      </c>
      <c r="K411" s="849">
        <v>14416.08</v>
      </c>
      <c r="L411" s="849">
        <v>1</v>
      </c>
      <c r="M411" s="849">
        <v>12013.4</v>
      </c>
      <c r="N411" s="849">
        <v>2.8</v>
      </c>
      <c r="O411" s="849">
        <v>8700.14</v>
      </c>
      <c r="P411" s="837">
        <v>0.60350247778869148</v>
      </c>
      <c r="Q411" s="850">
        <v>3107.1928571428571</v>
      </c>
    </row>
    <row r="412" spans="1:17" ht="14.45" customHeight="1" x14ac:dyDescent="0.2">
      <c r="A412" s="831" t="s">
        <v>592</v>
      </c>
      <c r="B412" s="832" t="s">
        <v>6869</v>
      </c>
      <c r="C412" s="832" t="s">
        <v>6368</v>
      </c>
      <c r="D412" s="832" t="s">
        <v>6882</v>
      </c>
      <c r="E412" s="832" t="s">
        <v>6883</v>
      </c>
      <c r="F412" s="849"/>
      <c r="G412" s="849"/>
      <c r="H412" s="849"/>
      <c r="I412" s="849"/>
      <c r="J412" s="849">
        <v>14</v>
      </c>
      <c r="K412" s="849">
        <v>32671.8</v>
      </c>
      <c r="L412" s="849">
        <v>1</v>
      </c>
      <c r="M412" s="849">
        <v>2333.6999999999998</v>
      </c>
      <c r="N412" s="849"/>
      <c r="O412" s="849"/>
      <c r="P412" s="837"/>
      <c r="Q412" s="850"/>
    </row>
    <row r="413" spans="1:17" ht="14.45" customHeight="1" x14ac:dyDescent="0.2">
      <c r="A413" s="831" t="s">
        <v>592</v>
      </c>
      <c r="B413" s="832" t="s">
        <v>6869</v>
      </c>
      <c r="C413" s="832" t="s">
        <v>6368</v>
      </c>
      <c r="D413" s="832" t="s">
        <v>6403</v>
      </c>
      <c r="E413" s="832" t="s">
        <v>6404</v>
      </c>
      <c r="F413" s="849">
        <v>1</v>
      </c>
      <c r="G413" s="849">
        <v>22668.98</v>
      </c>
      <c r="H413" s="849"/>
      <c r="I413" s="849">
        <v>22668.98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5" customHeight="1" x14ac:dyDescent="0.2">
      <c r="A414" s="831" t="s">
        <v>592</v>
      </c>
      <c r="B414" s="832" t="s">
        <v>6869</v>
      </c>
      <c r="C414" s="832" t="s">
        <v>6368</v>
      </c>
      <c r="D414" s="832" t="s">
        <v>6408</v>
      </c>
      <c r="E414" s="832" t="s">
        <v>6718</v>
      </c>
      <c r="F414" s="849">
        <v>0</v>
      </c>
      <c r="G414" s="849">
        <v>-1.4551915228366852E-11</v>
      </c>
      <c r="H414" s="849">
        <v>0.16666666666666666</v>
      </c>
      <c r="I414" s="849"/>
      <c r="J414" s="849">
        <v>-1.0658141036401503E-14</v>
      </c>
      <c r="K414" s="849">
        <v>-8.7311491370201111E-11</v>
      </c>
      <c r="L414" s="849">
        <v>1</v>
      </c>
      <c r="M414" s="849">
        <v>8192</v>
      </c>
      <c r="N414" s="849">
        <v>3.5527136788005009E-15</v>
      </c>
      <c r="O414" s="849">
        <v>-2.9103830456733704E-11</v>
      </c>
      <c r="P414" s="837">
        <v>0.33333333333333331</v>
      </c>
      <c r="Q414" s="850">
        <v>-8192</v>
      </c>
    </row>
    <row r="415" spans="1:17" ht="14.45" customHeight="1" x14ac:dyDescent="0.2">
      <c r="A415" s="831" t="s">
        <v>592</v>
      </c>
      <c r="B415" s="832" t="s">
        <v>6869</v>
      </c>
      <c r="C415" s="832" t="s">
        <v>6368</v>
      </c>
      <c r="D415" s="832" t="s">
        <v>6408</v>
      </c>
      <c r="E415" s="832" t="s">
        <v>2288</v>
      </c>
      <c r="F415" s="849">
        <v>13.3</v>
      </c>
      <c r="G415" s="849">
        <v>95382.16</v>
      </c>
      <c r="H415" s="849">
        <v>0.22857478080694943</v>
      </c>
      <c r="I415" s="849">
        <v>7171.5909774436086</v>
      </c>
      <c r="J415" s="849">
        <v>62.13</v>
      </c>
      <c r="K415" s="849">
        <v>417290.83</v>
      </c>
      <c r="L415" s="849">
        <v>1</v>
      </c>
      <c r="M415" s="849">
        <v>6716.4144535651058</v>
      </c>
      <c r="N415" s="849">
        <v>50.459999999999994</v>
      </c>
      <c r="O415" s="849">
        <v>325789.10000000003</v>
      </c>
      <c r="P415" s="837">
        <v>0.78072432121261814</v>
      </c>
      <c r="Q415" s="850">
        <v>6456.383273880303</v>
      </c>
    </row>
    <row r="416" spans="1:17" ht="14.45" customHeight="1" x14ac:dyDescent="0.2">
      <c r="A416" s="831" t="s">
        <v>592</v>
      </c>
      <c r="B416" s="832" t="s">
        <v>6869</v>
      </c>
      <c r="C416" s="832" t="s">
        <v>6368</v>
      </c>
      <c r="D416" s="832" t="s">
        <v>6409</v>
      </c>
      <c r="E416" s="832" t="s">
        <v>6718</v>
      </c>
      <c r="F416" s="849">
        <v>0</v>
      </c>
      <c r="G416" s="849">
        <v>0</v>
      </c>
      <c r="H416" s="849">
        <v>0</v>
      </c>
      <c r="I416" s="849"/>
      <c r="J416" s="849">
        <v>-1.3322676295501878E-14</v>
      </c>
      <c r="K416" s="849">
        <v>1.3096723705530167E-10</v>
      </c>
      <c r="L416" s="849">
        <v>1</v>
      </c>
      <c r="M416" s="849">
        <v>-9830.4</v>
      </c>
      <c r="N416" s="849">
        <v>-5.3290705182007514E-15</v>
      </c>
      <c r="O416" s="849">
        <v>-6.5483618527650833E-11</v>
      </c>
      <c r="P416" s="837">
        <v>-0.5</v>
      </c>
      <c r="Q416" s="850">
        <v>12288</v>
      </c>
    </row>
    <row r="417" spans="1:17" ht="14.45" customHeight="1" x14ac:dyDescent="0.2">
      <c r="A417" s="831" t="s">
        <v>592</v>
      </c>
      <c r="B417" s="832" t="s">
        <v>6869</v>
      </c>
      <c r="C417" s="832" t="s">
        <v>6368</v>
      </c>
      <c r="D417" s="832" t="s">
        <v>6409</v>
      </c>
      <c r="E417" s="832" t="s">
        <v>2288</v>
      </c>
      <c r="F417" s="849">
        <v>8.91</v>
      </c>
      <c r="G417" s="849">
        <v>255597.88000000003</v>
      </c>
      <c r="H417" s="849">
        <v>0.10966598989260772</v>
      </c>
      <c r="I417" s="849">
        <v>28686.630751964087</v>
      </c>
      <c r="J417" s="849">
        <v>84.68</v>
      </c>
      <c r="K417" s="849">
        <v>2330694.14</v>
      </c>
      <c r="L417" s="849">
        <v>1</v>
      </c>
      <c r="M417" s="849">
        <v>27523.54912612187</v>
      </c>
      <c r="N417" s="849">
        <v>50.28</v>
      </c>
      <c r="O417" s="849">
        <v>1299212.3699999999</v>
      </c>
      <c r="P417" s="837">
        <v>0.55743580751440847</v>
      </c>
      <c r="Q417" s="850">
        <v>25839.545942720761</v>
      </c>
    </row>
    <row r="418" spans="1:17" ht="14.45" customHeight="1" x14ac:dyDescent="0.2">
      <c r="A418" s="831" t="s">
        <v>592</v>
      </c>
      <c r="B418" s="832" t="s">
        <v>6869</v>
      </c>
      <c r="C418" s="832" t="s">
        <v>6368</v>
      </c>
      <c r="D418" s="832" t="s">
        <v>6410</v>
      </c>
      <c r="E418" s="832" t="s">
        <v>6719</v>
      </c>
      <c r="F418" s="849">
        <v>-2.1316282072803006E-14</v>
      </c>
      <c r="G418" s="849">
        <v>0</v>
      </c>
      <c r="H418" s="849">
        <v>0</v>
      </c>
      <c r="I418" s="849">
        <v>0</v>
      </c>
      <c r="J418" s="849">
        <v>7.1054273576010019E-15</v>
      </c>
      <c r="K418" s="849">
        <v>-4.0745362639427185E-10</v>
      </c>
      <c r="L418" s="849">
        <v>1</v>
      </c>
      <c r="M418" s="849">
        <v>-57344</v>
      </c>
      <c r="N418" s="849">
        <v>8.5265128291212022E-14</v>
      </c>
      <c r="O418" s="849">
        <v>2.3283064365386963E-10</v>
      </c>
      <c r="P418" s="837">
        <v>-0.5714285714285714</v>
      </c>
      <c r="Q418" s="850">
        <v>2730.6666666666665</v>
      </c>
    </row>
    <row r="419" spans="1:17" ht="14.45" customHeight="1" x14ac:dyDescent="0.2">
      <c r="A419" s="831" t="s">
        <v>592</v>
      </c>
      <c r="B419" s="832" t="s">
        <v>6869</v>
      </c>
      <c r="C419" s="832" t="s">
        <v>6368</v>
      </c>
      <c r="D419" s="832" t="s">
        <v>6410</v>
      </c>
      <c r="E419" s="832" t="s">
        <v>2298</v>
      </c>
      <c r="F419" s="849">
        <v>150.32999999999998</v>
      </c>
      <c r="G419" s="849">
        <v>749094.39</v>
      </c>
      <c r="H419" s="849">
        <v>0.43015770327716474</v>
      </c>
      <c r="I419" s="849">
        <v>4983.0000000000009</v>
      </c>
      <c r="J419" s="849">
        <v>356.08</v>
      </c>
      <c r="K419" s="849">
        <v>1741441.3</v>
      </c>
      <c r="L419" s="849">
        <v>1</v>
      </c>
      <c r="M419" s="849">
        <v>4890.5900359469788</v>
      </c>
      <c r="N419" s="849">
        <v>394.71000000000009</v>
      </c>
      <c r="O419" s="849">
        <v>1930364.78</v>
      </c>
      <c r="P419" s="837">
        <v>1.1084868493701165</v>
      </c>
      <c r="Q419" s="850">
        <v>4890.5900027868547</v>
      </c>
    </row>
    <row r="420" spans="1:17" ht="14.45" customHeight="1" x14ac:dyDescent="0.2">
      <c r="A420" s="831" t="s">
        <v>592</v>
      </c>
      <c r="B420" s="832" t="s">
        <v>6869</v>
      </c>
      <c r="C420" s="832" t="s">
        <v>6368</v>
      </c>
      <c r="D420" s="832" t="s">
        <v>6412</v>
      </c>
      <c r="E420" s="832" t="s">
        <v>6721</v>
      </c>
      <c r="F420" s="849">
        <v>1.865174681370263E-14</v>
      </c>
      <c r="G420" s="849">
        <v>-2.7648638933897018E-10</v>
      </c>
      <c r="H420" s="849">
        <v>4.75</v>
      </c>
      <c r="I420" s="849">
        <v>-14823.619047619048</v>
      </c>
      <c r="J420" s="849">
        <v>-7.1054273576010019E-15</v>
      </c>
      <c r="K420" s="849">
        <v>-5.8207660913467407E-11</v>
      </c>
      <c r="L420" s="849">
        <v>1</v>
      </c>
      <c r="M420" s="849">
        <v>8192</v>
      </c>
      <c r="N420" s="849">
        <v>7.1054273576010019E-15</v>
      </c>
      <c r="O420" s="849">
        <v>1.1641532182693481E-10</v>
      </c>
      <c r="P420" s="837">
        <v>-2</v>
      </c>
      <c r="Q420" s="850">
        <v>16384</v>
      </c>
    </row>
    <row r="421" spans="1:17" ht="14.45" customHeight="1" x14ac:dyDescent="0.2">
      <c r="A421" s="831" t="s">
        <v>592</v>
      </c>
      <c r="B421" s="832" t="s">
        <v>6869</v>
      </c>
      <c r="C421" s="832" t="s">
        <v>6368</v>
      </c>
      <c r="D421" s="832" t="s">
        <v>6412</v>
      </c>
      <c r="E421" s="832" t="s">
        <v>3215</v>
      </c>
      <c r="F421" s="849">
        <v>183.18</v>
      </c>
      <c r="G421" s="849">
        <v>1930257.42</v>
      </c>
      <c r="H421" s="849">
        <v>1.7998986447190619</v>
      </c>
      <c r="I421" s="849">
        <v>10537.490009826399</v>
      </c>
      <c r="J421" s="849">
        <v>108.63</v>
      </c>
      <c r="K421" s="849">
        <v>1072425.6200000001</v>
      </c>
      <c r="L421" s="849">
        <v>1</v>
      </c>
      <c r="M421" s="849">
        <v>9872.2785602503918</v>
      </c>
      <c r="N421" s="849">
        <v>93.720000000000013</v>
      </c>
      <c r="O421" s="849">
        <v>857568.94</v>
      </c>
      <c r="P421" s="837">
        <v>0.79965353681125206</v>
      </c>
      <c r="Q421" s="850">
        <v>9150.3301323090036</v>
      </c>
    </row>
    <row r="422" spans="1:17" ht="14.45" customHeight="1" x14ac:dyDescent="0.2">
      <c r="A422" s="831" t="s">
        <v>592</v>
      </c>
      <c r="B422" s="832" t="s">
        <v>6869</v>
      </c>
      <c r="C422" s="832" t="s">
        <v>6368</v>
      </c>
      <c r="D422" s="832" t="s">
        <v>6415</v>
      </c>
      <c r="E422" s="832" t="s">
        <v>6416</v>
      </c>
      <c r="F422" s="849">
        <v>43.400000000000006</v>
      </c>
      <c r="G422" s="849">
        <v>5969.0599999999995</v>
      </c>
      <c r="H422" s="849"/>
      <c r="I422" s="849">
        <v>137.53594470046079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5" customHeight="1" x14ac:dyDescent="0.2">
      <c r="A423" s="831" t="s">
        <v>592</v>
      </c>
      <c r="B423" s="832" t="s">
        <v>6869</v>
      </c>
      <c r="C423" s="832" t="s">
        <v>6368</v>
      </c>
      <c r="D423" s="832" t="s">
        <v>6417</v>
      </c>
      <c r="E423" s="832" t="s">
        <v>6416</v>
      </c>
      <c r="F423" s="849">
        <v>75.990000000000009</v>
      </c>
      <c r="G423" s="849">
        <v>52255.17</v>
      </c>
      <c r="H423" s="849"/>
      <c r="I423" s="849">
        <v>687.6585076983813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5" customHeight="1" x14ac:dyDescent="0.2">
      <c r="A424" s="831" t="s">
        <v>592</v>
      </c>
      <c r="B424" s="832" t="s">
        <v>6869</v>
      </c>
      <c r="C424" s="832" t="s">
        <v>6368</v>
      </c>
      <c r="D424" s="832" t="s">
        <v>6884</v>
      </c>
      <c r="E424" s="832" t="s">
        <v>6863</v>
      </c>
      <c r="F424" s="849">
        <v>35.619999999999997</v>
      </c>
      <c r="G424" s="849">
        <v>16667.23</v>
      </c>
      <c r="H424" s="849">
        <v>4.7241911985623828</v>
      </c>
      <c r="I424" s="849">
        <v>467.91774284110051</v>
      </c>
      <c r="J424" s="849">
        <v>7.54</v>
      </c>
      <c r="K424" s="849">
        <v>3528.06</v>
      </c>
      <c r="L424" s="849">
        <v>1</v>
      </c>
      <c r="M424" s="849">
        <v>467.91246684350131</v>
      </c>
      <c r="N424" s="849"/>
      <c r="O424" s="849"/>
      <c r="P424" s="837"/>
      <c r="Q424" s="850"/>
    </row>
    <row r="425" spans="1:17" ht="14.45" customHeight="1" x14ac:dyDescent="0.2">
      <c r="A425" s="831" t="s">
        <v>592</v>
      </c>
      <c r="B425" s="832" t="s">
        <v>6869</v>
      </c>
      <c r="C425" s="832" t="s">
        <v>6368</v>
      </c>
      <c r="D425" s="832" t="s">
        <v>6885</v>
      </c>
      <c r="E425" s="832" t="s">
        <v>6863</v>
      </c>
      <c r="F425" s="849">
        <v>63.820000000000007</v>
      </c>
      <c r="G425" s="849">
        <v>59725.850000000006</v>
      </c>
      <c r="H425" s="849">
        <v>5.3006718378359192</v>
      </c>
      <c r="I425" s="849">
        <v>935.84848010028202</v>
      </c>
      <c r="J425" s="849">
        <v>12.04</v>
      </c>
      <c r="K425" s="849">
        <v>11267.6</v>
      </c>
      <c r="L425" s="849">
        <v>1</v>
      </c>
      <c r="M425" s="849">
        <v>935.84717607973437</v>
      </c>
      <c r="N425" s="849">
        <v>20.72</v>
      </c>
      <c r="O425" s="849">
        <v>19390.66</v>
      </c>
      <c r="P425" s="837">
        <v>1.7209219354609677</v>
      </c>
      <c r="Q425" s="850">
        <v>935.84266409266411</v>
      </c>
    </row>
    <row r="426" spans="1:17" ht="14.45" customHeight="1" x14ac:dyDescent="0.2">
      <c r="A426" s="831" t="s">
        <v>592</v>
      </c>
      <c r="B426" s="832" t="s">
        <v>6869</v>
      </c>
      <c r="C426" s="832" t="s">
        <v>6368</v>
      </c>
      <c r="D426" s="832" t="s">
        <v>6886</v>
      </c>
      <c r="E426" s="832" t="s">
        <v>6863</v>
      </c>
      <c r="F426" s="849">
        <v>141.14000000000001</v>
      </c>
      <c r="G426" s="849">
        <v>264171.61000000004</v>
      </c>
      <c r="H426" s="849">
        <v>12.348206840202081</v>
      </c>
      <c r="I426" s="849">
        <v>1871.6990930990507</v>
      </c>
      <c r="J426" s="849">
        <v>11.43</v>
      </c>
      <c r="K426" s="849">
        <v>21393.52</v>
      </c>
      <c r="L426" s="849">
        <v>1</v>
      </c>
      <c r="M426" s="849">
        <v>1871.6990376202975</v>
      </c>
      <c r="N426" s="849">
        <v>66.38000000000001</v>
      </c>
      <c r="O426" s="849">
        <v>124243.27</v>
      </c>
      <c r="P426" s="837">
        <v>5.8075188187825102</v>
      </c>
      <c r="Q426" s="850">
        <v>1871.6973485989754</v>
      </c>
    </row>
    <row r="427" spans="1:17" ht="14.45" customHeight="1" x14ac:dyDescent="0.2">
      <c r="A427" s="831" t="s">
        <v>592</v>
      </c>
      <c r="B427" s="832" t="s">
        <v>6869</v>
      </c>
      <c r="C427" s="832" t="s">
        <v>6368</v>
      </c>
      <c r="D427" s="832" t="s">
        <v>6887</v>
      </c>
      <c r="E427" s="832" t="s">
        <v>4203</v>
      </c>
      <c r="F427" s="849">
        <v>9</v>
      </c>
      <c r="G427" s="849">
        <v>347.49</v>
      </c>
      <c r="H427" s="849"/>
      <c r="I427" s="849">
        <v>38.61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5" customHeight="1" x14ac:dyDescent="0.2">
      <c r="A428" s="831" t="s">
        <v>592</v>
      </c>
      <c r="B428" s="832" t="s">
        <v>6869</v>
      </c>
      <c r="C428" s="832" t="s">
        <v>6368</v>
      </c>
      <c r="D428" s="832" t="s">
        <v>6888</v>
      </c>
      <c r="E428" s="832" t="s">
        <v>2741</v>
      </c>
      <c r="F428" s="849">
        <v>0.8</v>
      </c>
      <c r="G428" s="849">
        <v>313.44</v>
      </c>
      <c r="H428" s="849">
        <v>0.23435116786793073</v>
      </c>
      <c r="I428" s="849">
        <v>391.79999999999995</v>
      </c>
      <c r="J428" s="849">
        <v>4.3</v>
      </c>
      <c r="K428" s="849">
        <v>1337.48</v>
      </c>
      <c r="L428" s="849">
        <v>1</v>
      </c>
      <c r="M428" s="849">
        <v>311.04186046511632</v>
      </c>
      <c r="N428" s="849">
        <v>53</v>
      </c>
      <c r="O428" s="849">
        <v>11051.839999999998</v>
      </c>
      <c r="P428" s="837">
        <v>8.2631815055178386</v>
      </c>
      <c r="Q428" s="850">
        <v>208.5252830188679</v>
      </c>
    </row>
    <row r="429" spans="1:17" ht="14.45" customHeight="1" x14ac:dyDescent="0.2">
      <c r="A429" s="831" t="s">
        <v>592</v>
      </c>
      <c r="B429" s="832" t="s">
        <v>6869</v>
      </c>
      <c r="C429" s="832" t="s">
        <v>6368</v>
      </c>
      <c r="D429" s="832" t="s">
        <v>6889</v>
      </c>
      <c r="E429" s="832" t="s">
        <v>6890</v>
      </c>
      <c r="F429" s="849">
        <v>69</v>
      </c>
      <c r="G429" s="849">
        <v>2958.7200000000003</v>
      </c>
      <c r="H429" s="849"/>
      <c r="I429" s="849">
        <v>42.88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592</v>
      </c>
      <c r="B430" s="832" t="s">
        <v>6869</v>
      </c>
      <c r="C430" s="832" t="s">
        <v>6368</v>
      </c>
      <c r="D430" s="832" t="s">
        <v>6891</v>
      </c>
      <c r="E430" s="832" t="s">
        <v>6892</v>
      </c>
      <c r="F430" s="849">
        <v>17.3</v>
      </c>
      <c r="G430" s="849">
        <v>9402.16</v>
      </c>
      <c r="H430" s="849">
        <v>0.44133660473257619</v>
      </c>
      <c r="I430" s="849">
        <v>543.47745664739887</v>
      </c>
      <c r="J430" s="849">
        <v>39.200000000000003</v>
      </c>
      <c r="K430" s="849">
        <v>21303.83</v>
      </c>
      <c r="L430" s="849">
        <v>1</v>
      </c>
      <c r="M430" s="849">
        <v>543.46505102040817</v>
      </c>
      <c r="N430" s="849"/>
      <c r="O430" s="849"/>
      <c r="P430" s="837"/>
      <c r="Q430" s="850"/>
    </row>
    <row r="431" spans="1:17" ht="14.45" customHeight="1" x14ac:dyDescent="0.2">
      <c r="A431" s="831" t="s">
        <v>592</v>
      </c>
      <c r="B431" s="832" t="s">
        <v>6869</v>
      </c>
      <c r="C431" s="832" t="s">
        <v>6368</v>
      </c>
      <c r="D431" s="832" t="s">
        <v>6893</v>
      </c>
      <c r="E431" s="832" t="s">
        <v>1800</v>
      </c>
      <c r="F431" s="849">
        <v>61</v>
      </c>
      <c r="G431" s="849">
        <v>4710.42</v>
      </c>
      <c r="H431" s="849">
        <v>0.61522808429048725</v>
      </c>
      <c r="I431" s="849">
        <v>77.22</v>
      </c>
      <c r="J431" s="849">
        <v>99.4</v>
      </c>
      <c r="K431" s="849">
        <v>7656.3799999999992</v>
      </c>
      <c r="L431" s="849">
        <v>1</v>
      </c>
      <c r="M431" s="849">
        <v>77.025955734406423</v>
      </c>
      <c r="N431" s="849"/>
      <c r="O431" s="849"/>
      <c r="P431" s="837"/>
      <c r="Q431" s="850"/>
    </row>
    <row r="432" spans="1:17" ht="14.45" customHeight="1" x14ac:dyDescent="0.2">
      <c r="A432" s="831" t="s">
        <v>592</v>
      </c>
      <c r="B432" s="832" t="s">
        <v>6869</v>
      </c>
      <c r="C432" s="832" t="s">
        <v>6368</v>
      </c>
      <c r="D432" s="832" t="s">
        <v>6894</v>
      </c>
      <c r="E432" s="832" t="s">
        <v>6895</v>
      </c>
      <c r="F432" s="849">
        <v>242.49999999999997</v>
      </c>
      <c r="G432" s="849">
        <v>65891.079999999987</v>
      </c>
      <c r="H432" s="849">
        <v>0.9892264808090353</v>
      </c>
      <c r="I432" s="849">
        <v>271.71579381443297</v>
      </c>
      <c r="J432" s="849">
        <v>299.70000000000005</v>
      </c>
      <c r="K432" s="849">
        <v>66608.69</v>
      </c>
      <c r="L432" s="849">
        <v>1</v>
      </c>
      <c r="M432" s="849">
        <v>222.25121788455118</v>
      </c>
      <c r="N432" s="849">
        <v>423.99999999999994</v>
      </c>
      <c r="O432" s="849">
        <v>77601.799999999988</v>
      </c>
      <c r="P432" s="837">
        <v>1.1650401771900931</v>
      </c>
      <c r="Q432" s="850">
        <v>183.02311320754717</v>
      </c>
    </row>
    <row r="433" spans="1:17" ht="14.45" customHeight="1" x14ac:dyDescent="0.2">
      <c r="A433" s="831" t="s">
        <v>592</v>
      </c>
      <c r="B433" s="832" t="s">
        <v>6869</v>
      </c>
      <c r="C433" s="832" t="s">
        <v>6368</v>
      </c>
      <c r="D433" s="832" t="s">
        <v>6896</v>
      </c>
      <c r="E433" s="832" t="s">
        <v>6897</v>
      </c>
      <c r="F433" s="849">
        <v>1</v>
      </c>
      <c r="G433" s="849">
        <v>4547.62</v>
      </c>
      <c r="H433" s="849"/>
      <c r="I433" s="849">
        <v>4547.62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5" customHeight="1" x14ac:dyDescent="0.2">
      <c r="A434" s="831" t="s">
        <v>592</v>
      </c>
      <c r="B434" s="832" t="s">
        <v>6869</v>
      </c>
      <c r="C434" s="832" t="s">
        <v>6368</v>
      </c>
      <c r="D434" s="832" t="s">
        <v>6898</v>
      </c>
      <c r="E434" s="832" t="s">
        <v>6899</v>
      </c>
      <c r="F434" s="849">
        <v>18.3</v>
      </c>
      <c r="G434" s="849">
        <v>59726.429999999993</v>
      </c>
      <c r="H434" s="849"/>
      <c r="I434" s="849">
        <v>3263.7393442622947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5" customHeight="1" x14ac:dyDescent="0.2">
      <c r="A435" s="831" t="s">
        <v>592</v>
      </c>
      <c r="B435" s="832" t="s">
        <v>6869</v>
      </c>
      <c r="C435" s="832" t="s">
        <v>6368</v>
      </c>
      <c r="D435" s="832" t="s">
        <v>6425</v>
      </c>
      <c r="E435" s="832" t="s">
        <v>3373</v>
      </c>
      <c r="F435" s="849">
        <v>0.80999999999999994</v>
      </c>
      <c r="G435" s="849">
        <v>398</v>
      </c>
      <c r="H435" s="849">
        <v>0.1901794759074141</v>
      </c>
      <c r="I435" s="849">
        <v>491.35802469135808</v>
      </c>
      <c r="J435" s="849">
        <v>3.05</v>
      </c>
      <c r="K435" s="849">
        <v>2092.7600000000002</v>
      </c>
      <c r="L435" s="849">
        <v>1</v>
      </c>
      <c r="M435" s="849">
        <v>686.15081967213121</v>
      </c>
      <c r="N435" s="849">
        <v>0.51</v>
      </c>
      <c r="O435" s="849">
        <v>349.91</v>
      </c>
      <c r="P435" s="837">
        <v>0.16720025229840019</v>
      </c>
      <c r="Q435" s="850">
        <v>686.0980392156863</v>
      </c>
    </row>
    <row r="436" spans="1:17" ht="14.45" customHeight="1" x14ac:dyDescent="0.2">
      <c r="A436" s="831" t="s">
        <v>592</v>
      </c>
      <c r="B436" s="832" t="s">
        <v>6869</v>
      </c>
      <c r="C436" s="832" t="s">
        <v>6368</v>
      </c>
      <c r="D436" s="832" t="s">
        <v>6426</v>
      </c>
      <c r="E436" s="832" t="s">
        <v>3373</v>
      </c>
      <c r="F436" s="849">
        <v>3</v>
      </c>
      <c r="G436" s="849">
        <v>364.83</v>
      </c>
      <c r="H436" s="849">
        <v>0.18286209782919238</v>
      </c>
      <c r="I436" s="849">
        <v>121.61</v>
      </c>
      <c r="J436" s="849">
        <v>11.629999999999999</v>
      </c>
      <c r="K436" s="849">
        <v>1995.11</v>
      </c>
      <c r="L436" s="849">
        <v>1</v>
      </c>
      <c r="M436" s="849">
        <v>171.54858125537405</v>
      </c>
      <c r="N436" s="849">
        <v>3</v>
      </c>
      <c r="O436" s="849">
        <v>514.65000000000009</v>
      </c>
      <c r="P436" s="837">
        <v>0.25795570169063364</v>
      </c>
      <c r="Q436" s="850">
        <v>171.55000000000004</v>
      </c>
    </row>
    <row r="437" spans="1:17" ht="14.45" customHeight="1" x14ac:dyDescent="0.2">
      <c r="A437" s="831" t="s">
        <v>592</v>
      </c>
      <c r="B437" s="832" t="s">
        <v>6869</v>
      </c>
      <c r="C437" s="832" t="s">
        <v>6368</v>
      </c>
      <c r="D437" s="832" t="s">
        <v>6427</v>
      </c>
      <c r="E437" s="832" t="s">
        <v>3373</v>
      </c>
      <c r="F437" s="849">
        <v>13.89</v>
      </c>
      <c r="G437" s="849">
        <v>3680.1099999999997</v>
      </c>
      <c r="H437" s="849">
        <v>1.5279739587874561</v>
      </c>
      <c r="I437" s="849">
        <v>264.94672426205898</v>
      </c>
      <c r="J437" s="849">
        <v>7.02</v>
      </c>
      <c r="K437" s="849">
        <v>2408.4899999999998</v>
      </c>
      <c r="L437" s="849">
        <v>1</v>
      </c>
      <c r="M437" s="849">
        <v>343.08974358974359</v>
      </c>
      <c r="N437" s="849">
        <v>3.64</v>
      </c>
      <c r="O437" s="849">
        <v>1248.8399999999999</v>
      </c>
      <c r="P437" s="837">
        <v>0.51851575053249133</v>
      </c>
      <c r="Q437" s="850">
        <v>343.08791208791206</v>
      </c>
    </row>
    <row r="438" spans="1:17" ht="14.45" customHeight="1" x14ac:dyDescent="0.2">
      <c r="A438" s="831" t="s">
        <v>592</v>
      </c>
      <c r="B438" s="832" t="s">
        <v>6869</v>
      </c>
      <c r="C438" s="832" t="s">
        <v>6368</v>
      </c>
      <c r="D438" s="832" t="s">
        <v>6429</v>
      </c>
      <c r="E438" s="832" t="s">
        <v>2004</v>
      </c>
      <c r="F438" s="849">
        <v>0.03</v>
      </c>
      <c r="G438" s="849">
        <v>71.44</v>
      </c>
      <c r="H438" s="849">
        <v>0.33084795998703281</v>
      </c>
      <c r="I438" s="849">
        <v>2381.3333333333335</v>
      </c>
      <c r="J438" s="849">
        <v>0.11</v>
      </c>
      <c r="K438" s="849">
        <v>215.93</v>
      </c>
      <c r="L438" s="849">
        <v>1</v>
      </c>
      <c r="M438" s="849">
        <v>1963</v>
      </c>
      <c r="N438" s="849">
        <v>0.02</v>
      </c>
      <c r="O438" s="849">
        <v>39.26</v>
      </c>
      <c r="P438" s="837">
        <v>0.1818181818181818</v>
      </c>
      <c r="Q438" s="850">
        <v>1962.9999999999998</v>
      </c>
    </row>
    <row r="439" spans="1:17" ht="14.45" customHeight="1" x14ac:dyDescent="0.2">
      <c r="A439" s="831" t="s">
        <v>592</v>
      </c>
      <c r="B439" s="832" t="s">
        <v>6869</v>
      </c>
      <c r="C439" s="832" t="s">
        <v>6368</v>
      </c>
      <c r="D439" s="832" t="s">
        <v>6900</v>
      </c>
      <c r="E439" s="832" t="s">
        <v>2169</v>
      </c>
      <c r="F439" s="849">
        <v>2.2000000000000002</v>
      </c>
      <c r="G439" s="849">
        <v>944.24</v>
      </c>
      <c r="H439" s="849">
        <v>0.84615384615384615</v>
      </c>
      <c r="I439" s="849">
        <v>429.2</v>
      </c>
      <c r="J439" s="849">
        <v>2.6</v>
      </c>
      <c r="K439" s="849">
        <v>1115.92</v>
      </c>
      <c r="L439" s="849">
        <v>1</v>
      </c>
      <c r="M439" s="849">
        <v>429.2</v>
      </c>
      <c r="N439" s="849">
        <v>1.9</v>
      </c>
      <c r="O439" s="849">
        <v>608.57000000000005</v>
      </c>
      <c r="P439" s="837">
        <v>0.54535271345616176</v>
      </c>
      <c r="Q439" s="850">
        <v>320.30000000000007</v>
      </c>
    </row>
    <row r="440" spans="1:17" ht="14.45" customHeight="1" x14ac:dyDescent="0.2">
      <c r="A440" s="831" t="s">
        <v>592</v>
      </c>
      <c r="B440" s="832" t="s">
        <v>6869</v>
      </c>
      <c r="C440" s="832" t="s">
        <v>6368</v>
      </c>
      <c r="D440" s="832" t="s">
        <v>6901</v>
      </c>
      <c r="E440" s="832" t="s">
        <v>6902</v>
      </c>
      <c r="F440" s="849">
        <v>57.2</v>
      </c>
      <c r="G440" s="849">
        <v>3542.44</v>
      </c>
      <c r="H440" s="849"/>
      <c r="I440" s="849">
        <v>61.930769230769229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5" customHeight="1" x14ac:dyDescent="0.2">
      <c r="A441" s="831" t="s">
        <v>592</v>
      </c>
      <c r="B441" s="832" t="s">
        <v>6869</v>
      </c>
      <c r="C441" s="832" t="s">
        <v>6368</v>
      </c>
      <c r="D441" s="832" t="s">
        <v>6903</v>
      </c>
      <c r="E441" s="832" t="s">
        <v>6904</v>
      </c>
      <c r="F441" s="849">
        <v>4.5999999999999996</v>
      </c>
      <c r="G441" s="849">
        <v>362.48</v>
      </c>
      <c r="H441" s="849">
        <v>0.55850359002804228</v>
      </c>
      <c r="I441" s="849">
        <v>78.800000000000011</v>
      </c>
      <c r="J441" s="849">
        <v>9.1</v>
      </c>
      <c r="K441" s="849">
        <v>649.02</v>
      </c>
      <c r="L441" s="849">
        <v>1</v>
      </c>
      <c r="M441" s="849">
        <v>71.320879120879127</v>
      </c>
      <c r="N441" s="849">
        <v>3.0999999999999996</v>
      </c>
      <c r="O441" s="849">
        <v>183.28</v>
      </c>
      <c r="P441" s="837">
        <v>0.28239499553172476</v>
      </c>
      <c r="Q441" s="850">
        <v>59.1225806451613</v>
      </c>
    </row>
    <row r="442" spans="1:17" ht="14.45" customHeight="1" x14ac:dyDescent="0.2">
      <c r="A442" s="831" t="s">
        <v>592</v>
      </c>
      <c r="B442" s="832" t="s">
        <v>6869</v>
      </c>
      <c r="C442" s="832" t="s">
        <v>6368</v>
      </c>
      <c r="D442" s="832" t="s">
        <v>6436</v>
      </c>
      <c r="E442" s="832" t="s">
        <v>2028</v>
      </c>
      <c r="F442" s="849"/>
      <c r="G442" s="849"/>
      <c r="H442" s="849"/>
      <c r="I442" s="849"/>
      <c r="J442" s="849"/>
      <c r="K442" s="849"/>
      <c r="L442" s="849"/>
      <c r="M442" s="849"/>
      <c r="N442" s="849">
        <v>0.60000000000000009</v>
      </c>
      <c r="O442" s="849">
        <v>2127.94</v>
      </c>
      <c r="P442" s="837"/>
      <c r="Q442" s="850">
        <v>3546.5666666666662</v>
      </c>
    </row>
    <row r="443" spans="1:17" ht="14.45" customHeight="1" x14ac:dyDescent="0.2">
      <c r="A443" s="831" t="s">
        <v>592</v>
      </c>
      <c r="B443" s="832" t="s">
        <v>6869</v>
      </c>
      <c r="C443" s="832" t="s">
        <v>6368</v>
      </c>
      <c r="D443" s="832" t="s">
        <v>6437</v>
      </c>
      <c r="E443" s="832" t="s">
        <v>2028</v>
      </c>
      <c r="F443" s="849"/>
      <c r="G443" s="849"/>
      <c r="H443" s="849"/>
      <c r="I443" s="849"/>
      <c r="J443" s="849"/>
      <c r="K443" s="849"/>
      <c r="L443" s="849"/>
      <c r="M443" s="849"/>
      <c r="N443" s="849">
        <v>0.19</v>
      </c>
      <c r="O443" s="849">
        <v>3686.59</v>
      </c>
      <c r="P443" s="837"/>
      <c r="Q443" s="850">
        <v>19403.105263157897</v>
      </c>
    </row>
    <row r="444" spans="1:17" ht="14.45" customHeight="1" x14ac:dyDescent="0.2">
      <c r="A444" s="831" t="s">
        <v>592</v>
      </c>
      <c r="B444" s="832" t="s">
        <v>6869</v>
      </c>
      <c r="C444" s="832" t="s">
        <v>6368</v>
      </c>
      <c r="D444" s="832" t="s">
        <v>6439</v>
      </c>
      <c r="E444" s="832" t="s">
        <v>2816</v>
      </c>
      <c r="F444" s="849">
        <v>45.39</v>
      </c>
      <c r="G444" s="849">
        <v>106797.57999999999</v>
      </c>
      <c r="H444" s="849">
        <v>0.83776120032877366</v>
      </c>
      <c r="I444" s="849">
        <v>2352.8878607622823</v>
      </c>
      <c r="J444" s="849">
        <v>54.18</v>
      </c>
      <c r="K444" s="849">
        <v>127479.74</v>
      </c>
      <c r="L444" s="849">
        <v>1</v>
      </c>
      <c r="M444" s="849">
        <v>2352.8929494278332</v>
      </c>
      <c r="N444" s="849"/>
      <c r="O444" s="849"/>
      <c r="P444" s="837"/>
      <c r="Q444" s="850"/>
    </row>
    <row r="445" spans="1:17" ht="14.45" customHeight="1" x14ac:dyDescent="0.2">
      <c r="A445" s="831" t="s">
        <v>592</v>
      </c>
      <c r="B445" s="832" t="s">
        <v>6869</v>
      </c>
      <c r="C445" s="832" t="s">
        <v>6368</v>
      </c>
      <c r="D445" s="832" t="s">
        <v>6905</v>
      </c>
      <c r="E445" s="832" t="s">
        <v>6847</v>
      </c>
      <c r="F445" s="849"/>
      <c r="G445" s="849"/>
      <c r="H445" s="849"/>
      <c r="I445" s="849"/>
      <c r="J445" s="849">
        <v>3</v>
      </c>
      <c r="K445" s="849">
        <v>2062.98</v>
      </c>
      <c r="L445" s="849">
        <v>1</v>
      </c>
      <c r="M445" s="849">
        <v>687.66</v>
      </c>
      <c r="N445" s="849">
        <v>2</v>
      </c>
      <c r="O445" s="849">
        <v>1375.32</v>
      </c>
      <c r="P445" s="837">
        <v>0.66666666666666663</v>
      </c>
      <c r="Q445" s="850">
        <v>687.66</v>
      </c>
    </row>
    <row r="446" spans="1:17" ht="14.45" customHeight="1" x14ac:dyDescent="0.2">
      <c r="A446" s="831" t="s">
        <v>592</v>
      </c>
      <c r="B446" s="832" t="s">
        <v>6869</v>
      </c>
      <c r="C446" s="832" t="s">
        <v>6368</v>
      </c>
      <c r="D446" s="832" t="s">
        <v>6906</v>
      </c>
      <c r="E446" s="832" t="s">
        <v>6907</v>
      </c>
      <c r="F446" s="849"/>
      <c r="G446" s="849"/>
      <c r="H446" s="849"/>
      <c r="I446" s="849"/>
      <c r="J446" s="849">
        <v>5.0500000000000007</v>
      </c>
      <c r="K446" s="849">
        <v>3440.37</v>
      </c>
      <c r="L446" s="849">
        <v>1</v>
      </c>
      <c r="M446" s="849">
        <v>681.26138613861372</v>
      </c>
      <c r="N446" s="849">
        <v>9.0200000000000031</v>
      </c>
      <c r="O446" s="849">
        <v>6188.4099999999989</v>
      </c>
      <c r="P446" s="837">
        <v>1.7987629237552936</v>
      </c>
      <c r="Q446" s="850">
        <v>686.07649667405724</v>
      </c>
    </row>
    <row r="447" spans="1:17" ht="14.45" customHeight="1" x14ac:dyDescent="0.2">
      <c r="A447" s="831" t="s">
        <v>592</v>
      </c>
      <c r="B447" s="832" t="s">
        <v>6869</v>
      </c>
      <c r="C447" s="832" t="s">
        <v>6368</v>
      </c>
      <c r="D447" s="832" t="s">
        <v>6442</v>
      </c>
      <c r="E447" s="832" t="s">
        <v>6443</v>
      </c>
      <c r="F447" s="849">
        <v>155.97999999999999</v>
      </c>
      <c r="G447" s="849">
        <v>77640.2</v>
      </c>
      <c r="H447" s="849">
        <v>14.88389480081052</v>
      </c>
      <c r="I447" s="849">
        <v>497.75740479548659</v>
      </c>
      <c r="J447" s="849">
        <v>10.479999999999999</v>
      </c>
      <c r="K447" s="849">
        <v>5216.3900000000003</v>
      </c>
      <c r="L447" s="849">
        <v>1</v>
      </c>
      <c r="M447" s="849">
        <v>497.74713740458026</v>
      </c>
      <c r="N447" s="849"/>
      <c r="O447" s="849"/>
      <c r="P447" s="837"/>
      <c r="Q447" s="850"/>
    </row>
    <row r="448" spans="1:17" ht="14.45" customHeight="1" x14ac:dyDescent="0.2">
      <c r="A448" s="831" t="s">
        <v>592</v>
      </c>
      <c r="B448" s="832" t="s">
        <v>6869</v>
      </c>
      <c r="C448" s="832" t="s">
        <v>6368</v>
      </c>
      <c r="D448" s="832" t="s">
        <v>6444</v>
      </c>
      <c r="E448" s="832" t="s">
        <v>6443</v>
      </c>
      <c r="F448" s="849">
        <v>450.29</v>
      </c>
      <c r="G448" s="849">
        <v>74709.83</v>
      </c>
      <c r="H448" s="849">
        <v>214.42463119223925</v>
      </c>
      <c r="I448" s="849">
        <v>165.91492149503654</v>
      </c>
      <c r="J448" s="849">
        <v>2.1</v>
      </c>
      <c r="K448" s="849">
        <v>348.42</v>
      </c>
      <c r="L448" s="849">
        <v>1</v>
      </c>
      <c r="M448" s="849">
        <v>165.91428571428571</v>
      </c>
      <c r="N448" s="849"/>
      <c r="O448" s="849"/>
      <c r="P448" s="837"/>
      <c r="Q448" s="850"/>
    </row>
    <row r="449" spans="1:17" ht="14.45" customHeight="1" x14ac:dyDescent="0.2">
      <c r="A449" s="831" t="s">
        <v>592</v>
      </c>
      <c r="B449" s="832" t="s">
        <v>6869</v>
      </c>
      <c r="C449" s="832" t="s">
        <v>6368</v>
      </c>
      <c r="D449" s="832" t="s">
        <v>6445</v>
      </c>
      <c r="E449" s="832" t="s">
        <v>6446</v>
      </c>
      <c r="F449" s="849">
        <v>0.98</v>
      </c>
      <c r="G449" s="849">
        <v>6064.14</v>
      </c>
      <c r="H449" s="849"/>
      <c r="I449" s="849">
        <v>6187.8979591836742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592</v>
      </c>
      <c r="B450" s="832" t="s">
        <v>6869</v>
      </c>
      <c r="C450" s="832" t="s">
        <v>6368</v>
      </c>
      <c r="D450" s="832" t="s">
        <v>6447</v>
      </c>
      <c r="E450" s="832" t="s">
        <v>6448</v>
      </c>
      <c r="F450" s="849">
        <v>142.36000000000001</v>
      </c>
      <c r="G450" s="849">
        <v>101883.52</v>
      </c>
      <c r="H450" s="849"/>
      <c r="I450" s="849">
        <v>715.67518966001683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592</v>
      </c>
      <c r="B451" s="832" t="s">
        <v>6869</v>
      </c>
      <c r="C451" s="832" t="s">
        <v>6368</v>
      </c>
      <c r="D451" s="832" t="s">
        <v>6449</v>
      </c>
      <c r="E451" s="832" t="s">
        <v>6448</v>
      </c>
      <c r="F451" s="849">
        <v>270.42</v>
      </c>
      <c r="G451" s="849">
        <v>387065.16</v>
      </c>
      <c r="H451" s="849">
        <v>270.4196457889405</v>
      </c>
      <c r="I451" s="849">
        <v>1431.3481251386729</v>
      </c>
      <c r="J451" s="849">
        <v>1</v>
      </c>
      <c r="K451" s="849">
        <v>1431.35</v>
      </c>
      <c r="L451" s="849">
        <v>1</v>
      </c>
      <c r="M451" s="849">
        <v>1431.35</v>
      </c>
      <c r="N451" s="849"/>
      <c r="O451" s="849"/>
      <c r="P451" s="837"/>
      <c r="Q451" s="850"/>
    </row>
    <row r="452" spans="1:17" ht="14.45" customHeight="1" x14ac:dyDescent="0.2">
      <c r="A452" s="831" t="s">
        <v>592</v>
      </c>
      <c r="B452" s="832" t="s">
        <v>6869</v>
      </c>
      <c r="C452" s="832" t="s">
        <v>6368</v>
      </c>
      <c r="D452" s="832" t="s">
        <v>6450</v>
      </c>
      <c r="E452" s="832" t="s">
        <v>6451</v>
      </c>
      <c r="F452" s="849">
        <v>18.38</v>
      </c>
      <c r="G452" s="849">
        <v>4424.75</v>
      </c>
      <c r="H452" s="849">
        <v>2.7117423545994974</v>
      </c>
      <c r="I452" s="849">
        <v>240.73721436343854</v>
      </c>
      <c r="J452" s="849">
        <v>6.93</v>
      </c>
      <c r="K452" s="849">
        <v>1631.7</v>
      </c>
      <c r="L452" s="849">
        <v>1</v>
      </c>
      <c r="M452" s="849">
        <v>235.45454545454547</v>
      </c>
      <c r="N452" s="849">
        <v>6.61</v>
      </c>
      <c r="O452" s="849">
        <v>1556.3600000000001</v>
      </c>
      <c r="P452" s="837">
        <v>0.95382729668443955</v>
      </c>
      <c r="Q452" s="850">
        <v>235.45537065052952</v>
      </c>
    </row>
    <row r="453" spans="1:17" ht="14.45" customHeight="1" x14ac:dyDescent="0.2">
      <c r="A453" s="831" t="s">
        <v>592</v>
      </c>
      <c r="B453" s="832" t="s">
        <v>6869</v>
      </c>
      <c r="C453" s="832" t="s">
        <v>6368</v>
      </c>
      <c r="D453" s="832" t="s">
        <v>6908</v>
      </c>
      <c r="E453" s="832" t="s">
        <v>6909</v>
      </c>
      <c r="F453" s="849">
        <v>14.1</v>
      </c>
      <c r="G453" s="849">
        <v>8457.34</v>
      </c>
      <c r="H453" s="849">
        <v>8.8126667222407473</v>
      </c>
      <c r="I453" s="849">
        <v>599.8113475177305</v>
      </c>
      <c r="J453" s="849">
        <v>1.6</v>
      </c>
      <c r="K453" s="849">
        <v>959.68</v>
      </c>
      <c r="L453" s="849">
        <v>1</v>
      </c>
      <c r="M453" s="849">
        <v>599.79999999999995</v>
      </c>
      <c r="N453" s="849"/>
      <c r="O453" s="849"/>
      <c r="P453" s="837"/>
      <c r="Q453" s="850"/>
    </row>
    <row r="454" spans="1:17" ht="14.45" customHeight="1" x14ac:dyDescent="0.2">
      <c r="A454" s="831" t="s">
        <v>592</v>
      </c>
      <c r="B454" s="832" t="s">
        <v>6869</v>
      </c>
      <c r="C454" s="832" t="s">
        <v>6368</v>
      </c>
      <c r="D454" s="832" t="s">
        <v>6910</v>
      </c>
      <c r="E454" s="832" t="s">
        <v>6909</v>
      </c>
      <c r="F454" s="849">
        <v>3.1</v>
      </c>
      <c r="G454" s="849">
        <v>2479.27</v>
      </c>
      <c r="H454" s="849">
        <v>2.820878370690636</v>
      </c>
      <c r="I454" s="849">
        <v>799.76451612903224</v>
      </c>
      <c r="J454" s="849">
        <v>1.7</v>
      </c>
      <c r="K454" s="849">
        <v>878.9</v>
      </c>
      <c r="L454" s="849">
        <v>1</v>
      </c>
      <c r="M454" s="849">
        <v>517</v>
      </c>
      <c r="N454" s="849"/>
      <c r="O454" s="849"/>
      <c r="P454" s="837"/>
      <c r="Q454" s="850"/>
    </row>
    <row r="455" spans="1:17" ht="14.45" customHeight="1" x14ac:dyDescent="0.2">
      <c r="A455" s="831" t="s">
        <v>592</v>
      </c>
      <c r="B455" s="832" t="s">
        <v>6869</v>
      </c>
      <c r="C455" s="832" t="s">
        <v>6368</v>
      </c>
      <c r="D455" s="832" t="s">
        <v>6911</v>
      </c>
      <c r="E455" s="832" t="s">
        <v>1806</v>
      </c>
      <c r="F455" s="849"/>
      <c r="G455" s="849"/>
      <c r="H455" s="849"/>
      <c r="I455" s="849"/>
      <c r="J455" s="849"/>
      <c r="K455" s="849"/>
      <c r="L455" s="849"/>
      <c r="M455" s="849"/>
      <c r="N455" s="849">
        <v>0.4</v>
      </c>
      <c r="O455" s="849">
        <v>652.73</v>
      </c>
      <c r="P455" s="837"/>
      <c r="Q455" s="850">
        <v>1631.825</v>
      </c>
    </row>
    <row r="456" spans="1:17" ht="14.45" customHeight="1" x14ac:dyDescent="0.2">
      <c r="A456" s="831" t="s">
        <v>592</v>
      </c>
      <c r="B456" s="832" t="s">
        <v>6869</v>
      </c>
      <c r="C456" s="832" t="s">
        <v>6368</v>
      </c>
      <c r="D456" s="832" t="s">
        <v>6912</v>
      </c>
      <c r="E456" s="832" t="s">
        <v>6913</v>
      </c>
      <c r="F456" s="849">
        <v>4.8000000000000007</v>
      </c>
      <c r="G456" s="849">
        <v>1880.6399999999999</v>
      </c>
      <c r="H456" s="849">
        <v>1.4545454545454544</v>
      </c>
      <c r="I456" s="849">
        <v>391.7999999999999</v>
      </c>
      <c r="J456" s="849">
        <v>3.3</v>
      </c>
      <c r="K456" s="849">
        <v>1292.94</v>
      </c>
      <c r="L456" s="849">
        <v>1</v>
      </c>
      <c r="M456" s="849">
        <v>391.8</v>
      </c>
      <c r="N456" s="849"/>
      <c r="O456" s="849"/>
      <c r="P456" s="837"/>
      <c r="Q456" s="850"/>
    </row>
    <row r="457" spans="1:17" ht="14.45" customHeight="1" x14ac:dyDescent="0.2">
      <c r="A457" s="831" t="s">
        <v>592</v>
      </c>
      <c r="B457" s="832" t="s">
        <v>6869</v>
      </c>
      <c r="C457" s="832" t="s">
        <v>6368</v>
      </c>
      <c r="D457" s="832" t="s">
        <v>6914</v>
      </c>
      <c r="E457" s="832" t="s">
        <v>6915</v>
      </c>
      <c r="F457" s="849">
        <v>6.9</v>
      </c>
      <c r="G457" s="849">
        <v>5282.64</v>
      </c>
      <c r="H457" s="849"/>
      <c r="I457" s="849">
        <v>765.6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592</v>
      </c>
      <c r="B458" s="832" t="s">
        <v>6869</v>
      </c>
      <c r="C458" s="832" t="s">
        <v>6368</v>
      </c>
      <c r="D458" s="832" t="s">
        <v>6458</v>
      </c>
      <c r="E458" s="832" t="s">
        <v>2797</v>
      </c>
      <c r="F458" s="849">
        <v>22.49</v>
      </c>
      <c r="G458" s="849">
        <v>5932.3899999999994</v>
      </c>
      <c r="H458" s="849">
        <v>1.0105718077177943</v>
      </c>
      <c r="I458" s="849">
        <v>263.77901289461983</v>
      </c>
      <c r="J458" s="849">
        <v>37.769999999999996</v>
      </c>
      <c r="K458" s="849">
        <v>5870.33</v>
      </c>
      <c r="L458" s="849">
        <v>1</v>
      </c>
      <c r="M458" s="849">
        <v>155.42308710616894</v>
      </c>
      <c r="N458" s="849">
        <v>43.070000000000007</v>
      </c>
      <c r="O458" s="849">
        <v>3392.2000000000003</v>
      </c>
      <c r="P458" s="837">
        <v>0.57785507799391178</v>
      </c>
      <c r="Q458" s="850">
        <v>78.760157882516822</v>
      </c>
    </row>
    <row r="459" spans="1:17" ht="14.45" customHeight="1" x14ac:dyDescent="0.2">
      <c r="A459" s="831" t="s">
        <v>592</v>
      </c>
      <c r="B459" s="832" t="s">
        <v>6869</v>
      </c>
      <c r="C459" s="832" t="s">
        <v>6368</v>
      </c>
      <c r="D459" s="832" t="s">
        <v>6916</v>
      </c>
      <c r="E459" s="832" t="s">
        <v>6917</v>
      </c>
      <c r="F459" s="849">
        <v>7.8</v>
      </c>
      <c r="G459" s="849">
        <v>3011.16</v>
      </c>
      <c r="H459" s="849">
        <v>3.9000116566721492</v>
      </c>
      <c r="I459" s="849">
        <v>386.04615384615386</v>
      </c>
      <c r="J459" s="849">
        <v>2</v>
      </c>
      <c r="K459" s="849">
        <v>772.09</v>
      </c>
      <c r="L459" s="849">
        <v>1</v>
      </c>
      <c r="M459" s="849">
        <v>386.04500000000002</v>
      </c>
      <c r="N459" s="849">
        <v>2</v>
      </c>
      <c r="O459" s="849">
        <v>542.1</v>
      </c>
      <c r="P459" s="837">
        <v>0.70212021914543643</v>
      </c>
      <c r="Q459" s="850">
        <v>271.05</v>
      </c>
    </row>
    <row r="460" spans="1:17" ht="14.45" customHeight="1" x14ac:dyDescent="0.2">
      <c r="A460" s="831" t="s">
        <v>592</v>
      </c>
      <c r="B460" s="832" t="s">
        <v>6869</v>
      </c>
      <c r="C460" s="832" t="s">
        <v>6368</v>
      </c>
      <c r="D460" s="832" t="s">
        <v>6918</v>
      </c>
      <c r="E460" s="832" t="s">
        <v>6917</v>
      </c>
      <c r="F460" s="849">
        <v>5.8000000000000007</v>
      </c>
      <c r="G460" s="849">
        <v>4478.43</v>
      </c>
      <c r="H460" s="849">
        <v>2.1451090653050664</v>
      </c>
      <c r="I460" s="849">
        <v>772.14310344827584</v>
      </c>
      <c r="J460" s="849">
        <v>5.6000000000000005</v>
      </c>
      <c r="K460" s="849">
        <v>2087.7400000000002</v>
      </c>
      <c r="L460" s="849">
        <v>1</v>
      </c>
      <c r="M460" s="849">
        <v>372.81071428571431</v>
      </c>
      <c r="N460" s="849">
        <v>19.5</v>
      </c>
      <c r="O460" s="849">
        <v>8234.6700000000019</v>
      </c>
      <c r="P460" s="837">
        <v>3.9442986195599072</v>
      </c>
      <c r="Q460" s="850">
        <v>422.29076923076934</v>
      </c>
    </row>
    <row r="461" spans="1:17" ht="14.45" customHeight="1" x14ac:dyDescent="0.2">
      <c r="A461" s="831" t="s">
        <v>592</v>
      </c>
      <c r="B461" s="832" t="s">
        <v>6869</v>
      </c>
      <c r="C461" s="832" t="s">
        <v>6368</v>
      </c>
      <c r="D461" s="832" t="s">
        <v>6746</v>
      </c>
      <c r="E461" s="832" t="s">
        <v>6747</v>
      </c>
      <c r="F461" s="849">
        <v>1.52</v>
      </c>
      <c r="G461" s="849">
        <v>207.86</v>
      </c>
      <c r="H461" s="849"/>
      <c r="I461" s="849">
        <v>136.75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5" customHeight="1" x14ac:dyDescent="0.2">
      <c r="A462" s="831" t="s">
        <v>592</v>
      </c>
      <c r="B462" s="832" t="s">
        <v>6869</v>
      </c>
      <c r="C462" s="832" t="s">
        <v>6368</v>
      </c>
      <c r="D462" s="832" t="s">
        <v>6919</v>
      </c>
      <c r="E462" s="832" t="s">
        <v>2785</v>
      </c>
      <c r="F462" s="849">
        <v>12.3</v>
      </c>
      <c r="G462" s="849">
        <v>5070.51</v>
      </c>
      <c r="H462" s="849">
        <v>1.0362783568362968</v>
      </c>
      <c r="I462" s="849">
        <v>412.23658536585367</v>
      </c>
      <c r="J462" s="849">
        <v>13.6</v>
      </c>
      <c r="K462" s="849">
        <v>4893</v>
      </c>
      <c r="L462" s="849">
        <v>1</v>
      </c>
      <c r="M462" s="849">
        <v>359.77941176470591</v>
      </c>
      <c r="N462" s="849">
        <v>22.799999999999997</v>
      </c>
      <c r="O462" s="849">
        <v>5441.49</v>
      </c>
      <c r="P462" s="837">
        <v>1.1120968730839975</v>
      </c>
      <c r="Q462" s="850">
        <v>238.66184210526319</v>
      </c>
    </row>
    <row r="463" spans="1:17" ht="14.45" customHeight="1" x14ac:dyDescent="0.2">
      <c r="A463" s="831" t="s">
        <v>592</v>
      </c>
      <c r="B463" s="832" t="s">
        <v>6869</v>
      </c>
      <c r="C463" s="832" t="s">
        <v>6368</v>
      </c>
      <c r="D463" s="832" t="s">
        <v>6920</v>
      </c>
      <c r="E463" s="832" t="s">
        <v>2774</v>
      </c>
      <c r="F463" s="849"/>
      <c r="G463" s="849"/>
      <c r="H463" s="849"/>
      <c r="I463" s="849"/>
      <c r="J463" s="849"/>
      <c r="K463" s="849"/>
      <c r="L463" s="849"/>
      <c r="M463" s="849"/>
      <c r="N463" s="849">
        <v>83.2</v>
      </c>
      <c r="O463" s="849">
        <v>4399.66</v>
      </c>
      <c r="P463" s="837"/>
      <c r="Q463" s="850">
        <v>52.880528846153844</v>
      </c>
    </row>
    <row r="464" spans="1:17" ht="14.45" customHeight="1" x14ac:dyDescent="0.2">
      <c r="A464" s="831" t="s">
        <v>592</v>
      </c>
      <c r="B464" s="832" t="s">
        <v>6869</v>
      </c>
      <c r="C464" s="832" t="s">
        <v>6368</v>
      </c>
      <c r="D464" s="832" t="s">
        <v>6468</v>
      </c>
      <c r="E464" s="832" t="s">
        <v>2797</v>
      </c>
      <c r="F464" s="849">
        <v>0.25</v>
      </c>
      <c r="G464" s="849">
        <v>659.46</v>
      </c>
      <c r="H464" s="849">
        <v>0.1174057714801502</v>
      </c>
      <c r="I464" s="849">
        <v>2637.84</v>
      </c>
      <c r="J464" s="849">
        <v>3.85</v>
      </c>
      <c r="K464" s="849">
        <v>5616.9299999999994</v>
      </c>
      <c r="L464" s="849">
        <v>1</v>
      </c>
      <c r="M464" s="849">
        <v>1458.9428571428568</v>
      </c>
      <c r="N464" s="849">
        <v>10.15</v>
      </c>
      <c r="O464" s="849">
        <v>4836.7899999999991</v>
      </c>
      <c r="P464" s="837">
        <v>0.8611091824181536</v>
      </c>
      <c r="Q464" s="850">
        <v>476.53103448275851</v>
      </c>
    </row>
    <row r="465" spans="1:17" ht="14.45" customHeight="1" x14ac:dyDescent="0.2">
      <c r="A465" s="831" t="s">
        <v>592</v>
      </c>
      <c r="B465" s="832" t="s">
        <v>6869</v>
      </c>
      <c r="C465" s="832" t="s">
        <v>6368</v>
      </c>
      <c r="D465" s="832" t="s">
        <v>6469</v>
      </c>
      <c r="E465" s="832" t="s">
        <v>2797</v>
      </c>
      <c r="F465" s="849">
        <v>9</v>
      </c>
      <c r="G465" s="849">
        <v>11870.19</v>
      </c>
      <c r="H465" s="849">
        <v>1.4942390265824266</v>
      </c>
      <c r="I465" s="849">
        <v>1318.91</v>
      </c>
      <c r="J465" s="849">
        <v>11</v>
      </c>
      <c r="K465" s="849">
        <v>7943.97</v>
      </c>
      <c r="L465" s="849">
        <v>1</v>
      </c>
      <c r="M465" s="849">
        <v>722.17909090909097</v>
      </c>
      <c r="N465" s="849">
        <v>15.47</v>
      </c>
      <c r="O465" s="849">
        <v>3475.3300000000004</v>
      </c>
      <c r="P465" s="837">
        <v>0.43748025231716636</v>
      </c>
      <c r="Q465" s="850">
        <v>224.64964447317391</v>
      </c>
    </row>
    <row r="466" spans="1:17" ht="14.45" customHeight="1" x14ac:dyDescent="0.2">
      <c r="A466" s="831" t="s">
        <v>592</v>
      </c>
      <c r="B466" s="832" t="s">
        <v>6869</v>
      </c>
      <c r="C466" s="832" t="s">
        <v>6368</v>
      </c>
      <c r="D466" s="832" t="s">
        <v>6848</v>
      </c>
      <c r="E466" s="832" t="s">
        <v>1286</v>
      </c>
      <c r="F466" s="849">
        <v>8</v>
      </c>
      <c r="G466" s="849">
        <v>36389.199999999997</v>
      </c>
      <c r="H466" s="849">
        <v>4</v>
      </c>
      <c r="I466" s="849">
        <v>4548.6499999999996</v>
      </c>
      <c r="J466" s="849">
        <v>2</v>
      </c>
      <c r="K466" s="849">
        <v>9097.2999999999993</v>
      </c>
      <c r="L466" s="849">
        <v>1</v>
      </c>
      <c r="M466" s="849">
        <v>4548.6499999999996</v>
      </c>
      <c r="N466" s="849">
        <v>4.99</v>
      </c>
      <c r="O466" s="849">
        <v>19532.189999999999</v>
      </c>
      <c r="P466" s="837">
        <v>2.1470315368296089</v>
      </c>
      <c r="Q466" s="850">
        <v>3914.2665330661316</v>
      </c>
    </row>
    <row r="467" spans="1:17" ht="14.45" customHeight="1" x14ac:dyDescent="0.2">
      <c r="A467" s="831" t="s">
        <v>592</v>
      </c>
      <c r="B467" s="832" t="s">
        <v>6869</v>
      </c>
      <c r="C467" s="832" t="s">
        <v>6368</v>
      </c>
      <c r="D467" s="832" t="s">
        <v>6470</v>
      </c>
      <c r="E467" s="832" t="s">
        <v>779</v>
      </c>
      <c r="F467" s="849">
        <v>6</v>
      </c>
      <c r="G467" s="849">
        <v>4735.74</v>
      </c>
      <c r="H467" s="849"/>
      <c r="I467" s="849">
        <v>789.29</v>
      </c>
      <c r="J467" s="849"/>
      <c r="K467" s="849"/>
      <c r="L467" s="849"/>
      <c r="M467" s="849"/>
      <c r="N467" s="849">
        <v>1.31</v>
      </c>
      <c r="O467" s="849">
        <v>813.94</v>
      </c>
      <c r="P467" s="837"/>
      <c r="Q467" s="850">
        <v>621.32824427480921</v>
      </c>
    </row>
    <row r="468" spans="1:17" ht="14.45" customHeight="1" x14ac:dyDescent="0.2">
      <c r="A468" s="831" t="s">
        <v>592</v>
      </c>
      <c r="B468" s="832" t="s">
        <v>6869</v>
      </c>
      <c r="C468" s="832" t="s">
        <v>6368</v>
      </c>
      <c r="D468" s="832" t="s">
        <v>6471</v>
      </c>
      <c r="E468" s="832" t="s">
        <v>2831</v>
      </c>
      <c r="F468" s="849">
        <v>0.8</v>
      </c>
      <c r="G468" s="849">
        <v>3628</v>
      </c>
      <c r="H468" s="849"/>
      <c r="I468" s="849">
        <v>4535</v>
      </c>
      <c r="J468" s="849"/>
      <c r="K468" s="849"/>
      <c r="L468" s="849"/>
      <c r="M468" s="849"/>
      <c r="N468" s="849">
        <v>3.5</v>
      </c>
      <c r="O468" s="849">
        <v>2018.4599999999998</v>
      </c>
      <c r="P468" s="837"/>
      <c r="Q468" s="850">
        <v>576.70285714285706</v>
      </c>
    </row>
    <row r="469" spans="1:17" ht="14.45" customHeight="1" x14ac:dyDescent="0.2">
      <c r="A469" s="831" t="s">
        <v>592</v>
      </c>
      <c r="B469" s="832" t="s">
        <v>6869</v>
      </c>
      <c r="C469" s="832" t="s">
        <v>6368</v>
      </c>
      <c r="D469" s="832" t="s">
        <v>6472</v>
      </c>
      <c r="E469" s="832" t="s">
        <v>2831</v>
      </c>
      <c r="F469" s="849">
        <v>7.4</v>
      </c>
      <c r="G469" s="849">
        <v>49812.729999999996</v>
      </c>
      <c r="H469" s="849">
        <v>1.4200225606156189</v>
      </c>
      <c r="I469" s="849">
        <v>6731.4499999999989</v>
      </c>
      <c r="J469" s="849">
        <v>9.4</v>
      </c>
      <c r="K469" s="849">
        <v>35078.83</v>
      </c>
      <c r="L469" s="849">
        <v>1</v>
      </c>
      <c r="M469" s="849">
        <v>3731.7904255319149</v>
      </c>
      <c r="N469" s="849">
        <v>10.4</v>
      </c>
      <c r="O469" s="849">
        <v>5549.4399999999987</v>
      </c>
      <c r="P469" s="837">
        <v>0.15819911895579181</v>
      </c>
      <c r="Q469" s="850">
        <v>533.59999999999991</v>
      </c>
    </row>
    <row r="470" spans="1:17" ht="14.45" customHeight="1" x14ac:dyDescent="0.2">
      <c r="A470" s="831" t="s">
        <v>592</v>
      </c>
      <c r="B470" s="832" t="s">
        <v>6869</v>
      </c>
      <c r="C470" s="832" t="s">
        <v>6368</v>
      </c>
      <c r="D470" s="832" t="s">
        <v>6921</v>
      </c>
      <c r="E470" s="832" t="s">
        <v>6922</v>
      </c>
      <c r="F470" s="849">
        <v>5</v>
      </c>
      <c r="G470" s="849">
        <v>51647.45</v>
      </c>
      <c r="H470" s="849"/>
      <c r="I470" s="849">
        <v>10329.49</v>
      </c>
      <c r="J470" s="849"/>
      <c r="K470" s="849"/>
      <c r="L470" s="849"/>
      <c r="M470" s="849"/>
      <c r="N470" s="849">
        <v>16</v>
      </c>
      <c r="O470" s="849">
        <v>58080</v>
      </c>
      <c r="P470" s="837"/>
      <c r="Q470" s="850">
        <v>3630</v>
      </c>
    </row>
    <row r="471" spans="1:17" ht="14.45" customHeight="1" x14ac:dyDescent="0.2">
      <c r="A471" s="831" t="s">
        <v>592</v>
      </c>
      <c r="B471" s="832" t="s">
        <v>6869</v>
      </c>
      <c r="C471" s="832" t="s">
        <v>6368</v>
      </c>
      <c r="D471" s="832" t="s">
        <v>6473</v>
      </c>
      <c r="E471" s="832" t="s">
        <v>6474</v>
      </c>
      <c r="F471" s="849"/>
      <c r="G471" s="849"/>
      <c r="H471" s="849"/>
      <c r="I471" s="849"/>
      <c r="J471" s="849"/>
      <c r="K471" s="849"/>
      <c r="L471" s="849"/>
      <c r="M471" s="849"/>
      <c r="N471" s="849">
        <v>11.46</v>
      </c>
      <c r="O471" s="849">
        <v>33405.9</v>
      </c>
      <c r="P471" s="837"/>
      <c r="Q471" s="850">
        <v>2915</v>
      </c>
    </row>
    <row r="472" spans="1:17" ht="14.45" customHeight="1" x14ac:dyDescent="0.2">
      <c r="A472" s="831" t="s">
        <v>592</v>
      </c>
      <c r="B472" s="832" t="s">
        <v>6869</v>
      </c>
      <c r="C472" s="832" t="s">
        <v>6368</v>
      </c>
      <c r="D472" s="832" t="s">
        <v>6923</v>
      </c>
      <c r="E472" s="832" t="s">
        <v>1723</v>
      </c>
      <c r="F472" s="849">
        <v>1</v>
      </c>
      <c r="G472" s="849">
        <v>3172.78</v>
      </c>
      <c r="H472" s="849"/>
      <c r="I472" s="849">
        <v>3172.78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5" customHeight="1" x14ac:dyDescent="0.2">
      <c r="A473" s="831" t="s">
        <v>592</v>
      </c>
      <c r="B473" s="832" t="s">
        <v>6869</v>
      </c>
      <c r="C473" s="832" t="s">
        <v>6368</v>
      </c>
      <c r="D473" s="832" t="s">
        <v>6924</v>
      </c>
      <c r="E473" s="832" t="s">
        <v>2785</v>
      </c>
      <c r="F473" s="849">
        <v>1.9</v>
      </c>
      <c r="G473" s="849">
        <v>1629.31</v>
      </c>
      <c r="H473" s="849"/>
      <c r="I473" s="849">
        <v>857.53157894736842</v>
      </c>
      <c r="J473" s="849"/>
      <c r="K473" s="849"/>
      <c r="L473" s="849"/>
      <c r="M473" s="849"/>
      <c r="N473" s="849">
        <v>0.7</v>
      </c>
      <c r="O473" s="849">
        <v>504.90999999999997</v>
      </c>
      <c r="P473" s="837"/>
      <c r="Q473" s="850">
        <v>721.3</v>
      </c>
    </row>
    <row r="474" spans="1:17" ht="14.45" customHeight="1" x14ac:dyDescent="0.2">
      <c r="A474" s="831" t="s">
        <v>592</v>
      </c>
      <c r="B474" s="832" t="s">
        <v>6869</v>
      </c>
      <c r="C474" s="832" t="s">
        <v>6368</v>
      </c>
      <c r="D474" s="832" t="s">
        <v>6925</v>
      </c>
      <c r="E474" s="832" t="s">
        <v>1286</v>
      </c>
      <c r="F474" s="849">
        <v>2</v>
      </c>
      <c r="G474" s="849">
        <v>909.72</v>
      </c>
      <c r="H474" s="849"/>
      <c r="I474" s="849">
        <v>454.86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5" customHeight="1" x14ac:dyDescent="0.2">
      <c r="A475" s="831" t="s">
        <v>592</v>
      </c>
      <c r="B475" s="832" t="s">
        <v>6869</v>
      </c>
      <c r="C475" s="832" t="s">
        <v>6368</v>
      </c>
      <c r="D475" s="832" t="s">
        <v>6926</v>
      </c>
      <c r="E475" s="832" t="s">
        <v>1723</v>
      </c>
      <c r="F475" s="849"/>
      <c r="G475" s="849"/>
      <c r="H475" s="849"/>
      <c r="I475" s="849"/>
      <c r="J475" s="849">
        <v>2</v>
      </c>
      <c r="K475" s="849">
        <v>12691.14</v>
      </c>
      <c r="L475" s="849">
        <v>1</v>
      </c>
      <c r="M475" s="849">
        <v>6345.57</v>
      </c>
      <c r="N475" s="849"/>
      <c r="O475" s="849"/>
      <c r="P475" s="837"/>
      <c r="Q475" s="850"/>
    </row>
    <row r="476" spans="1:17" ht="14.45" customHeight="1" x14ac:dyDescent="0.2">
      <c r="A476" s="831" t="s">
        <v>592</v>
      </c>
      <c r="B476" s="832" t="s">
        <v>6869</v>
      </c>
      <c r="C476" s="832" t="s">
        <v>6368</v>
      </c>
      <c r="D476" s="832" t="s">
        <v>6487</v>
      </c>
      <c r="E476" s="832" t="s">
        <v>6488</v>
      </c>
      <c r="F476" s="849">
        <v>31.95</v>
      </c>
      <c r="G476" s="849">
        <v>34636.659999999996</v>
      </c>
      <c r="H476" s="849">
        <v>1.0734826994246829</v>
      </c>
      <c r="I476" s="849">
        <v>1084.0895148669795</v>
      </c>
      <c r="J476" s="849">
        <v>43.7</v>
      </c>
      <c r="K476" s="849">
        <v>32265.690000000002</v>
      </c>
      <c r="L476" s="849">
        <v>1</v>
      </c>
      <c r="M476" s="849">
        <v>738.34530892448515</v>
      </c>
      <c r="N476" s="849">
        <v>26.849999999999998</v>
      </c>
      <c r="O476" s="849">
        <v>14117.759999999995</v>
      </c>
      <c r="P476" s="837">
        <v>0.43754712823435649</v>
      </c>
      <c r="Q476" s="850">
        <v>525.80111731843556</v>
      </c>
    </row>
    <row r="477" spans="1:17" ht="14.45" customHeight="1" x14ac:dyDescent="0.2">
      <c r="A477" s="831" t="s">
        <v>592</v>
      </c>
      <c r="B477" s="832" t="s">
        <v>6869</v>
      </c>
      <c r="C477" s="832" t="s">
        <v>6368</v>
      </c>
      <c r="D477" s="832" t="s">
        <v>6489</v>
      </c>
      <c r="E477" s="832" t="s">
        <v>6488</v>
      </c>
      <c r="F477" s="849">
        <v>97.259999999999991</v>
      </c>
      <c r="G477" s="849">
        <v>35146.53</v>
      </c>
      <c r="H477" s="849">
        <v>1.0681348918600391</v>
      </c>
      <c r="I477" s="849">
        <v>361.36674892041952</v>
      </c>
      <c r="J477" s="849">
        <v>110.19000000000001</v>
      </c>
      <c r="K477" s="849">
        <v>32904.579999999994</v>
      </c>
      <c r="L477" s="849">
        <v>1</v>
      </c>
      <c r="M477" s="849">
        <v>298.61675288138662</v>
      </c>
      <c r="N477" s="849">
        <v>157.32999999999998</v>
      </c>
      <c r="O477" s="849">
        <v>34439.570000000007</v>
      </c>
      <c r="P477" s="837">
        <v>1.0466497369059267</v>
      </c>
      <c r="Q477" s="850">
        <v>218.90020975020664</v>
      </c>
    </row>
    <row r="478" spans="1:17" ht="14.45" customHeight="1" x14ac:dyDescent="0.2">
      <c r="A478" s="831" t="s">
        <v>592</v>
      </c>
      <c r="B478" s="832" t="s">
        <v>6869</v>
      </c>
      <c r="C478" s="832" t="s">
        <v>6368</v>
      </c>
      <c r="D478" s="832" t="s">
        <v>6490</v>
      </c>
      <c r="E478" s="832" t="s">
        <v>6488</v>
      </c>
      <c r="F478" s="849">
        <v>69.339999999999989</v>
      </c>
      <c r="G478" s="849">
        <v>8351.6799999999985</v>
      </c>
      <c r="H478" s="849">
        <v>0.91533586068650596</v>
      </c>
      <c r="I478" s="849">
        <v>120.44534179405827</v>
      </c>
      <c r="J478" s="849">
        <v>90.18</v>
      </c>
      <c r="K478" s="849">
        <v>9124.1700000000019</v>
      </c>
      <c r="L478" s="849">
        <v>1</v>
      </c>
      <c r="M478" s="849">
        <v>101.17731204258152</v>
      </c>
      <c r="N478" s="849">
        <v>126.34999999999998</v>
      </c>
      <c r="O478" s="849">
        <v>10006.9</v>
      </c>
      <c r="P478" s="837">
        <v>1.0967463341871093</v>
      </c>
      <c r="Q478" s="850">
        <v>79.199841709537012</v>
      </c>
    </row>
    <row r="479" spans="1:17" ht="14.45" customHeight="1" x14ac:dyDescent="0.2">
      <c r="A479" s="831" t="s">
        <v>592</v>
      </c>
      <c r="B479" s="832" t="s">
        <v>6869</v>
      </c>
      <c r="C479" s="832" t="s">
        <v>6368</v>
      </c>
      <c r="D479" s="832" t="s">
        <v>6491</v>
      </c>
      <c r="E479" s="832" t="s">
        <v>6488</v>
      </c>
      <c r="F479" s="849">
        <v>11.400000000000002</v>
      </c>
      <c r="G479" s="849">
        <v>16478.28</v>
      </c>
      <c r="H479" s="849">
        <v>1.0423558182240273</v>
      </c>
      <c r="I479" s="849">
        <v>1445.4631578947365</v>
      </c>
      <c r="J479" s="849">
        <v>13.26</v>
      </c>
      <c r="K479" s="849">
        <v>15808.689999999999</v>
      </c>
      <c r="L479" s="849">
        <v>1</v>
      </c>
      <c r="M479" s="849">
        <v>1192.2088989441929</v>
      </c>
      <c r="N479" s="849">
        <v>8.3199999999999985</v>
      </c>
      <c r="O479" s="849">
        <v>6113.53</v>
      </c>
      <c r="P479" s="837">
        <v>0.38671958271052187</v>
      </c>
      <c r="Q479" s="850">
        <v>734.79927884615392</v>
      </c>
    </row>
    <row r="480" spans="1:17" ht="14.45" customHeight="1" x14ac:dyDescent="0.2">
      <c r="A480" s="831" t="s">
        <v>592</v>
      </c>
      <c r="B480" s="832" t="s">
        <v>6869</v>
      </c>
      <c r="C480" s="832" t="s">
        <v>6368</v>
      </c>
      <c r="D480" s="832" t="s">
        <v>6492</v>
      </c>
      <c r="E480" s="832" t="s">
        <v>6493</v>
      </c>
      <c r="F480" s="849">
        <v>106.00999999999999</v>
      </c>
      <c r="G480" s="849">
        <v>75868.790000000008</v>
      </c>
      <c r="H480" s="849">
        <v>0.84536023316135789</v>
      </c>
      <c r="I480" s="849">
        <v>715.67578530327341</v>
      </c>
      <c r="J480" s="849">
        <v>205.67</v>
      </c>
      <c r="K480" s="849">
        <v>89747.290000000008</v>
      </c>
      <c r="L480" s="849">
        <v>1</v>
      </c>
      <c r="M480" s="849">
        <v>436.36548840375366</v>
      </c>
      <c r="N480" s="849">
        <v>142.76000000000002</v>
      </c>
      <c r="O480" s="849">
        <v>14897.32</v>
      </c>
      <c r="P480" s="837">
        <v>0.16599186448972442</v>
      </c>
      <c r="Q480" s="850">
        <v>104.35219949565703</v>
      </c>
    </row>
    <row r="481" spans="1:17" ht="14.45" customHeight="1" x14ac:dyDescent="0.2">
      <c r="A481" s="831" t="s">
        <v>592</v>
      </c>
      <c r="B481" s="832" t="s">
        <v>6869</v>
      </c>
      <c r="C481" s="832" t="s">
        <v>6368</v>
      </c>
      <c r="D481" s="832" t="s">
        <v>6494</v>
      </c>
      <c r="E481" s="832" t="s">
        <v>6493</v>
      </c>
      <c r="F481" s="849">
        <v>199.12999999999997</v>
      </c>
      <c r="G481" s="849">
        <v>285024.32999999996</v>
      </c>
      <c r="H481" s="849">
        <v>0.51836425988194368</v>
      </c>
      <c r="I481" s="849">
        <v>1431.3480138602922</v>
      </c>
      <c r="J481" s="849">
        <v>602.02</v>
      </c>
      <c r="K481" s="849">
        <v>549853.36</v>
      </c>
      <c r="L481" s="849">
        <v>1</v>
      </c>
      <c r="M481" s="849">
        <v>913.34733065346666</v>
      </c>
      <c r="N481" s="849">
        <v>404.87</v>
      </c>
      <c r="O481" s="849">
        <v>72679.009999999995</v>
      </c>
      <c r="P481" s="837">
        <v>0.13217889584233875</v>
      </c>
      <c r="Q481" s="850">
        <v>179.51196680415936</v>
      </c>
    </row>
    <row r="482" spans="1:17" ht="14.45" customHeight="1" x14ac:dyDescent="0.2">
      <c r="A482" s="831" t="s">
        <v>592</v>
      </c>
      <c r="B482" s="832" t="s">
        <v>6869</v>
      </c>
      <c r="C482" s="832" t="s">
        <v>6368</v>
      </c>
      <c r="D482" s="832" t="s">
        <v>6927</v>
      </c>
      <c r="E482" s="832" t="s">
        <v>2745</v>
      </c>
      <c r="F482" s="849">
        <v>33</v>
      </c>
      <c r="G482" s="849">
        <v>2169.75</v>
      </c>
      <c r="H482" s="849">
        <v>0.57409298732087288</v>
      </c>
      <c r="I482" s="849">
        <v>65.75</v>
      </c>
      <c r="J482" s="849">
        <v>138</v>
      </c>
      <c r="K482" s="849">
        <v>3779.44</v>
      </c>
      <c r="L482" s="849">
        <v>1</v>
      </c>
      <c r="M482" s="849">
        <v>27.387246376811596</v>
      </c>
      <c r="N482" s="849">
        <v>415</v>
      </c>
      <c r="O482" s="849">
        <v>13051.820000000002</v>
      </c>
      <c r="P482" s="837">
        <v>3.4533740448320391</v>
      </c>
      <c r="Q482" s="850">
        <v>31.450168674698798</v>
      </c>
    </row>
    <row r="483" spans="1:17" ht="14.45" customHeight="1" x14ac:dyDescent="0.2">
      <c r="A483" s="831" t="s">
        <v>592</v>
      </c>
      <c r="B483" s="832" t="s">
        <v>6869</v>
      </c>
      <c r="C483" s="832" t="s">
        <v>6368</v>
      </c>
      <c r="D483" s="832" t="s">
        <v>6928</v>
      </c>
      <c r="E483" s="832" t="s">
        <v>2741</v>
      </c>
      <c r="F483" s="849"/>
      <c r="G483" s="849"/>
      <c r="H483" s="849"/>
      <c r="I483" s="849"/>
      <c r="J483" s="849"/>
      <c r="K483" s="849"/>
      <c r="L483" s="849"/>
      <c r="M483" s="849"/>
      <c r="N483" s="849">
        <v>2.6</v>
      </c>
      <c r="O483" s="849">
        <v>373.53</v>
      </c>
      <c r="P483" s="837"/>
      <c r="Q483" s="850">
        <v>143.6653846153846</v>
      </c>
    </row>
    <row r="484" spans="1:17" ht="14.45" customHeight="1" x14ac:dyDescent="0.2">
      <c r="A484" s="831" t="s">
        <v>592</v>
      </c>
      <c r="B484" s="832" t="s">
        <v>6869</v>
      </c>
      <c r="C484" s="832" t="s">
        <v>6368</v>
      </c>
      <c r="D484" s="832" t="s">
        <v>6929</v>
      </c>
      <c r="E484" s="832" t="s">
        <v>2733</v>
      </c>
      <c r="F484" s="849">
        <v>92.9</v>
      </c>
      <c r="G484" s="849">
        <v>197468.24</v>
      </c>
      <c r="H484" s="849">
        <v>1.8222176328787945</v>
      </c>
      <c r="I484" s="849">
        <v>2125.6</v>
      </c>
      <c r="J484" s="849">
        <v>74.899999999999991</v>
      </c>
      <c r="K484" s="849">
        <v>108366.99</v>
      </c>
      <c r="L484" s="849">
        <v>1</v>
      </c>
      <c r="M484" s="849">
        <v>1446.8222963951939</v>
      </c>
      <c r="N484" s="849">
        <v>100.79999999999998</v>
      </c>
      <c r="O484" s="849">
        <v>46334.169999999984</v>
      </c>
      <c r="P484" s="837">
        <v>0.4275671955085214</v>
      </c>
      <c r="Q484" s="850">
        <v>459.66438492063486</v>
      </c>
    </row>
    <row r="485" spans="1:17" ht="14.45" customHeight="1" x14ac:dyDescent="0.2">
      <c r="A485" s="831" t="s">
        <v>592</v>
      </c>
      <c r="B485" s="832" t="s">
        <v>6869</v>
      </c>
      <c r="C485" s="832" t="s">
        <v>6368</v>
      </c>
      <c r="D485" s="832" t="s">
        <v>6495</v>
      </c>
      <c r="E485" s="832" t="s">
        <v>2307</v>
      </c>
      <c r="F485" s="849">
        <v>3</v>
      </c>
      <c r="G485" s="849">
        <v>27113.91</v>
      </c>
      <c r="H485" s="849"/>
      <c r="I485" s="849">
        <v>9037.9699999999993</v>
      </c>
      <c r="J485" s="849"/>
      <c r="K485" s="849"/>
      <c r="L485" s="849"/>
      <c r="M485" s="849"/>
      <c r="N485" s="849">
        <v>5.28</v>
      </c>
      <c r="O485" s="849">
        <v>46836.4</v>
      </c>
      <c r="P485" s="837"/>
      <c r="Q485" s="850">
        <v>8870.5303030303021</v>
      </c>
    </row>
    <row r="486" spans="1:17" ht="14.45" customHeight="1" x14ac:dyDescent="0.2">
      <c r="A486" s="831" t="s">
        <v>592</v>
      </c>
      <c r="B486" s="832" t="s">
        <v>6869</v>
      </c>
      <c r="C486" s="832" t="s">
        <v>6368</v>
      </c>
      <c r="D486" s="832" t="s">
        <v>6495</v>
      </c>
      <c r="E486" s="832" t="s">
        <v>6725</v>
      </c>
      <c r="F486" s="849">
        <v>0</v>
      </c>
      <c r="G486" s="849">
        <v>0</v>
      </c>
      <c r="H486" s="849"/>
      <c r="I486" s="849"/>
      <c r="J486" s="849"/>
      <c r="K486" s="849"/>
      <c r="L486" s="849"/>
      <c r="M486" s="849"/>
      <c r="N486" s="849">
        <v>0</v>
      </c>
      <c r="O486" s="849">
        <v>0</v>
      </c>
      <c r="P486" s="837"/>
      <c r="Q486" s="850"/>
    </row>
    <row r="487" spans="1:17" ht="14.45" customHeight="1" x14ac:dyDescent="0.2">
      <c r="A487" s="831" t="s">
        <v>592</v>
      </c>
      <c r="B487" s="832" t="s">
        <v>6869</v>
      </c>
      <c r="C487" s="832" t="s">
        <v>6368</v>
      </c>
      <c r="D487" s="832" t="s">
        <v>6930</v>
      </c>
      <c r="E487" s="832" t="s">
        <v>2751</v>
      </c>
      <c r="F487" s="849"/>
      <c r="G487" s="849"/>
      <c r="H487" s="849"/>
      <c r="I487" s="849"/>
      <c r="J487" s="849">
        <v>0.1</v>
      </c>
      <c r="K487" s="849">
        <v>326.37</v>
      </c>
      <c r="L487" s="849">
        <v>1</v>
      </c>
      <c r="M487" s="849">
        <v>3263.7</v>
      </c>
      <c r="N487" s="849">
        <v>2</v>
      </c>
      <c r="O487" s="849">
        <v>2233</v>
      </c>
      <c r="P487" s="837">
        <v>6.8419278732726658</v>
      </c>
      <c r="Q487" s="850">
        <v>1116.5</v>
      </c>
    </row>
    <row r="488" spans="1:17" ht="14.45" customHeight="1" x14ac:dyDescent="0.2">
      <c r="A488" s="831" t="s">
        <v>592</v>
      </c>
      <c r="B488" s="832" t="s">
        <v>6869</v>
      </c>
      <c r="C488" s="832" t="s">
        <v>6368</v>
      </c>
      <c r="D488" s="832" t="s">
        <v>6497</v>
      </c>
      <c r="E488" s="832" t="s">
        <v>2816</v>
      </c>
      <c r="F488" s="849">
        <v>30</v>
      </c>
      <c r="G488" s="849">
        <v>23528.880000000001</v>
      </c>
      <c r="H488" s="849">
        <v>0.47423308345387916</v>
      </c>
      <c r="I488" s="849">
        <v>784.29600000000005</v>
      </c>
      <c r="J488" s="849">
        <v>63.26</v>
      </c>
      <c r="K488" s="849">
        <v>49614.590000000004</v>
      </c>
      <c r="L488" s="849">
        <v>1</v>
      </c>
      <c r="M488" s="849">
        <v>784.29639582674679</v>
      </c>
      <c r="N488" s="849"/>
      <c r="O488" s="849"/>
      <c r="P488" s="837"/>
      <c r="Q488" s="850"/>
    </row>
    <row r="489" spans="1:17" ht="14.45" customHeight="1" x14ac:dyDescent="0.2">
      <c r="A489" s="831" t="s">
        <v>592</v>
      </c>
      <c r="B489" s="832" t="s">
        <v>6869</v>
      </c>
      <c r="C489" s="832" t="s">
        <v>6368</v>
      </c>
      <c r="D489" s="832" t="s">
        <v>6498</v>
      </c>
      <c r="E489" s="832" t="s">
        <v>6441</v>
      </c>
      <c r="F489" s="849">
        <v>13.46</v>
      </c>
      <c r="G489" s="849">
        <v>4135.96</v>
      </c>
      <c r="H489" s="849"/>
      <c r="I489" s="849">
        <v>307.27786032689448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5" customHeight="1" x14ac:dyDescent="0.2">
      <c r="A490" s="831" t="s">
        <v>592</v>
      </c>
      <c r="B490" s="832" t="s">
        <v>6869</v>
      </c>
      <c r="C490" s="832" t="s">
        <v>6368</v>
      </c>
      <c r="D490" s="832" t="s">
        <v>6499</v>
      </c>
      <c r="E490" s="832" t="s">
        <v>6441</v>
      </c>
      <c r="F490" s="849">
        <v>20.18</v>
      </c>
      <c r="G490" s="849">
        <v>15502.26</v>
      </c>
      <c r="H490" s="849">
        <v>1.6406504495256036</v>
      </c>
      <c r="I490" s="849">
        <v>768.19920713577801</v>
      </c>
      <c r="J490" s="849">
        <v>12.3</v>
      </c>
      <c r="K490" s="849">
        <v>9448.85</v>
      </c>
      <c r="L490" s="849">
        <v>1</v>
      </c>
      <c r="M490" s="849">
        <v>768.19918699186985</v>
      </c>
      <c r="N490" s="849"/>
      <c r="O490" s="849"/>
      <c r="P490" s="837"/>
      <c r="Q490" s="850"/>
    </row>
    <row r="491" spans="1:17" ht="14.45" customHeight="1" x14ac:dyDescent="0.2">
      <c r="A491" s="831" t="s">
        <v>592</v>
      </c>
      <c r="B491" s="832" t="s">
        <v>6869</v>
      </c>
      <c r="C491" s="832" t="s">
        <v>6368</v>
      </c>
      <c r="D491" s="832" t="s">
        <v>6500</v>
      </c>
      <c r="E491" s="832" t="s">
        <v>6727</v>
      </c>
      <c r="F491" s="849">
        <v>0</v>
      </c>
      <c r="G491" s="849">
        <v>-2.9103830456733704E-11</v>
      </c>
      <c r="H491" s="849"/>
      <c r="I491" s="849"/>
      <c r="J491" s="849">
        <v>0</v>
      </c>
      <c r="K491" s="849">
        <v>0</v>
      </c>
      <c r="L491" s="849"/>
      <c r="M491" s="849"/>
      <c r="N491" s="849">
        <v>0</v>
      </c>
      <c r="O491" s="849">
        <v>-4.3655745685100555E-11</v>
      </c>
      <c r="P491" s="837"/>
      <c r="Q491" s="850"/>
    </row>
    <row r="492" spans="1:17" ht="14.45" customHeight="1" x14ac:dyDescent="0.2">
      <c r="A492" s="831" t="s">
        <v>592</v>
      </c>
      <c r="B492" s="832" t="s">
        <v>6869</v>
      </c>
      <c r="C492" s="832" t="s">
        <v>6368</v>
      </c>
      <c r="D492" s="832" t="s">
        <v>6500</v>
      </c>
      <c r="E492" s="832" t="s">
        <v>6501</v>
      </c>
      <c r="F492" s="849">
        <v>4</v>
      </c>
      <c r="G492" s="849">
        <v>319939.95999999996</v>
      </c>
      <c r="H492" s="849">
        <v>0.41550644155844152</v>
      </c>
      <c r="I492" s="849">
        <v>79984.989999999991</v>
      </c>
      <c r="J492" s="849">
        <v>10</v>
      </c>
      <c r="K492" s="849">
        <v>770000</v>
      </c>
      <c r="L492" s="849">
        <v>1</v>
      </c>
      <c r="M492" s="849">
        <v>77000</v>
      </c>
      <c r="N492" s="849">
        <v>18</v>
      </c>
      <c r="O492" s="849">
        <v>1367305.7399999998</v>
      </c>
      <c r="P492" s="837">
        <v>1.7757217402597401</v>
      </c>
      <c r="Q492" s="850">
        <v>75961.429999999993</v>
      </c>
    </row>
    <row r="493" spans="1:17" ht="14.45" customHeight="1" x14ac:dyDescent="0.2">
      <c r="A493" s="831" t="s">
        <v>592</v>
      </c>
      <c r="B493" s="832" t="s">
        <v>6869</v>
      </c>
      <c r="C493" s="832" t="s">
        <v>6368</v>
      </c>
      <c r="D493" s="832" t="s">
        <v>6931</v>
      </c>
      <c r="E493" s="832" t="s">
        <v>2764</v>
      </c>
      <c r="F493" s="849"/>
      <c r="G493" s="849"/>
      <c r="H493" s="849"/>
      <c r="I493" s="849"/>
      <c r="J493" s="849">
        <v>1.8</v>
      </c>
      <c r="K493" s="849">
        <v>277.2</v>
      </c>
      <c r="L493" s="849">
        <v>1</v>
      </c>
      <c r="M493" s="849">
        <v>154</v>
      </c>
      <c r="N493" s="849"/>
      <c r="O493" s="849"/>
      <c r="P493" s="837"/>
      <c r="Q493" s="850"/>
    </row>
    <row r="494" spans="1:17" ht="14.45" customHeight="1" x14ac:dyDescent="0.2">
      <c r="A494" s="831" t="s">
        <v>592</v>
      </c>
      <c r="B494" s="832" t="s">
        <v>6869</v>
      </c>
      <c r="C494" s="832" t="s">
        <v>6368</v>
      </c>
      <c r="D494" s="832" t="s">
        <v>6502</v>
      </c>
      <c r="E494" s="832" t="s">
        <v>6503</v>
      </c>
      <c r="F494" s="849">
        <v>642.23</v>
      </c>
      <c r="G494" s="849">
        <v>209691.02999999997</v>
      </c>
      <c r="H494" s="849">
        <v>0.92540905977595034</v>
      </c>
      <c r="I494" s="849">
        <v>326.50457001385792</v>
      </c>
      <c r="J494" s="849">
        <v>873.6</v>
      </c>
      <c r="K494" s="849">
        <v>226592.80000000002</v>
      </c>
      <c r="L494" s="849">
        <v>1</v>
      </c>
      <c r="M494" s="849">
        <v>259.37820512820514</v>
      </c>
      <c r="N494" s="849">
        <v>693.74</v>
      </c>
      <c r="O494" s="849">
        <v>108647.82000000004</v>
      </c>
      <c r="P494" s="837">
        <v>0.47948487330577155</v>
      </c>
      <c r="Q494" s="850">
        <v>156.61172773661607</v>
      </c>
    </row>
    <row r="495" spans="1:17" ht="14.45" customHeight="1" x14ac:dyDescent="0.2">
      <c r="A495" s="831" t="s">
        <v>592</v>
      </c>
      <c r="B495" s="832" t="s">
        <v>6869</v>
      </c>
      <c r="C495" s="832" t="s">
        <v>6368</v>
      </c>
      <c r="D495" s="832" t="s">
        <v>6932</v>
      </c>
      <c r="E495" s="832" t="s">
        <v>6503</v>
      </c>
      <c r="F495" s="849">
        <v>4.5699999999999994</v>
      </c>
      <c r="G495" s="849">
        <v>304.52000000000004</v>
      </c>
      <c r="H495" s="849"/>
      <c r="I495" s="849">
        <v>66.63457330415757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5" customHeight="1" x14ac:dyDescent="0.2">
      <c r="A496" s="831" t="s">
        <v>592</v>
      </c>
      <c r="B496" s="832" t="s">
        <v>6869</v>
      </c>
      <c r="C496" s="832" t="s">
        <v>6368</v>
      </c>
      <c r="D496" s="832" t="s">
        <v>6504</v>
      </c>
      <c r="E496" s="832" t="s">
        <v>6716</v>
      </c>
      <c r="F496" s="849"/>
      <c r="G496" s="849"/>
      <c r="H496" s="849"/>
      <c r="I496" s="849"/>
      <c r="J496" s="849">
        <v>0</v>
      </c>
      <c r="K496" s="849">
        <v>7.2759576141834259E-12</v>
      </c>
      <c r="L496" s="849">
        <v>1</v>
      </c>
      <c r="M496" s="849"/>
      <c r="N496" s="849"/>
      <c r="O496" s="849"/>
      <c r="P496" s="837"/>
      <c r="Q496" s="850"/>
    </row>
    <row r="497" spans="1:17" ht="14.45" customHeight="1" x14ac:dyDescent="0.2">
      <c r="A497" s="831" t="s">
        <v>592</v>
      </c>
      <c r="B497" s="832" t="s">
        <v>6869</v>
      </c>
      <c r="C497" s="832" t="s">
        <v>6368</v>
      </c>
      <c r="D497" s="832" t="s">
        <v>6504</v>
      </c>
      <c r="E497" s="832" t="s">
        <v>3205</v>
      </c>
      <c r="F497" s="849"/>
      <c r="G497" s="849"/>
      <c r="H497" s="849"/>
      <c r="I497" s="849"/>
      <c r="J497" s="849">
        <v>5</v>
      </c>
      <c r="K497" s="849">
        <v>198844.32</v>
      </c>
      <c r="L497" s="849">
        <v>1</v>
      </c>
      <c r="M497" s="849">
        <v>39768.864000000001</v>
      </c>
      <c r="N497" s="849"/>
      <c r="O497" s="849"/>
      <c r="P497" s="837"/>
      <c r="Q497" s="850"/>
    </row>
    <row r="498" spans="1:17" ht="14.45" customHeight="1" x14ac:dyDescent="0.2">
      <c r="A498" s="831" t="s">
        <v>592</v>
      </c>
      <c r="B498" s="832" t="s">
        <v>6869</v>
      </c>
      <c r="C498" s="832" t="s">
        <v>6368</v>
      </c>
      <c r="D498" s="832" t="s">
        <v>6933</v>
      </c>
      <c r="E498" s="832" t="s">
        <v>2751</v>
      </c>
      <c r="F498" s="849">
        <v>2.5</v>
      </c>
      <c r="G498" s="849">
        <v>4079.6400000000003</v>
      </c>
      <c r="H498" s="849">
        <v>0.41666607089054919</v>
      </c>
      <c r="I498" s="849">
        <v>1631.8560000000002</v>
      </c>
      <c r="J498" s="849">
        <v>6</v>
      </c>
      <c r="K498" s="849">
        <v>9791.15</v>
      </c>
      <c r="L498" s="849">
        <v>1</v>
      </c>
      <c r="M498" s="849">
        <v>1631.8583333333333</v>
      </c>
      <c r="N498" s="849"/>
      <c r="O498" s="849"/>
      <c r="P498" s="837"/>
      <c r="Q498" s="850"/>
    </row>
    <row r="499" spans="1:17" ht="14.45" customHeight="1" x14ac:dyDescent="0.2">
      <c r="A499" s="831" t="s">
        <v>592</v>
      </c>
      <c r="B499" s="832" t="s">
        <v>6869</v>
      </c>
      <c r="C499" s="832" t="s">
        <v>6368</v>
      </c>
      <c r="D499" s="832" t="s">
        <v>6505</v>
      </c>
      <c r="E499" s="832" t="s">
        <v>2816</v>
      </c>
      <c r="F499" s="849">
        <v>13.760000000000002</v>
      </c>
      <c r="G499" s="849">
        <v>3237.5</v>
      </c>
      <c r="H499" s="849">
        <v>0.33525008361836067</v>
      </c>
      <c r="I499" s="849">
        <v>235.28343023255812</v>
      </c>
      <c r="J499" s="849">
        <v>60.36</v>
      </c>
      <c r="K499" s="849">
        <v>9656.9699999999993</v>
      </c>
      <c r="L499" s="849">
        <v>1</v>
      </c>
      <c r="M499" s="849">
        <v>159.98956262425446</v>
      </c>
      <c r="N499" s="849">
        <v>59.539999999999992</v>
      </c>
      <c r="O499" s="849">
        <v>5397.34</v>
      </c>
      <c r="P499" s="837">
        <v>0.55890615793566722</v>
      </c>
      <c r="Q499" s="850">
        <v>90.650655021834069</v>
      </c>
    </row>
    <row r="500" spans="1:17" ht="14.45" customHeight="1" x14ac:dyDescent="0.2">
      <c r="A500" s="831" t="s">
        <v>592</v>
      </c>
      <c r="B500" s="832" t="s">
        <v>6869</v>
      </c>
      <c r="C500" s="832" t="s">
        <v>6368</v>
      </c>
      <c r="D500" s="832" t="s">
        <v>6506</v>
      </c>
      <c r="E500" s="832" t="s">
        <v>6728</v>
      </c>
      <c r="F500" s="849">
        <v>4.4408920985006262E-16</v>
      </c>
      <c r="G500" s="849">
        <v>-3.637978807091713E-12</v>
      </c>
      <c r="H500" s="849"/>
      <c r="I500" s="849">
        <v>-8192</v>
      </c>
      <c r="J500" s="849">
        <v>0</v>
      </c>
      <c r="K500" s="849">
        <v>0</v>
      </c>
      <c r="L500" s="849"/>
      <c r="M500" s="849"/>
      <c r="N500" s="849">
        <v>0</v>
      </c>
      <c r="O500" s="849">
        <v>0</v>
      </c>
      <c r="P500" s="837"/>
      <c r="Q500" s="850"/>
    </row>
    <row r="501" spans="1:17" ht="14.45" customHeight="1" x14ac:dyDescent="0.2">
      <c r="A501" s="831" t="s">
        <v>592</v>
      </c>
      <c r="B501" s="832" t="s">
        <v>6869</v>
      </c>
      <c r="C501" s="832" t="s">
        <v>6368</v>
      </c>
      <c r="D501" s="832" t="s">
        <v>6506</v>
      </c>
      <c r="E501" s="832" t="s">
        <v>6507</v>
      </c>
      <c r="F501" s="849">
        <v>14.52</v>
      </c>
      <c r="G501" s="849">
        <v>119000.56999999999</v>
      </c>
      <c r="H501" s="849">
        <v>4.5179166809037312</v>
      </c>
      <c r="I501" s="849">
        <v>8195.6315426997244</v>
      </c>
      <c r="J501" s="849">
        <v>3</v>
      </c>
      <c r="K501" s="849">
        <v>26339.699999999997</v>
      </c>
      <c r="L501" s="849">
        <v>1</v>
      </c>
      <c r="M501" s="849">
        <v>8779.9</v>
      </c>
      <c r="N501" s="849">
        <v>2.92</v>
      </c>
      <c r="O501" s="849">
        <v>24336.05</v>
      </c>
      <c r="P501" s="837">
        <v>0.92393041682327448</v>
      </c>
      <c r="Q501" s="850">
        <v>8334.2636986301368</v>
      </c>
    </row>
    <row r="502" spans="1:17" ht="14.45" customHeight="1" x14ac:dyDescent="0.2">
      <c r="A502" s="831" t="s">
        <v>592</v>
      </c>
      <c r="B502" s="832" t="s">
        <v>6869</v>
      </c>
      <c r="C502" s="832" t="s">
        <v>6368</v>
      </c>
      <c r="D502" s="832" t="s">
        <v>6508</v>
      </c>
      <c r="E502" s="832" t="s">
        <v>1043</v>
      </c>
      <c r="F502" s="849"/>
      <c r="G502" s="849"/>
      <c r="H502" s="849"/>
      <c r="I502" s="849"/>
      <c r="J502" s="849"/>
      <c r="K502" s="849"/>
      <c r="L502" s="849"/>
      <c r="M502" s="849"/>
      <c r="N502" s="849">
        <v>11.629999999999999</v>
      </c>
      <c r="O502" s="849">
        <v>889.81000000000006</v>
      </c>
      <c r="P502" s="837"/>
      <c r="Q502" s="850">
        <v>76.509888220120388</v>
      </c>
    </row>
    <row r="503" spans="1:17" ht="14.45" customHeight="1" x14ac:dyDescent="0.2">
      <c r="A503" s="831" t="s">
        <v>592</v>
      </c>
      <c r="B503" s="832" t="s">
        <v>6869</v>
      </c>
      <c r="C503" s="832" t="s">
        <v>6368</v>
      </c>
      <c r="D503" s="832" t="s">
        <v>6934</v>
      </c>
      <c r="E503" s="832" t="s">
        <v>2774</v>
      </c>
      <c r="F503" s="849">
        <v>79</v>
      </c>
      <c r="G503" s="849">
        <v>11331.85</v>
      </c>
      <c r="H503" s="849">
        <v>4.3621284327387233</v>
      </c>
      <c r="I503" s="849">
        <v>143.44113924050635</v>
      </c>
      <c r="J503" s="849">
        <v>39</v>
      </c>
      <c r="K503" s="849">
        <v>2597.7800000000002</v>
      </c>
      <c r="L503" s="849">
        <v>1</v>
      </c>
      <c r="M503" s="849">
        <v>66.609743589743601</v>
      </c>
      <c r="N503" s="849">
        <v>6</v>
      </c>
      <c r="O503" s="849">
        <v>200.33999999999997</v>
      </c>
      <c r="P503" s="837">
        <v>7.7119694508387918E-2</v>
      </c>
      <c r="Q503" s="850">
        <v>33.389999999999993</v>
      </c>
    </row>
    <row r="504" spans="1:17" ht="14.45" customHeight="1" x14ac:dyDescent="0.2">
      <c r="A504" s="831" t="s">
        <v>592</v>
      </c>
      <c r="B504" s="832" t="s">
        <v>6869</v>
      </c>
      <c r="C504" s="832" t="s">
        <v>6368</v>
      </c>
      <c r="D504" s="832" t="s">
        <v>6512</v>
      </c>
      <c r="E504" s="832" t="s">
        <v>6513</v>
      </c>
      <c r="F504" s="849">
        <v>18</v>
      </c>
      <c r="G504" s="849">
        <v>6588.18</v>
      </c>
      <c r="H504" s="849">
        <v>0.88246451084030086</v>
      </c>
      <c r="I504" s="849">
        <v>366.01</v>
      </c>
      <c r="J504" s="849">
        <v>33.049999999999997</v>
      </c>
      <c r="K504" s="849">
        <v>7465.66</v>
      </c>
      <c r="L504" s="849">
        <v>1</v>
      </c>
      <c r="M504" s="849">
        <v>225.88986384266263</v>
      </c>
      <c r="N504" s="849">
        <v>44.78</v>
      </c>
      <c r="O504" s="849">
        <v>3768.11</v>
      </c>
      <c r="P504" s="837">
        <v>0.50472563711714702</v>
      </c>
      <c r="Q504" s="850">
        <v>84.147163912460925</v>
      </c>
    </row>
    <row r="505" spans="1:17" ht="14.45" customHeight="1" x14ac:dyDescent="0.2">
      <c r="A505" s="831" t="s">
        <v>592</v>
      </c>
      <c r="B505" s="832" t="s">
        <v>6869</v>
      </c>
      <c r="C505" s="832" t="s">
        <v>6368</v>
      </c>
      <c r="D505" s="832" t="s">
        <v>6514</v>
      </c>
      <c r="E505" s="832" t="s">
        <v>6515</v>
      </c>
      <c r="F505" s="849"/>
      <c r="G505" s="849"/>
      <c r="H505" s="849"/>
      <c r="I505" s="849"/>
      <c r="J505" s="849">
        <v>10.690000000000001</v>
      </c>
      <c r="K505" s="849">
        <v>78600.670000000013</v>
      </c>
      <c r="L505" s="849">
        <v>1</v>
      </c>
      <c r="M505" s="849">
        <v>7352.7287184284378</v>
      </c>
      <c r="N505" s="849"/>
      <c r="O505" s="849"/>
      <c r="P505" s="837"/>
      <c r="Q505" s="850"/>
    </row>
    <row r="506" spans="1:17" ht="14.45" customHeight="1" x14ac:dyDescent="0.2">
      <c r="A506" s="831" t="s">
        <v>592</v>
      </c>
      <c r="B506" s="832" t="s">
        <v>6869</v>
      </c>
      <c r="C506" s="832" t="s">
        <v>6368</v>
      </c>
      <c r="D506" s="832" t="s">
        <v>6516</v>
      </c>
      <c r="E506" s="832" t="s">
        <v>6513</v>
      </c>
      <c r="F506" s="849">
        <v>20.309999999999999</v>
      </c>
      <c r="G506" s="849">
        <v>29734.239999999998</v>
      </c>
      <c r="H506" s="849">
        <v>0.97671621160415156</v>
      </c>
      <c r="I506" s="849">
        <v>1464.0196947316592</v>
      </c>
      <c r="J506" s="849">
        <v>33.51</v>
      </c>
      <c r="K506" s="849">
        <v>30443.07</v>
      </c>
      <c r="L506" s="849">
        <v>1</v>
      </c>
      <c r="M506" s="849">
        <v>908.47717099373324</v>
      </c>
      <c r="N506" s="849">
        <v>54.59</v>
      </c>
      <c r="O506" s="849">
        <v>17149.239999999998</v>
      </c>
      <c r="P506" s="837">
        <v>0.56332163608992125</v>
      </c>
      <c r="Q506" s="850">
        <v>314.14618061916099</v>
      </c>
    </row>
    <row r="507" spans="1:17" ht="14.45" customHeight="1" x14ac:dyDescent="0.2">
      <c r="A507" s="831" t="s">
        <v>592</v>
      </c>
      <c r="B507" s="832" t="s">
        <v>6869</v>
      </c>
      <c r="C507" s="832" t="s">
        <v>6368</v>
      </c>
      <c r="D507" s="832" t="s">
        <v>6521</v>
      </c>
      <c r="E507" s="832" t="s">
        <v>6522</v>
      </c>
      <c r="F507" s="849">
        <v>447.34999999999991</v>
      </c>
      <c r="G507" s="849">
        <v>240917.54</v>
      </c>
      <c r="H507" s="849">
        <v>1.6470503059639801</v>
      </c>
      <c r="I507" s="849">
        <v>538.54373533027842</v>
      </c>
      <c r="J507" s="849">
        <v>304.20000000000005</v>
      </c>
      <c r="K507" s="849">
        <v>146272.12</v>
      </c>
      <c r="L507" s="849">
        <v>1</v>
      </c>
      <c r="M507" s="849">
        <v>480.84194608809986</v>
      </c>
      <c r="N507" s="849">
        <v>558.54</v>
      </c>
      <c r="O507" s="849">
        <v>230743.77000000002</v>
      </c>
      <c r="P507" s="837">
        <v>1.5774965864991908</v>
      </c>
      <c r="Q507" s="850">
        <v>413.11950800300792</v>
      </c>
    </row>
    <row r="508" spans="1:17" ht="14.45" customHeight="1" x14ac:dyDescent="0.2">
      <c r="A508" s="831" t="s">
        <v>592</v>
      </c>
      <c r="B508" s="832" t="s">
        <v>6869</v>
      </c>
      <c r="C508" s="832" t="s">
        <v>6368</v>
      </c>
      <c r="D508" s="832" t="s">
        <v>6525</v>
      </c>
      <c r="E508" s="832" t="s">
        <v>6728</v>
      </c>
      <c r="F508" s="849">
        <v>0</v>
      </c>
      <c r="G508" s="849">
        <v>-2.1827872842550278E-11</v>
      </c>
      <c r="H508" s="849"/>
      <c r="I508" s="849"/>
      <c r="J508" s="849">
        <v>0</v>
      </c>
      <c r="K508" s="849">
        <v>0</v>
      </c>
      <c r="L508" s="849"/>
      <c r="M508" s="849"/>
      <c r="N508" s="849">
        <v>0</v>
      </c>
      <c r="O508" s="849">
        <v>0</v>
      </c>
      <c r="P508" s="837"/>
      <c r="Q508" s="850"/>
    </row>
    <row r="509" spans="1:17" ht="14.45" customHeight="1" x14ac:dyDescent="0.2">
      <c r="A509" s="831" t="s">
        <v>592</v>
      </c>
      <c r="B509" s="832" t="s">
        <v>6869</v>
      </c>
      <c r="C509" s="832" t="s">
        <v>6368</v>
      </c>
      <c r="D509" s="832" t="s">
        <v>6525</v>
      </c>
      <c r="E509" s="832" t="s">
        <v>6507</v>
      </c>
      <c r="F509" s="849">
        <v>13</v>
      </c>
      <c r="G509" s="849">
        <v>217365.40999999997</v>
      </c>
      <c r="H509" s="849">
        <v>6.1892905955648692</v>
      </c>
      <c r="I509" s="849">
        <v>16720.416153846152</v>
      </c>
      <c r="J509" s="849">
        <v>2</v>
      </c>
      <c r="K509" s="849">
        <v>35119.599999999999</v>
      </c>
      <c r="L509" s="849">
        <v>1</v>
      </c>
      <c r="M509" s="849">
        <v>17559.8</v>
      </c>
      <c r="N509" s="849">
        <v>4</v>
      </c>
      <c r="O509" s="849">
        <v>66172.759999999995</v>
      </c>
      <c r="P509" s="837">
        <v>1.8842116652809258</v>
      </c>
      <c r="Q509" s="850">
        <v>16543.189999999999</v>
      </c>
    </row>
    <row r="510" spans="1:17" ht="14.45" customHeight="1" x14ac:dyDescent="0.2">
      <c r="A510" s="831" t="s">
        <v>592</v>
      </c>
      <c r="B510" s="832" t="s">
        <v>6869</v>
      </c>
      <c r="C510" s="832" t="s">
        <v>6368</v>
      </c>
      <c r="D510" s="832" t="s">
        <v>6528</v>
      </c>
      <c r="E510" s="832" t="s">
        <v>6513</v>
      </c>
      <c r="F510" s="849"/>
      <c r="G510" s="849"/>
      <c r="H510" s="849"/>
      <c r="I510" s="849"/>
      <c r="J510" s="849">
        <v>1</v>
      </c>
      <c r="K510" s="849">
        <v>2928.05</v>
      </c>
      <c r="L510" s="849">
        <v>1</v>
      </c>
      <c r="M510" s="849">
        <v>2928.05</v>
      </c>
      <c r="N510" s="849"/>
      <c r="O510" s="849"/>
      <c r="P510" s="837"/>
      <c r="Q510" s="850"/>
    </row>
    <row r="511" spans="1:17" ht="14.45" customHeight="1" x14ac:dyDescent="0.2">
      <c r="A511" s="831" t="s">
        <v>592</v>
      </c>
      <c r="B511" s="832" t="s">
        <v>6869</v>
      </c>
      <c r="C511" s="832" t="s">
        <v>6368</v>
      </c>
      <c r="D511" s="832" t="s">
        <v>6935</v>
      </c>
      <c r="E511" s="832" t="s">
        <v>2770</v>
      </c>
      <c r="F511" s="849">
        <v>6.4</v>
      </c>
      <c r="G511" s="849">
        <v>5054.78</v>
      </c>
      <c r="H511" s="849">
        <v>6.4301997201373862</v>
      </c>
      <c r="I511" s="849">
        <v>789.80937499999993</v>
      </c>
      <c r="J511" s="849">
        <v>1.4</v>
      </c>
      <c r="K511" s="849">
        <v>786.1</v>
      </c>
      <c r="L511" s="849">
        <v>1</v>
      </c>
      <c r="M511" s="849">
        <v>561.5</v>
      </c>
      <c r="N511" s="849">
        <v>5</v>
      </c>
      <c r="O511" s="849">
        <v>3557.66</v>
      </c>
      <c r="P511" s="837">
        <v>4.5257091973031418</v>
      </c>
      <c r="Q511" s="850">
        <v>711.53199999999993</v>
      </c>
    </row>
    <row r="512" spans="1:17" ht="14.45" customHeight="1" x14ac:dyDescent="0.2">
      <c r="A512" s="831" t="s">
        <v>592</v>
      </c>
      <c r="B512" s="832" t="s">
        <v>6869</v>
      </c>
      <c r="C512" s="832" t="s">
        <v>6368</v>
      </c>
      <c r="D512" s="832" t="s">
        <v>6534</v>
      </c>
      <c r="E512" s="832" t="s">
        <v>2847</v>
      </c>
      <c r="F512" s="849">
        <v>2</v>
      </c>
      <c r="G512" s="849">
        <v>3498.16</v>
      </c>
      <c r="H512" s="849">
        <v>2</v>
      </c>
      <c r="I512" s="849">
        <v>1749.08</v>
      </c>
      <c r="J512" s="849">
        <v>1</v>
      </c>
      <c r="K512" s="849">
        <v>1749.08</v>
      </c>
      <c r="L512" s="849">
        <v>1</v>
      </c>
      <c r="M512" s="849">
        <v>1749.08</v>
      </c>
      <c r="N512" s="849">
        <v>1</v>
      </c>
      <c r="O512" s="849">
        <v>81.89</v>
      </c>
      <c r="P512" s="837">
        <v>4.6818899078372632E-2</v>
      </c>
      <c r="Q512" s="850">
        <v>81.89</v>
      </c>
    </row>
    <row r="513" spans="1:17" ht="14.45" customHeight="1" x14ac:dyDescent="0.2">
      <c r="A513" s="831" t="s">
        <v>592</v>
      </c>
      <c r="B513" s="832" t="s">
        <v>6869</v>
      </c>
      <c r="C513" s="832" t="s">
        <v>6368</v>
      </c>
      <c r="D513" s="832" t="s">
        <v>6536</v>
      </c>
      <c r="E513" s="832" t="s">
        <v>6443</v>
      </c>
      <c r="F513" s="849">
        <v>4.92</v>
      </c>
      <c r="G513" s="849">
        <v>3145.68</v>
      </c>
      <c r="H513" s="849"/>
      <c r="I513" s="849">
        <v>639.36585365853659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5" customHeight="1" x14ac:dyDescent="0.2">
      <c r="A514" s="831" t="s">
        <v>592</v>
      </c>
      <c r="B514" s="832" t="s">
        <v>6869</v>
      </c>
      <c r="C514" s="832" t="s">
        <v>6368</v>
      </c>
      <c r="D514" s="832" t="s">
        <v>6936</v>
      </c>
      <c r="E514" s="832" t="s">
        <v>2754</v>
      </c>
      <c r="F514" s="849"/>
      <c r="G514" s="849"/>
      <c r="H514" s="849"/>
      <c r="I514" s="849"/>
      <c r="J514" s="849"/>
      <c r="K514" s="849"/>
      <c r="L514" s="849"/>
      <c r="M514" s="849"/>
      <c r="N514" s="849">
        <v>10.5</v>
      </c>
      <c r="O514" s="849">
        <v>9831.2099999999991</v>
      </c>
      <c r="P514" s="837"/>
      <c r="Q514" s="850">
        <v>936.3057142857142</v>
      </c>
    </row>
    <row r="515" spans="1:17" ht="14.45" customHeight="1" x14ac:dyDescent="0.2">
      <c r="A515" s="831" t="s">
        <v>592</v>
      </c>
      <c r="B515" s="832" t="s">
        <v>6869</v>
      </c>
      <c r="C515" s="832" t="s">
        <v>6368</v>
      </c>
      <c r="D515" s="832" t="s">
        <v>6937</v>
      </c>
      <c r="E515" s="832" t="s">
        <v>2754</v>
      </c>
      <c r="F515" s="849">
        <v>18.7</v>
      </c>
      <c r="G515" s="849">
        <v>61031.78</v>
      </c>
      <c r="H515" s="849">
        <v>0.897936322090649</v>
      </c>
      <c r="I515" s="849">
        <v>3263.7315508021393</v>
      </c>
      <c r="J515" s="849">
        <v>35.700000000000003</v>
      </c>
      <c r="K515" s="849">
        <v>67968.94</v>
      </c>
      <c r="L515" s="849">
        <v>1</v>
      </c>
      <c r="M515" s="849">
        <v>1903.8918767507002</v>
      </c>
      <c r="N515" s="849">
        <v>37.6</v>
      </c>
      <c r="O515" s="849">
        <v>49181.3</v>
      </c>
      <c r="P515" s="837">
        <v>0.72358491981778739</v>
      </c>
      <c r="Q515" s="850">
        <v>1308.0132978723404</v>
      </c>
    </row>
    <row r="516" spans="1:17" ht="14.45" customHeight="1" x14ac:dyDescent="0.2">
      <c r="A516" s="831" t="s">
        <v>592</v>
      </c>
      <c r="B516" s="832" t="s">
        <v>6869</v>
      </c>
      <c r="C516" s="832" t="s">
        <v>6368</v>
      </c>
      <c r="D516" s="832" t="s">
        <v>6938</v>
      </c>
      <c r="E516" s="832" t="s">
        <v>6902</v>
      </c>
      <c r="F516" s="849"/>
      <c r="G516" s="849"/>
      <c r="H516" s="849"/>
      <c r="I516" s="849"/>
      <c r="J516" s="849">
        <v>4</v>
      </c>
      <c r="K516" s="849">
        <v>1514.47</v>
      </c>
      <c r="L516" s="849">
        <v>1</v>
      </c>
      <c r="M516" s="849">
        <v>378.61750000000001</v>
      </c>
      <c r="N516" s="849"/>
      <c r="O516" s="849"/>
      <c r="P516" s="837"/>
      <c r="Q516" s="850"/>
    </row>
    <row r="517" spans="1:17" ht="14.45" customHeight="1" x14ac:dyDescent="0.2">
      <c r="A517" s="831" t="s">
        <v>592</v>
      </c>
      <c r="B517" s="832" t="s">
        <v>6869</v>
      </c>
      <c r="C517" s="832" t="s">
        <v>6368</v>
      </c>
      <c r="D517" s="832" t="s">
        <v>6540</v>
      </c>
      <c r="E517" s="832" t="s">
        <v>6541</v>
      </c>
      <c r="F517" s="849"/>
      <c r="G517" s="849"/>
      <c r="H517" s="849"/>
      <c r="I517" s="849"/>
      <c r="J517" s="849"/>
      <c r="K517" s="849"/>
      <c r="L517" s="849"/>
      <c r="M517" s="849"/>
      <c r="N517" s="849">
        <v>10.120000000000001</v>
      </c>
      <c r="O517" s="849">
        <v>193496.42</v>
      </c>
      <c r="P517" s="837"/>
      <c r="Q517" s="850">
        <v>19120.199604743084</v>
      </c>
    </row>
    <row r="518" spans="1:17" ht="14.45" customHeight="1" x14ac:dyDescent="0.2">
      <c r="A518" s="831" t="s">
        <v>592</v>
      </c>
      <c r="B518" s="832" t="s">
        <v>6869</v>
      </c>
      <c r="C518" s="832" t="s">
        <v>6368</v>
      </c>
      <c r="D518" s="832" t="s">
        <v>6540</v>
      </c>
      <c r="E518" s="832" t="s">
        <v>6733</v>
      </c>
      <c r="F518" s="849"/>
      <c r="G518" s="849"/>
      <c r="H518" s="849"/>
      <c r="I518" s="849"/>
      <c r="J518" s="849"/>
      <c r="K518" s="849"/>
      <c r="L518" s="849"/>
      <c r="M518" s="849"/>
      <c r="N518" s="849">
        <v>0</v>
      </c>
      <c r="O518" s="849">
        <v>0</v>
      </c>
      <c r="P518" s="837"/>
      <c r="Q518" s="850"/>
    </row>
    <row r="519" spans="1:17" ht="14.45" customHeight="1" x14ac:dyDescent="0.2">
      <c r="A519" s="831" t="s">
        <v>592</v>
      </c>
      <c r="B519" s="832" t="s">
        <v>6869</v>
      </c>
      <c r="C519" s="832" t="s">
        <v>6368</v>
      </c>
      <c r="D519" s="832" t="s">
        <v>6547</v>
      </c>
      <c r="E519" s="832" t="s">
        <v>2337</v>
      </c>
      <c r="F519" s="849"/>
      <c r="G519" s="849"/>
      <c r="H519" s="849"/>
      <c r="I519" s="849"/>
      <c r="J519" s="849"/>
      <c r="K519" s="849"/>
      <c r="L519" s="849"/>
      <c r="M519" s="849"/>
      <c r="N519" s="849">
        <v>1.8</v>
      </c>
      <c r="O519" s="849">
        <v>15788.83</v>
      </c>
      <c r="P519" s="837"/>
      <c r="Q519" s="850">
        <v>8771.5722222222212</v>
      </c>
    </row>
    <row r="520" spans="1:17" ht="14.45" customHeight="1" x14ac:dyDescent="0.2">
      <c r="A520" s="831" t="s">
        <v>592</v>
      </c>
      <c r="B520" s="832" t="s">
        <v>6869</v>
      </c>
      <c r="C520" s="832" t="s">
        <v>6368</v>
      </c>
      <c r="D520" s="832" t="s">
        <v>6939</v>
      </c>
      <c r="E520" s="832" t="s">
        <v>6940</v>
      </c>
      <c r="F520" s="849">
        <v>3</v>
      </c>
      <c r="G520" s="849">
        <v>19036.71</v>
      </c>
      <c r="H520" s="849"/>
      <c r="I520" s="849">
        <v>6345.57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5" customHeight="1" x14ac:dyDescent="0.2">
      <c r="A521" s="831" t="s">
        <v>592</v>
      </c>
      <c r="B521" s="832" t="s">
        <v>6869</v>
      </c>
      <c r="C521" s="832" t="s">
        <v>6368</v>
      </c>
      <c r="D521" s="832" t="s">
        <v>6555</v>
      </c>
      <c r="E521" s="832" t="s">
        <v>2321</v>
      </c>
      <c r="F521" s="849"/>
      <c r="G521" s="849"/>
      <c r="H521" s="849"/>
      <c r="I521" s="849"/>
      <c r="J521" s="849"/>
      <c r="K521" s="849"/>
      <c r="L521" s="849"/>
      <c r="M521" s="849"/>
      <c r="N521" s="849">
        <v>4</v>
      </c>
      <c r="O521" s="849">
        <v>86260</v>
      </c>
      <c r="P521" s="837"/>
      <c r="Q521" s="850">
        <v>21565</v>
      </c>
    </row>
    <row r="522" spans="1:17" ht="14.45" customHeight="1" x14ac:dyDescent="0.2">
      <c r="A522" s="831" t="s">
        <v>592</v>
      </c>
      <c r="B522" s="832" t="s">
        <v>6869</v>
      </c>
      <c r="C522" s="832" t="s">
        <v>6368</v>
      </c>
      <c r="D522" s="832" t="s">
        <v>6941</v>
      </c>
      <c r="E522" s="832" t="s">
        <v>6942</v>
      </c>
      <c r="F522" s="849"/>
      <c r="G522" s="849"/>
      <c r="H522" s="849"/>
      <c r="I522" s="849"/>
      <c r="J522" s="849"/>
      <c r="K522" s="849"/>
      <c r="L522" s="849"/>
      <c r="M522" s="849"/>
      <c r="N522" s="849">
        <v>0.1</v>
      </c>
      <c r="O522" s="849">
        <v>29.75</v>
      </c>
      <c r="P522" s="837"/>
      <c r="Q522" s="850">
        <v>297.5</v>
      </c>
    </row>
    <row r="523" spans="1:17" ht="14.45" customHeight="1" x14ac:dyDescent="0.2">
      <c r="A523" s="831" t="s">
        <v>592</v>
      </c>
      <c r="B523" s="832" t="s">
        <v>6869</v>
      </c>
      <c r="C523" s="832" t="s">
        <v>6368</v>
      </c>
      <c r="D523" s="832" t="s">
        <v>6556</v>
      </c>
      <c r="E523" s="832" t="s">
        <v>6735</v>
      </c>
      <c r="F523" s="849">
        <v>2.4980018054066022E-16</v>
      </c>
      <c r="G523" s="849">
        <v>1.3073986337985843E-12</v>
      </c>
      <c r="H523" s="849"/>
      <c r="I523" s="849">
        <v>5233.7777777777774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5" customHeight="1" x14ac:dyDescent="0.2">
      <c r="A524" s="831" t="s">
        <v>592</v>
      </c>
      <c r="B524" s="832" t="s">
        <v>6869</v>
      </c>
      <c r="C524" s="832" t="s">
        <v>6368</v>
      </c>
      <c r="D524" s="832" t="s">
        <v>6556</v>
      </c>
      <c r="E524" s="832" t="s">
        <v>6557</v>
      </c>
      <c r="F524" s="849">
        <v>6.2</v>
      </c>
      <c r="G524" s="849">
        <v>23675.77</v>
      </c>
      <c r="H524" s="849"/>
      <c r="I524" s="849">
        <v>3818.6725806451614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5" customHeight="1" x14ac:dyDescent="0.2">
      <c r="A525" s="831" t="s">
        <v>592</v>
      </c>
      <c r="B525" s="832" t="s">
        <v>6869</v>
      </c>
      <c r="C525" s="832" t="s">
        <v>6368</v>
      </c>
      <c r="D525" s="832" t="s">
        <v>6558</v>
      </c>
      <c r="E525" s="832" t="s">
        <v>6735</v>
      </c>
      <c r="F525" s="849">
        <v>-1.1102230246251565E-16</v>
      </c>
      <c r="G525" s="849">
        <v>1.0004441719502211E-11</v>
      </c>
      <c r="H525" s="849"/>
      <c r="I525" s="849">
        <v>-90112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5" customHeight="1" x14ac:dyDescent="0.2">
      <c r="A526" s="831" t="s">
        <v>592</v>
      </c>
      <c r="B526" s="832" t="s">
        <v>6869</v>
      </c>
      <c r="C526" s="832" t="s">
        <v>6368</v>
      </c>
      <c r="D526" s="832" t="s">
        <v>6558</v>
      </c>
      <c r="E526" s="832" t="s">
        <v>6557</v>
      </c>
      <c r="F526" s="849">
        <v>5.58</v>
      </c>
      <c r="G526" s="849">
        <v>97372.03</v>
      </c>
      <c r="H526" s="849"/>
      <c r="I526" s="849">
        <v>17450.184587813619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5" customHeight="1" x14ac:dyDescent="0.2">
      <c r="A527" s="831" t="s">
        <v>592</v>
      </c>
      <c r="B527" s="832" t="s">
        <v>6869</v>
      </c>
      <c r="C527" s="832" t="s">
        <v>6368</v>
      </c>
      <c r="D527" s="832" t="s">
        <v>6561</v>
      </c>
      <c r="E527" s="832" t="s">
        <v>6562</v>
      </c>
      <c r="F527" s="849">
        <v>70.069999999999993</v>
      </c>
      <c r="G527" s="849">
        <v>21530.98</v>
      </c>
      <c r="H527" s="849">
        <v>2.0548337931765062</v>
      </c>
      <c r="I527" s="849">
        <v>307.27815042100758</v>
      </c>
      <c r="J527" s="849">
        <v>34.1</v>
      </c>
      <c r="K527" s="849">
        <v>10478.210000000001</v>
      </c>
      <c r="L527" s="849">
        <v>1</v>
      </c>
      <c r="M527" s="849">
        <v>307.27888563049856</v>
      </c>
      <c r="N527" s="849"/>
      <c r="O527" s="849"/>
      <c r="P527" s="837"/>
      <c r="Q527" s="850"/>
    </row>
    <row r="528" spans="1:17" ht="14.45" customHeight="1" x14ac:dyDescent="0.2">
      <c r="A528" s="831" t="s">
        <v>592</v>
      </c>
      <c r="B528" s="832" t="s">
        <v>6869</v>
      </c>
      <c r="C528" s="832" t="s">
        <v>6368</v>
      </c>
      <c r="D528" s="832" t="s">
        <v>6943</v>
      </c>
      <c r="E528" s="832" t="s">
        <v>6944</v>
      </c>
      <c r="F528" s="849">
        <v>1.4</v>
      </c>
      <c r="G528" s="849">
        <v>1534.26</v>
      </c>
      <c r="H528" s="849"/>
      <c r="I528" s="849">
        <v>1095.9000000000001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5" customHeight="1" x14ac:dyDescent="0.2">
      <c r="A529" s="831" t="s">
        <v>592</v>
      </c>
      <c r="B529" s="832" t="s">
        <v>6869</v>
      </c>
      <c r="C529" s="832" t="s">
        <v>6368</v>
      </c>
      <c r="D529" s="832" t="s">
        <v>6563</v>
      </c>
      <c r="E529" s="832" t="s">
        <v>6562</v>
      </c>
      <c r="F529" s="849">
        <v>241.9</v>
      </c>
      <c r="G529" s="849">
        <v>185827.51</v>
      </c>
      <c r="H529" s="849">
        <v>4.5038174987881732</v>
      </c>
      <c r="I529" s="849">
        <v>768.19971062422496</v>
      </c>
      <c r="J529" s="849">
        <v>53.71</v>
      </c>
      <c r="K529" s="849">
        <v>41260</v>
      </c>
      <c r="L529" s="849">
        <v>1</v>
      </c>
      <c r="M529" s="849">
        <v>768.1995903928505</v>
      </c>
      <c r="N529" s="849"/>
      <c r="O529" s="849"/>
      <c r="P529" s="837"/>
      <c r="Q529" s="850"/>
    </row>
    <row r="530" spans="1:17" ht="14.45" customHeight="1" x14ac:dyDescent="0.2">
      <c r="A530" s="831" t="s">
        <v>592</v>
      </c>
      <c r="B530" s="832" t="s">
        <v>6869</v>
      </c>
      <c r="C530" s="832" t="s">
        <v>6368</v>
      </c>
      <c r="D530" s="832" t="s">
        <v>6564</v>
      </c>
      <c r="E530" s="832" t="s">
        <v>2337</v>
      </c>
      <c r="F530" s="849"/>
      <c r="G530" s="849"/>
      <c r="H530" s="849"/>
      <c r="I530" s="849"/>
      <c r="J530" s="849"/>
      <c r="K530" s="849"/>
      <c r="L530" s="849"/>
      <c r="M530" s="849"/>
      <c r="N530" s="849">
        <v>4</v>
      </c>
      <c r="O530" s="849">
        <v>87680.8</v>
      </c>
      <c r="P530" s="837"/>
      <c r="Q530" s="850">
        <v>21920.2</v>
      </c>
    </row>
    <row r="531" spans="1:17" ht="14.45" customHeight="1" x14ac:dyDescent="0.2">
      <c r="A531" s="831" t="s">
        <v>592</v>
      </c>
      <c r="B531" s="832" t="s">
        <v>6869</v>
      </c>
      <c r="C531" s="832" t="s">
        <v>6368</v>
      </c>
      <c r="D531" s="832" t="s">
        <v>6945</v>
      </c>
      <c r="E531" s="832" t="s">
        <v>6946</v>
      </c>
      <c r="F531" s="849">
        <v>0.28000000000000003</v>
      </c>
      <c r="G531" s="849">
        <v>1298.69</v>
      </c>
      <c r="H531" s="849"/>
      <c r="I531" s="849">
        <v>4638.1785714285716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5" customHeight="1" x14ac:dyDescent="0.2">
      <c r="A532" s="831" t="s">
        <v>592</v>
      </c>
      <c r="B532" s="832" t="s">
        <v>6869</v>
      </c>
      <c r="C532" s="832" t="s">
        <v>6368</v>
      </c>
      <c r="D532" s="832" t="s">
        <v>6750</v>
      </c>
      <c r="E532" s="832" t="s">
        <v>2208</v>
      </c>
      <c r="F532" s="849">
        <v>0.3</v>
      </c>
      <c r="G532" s="849">
        <v>10.97</v>
      </c>
      <c r="H532" s="849"/>
      <c r="I532" s="849">
        <v>36.56666666666667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5" customHeight="1" x14ac:dyDescent="0.2">
      <c r="A533" s="831" t="s">
        <v>592</v>
      </c>
      <c r="B533" s="832" t="s">
        <v>6869</v>
      </c>
      <c r="C533" s="832" t="s">
        <v>6368</v>
      </c>
      <c r="D533" s="832" t="s">
        <v>6566</v>
      </c>
      <c r="E533" s="832" t="s">
        <v>779</v>
      </c>
      <c r="F533" s="849">
        <v>8</v>
      </c>
      <c r="G533" s="849">
        <v>12133.84</v>
      </c>
      <c r="H533" s="849"/>
      <c r="I533" s="849">
        <v>1516.73</v>
      </c>
      <c r="J533" s="849">
        <v>0</v>
      </c>
      <c r="K533" s="849">
        <v>0</v>
      </c>
      <c r="L533" s="849"/>
      <c r="M533" s="849"/>
      <c r="N533" s="849">
        <v>24.36</v>
      </c>
      <c r="O533" s="849">
        <v>30270.720000000001</v>
      </c>
      <c r="P533" s="837"/>
      <c r="Q533" s="850">
        <v>1242.6403940886701</v>
      </c>
    </row>
    <row r="534" spans="1:17" ht="14.45" customHeight="1" x14ac:dyDescent="0.2">
      <c r="A534" s="831" t="s">
        <v>592</v>
      </c>
      <c r="B534" s="832" t="s">
        <v>6869</v>
      </c>
      <c r="C534" s="832" t="s">
        <v>6368</v>
      </c>
      <c r="D534" s="832" t="s">
        <v>6947</v>
      </c>
      <c r="E534" s="832" t="s">
        <v>3858</v>
      </c>
      <c r="F534" s="849"/>
      <c r="G534" s="849"/>
      <c r="H534" s="849"/>
      <c r="I534" s="849"/>
      <c r="J534" s="849"/>
      <c r="K534" s="849"/>
      <c r="L534" s="849"/>
      <c r="M534" s="849"/>
      <c r="N534" s="849">
        <v>16</v>
      </c>
      <c r="O534" s="849">
        <v>1479.84</v>
      </c>
      <c r="P534" s="837"/>
      <c r="Q534" s="850">
        <v>92.49</v>
      </c>
    </row>
    <row r="535" spans="1:17" ht="14.45" customHeight="1" x14ac:dyDescent="0.2">
      <c r="A535" s="831" t="s">
        <v>592</v>
      </c>
      <c r="B535" s="832" t="s">
        <v>6869</v>
      </c>
      <c r="C535" s="832" t="s">
        <v>6368</v>
      </c>
      <c r="D535" s="832" t="s">
        <v>6571</v>
      </c>
      <c r="E535" s="832" t="s">
        <v>6572</v>
      </c>
      <c r="F535" s="849">
        <v>0.3</v>
      </c>
      <c r="G535" s="849">
        <v>524.72</v>
      </c>
      <c r="H535" s="849"/>
      <c r="I535" s="849">
        <v>1749.0666666666668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5" customHeight="1" x14ac:dyDescent="0.2">
      <c r="A536" s="831" t="s">
        <v>592</v>
      </c>
      <c r="B536" s="832" t="s">
        <v>6869</v>
      </c>
      <c r="C536" s="832" t="s">
        <v>6368</v>
      </c>
      <c r="D536" s="832" t="s">
        <v>6575</v>
      </c>
      <c r="E536" s="832" t="s">
        <v>6576</v>
      </c>
      <c r="F536" s="849">
        <v>34.699999999999996</v>
      </c>
      <c r="G536" s="849">
        <v>27215.14</v>
      </c>
      <c r="H536" s="849">
        <v>8.674977687109525</v>
      </c>
      <c r="I536" s="849">
        <v>784.29798270893377</v>
      </c>
      <c r="J536" s="849">
        <v>4</v>
      </c>
      <c r="K536" s="849">
        <v>3137.2</v>
      </c>
      <c r="L536" s="849">
        <v>1</v>
      </c>
      <c r="M536" s="849">
        <v>784.3</v>
      </c>
      <c r="N536" s="849"/>
      <c r="O536" s="849"/>
      <c r="P536" s="837"/>
      <c r="Q536" s="850"/>
    </row>
    <row r="537" spans="1:17" ht="14.45" customHeight="1" x14ac:dyDescent="0.2">
      <c r="A537" s="831" t="s">
        <v>592</v>
      </c>
      <c r="B537" s="832" t="s">
        <v>6869</v>
      </c>
      <c r="C537" s="832" t="s">
        <v>6368</v>
      </c>
      <c r="D537" s="832" t="s">
        <v>6577</v>
      </c>
      <c r="E537" s="832" t="s">
        <v>6576</v>
      </c>
      <c r="F537" s="849">
        <v>31.99</v>
      </c>
      <c r="G537" s="849">
        <v>7526.8</v>
      </c>
      <c r="H537" s="849">
        <v>22.061728756924705</v>
      </c>
      <c r="I537" s="849">
        <v>235.28602688340109</v>
      </c>
      <c r="J537" s="849">
        <v>1.45</v>
      </c>
      <c r="K537" s="849">
        <v>341.16999999999996</v>
      </c>
      <c r="L537" s="849">
        <v>1</v>
      </c>
      <c r="M537" s="849">
        <v>235.28965517241377</v>
      </c>
      <c r="N537" s="849"/>
      <c r="O537" s="849"/>
      <c r="P537" s="837"/>
      <c r="Q537" s="850"/>
    </row>
    <row r="538" spans="1:17" ht="14.45" customHeight="1" x14ac:dyDescent="0.2">
      <c r="A538" s="831" t="s">
        <v>592</v>
      </c>
      <c r="B538" s="832" t="s">
        <v>6869</v>
      </c>
      <c r="C538" s="832" t="s">
        <v>6368</v>
      </c>
      <c r="D538" s="832" t="s">
        <v>6578</v>
      </c>
      <c r="E538" s="832" t="s">
        <v>6576</v>
      </c>
      <c r="F538" s="849">
        <v>14.54</v>
      </c>
      <c r="G538" s="849">
        <v>34211.08</v>
      </c>
      <c r="H538" s="849">
        <v>2.0830921098298627</v>
      </c>
      <c r="I538" s="849">
        <v>2352.894085281981</v>
      </c>
      <c r="J538" s="849">
        <v>6.98</v>
      </c>
      <c r="K538" s="849">
        <v>16423.22</v>
      </c>
      <c r="L538" s="849">
        <v>1</v>
      </c>
      <c r="M538" s="849">
        <v>2352.8968481375359</v>
      </c>
      <c r="N538" s="849"/>
      <c r="O538" s="849"/>
      <c r="P538" s="837"/>
      <c r="Q538" s="850"/>
    </row>
    <row r="539" spans="1:17" ht="14.45" customHeight="1" x14ac:dyDescent="0.2">
      <c r="A539" s="831" t="s">
        <v>592</v>
      </c>
      <c r="B539" s="832" t="s">
        <v>6869</v>
      </c>
      <c r="C539" s="832" t="s">
        <v>6368</v>
      </c>
      <c r="D539" s="832" t="s">
        <v>6580</v>
      </c>
      <c r="E539" s="832" t="s">
        <v>928</v>
      </c>
      <c r="F539" s="849">
        <v>14.309999999999999</v>
      </c>
      <c r="G539" s="849">
        <v>9840.369999999999</v>
      </c>
      <c r="H539" s="849">
        <v>2.1873710744389516</v>
      </c>
      <c r="I539" s="849">
        <v>687.6568832983927</v>
      </c>
      <c r="J539" s="849">
        <v>12.2</v>
      </c>
      <c r="K539" s="849">
        <v>4498.7199999999993</v>
      </c>
      <c r="L539" s="849">
        <v>1</v>
      </c>
      <c r="M539" s="849">
        <v>368.74754098360654</v>
      </c>
      <c r="N539" s="849">
        <v>10.27</v>
      </c>
      <c r="O539" s="849">
        <v>2189.35</v>
      </c>
      <c r="P539" s="837">
        <v>0.48666065014048443</v>
      </c>
      <c r="Q539" s="850">
        <v>213.17916260954235</v>
      </c>
    </row>
    <row r="540" spans="1:17" ht="14.45" customHeight="1" x14ac:dyDescent="0.2">
      <c r="A540" s="831" t="s">
        <v>592</v>
      </c>
      <c r="B540" s="832" t="s">
        <v>6869</v>
      </c>
      <c r="C540" s="832" t="s">
        <v>6368</v>
      </c>
      <c r="D540" s="832" t="s">
        <v>6581</v>
      </c>
      <c r="E540" s="832" t="s">
        <v>928</v>
      </c>
      <c r="F540" s="849">
        <v>2.73</v>
      </c>
      <c r="G540" s="849">
        <v>375.47</v>
      </c>
      <c r="H540" s="849">
        <v>0.21557673537348568</v>
      </c>
      <c r="I540" s="849">
        <v>137.53479853479854</v>
      </c>
      <c r="J540" s="849">
        <v>22.11</v>
      </c>
      <c r="K540" s="849">
        <v>1741.7</v>
      </c>
      <c r="L540" s="849">
        <v>1</v>
      </c>
      <c r="M540" s="849">
        <v>78.774310266847579</v>
      </c>
      <c r="N540" s="849">
        <v>9</v>
      </c>
      <c r="O540" s="849">
        <v>656.37</v>
      </c>
      <c r="P540" s="837">
        <v>0.376855945340759</v>
      </c>
      <c r="Q540" s="850">
        <v>72.930000000000007</v>
      </c>
    </row>
    <row r="541" spans="1:17" ht="14.45" customHeight="1" x14ac:dyDescent="0.2">
      <c r="A541" s="831" t="s">
        <v>592</v>
      </c>
      <c r="B541" s="832" t="s">
        <v>6869</v>
      </c>
      <c r="C541" s="832" t="s">
        <v>6368</v>
      </c>
      <c r="D541" s="832" t="s">
        <v>6751</v>
      </c>
      <c r="E541" s="832" t="s">
        <v>2208</v>
      </c>
      <c r="F541" s="849"/>
      <c r="G541" s="849"/>
      <c r="H541" s="849"/>
      <c r="I541" s="849"/>
      <c r="J541" s="849">
        <v>3.88</v>
      </c>
      <c r="K541" s="849">
        <v>283.70999999999998</v>
      </c>
      <c r="L541" s="849">
        <v>1</v>
      </c>
      <c r="M541" s="849">
        <v>73.121134020618555</v>
      </c>
      <c r="N541" s="849"/>
      <c r="O541" s="849"/>
      <c r="P541" s="837"/>
      <c r="Q541" s="850"/>
    </row>
    <row r="542" spans="1:17" ht="14.45" customHeight="1" x14ac:dyDescent="0.2">
      <c r="A542" s="831" t="s">
        <v>592</v>
      </c>
      <c r="B542" s="832" t="s">
        <v>6869</v>
      </c>
      <c r="C542" s="832" t="s">
        <v>6368</v>
      </c>
      <c r="D542" s="832" t="s">
        <v>6948</v>
      </c>
      <c r="E542" s="832" t="s">
        <v>6949</v>
      </c>
      <c r="F542" s="849"/>
      <c r="G542" s="849"/>
      <c r="H542" s="849"/>
      <c r="I542" s="849"/>
      <c r="J542" s="849"/>
      <c r="K542" s="849"/>
      <c r="L542" s="849"/>
      <c r="M542" s="849"/>
      <c r="N542" s="849">
        <v>70</v>
      </c>
      <c r="O542" s="849">
        <v>14739.900000000001</v>
      </c>
      <c r="P542" s="837"/>
      <c r="Q542" s="850">
        <v>210.57000000000002</v>
      </c>
    </row>
    <row r="543" spans="1:17" ht="14.45" customHeight="1" x14ac:dyDescent="0.2">
      <c r="A543" s="831" t="s">
        <v>592</v>
      </c>
      <c r="B543" s="832" t="s">
        <v>6869</v>
      </c>
      <c r="C543" s="832" t="s">
        <v>6368</v>
      </c>
      <c r="D543" s="832" t="s">
        <v>6589</v>
      </c>
      <c r="E543" s="832" t="s">
        <v>2235</v>
      </c>
      <c r="F543" s="849"/>
      <c r="G543" s="849"/>
      <c r="H543" s="849"/>
      <c r="I543" s="849"/>
      <c r="J543" s="849">
        <v>1</v>
      </c>
      <c r="K543" s="849">
        <v>21594.16</v>
      </c>
      <c r="L543" s="849">
        <v>1</v>
      </c>
      <c r="M543" s="849">
        <v>21594.16</v>
      </c>
      <c r="N543" s="849"/>
      <c r="O543" s="849"/>
      <c r="P543" s="837"/>
      <c r="Q543" s="850"/>
    </row>
    <row r="544" spans="1:17" ht="14.45" customHeight="1" x14ac:dyDescent="0.2">
      <c r="A544" s="831" t="s">
        <v>592</v>
      </c>
      <c r="B544" s="832" t="s">
        <v>6869</v>
      </c>
      <c r="C544" s="832" t="s">
        <v>6368</v>
      </c>
      <c r="D544" s="832" t="s">
        <v>6950</v>
      </c>
      <c r="E544" s="832" t="s">
        <v>6951</v>
      </c>
      <c r="F544" s="849"/>
      <c r="G544" s="849"/>
      <c r="H544" s="849"/>
      <c r="I544" s="849"/>
      <c r="J544" s="849">
        <v>2</v>
      </c>
      <c r="K544" s="849">
        <v>1057.96</v>
      </c>
      <c r="L544" s="849">
        <v>1</v>
      </c>
      <c r="M544" s="849">
        <v>528.98</v>
      </c>
      <c r="N544" s="849"/>
      <c r="O544" s="849"/>
      <c r="P544" s="837"/>
      <c r="Q544" s="850"/>
    </row>
    <row r="545" spans="1:17" ht="14.45" customHeight="1" x14ac:dyDescent="0.2">
      <c r="A545" s="831" t="s">
        <v>592</v>
      </c>
      <c r="B545" s="832" t="s">
        <v>6869</v>
      </c>
      <c r="C545" s="832" t="s">
        <v>6368</v>
      </c>
      <c r="D545" s="832" t="s">
        <v>6590</v>
      </c>
      <c r="E545" s="832" t="s">
        <v>793</v>
      </c>
      <c r="F545" s="849"/>
      <c r="G545" s="849"/>
      <c r="H545" s="849"/>
      <c r="I545" s="849"/>
      <c r="J545" s="849">
        <v>2.56</v>
      </c>
      <c r="K545" s="849">
        <v>528.58999999999992</v>
      </c>
      <c r="L545" s="849">
        <v>1</v>
      </c>
      <c r="M545" s="849">
        <v>206.48046874999997</v>
      </c>
      <c r="N545" s="849">
        <v>449.02000000000004</v>
      </c>
      <c r="O545" s="849">
        <v>50038.13</v>
      </c>
      <c r="P545" s="837">
        <v>94.663406420855495</v>
      </c>
      <c r="Q545" s="850">
        <v>111.43853280477482</v>
      </c>
    </row>
    <row r="546" spans="1:17" ht="14.45" customHeight="1" x14ac:dyDescent="0.2">
      <c r="A546" s="831" t="s">
        <v>592</v>
      </c>
      <c r="B546" s="832" t="s">
        <v>6869</v>
      </c>
      <c r="C546" s="832" t="s">
        <v>6368</v>
      </c>
      <c r="D546" s="832" t="s">
        <v>6591</v>
      </c>
      <c r="E546" s="832" t="s">
        <v>793</v>
      </c>
      <c r="F546" s="849"/>
      <c r="G546" s="849"/>
      <c r="H546" s="849"/>
      <c r="I546" s="849"/>
      <c r="J546" s="849"/>
      <c r="K546" s="849"/>
      <c r="L546" s="849"/>
      <c r="M546" s="849"/>
      <c r="N546" s="849">
        <v>143.44</v>
      </c>
      <c r="O546" s="849">
        <v>41325.079999999994</v>
      </c>
      <c r="P546" s="837"/>
      <c r="Q546" s="850">
        <v>288.10011154489678</v>
      </c>
    </row>
    <row r="547" spans="1:17" ht="14.45" customHeight="1" x14ac:dyDescent="0.2">
      <c r="A547" s="831" t="s">
        <v>592</v>
      </c>
      <c r="B547" s="832" t="s">
        <v>6869</v>
      </c>
      <c r="C547" s="832" t="s">
        <v>6368</v>
      </c>
      <c r="D547" s="832" t="s">
        <v>6592</v>
      </c>
      <c r="E547" s="832" t="s">
        <v>1146</v>
      </c>
      <c r="F547" s="849"/>
      <c r="G547" s="849"/>
      <c r="H547" s="849"/>
      <c r="I547" s="849"/>
      <c r="J547" s="849">
        <v>142.18</v>
      </c>
      <c r="K547" s="849">
        <v>77522.78</v>
      </c>
      <c r="L547" s="849">
        <v>1</v>
      </c>
      <c r="M547" s="849">
        <v>545.24391616261073</v>
      </c>
      <c r="N547" s="849">
        <v>192.60999999999999</v>
      </c>
      <c r="O547" s="849">
        <v>35475.32999999998</v>
      </c>
      <c r="P547" s="837">
        <v>0.45761168523626189</v>
      </c>
      <c r="Q547" s="850">
        <v>184.1821816105082</v>
      </c>
    </row>
    <row r="548" spans="1:17" ht="14.45" customHeight="1" x14ac:dyDescent="0.2">
      <c r="A548" s="831" t="s">
        <v>592</v>
      </c>
      <c r="B548" s="832" t="s">
        <v>6869</v>
      </c>
      <c r="C548" s="832" t="s">
        <v>6368</v>
      </c>
      <c r="D548" s="832" t="s">
        <v>6595</v>
      </c>
      <c r="E548" s="832" t="s">
        <v>1146</v>
      </c>
      <c r="F548" s="849"/>
      <c r="G548" s="849"/>
      <c r="H548" s="849"/>
      <c r="I548" s="849"/>
      <c r="J548" s="849">
        <v>157.04</v>
      </c>
      <c r="K548" s="849">
        <v>33680.929999999993</v>
      </c>
      <c r="L548" s="849">
        <v>1</v>
      </c>
      <c r="M548" s="849">
        <v>214.47357361181861</v>
      </c>
      <c r="N548" s="849">
        <v>118.86</v>
      </c>
      <c r="O548" s="849">
        <v>11594.819999999996</v>
      </c>
      <c r="P548" s="837">
        <v>0.34425474593486577</v>
      </c>
      <c r="Q548" s="850">
        <v>97.550227158000979</v>
      </c>
    </row>
    <row r="549" spans="1:17" ht="14.45" customHeight="1" x14ac:dyDescent="0.2">
      <c r="A549" s="831" t="s">
        <v>592</v>
      </c>
      <c r="B549" s="832" t="s">
        <v>6869</v>
      </c>
      <c r="C549" s="832" t="s">
        <v>6368</v>
      </c>
      <c r="D549" s="832" t="s">
        <v>6596</v>
      </c>
      <c r="E549" s="832" t="s">
        <v>1146</v>
      </c>
      <c r="F549" s="849"/>
      <c r="G549" s="849"/>
      <c r="H549" s="849"/>
      <c r="I549" s="849"/>
      <c r="J549" s="849">
        <v>107.49</v>
      </c>
      <c r="K549" s="849">
        <v>151743.75</v>
      </c>
      <c r="L549" s="849">
        <v>1</v>
      </c>
      <c r="M549" s="849">
        <v>1411.7010884733463</v>
      </c>
      <c r="N549" s="849">
        <v>120.47000000000003</v>
      </c>
      <c r="O549" s="849">
        <v>50744.359999999993</v>
      </c>
      <c r="P549" s="837">
        <v>0.33440823757156385</v>
      </c>
      <c r="Q549" s="850">
        <v>421.21988876898797</v>
      </c>
    </row>
    <row r="550" spans="1:17" ht="14.45" customHeight="1" x14ac:dyDescent="0.2">
      <c r="A550" s="831" t="s">
        <v>592</v>
      </c>
      <c r="B550" s="832" t="s">
        <v>6869</v>
      </c>
      <c r="C550" s="832" t="s">
        <v>6368</v>
      </c>
      <c r="D550" s="832" t="s">
        <v>6599</v>
      </c>
      <c r="E550" s="832" t="s">
        <v>6719</v>
      </c>
      <c r="F550" s="849"/>
      <c r="G550" s="849"/>
      <c r="H550" s="849"/>
      <c r="I550" s="849"/>
      <c r="J550" s="849">
        <v>0</v>
      </c>
      <c r="K550" s="849">
        <v>0</v>
      </c>
      <c r="L550" s="849"/>
      <c r="M550" s="849"/>
      <c r="N550" s="849">
        <v>0</v>
      </c>
      <c r="O550" s="849">
        <v>0</v>
      </c>
      <c r="P550" s="837"/>
      <c r="Q550" s="850"/>
    </row>
    <row r="551" spans="1:17" ht="14.45" customHeight="1" x14ac:dyDescent="0.2">
      <c r="A551" s="831" t="s">
        <v>592</v>
      </c>
      <c r="B551" s="832" t="s">
        <v>6869</v>
      </c>
      <c r="C551" s="832" t="s">
        <v>6368</v>
      </c>
      <c r="D551" s="832" t="s">
        <v>6599</v>
      </c>
      <c r="E551" s="832" t="s">
        <v>2298</v>
      </c>
      <c r="F551" s="849"/>
      <c r="G551" s="849"/>
      <c r="H551" s="849"/>
      <c r="I551" s="849"/>
      <c r="J551" s="849">
        <v>2</v>
      </c>
      <c r="K551" s="849">
        <v>44811</v>
      </c>
      <c r="L551" s="849">
        <v>1</v>
      </c>
      <c r="M551" s="849">
        <v>22405.5</v>
      </c>
      <c r="N551" s="849">
        <v>6</v>
      </c>
      <c r="O551" s="849">
        <v>130674.6</v>
      </c>
      <c r="P551" s="837">
        <v>2.9161277364932721</v>
      </c>
      <c r="Q551" s="850">
        <v>21779.100000000002</v>
      </c>
    </row>
    <row r="552" spans="1:17" ht="14.45" customHeight="1" x14ac:dyDescent="0.2">
      <c r="A552" s="831" t="s">
        <v>592</v>
      </c>
      <c r="B552" s="832" t="s">
        <v>6869</v>
      </c>
      <c r="C552" s="832" t="s">
        <v>6368</v>
      </c>
      <c r="D552" s="832" t="s">
        <v>6952</v>
      </c>
      <c r="E552" s="832" t="s">
        <v>6953</v>
      </c>
      <c r="F552" s="849"/>
      <c r="G552" s="849"/>
      <c r="H552" s="849"/>
      <c r="I552" s="849"/>
      <c r="J552" s="849">
        <v>1</v>
      </c>
      <c r="K552" s="849">
        <v>307.27999999999997</v>
      </c>
      <c r="L552" s="849">
        <v>1</v>
      </c>
      <c r="M552" s="849">
        <v>307.27999999999997</v>
      </c>
      <c r="N552" s="849"/>
      <c r="O552" s="849"/>
      <c r="P552" s="837"/>
      <c r="Q552" s="850"/>
    </row>
    <row r="553" spans="1:17" ht="14.45" customHeight="1" x14ac:dyDescent="0.2">
      <c r="A553" s="831" t="s">
        <v>592</v>
      </c>
      <c r="B553" s="832" t="s">
        <v>6869</v>
      </c>
      <c r="C553" s="832" t="s">
        <v>6368</v>
      </c>
      <c r="D553" s="832" t="s">
        <v>6600</v>
      </c>
      <c r="E553" s="832" t="s">
        <v>2816</v>
      </c>
      <c r="F553" s="849"/>
      <c r="G553" s="849"/>
      <c r="H553" s="849"/>
      <c r="I553" s="849"/>
      <c r="J553" s="849">
        <v>4.99</v>
      </c>
      <c r="K553" s="849">
        <v>6397.1500000000005</v>
      </c>
      <c r="L553" s="849">
        <v>1</v>
      </c>
      <c r="M553" s="849">
        <v>1281.993987975952</v>
      </c>
      <c r="N553" s="849">
        <v>52.890000000000015</v>
      </c>
      <c r="O553" s="849">
        <v>25084.220000000005</v>
      </c>
      <c r="P553" s="837">
        <v>3.92115551456508</v>
      </c>
      <c r="Q553" s="850">
        <v>474.27150690111546</v>
      </c>
    </row>
    <row r="554" spans="1:17" ht="14.45" customHeight="1" x14ac:dyDescent="0.2">
      <c r="A554" s="831" t="s">
        <v>592</v>
      </c>
      <c r="B554" s="832" t="s">
        <v>6869</v>
      </c>
      <c r="C554" s="832" t="s">
        <v>6368</v>
      </c>
      <c r="D554" s="832" t="s">
        <v>6601</v>
      </c>
      <c r="E554" s="832" t="s">
        <v>2816</v>
      </c>
      <c r="F554" s="849"/>
      <c r="G554" s="849"/>
      <c r="H554" s="849"/>
      <c r="I554" s="849"/>
      <c r="J554" s="849">
        <v>2.79</v>
      </c>
      <c r="K554" s="849">
        <v>1608.42</v>
      </c>
      <c r="L554" s="849">
        <v>1</v>
      </c>
      <c r="M554" s="849">
        <v>576.49462365591398</v>
      </c>
      <c r="N554" s="849">
        <v>91.24</v>
      </c>
      <c r="O554" s="849">
        <v>18660.440000000002</v>
      </c>
      <c r="P554" s="837">
        <v>11.60172094353465</v>
      </c>
      <c r="Q554" s="850">
        <v>204.52038579570367</v>
      </c>
    </row>
    <row r="555" spans="1:17" ht="14.45" customHeight="1" x14ac:dyDescent="0.2">
      <c r="A555" s="831" t="s">
        <v>592</v>
      </c>
      <c r="B555" s="832" t="s">
        <v>6869</v>
      </c>
      <c r="C555" s="832" t="s">
        <v>6368</v>
      </c>
      <c r="D555" s="832" t="s">
        <v>6954</v>
      </c>
      <c r="E555" s="832" t="s">
        <v>6955</v>
      </c>
      <c r="F555" s="849"/>
      <c r="G555" s="849"/>
      <c r="H555" s="849"/>
      <c r="I555" s="849"/>
      <c r="J555" s="849">
        <v>0.2</v>
      </c>
      <c r="K555" s="849">
        <v>1269.0999999999999</v>
      </c>
      <c r="L555" s="849">
        <v>1</v>
      </c>
      <c r="M555" s="849">
        <v>6345.4999999999991</v>
      </c>
      <c r="N555" s="849"/>
      <c r="O555" s="849"/>
      <c r="P555" s="837"/>
      <c r="Q555" s="850"/>
    </row>
    <row r="556" spans="1:17" ht="14.45" customHeight="1" x14ac:dyDescent="0.2">
      <c r="A556" s="831" t="s">
        <v>592</v>
      </c>
      <c r="B556" s="832" t="s">
        <v>6869</v>
      </c>
      <c r="C556" s="832" t="s">
        <v>6368</v>
      </c>
      <c r="D556" s="832" t="s">
        <v>6956</v>
      </c>
      <c r="E556" s="832" t="s">
        <v>6957</v>
      </c>
      <c r="F556" s="849"/>
      <c r="G556" s="849"/>
      <c r="H556" s="849"/>
      <c r="I556" s="849"/>
      <c r="J556" s="849">
        <v>0</v>
      </c>
      <c r="K556" s="849">
        <v>0</v>
      </c>
      <c r="L556" s="849"/>
      <c r="M556" s="849"/>
      <c r="N556" s="849"/>
      <c r="O556" s="849"/>
      <c r="P556" s="837"/>
      <c r="Q556" s="850"/>
    </row>
    <row r="557" spans="1:17" ht="14.45" customHeight="1" x14ac:dyDescent="0.2">
      <c r="A557" s="831" t="s">
        <v>592</v>
      </c>
      <c r="B557" s="832" t="s">
        <v>6869</v>
      </c>
      <c r="C557" s="832" t="s">
        <v>6368</v>
      </c>
      <c r="D557" s="832" t="s">
        <v>6862</v>
      </c>
      <c r="E557" s="832" t="s">
        <v>6863</v>
      </c>
      <c r="F557" s="849"/>
      <c r="G557" s="849"/>
      <c r="H557" s="849"/>
      <c r="I557" s="849"/>
      <c r="J557" s="849">
        <v>18</v>
      </c>
      <c r="K557" s="849">
        <v>168452.64</v>
      </c>
      <c r="L557" s="849">
        <v>1</v>
      </c>
      <c r="M557" s="849">
        <v>9358.4800000000014</v>
      </c>
      <c r="N557" s="849">
        <v>60.69</v>
      </c>
      <c r="O557" s="849">
        <v>567966.02</v>
      </c>
      <c r="P557" s="837">
        <v>3.3716658878127403</v>
      </c>
      <c r="Q557" s="850">
        <v>9358.4778381941014</v>
      </c>
    </row>
    <row r="558" spans="1:17" ht="14.45" customHeight="1" x14ac:dyDescent="0.2">
      <c r="A558" s="831" t="s">
        <v>592</v>
      </c>
      <c r="B558" s="832" t="s">
        <v>6869</v>
      </c>
      <c r="C558" s="832" t="s">
        <v>6368</v>
      </c>
      <c r="D558" s="832" t="s">
        <v>6864</v>
      </c>
      <c r="E558" s="832" t="s">
        <v>6863</v>
      </c>
      <c r="F558" s="849"/>
      <c r="G558" s="849"/>
      <c r="H558" s="849"/>
      <c r="I558" s="849"/>
      <c r="J558" s="849"/>
      <c r="K558" s="849"/>
      <c r="L558" s="849"/>
      <c r="M558" s="849"/>
      <c r="N558" s="849">
        <v>26.93</v>
      </c>
      <c r="O558" s="849">
        <v>126011.77</v>
      </c>
      <c r="P558" s="837"/>
      <c r="Q558" s="850">
        <v>4679.2339398440399</v>
      </c>
    </row>
    <row r="559" spans="1:17" ht="14.45" customHeight="1" x14ac:dyDescent="0.2">
      <c r="A559" s="831" t="s">
        <v>592</v>
      </c>
      <c r="B559" s="832" t="s">
        <v>6869</v>
      </c>
      <c r="C559" s="832" t="s">
        <v>6368</v>
      </c>
      <c r="D559" s="832" t="s">
        <v>6958</v>
      </c>
      <c r="E559" s="832" t="s">
        <v>2167</v>
      </c>
      <c r="F559" s="849"/>
      <c r="G559" s="849"/>
      <c r="H559" s="849"/>
      <c r="I559" s="849"/>
      <c r="J559" s="849"/>
      <c r="K559" s="849"/>
      <c r="L559" s="849"/>
      <c r="M559" s="849"/>
      <c r="N559" s="849">
        <v>4</v>
      </c>
      <c r="O559" s="849">
        <v>5149.4399999999996</v>
      </c>
      <c r="P559" s="837"/>
      <c r="Q559" s="850">
        <v>1287.3599999999999</v>
      </c>
    </row>
    <row r="560" spans="1:17" ht="14.45" customHeight="1" x14ac:dyDescent="0.2">
      <c r="A560" s="831" t="s">
        <v>592</v>
      </c>
      <c r="B560" s="832" t="s">
        <v>6869</v>
      </c>
      <c r="C560" s="832" t="s">
        <v>6368</v>
      </c>
      <c r="D560" s="832" t="s">
        <v>6959</v>
      </c>
      <c r="E560" s="832" t="s">
        <v>6944</v>
      </c>
      <c r="F560" s="849"/>
      <c r="G560" s="849"/>
      <c r="H560" s="849"/>
      <c r="I560" s="849"/>
      <c r="J560" s="849">
        <v>0.8</v>
      </c>
      <c r="K560" s="849">
        <v>1753.44</v>
      </c>
      <c r="L560" s="849">
        <v>1</v>
      </c>
      <c r="M560" s="849">
        <v>2191.7999999999997</v>
      </c>
      <c r="N560" s="849"/>
      <c r="O560" s="849"/>
      <c r="P560" s="837"/>
      <c r="Q560" s="850"/>
    </row>
    <row r="561" spans="1:17" ht="14.45" customHeight="1" x14ac:dyDescent="0.2">
      <c r="A561" s="831" t="s">
        <v>592</v>
      </c>
      <c r="B561" s="832" t="s">
        <v>6869</v>
      </c>
      <c r="C561" s="832" t="s">
        <v>6368</v>
      </c>
      <c r="D561" s="832" t="s">
        <v>6960</v>
      </c>
      <c r="E561" s="832" t="s">
        <v>2196</v>
      </c>
      <c r="F561" s="849"/>
      <c r="G561" s="849"/>
      <c r="H561" s="849"/>
      <c r="I561" s="849"/>
      <c r="J561" s="849"/>
      <c r="K561" s="849"/>
      <c r="L561" s="849"/>
      <c r="M561" s="849"/>
      <c r="N561" s="849">
        <v>8</v>
      </c>
      <c r="O561" s="849">
        <v>1985.92</v>
      </c>
      <c r="P561" s="837"/>
      <c r="Q561" s="850">
        <v>248.24</v>
      </c>
    </row>
    <row r="562" spans="1:17" ht="14.45" customHeight="1" x14ac:dyDescent="0.2">
      <c r="A562" s="831" t="s">
        <v>592</v>
      </c>
      <c r="B562" s="832" t="s">
        <v>6869</v>
      </c>
      <c r="C562" s="832" t="s">
        <v>6368</v>
      </c>
      <c r="D562" s="832" t="s">
        <v>6624</v>
      </c>
      <c r="E562" s="832" t="s">
        <v>1043</v>
      </c>
      <c r="F562" s="849"/>
      <c r="G562" s="849"/>
      <c r="H562" s="849"/>
      <c r="I562" s="849"/>
      <c r="J562" s="849"/>
      <c r="K562" s="849"/>
      <c r="L562" s="849"/>
      <c r="M562" s="849"/>
      <c r="N562" s="849">
        <v>6.6899999999999995</v>
      </c>
      <c r="O562" s="849">
        <v>1631.9499999999998</v>
      </c>
      <c r="P562" s="837"/>
      <c r="Q562" s="850">
        <v>243.9387144992526</v>
      </c>
    </row>
    <row r="563" spans="1:17" ht="14.45" customHeight="1" x14ac:dyDescent="0.2">
      <c r="A563" s="831" t="s">
        <v>592</v>
      </c>
      <c r="B563" s="832" t="s">
        <v>6869</v>
      </c>
      <c r="C563" s="832" t="s">
        <v>6368</v>
      </c>
      <c r="D563" s="832" t="s">
        <v>6625</v>
      </c>
      <c r="E563" s="832" t="s">
        <v>1043</v>
      </c>
      <c r="F563" s="849"/>
      <c r="G563" s="849"/>
      <c r="H563" s="849"/>
      <c r="I563" s="849"/>
      <c r="J563" s="849"/>
      <c r="K563" s="849"/>
      <c r="L563" s="849"/>
      <c r="M563" s="849"/>
      <c r="N563" s="849">
        <v>8.06</v>
      </c>
      <c r="O563" s="849">
        <v>3485.38</v>
      </c>
      <c r="P563" s="837"/>
      <c r="Q563" s="850">
        <v>432.4292803970223</v>
      </c>
    </row>
    <row r="564" spans="1:17" ht="14.45" customHeight="1" x14ac:dyDescent="0.2">
      <c r="A564" s="831" t="s">
        <v>592</v>
      </c>
      <c r="B564" s="832" t="s">
        <v>6869</v>
      </c>
      <c r="C564" s="832" t="s">
        <v>6368</v>
      </c>
      <c r="D564" s="832" t="s">
        <v>6961</v>
      </c>
      <c r="E564" s="832" t="s">
        <v>6962</v>
      </c>
      <c r="F564" s="849"/>
      <c r="G564" s="849"/>
      <c r="H564" s="849"/>
      <c r="I564" s="849"/>
      <c r="J564" s="849">
        <v>7.46</v>
      </c>
      <c r="K564" s="849">
        <v>5850.86</v>
      </c>
      <c r="L564" s="849">
        <v>1</v>
      </c>
      <c r="M564" s="849">
        <v>784.29758713136721</v>
      </c>
      <c r="N564" s="849"/>
      <c r="O564" s="849"/>
      <c r="P564" s="837"/>
      <c r="Q564" s="850"/>
    </row>
    <row r="565" spans="1:17" ht="14.45" customHeight="1" x14ac:dyDescent="0.2">
      <c r="A565" s="831" t="s">
        <v>592</v>
      </c>
      <c r="B565" s="832" t="s">
        <v>6869</v>
      </c>
      <c r="C565" s="832" t="s">
        <v>6368</v>
      </c>
      <c r="D565" s="832" t="s">
        <v>6629</v>
      </c>
      <c r="E565" s="832"/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4666.22</v>
      </c>
      <c r="P565" s="837"/>
      <c r="Q565" s="850">
        <v>4666.22</v>
      </c>
    </row>
    <row r="566" spans="1:17" ht="14.45" customHeight="1" x14ac:dyDescent="0.2">
      <c r="A566" s="831" t="s">
        <v>592</v>
      </c>
      <c r="B566" s="832" t="s">
        <v>6869</v>
      </c>
      <c r="C566" s="832" t="s">
        <v>6368</v>
      </c>
      <c r="D566" s="832" t="s">
        <v>6629</v>
      </c>
      <c r="E566" s="832" t="s">
        <v>2335</v>
      </c>
      <c r="F566" s="849"/>
      <c r="G566" s="849"/>
      <c r="H566" s="849"/>
      <c r="I566" s="849"/>
      <c r="J566" s="849"/>
      <c r="K566" s="849"/>
      <c r="L566" s="849"/>
      <c r="M566" s="849"/>
      <c r="N566" s="849">
        <v>0</v>
      </c>
      <c r="O566" s="849">
        <v>0</v>
      </c>
      <c r="P566" s="837"/>
      <c r="Q566" s="850"/>
    </row>
    <row r="567" spans="1:17" ht="14.45" customHeight="1" x14ac:dyDescent="0.2">
      <c r="A567" s="831" t="s">
        <v>592</v>
      </c>
      <c r="B567" s="832" t="s">
        <v>6869</v>
      </c>
      <c r="C567" s="832" t="s">
        <v>6368</v>
      </c>
      <c r="D567" s="832" t="s">
        <v>6963</v>
      </c>
      <c r="E567" s="832" t="s">
        <v>6962</v>
      </c>
      <c r="F567" s="849"/>
      <c r="G567" s="849"/>
      <c r="H567" s="849"/>
      <c r="I567" s="849"/>
      <c r="J567" s="849">
        <v>0.99</v>
      </c>
      <c r="K567" s="849">
        <v>2329.37</v>
      </c>
      <c r="L567" s="849">
        <v>1</v>
      </c>
      <c r="M567" s="849">
        <v>2352.8989898989898</v>
      </c>
      <c r="N567" s="849"/>
      <c r="O567" s="849"/>
      <c r="P567" s="837"/>
      <c r="Q567" s="850"/>
    </row>
    <row r="568" spans="1:17" ht="14.45" customHeight="1" x14ac:dyDescent="0.2">
      <c r="A568" s="831" t="s">
        <v>592</v>
      </c>
      <c r="B568" s="832" t="s">
        <v>6869</v>
      </c>
      <c r="C568" s="832" t="s">
        <v>6635</v>
      </c>
      <c r="D568" s="832" t="s">
        <v>6964</v>
      </c>
      <c r="E568" s="832" t="s">
        <v>6965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1421.32</v>
      </c>
      <c r="P568" s="837"/>
      <c r="Q568" s="850">
        <v>1421.32</v>
      </c>
    </row>
    <row r="569" spans="1:17" ht="14.45" customHeight="1" x14ac:dyDescent="0.2">
      <c r="A569" s="831" t="s">
        <v>592</v>
      </c>
      <c r="B569" s="832" t="s">
        <v>6869</v>
      </c>
      <c r="C569" s="832" t="s">
        <v>6635</v>
      </c>
      <c r="D569" s="832" t="s">
        <v>6636</v>
      </c>
      <c r="E569" s="832" t="s">
        <v>6637</v>
      </c>
      <c r="F569" s="849">
        <v>769.2</v>
      </c>
      <c r="G569" s="849">
        <v>1659304.52</v>
      </c>
      <c r="H569" s="849">
        <v>1.9826746278369864</v>
      </c>
      <c r="I569" s="849">
        <v>2157.1821632865312</v>
      </c>
      <c r="J569" s="849">
        <v>387</v>
      </c>
      <c r="K569" s="849">
        <v>836902.08000000007</v>
      </c>
      <c r="L569" s="849">
        <v>1</v>
      </c>
      <c r="M569" s="849">
        <v>2162.5376744186046</v>
      </c>
      <c r="N569" s="849">
        <v>330</v>
      </c>
      <c r="O569" s="849">
        <v>719782.88000000012</v>
      </c>
      <c r="P569" s="837">
        <v>0.86005626847050021</v>
      </c>
      <c r="Q569" s="850">
        <v>2181.1602424242428</v>
      </c>
    </row>
    <row r="570" spans="1:17" ht="14.45" customHeight="1" x14ac:dyDescent="0.2">
      <c r="A570" s="831" t="s">
        <v>592</v>
      </c>
      <c r="B570" s="832" t="s">
        <v>6869</v>
      </c>
      <c r="C570" s="832" t="s">
        <v>6635</v>
      </c>
      <c r="D570" s="832" t="s">
        <v>6638</v>
      </c>
      <c r="E570" s="832" t="s">
        <v>6639</v>
      </c>
      <c r="F570" s="849"/>
      <c r="G570" s="849"/>
      <c r="H570" s="849"/>
      <c r="I570" s="849"/>
      <c r="J570" s="849">
        <v>110</v>
      </c>
      <c r="K570" s="849">
        <v>291200.10000000003</v>
      </c>
      <c r="L570" s="849">
        <v>1</v>
      </c>
      <c r="M570" s="849">
        <v>2647.2736363636368</v>
      </c>
      <c r="N570" s="849">
        <v>409</v>
      </c>
      <c r="O570" s="849">
        <v>1091021.3199999998</v>
      </c>
      <c r="P570" s="837">
        <v>3.7466378617315024</v>
      </c>
      <c r="Q570" s="850">
        <v>2667.533789731051</v>
      </c>
    </row>
    <row r="571" spans="1:17" ht="14.45" customHeight="1" x14ac:dyDescent="0.2">
      <c r="A571" s="831" t="s">
        <v>592</v>
      </c>
      <c r="B571" s="832" t="s">
        <v>6869</v>
      </c>
      <c r="C571" s="832" t="s">
        <v>6635</v>
      </c>
      <c r="D571" s="832" t="s">
        <v>6966</v>
      </c>
      <c r="E571" s="832" t="s">
        <v>6639</v>
      </c>
      <c r="F571" s="849"/>
      <c r="G571" s="849"/>
      <c r="H571" s="849"/>
      <c r="I571" s="849"/>
      <c r="J571" s="849">
        <v>2</v>
      </c>
      <c r="K571" s="849">
        <v>3320.52</v>
      </c>
      <c r="L571" s="849">
        <v>1</v>
      </c>
      <c r="M571" s="849">
        <v>1660.26</v>
      </c>
      <c r="N571" s="849"/>
      <c r="O571" s="849"/>
      <c r="P571" s="837"/>
      <c r="Q571" s="850"/>
    </row>
    <row r="572" spans="1:17" ht="14.45" customHeight="1" x14ac:dyDescent="0.2">
      <c r="A572" s="831" t="s">
        <v>592</v>
      </c>
      <c r="B572" s="832" t="s">
        <v>6869</v>
      </c>
      <c r="C572" s="832" t="s">
        <v>6635</v>
      </c>
      <c r="D572" s="832" t="s">
        <v>6967</v>
      </c>
      <c r="E572" s="832" t="s">
        <v>6968</v>
      </c>
      <c r="F572" s="849"/>
      <c r="G572" s="849"/>
      <c r="H572" s="849"/>
      <c r="I572" s="849"/>
      <c r="J572" s="849">
        <v>1</v>
      </c>
      <c r="K572" s="849">
        <v>2159.5700000000002</v>
      </c>
      <c r="L572" s="849">
        <v>1</v>
      </c>
      <c r="M572" s="849">
        <v>2159.5700000000002</v>
      </c>
      <c r="N572" s="849"/>
      <c r="O572" s="849"/>
      <c r="P572" s="837"/>
      <c r="Q572" s="850"/>
    </row>
    <row r="573" spans="1:17" ht="14.45" customHeight="1" x14ac:dyDescent="0.2">
      <c r="A573" s="831" t="s">
        <v>592</v>
      </c>
      <c r="B573" s="832" t="s">
        <v>6869</v>
      </c>
      <c r="C573" s="832" t="s">
        <v>6635</v>
      </c>
      <c r="D573" s="832" t="s">
        <v>6969</v>
      </c>
      <c r="E573" s="832" t="s">
        <v>6970</v>
      </c>
      <c r="F573" s="849">
        <v>2</v>
      </c>
      <c r="G573" s="849">
        <v>17804.72</v>
      </c>
      <c r="H573" s="849">
        <v>0.2857142857142857</v>
      </c>
      <c r="I573" s="849">
        <v>8902.36</v>
      </c>
      <c r="J573" s="849">
        <v>7</v>
      </c>
      <c r="K573" s="849">
        <v>62316.520000000004</v>
      </c>
      <c r="L573" s="849">
        <v>1</v>
      </c>
      <c r="M573" s="849">
        <v>8902.36</v>
      </c>
      <c r="N573" s="849">
        <v>7</v>
      </c>
      <c r="O573" s="849">
        <v>62781.659999999996</v>
      </c>
      <c r="P573" s="837">
        <v>1.0074641523628083</v>
      </c>
      <c r="Q573" s="850">
        <v>8968.8085714285717</v>
      </c>
    </row>
    <row r="574" spans="1:17" ht="14.45" customHeight="1" x14ac:dyDescent="0.2">
      <c r="A574" s="831" t="s">
        <v>592</v>
      </c>
      <c r="B574" s="832" t="s">
        <v>6869</v>
      </c>
      <c r="C574" s="832" t="s">
        <v>6635</v>
      </c>
      <c r="D574" s="832" t="s">
        <v>6640</v>
      </c>
      <c r="E574" s="832" t="s">
        <v>6641</v>
      </c>
      <c r="F574" s="849">
        <v>27</v>
      </c>
      <c r="G574" s="849">
        <v>278347.05000000005</v>
      </c>
      <c r="H574" s="849">
        <v>1.4205377176282004</v>
      </c>
      <c r="I574" s="849">
        <v>10309.150000000001</v>
      </c>
      <c r="J574" s="849">
        <v>19</v>
      </c>
      <c r="K574" s="849">
        <v>195944.84999999998</v>
      </c>
      <c r="L574" s="849">
        <v>1</v>
      </c>
      <c r="M574" s="849">
        <v>10312.886842105261</v>
      </c>
      <c r="N574" s="849">
        <v>8</v>
      </c>
      <c r="O574" s="849">
        <v>82763.89</v>
      </c>
      <c r="P574" s="837">
        <v>0.42238359415927496</v>
      </c>
      <c r="Q574" s="850">
        <v>10345.48625</v>
      </c>
    </row>
    <row r="575" spans="1:17" ht="14.45" customHeight="1" x14ac:dyDescent="0.2">
      <c r="A575" s="831" t="s">
        <v>592</v>
      </c>
      <c r="B575" s="832" t="s">
        <v>6869</v>
      </c>
      <c r="C575" s="832" t="s">
        <v>6635</v>
      </c>
      <c r="D575" s="832" t="s">
        <v>6971</v>
      </c>
      <c r="E575" s="832" t="s">
        <v>6972</v>
      </c>
      <c r="F575" s="849">
        <v>43</v>
      </c>
      <c r="G575" s="849">
        <v>51802.070000000007</v>
      </c>
      <c r="H575" s="849">
        <v>1.2190004454586167</v>
      </c>
      <c r="I575" s="849">
        <v>1204.6993023255816</v>
      </c>
      <c r="J575" s="849">
        <v>35</v>
      </c>
      <c r="K575" s="849">
        <v>42495.53</v>
      </c>
      <c r="L575" s="849">
        <v>1</v>
      </c>
      <c r="M575" s="849">
        <v>1214.1579999999999</v>
      </c>
      <c r="N575" s="849">
        <v>39</v>
      </c>
      <c r="O575" s="849">
        <v>47850.649999999994</v>
      </c>
      <c r="P575" s="837">
        <v>1.1260160774556758</v>
      </c>
      <c r="Q575" s="850">
        <v>1226.9397435897433</v>
      </c>
    </row>
    <row r="576" spans="1:17" ht="14.45" customHeight="1" x14ac:dyDescent="0.2">
      <c r="A576" s="831" t="s">
        <v>592</v>
      </c>
      <c r="B576" s="832" t="s">
        <v>6869</v>
      </c>
      <c r="C576" s="832" t="s">
        <v>6635</v>
      </c>
      <c r="D576" s="832" t="s">
        <v>6973</v>
      </c>
      <c r="E576" s="832" t="s">
        <v>6974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1228.3900000000001</v>
      </c>
      <c r="P576" s="837"/>
      <c r="Q576" s="850">
        <v>1228.3900000000001</v>
      </c>
    </row>
    <row r="577" spans="1:17" ht="14.45" customHeight="1" x14ac:dyDescent="0.2">
      <c r="A577" s="831" t="s">
        <v>592</v>
      </c>
      <c r="B577" s="832" t="s">
        <v>6869</v>
      </c>
      <c r="C577" s="832" t="s">
        <v>6644</v>
      </c>
      <c r="D577" s="832" t="s">
        <v>6975</v>
      </c>
      <c r="E577" s="832" t="s">
        <v>6976</v>
      </c>
      <c r="F577" s="849"/>
      <c r="G577" s="849"/>
      <c r="H577" s="849"/>
      <c r="I577" s="849"/>
      <c r="J577" s="849"/>
      <c r="K577" s="849"/>
      <c r="L577" s="849"/>
      <c r="M577" s="849"/>
      <c r="N577" s="849">
        <v>1</v>
      </c>
      <c r="O577" s="849">
        <v>556.5</v>
      </c>
      <c r="P577" s="837"/>
      <c r="Q577" s="850">
        <v>556.5</v>
      </c>
    </row>
    <row r="578" spans="1:17" ht="14.45" customHeight="1" x14ac:dyDescent="0.2">
      <c r="A578" s="831" t="s">
        <v>592</v>
      </c>
      <c r="B578" s="832" t="s">
        <v>6869</v>
      </c>
      <c r="C578" s="832" t="s">
        <v>6644</v>
      </c>
      <c r="D578" s="832" t="s">
        <v>6977</v>
      </c>
      <c r="E578" s="832" t="s">
        <v>6978</v>
      </c>
      <c r="F578" s="849"/>
      <c r="G578" s="849"/>
      <c r="H578" s="849"/>
      <c r="I578" s="849"/>
      <c r="J578" s="849"/>
      <c r="K578" s="849"/>
      <c r="L578" s="849"/>
      <c r="M578" s="849"/>
      <c r="N578" s="849">
        <v>2</v>
      </c>
      <c r="O578" s="849">
        <v>1126</v>
      </c>
      <c r="P578" s="837"/>
      <c r="Q578" s="850">
        <v>563</v>
      </c>
    </row>
    <row r="579" spans="1:17" ht="14.45" customHeight="1" x14ac:dyDescent="0.2">
      <c r="A579" s="831" t="s">
        <v>592</v>
      </c>
      <c r="B579" s="832" t="s">
        <v>6869</v>
      </c>
      <c r="C579" s="832" t="s">
        <v>6657</v>
      </c>
      <c r="D579" s="832" t="s">
        <v>6979</v>
      </c>
      <c r="E579" s="832" t="s">
        <v>6980</v>
      </c>
      <c r="F579" s="849">
        <v>11497</v>
      </c>
      <c r="G579" s="849">
        <v>11479789</v>
      </c>
      <c r="H579" s="849">
        <v>1.0776017026419844</v>
      </c>
      <c r="I579" s="849">
        <v>998.50300078281293</v>
      </c>
      <c r="J579" s="849">
        <v>10679</v>
      </c>
      <c r="K579" s="849">
        <v>10653091</v>
      </c>
      <c r="L579" s="849">
        <v>1</v>
      </c>
      <c r="M579" s="849">
        <v>997.57383650154509</v>
      </c>
      <c r="N579" s="849">
        <v>11221</v>
      </c>
      <c r="O579" s="849">
        <v>11235236</v>
      </c>
      <c r="P579" s="837">
        <v>1.05464564228354</v>
      </c>
      <c r="Q579" s="850">
        <v>1001.2686926298904</v>
      </c>
    </row>
    <row r="580" spans="1:17" ht="14.45" customHeight="1" x14ac:dyDescent="0.2">
      <c r="A580" s="831" t="s">
        <v>592</v>
      </c>
      <c r="B580" s="832" t="s">
        <v>6869</v>
      </c>
      <c r="C580" s="832" t="s">
        <v>6657</v>
      </c>
      <c r="D580" s="832" t="s">
        <v>6658</v>
      </c>
      <c r="E580" s="832" t="s">
        <v>6659</v>
      </c>
      <c r="F580" s="849">
        <v>45</v>
      </c>
      <c r="G580" s="849">
        <v>13499</v>
      </c>
      <c r="H580" s="849">
        <v>0.97818840579710142</v>
      </c>
      <c r="I580" s="849">
        <v>299.97777777777776</v>
      </c>
      <c r="J580" s="849">
        <v>46</v>
      </c>
      <c r="K580" s="849">
        <v>13800</v>
      </c>
      <c r="L580" s="849">
        <v>1</v>
      </c>
      <c r="M580" s="849">
        <v>300</v>
      </c>
      <c r="N580" s="849">
        <v>67</v>
      </c>
      <c r="O580" s="849">
        <v>20234</v>
      </c>
      <c r="P580" s="837">
        <v>1.4662318840579711</v>
      </c>
      <c r="Q580" s="850">
        <v>302</v>
      </c>
    </row>
    <row r="581" spans="1:17" ht="14.45" customHeight="1" x14ac:dyDescent="0.2">
      <c r="A581" s="831" t="s">
        <v>592</v>
      </c>
      <c r="B581" s="832" t="s">
        <v>6869</v>
      </c>
      <c r="C581" s="832" t="s">
        <v>6657</v>
      </c>
      <c r="D581" s="832" t="s">
        <v>6664</v>
      </c>
      <c r="E581" s="832" t="s">
        <v>6665</v>
      </c>
      <c r="F581" s="849">
        <v>526</v>
      </c>
      <c r="G581" s="849">
        <v>103091</v>
      </c>
      <c r="H581" s="849">
        <v>1.1360140168378365</v>
      </c>
      <c r="I581" s="849">
        <v>195.99049429657794</v>
      </c>
      <c r="J581" s="849">
        <v>463</v>
      </c>
      <c r="K581" s="849">
        <v>90748</v>
      </c>
      <c r="L581" s="849">
        <v>1</v>
      </c>
      <c r="M581" s="849">
        <v>196</v>
      </c>
      <c r="N581" s="849">
        <v>798</v>
      </c>
      <c r="O581" s="849">
        <v>158790</v>
      </c>
      <c r="P581" s="837">
        <v>1.7497906289945784</v>
      </c>
      <c r="Q581" s="850">
        <v>198.98496240601503</v>
      </c>
    </row>
    <row r="582" spans="1:17" ht="14.45" customHeight="1" x14ac:dyDescent="0.2">
      <c r="A582" s="831" t="s">
        <v>592</v>
      </c>
      <c r="B582" s="832" t="s">
        <v>6869</v>
      </c>
      <c r="C582" s="832" t="s">
        <v>6657</v>
      </c>
      <c r="D582" s="832" t="s">
        <v>6981</v>
      </c>
      <c r="E582" s="832" t="s">
        <v>6982</v>
      </c>
      <c r="F582" s="849"/>
      <c r="G582" s="849"/>
      <c r="H582" s="849"/>
      <c r="I582" s="849"/>
      <c r="J582" s="849">
        <v>1</v>
      </c>
      <c r="K582" s="849">
        <v>2775</v>
      </c>
      <c r="L582" s="849">
        <v>1</v>
      </c>
      <c r="M582" s="849">
        <v>2775</v>
      </c>
      <c r="N582" s="849">
        <v>1</v>
      </c>
      <c r="O582" s="849">
        <v>2786</v>
      </c>
      <c r="P582" s="837">
        <v>1.0039639639639639</v>
      </c>
      <c r="Q582" s="850">
        <v>2786</v>
      </c>
    </row>
    <row r="583" spans="1:17" ht="14.45" customHeight="1" x14ac:dyDescent="0.2">
      <c r="A583" s="831" t="s">
        <v>592</v>
      </c>
      <c r="B583" s="832" t="s">
        <v>6869</v>
      </c>
      <c r="C583" s="832" t="s">
        <v>6657</v>
      </c>
      <c r="D583" s="832" t="s">
        <v>5112</v>
      </c>
      <c r="E583" s="832" t="s">
        <v>6983</v>
      </c>
      <c r="F583" s="849"/>
      <c r="G583" s="849"/>
      <c r="H583" s="849"/>
      <c r="I583" s="849"/>
      <c r="J583" s="849">
        <v>1</v>
      </c>
      <c r="K583" s="849">
        <v>3485</v>
      </c>
      <c r="L583" s="849">
        <v>1</v>
      </c>
      <c r="M583" s="849">
        <v>3485</v>
      </c>
      <c r="N583" s="849"/>
      <c r="O583" s="849"/>
      <c r="P583" s="837"/>
      <c r="Q583" s="850"/>
    </row>
    <row r="584" spans="1:17" ht="14.45" customHeight="1" x14ac:dyDescent="0.2">
      <c r="A584" s="831" t="s">
        <v>592</v>
      </c>
      <c r="B584" s="832" t="s">
        <v>6869</v>
      </c>
      <c r="C584" s="832" t="s">
        <v>6657</v>
      </c>
      <c r="D584" s="832" t="s">
        <v>6984</v>
      </c>
      <c r="E584" s="832" t="s">
        <v>6985</v>
      </c>
      <c r="F584" s="849">
        <v>0</v>
      </c>
      <c r="G584" s="849">
        <v>0</v>
      </c>
      <c r="H584" s="849"/>
      <c r="I584" s="849"/>
      <c r="J584" s="849"/>
      <c r="K584" s="849"/>
      <c r="L584" s="849"/>
      <c r="M584" s="849"/>
      <c r="N584" s="849"/>
      <c r="O584" s="849"/>
      <c r="P584" s="837"/>
      <c r="Q584" s="850"/>
    </row>
    <row r="585" spans="1:17" ht="14.45" customHeight="1" x14ac:dyDescent="0.2">
      <c r="A585" s="831" t="s">
        <v>592</v>
      </c>
      <c r="B585" s="832" t="s">
        <v>6869</v>
      </c>
      <c r="C585" s="832" t="s">
        <v>6657</v>
      </c>
      <c r="D585" s="832" t="s">
        <v>6986</v>
      </c>
      <c r="E585" s="832" t="s">
        <v>6987</v>
      </c>
      <c r="F585" s="849">
        <v>-1</v>
      </c>
      <c r="G585" s="849">
        <v>-1136</v>
      </c>
      <c r="H585" s="849"/>
      <c r="I585" s="849">
        <v>1136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5" customHeight="1" x14ac:dyDescent="0.2">
      <c r="A586" s="831" t="s">
        <v>592</v>
      </c>
      <c r="B586" s="832" t="s">
        <v>6869</v>
      </c>
      <c r="C586" s="832" t="s">
        <v>6657</v>
      </c>
      <c r="D586" s="832" t="s">
        <v>6988</v>
      </c>
      <c r="E586" s="832" t="s">
        <v>6989</v>
      </c>
      <c r="F586" s="849">
        <v>-1</v>
      </c>
      <c r="G586" s="849">
        <v>-265</v>
      </c>
      <c r="H586" s="849"/>
      <c r="I586" s="849">
        <v>265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5" customHeight="1" x14ac:dyDescent="0.2">
      <c r="A587" s="831" t="s">
        <v>592</v>
      </c>
      <c r="B587" s="832" t="s">
        <v>6869</v>
      </c>
      <c r="C587" s="832" t="s">
        <v>6657</v>
      </c>
      <c r="D587" s="832" t="s">
        <v>6990</v>
      </c>
      <c r="E587" s="832" t="s">
        <v>6991</v>
      </c>
      <c r="F587" s="849">
        <v>0</v>
      </c>
      <c r="G587" s="849">
        <v>0</v>
      </c>
      <c r="H587" s="849"/>
      <c r="I587" s="849"/>
      <c r="J587" s="849">
        <v>0</v>
      </c>
      <c r="K587" s="849">
        <v>0</v>
      </c>
      <c r="L587" s="849"/>
      <c r="M587" s="849"/>
      <c r="N587" s="849">
        <v>0</v>
      </c>
      <c r="O587" s="849">
        <v>0</v>
      </c>
      <c r="P587" s="837"/>
      <c r="Q587" s="850"/>
    </row>
    <row r="588" spans="1:17" ht="14.45" customHeight="1" x14ac:dyDescent="0.2">
      <c r="A588" s="831" t="s">
        <v>592</v>
      </c>
      <c r="B588" s="832" t="s">
        <v>6869</v>
      </c>
      <c r="C588" s="832" t="s">
        <v>6657</v>
      </c>
      <c r="D588" s="832" t="s">
        <v>6865</v>
      </c>
      <c r="E588" s="832" t="s">
        <v>6866</v>
      </c>
      <c r="F588" s="849">
        <v>10882</v>
      </c>
      <c r="G588" s="849">
        <v>0</v>
      </c>
      <c r="H588" s="849"/>
      <c r="I588" s="849">
        <v>0</v>
      </c>
      <c r="J588" s="849">
        <v>10423</v>
      </c>
      <c r="K588" s="849">
        <v>0</v>
      </c>
      <c r="L588" s="849"/>
      <c r="M588" s="849">
        <v>0</v>
      </c>
      <c r="N588" s="849">
        <v>10115</v>
      </c>
      <c r="O588" s="849">
        <v>0</v>
      </c>
      <c r="P588" s="837"/>
      <c r="Q588" s="850">
        <v>0</v>
      </c>
    </row>
    <row r="589" spans="1:17" ht="14.45" customHeight="1" x14ac:dyDescent="0.2">
      <c r="A589" s="831" t="s">
        <v>592</v>
      </c>
      <c r="B589" s="832" t="s">
        <v>6869</v>
      </c>
      <c r="C589" s="832" t="s">
        <v>6657</v>
      </c>
      <c r="D589" s="832" t="s">
        <v>6676</v>
      </c>
      <c r="E589" s="832" t="s">
        <v>6677</v>
      </c>
      <c r="F589" s="849">
        <v>110</v>
      </c>
      <c r="G589" s="849">
        <v>0</v>
      </c>
      <c r="H589" s="849"/>
      <c r="I589" s="849">
        <v>0</v>
      </c>
      <c r="J589" s="849">
        <v>238</v>
      </c>
      <c r="K589" s="849">
        <v>0</v>
      </c>
      <c r="L589" s="849"/>
      <c r="M589" s="849">
        <v>0</v>
      </c>
      <c r="N589" s="849">
        <v>194</v>
      </c>
      <c r="O589" s="849">
        <v>0</v>
      </c>
      <c r="P589" s="837"/>
      <c r="Q589" s="850">
        <v>0</v>
      </c>
    </row>
    <row r="590" spans="1:17" ht="14.45" customHeight="1" x14ac:dyDescent="0.2">
      <c r="A590" s="831" t="s">
        <v>592</v>
      </c>
      <c r="B590" s="832" t="s">
        <v>6869</v>
      </c>
      <c r="C590" s="832" t="s">
        <v>6657</v>
      </c>
      <c r="D590" s="832" t="s">
        <v>6680</v>
      </c>
      <c r="E590" s="832" t="s">
        <v>6681</v>
      </c>
      <c r="F590" s="849">
        <v>10177</v>
      </c>
      <c r="G590" s="849">
        <v>2469686</v>
      </c>
      <c r="H590" s="849">
        <v>1.1848352509795324</v>
      </c>
      <c r="I590" s="849">
        <v>242.67328289279749</v>
      </c>
      <c r="J590" s="849">
        <v>8543</v>
      </c>
      <c r="K590" s="849">
        <v>2084413</v>
      </c>
      <c r="L590" s="849">
        <v>1</v>
      </c>
      <c r="M590" s="849">
        <v>243.99075266299894</v>
      </c>
      <c r="N590" s="849">
        <v>6712</v>
      </c>
      <c r="O590" s="849">
        <v>1644427</v>
      </c>
      <c r="P590" s="837">
        <v>0.78891611211405799</v>
      </c>
      <c r="Q590" s="850">
        <v>244.99806317044101</v>
      </c>
    </row>
    <row r="591" spans="1:17" ht="14.45" customHeight="1" x14ac:dyDescent="0.2">
      <c r="A591" s="831" t="s">
        <v>592</v>
      </c>
      <c r="B591" s="832" t="s">
        <v>6869</v>
      </c>
      <c r="C591" s="832" t="s">
        <v>6657</v>
      </c>
      <c r="D591" s="832" t="s">
        <v>6992</v>
      </c>
      <c r="E591" s="832" t="s">
        <v>6993</v>
      </c>
      <c r="F591" s="849"/>
      <c r="G591" s="849"/>
      <c r="H591" s="849"/>
      <c r="I591" s="849"/>
      <c r="J591" s="849"/>
      <c r="K591" s="849"/>
      <c r="L591" s="849"/>
      <c r="M591" s="849"/>
      <c r="N591" s="849">
        <v>1</v>
      </c>
      <c r="O591" s="849">
        <v>474</v>
      </c>
      <c r="P591" s="837"/>
      <c r="Q591" s="850">
        <v>474</v>
      </c>
    </row>
    <row r="592" spans="1:17" ht="14.45" customHeight="1" x14ac:dyDescent="0.2">
      <c r="A592" s="831" t="s">
        <v>592</v>
      </c>
      <c r="B592" s="832" t="s">
        <v>6869</v>
      </c>
      <c r="C592" s="832" t="s">
        <v>6657</v>
      </c>
      <c r="D592" s="832" t="s">
        <v>6994</v>
      </c>
      <c r="E592" s="832" t="s">
        <v>6995</v>
      </c>
      <c r="F592" s="849">
        <v>0</v>
      </c>
      <c r="G592" s="849">
        <v>0</v>
      </c>
      <c r="H592" s="849"/>
      <c r="I592" s="849"/>
      <c r="J592" s="849"/>
      <c r="K592" s="849"/>
      <c r="L592" s="849"/>
      <c r="M592" s="849"/>
      <c r="N592" s="849"/>
      <c r="O592" s="849"/>
      <c r="P592" s="837"/>
      <c r="Q592" s="850"/>
    </row>
    <row r="593" spans="1:17" ht="14.45" customHeight="1" x14ac:dyDescent="0.2">
      <c r="A593" s="831" t="s">
        <v>592</v>
      </c>
      <c r="B593" s="832" t="s">
        <v>6869</v>
      </c>
      <c r="C593" s="832" t="s">
        <v>6657</v>
      </c>
      <c r="D593" s="832" t="s">
        <v>6690</v>
      </c>
      <c r="E593" s="832" t="s">
        <v>6691</v>
      </c>
      <c r="F593" s="849">
        <v>465</v>
      </c>
      <c r="G593" s="849">
        <v>165070</v>
      </c>
      <c r="H593" s="849">
        <v>1.0738704745795791</v>
      </c>
      <c r="I593" s="849">
        <v>354.98924731182797</v>
      </c>
      <c r="J593" s="849">
        <v>433</v>
      </c>
      <c r="K593" s="849">
        <v>153715</v>
      </c>
      <c r="L593" s="849">
        <v>1</v>
      </c>
      <c r="M593" s="849">
        <v>355</v>
      </c>
      <c r="N593" s="849">
        <v>363</v>
      </c>
      <c r="O593" s="849">
        <v>129948</v>
      </c>
      <c r="P593" s="837">
        <v>0.84538268874215272</v>
      </c>
      <c r="Q593" s="850">
        <v>357.98347107438019</v>
      </c>
    </row>
    <row r="594" spans="1:17" ht="14.45" customHeight="1" x14ac:dyDescent="0.2">
      <c r="A594" s="831" t="s">
        <v>592</v>
      </c>
      <c r="B594" s="832" t="s">
        <v>6869</v>
      </c>
      <c r="C594" s="832" t="s">
        <v>6657</v>
      </c>
      <c r="D594" s="832" t="s">
        <v>6784</v>
      </c>
      <c r="E594" s="832" t="s">
        <v>6785</v>
      </c>
      <c r="F594" s="849">
        <v>144</v>
      </c>
      <c r="G594" s="849">
        <v>100944</v>
      </c>
      <c r="H594" s="849">
        <v>1.3566100874894167</v>
      </c>
      <c r="I594" s="849">
        <v>701</v>
      </c>
      <c r="J594" s="849">
        <v>106</v>
      </c>
      <c r="K594" s="849">
        <v>74409</v>
      </c>
      <c r="L594" s="849">
        <v>1</v>
      </c>
      <c r="M594" s="849">
        <v>701.97169811320759</v>
      </c>
      <c r="N594" s="849">
        <v>101</v>
      </c>
      <c r="O594" s="849">
        <v>71402</v>
      </c>
      <c r="P594" s="837">
        <v>0.95958822185488313</v>
      </c>
      <c r="Q594" s="850">
        <v>706.95049504950498</v>
      </c>
    </row>
    <row r="595" spans="1:17" ht="14.45" customHeight="1" x14ac:dyDescent="0.2">
      <c r="A595" s="831" t="s">
        <v>592</v>
      </c>
      <c r="B595" s="832" t="s">
        <v>6869</v>
      </c>
      <c r="C595" s="832" t="s">
        <v>6657</v>
      </c>
      <c r="D595" s="832" t="s">
        <v>6696</v>
      </c>
      <c r="E595" s="832" t="s">
        <v>6697</v>
      </c>
      <c r="F595" s="849">
        <v>18</v>
      </c>
      <c r="G595" s="849">
        <v>0</v>
      </c>
      <c r="H595" s="849"/>
      <c r="I595" s="849">
        <v>0</v>
      </c>
      <c r="J595" s="849">
        <v>0</v>
      </c>
      <c r="K595" s="849">
        <v>0</v>
      </c>
      <c r="L595" s="849"/>
      <c r="M595" s="849"/>
      <c r="N595" s="849">
        <v>76</v>
      </c>
      <c r="O595" s="849">
        <v>0</v>
      </c>
      <c r="P595" s="837"/>
      <c r="Q595" s="850">
        <v>0</v>
      </c>
    </row>
    <row r="596" spans="1:17" ht="14.45" customHeight="1" x14ac:dyDescent="0.2">
      <c r="A596" s="831" t="s">
        <v>592</v>
      </c>
      <c r="B596" s="832" t="s">
        <v>6869</v>
      </c>
      <c r="C596" s="832" t="s">
        <v>6657</v>
      </c>
      <c r="D596" s="832" t="s">
        <v>6698</v>
      </c>
      <c r="E596" s="832" t="s">
        <v>6699</v>
      </c>
      <c r="F596" s="849">
        <v>2964</v>
      </c>
      <c r="G596" s="849">
        <v>1052209</v>
      </c>
      <c r="H596" s="849">
        <v>1.0174970868810529</v>
      </c>
      <c r="I596" s="849">
        <v>354.99628879892038</v>
      </c>
      <c r="J596" s="849">
        <v>2913</v>
      </c>
      <c r="K596" s="849">
        <v>1034115</v>
      </c>
      <c r="L596" s="849">
        <v>1</v>
      </c>
      <c r="M596" s="849">
        <v>355</v>
      </c>
      <c r="N596" s="849">
        <v>2783</v>
      </c>
      <c r="O596" s="849">
        <v>996293</v>
      </c>
      <c r="P596" s="837">
        <v>0.96342573118076813</v>
      </c>
      <c r="Q596" s="850">
        <v>357.99245418613009</v>
      </c>
    </row>
    <row r="597" spans="1:17" ht="14.45" customHeight="1" x14ac:dyDescent="0.2">
      <c r="A597" s="831" t="s">
        <v>592</v>
      </c>
      <c r="B597" s="832" t="s">
        <v>6869</v>
      </c>
      <c r="C597" s="832" t="s">
        <v>6657</v>
      </c>
      <c r="D597" s="832" t="s">
        <v>6702</v>
      </c>
      <c r="E597" s="832" t="s">
        <v>6703</v>
      </c>
      <c r="F597" s="849">
        <v>297</v>
      </c>
      <c r="G597" s="849">
        <v>208197</v>
      </c>
      <c r="H597" s="849">
        <v>1.0592194630565179</v>
      </c>
      <c r="I597" s="849">
        <v>701</v>
      </c>
      <c r="J597" s="849">
        <v>280</v>
      </c>
      <c r="K597" s="849">
        <v>196557</v>
      </c>
      <c r="L597" s="849">
        <v>1</v>
      </c>
      <c r="M597" s="849">
        <v>701.98928571428576</v>
      </c>
      <c r="N597" s="849">
        <v>349</v>
      </c>
      <c r="O597" s="849">
        <v>246743</v>
      </c>
      <c r="P597" s="837">
        <v>1.2553254272297603</v>
      </c>
      <c r="Q597" s="850">
        <v>707</v>
      </c>
    </row>
    <row r="598" spans="1:17" ht="14.45" customHeight="1" x14ac:dyDescent="0.2">
      <c r="A598" s="831" t="s">
        <v>592</v>
      </c>
      <c r="B598" s="832" t="s">
        <v>6869</v>
      </c>
      <c r="C598" s="832" t="s">
        <v>6657</v>
      </c>
      <c r="D598" s="832" t="s">
        <v>6996</v>
      </c>
      <c r="E598" s="832" t="s">
        <v>6997</v>
      </c>
      <c r="F598" s="849"/>
      <c r="G598" s="849"/>
      <c r="H598" s="849"/>
      <c r="I598" s="849"/>
      <c r="J598" s="849">
        <v>1</v>
      </c>
      <c r="K598" s="849">
        <v>3619</v>
      </c>
      <c r="L598" s="849">
        <v>1</v>
      </c>
      <c r="M598" s="849">
        <v>3619</v>
      </c>
      <c r="N598" s="849"/>
      <c r="O598" s="849"/>
      <c r="P598" s="837"/>
      <c r="Q598" s="850"/>
    </row>
    <row r="599" spans="1:17" ht="14.45" customHeight="1" x14ac:dyDescent="0.2">
      <c r="A599" s="831" t="s">
        <v>592</v>
      </c>
      <c r="B599" s="832" t="s">
        <v>6869</v>
      </c>
      <c r="C599" s="832" t="s">
        <v>6657</v>
      </c>
      <c r="D599" s="832" t="s">
        <v>6998</v>
      </c>
      <c r="E599" s="832" t="s">
        <v>6999</v>
      </c>
      <c r="F599" s="849">
        <v>2</v>
      </c>
      <c r="G599" s="849">
        <v>0</v>
      </c>
      <c r="H599" s="849"/>
      <c r="I599" s="849">
        <v>0</v>
      </c>
      <c r="J599" s="849">
        <v>2</v>
      </c>
      <c r="K599" s="849">
        <v>0</v>
      </c>
      <c r="L599" s="849"/>
      <c r="M599" s="849">
        <v>0</v>
      </c>
      <c r="N599" s="849"/>
      <c r="O599" s="849"/>
      <c r="P599" s="837"/>
      <c r="Q599" s="850"/>
    </row>
    <row r="600" spans="1:17" ht="14.45" customHeight="1" x14ac:dyDescent="0.2">
      <c r="A600" s="831" t="s">
        <v>592</v>
      </c>
      <c r="B600" s="832" t="s">
        <v>6869</v>
      </c>
      <c r="C600" s="832" t="s">
        <v>6657</v>
      </c>
      <c r="D600" s="832" t="s">
        <v>7000</v>
      </c>
      <c r="E600" s="832" t="s">
        <v>7001</v>
      </c>
      <c r="F600" s="849">
        <v>323</v>
      </c>
      <c r="G600" s="849">
        <v>0</v>
      </c>
      <c r="H600" s="849"/>
      <c r="I600" s="849">
        <v>0</v>
      </c>
      <c r="J600" s="849">
        <v>305</v>
      </c>
      <c r="K600" s="849">
        <v>0</v>
      </c>
      <c r="L600" s="849"/>
      <c r="M600" s="849">
        <v>0</v>
      </c>
      <c r="N600" s="849">
        <v>222</v>
      </c>
      <c r="O600" s="849">
        <v>0</v>
      </c>
      <c r="P600" s="837"/>
      <c r="Q600" s="850">
        <v>0</v>
      </c>
    </row>
    <row r="601" spans="1:17" ht="14.45" customHeight="1" x14ac:dyDescent="0.2">
      <c r="A601" s="831" t="s">
        <v>592</v>
      </c>
      <c r="B601" s="832" t="s">
        <v>6869</v>
      </c>
      <c r="C601" s="832" t="s">
        <v>6657</v>
      </c>
      <c r="D601" s="832" t="s">
        <v>7002</v>
      </c>
      <c r="E601" s="832" t="s">
        <v>7003</v>
      </c>
      <c r="F601" s="849">
        <v>3898</v>
      </c>
      <c r="G601" s="849">
        <v>2003556</v>
      </c>
      <c r="H601" s="849">
        <v>1.1333817559770287</v>
      </c>
      <c r="I601" s="849">
        <v>513.99589533093899</v>
      </c>
      <c r="J601" s="849">
        <v>3426</v>
      </c>
      <c r="K601" s="849">
        <v>1767768</v>
      </c>
      <c r="L601" s="849">
        <v>1</v>
      </c>
      <c r="M601" s="849">
        <v>515.98598949211907</v>
      </c>
      <c r="N601" s="849">
        <v>3323</v>
      </c>
      <c r="O601" s="849">
        <v>1737887</v>
      </c>
      <c r="P601" s="837">
        <v>0.98309676382873767</v>
      </c>
      <c r="Q601" s="850">
        <v>522.98736081853747</v>
      </c>
    </row>
    <row r="602" spans="1:17" ht="14.45" customHeight="1" x14ac:dyDescent="0.2">
      <c r="A602" s="831" t="s">
        <v>592</v>
      </c>
      <c r="B602" s="832" t="s">
        <v>6869</v>
      </c>
      <c r="C602" s="832" t="s">
        <v>6657</v>
      </c>
      <c r="D602" s="832" t="s">
        <v>7004</v>
      </c>
      <c r="E602" s="832" t="s">
        <v>7005</v>
      </c>
      <c r="F602" s="849"/>
      <c r="G602" s="849"/>
      <c r="H602" s="849"/>
      <c r="I602" s="849"/>
      <c r="J602" s="849"/>
      <c r="K602" s="849"/>
      <c r="L602" s="849"/>
      <c r="M602" s="849"/>
      <c r="N602" s="849">
        <v>381</v>
      </c>
      <c r="O602" s="849">
        <v>0</v>
      </c>
      <c r="P602" s="837"/>
      <c r="Q602" s="850">
        <v>0</v>
      </c>
    </row>
    <row r="603" spans="1:17" ht="14.45" customHeight="1" x14ac:dyDescent="0.2">
      <c r="A603" s="831" t="s">
        <v>592</v>
      </c>
      <c r="B603" s="832" t="s">
        <v>6869</v>
      </c>
      <c r="C603" s="832" t="s">
        <v>6657</v>
      </c>
      <c r="D603" s="832" t="s">
        <v>7006</v>
      </c>
      <c r="E603" s="832" t="s">
        <v>7007</v>
      </c>
      <c r="F603" s="849"/>
      <c r="G603" s="849"/>
      <c r="H603" s="849"/>
      <c r="I603" s="849"/>
      <c r="J603" s="849"/>
      <c r="K603" s="849"/>
      <c r="L603" s="849"/>
      <c r="M603" s="849"/>
      <c r="N603" s="849">
        <v>82</v>
      </c>
      <c r="O603" s="849">
        <v>0</v>
      </c>
      <c r="P603" s="837"/>
      <c r="Q603" s="850">
        <v>0</v>
      </c>
    </row>
    <row r="604" spans="1:17" ht="14.45" customHeight="1" x14ac:dyDescent="0.2">
      <c r="A604" s="831" t="s">
        <v>592</v>
      </c>
      <c r="B604" s="832" t="s">
        <v>6869</v>
      </c>
      <c r="C604" s="832" t="s">
        <v>6657</v>
      </c>
      <c r="D604" s="832" t="s">
        <v>7008</v>
      </c>
      <c r="E604" s="832" t="s">
        <v>7009</v>
      </c>
      <c r="F604" s="849"/>
      <c r="G604" s="849"/>
      <c r="H604" s="849"/>
      <c r="I604" s="849"/>
      <c r="J604" s="849"/>
      <c r="K604" s="849"/>
      <c r="L604" s="849"/>
      <c r="M604" s="849"/>
      <c r="N604" s="849">
        <v>392</v>
      </c>
      <c r="O604" s="849">
        <v>0</v>
      </c>
      <c r="P604" s="837"/>
      <c r="Q604" s="850">
        <v>0</v>
      </c>
    </row>
    <row r="605" spans="1:17" ht="14.45" customHeight="1" x14ac:dyDescent="0.2">
      <c r="A605" s="831" t="s">
        <v>592</v>
      </c>
      <c r="B605" s="832" t="s">
        <v>6869</v>
      </c>
      <c r="C605" s="832" t="s">
        <v>6657</v>
      </c>
      <c r="D605" s="832" t="s">
        <v>7010</v>
      </c>
      <c r="E605" s="832" t="s">
        <v>7011</v>
      </c>
      <c r="F605" s="849"/>
      <c r="G605" s="849"/>
      <c r="H605" s="849"/>
      <c r="I605" s="849"/>
      <c r="J605" s="849"/>
      <c r="K605" s="849"/>
      <c r="L605" s="849"/>
      <c r="M605" s="849"/>
      <c r="N605" s="849">
        <v>274</v>
      </c>
      <c r="O605" s="849">
        <v>0</v>
      </c>
      <c r="P605" s="837"/>
      <c r="Q605" s="850">
        <v>0</v>
      </c>
    </row>
    <row r="606" spans="1:17" ht="14.45" customHeight="1" x14ac:dyDescent="0.2">
      <c r="A606" s="831" t="s">
        <v>592</v>
      </c>
      <c r="B606" s="832" t="s">
        <v>6869</v>
      </c>
      <c r="C606" s="832" t="s">
        <v>6657</v>
      </c>
      <c r="D606" s="832" t="s">
        <v>7012</v>
      </c>
      <c r="E606" s="832" t="s">
        <v>7013</v>
      </c>
      <c r="F606" s="849"/>
      <c r="G606" s="849"/>
      <c r="H606" s="849"/>
      <c r="I606" s="849"/>
      <c r="J606" s="849"/>
      <c r="K606" s="849"/>
      <c r="L606" s="849"/>
      <c r="M606" s="849"/>
      <c r="N606" s="849">
        <v>1</v>
      </c>
      <c r="O606" s="849">
        <v>0</v>
      </c>
      <c r="P606" s="837"/>
      <c r="Q606" s="850">
        <v>0</v>
      </c>
    </row>
    <row r="607" spans="1:17" ht="14.45" customHeight="1" x14ac:dyDescent="0.2">
      <c r="A607" s="831" t="s">
        <v>592</v>
      </c>
      <c r="B607" s="832" t="s">
        <v>6869</v>
      </c>
      <c r="C607" s="832" t="s">
        <v>6657</v>
      </c>
      <c r="D607" s="832" t="s">
        <v>7014</v>
      </c>
      <c r="E607" s="832" t="s">
        <v>7015</v>
      </c>
      <c r="F607" s="849"/>
      <c r="G607" s="849"/>
      <c r="H607" s="849"/>
      <c r="I607" s="849"/>
      <c r="J607" s="849"/>
      <c r="K607" s="849"/>
      <c r="L607" s="849"/>
      <c r="M607" s="849"/>
      <c r="N607" s="849">
        <v>113</v>
      </c>
      <c r="O607" s="849">
        <v>0</v>
      </c>
      <c r="P607" s="837"/>
      <c r="Q607" s="850">
        <v>0</v>
      </c>
    </row>
    <row r="608" spans="1:17" ht="14.45" customHeight="1" x14ac:dyDescent="0.2">
      <c r="A608" s="831" t="s">
        <v>592</v>
      </c>
      <c r="B608" s="832" t="s">
        <v>6869</v>
      </c>
      <c r="C608" s="832" t="s">
        <v>6657</v>
      </c>
      <c r="D608" s="832" t="s">
        <v>7016</v>
      </c>
      <c r="E608" s="832" t="s">
        <v>7017</v>
      </c>
      <c r="F608" s="849"/>
      <c r="G608" s="849"/>
      <c r="H608" s="849"/>
      <c r="I608" s="849"/>
      <c r="J608" s="849"/>
      <c r="K608" s="849"/>
      <c r="L608" s="849"/>
      <c r="M608" s="849"/>
      <c r="N608" s="849">
        <v>478</v>
      </c>
      <c r="O608" s="849">
        <v>0</v>
      </c>
      <c r="P608" s="837"/>
      <c r="Q608" s="850">
        <v>0</v>
      </c>
    </row>
    <row r="609" spans="1:17" ht="14.45" customHeight="1" x14ac:dyDescent="0.2">
      <c r="A609" s="831" t="s">
        <v>592</v>
      </c>
      <c r="B609" s="832" t="s">
        <v>6869</v>
      </c>
      <c r="C609" s="832" t="s">
        <v>6657</v>
      </c>
      <c r="D609" s="832" t="s">
        <v>7018</v>
      </c>
      <c r="E609" s="832" t="s">
        <v>7019</v>
      </c>
      <c r="F609" s="849"/>
      <c r="G609" s="849"/>
      <c r="H609" s="849"/>
      <c r="I609" s="849"/>
      <c r="J609" s="849"/>
      <c r="K609" s="849"/>
      <c r="L609" s="849"/>
      <c r="M609" s="849"/>
      <c r="N609" s="849">
        <v>190</v>
      </c>
      <c r="O609" s="849">
        <v>0</v>
      </c>
      <c r="P609" s="837"/>
      <c r="Q609" s="850">
        <v>0</v>
      </c>
    </row>
    <row r="610" spans="1:17" ht="14.45" customHeight="1" x14ac:dyDescent="0.2">
      <c r="A610" s="831" t="s">
        <v>592</v>
      </c>
      <c r="B610" s="832" t="s">
        <v>6869</v>
      </c>
      <c r="C610" s="832" t="s">
        <v>6657</v>
      </c>
      <c r="D610" s="832" t="s">
        <v>7020</v>
      </c>
      <c r="E610" s="832" t="s">
        <v>7021</v>
      </c>
      <c r="F610" s="849"/>
      <c r="G610" s="849"/>
      <c r="H610" s="849"/>
      <c r="I610" s="849"/>
      <c r="J610" s="849"/>
      <c r="K610" s="849"/>
      <c r="L610" s="849"/>
      <c r="M610" s="849"/>
      <c r="N610" s="849">
        <v>664</v>
      </c>
      <c r="O610" s="849">
        <v>0</v>
      </c>
      <c r="P610" s="837"/>
      <c r="Q610" s="850">
        <v>0</v>
      </c>
    </row>
    <row r="611" spans="1:17" ht="14.45" customHeight="1" x14ac:dyDescent="0.2">
      <c r="A611" s="831" t="s">
        <v>592</v>
      </c>
      <c r="B611" s="832" t="s">
        <v>6869</v>
      </c>
      <c r="C611" s="832" t="s">
        <v>6657</v>
      </c>
      <c r="D611" s="832" t="s">
        <v>7022</v>
      </c>
      <c r="E611" s="832" t="s">
        <v>7023</v>
      </c>
      <c r="F611" s="849"/>
      <c r="G611" s="849"/>
      <c r="H611" s="849"/>
      <c r="I611" s="849"/>
      <c r="J611" s="849"/>
      <c r="K611" s="849"/>
      <c r="L611" s="849"/>
      <c r="M611" s="849"/>
      <c r="N611" s="849">
        <v>625</v>
      </c>
      <c r="O611" s="849">
        <v>0</v>
      </c>
      <c r="P611" s="837"/>
      <c r="Q611" s="850">
        <v>0</v>
      </c>
    </row>
    <row r="612" spans="1:17" ht="14.45" customHeight="1" x14ac:dyDescent="0.2">
      <c r="A612" s="831" t="s">
        <v>592</v>
      </c>
      <c r="B612" s="832" t="s">
        <v>6869</v>
      </c>
      <c r="C612" s="832" t="s">
        <v>6657</v>
      </c>
      <c r="D612" s="832" t="s">
        <v>7024</v>
      </c>
      <c r="E612" s="832" t="s">
        <v>7025</v>
      </c>
      <c r="F612" s="849"/>
      <c r="G612" s="849"/>
      <c r="H612" s="849"/>
      <c r="I612" s="849"/>
      <c r="J612" s="849"/>
      <c r="K612" s="849"/>
      <c r="L612" s="849"/>
      <c r="M612" s="849"/>
      <c r="N612" s="849">
        <v>40</v>
      </c>
      <c r="O612" s="849">
        <v>0</v>
      </c>
      <c r="P612" s="837"/>
      <c r="Q612" s="850">
        <v>0</v>
      </c>
    </row>
    <row r="613" spans="1:17" ht="14.45" customHeight="1" x14ac:dyDescent="0.2">
      <c r="A613" s="831" t="s">
        <v>592</v>
      </c>
      <c r="B613" s="832" t="s">
        <v>7026</v>
      </c>
      <c r="C613" s="832" t="s">
        <v>6657</v>
      </c>
      <c r="D613" s="832" t="s">
        <v>6990</v>
      </c>
      <c r="E613" s="832" t="s">
        <v>6991</v>
      </c>
      <c r="F613" s="849"/>
      <c r="G613" s="849"/>
      <c r="H613" s="849"/>
      <c r="I613" s="849"/>
      <c r="J613" s="849">
        <v>0</v>
      </c>
      <c r="K613" s="849">
        <v>0</v>
      </c>
      <c r="L613" s="849"/>
      <c r="M613" s="849"/>
      <c r="N613" s="849"/>
      <c r="O613" s="849"/>
      <c r="P613" s="837"/>
      <c r="Q613" s="850"/>
    </row>
    <row r="614" spans="1:17" ht="14.45" customHeight="1" x14ac:dyDescent="0.2">
      <c r="A614" s="831" t="s">
        <v>592</v>
      </c>
      <c r="B614" s="832" t="s">
        <v>7027</v>
      </c>
      <c r="C614" s="832" t="s">
        <v>6657</v>
      </c>
      <c r="D614" s="832" t="s">
        <v>6981</v>
      </c>
      <c r="E614" s="832" t="s">
        <v>6982</v>
      </c>
      <c r="F614" s="849">
        <v>1</v>
      </c>
      <c r="G614" s="849">
        <v>2771</v>
      </c>
      <c r="H614" s="849"/>
      <c r="I614" s="849">
        <v>2771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5" customHeight="1" x14ac:dyDescent="0.2">
      <c r="A615" s="831" t="s">
        <v>592</v>
      </c>
      <c r="B615" s="832" t="s">
        <v>7027</v>
      </c>
      <c r="C615" s="832" t="s">
        <v>6657</v>
      </c>
      <c r="D615" s="832" t="s">
        <v>7028</v>
      </c>
      <c r="E615" s="832" t="s">
        <v>7029</v>
      </c>
      <c r="F615" s="849">
        <v>1</v>
      </c>
      <c r="G615" s="849">
        <v>2146</v>
      </c>
      <c r="H615" s="849"/>
      <c r="I615" s="849">
        <v>2146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5" customHeight="1" x14ac:dyDescent="0.2">
      <c r="A616" s="831" t="s">
        <v>592</v>
      </c>
      <c r="B616" s="832" t="s">
        <v>7027</v>
      </c>
      <c r="C616" s="832" t="s">
        <v>6657</v>
      </c>
      <c r="D616" s="832" t="s">
        <v>7030</v>
      </c>
      <c r="E616" s="832" t="s">
        <v>7031</v>
      </c>
      <c r="F616" s="849">
        <v>1</v>
      </c>
      <c r="G616" s="849">
        <v>2770</v>
      </c>
      <c r="H616" s="849"/>
      <c r="I616" s="849">
        <v>2770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5" customHeight="1" x14ac:dyDescent="0.2">
      <c r="A617" s="831" t="s">
        <v>592</v>
      </c>
      <c r="B617" s="832" t="s">
        <v>7027</v>
      </c>
      <c r="C617" s="832" t="s">
        <v>6657</v>
      </c>
      <c r="D617" s="832" t="s">
        <v>7032</v>
      </c>
      <c r="E617" s="832" t="s">
        <v>7033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1999</v>
      </c>
      <c r="P617" s="837"/>
      <c r="Q617" s="850">
        <v>1999</v>
      </c>
    </row>
    <row r="618" spans="1:17" ht="14.45" customHeight="1" x14ac:dyDescent="0.2">
      <c r="A618" s="831" t="s">
        <v>592</v>
      </c>
      <c r="B618" s="832" t="s">
        <v>7027</v>
      </c>
      <c r="C618" s="832" t="s">
        <v>6657</v>
      </c>
      <c r="D618" s="832" t="s">
        <v>7034</v>
      </c>
      <c r="E618" s="832" t="s">
        <v>7035</v>
      </c>
      <c r="F618" s="849">
        <v>1</v>
      </c>
      <c r="G618" s="849">
        <v>3298</v>
      </c>
      <c r="H618" s="849"/>
      <c r="I618" s="849">
        <v>3298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5" customHeight="1" x14ac:dyDescent="0.2">
      <c r="A619" s="831" t="s">
        <v>592</v>
      </c>
      <c r="B619" s="832" t="s">
        <v>7027</v>
      </c>
      <c r="C619" s="832" t="s">
        <v>6657</v>
      </c>
      <c r="D619" s="832" t="s">
        <v>7036</v>
      </c>
      <c r="E619" s="832" t="s">
        <v>7037</v>
      </c>
      <c r="F619" s="849">
        <v>1</v>
      </c>
      <c r="G619" s="849">
        <v>4115</v>
      </c>
      <c r="H619" s="849"/>
      <c r="I619" s="849">
        <v>4115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5" customHeight="1" x14ac:dyDescent="0.2">
      <c r="A620" s="831" t="s">
        <v>592</v>
      </c>
      <c r="B620" s="832" t="s">
        <v>7038</v>
      </c>
      <c r="C620" s="832" t="s">
        <v>6657</v>
      </c>
      <c r="D620" s="832" t="s">
        <v>7039</v>
      </c>
      <c r="E620" s="832" t="s">
        <v>7040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846</v>
      </c>
      <c r="P620" s="837"/>
      <c r="Q620" s="850">
        <v>846</v>
      </c>
    </row>
    <row r="621" spans="1:17" ht="14.45" customHeight="1" x14ac:dyDescent="0.2">
      <c r="A621" s="831" t="s">
        <v>592</v>
      </c>
      <c r="B621" s="832" t="s">
        <v>7041</v>
      </c>
      <c r="C621" s="832" t="s">
        <v>6657</v>
      </c>
      <c r="D621" s="832" t="s">
        <v>6984</v>
      </c>
      <c r="E621" s="832" t="s">
        <v>6985</v>
      </c>
      <c r="F621" s="849">
        <v>1</v>
      </c>
      <c r="G621" s="849">
        <v>708</v>
      </c>
      <c r="H621" s="849"/>
      <c r="I621" s="849">
        <v>708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5" customHeight="1" x14ac:dyDescent="0.2">
      <c r="A622" s="831" t="s">
        <v>592</v>
      </c>
      <c r="B622" s="832" t="s">
        <v>7041</v>
      </c>
      <c r="C622" s="832" t="s">
        <v>6657</v>
      </c>
      <c r="D622" s="832" t="s">
        <v>6994</v>
      </c>
      <c r="E622" s="832" t="s">
        <v>6995</v>
      </c>
      <c r="F622" s="849">
        <v>1</v>
      </c>
      <c r="G622" s="849">
        <v>260</v>
      </c>
      <c r="H622" s="849"/>
      <c r="I622" s="849">
        <v>260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5" customHeight="1" x14ac:dyDescent="0.2">
      <c r="A623" s="831" t="s">
        <v>592</v>
      </c>
      <c r="B623" s="832" t="s">
        <v>7042</v>
      </c>
      <c r="C623" s="832" t="s">
        <v>6657</v>
      </c>
      <c r="D623" s="832" t="s">
        <v>6986</v>
      </c>
      <c r="E623" s="832" t="s">
        <v>6987</v>
      </c>
      <c r="F623" s="849">
        <v>1</v>
      </c>
      <c r="G623" s="849">
        <v>1136</v>
      </c>
      <c r="H623" s="849"/>
      <c r="I623" s="849">
        <v>1136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5" customHeight="1" x14ac:dyDescent="0.2">
      <c r="A624" s="831" t="s">
        <v>592</v>
      </c>
      <c r="B624" s="832" t="s">
        <v>7042</v>
      </c>
      <c r="C624" s="832" t="s">
        <v>6657</v>
      </c>
      <c r="D624" s="832" t="s">
        <v>6988</v>
      </c>
      <c r="E624" s="832" t="s">
        <v>6989</v>
      </c>
      <c r="F624" s="849">
        <v>1</v>
      </c>
      <c r="G624" s="849">
        <v>265</v>
      </c>
      <c r="H624" s="849"/>
      <c r="I624" s="849">
        <v>265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5" customHeight="1" x14ac:dyDescent="0.2">
      <c r="A625" s="831" t="s">
        <v>7043</v>
      </c>
      <c r="B625" s="832" t="s">
        <v>6367</v>
      </c>
      <c r="C625" s="832" t="s">
        <v>6657</v>
      </c>
      <c r="D625" s="832" t="s">
        <v>6706</v>
      </c>
      <c r="E625" s="832" t="s">
        <v>6707</v>
      </c>
      <c r="F625" s="849"/>
      <c r="G625" s="849"/>
      <c r="H625" s="849"/>
      <c r="I625" s="849"/>
      <c r="J625" s="849">
        <v>1</v>
      </c>
      <c r="K625" s="849">
        <v>116</v>
      </c>
      <c r="L625" s="849">
        <v>1</v>
      </c>
      <c r="M625" s="849">
        <v>116</v>
      </c>
      <c r="N625" s="849"/>
      <c r="O625" s="849"/>
      <c r="P625" s="837"/>
      <c r="Q625" s="850"/>
    </row>
    <row r="626" spans="1:17" ht="14.45" customHeight="1" x14ac:dyDescent="0.2">
      <c r="A626" s="831" t="s">
        <v>7044</v>
      </c>
      <c r="B626" s="832" t="s">
        <v>6367</v>
      </c>
      <c r="C626" s="832" t="s">
        <v>6657</v>
      </c>
      <c r="D626" s="832" t="s">
        <v>6666</v>
      </c>
      <c r="E626" s="832" t="s">
        <v>6667</v>
      </c>
      <c r="F626" s="849">
        <v>1</v>
      </c>
      <c r="G626" s="849">
        <v>37</v>
      </c>
      <c r="H626" s="849"/>
      <c r="I626" s="849">
        <v>37</v>
      </c>
      <c r="J626" s="849"/>
      <c r="K626" s="849"/>
      <c r="L626" s="849"/>
      <c r="M626" s="849"/>
      <c r="N626" s="849">
        <v>1</v>
      </c>
      <c r="O626" s="849">
        <v>38</v>
      </c>
      <c r="P626" s="837"/>
      <c r="Q626" s="850">
        <v>38</v>
      </c>
    </row>
    <row r="627" spans="1:17" ht="14.45" customHeight="1" x14ac:dyDescent="0.2">
      <c r="A627" s="831" t="s">
        <v>7044</v>
      </c>
      <c r="B627" s="832" t="s">
        <v>6367</v>
      </c>
      <c r="C627" s="832" t="s">
        <v>6657</v>
      </c>
      <c r="D627" s="832" t="s">
        <v>6672</v>
      </c>
      <c r="E627" s="832" t="s">
        <v>6673</v>
      </c>
      <c r="F627" s="849"/>
      <c r="G627" s="849"/>
      <c r="H627" s="849"/>
      <c r="I627" s="849"/>
      <c r="J627" s="849">
        <v>2</v>
      </c>
      <c r="K627" s="849">
        <v>356</v>
      </c>
      <c r="L627" s="849">
        <v>1</v>
      </c>
      <c r="M627" s="849">
        <v>178</v>
      </c>
      <c r="N627" s="849"/>
      <c r="O627" s="849"/>
      <c r="P627" s="837"/>
      <c r="Q627" s="850"/>
    </row>
    <row r="628" spans="1:17" ht="14.45" customHeight="1" x14ac:dyDescent="0.2">
      <c r="A628" s="831" t="s">
        <v>7044</v>
      </c>
      <c r="B628" s="832" t="s">
        <v>6367</v>
      </c>
      <c r="C628" s="832" t="s">
        <v>6657</v>
      </c>
      <c r="D628" s="832" t="s">
        <v>6706</v>
      </c>
      <c r="E628" s="832" t="s">
        <v>6707</v>
      </c>
      <c r="F628" s="849">
        <v>1</v>
      </c>
      <c r="G628" s="849">
        <v>116</v>
      </c>
      <c r="H628" s="849"/>
      <c r="I628" s="849">
        <v>116</v>
      </c>
      <c r="J628" s="849"/>
      <c r="K628" s="849"/>
      <c r="L628" s="849"/>
      <c r="M628" s="849"/>
      <c r="N628" s="849">
        <v>1</v>
      </c>
      <c r="O628" s="849">
        <v>116</v>
      </c>
      <c r="P628" s="837"/>
      <c r="Q628" s="850">
        <v>116</v>
      </c>
    </row>
    <row r="629" spans="1:17" ht="14.45" customHeight="1" x14ac:dyDescent="0.2">
      <c r="A629" s="831" t="s">
        <v>7044</v>
      </c>
      <c r="B629" s="832" t="s">
        <v>6743</v>
      </c>
      <c r="C629" s="832" t="s">
        <v>6368</v>
      </c>
      <c r="D629" s="832" t="s">
        <v>6521</v>
      </c>
      <c r="E629" s="832" t="s">
        <v>6522</v>
      </c>
      <c r="F629" s="849">
        <v>1.8</v>
      </c>
      <c r="G629" s="849">
        <v>969.38</v>
      </c>
      <c r="H629" s="849"/>
      <c r="I629" s="849">
        <v>538.54444444444448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5" customHeight="1" x14ac:dyDescent="0.2">
      <c r="A630" s="831" t="s">
        <v>7044</v>
      </c>
      <c r="B630" s="832" t="s">
        <v>6743</v>
      </c>
      <c r="C630" s="832" t="s">
        <v>6644</v>
      </c>
      <c r="D630" s="832" t="s">
        <v>6758</v>
      </c>
      <c r="E630" s="832" t="s">
        <v>6759</v>
      </c>
      <c r="F630" s="849">
        <v>1</v>
      </c>
      <c r="G630" s="849">
        <v>2012.57</v>
      </c>
      <c r="H630" s="849">
        <v>0.5</v>
      </c>
      <c r="I630" s="849">
        <v>2012.57</v>
      </c>
      <c r="J630" s="849">
        <v>2</v>
      </c>
      <c r="K630" s="849">
        <v>4025.14</v>
      </c>
      <c r="L630" s="849">
        <v>1</v>
      </c>
      <c r="M630" s="849">
        <v>2012.57</v>
      </c>
      <c r="N630" s="849"/>
      <c r="O630" s="849"/>
      <c r="P630" s="837"/>
      <c r="Q630" s="850"/>
    </row>
    <row r="631" spans="1:17" ht="14.45" customHeight="1" x14ac:dyDescent="0.2">
      <c r="A631" s="831" t="s">
        <v>7044</v>
      </c>
      <c r="B631" s="832" t="s">
        <v>6743</v>
      </c>
      <c r="C631" s="832" t="s">
        <v>6644</v>
      </c>
      <c r="D631" s="832" t="s">
        <v>6762</v>
      </c>
      <c r="E631" s="832" t="s">
        <v>6763</v>
      </c>
      <c r="F631" s="849"/>
      <c r="G631" s="849"/>
      <c r="H631" s="849"/>
      <c r="I631" s="849"/>
      <c r="J631" s="849"/>
      <c r="K631" s="849"/>
      <c r="L631" s="849"/>
      <c r="M631" s="849"/>
      <c r="N631" s="849">
        <v>2</v>
      </c>
      <c r="O631" s="849">
        <v>5900.92</v>
      </c>
      <c r="P631" s="837"/>
      <c r="Q631" s="850">
        <v>2950.46</v>
      </c>
    </row>
    <row r="632" spans="1:17" ht="14.45" customHeight="1" x14ac:dyDescent="0.2">
      <c r="A632" s="831" t="s">
        <v>7044</v>
      </c>
      <c r="B632" s="832" t="s">
        <v>6743</v>
      </c>
      <c r="C632" s="832" t="s">
        <v>6657</v>
      </c>
      <c r="D632" s="832" t="s">
        <v>6666</v>
      </c>
      <c r="E632" s="832" t="s">
        <v>6667</v>
      </c>
      <c r="F632" s="849">
        <v>4</v>
      </c>
      <c r="G632" s="849">
        <v>148</v>
      </c>
      <c r="H632" s="849">
        <v>2</v>
      </c>
      <c r="I632" s="849">
        <v>37</v>
      </c>
      <c r="J632" s="849">
        <v>2</v>
      </c>
      <c r="K632" s="849">
        <v>74</v>
      </c>
      <c r="L632" s="849">
        <v>1</v>
      </c>
      <c r="M632" s="849">
        <v>37</v>
      </c>
      <c r="N632" s="849"/>
      <c r="O632" s="849"/>
      <c r="P632" s="837"/>
      <c r="Q632" s="850"/>
    </row>
    <row r="633" spans="1:17" ht="14.45" customHeight="1" x14ac:dyDescent="0.2">
      <c r="A633" s="831" t="s">
        <v>7044</v>
      </c>
      <c r="B633" s="832" t="s">
        <v>6743</v>
      </c>
      <c r="C633" s="832" t="s">
        <v>6657</v>
      </c>
      <c r="D633" s="832" t="s">
        <v>6674</v>
      </c>
      <c r="E633" s="832" t="s">
        <v>6675</v>
      </c>
      <c r="F633" s="849">
        <v>5</v>
      </c>
      <c r="G633" s="849">
        <v>885</v>
      </c>
      <c r="H633" s="849">
        <v>0.9943820224719101</v>
      </c>
      <c r="I633" s="849">
        <v>177</v>
      </c>
      <c r="J633" s="849">
        <v>5</v>
      </c>
      <c r="K633" s="849">
        <v>890</v>
      </c>
      <c r="L633" s="849">
        <v>1</v>
      </c>
      <c r="M633" s="849">
        <v>178</v>
      </c>
      <c r="N633" s="849">
        <v>5</v>
      </c>
      <c r="O633" s="849">
        <v>895</v>
      </c>
      <c r="P633" s="837">
        <v>1.0056179775280898</v>
      </c>
      <c r="Q633" s="850">
        <v>179</v>
      </c>
    </row>
    <row r="634" spans="1:17" ht="14.45" customHeight="1" x14ac:dyDescent="0.2">
      <c r="A634" s="831" t="s">
        <v>7044</v>
      </c>
      <c r="B634" s="832" t="s">
        <v>6743</v>
      </c>
      <c r="C634" s="832" t="s">
        <v>6657</v>
      </c>
      <c r="D634" s="832" t="s">
        <v>6768</v>
      </c>
      <c r="E634" s="832" t="s">
        <v>6769</v>
      </c>
      <c r="F634" s="849"/>
      <c r="G634" s="849"/>
      <c r="H634" s="849"/>
      <c r="I634" s="849"/>
      <c r="J634" s="849"/>
      <c r="K634" s="849"/>
      <c r="L634" s="849"/>
      <c r="M634" s="849"/>
      <c r="N634" s="849">
        <v>15</v>
      </c>
      <c r="O634" s="849">
        <v>10725</v>
      </c>
      <c r="P634" s="837"/>
      <c r="Q634" s="850">
        <v>715</v>
      </c>
    </row>
    <row r="635" spans="1:17" ht="14.45" customHeight="1" x14ac:dyDescent="0.2">
      <c r="A635" s="831" t="s">
        <v>7044</v>
      </c>
      <c r="B635" s="832" t="s">
        <v>6743</v>
      </c>
      <c r="C635" s="832" t="s">
        <v>6657</v>
      </c>
      <c r="D635" s="832" t="s">
        <v>6776</v>
      </c>
      <c r="E635" s="832" t="s">
        <v>6777</v>
      </c>
      <c r="F635" s="849">
        <v>2</v>
      </c>
      <c r="G635" s="849">
        <v>258</v>
      </c>
      <c r="H635" s="849">
        <v>1</v>
      </c>
      <c r="I635" s="849">
        <v>129</v>
      </c>
      <c r="J635" s="849">
        <v>2</v>
      </c>
      <c r="K635" s="849">
        <v>258</v>
      </c>
      <c r="L635" s="849">
        <v>1</v>
      </c>
      <c r="M635" s="849">
        <v>129</v>
      </c>
      <c r="N635" s="849"/>
      <c r="O635" s="849"/>
      <c r="P635" s="837"/>
      <c r="Q635" s="850"/>
    </row>
    <row r="636" spans="1:17" ht="14.45" customHeight="1" x14ac:dyDescent="0.2">
      <c r="A636" s="831" t="s">
        <v>7044</v>
      </c>
      <c r="B636" s="832" t="s">
        <v>6743</v>
      </c>
      <c r="C636" s="832" t="s">
        <v>6657</v>
      </c>
      <c r="D636" s="832" t="s">
        <v>6778</v>
      </c>
      <c r="E636" s="832" t="s">
        <v>6779</v>
      </c>
      <c r="F636" s="849">
        <v>1</v>
      </c>
      <c r="G636" s="849">
        <v>721</v>
      </c>
      <c r="H636" s="849">
        <v>0.4979281767955801</v>
      </c>
      <c r="I636" s="849">
        <v>721</v>
      </c>
      <c r="J636" s="849">
        <v>2</v>
      </c>
      <c r="K636" s="849">
        <v>1448</v>
      </c>
      <c r="L636" s="849">
        <v>1</v>
      </c>
      <c r="M636" s="849">
        <v>724</v>
      </c>
      <c r="N636" s="849">
        <v>2</v>
      </c>
      <c r="O636" s="849">
        <v>1464</v>
      </c>
      <c r="P636" s="837">
        <v>1.011049723756906</v>
      </c>
      <c r="Q636" s="850">
        <v>732</v>
      </c>
    </row>
    <row r="637" spans="1:17" ht="14.45" customHeight="1" x14ac:dyDescent="0.2">
      <c r="A637" s="831" t="s">
        <v>7044</v>
      </c>
      <c r="B637" s="832" t="s">
        <v>6743</v>
      </c>
      <c r="C637" s="832" t="s">
        <v>6657</v>
      </c>
      <c r="D637" s="832" t="s">
        <v>6780</v>
      </c>
      <c r="E637" s="832" t="s">
        <v>6781</v>
      </c>
      <c r="F637" s="849">
        <v>240</v>
      </c>
      <c r="G637" s="849">
        <v>210960</v>
      </c>
      <c r="H637" s="849">
        <v>4.8</v>
      </c>
      <c r="I637" s="849">
        <v>879</v>
      </c>
      <c r="J637" s="849">
        <v>50</v>
      </c>
      <c r="K637" s="849">
        <v>43950</v>
      </c>
      <c r="L637" s="849">
        <v>1</v>
      </c>
      <c r="M637" s="849">
        <v>879</v>
      </c>
      <c r="N637" s="849"/>
      <c r="O637" s="849"/>
      <c r="P637" s="837"/>
      <c r="Q637" s="850"/>
    </row>
    <row r="638" spans="1:17" ht="14.45" customHeight="1" x14ac:dyDescent="0.2">
      <c r="A638" s="831" t="s">
        <v>7044</v>
      </c>
      <c r="B638" s="832" t="s">
        <v>6743</v>
      </c>
      <c r="C638" s="832" t="s">
        <v>6657</v>
      </c>
      <c r="D638" s="832" t="s">
        <v>6680</v>
      </c>
      <c r="E638" s="832" t="s">
        <v>6681</v>
      </c>
      <c r="F638" s="849">
        <v>3</v>
      </c>
      <c r="G638" s="849">
        <v>729</v>
      </c>
      <c r="H638" s="849"/>
      <c r="I638" s="849">
        <v>243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5" customHeight="1" x14ac:dyDescent="0.2">
      <c r="A639" s="831" t="s">
        <v>7044</v>
      </c>
      <c r="B639" s="832" t="s">
        <v>6743</v>
      </c>
      <c r="C639" s="832" t="s">
        <v>6657</v>
      </c>
      <c r="D639" s="832" t="s">
        <v>6690</v>
      </c>
      <c r="E639" s="832" t="s">
        <v>6691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358</v>
      </c>
      <c r="P639" s="837"/>
      <c r="Q639" s="850">
        <v>358</v>
      </c>
    </row>
    <row r="640" spans="1:17" ht="14.45" customHeight="1" x14ac:dyDescent="0.2">
      <c r="A640" s="831" t="s">
        <v>7044</v>
      </c>
      <c r="B640" s="832" t="s">
        <v>6743</v>
      </c>
      <c r="C640" s="832" t="s">
        <v>6657</v>
      </c>
      <c r="D640" s="832" t="s">
        <v>6706</v>
      </c>
      <c r="E640" s="832" t="s">
        <v>6707</v>
      </c>
      <c r="F640" s="849">
        <v>14</v>
      </c>
      <c r="G640" s="849">
        <v>1624</v>
      </c>
      <c r="H640" s="849">
        <v>1.4012079378774807</v>
      </c>
      <c r="I640" s="849">
        <v>116</v>
      </c>
      <c r="J640" s="849">
        <v>10</v>
      </c>
      <c r="K640" s="849">
        <v>1159</v>
      </c>
      <c r="L640" s="849">
        <v>1</v>
      </c>
      <c r="M640" s="849">
        <v>115.9</v>
      </c>
      <c r="N640" s="849">
        <v>19</v>
      </c>
      <c r="O640" s="849">
        <v>2204</v>
      </c>
      <c r="P640" s="837">
        <v>1.901639344262295</v>
      </c>
      <c r="Q640" s="850">
        <v>116</v>
      </c>
    </row>
    <row r="641" spans="1:17" ht="14.45" customHeight="1" x14ac:dyDescent="0.2">
      <c r="A641" s="831" t="s">
        <v>7044</v>
      </c>
      <c r="B641" s="832" t="s">
        <v>6743</v>
      </c>
      <c r="C641" s="832" t="s">
        <v>6657</v>
      </c>
      <c r="D641" s="832" t="s">
        <v>6788</v>
      </c>
      <c r="E641" s="832" t="s">
        <v>6789</v>
      </c>
      <c r="F641" s="849">
        <v>1</v>
      </c>
      <c r="G641" s="849">
        <v>3830</v>
      </c>
      <c r="H641" s="849">
        <v>0.99947807933194155</v>
      </c>
      <c r="I641" s="849">
        <v>3830</v>
      </c>
      <c r="J641" s="849">
        <v>1</v>
      </c>
      <c r="K641" s="849">
        <v>3832</v>
      </c>
      <c r="L641" s="849">
        <v>1</v>
      </c>
      <c r="M641" s="849">
        <v>3832</v>
      </c>
      <c r="N641" s="849"/>
      <c r="O641" s="849"/>
      <c r="P641" s="837"/>
      <c r="Q641" s="850"/>
    </row>
    <row r="642" spans="1:17" ht="14.45" customHeight="1" x14ac:dyDescent="0.2">
      <c r="A642" s="831" t="s">
        <v>7044</v>
      </c>
      <c r="B642" s="832" t="s">
        <v>6743</v>
      </c>
      <c r="C642" s="832" t="s">
        <v>6657</v>
      </c>
      <c r="D642" s="832" t="s">
        <v>6790</v>
      </c>
      <c r="E642" s="832" t="s">
        <v>6791</v>
      </c>
      <c r="F642" s="849">
        <v>4</v>
      </c>
      <c r="G642" s="849">
        <v>7776</v>
      </c>
      <c r="H642" s="849">
        <v>0.79958868894601542</v>
      </c>
      <c r="I642" s="849">
        <v>1944</v>
      </c>
      <c r="J642" s="849">
        <v>5</v>
      </c>
      <c r="K642" s="849">
        <v>9725</v>
      </c>
      <c r="L642" s="849">
        <v>1</v>
      </c>
      <c r="M642" s="849">
        <v>1945</v>
      </c>
      <c r="N642" s="849">
        <v>2</v>
      </c>
      <c r="O642" s="849">
        <v>3900</v>
      </c>
      <c r="P642" s="837">
        <v>0.40102827763496146</v>
      </c>
      <c r="Q642" s="850">
        <v>1950</v>
      </c>
    </row>
    <row r="643" spans="1:17" ht="14.45" customHeight="1" x14ac:dyDescent="0.2">
      <c r="A643" s="831" t="s">
        <v>7045</v>
      </c>
      <c r="B643" s="832" t="s">
        <v>6367</v>
      </c>
      <c r="C643" s="832" t="s">
        <v>6657</v>
      </c>
      <c r="D643" s="832" t="s">
        <v>6666</v>
      </c>
      <c r="E643" s="832" t="s">
        <v>6667</v>
      </c>
      <c r="F643" s="849">
        <v>1</v>
      </c>
      <c r="G643" s="849">
        <v>37</v>
      </c>
      <c r="H643" s="849"/>
      <c r="I643" s="849">
        <v>37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5" customHeight="1" x14ac:dyDescent="0.2">
      <c r="A644" s="831" t="s">
        <v>7045</v>
      </c>
      <c r="B644" s="832" t="s">
        <v>6367</v>
      </c>
      <c r="C644" s="832" t="s">
        <v>6657</v>
      </c>
      <c r="D644" s="832" t="s">
        <v>6698</v>
      </c>
      <c r="E644" s="832" t="s">
        <v>6699</v>
      </c>
      <c r="F644" s="849">
        <v>1</v>
      </c>
      <c r="G644" s="849">
        <v>355</v>
      </c>
      <c r="H644" s="849"/>
      <c r="I644" s="849">
        <v>355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5" customHeight="1" x14ac:dyDescent="0.2">
      <c r="A645" s="831" t="s">
        <v>7045</v>
      </c>
      <c r="B645" s="832" t="s">
        <v>6743</v>
      </c>
      <c r="C645" s="832" t="s">
        <v>6644</v>
      </c>
      <c r="D645" s="832" t="s">
        <v>6756</v>
      </c>
      <c r="E645" s="832" t="s">
        <v>6757</v>
      </c>
      <c r="F645" s="849"/>
      <c r="G645" s="849"/>
      <c r="H645" s="849"/>
      <c r="I645" s="849"/>
      <c r="J645" s="849">
        <v>2</v>
      </c>
      <c r="K645" s="849">
        <v>2043.54</v>
      </c>
      <c r="L645" s="849">
        <v>1</v>
      </c>
      <c r="M645" s="849">
        <v>1021.77</v>
      </c>
      <c r="N645" s="849"/>
      <c r="O645" s="849"/>
      <c r="P645" s="837"/>
      <c r="Q645" s="850"/>
    </row>
    <row r="646" spans="1:17" ht="14.45" customHeight="1" x14ac:dyDescent="0.2">
      <c r="A646" s="831" t="s">
        <v>7045</v>
      </c>
      <c r="B646" s="832" t="s">
        <v>6743</v>
      </c>
      <c r="C646" s="832" t="s">
        <v>6644</v>
      </c>
      <c r="D646" s="832" t="s">
        <v>6758</v>
      </c>
      <c r="E646" s="832" t="s">
        <v>6759</v>
      </c>
      <c r="F646" s="849">
        <v>1</v>
      </c>
      <c r="G646" s="849">
        <v>2012.57</v>
      </c>
      <c r="H646" s="849"/>
      <c r="I646" s="849">
        <v>2012.57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5" customHeight="1" x14ac:dyDescent="0.2">
      <c r="A647" s="831" t="s">
        <v>7045</v>
      </c>
      <c r="B647" s="832" t="s">
        <v>6743</v>
      </c>
      <c r="C647" s="832" t="s">
        <v>6657</v>
      </c>
      <c r="D647" s="832" t="s">
        <v>6666</v>
      </c>
      <c r="E647" s="832" t="s">
        <v>6667</v>
      </c>
      <c r="F647" s="849">
        <v>2</v>
      </c>
      <c r="G647" s="849">
        <v>74</v>
      </c>
      <c r="H647" s="849"/>
      <c r="I647" s="849">
        <v>37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5" customHeight="1" x14ac:dyDescent="0.2">
      <c r="A648" s="831" t="s">
        <v>7045</v>
      </c>
      <c r="B648" s="832" t="s">
        <v>6743</v>
      </c>
      <c r="C648" s="832" t="s">
        <v>6657</v>
      </c>
      <c r="D648" s="832" t="s">
        <v>6674</v>
      </c>
      <c r="E648" s="832" t="s">
        <v>6675</v>
      </c>
      <c r="F648" s="849">
        <v>3</v>
      </c>
      <c r="G648" s="849">
        <v>531</v>
      </c>
      <c r="H648" s="849">
        <v>0.59662921348314601</v>
      </c>
      <c r="I648" s="849">
        <v>177</v>
      </c>
      <c r="J648" s="849">
        <v>5</v>
      </c>
      <c r="K648" s="849">
        <v>890</v>
      </c>
      <c r="L648" s="849">
        <v>1</v>
      </c>
      <c r="M648" s="849">
        <v>178</v>
      </c>
      <c r="N648" s="849"/>
      <c r="O648" s="849"/>
      <c r="P648" s="837"/>
      <c r="Q648" s="850"/>
    </row>
    <row r="649" spans="1:17" ht="14.45" customHeight="1" x14ac:dyDescent="0.2">
      <c r="A649" s="831" t="s">
        <v>7045</v>
      </c>
      <c r="B649" s="832" t="s">
        <v>6743</v>
      </c>
      <c r="C649" s="832" t="s">
        <v>6657</v>
      </c>
      <c r="D649" s="832" t="s">
        <v>6766</v>
      </c>
      <c r="E649" s="832" t="s">
        <v>6767</v>
      </c>
      <c r="F649" s="849">
        <v>1</v>
      </c>
      <c r="G649" s="849">
        <v>1242</v>
      </c>
      <c r="H649" s="849"/>
      <c r="I649" s="849">
        <v>1242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5" customHeight="1" x14ac:dyDescent="0.2">
      <c r="A650" s="831" t="s">
        <v>7045</v>
      </c>
      <c r="B650" s="832" t="s">
        <v>6743</v>
      </c>
      <c r="C650" s="832" t="s">
        <v>6657</v>
      </c>
      <c r="D650" s="832" t="s">
        <v>6768</v>
      </c>
      <c r="E650" s="832" t="s">
        <v>6769</v>
      </c>
      <c r="F650" s="849">
        <v>40</v>
      </c>
      <c r="G650" s="849">
        <v>28600</v>
      </c>
      <c r="H650" s="849">
        <v>4.0056022408963585</v>
      </c>
      <c r="I650" s="849">
        <v>715</v>
      </c>
      <c r="J650" s="849">
        <v>10</v>
      </c>
      <c r="K650" s="849">
        <v>7140</v>
      </c>
      <c r="L650" s="849">
        <v>1</v>
      </c>
      <c r="M650" s="849">
        <v>714</v>
      </c>
      <c r="N650" s="849">
        <v>2</v>
      </c>
      <c r="O650" s="849">
        <v>1430</v>
      </c>
      <c r="P650" s="837">
        <v>0.20028011204481794</v>
      </c>
      <c r="Q650" s="850">
        <v>715</v>
      </c>
    </row>
    <row r="651" spans="1:17" ht="14.45" customHeight="1" x14ac:dyDescent="0.2">
      <c r="A651" s="831" t="s">
        <v>7045</v>
      </c>
      <c r="B651" s="832" t="s">
        <v>6743</v>
      </c>
      <c r="C651" s="832" t="s">
        <v>6657</v>
      </c>
      <c r="D651" s="832" t="s">
        <v>6776</v>
      </c>
      <c r="E651" s="832" t="s">
        <v>6777</v>
      </c>
      <c r="F651" s="849">
        <v>1</v>
      </c>
      <c r="G651" s="849">
        <v>129</v>
      </c>
      <c r="H651" s="849">
        <v>1</v>
      </c>
      <c r="I651" s="849">
        <v>129</v>
      </c>
      <c r="J651" s="849">
        <v>1</v>
      </c>
      <c r="K651" s="849">
        <v>129</v>
      </c>
      <c r="L651" s="849">
        <v>1</v>
      </c>
      <c r="M651" s="849">
        <v>129</v>
      </c>
      <c r="N651" s="849">
        <v>1</v>
      </c>
      <c r="O651" s="849">
        <v>130</v>
      </c>
      <c r="P651" s="837">
        <v>1.0077519379844961</v>
      </c>
      <c r="Q651" s="850">
        <v>130</v>
      </c>
    </row>
    <row r="652" spans="1:17" ht="14.45" customHeight="1" x14ac:dyDescent="0.2">
      <c r="A652" s="831" t="s">
        <v>7045</v>
      </c>
      <c r="B652" s="832" t="s">
        <v>6743</v>
      </c>
      <c r="C652" s="832" t="s">
        <v>6657</v>
      </c>
      <c r="D652" s="832" t="s">
        <v>6778</v>
      </c>
      <c r="E652" s="832" t="s">
        <v>6779</v>
      </c>
      <c r="F652" s="849">
        <v>1</v>
      </c>
      <c r="G652" s="849">
        <v>721</v>
      </c>
      <c r="H652" s="849">
        <v>0.49827228749136143</v>
      </c>
      <c r="I652" s="849">
        <v>721</v>
      </c>
      <c r="J652" s="849">
        <v>2</v>
      </c>
      <c r="K652" s="849">
        <v>1447</v>
      </c>
      <c r="L652" s="849">
        <v>1</v>
      </c>
      <c r="M652" s="849">
        <v>723.5</v>
      </c>
      <c r="N652" s="849"/>
      <c r="O652" s="849"/>
      <c r="P652" s="837"/>
      <c r="Q652" s="850"/>
    </row>
    <row r="653" spans="1:17" ht="14.45" customHeight="1" x14ac:dyDescent="0.2">
      <c r="A653" s="831" t="s">
        <v>7045</v>
      </c>
      <c r="B653" s="832" t="s">
        <v>6743</v>
      </c>
      <c r="C653" s="832" t="s">
        <v>6657</v>
      </c>
      <c r="D653" s="832" t="s">
        <v>6690</v>
      </c>
      <c r="E653" s="832" t="s">
        <v>6691</v>
      </c>
      <c r="F653" s="849"/>
      <c r="G653" s="849"/>
      <c r="H653" s="849"/>
      <c r="I653" s="849"/>
      <c r="J653" s="849">
        <v>1</v>
      </c>
      <c r="K653" s="849">
        <v>355</v>
      </c>
      <c r="L653" s="849">
        <v>1</v>
      </c>
      <c r="M653" s="849">
        <v>355</v>
      </c>
      <c r="N653" s="849">
        <v>1</v>
      </c>
      <c r="O653" s="849">
        <v>358</v>
      </c>
      <c r="P653" s="837">
        <v>1.0084507042253521</v>
      </c>
      <c r="Q653" s="850">
        <v>358</v>
      </c>
    </row>
    <row r="654" spans="1:17" ht="14.45" customHeight="1" x14ac:dyDescent="0.2">
      <c r="A654" s="831" t="s">
        <v>7045</v>
      </c>
      <c r="B654" s="832" t="s">
        <v>6743</v>
      </c>
      <c r="C654" s="832" t="s">
        <v>6657</v>
      </c>
      <c r="D654" s="832" t="s">
        <v>6784</v>
      </c>
      <c r="E654" s="832" t="s">
        <v>6785</v>
      </c>
      <c r="F654" s="849"/>
      <c r="G654" s="849"/>
      <c r="H654" s="849"/>
      <c r="I654" s="849"/>
      <c r="J654" s="849"/>
      <c r="K654" s="849"/>
      <c r="L654" s="849"/>
      <c r="M654" s="849"/>
      <c r="N654" s="849">
        <v>1</v>
      </c>
      <c r="O654" s="849">
        <v>707</v>
      </c>
      <c r="P654" s="837"/>
      <c r="Q654" s="850">
        <v>707</v>
      </c>
    </row>
    <row r="655" spans="1:17" ht="14.45" customHeight="1" x14ac:dyDescent="0.2">
      <c r="A655" s="831" t="s">
        <v>7045</v>
      </c>
      <c r="B655" s="832" t="s">
        <v>6743</v>
      </c>
      <c r="C655" s="832" t="s">
        <v>6657</v>
      </c>
      <c r="D655" s="832" t="s">
        <v>6786</v>
      </c>
      <c r="E655" s="832" t="s">
        <v>6787</v>
      </c>
      <c r="F655" s="849">
        <v>1</v>
      </c>
      <c r="G655" s="849">
        <v>539</v>
      </c>
      <c r="H655" s="849">
        <v>0.99814814814814812</v>
      </c>
      <c r="I655" s="849">
        <v>539</v>
      </c>
      <c r="J655" s="849">
        <v>1</v>
      </c>
      <c r="K655" s="849">
        <v>540</v>
      </c>
      <c r="L655" s="849">
        <v>1</v>
      </c>
      <c r="M655" s="849">
        <v>540</v>
      </c>
      <c r="N655" s="849">
        <v>1</v>
      </c>
      <c r="O655" s="849">
        <v>543</v>
      </c>
      <c r="P655" s="837">
        <v>1.0055555555555555</v>
      </c>
      <c r="Q655" s="850">
        <v>543</v>
      </c>
    </row>
    <row r="656" spans="1:17" ht="14.45" customHeight="1" x14ac:dyDescent="0.2">
      <c r="A656" s="831" t="s">
        <v>7045</v>
      </c>
      <c r="B656" s="832" t="s">
        <v>6743</v>
      </c>
      <c r="C656" s="832" t="s">
        <v>6657</v>
      </c>
      <c r="D656" s="832" t="s">
        <v>6706</v>
      </c>
      <c r="E656" s="832" t="s">
        <v>6707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116</v>
      </c>
      <c r="P656" s="837"/>
      <c r="Q656" s="850">
        <v>116</v>
      </c>
    </row>
    <row r="657" spans="1:17" ht="14.45" customHeight="1" x14ac:dyDescent="0.2">
      <c r="A657" s="831" t="s">
        <v>7045</v>
      </c>
      <c r="B657" s="832" t="s">
        <v>6743</v>
      </c>
      <c r="C657" s="832" t="s">
        <v>6657</v>
      </c>
      <c r="D657" s="832" t="s">
        <v>6790</v>
      </c>
      <c r="E657" s="832" t="s">
        <v>6791</v>
      </c>
      <c r="F657" s="849">
        <v>3</v>
      </c>
      <c r="G657" s="849">
        <v>5832</v>
      </c>
      <c r="H657" s="849">
        <v>1.499228791773779</v>
      </c>
      <c r="I657" s="849">
        <v>1944</v>
      </c>
      <c r="J657" s="849">
        <v>2</v>
      </c>
      <c r="K657" s="849">
        <v>3890</v>
      </c>
      <c r="L657" s="849">
        <v>1</v>
      </c>
      <c r="M657" s="849">
        <v>1945</v>
      </c>
      <c r="N657" s="849">
        <v>1</v>
      </c>
      <c r="O657" s="849">
        <v>1950</v>
      </c>
      <c r="P657" s="837">
        <v>0.50128534704370176</v>
      </c>
      <c r="Q657" s="850">
        <v>1950</v>
      </c>
    </row>
    <row r="658" spans="1:17" ht="14.45" customHeight="1" x14ac:dyDescent="0.2">
      <c r="A658" s="831" t="s">
        <v>7046</v>
      </c>
      <c r="B658" s="832" t="s">
        <v>6367</v>
      </c>
      <c r="C658" s="832" t="s">
        <v>6657</v>
      </c>
      <c r="D658" s="832" t="s">
        <v>6666</v>
      </c>
      <c r="E658" s="832" t="s">
        <v>6667</v>
      </c>
      <c r="F658" s="849">
        <v>2</v>
      </c>
      <c r="G658" s="849">
        <v>74</v>
      </c>
      <c r="H658" s="849">
        <v>1</v>
      </c>
      <c r="I658" s="849">
        <v>37</v>
      </c>
      <c r="J658" s="849">
        <v>2</v>
      </c>
      <c r="K658" s="849">
        <v>74</v>
      </c>
      <c r="L658" s="849">
        <v>1</v>
      </c>
      <c r="M658" s="849">
        <v>37</v>
      </c>
      <c r="N658" s="849"/>
      <c r="O658" s="849"/>
      <c r="P658" s="837"/>
      <c r="Q658" s="850"/>
    </row>
    <row r="659" spans="1:17" ht="14.45" customHeight="1" x14ac:dyDescent="0.2">
      <c r="A659" s="831" t="s">
        <v>7046</v>
      </c>
      <c r="B659" s="832" t="s">
        <v>6367</v>
      </c>
      <c r="C659" s="832" t="s">
        <v>6657</v>
      </c>
      <c r="D659" s="832" t="s">
        <v>6672</v>
      </c>
      <c r="E659" s="832" t="s">
        <v>6673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179</v>
      </c>
      <c r="P659" s="837"/>
      <c r="Q659" s="850">
        <v>179</v>
      </c>
    </row>
    <row r="660" spans="1:17" ht="14.45" customHeight="1" x14ac:dyDescent="0.2">
      <c r="A660" s="831" t="s">
        <v>7046</v>
      </c>
      <c r="B660" s="832" t="s">
        <v>6367</v>
      </c>
      <c r="C660" s="832" t="s">
        <v>6657</v>
      </c>
      <c r="D660" s="832" t="s">
        <v>6698</v>
      </c>
      <c r="E660" s="832" t="s">
        <v>6699</v>
      </c>
      <c r="F660" s="849">
        <v>1</v>
      </c>
      <c r="G660" s="849">
        <v>355</v>
      </c>
      <c r="H660" s="849">
        <v>1</v>
      </c>
      <c r="I660" s="849">
        <v>355</v>
      </c>
      <c r="J660" s="849">
        <v>1</v>
      </c>
      <c r="K660" s="849">
        <v>355</v>
      </c>
      <c r="L660" s="849">
        <v>1</v>
      </c>
      <c r="M660" s="849">
        <v>355</v>
      </c>
      <c r="N660" s="849">
        <v>1</v>
      </c>
      <c r="O660" s="849">
        <v>358</v>
      </c>
      <c r="P660" s="837">
        <v>1.0084507042253521</v>
      </c>
      <c r="Q660" s="850">
        <v>358</v>
      </c>
    </row>
    <row r="661" spans="1:17" ht="14.45" customHeight="1" x14ac:dyDescent="0.2">
      <c r="A661" s="831" t="s">
        <v>7046</v>
      </c>
      <c r="B661" s="832" t="s">
        <v>6367</v>
      </c>
      <c r="C661" s="832" t="s">
        <v>6657</v>
      </c>
      <c r="D661" s="832" t="s">
        <v>6702</v>
      </c>
      <c r="E661" s="832" t="s">
        <v>6703</v>
      </c>
      <c r="F661" s="849">
        <v>1</v>
      </c>
      <c r="G661" s="849">
        <v>701</v>
      </c>
      <c r="H661" s="849"/>
      <c r="I661" s="849">
        <v>701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5" customHeight="1" x14ac:dyDescent="0.2">
      <c r="A662" s="831" t="s">
        <v>7046</v>
      </c>
      <c r="B662" s="832" t="s">
        <v>6367</v>
      </c>
      <c r="C662" s="832" t="s">
        <v>6657</v>
      </c>
      <c r="D662" s="832" t="s">
        <v>6706</v>
      </c>
      <c r="E662" s="832" t="s">
        <v>6707</v>
      </c>
      <c r="F662" s="849">
        <v>4</v>
      </c>
      <c r="G662" s="849">
        <v>464</v>
      </c>
      <c r="H662" s="849">
        <v>4</v>
      </c>
      <c r="I662" s="849">
        <v>116</v>
      </c>
      <c r="J662" s="849">
        <v>1</v>
      </c>
      <c r="K662" s="849">
        <v>116</v>
      </c>
      <c r="L662" s="849">
        <v>1</v>
      </c>
      <c r="M662" s="849">
        <v>116</v>
      </c>
      <c r="N662" s="849"/>
      <c r="O662" s="849"/>
      <c r="P662" s="837"/>
      <c r="Q662" s="850"/>
    </row>
    <row r="663" spans="1:17" ht="14.45" customHeight="1" x14ac:dyDescent="0.2">
      <c r="A663" s="831" t="s">
        <v>7046</v>
      </c>
      <c r="B663" s="832" t="s">
        <v>6743</v>
      </c>
      <c r="C663" s="832" t="s">
        <v>6657</v>
      </c>
      <c r="D663" s="832" t="s">
        <v>6666</v>
      </c>
      <c r="E663" s="832" t="s">
        <v>6667</v>
      </c>
      <c r="F663" s="849">
        <v>2</v>
      </c>
      <c r="G663" s="849">
        <v>74</v>
      </c>
      <c r="H663" s="849"/>
      <c r="I663" s="849">
        <v>37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5" customHeight="1" x14ac:dyDescent="0.2">
      <c r="A664" s="831" t="s">
        <v>7046</v>
      </c>
      <c r="B664" s="832" t="s">
        <v>6743</v>
      </c>
      <c r="C664" s="832" t="s">
        <v>6657</v>
      </c>
      <c r="D664" s="832" t="s">
        <v>6674</v>
      </c>
      <c r="E664" s="832" t="s">
        <v>6675</v>
      </c>
      <c r="F664" s="849">
        <v>2</v>
      </c>
      <c r="G664" s="849">
        <v>354</v>
      </c>
      <c r="H664" s="849"/>
      <c r="I664" s="849">
        <v>177</v>
      </c>
      <c r="J664" s="849"/>
      <c r="K664" s="849"/>
      <c r="L664" s="849"/>
      <c r="M664" s="849"/>
      <c r="N664" s="849">
        <v>1</v>
      </c>
      <c r="O664" s="849">
        <v>179</v>
      </c>
      <c r="P664" s="837"/>
      <c r="Q664" s="850">
        <v>179</v>
      </c>
    </row>
    <row r="665" spans="1:17" ht="14.45" customHeight="1" x14ac:dyDescent="0.2">
      <c r="A665" s="831" t="s">
        <v>7046</v>
      </c>
      <c r="B665" s="832" t="s">
        <v>6743</v>
      </c>
      <c r="C665" s="832" t="s">
        <v>6657</v>
      </c>
      <c r="D665" s="832" t="s">
        <v>6690</v>
      </c>
      <c r="E665" s="832" t="s">
        <v>6691</v>
      </c>
      <c r="F665" s="849">
        <v>1</v>
      </c>
      <c r="G665" s="849">
        <v>355</v>
      </c>
      <c r="H665" s="849"/>
      <c r="I665" s="849">
        <v>355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5" customHeight="1" x14ac:dyDescent="0.2">
      <c r="A666" s="831" t="s">
        <v>7046</v>
      </c>
      <c r="B666" s="832" t="s">
        <v>6743</v>
      </c>
      <c r="C666" s="832" t="s">
        <v>6657</v>
      </c>
      <c r="D666" s="832" t="s">
        <v>6788</v>
      </c>
      <c r="E666" s="832" t="s">
        <v>6789</v>
      </c>
      <c r="F666" s="849">
        <v>1</v>
      </c>
      <c r="G666" s="849">
        <v>3830</v>
      </c>
      <c r="H666" s="849"/>
      <c r="I666" s="849">
        <v>3830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5" customHeight="1" x14ac:dyDescent="0.2">
      <c r="A667" s="831" t="s">
        <v>7047</v>
      </c>
      <c r="B667" s="832" t="s">
        <v>6367</v>
      </c>
      <c r="C667" s="832" t="s">
        <v>6368</v>
      </c>
      <c r="D667" s="832" t="s">
        <v>6487</v>
      </c>
      <c r="E667" s="832" t="s">
        <v>6488</v>
      </c>
      <c r="F667" s="849"/>
      <c r="G667" s="849"/>
      <c r="H667" s="849"/>
      <c r="I667" s="849"/>
      <c r="J667" s="849"/>
      <c r="K667" s="849"/>
      <c r="L667" s="849"/>
      <c r="M667" s="849"/>
      <c r="N667" s="849">
        <v>0.5</v>
      </c>
      <c r="O667" s="849">
        <v>262.89999999999998</v>
      </c>
      <c r="P667" s="837"/>
      <c r="Q667" s="850">
        <v>525.79999999999995</v>
      </c>
    </row>
    <row r="668" spans="1:17" ht="14.45" customHeight="1" x14ac:dyDescent="0.2">
      <c r="A668" s="831" t="s">
        <v>7047</v>
      </c>
      <c r="B668" s="832" t="s">
        <v>6367</v>
      </c>
      <c r="C668" s="832" t="s">
        <v>6368</v>
      </c>
      <c r="D668" s="832" t="s">
        <v>6489</v>
      </c>
      <c r="E668" s="832" t="s">
        <v>6488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218.9</v>
      </c>
      <c r="P668" s="837"/>
      <c r="Q668" s="850">
        <v>218.9</v>
      </c>
    </row>
    <row r="669" spans="1:17" ht="14.45" customHeight="1" x14ac:dyDescent="0.2">
      <c r="A669" s="831" t="s">
        <v>7047</v>
      </c>
      <c r="B669" s="832" t="s">
        <v>6367</v>
      </c>
      <c r="C669" s="832" t="s">
        <v>6368</v>
      </c>
      <c r="D669" s="832" t="s">
        <v>6490</v>
      </c>
      <c r="E669" s="832" t="s">
        <v>6488</v>
      </c>
      <c r="F669" s="849"/>
      <c r="G669" s="849"/>
      <c r="H669" s="849"/>
      <c r="I669" s="849"/>
      <c r="J669" s="849"/>
      <c r="K669" s="849"/>
      <c r="L669" s="849"/>
      <c r="M669" s="849"/>
      <c r="N669" s="849">
        <v>3</v>
      </c>
      <c r="O669" s="849">
        <v>237.6</v>
      </c>
      <c r="P669" s="837"/>
      <c r="Q669" s="850">
        <v>79.2</v>
      </c>
    </row>
    <row r="670" spans="1:17" ht="14.45" customHeight="1" x14ac:dyDescent="0.2">
      <c r="A670" s="831" t="s">
        <v>7047</v>
      </c>
      <c r="B670" s="832" t="s">
        <v>6367</v>
      </c>
      <c r="C670" s="832" t="s">
        <v>6368</v>
      </c>
      <c r="D670" s="832" t="s">
        <v>6600</v>
      </c>
      <c r="E670" s="832" t="s">
        <v>2816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474.27</v>
      </c>
      <c r="P670" s="837"/>
      <c r="Q670" s="850">
        <v>474.27</v>
      </c>
    </row>
    <row r="671" spans="1:17" ht="14.45" customHeight="1" x14ac:dyDescent="0.2">
      <c r="A671" s="831" t="s">
        <v>7047</v>
      </c>
      <c r="B671" s="832" t="s">
        <v>6367</v>
      </c>
      <c r="C671" s="832" t="s">
        <v>6657</v>
      </c>
      <c r="D671" s="832" t="s">
        <v>6666</v>
      </c>
      <c r="E671" s="832" t="s">
        <v>6667</v>
      </c>
      <c r="F671" s="849">
        <v>1</v>
      </c>
      <c r="G671" s="849">
        <v>37</v>
      </c>
      <c r="H671" s="849">
        <v>1</v>
      </c>
      <c r="I671" s="849">
        <v>37</v>
      </c>
      <c r="J671" s="849">
        <v>1</v>
      </c>
      <c r="K671" s="849">
        <v>37</v>
      </c>
      <c r="L671" s="849">
        <v>1</v>
      </c>
      <c r="M671" s="849">
        <v>37</v>
      </c>
      <c r="N671" s="849"/>
      <c r="O671" s="849"/>
      <c r="P671" s="837"/>
      <c r="Q671" s="850"/>
    </row>
    <row r="672" spans="1:17" ht="14.45" customHeight="1" x14ac:dyDescent="0.2">
      <c r="A672" s="831" t="s">
        <v>7047</v>
      </c>
      <c r="B672" s="832" t="s">
        <v>6367</v>
      </c>
      <c r="C672" s="832" t="s">
        <v>6657</v>
      </c>
      <c r="D672" s="832" t="s">
        <v>6672</v>
      </c>
      <c r="E672" s="832" t="s">
        <v>6673</v>
      </c>
      <c r="F672" s="849"/>
      <c r="G672" s="849"/>
      <c r="H672" s="849"/>
      <c r="I672" s="849"/>
      <c r="J672" s="849"/>
      <c r="K672" s="849"/>
      <c r="L672" s="849"/>
      <c r="M672" s="849"/>
      <c r="N672" s="849">
        <v>1</v>
      </c>
      <c r="O672" s="849">
        <v>179</v>
      </c>
      <c r="P672" s="837"/>
      <c r="Q672" s="850">
        <v>179</v>
      </c>
    </row>
    <row r="673" spans="1:17" ht="14.45" customHeight="1" x14ac:dyDescent="0.2">
      <c r="A673" s="831" t="s">
        <v>7047</v>
      </c>
      <c r="B673" s="832" t="s">
        <v>6367</v>
      </c>
      <c r="C673" s="832" t="s">
        <v>6657</v>
      </c>
      <c r="D673" s="832" t="s">
        <v>6680</v>
      </c>
      <c r="E673" s="832" t="s">
        <v>6681</v>
      </c>
      <c r="F673" s="849"/>
      <c r="G673" s="849"/>
      <c r="H673" s="849"/>
      <c r="I673" s="849"/>
      <c r="J673" s="849"/>
      <c r="K673" s="849"/>
      <c r="L673" s="849"/>
      <c r="M673" s="849"/>
      <c r="N673" s="849">
        <v>2</v>
      </c>
      <c r="O673" s="849">
        <v>490</v>
      </c>
      <c r="P673" s="837"/>
      <c r="Q673" s="850">
        <v>245</v>
      </c>
    </row>
    <row r="674" spans="1:17" ht="14.45" customHeight="1" x14ac:dyDescent="0.2">
      <c r="A674" s="831" t="s">
        <v>7047</v>
      </c>
      <c r="B674" s="832" t="s">
        <v>6367</v>
      </c>
      <c r="C674" s="832" t="s">
        <v>6657</v>
      </c>
      <c r="D674" s="832" t="s">
        <v>6698</v>
      </c>
      <c r="E674" s="832" t="s">
        <v>6699</v>
      </c>
      <c r="F674" s="849"/>
      <c r="G674" s="849"/>
      <c r="H674" s="849"/>
      <c r="I674" s="849"/>
      <c r="J674" s="849"/>
      <c r="K674" s="849"/>
      <c r="L674" s="849"/>
      <c r="M674" s="849"/>
      <c r="N674" s="849">
        <v>1</v>
      </c>
      <c r="O674" s="849">
        <v>358</v>
      </c>
      <c r="P674" s="837"/>
      <c r="Q674" s="850">
        <v>358</v>
      </c>
    </row>
    <row r="675" spans="1:17" ht="14.45" customHeight="1" x14ac:dyDescent="0.2">
      <c r="A675" s="831" t="s">
        <v>7047</v>
      </c>
      <c r="B675" s="832" t="s">
        <v>6743</v>
      </c>
      <c r="C675" s="832" t="s">
        <v>6657</v>
      </c>
      <c r="D675" s="832" t="s">
        <v>6674</v>
      </c>
      <c r="E675" s="832" t="s">
        <v>6675</v>
      </c>
      <c r="F675" s="849">
        <v>2</v>
      </c>
      <c r="G675" s="849">
        <v>354</v>
      </c>
      <c r="H675" s="849"/>
      <c r="I675" s="849">
        <v>177</v>
      </c>
      <c r="J675" s="849"/>
      <c r="K675" s="849"/>
      <c r="L675" s="849"/>
      <c r="M675" s="849"/>
      <c r="N675" s="849">
        <v>1</v>
      </c>
      <c r="O675" s="849">
        <v>179</v>
      </c>
      <c r="P675" s="837"/>
      <c r="Q675" s="850">
        <v>179</v>
      </c>
    </row>
    <row r="676" spans="1:17" ht="14.45" customHeight="1" x14ac:dyDescent="0.2">
      <c r="A676" s="831" t="s">
        <v>7047</v>
      </c>
      <c r="B676" s="832" t="s">
        <v>6743</v>
      </c>
      <c r="C676" s="832" t="s">
        <v>6657</v>
      </c>
      <c r="D676" s="832" t="s">
        <v>6768</v>
      </c>
      <c r="E676" s="832" t="s">
        <v>6769</v>
      </c>
      <c r="F676" s="849">
        <v>1</v>
      </c>
      <c r="G676" s="849">
        <v>715</v>
      </c>
      <c r="H676" s="849"/>
      <c r="I676" s="849">
        <v>715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5" customHeight="1" x14ac:dyDescent="0.2">
      <c r="A677" s="831" t="s">
        <v>7047</v>
      </c>
      <c r="B677" s="832" t="s">
        <v>6743</v>
      </c>
      <c r="C677" s="832" t="s">
        <v>6657</v>
      </c>
      <c r="D677" s="832" t="s">
        <v>6776</v>
      </c>
      <c r="E677" s="832" t="s">
        <v>6777</v>
      </c>
      <c r="F677" s="849">
        <v>1</v>
      </c>
      <c r="G677" s="849">
        <v>129</v>
      </c>
      <c r="H677" s="849"/>
      <c r="I677" s="849">
        <v>129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5" customHeight="1" x14ac:dyDescent="0.2">
      <c r="A678" s="831" t="s">
        <v>7047</v>
      </c>
      <c r="B678" s="832" t="s">
        <v>6743</v>
      </c>
      <c r="C678" s="832" t="s">
        <v>6657</v>
      </c>
      <c r="D678" s="832" t="s">
        <v>6786</v>
      </c>
      <c r="E678" s="832" t="s">
        <v>6787</v>
      </c>
      <c r="F678" s="849">
        <v>1</v>
      </c>
      <c r="G678" s="849">
        <v>539</v>
      </c>
      <c r="H678" s="849"/>
      <c r="I678" s="849">
        <v>539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5" customHeight="1" x14ac:dyDescent="0.2">
      <c r="A679" s="831" t="s">
        <v>7047</v>
      </c>
      <c r="B679" s="832" t="s">
        <v>6743</v>
      </c>
      <c r="C679" s="832" t="s">
        <v>6657</v>
      </c>
      <c r="D679" s="832" t="s">
        <v>6790</v>
      </c>
      <c r="E679" s="832" t="s">
        <v>6791</v>
      </c>
      <c r="F679" s="849">
        <v>1</v>
      </c>
      <c r="G679" s="849">
        <v>1944</v>
      </c>
      <c r="H679" s="849"/>
      <c r="I679" s="849">
        <v>1944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5" customHeight="1" x14ac:dyDescent="0.2">
      <c r="A680" s="831" t="s">
        <v>7048</v>
      </c>
      <c r="B680" s="832" t="s">
        <v>6367</v>
      </c>
      <c r="C680" s="832" t="s">
        <v>6657</v>
      </c>
      <c r="D680" s="832" t="s">
        <v>6666</v>
      </c>
      <c r="E680" s="832" t="s">
        <v>6667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38</v>
      </c>
      <c r="P680" s="837"/>
      <c r="Q680" s="850">
        <v>38</v>
      </c>
    </row>
    <row r="681" spans="1:17" ht="14.45" customHeight="1" x14ac:dyDescent="0.2">
      <c r="A681" s="831" t="s">
        <v>7048</v>
      </c>
      <c r="B681" s="832" t="s">
        <v>6367</v>
      </c>
      <c r="C681" s="832" t="s">
        <v>6657</v>
      </c>
      <c r="D681" s="832" t="s">
        <v>6698</v>
      </c>
      <c r="E681" s="832" t="s">
        <v>6699</v>
      </c>
      <c r="F681" s="849"/>
      <c r="G681" s="849"/>
      <c r="H681" s="849"/>
      <c r="I681" s="849"/>
      <c r="J681" s="849"/>
      <c r="K681" s="849"/>
      <c r="L681" s="849"/>
      <c r="M681" s="849"/>
      <c r="N681" s="849">
        <v>1</v>
      </c>
      <c r="O681" s="849">
        <v>358</v>
      </c>
      <c r="P681" s="837"/>
      <c r="Q681" s="850">
        <v>358</v>
      </c>
    </row>
    <row r="682" spans="1:17" ht="14.45" customHeight="1" x14ac:dyDescent="0.2">
      <c r="A682" s="831" t="s">
        <v>7048</v>
      </c>
      <c r="B682" s="832" t="s">
        <v>6367</v>
      </c>
      <c r="C682" s="832" t="s">
        <v>6657</v>
      </c>
      <c r="D682" s="832" t="s">
        <v>6706</v>
      </c>
      <c r="E682" s="832" t="s">
        <v>6707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116</v>
      </c>
      <c r="P682" s="837"/>
      <c r="Q682" s="850">
        <v>116</v>
      </c>
    </row>
    <row r="683" spans="1:17" ht="14.45" customHeight="1" x14ac:dyDescent="0.2">
      <c r="A683" s="831" t="s">
        <v>7048</v>
      </c>
      <c r="B683" s="832" t="s">
        <v>6743</v>
      </c>
      <c r="C683" s="832" t="s">
        <v>6644</v>
      </c>
      <c r="D683" s="832" t="s">
        <v>6756</v>
      </c>
      <c r="E683" s="832" t="s">
        <v>6757</v>
      </c>
      <c r="F683" s="849">
        <v>4</v>
      </c>
      <c r="G683" s="849">
        <v>4087.08</v>
      </c>
      <c r="H683" s="849">
        <v>1</v>
      </c>
      <c r="I683" s="849">
        <v>1021.77</v>
      </c>
      <c r="J683" s="849">
        <v>4</v>
      </c>
      <c r="K683" s="849">
        <v>4087.08</v>
      </c>
      <c r="L683" s="849">
        <v>1</v>
      </c>
      <c r="M683" s="849">
        <v>1021.77</v>
      </c>
      <c r="N683" s="849"/>
      <c r="O683" s="849"/>
      <c r="P683" s="837"/>
      <c r="Q683" s="850"/>
    </row>
    <row r="684" spans="1:17" ht="14.45" customHeight="1" x14ac:dyDescent="0.2">
      <c r="A684" s="831" t="s">
        <v>7048</v>
      </c>
      <c r="B684" s="832" t="s">
        <v>6743</v>
      </c>
      <c r="C684" s="832" t="s">
        <v>6644</v>
      </c>
      <c r="D684" s="832" t="s">
        <v>6758</v>
      </c>
      <c r="E684" s="832" t="s">
        <v>6759</v>
      </c>
      <c r="F684" s="849">
        <v>1</v>
      </c>
      <c r="G684" s="849">
        <v>2012.57</v>
      </c>
      <c r="H684" s="849"/>
      <c r="I684" s="849">
        <v>2012.57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5" customHeight="1" x14ac:dyDescent="0.2">
      <c r="A685" s="831" t="s">
        <v>7048</v>
      </c>
      <c r="B685" s="832" t="s">
        <v>6743</v>
      </c>
      <c r="C685" s="832" t="s">
        <v>6644</v>
      </c>
      <c r="D685" s="832" t="s">
        <v>6764</v>
      </c>
      <c r="E685" s="832" t="s">
        <v>6765</v>
      </c>
      <c r="F685" s="849"/>
      <c r="G685" s="849"/>
      <c r="H685" s="849"/>
      <c r="I685" s="849"/>
      <c r="J685" s="849"/>
      <c r="K685" s="849"/>
      <c r="L685" s="849"/>
      <c r="M685" s="849"/>
      <c r="N685" s="849">
        <v>2</v>
      </c>
      <c r="O685" s="849">
        <v>3133.16</v>
      </c>
      <c r="P685" s="837"/>
      <c r="Q685" s="850">
        <v>1566.58</v>
      </c>
    </row>
    <row r="686" spans="1:17" ht="14.45" customHeight="1" x14ac:dyDescent="0.2">
      <c r="A686" s="831" t="s">
        <v>7048</v>
      </c>
      <c r="B686" s="832" t="s">
        <v>6743</v>
      </c>
      <c r="C686" s="832" t="s">
        <v>6657</v>
      </c>
      <c r="D686" s="832" t="s">
        <v>6666</v>
      </c>
      <c r="E686" s="832" t="s">
        <v>6667</v>
      </c>
      <c r="F686" s="849">
        <v>4</v>
      </c>
      <c r="G686" s="849">
        <v>148</v>
      </c>
      <c r="H686" s="849">
        <v>0.8</v>
      </c>
      <c r="I686" s="849">
        <v>37</v>
      </c>
      <c r="J686" s="849">
        <v>5</v>
      </c>
      <c r="K686" s="849">
        <v>185</v>
      </c>
      <c r="L686" s="849">
        <v>1</v>
      </c>
      <c r="M686" s="849">
        <v>37</v>
      </c>
      <c r="N686" s="849">
        <v>1</v>
      </c>
      <c r="O686" s="849">
        <v>38</v>
      </c>
      <c r="P686" s="837">
        <v>0.20540540540540542</v>
      </c>
      <c r="Q686" s="850">
        <v>38</v>
      </c>
    </row>
    <row r="687" spans="1:17" ht="14.45" customHeight="1" x14ac:dyDescent="0.2">
      <c r="A687" s="831" t="s">
        <v>7048</v>
      </c>
      <c r="B687" s="832" t="s">
        <v>6743</v>
      </c>
      <c r="C687" s="832" t="s">
        <v>6657</v>
      </c>
      <c r="D687" s="832" t="s">
        <v>6674</v>
      </c>
      <c r="E687" s="832" t="s">
        <v>6675</v>
      </c>
      <c r="F687" s="849">
        <v>15</v>
      </c>
      <c r="G687" s="849">
        <v>2655</v>
      </c>
      <c r="H687" s="849">
        <v>1.8644662921348314</v>
      </c>
      <c r="I687" s="849">
        <v>177</v>
      </c>
      <c r="J687" s="849">
        <v>8</v>
      </c>
      <c r="K687" s="849">
        <v>1424</v>
      </c>
      <c r="L687" s="849">
        <v>1</v>
      </c>
      <c r="M687" s="849">
        <v>178</v>
      </c>
      <c r="N687" s="849">
        <v>11</v>
      </c>
      <c r="O687" s="849">
        <v>1969</v>
      </c>
      <c r="P687" s="837">
        <v>1.3827247191011236</v>
      </c>
      <c r="Q687" s="850">
        <v>179</v>
      </c>
    </row>
    <row r="688" spans="1:17" ht="14.45" customHeight="1" x14ac:dyDescent="0.2">
      <c r="A688" s="831" t="s">
        <v>7048</v>
      </c>
      <c r="B688" s="832" t="s">
        <v>6743</v>
      </c>
      <c r="C688" s="832" t="s">
        <v>6657</v>
      </c>
      <c r="D688" s="832" t="s">
        <v>6766</v>
      </c>
      <c r="E688" s="832" t="s">
        <v>6767</v>
      </c>
      <c r="F688" s="849">
        <v>5</v>
      </c>
      <c r="G688" s="849">
        <v>6210</v>
      </c>
      <c r="H688" s="849">
        <v>1.2492456246228123</v>
      </c>
      <c r="I688" s="849">
        <v>1242</v>
      </c>
      <c r="J688" s="849">
        <v>4</v>
      </c>
      <c r="K688" s="849">
        <v>4971</v>
      </c>
      <c r="L688" s="849">
        <v>1</v>
      </c>
      <c r="M688" s="849">
        <v>1242.75</v>
      </c>
      <c r="N688" s="849">
        <v>3</v>
      </c>
      <c r="O688" s="849">
        <v>3741</v>
      </c>
      <c r="P688" s="837">
        <v>0.75256487628243818</v>
      </c>
      <c r="Q688" s="850">
        <v>1247</v>
      </c>
    </row>
    <row r="689" spans="1:17" ht="14.45" customHeight="1" x14ac:dyDescent="0.2">
      <c r="A689" s="831" t="s">
        <v>7048</v>
      </c>
      <c r="B689" s="832" t="s">
        <v>6743</v>
      </c>
      <c r="C689" s="832" t="s">
        <v>6657</v>
      </c>
      <c r="D689" s="832" t="s">
        <v>6768</v>
      </c>
      <c r="E689" s="832" t="s">
        <v>6769</v>
      </c>
      <c r="F689" s="849">
        <v>200</v>
      </c>
      <c r="G689" s="849">
        <v>143000</v>
      </c>
      <c r="H689" s="849">
        <v>1.7391304347826086</v>
      </c>
      <c r="I689" s="849">
        <v>715</v>
      </c>
      <c r="J689" s="849">
        <v>115</v>
      </c>
      <c r="K689" s="849">
        <v>82225</v>
      </c>
      <c r="L689" s="849">
        <v>1</v>
      </c>
      <c r="M689" s="849">
        <v>715</v>
      </c>
      <c r="N689" s="849">
        <v>74</v>
      </c>
      <c r="O689" s="849">
        <v>52910</v>
      </c>
      <c r="P689" s="837">
        <v>0.64347826086956517</v>
      </c>
      <c r="Q689" s="850">
        <v>715</v>
      </c>
    </row>
    <row r="690" spans="1:17" ht="14.45" customHeight="1" x14ac:dyDescent="0.2">
      <c r="A690" s="831" t="s">
        <v>7048</v>
      </c>
      <c r="B690" s="832" t="s">
        <v>6743</v>
      </c>
      <c r="C690" s="832" t="s">
        <v>6657</v>
      </c>
      <c r="D690" s="832" t="s">
        <v>6776</v>
      </c>
      <c r="E690" s="832" t="s">
        <v>6777</v>
      </c>
      <c r="F690" s="849">
        <v>8</v>
      </c>
      <c r="G690" s="849">
        <v>1032</v>
      </c>
      <c r="H690" s="849">
        <v>2.6666666666666665</v>
      </c>
      <c r="I690" s="849">
        <v>129</v>
      </c>
      <c r="J690" s="849">
        <v>3</v>
      </c>
      <c r="K690" s="849">
        <v>387</v>
      </c>
      <c r="L690" s="849">
        <v>1</v>
      </c>
      <c r="M690" s="849">
        <v>129</v>
      </c>
      <c r="N690" s="849">
        <v>7</v>
      </c>
      <c r="O690" s="849">
        <v>910</v>
      </c>
      <c r="P690" s="837">
        <v>2.351421188630491</v>
      </c>
      <c r="Q690" s="850">
        <v>130</v>
      </c>
    </row>
    <row r="691" spans="1:17" ht="14.45" customHeight="1" x14ac:dyDescent="0.2">
      <c r="A691" s="831" t="s">
        <v>7048</v>
      </c>
      <c r="B691" s="832" t="s">
        <v>6743</v>
      </c>
      <c r="C691" s="832" t="s">
        <v>6657</v>
      </c>
      <c r="D691" s="832" t="s">
        <v>6778</v>
      </c>
      <c r="E691" s="832" t="s">
        <v>6779</v>
      </c>
      <c r="F691" s="849">
        <v>5</v>
      </c>
      <c r="G691" s="849">
        <v>3605</v>
      </c>
      <c r="H691" s="849">
        <v>1.2448204419889504</v>
      </c>
      <c r="I691" s="849">
        <v>721</v>
      </c>
      <c r="J691" s="849">
        <v>4</v>
      </c>
      <c r="K691" s="849">
        <v>2896</v>
      </c>
      <c r="L691" s="849">
        <v>1</v>
      </c>
      <c r="M691" s="849">
        <v>724</v>
      </c>
      <c r="N691" s="849">
        <v>2</v>
      </c>
      <c r="O691" s="849">
        <v>1464</v>
      </c>
      <c r="P691" s="837">
        <v>0.50552486187845302</v>
      </c>
      <c r="Q691" s="850">
        <v>732</v>
      </c>
    </row>
    <row r="692" spans="1:17" ht="14.45" customHeight="1" x14ac:dyDescent="0.2">
      <c r="A692" s="831" t="s">
        <v>7048</v>
      </c>
      <c r="B692" s="832" t="s">
        <v>6743</v>
      </c>
      <c r="C692" s="832" t="s">
        <v>6657</v>
      </c>
      <c r="D692" s="832" t="s">
        <v>6780</v>
      </c>
      <c r="E692" s="832" t="s">
        <v>6781</v>
      </c>
      <c r="F692" s="849">
        <v>80</v>
      </c>
      <c r="G692" s="849">
        <v>70320</v>
      </c>
      <c r="H692" s="849">
        <v>4</v>
      </c>
      <c r="I692" s="849">
        <v>879</v>
      </c>
      <c r="J692" s="849">
        <v>20</v>
      </c>
      <c r="K692" s="849">
        <v>17580</v>
      </c>
      <c r="L692" s="849">
        <v>1</v>
      </c>
      <c r="M692" s="849">
        <v>879</v>
      </c>
      <c r="N692" s="849">
        <v>140</v>
      </c>
      <c r="O692" s="849">
        <v>123340</v>
      </c>
      <c r="P692" s="837">
        <v>7.0159271899886235</v>
      </c>
      <c r="Q692" s="850">
        <v>881</v>
      </c>
    </row>
    <row r="693" spans="1:17" ht="14.45" customHeight="1" x14ac:dyDescent="0.2">
      <c r="A693" s="831" t="s">
        <v>7048</v>
      </c>
      <c r="B693" s="832" t="s">
        <v>6743</v>
      </c>
      <c r="C693" s="832" t="s">
        <v>6657</v>
      </c>
      <c r="D693" s="832" t="s">
        <v>6690</v>
      </c>
      <c r="E693" s="832" t="s">
        <v>6691</v>
      </c>
      <c r="F693" s="849">
        <v>2</v>
      </c>
      <c r="G693" s="849">
        <v>710</v>
      </c>
      <c r="H693" s="849">
        <v>1</v>
      </c>
      <c r="I693" s="849">
        <v>355</v>
      </c>
      <c r="J693" s="849">
        <v>2</v>
      </c>
      <c r="K693" s="849">
        <v>710</v>
      </c>
      <c r="L693" s="849">
        <v>1</v>
      </c>
      <c r="M693" s="849">
        <v>355</v>
      </c>
      <c r="N693" s="849">
        <v>2</v>
      </c>
      <c r="O693" s="849">
        <v>716</v>
      </c>
      <c r="P693" s="837">
        <v>1.0084507042253521</v>
      </c>
      <c r="Q693" s="850">
        <v>358</v>
      </c>
    </row>
    <row r="694" spans="1:17" ht="14.45" customHeight="1" x14ac:dyDescent="0.2">
      <c r="A694" s="831" t="s">
        <v>7048</v>
      </c>
      <c r="B694" s="832" t="s">
        <v>6743</v>
      </c>
      <c r="C694" s="832" t="s">
        <v>6657</v>
      </c>
      <c r="D694" s="832" t="s">
        <v>6784</v>
      </c>
      <c r="E694" s="832" t="s">
        <v>6785</v>
      </c>
      <c r="F694" s="849"/>
      <c r="G694" s="849"/>
      <c r="H694" s="849"/>
      <c r="I694" s="849"/>
      <c r="J694" s="849">
        <v>1</v>
      </c>
      <c r="K694" s="849">
        <v>702</v>
      </c>
      <c r="L694" s="849">
        <v>1</v>
      </c>
      <c r="M694" s="849">
        <v>702</v>
      </c>
      <c r="N694" s="849"/>
      <c r="O694" s="849"/>
      <c r="P694" s="837"/>
      <c r="Q694" s="850"/>
    </row>
    <row r="695" spans="1:17" ht="14.45" customHeight="1" x14ac:dyDescent="0.2">
      <c r="A695" s="831" t="s">
        <v>7048</v>
      </c>
      <c r="B695" s="832" t="s">
        <v>6743</v>
      </c>
      <c r="C695" s="832" t="s">
        <v>6657</v>
      </c>
      <c r="D695" s="832" t="s">
        <v>6786</v>
      </c>
      <c r="E695" s="832" t="s">
        <v>6787</v>
      </c>
      <c r="F695" s="849">
        <v>10</v>
      </c>
      <c r="G695" s="849">
        <v>5390</v>
      </c>
      <c r="H695" s="849">
        <v>0.83179012345679015</v>
      </c>
      <c r="I695" s="849">
        <v>539</v>
      </c>
      <c r="J695" s="849">
        <v>12</v>
      </c>
      <c r="K695" s="849">
        <v>6480</v>
      </c>
      <c r="L695" s="849">
        <v>1</v>
      </c>
      <c r="M695" s="849">
        <v>540</v>
      </c>
      <c r="N695" s="849">
        <v>1</v>
      </c>
      <c r="O695" s="849">
        <v>543</v>
      </c>
      <c r="P695" s="837">
        <v>8.3796296296296299E-2</v>
      </c>
      <c r="Q695" s="850">
        <v>543</v>
      </c>
    </row>
    <row r="696" spans="1:17" ht="14.45" customHeight="1" x14ac:dyDescent="0.2">
      <c r="A696" s="831" t="s">
        <v>7048</v>
      </c>
      <c r="B696" s="832" t="s">
        <v>6743</v>
      </c>
      <c r="C696" s="832" t="s">
        <v>6657</v>
      </c>
      <c r="D696" s="832" t="s">
        <v>6706</v>
      </c>
      <c r="E696" s="832" t="s">
        <v>6707</v>
      </c>
      <c r="F696" s="849">
        <v>15</v>
      </c>
      <c r="G696" s="849">
        <v>1740</v>
      </c>
      <c r="H696" s="849">
        <v>1.875</v>
      </c>
      <c r="I696" s="849">
        <v>116</v>
      </c>
      <c r="J696" s="849">
        <v>8</v>
      </c>
      <c r="K696" s="849">
        <v>928</v>
      </c>
      <c r="L696" s="849">
        <v>1</v>
      </c>
      <c r="M696" s="849">
        <v>116</v>
      </c>
      <c r="N696" s="849">
        <v>11</v>
      </c>
      <c r="O696" s="849">
        <v>1276</v>
      </c>
      <c r="P696" s="837">
        <v>1.375</v>
      </c>
      <c r="Q696" s="850">
        <v>116</v>
      </c>
    </row>
    <row r="697" spans="1:17" ht="14.45" customHeight="1" x14ac:dyDescent="0.2">
      <c r="A697" s="831" t="s">
        <v>7048</v>
      </c>
      <c r="B697" s="832" t="s">
        <v>6743</v>
      </c>
      <c r="C697" s="832" t="s">
        <v>6657</v>
      </c>
      <c r="D697" s="832" t="s">
        <v>6788</v>
      </c>
      <c r="E697" s="832" t="s">
        <v>6789</v>
      </c>
      <c r="F697" s="849">
        <v>2</v>
      </c>
      <c r="G697" s="849">
        <v>7660</v>
      </c>
      <c r="H697" s="849"/>
      <c r="I697" s="849">
        <v>3830</v>
      </c>
      <c r="J697" s="849"/>
      <c r="K697" s="849"/>
      <c r="L697" s="849"/>
      <c r="M697" s="849"/>
      <c r="N697" s="849">
        <v>1</v>
      </c>
      <c r="O697" s="849">
        <v>3839</v>
      </c>
      <c r="P697" s="837"/>
      <c r="Q697" s="850">
        <v>3839</v>
      </c>
    </row>
    <row r="698" spans="1:17" ht="14.45" customHeight="1" x14ac:dyDescent="0.2">
      <c r="A698" s="831" t="s">
        <v>7048</v>
      </c>
      <c r="B698" s="832" t="s">
        <v>6743</v>
      </c>
      <c r="C698" s="832" t="s">
        <v>6657</v>
      </c>
      <c r="D698" s="832" t="s">
        <v>6790</v>
      </c>
      <c r="E698" s="832" t="s">
        <v>6791</v>
      </c>
      <c r="F698" s="849">
        <v>33</v>
      </c>
      <c r="G698" s="849">
        <v>64152</v>
      </c>
      <c r="H698" s="849">
        <v>1.9401784364131256</v>
      </c>
      <c r="I698" s="849">
        <v>1944</v>
      </c>
      <c r="J698" s="849">
        <v>17</v>
      </c>
      <c r="K698" s="849">
        <v>33065</v>
      </c>
      <c r="L698" s="849">
        <v>1</v>
      </c>
      <c r="M698" s="849">
        <v>1945</v>
      </c>
      <c r="N698" s="849">
        <v>17</v>
      </c>
      <c r="O698" s="849">
        <v>33150</v>
      </c>
      <c r="P698" s="837">
        <v>1.0025706940874035</v>
      </c>
      <c r="Q698" s="850">
        <v>1950</v>
      </c>
    </row>
    <row r="699" spans="1:17" ht="14.45" customHeight="1" x14ac:dyDescent="0.2">
      <c r="A699" s="831" t="s">
        <v>7048</v>
      </c>
      <c r="B699" s="832" t="s">
        <v>6743</v>
      </c>
      <c r="C699" s="832" t="s">
        <v>6657</v>
      </c>
      <c r="D699" s="832" t="s">
        <v>6811</v>
      </c>
      <c r="E699" s="832" t="s">
        <v>6812</v>
      </c>
      <c r="F699" s="849">
        <v>14</v>
      </c>
      <c r="G699" s="849">
        <v>2240</v>
      </c>
      <c r="H699" s="849"/>
      <c r="I699" s="849">
        <v>160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5" customHeight="1" x14ac:dyDescent="0.2">
      <c r="A700" s="831" t="s">
        <v>7049</v>
      </c>
      <c r="B700" s="832" t="s">
        <v>6367</v>
      </c>
      <c r="C700" s="832" t="s">
        <v>6657</v>
      </c>
      <c r="D700" s="832" t="s">
        <v>6706</v>
      </c>
      <c r="E700" s="832" t="s">
        <v>6707</v>
      </c>
      <c r="F700" s="849"/>
      <c r="G700" s="849"/>
      <c r="H700" s="849"/>
      <c r="I700" s="849"/>
      <c r="J700" s="849">
        <v>1</v>
      </c>
      <c r="K700" s="849">
        <v>116</v>
      </c>
      <c r="L700" s="849">
        <v>1</v>
      </c>
      <c r="M700" s="849">
        <v>116</v>
      </c>
      <c r="N700" s="849"/>
      <c r="O700" s="849"/>
      <c r="P700" s="837"/>
      <c r="Q700" s="850"/>
    </row>
    <row r="701" spans="1:17" ht="14.45" customHeight="1" x14ac:dyDescent="0.2">
      <c r="A701" s="831" t="s">
        <v>7049</v>
      </c>
      <c r="B701" s="832" t="s">
        <v>6743</v>
      </c>
      <c r="C701" s="832" t="s">
        <v>6657</v>
      </c>
      <c r="D701" s="832" t="s">
        <v>6674</v>
      </c>
      <c r="E701" s="832" t="s">
        <v>6675</v>
      </c>
      <c r="F701" s="849"/>
      <c r="G701" s="849"/>
      <c r="H701" s="849"/>
      <c r="I701" s="849"/>
      <c r="J701" s="849"/>
      <c r="K701" s="849"/>
      <c r="L701" s="849"/>
      <c r="M701" s="849"/>
      <c r="N701" s="849">
        <v>2</v>
      </c>
      <c r="O701" s="849">
        <v>358</v>
      </c>
      <c r="P701" s="837"/>
      <c r="Q701" s="850">
        <v>179</v>
      </c>
    </row>
    <row r="702" spans="1:17" ht="14.45" customHeight="1" x14ac:dyDescent="0.2">
      <c r="A702" s="831" t="s">
        <v>7050</v>
      </c>
      <c r="B702" s="832" t="s">
        <v>6367</v>
      </c>
      <c r="C702" s="832" t="s">
        <v>6368</v>
      </c>
      <c r="D702" s="832" t="s">
        <v>6436</v>
      </c>
      <c r="E702" s="832" t="s">
        <v>2028</v>
      </c>
      <c r="F702" s="849"/>
      <c r="G702" s="849"/>
      <c r="H702" s="849"/>
      <c r="I702" s="849"/>
      <c r="J702" s="849"/>
      <c r="K702" s="849"/>
      <c r="L702" s="849"/>
      <c r="M702" s="849"/>
      <c r="N702" s="849">
        <v>1</v>
      </c>
      <c r="O702" s="849">
        <v>3546.21</v>
      </c>
      <c r="P702" s="837"/>
      <c r="Q702" s="850">
        <v>3546.21</v>
      </c>
    </row>
    <row r="703" spans="1:17" ht="14.45" customHeight="1" x14ac:dyDescent="0.2">
      <c r="A703" s="831" t="s">
        <v>7050</v>
      </c>
      <c r="B703" s="832" t="s">
        <v>6367</v>
      </c>
      <c r="C703" s="832" t="s">
        <v>6368</v>
      </c>
      <c r="D703" s="832" t="s">
        <v>6905</v>
      </c>
      <c r="E703" s="832" t="s">
        <v>6847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687.66</v>
      </c>
      <c r="P703" s="837"/>
      <c r="Q703" s="850">
        <v>687.66</v>
      </c>
    </row>
    <row r="704" spans="1:17" ht="14.45" customHeight="1" x14ac:dyDescent="0.2">
      <c r="A704" s="831" t="s">
        <v>7050</v>
      </c>
      <c r="B704" s="832" t="s">
        <v>6367</v>
      </c>
      <c r="C704" s="832" t="s">
        <v>6368</v>
      </c>
      <c r="D704" s="832" t="s">
        <v>6447</v>
      </c>
      <c r="E704" s="832" t="s">
        <v>6448</v>
      </c>
      <c r="F704" s="849">
        <v>1.76</v>
      </c>
      <c r="G704" s="849">
        <v>1259.58</v>
      </c>
      <c r="H704" s="849"/>
      <c r="I704" s="849">
        <v>715.6704545454545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5" customHeight="1" x14ac:dyDescent="0.2">
      <c r="A705" s="831" t="s">
        <v>7050</v>
      </c>
      <c r="B705" s="832" t="s">
        <v>6367</v>
      </c>
      <c r="C705" s="832" t="s">
        <v>6368</v>
      </c>
      <c r="D705" s="832" t="s">
        <v>6449</v>
      </c>
      <c r="E705" s="832" t="s">
        <v>6448</v>
      </c>
      <c r="F705" s="849">
        <v>27.889999999999997</v>
      </c>
      <c r="G705" s="849">
        <v>39920.339999999997</v>
      </c>
      <c r="H705" s="849"/>
      <c r="I705" s="849">
        <v>1431.3495876658301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5" customHeight="1" x14ac:dyDescent="0.2">
      <c r="A706" s="831" t="s">
        <v>7050</v>
      </c>
      <c r="B706" s="832" t="s">
        <v>6367</v>
      </c>
      <c r="C706" s="832" t="s">
        <v>6368</v>
      </c>
      <c r="D706" s="832" t="s">
        <v>6848</v>
      </c>
      <c r="E706" s="832" t="s">
        <v>1286</v>
      </c>
      <c r="F706" s="849"/>
      <c r="G706" s="849"/>
      <c r="H706" s="849"/>
      <c r="I706" s="849"/>
      <c r="J706" s="849">
        <v>4.41</v>
      </c>
      <c r="K706" s="849">
        <v>18530.84</v>
      </c>
      <c r="L706" s="849">
        <v>1</v>
      </c>
      <c r="M706" s="849">
        <v>4202.0045351473918</v>
      </c>
      <c r="N706" s="849">
        <v>3.29</v>
      </c>
      <c r="O706" s="849">
        <v>12877.32</v>
      </c>
      <c r="P706" s="837">
        <v>0.69491291274437639</v>
      </c>
      <c r="Q706" s="850">
        <v>3914.0790273556231</v>
      </c>
    </row>
    <row r="707" spans="1:17" ht="14.45" customHeight="1" x14ac:dyDescent="0.2">
      <c r="A707" s="831" t="s">
        <v>7050</v>
      </c>
      <c r="B707" s="832" t="s">
        <v>6367</v>
      </c>
      <c r="C707" s="832" t="s">
        <v>6368</v>
      </c>
      <c r="D707" s="832" t="s">
        <v>6492</v>
      </c>
      <c r="E707" s="832" t="s">
        <v>6493</v>
      </c>
      <c r="F707" s="849">
        <v>1.33</v>
      </c>
      <c r="G707" s="849">
        <v>951.85</v>
      </c>
      <c r="H707" s="849"/>
      <c r="I707" s="849">
        <v>715.67669172932324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7050</v>
      </c>
      <c r="B708" s="832" t="s">
        <v>6367</v>
      </c>
      <c r="C708" s="832" t="s">
        <v>6368</v>
      </c>
      <c r="D708" s="832" t="s">
        <v>6494</v>
      </c>
      <c r="E708" s="832" t="s">
        <v>6493</v>
      </c>
      <c r="F708" s="849">
        <v>4</v>
      </c>
      <c r="G708" s="849">
        <v>5725.4</v>
      </c>
      <c r="H708" s="849"/>
      <c r="I708" s="849">
        <v>1431.35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5" customHeight="1" x14ac:dyDescent="0.2">
      <c r="A709" s="831" t="s">
        <v>7050</v>
      </c>
      <c r="B709" s="832" t="s">
        <v>6367</v>
      </c>
      <c r="C709" s="832" t="s">
        <v>6368</v>
      </c>
      <c r="D709" s="832" t="s">
        <v>6521</v>
      </c>
      <c r="E709" s="832" t="s">
        <v>6522</v>
      </c>
      <c r="F709" s="849">
        <v>2.2200000000000002</v>
      </c>
      <c r="G709" s="849">
        <v>1195.58</v>
      </c>
      <c r="H709" s="849">
        <v>0.12702153112589534</v>
      </c>
      <c r="I709" s="849">
        <v>538.54954954954951</v>
      </c>
      <c r="J709" s="849">
        <v>22.13</v>
      </c>
      <c r="K709" s="849">
        <v>9412.42</v>
      </c>
      <c r="L709" s="849">
        <v>1</v>
      </c>
      <c r="M709" s="849">
        <v>425.32399457749665</v>
      </c>
      <c r="N709" s="849">
        <v>18.420000000000002</v>
      </c>
      <c r="O709" s="849">
        <v>7609.9</v>
      </c>
      <c r="P709" s="837">
        <v>0.80849558349499917</v>
      </c>
      <c r="Q709" s="850">
        <v>413.13246471226921</v>
      </c>
    </row>
    <row r="710" spans="1:17" ht="14.45" customHeight="1" x14ac:dyDescent="0.2">
      <c r="A710" s="831" t="s">
        <v>7050</v>
      </c>
      <c r="B710" s="832" t="s">
        <v>6367</v>
      </c>
      <c r="C710" s="832" t="s">
        <v>6368</v>
      </c>
      <c r="D710" s="832" t="s">
        <v>6580</v>
      </c>
      <c r="E710" s="832" t="s">
        <v>928</v>
      </c>
      <c r="F710" s="849"/>
      <c r="G710" s="849"/>
      <c r="H710" s="849"/>
      <c r="I710" s="849"/>
      <c r="J710" s="849">
        <v>0.45</v>
      </c>
      <c r="K710" s="849">
        <v>309.44</v>
      </c>
      <c r="L710" s="849">
        <v>1</v>
      </c>
      <c r="M710" s="849">
        <v>687.64444444444439</v>
      </c>
      <c r="N710" s="849"/>
      <c r="O710" s="849"/>
      <c r="P710" s="837"/>
      <c r="Q710" s="850"/>
    </row>
    <row r="711" spans="1:17" ht="14.45" customHeight="1" x14ac:dyDescent="0.2">
      <c r="A711" s="831" t="s">
        <v>7050</v>
      </c>
      <c r="B711" s="832" t="s">
        <v>6367</v>
      </c>
      <c r="C711" s="832" t="s">
        <v>6368</v>
      </c>
      <c r="D711" s="832" t="s">
        <v>6581</v>
      </c>
      <c r="E711" s="832" t="s">
        <v>928</v>
      </c>
      <c r="F711" s="849"/>
      <c r="G711" s="849"/>
      <c r="H711" s="849"/>
      <c r="I711" s="849"/>
      <c r="J711" s="849">
        <v>3.5</v>
      </c>
      <c r="K711" s="849">
        <v>303.06</v>
      </c>
      <c r="L711" s="849">
        <v>1</v>
      </c>
      <c r="M711" s="849">
        <v>86.588571428571427</v>
      </c>
      <c r="N711" s="849"/>
      <c r="O711" s="849"/>
      <c r="P711" s="837"/>
      <c r="Q711" s="850"/>
    </row>
    <row r="712" spans="1:17" ht="14.45" customHeight="1" x14ac:dyDescent="0.2">
      <c r="A712" s="831" t="s">
        <v>7050</v>
      </c>
      <c r="B712" s="832" t="s">
        <v>6367</v>
      </c>
      <c r="C712" s="832" t="s">
        <v>6657</v>
      </c>
      <c r="D712" s="832" t="s">
        <v>6666</v>
      </c>
      <c r="E712" s="832" t="s">
        <v>6667</v>
      </c>
      <c r="F712" s="849">
        <v>2</v>
      </c>
      <c r="G712" s="849">
        <v>74</v>
      </c>
      <c r="H712" s="849">
        <v>2</v>
      </c>
      <c r="I712" s="849">
        <v>37</v>
      </c>
      <c r="J712" s="849">
        <v>1</v>
      </c>
      <c r="K712" s="849">
        <v>37</v>
      </c>
      <c r="L712" s="849">
        <v>1</v>
      </c>
      <c r="M712" s="849">
        <v>37</v>
      </c>
      <c r="N712" s="849"/>
      <c r="O712" s="849"/>
      <c r="P712" s="837"/>
      <c r="Q712" s="850"/>
    </row>
    <row r="713" spans="1:17" ht="14.45" customHeight="1" x14ac:dyDescent="0.2">
      <c r="A713" s="831" t="s">
        <v>7050</v>
      </c>
      <c r="B713" s="832" t="s">
        <v>6367</v>
      </c>
      <c r="C713" s="832" t="s">
        <v>6657</v>
      </c>
      <c r="D713" s="832" t="s">
        <v>6680</v>
      </c>
      <c r="E713" s="832" t="s">
        <v>6681</v>
      </c>
      <c r="F713" s="849">
        <v>7</v>
      </c>
      <c r="G713" s="849">
        <v>1701</v>
      </c>
      <c r="H713" s="849">
        <v>0.36691113028472822</v>
      </c>
      <c r="I713" s="849">
        <v>243</v>
      </c>
      <c r="J713" s="849">
        <v>19</v>
      </c>
      <c r="K713" s="849">
        <v>4636</v>
      </c>
      <c r="L713" s="849">
        <v>1</v>
      </c>
      <c r="M713" s="849">
        <v>244</v>
      </c>
      <c r="N713" s="849">
        <v>16</v>
      </c>
      <c r="O713" s="849">
        <v>3920</v>
      </c>
      <c r="P713" s="837">
        <v>0.84555651423641065</v>
      </c>
      <c r="Q713" s="850">
        <v>245</v>
      </c>
    </row>
    <row r="714" spans="1:17" ht="14.45" customHeight="1" x14ac:dyDescent="0.2">
      <c r="A714" s="831" t="s">
        <v>7050</v>
      </c>
      <c r="B714" s="832" t="s">
        <v>6743</v>
      </c>
      <c r="C714" s="832" t="s">
        <v>6368</v>
      </c>
      <c r="D714" s="832" t="s">
        <v>6848</v>
      </c>
      <c r="E714" s="832" t="s">
        <v>1286</v>
      </c>
      <c r="F714" s="849"/>
      <c r="G714" s="849"/>
      <c r="H714" s="849"/>
      <c r="I714" s="849"/>
      <c r="J714" s="849">
        <v>2.25</v>
      </c>
      <c r="K714" s="849">
        <v>8807.24</v>
      </c>
      <c r="L714" s="849">
        <v>1</v>
      </c>
      <c r="M714" s="849">
        <v>3914.3288888888887</v>
      </c>
      <c r="N714" s="849"/>
      <c r="O714" s="849"/>
      <c r="P714" s="837"/>
      <c r="Q714" s="850"/>
    </row>
    <row r="715" spans="1:17" ht="14.45" customHeight="1" x14ac:dyDescent="0.2">
      <c r="A715" s="831" t="s">
        <v>7050</v>
      </c>
      <c r="B715" s="832" t="s">
        <v>6743</v>
      </c>
      <c r="C715" s="832" t="s">
        <v>6368</v>
      </c>
      <c r="D715" s="832" t="s">
        <v>6521</v>
      </c>
      <c r="E715" s="832" t="s">
        <v>6522</v>
      </c>
      <c r="F715" s="849">
        <v>4.16</v>
      </c>
      <c r="G715" s="849">
        <v>2240.35</v>
      </c>
      <c r="H715" s="849">
        <v>2.4761815288032185</v>
      </c>
      <c r="I715" s="849">
        <v>538.54567307692298</v>
      </c>
      <c r="J715" s="849">
        <v>1.6800000000000002</v>
      </c>
      <c r="K715" s="849">
        <v>904.76</v>
      </c>
      <c r="L715" s="849">
        <v>1</v>
      </c>
      <c r="M715" s="849">
        <v>538.54761904761904</v>
      </c>
      <c r="N715" s="849"/>
      <c r="O715" s="849"/>
      <c r="P715" s="837"/>
      <c r="Q715" s="850"/>
    </row>
    <row r="716" spans="1:17" ht="14.45" customHeight="1" x14ac:dyDescent="0.2">
      <c r="A716" s="831" t="s">
        <v>7050</v>
      </c>
      <c r="B716" s="832" t="s">
        <v>6743</v>
      </c>
      <c r="C716" s="832" t="s">
        <v>6368</v>
      </c>
      <c r="D716" s="832" t="s">
        <v>6580</v>
      </c>
      <c r="E716" s="832" t="s">
        <v>928</v>
      </c>
      <c r="F716" s="849"/>
      <c r="G716" s="849"/>
      <c r="H716" s="849"/>
      <c r="I716" s="849"/>
      <c r="J716" s="849">
        <v>2</v>
      </c>
      <c r="K716" s="849">
        <v>426.36</v>
      </c>
      <c r="L716" s="849">
        <v>1</v>
      </c>
      <c r="M716" s="849">
        <v>213.18</v>
      </c>
      <c r="N716" s="849"/>
      <c r="O716" s="849"/>
      <c r="P716" s="837"/>
      <c r="Q716" s="850"/>
    </row>
    <row r="717" spans="1:17" ht="14.45" customHeight="1" x14ac:dyDescent="0.2">
      <c r="A717" s="831" t="s">
        <v>7050</v>
      </c>
      <c r="B717" s="832" t="s">
        <v>6743</v>
      </c>
      <c r="C717" s="832" t="s">
        <v>6368</v>
      </c>
      <c r="D717" s="832" t="s">
        <v>6581</v>
      </c>
      <c r="E717" s="832" t="s">
        <v>928</v>
      </c>
      <c r="F717" s="849"/>
      <c r="G717" s="849"/>
      <c r="H717" s="849"/>
      <c r="I717" s="849"/>
      <c r="J717" s="849">
        <v>1.06</v>
      </c>
      <c r="K717" s="849">
        <v>77.3</v>
      </c>
      <c r="L717" s="849">
        <v>1</v>
      </c>
      <c r="M717" s="849">
        <v>72.924528301886781</v>
      </c>
      <c r="N717" s="849"/>
      <c r="O717" s="849"/>
      <c r="P717" s="837"/>
      <c r="Q717" s="850"/>
    </row>
    <row r="718" spans="1:17" ht="14.45" customHeight="1" x14ac:dyDescent="0.2">
      <c r="A718" s="831" t="s">
        <v>7050</v>
      </c>
      <c r="B718" s="832" t="s">
        <v>6743</v>
      </c>
      <c r="C718" s="832" t="s">
        <v>6657</v>
      </c>
      <c r="D718" s="832" t="s">
        <v>6666</v>
      </c>
      <c r="E718" s="832" t="s">
        <v>6667</v>
      </c>
      <c r="F718" s="849">
        <v>1</v>
      </c>
      <c r="G718" s="849">
        <v>37</v>
      </c>
      <c r="H718" s="849"/>
      <c r="I718" s="849">
        <v>37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5" customHeight="1" x14ac:dyDescent="0.2">
      <c r="A719" s="831" t="s">
        <v>7050</v>
      </c>
      <c r="B719" s="832" t="s">
        <v>6743</v>
      </c>
      <c r="C719" s="832" t="s">
        <v>6657</v>
      </c>
      <c r="D719" s="832" t="s">
        <v>6674</v>
      </c>
      <c r="E719" s="832" t="s">
        <v>6675</v>
      </c>
      <c r="F719" s="849"/>
      <c r="G719" s="849"/>
      <c r="H719" s="849"/>
      <c r="I719" s="849"/>
      <c r="J719" s="849">
        <v>1</v>
      </c>
      <c r="K719" s="849">
        <v>178</v>
      </c>
      <c r="L719" s="849">
        <v>1</v>
      </c>
      <c r="M719" s="849">
        <v>178</v>
      </c>
      <c r="N719" s="849">
        <v>2</v>
      </c>
      <c r="O719" s="849">
        <v>358</v>
      </c>
      <c r="P719" s="837">
        <v>2.0112359550561796</v>
      </c>
      <c r="Q719" s="850">
        <v>179</v>
      </c>
    </row>
    <row r="720" spans="1:17" ht="14.45" customHeight="1" x14ac:dyDescent="0.2">
      <c r="A720" s="831" t="s">
        <v>7050</v>
      </c>
      <c r="B720" s="832" t="s">
        <v>6743</v>
      </c>
      <c r="C720" s="832" t="s">
        <v>6657</v>
      </c>
      <c r="D720" s="832" t="s">
        <v>6768</v>
      </c>
      <c r="E720" s="832" t="s">
        <v>6769</v>
      </c>
      <c r="F720" s="849">
        <v>3</v>
      </c>
      <c r="G720" s="849">
        <v>2145</v>
      </c>
      <c r="H720" s="849"/>
      <c r="I720" s="849">
        <v>715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5" customHeight="1" x14ac:dyDescent="0.2">
      <c r="A721" s="831" t="s">
        <v>7050</v>
      </c>
      <c r="B721" s="832" t="s">
        <v>6743</v>
      </c>
      <c r="C721" s="832" t="s">
        <v>6657</v>
      </c>
      <c r="D721" s="832" t="s">
        <v>6680</v>
      </c>
      <c r="E721" s="832" t="s">
        <v>6681</v>
      </c>
      <c r="F721" s="849">
        <v>2</v>
      </c>
      <c r="G721" s="849">
        <v>486</v>
      </c>
      <c r="H721" s="849">
        <v>0.99590163934426235</v>
      </c>
      <c r="I721" s="849">
        <v>243</v>
      </c>
      <c r="J721" s="849">
        <v>2</v>
      </c>
      <c r="K721" s="849">
        <v>488</v>
      </c>
      <c r="L721" s="849">
        <v>1</v>
      </c>
      <c r="M721" s="849">
        <v>244</v>
      </c>
      <c r="N721" s="849"/>
      <c r="O721" s="849"/>
      <c r="P721" s="837"/>
      <c r="Q721" s="850"/>
    </row>
    <row r="722" spans="1:17" ht="14.45" customHeight="1" x14ac:dyDescent="0.2">
      <c r="A722" s="831" t="s">
        <v>7050</v>
      </c>
      <c r="B722" s="832" t="s">
        <v>6743</v>
      </c>
      <c r="C722" s="832" t="s">
        <v>6657</v>
      </c>
      <c r="D722" s="832" t="s">
        <v>6696</v>
      </c>
      <c r="E722" s="832" t="s">
        <v>6697</v>
      </c>
      <c r="F722" s="849">
        <v>1</v>
      </c>
      <c r="G722" s="849">
        <v>0</v>
      </c>
      <c r="H722" s="849"/>
      <c r="I722" s="849">
        <v>0</v>
      </c>
      <c r="J722" s="849">
        <v>0</v>
      </c>
      <c r="K722" s="849">
        <v>0</v>
      </c>
      <c r="L722" s="849"/>
      <c r="M722" s="849"/>
      <c r="N722" s="849"/>
      <c r="O722" s="849"/>
      <c r="P722" s="837"/>
      <c r="Q722" s="850"/>
    </row>
    <row r="723" spans="1:17" ht="14.45" customHeight="1" thickBot="1" x14ac:dyDescent="0.25">
      <c r="A723" s="839" t="s">
        <v>7050</v>
      </c>
      <c r="B723" s="840" t="s">
        <v>6743</v>
      </c>
      <c r="C723" s="840" t="s">
        <v>6657</v>
      </c>
      <c r="D723" s="840" t="s">
        <v>6706</v>
      </c>
      <c r="E723" s="840" t="s">
        <v>6707</v>
      </c>
      <c r="F723" s="851">
        <v>1</v>
      </c>
      <c r="G723" s="851">
        <v>116</v>
      </c>
      <c r="H723" s="851"/>
      <c r="I723" s="851">
        <v>116</v>
      </c>
      <c r="J723" s="851"/>
      <c r="K723" s="851"/>
      <c r="L723" s="851"/>
      <c r="M723" s="851"/>
      <c r="N723" s="851"/>
      <c r="O723" s="851"/>
      <c r="P723" s="845"/>
      <c r="Q723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C9574A30-4EC8-497E-B5ED-8F1528A0B79C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743.08</v>
      </c>
      <c r="C5" s="114">
        <v>718.87900000000002</v>
      </c>
      <c r="D5" s="114">
        <v>611.89</v>
      </c>
      <c r="E5" s="424">
        <f>IF(OR(D5=0,B5=0),"",D5/B5)</f>
        <v>0.82345104161059368</v>
      </c>
      <c r="F5" s="129">
        <f>IF(OR(D5=0,C5=0),"",D5/C5)</f>
        <v>0.85117245044019918</v>
      </c>
      <c r="G5" s="130">
        <v>915</v>
      </c>
      <c r="H5" s="114">
        <v>838</v>
      </c>
      <c r="I5" s="114">
        <v>807</v>
      </c>
      <c r="J5" s="424">
        <f>IF(OR(I5=0,G5=0),"",I5/G5)</f>
        <v>0.88196721311475412</v>
      </c>
      <c r="K5" s="131">
        <f>IF(OR(I5=0,H5=0),"",I5/H5)</f>
        <v>0.96300715990453456</v>
      </c>
      <c r="L5" s="121"/>
      <c r="M5" s="121"/>
      <c r="N5" s="7">
        <f>D5-C5</f>
        <v>-106.98900000000003</v>
      </c>
      <c r="O5" s="8">
        <f>I5-H5</f>
        <v>-31</v>
      </c>
      <c r="P5" s="7">
        <f>D5-B5</f>
        <v>-131.19000000000005</v>
      </c>
      <c r="Q5" s="8">
        <f>I5-G5</f>
        <v>-108</v>
      </c>
    </row>
    <row r="6" spans="1:17" ht="14.45" hidden="1" customHeight="1" outlineLevel="1" x14ac:dyDescent="0.2">
      <c r="A6" s="441" t="s">
        <v>168</v>
      </c>
      <c r="B6" s="120">
        <v>130.107</v>
      </c>
      <c r="C6" s="113">
        <v>136.274</v>
      </c>
      <c r="D6" s="113">
        <v>139.46799999999999</v>
      </c>
      <c r="E6" s="424">
        <f t="shared" ref="E6:E12" si="0">IF(OR(D6=0,B6=0),"",D6/B6)</f>
        <v>1.0719484731797673</v>
      </c>
      <c r="F6" s="129">
        <f t="shared" ref="F6:F12" si="1">IF(OR(D6=0,C6=0),"",D6/C6)</f>
        <v>1.0234380732935116</v>
      </c>
      <c r="G6" s="133">
        <v>168</v>
      </c>
      <c r="H6" s="113">
        <v>187</v>
      </c>
      <c r="I6" s="113">
        <v>158</v>
      </c>
      <c r="J6" s="425">
        <f t="shared" ref="J6:J12" si="2">IF(OR(I6=0,G6=0),"",I6/G6)</f>
        <v>0.94047619047619047</v>
      </c>
      <c r="K6" s="134">
        <f t="shared" ref="K6:K12" si="3">IF(OR(I6=0,H6=0),"",I6/H6)</f>
        <v>0.84491978609625673</v>
      </c>
      <c r="L6" s="121"/>
      <c r="M6" s="121"/>
      <c r="N6" s="5">
        <f t="shared" ref="N6:N13" si="4">D6-C6</f>
        <v>3.1939999999999884</v>
      </c>
      <c r="O6" s="6">
        <f t="shared" ref="O6:O13" si="5">I6-H6</f>
        <v>-29</v>
      </c>
      <c r="P6" s="5">
        <f t="shared" ref="P6:P13" si="6">D6-B6</f>
        <v>9.36099999999999</v>
      </c>
      <c r="Q6" s="6">
        <f t="shared" ref="Q6:Q13" si="7">I6-G6</f>
        <v>-10</v>
      </c>
    </row>
    <row r="7" spans="1:17" ht="14.45" hidden="1" customHeight="1" outlineLevel="1" x14ac:dyDescent="0.2">
      <c r="A7" s="441" t="s">
        <v>169</v>
      </c>
      <c r="B7" s="120">
        <v>395.26799999999997</v>
      </c>
      <c r="C7" s="113">
        <v>331.428</v>
      </c>
      <c r="D7" s="113">
        <v>350.67099999999999</v>
      </c>
      <c r="E7" s="424">
        <f t="shared" si="0"/>
        <v>0.88717275367598691</v>
      </c>
      <c r="F7" s="129">
        <f t="shared" si="1"/>
        <v>1.0580608759670276</v>
      </c>
      <c r="G7" s="133">
        <v>467</v>
      </c>
      <c r="H7" s="113">
        <v>453</v>
      </c>
      <c r="I7" s="113">
        <v>470</v>
      </c>
      <c r="J7" s="425">
        <f t="shared" si="2"/>
        <v>1.0064239828693791</v>
      </c>
      <c r="K7" s="134">
        <f t="shared" si="3"/>
        <v>1.0375275938189845</v>
      </c>
      <c r="L7" s="121"/>
      <c r="M7" s="121"/>
      <c r="N7" s="5">
        <f t="shared" si="4"/>
        <v>19.242999999999995</v>
      </c>
      <c r="O7" s="6">
        <f t="shared" si="5"/>
        <v>17</v>
      </c>
      <c r="P7" s="5">
        <f t="shared" si="6"/>
        <v>-44.59699999999998</v>
      </c>
      <c r="Q7" s="6">
        <f t="shared" si="7"/>
        <v>3</v>
      </c>
    </row>
    <row r="8" spans="1:17" ht="14.45" hidden="1" customHeight="1" outlineLevel="1" x14ac:dyDescent="0.2">
      <c r="A8" s="441" t="s">
        <v>170</v>
      </c>
      <c r="B8" s="120">
        <v>86.903999999999996</v>
      </c>
      <c r="C8" s="113">
        <v>65.620999999999995</v>
      </c>
      <c r="D8" s="113">
        <v>49.091000000000001</v>
      </c>
      <c r="E8" s="424">
        <f t="shared" si="0"/>
        <v>0.56488769216606838</v>
      </c>
      <c r="F8" s="129">
        <f t="shared" si="1"/>
        <v>0.74809893174441111</v>
      </c>
      <c r="G8" s="133">
        <v>78</v>
      </c>
      <c r="H8" s="113">
        <v>94</v>
      </c>
      <c r="I8" s="113">
        <v>65</v>
      </c>
      <c r="J8" s="425">
        <f t="shared" si="2"/>
        <v>0.83333333333333337</v>
      </c>
      <c r="K8" s="134">
        <f t="shared" si="3"/>
        <v>0.69148936170212771</v>
      </c>
      <c r="L8" s="121"/>
      <c r="M8" s="121"/>
      <c r="N8" s="5">
        <f t="shared" si="4"/>
        <v>-16.529999999999994</v>
      </c>
      <c r="O8" s="6">
        <f t="shared" si="5"/>
        <v>-29</v>
      </c>
      <c r="P8" s="5">
        <f t="shared" si="6"/>
        <v>-37.812999999999995</v>
      </c>
      <c r="Q8" s="6">
        <f t="shared" si="7"/>
        <v>-13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4.6740000000000004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4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-4.6740000000000004</v>
      </c>
      <c r="O9" s="6">
        <f t="shared" si="5"/>
        <v>-4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183.59399999999999</v>
      </c>
      <c r="C10" s="113">
        <v>135.501</v>
      </c>
      <c r="D10" s="113">
        <v>168.714</v>
      </c>
      <c r="E10" s="424">
        <f t="shared" si="0"/>
        <v>0.91895159972548124</v>
      </c>
      <c r="F10" s="129">
        <f t="shared" si="1"/>
        <v>1.2451125821949653</v>
      </c>
      <c r="G10" s="133">
        <v>231</v>
      </c>
      <c r="H10" s="113">
        <v>199</v>
      </c>
      <c r="I10" s="113">
        <v>205</v>
      </c>
      <c r="J10" s="425">
        <f t="shared" si="2"/>
        <v>0.88744588744588748</v>
      </c>
      <c r="K10" s="134">
        <f t="shared" si="3"/>
        <v>1.0301507537688441</v>
      </c>
      <c r="L10" s="121"/>
      <c r="M10" s="121"/>
      <c r="N10" s="5">
        <f t="shared" si="4"/>
        <v>33.212999999999994</v>
      </c>
      <c r="O10" s="6">
        <f t="shared" si="5"/>
        <v>6</v>
      </c>
      <c r="P10" s="5">
        <f t="shared" si="6"/>
        <v>-14.879999999999995</v>
      </c>
      <c r="Q10" s="6">
        <f t="shared" si="7"/>
        <v>-26</v>
      </c>
    </row>
    <row r="11" spans="1:17" ht="14.45" hidden="1" customHeight="1" outlineLevel="1" x14ac:dyDescent="0.2">
      <c r="A11" s="441" t="s">
        <v>173</v>
      </c>
      <c r="B11" s="120">
        <v>44.451999999999998</v>
      </c>
      <c r="C11" s="113">
        <v>39.037999999999997</v>
      </c>
      <c r="D11" s="113">
        <v>60.588999999999999</v>
      </c>
      <c r="E11" s="424">
        <f t="shared" si="0"/>
        <v>1.3630207864663006</v>
      </c>
      <c r="F11" s="129">
        <f t="shared" si="1"/>
        <v>1.5520518469183873</v>
      </c>
      <c r="G11" s="133">
        <v>43</v>
      </c>
      <c r="H11" s="113">
        <v>57</v>
      </c>
      <c r="I11" s="113">
        <v>73</v>
      </c>
      <c r="J11" s="425">
        <f t="shared" si="2"/>
        <v>1.6976744186046511</v>
      </c>
      <c r="K11" s="134">
        <f t="shared" si="3"/>
        <v>1.2807017543859649</v>
      </c>
      <c r="L11" s="121"/>
      <c r="M11" s="121"/>
      <c r="N11" s="5">
        <f t="shared" si="4"/>
        <v>21.551000000000002</v>
      </c>
      <c r="O11" s="6">
        <f t="shared" si="5"/>
        <v>16</v>
      </c>
      <c r="P11" s="5">
        <f t="shared" si="6"/>
        <v>16.137</v>
      </c>
      <c r="Q11" s="6">
        <f t="shared" si="7"/>
        <v>30</v>
      </c>
    </row>
    <row r="12" spans="1:17" ht="14.45" hidden="1" customHeight="1" outlineLevel="1" thickBot="1" x14ac:dyDescent="0.25">
      <c r="A12" s="442" t="s">
        <v>208</v>
      </c>
      <c r="B12" s="238">
        <v>7.9589999999999996</v>
      </c>
      <c r="C12" s="239">
        <v>2.0089999999999999</v>
      </c>
      <c r="D12" s="239">
        <v>0.55900000000000005</v>
      </c>
      <c r="E12" s="424">
        <f t="shared" si="0"/>
        <v>7.0234954139967345E-2</v>
      </c>
      <c r="F12" s="129">
        <f t="shared" si="1"/>
        <v>0.27824788451966154</v>
      </c>
      <c r="G12" s="241">
        <v>11</v>
      </c>
      <c r="H12" s="239">
        <v>2</v>
      </c>
      <c r="I12" s="239">
        <v>1</v>
      </c>
      <c r="J12" s="426">
        <f t="shared" si="2"/>
        <v>9.0909090909090912E-2</v>
      </c>
      <c r="K12" s="242">
        <f t="shared" si="3"/>
        <v>0.5</v>
      </c>
      <c r="L12" s="121"/>
      <c r="M12" s="121"/>
      <c r="N12" s="243">
        <f t="shared" si="4"/>
        <v>-1.4499999999999997</v>
      </c>
      <c r="O12" s="244">
        <f t="shared" si="5"/>
        <v>-1</v>
      </c>
      <c r="P12" s="243">
        <f t="shared" si="6"/>
        <v>-7.3999999999999995</v>
      </c>
      <c r="Q12" s="244">
        <f t="shared" si="7"/>
        <v>-10</v>
      </c>
    </row>
    <row r="13" spans="1:17" ht="14.45" customHeight="1" collapsed="1" thickBot="1" x14ac:dyDescent="0.25">
      <c r="A13" s="117" t="s">
        <v>3</v>
      </c>
      <c r="B13" s="115">
        <f>SUM(B5:B12)</f>
        <v>1591.364</v>
      </c>
      <c r="C13" s="116">
        <f>SUM(C5:C12)</f>
        <v>1433.4240000000002</v>
      </c>
      <c r="D13" s="116">
        <f>SUM(D5:D12)</f>
        <v>1380.9819999999997</v>
      </c>
      <c r="E13" s="420">
        <f>IF(OR(D13=0,B13=0),0,D13/B13)</f>
        <v>0.86779768802109369</v>
      </c>
      <c r="F13" s="135">
        <f>IF(OR(D13=0,C13=0),0,D13/C13)</f>
        <v>0.96341487236156198</v>
      </c>
      <c r="G13" s="136">
        <f>SUM(G5:G12)</f>
        <v>1913</v>
      </c>
      <c r="H13" s="116">
        <f>SUM(H5:H12)</f>
        <v>1834</v>
      </c>
      <c r="I13" s="116">
        <f>SUM(I5:I12)</f>
        <v>1779</v>
      </c>
      <c r="J13" s="420">
        <f>IF(OR(I13=0,G13=0),0,I13/G13)</f>
        <v>0.92995295347621532</v>
      </c>
      <c r="K13" s="137">
        <f>IF(OR(I13=0,H13=0),0,I13/H13)</f>
        <v>0.970010905125409</v>
      </c>
      <c r="L13" s="121"/>
      <c r="M13" s="121"/>
      <c r="N13" s="127">
        <f t="shared" si="4"/>
        <v>-52.442000000000462</v>
      </c>
      <c r="O13" s="138">
        <f t="shared" si="5"/>
        <v>-55</v>
      </c>
      <c r="P13" s="127">
        <f t="shared" si="6"/>
        <v>-210.38200000000029</v>
      </c>
      <c r="Q13" s="138">
        <f t="shared" si="7"/>
        <v>-134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743.08</v>
      </c>
      <c r="C18" s="114">
        <v>718.87900000000002</v>
      </c>
      <c r="D18" s="114">
        <v>611.89</v>
      </c>
      <c r="E18" s="424">
        <f>IF(OR(D18=0,B18=0),"",D18/B18)</f>
        <v>0.82345104161059368</v>
      </c>
      <c r="F18" s="129">
        <f>IF(OR(D18=0,C18=0),"",D18/C18)</f>
        <v>0.85117245044019918</v>
      </c>
      <c r="G18" s="119">
        <v>915</v>
      </c>
      <c r="H18" s="114">
        <v>838</v>
      </c>
      <c r="I18" s="114">
        <v>807</v>
      </c>
      <c r="J18" s="424">
        <f>IF(OR(I18=0,G18=0),"",I18/G18)</f>
        <v>0.88196721311475412</v>
      </c>
      <c r="K18" s="131">
        <f>IF(OR(I18=0,H18=0),"",I18/H18)</f>
        <v>0.96300715990453456</v>
      </c>
      <c r="L18" s="645">
        <v>0.91871999999999998</v>
      </c>
      <c r="M18" s="646"/>
      <c r="N18" s="145">
        <f t="shared" ref="N18:N26" si="8">D18-C18</f>
        <v>-106.98900000000003</v>
      </c>
      <c r="O18" s="146">
        <f t="shared" ref="O18:O26" si="9">I18-H18</f>
        <v>-31</v>
      </c>
      <c r="P18" s="145">
        <f t="shared" ref="P18:P26" si="10">D18-B18</f>
        <v>-131.19000000000005</v>
      </c>
      <c r="Q18" s="146">
        <f t="shared" ref="Q18:Q26" si="11">I18-G18</f>
        <v>-108</v>
      </c>
    </row>
    <row r="19" spans="1:17" ht="14.45" hidden="1" customHeight="1" outlineLevel="1" x14ac:dyDescent="0.2">
      <c r="A19" s="441" t="s">
        <v>168</v>
      </c>
      <c r="B19" s="120">
        <v>130.107</v>
      </c>
      <c r="C19" s="113">
        <v>136.274</v>
      </c>
      <c r="D19" s="113">
        <v>139.46799999999999</v>
      </c>
      <c r="E19" s="425">
        <f t="shared" ref="E19:E25" si="12">IF(OR(D19=0,B19=0),"",D19/B19)</f>
        <v>1.0719484731797673</v>
      </c>
      <c r="F19" s="132">
        <f t="shared" ref="F19:F25" si="13">IF(OR(D19=0,C19=0),"",D19/C19)</f>
        <v>1.0234380732935116</v>
      </c>
      <c r="G19" s="120">
        <v>168</v>
      </c>
      <c r="H19" s="113">
        <v>187</v>
      </c>
      <c r="I19" s="113">
        <v>158</v>
      </c>
      <c r="J19" s="425">
        <f t="shared" ref="J19:J25" si="14">IF(OR(I19=0,G19=0),"",I19/G19)</f>
        <v>0.94047619047619047</v>
      </c>
      <c r="K19" s="134">
        <f t="shared" ref="K19:K25" si="15">IF(OR(I19=0,H19=0),"",I19/H19)</f>
        <v>0.84491978609625673</v>
      </c>
      <c r="L19" s="645">
        <v>0.99456</v>
      </c>
      <c r="M19" s="646"/>
      <c r="N19" s="147">
        <f t="shared" si="8"/>
        <v>3.1939999999999884</v>
      </c>
      <c r="O19" s="148">
        <f t="shared" si="9"/>
        <v>-29</v>
      </c>
      <c r="P19" s="147">
        <f t="shared" si="10"/>
        <v>9.36099999999999</v>
      </c>
      <c r="Q19" s="148">
        <f t="shared" si="11"/>
        <v>-10</v>
      </c>
    </row>
    <row r="20" spans="1:17" ht="14.45" hidden="1" customHeight="1" outlineLevel="1" x14ac:dyDescent="0.2">
      <c r="A20" s="441" t="s">
        <v>169</v>
      </c>
      <c r="B20" s="120">
        <v>395.26799999999997</v>
      </c>
      <c r="C20" s="113">
        <v>331.428</v>
      </c>
      <c r="D20" s="113">
        <v>350.67099999999999</v>
      </c>
      <c r="E20" s="425">
        <f t="shared" si="12"/>
        <v>0.88717275367598691</v>
      </c>
      <c r="F20" s="132">
        <f t="shared" si="13"/>
        <v>1.0580608759670276</v>
      </c>
      <c r="G20" s="120">
        <v>467</v>
      </c>
      <c r="H20" s="113">
        <v>453</v>
      </c>
      <c r="I20" s="113">
        <v>470</v>
      </c>
      <c r="J20" s="425">
        <f t="shared" si="14"/>
        <v>1.0064239828693791</v>
      </c>
      <c r="K20" s="134">
        <f t="shared" si="15"/>
        <v>1.0375275938189845</v>
      </c>
      <c r="L20" s="645">
        <v>0.96671999999999991</v>
      </c>
      <c r="M20" s="646"/>
      <c r="N20" s="147">
        <f t="shared" si="8"/>
        <v>19.242999999999995</v>
      </c>
      <c r="O20" s="148">
        <f t="shared" si="9"/>
        <v>17</v>
      </c>
      <c r="P20" s="147">
        <f t="shared" si="10"/>
        <v>-44.59699999999998</v>
      </c>
      <c r="Q20" s="148">
        <f t="shared" si="11"/>
        <v>3</v>
      </c>
    </row>
    <row r="21" spans="1:17" ht="14.45" hidden="1" customHeight="1" outlineLevel="1" x14ac:dyDescent="0.2">
      <c r="A21" s="441" t="s">
        <v>170</v>
      </c>
      <c r="B21" s="120">
        <v>86.903999999999996</v>
      </c>
      <c r="C21" s="113">
        <v>65.620999999999995</v>
      </c>
      <c r="D21" s="113">
        <v>49.091000000000001</v>
      </c>
      <c r="E21" s="425">
        <f t="shared" si="12"/>
        <v>0.56488769216606838</v>
      </c>
      <c r="F21" s="132">
        <f t="shared" si="13"/>
        <v>0.74809893174441111</v>
      </c>
      <c r="G21" s="120">
        <v>78</v>
      </c>
      <c r="H21" s="113">
        <v>94</v>
      </c>
      <c r="I21" s="113">
        <v>65</v>
      </c>
      <c r="J21" s="425">
        <f t="shared" si="14"/>
        <v>0.83333333333333337</v>
      </c>
      <c r="K21" s="134">
        <f t="shared" si="15"/>
        <v>0.69148936170212771</v>
      </c>
      <c r="L21" s="645">
        <v>1.11744</v>
      </c>
      <c r="M21" s="646"/>
      <c r="N21" s="147">
        <f t="shared" si="8"/>
        <v>-16.529999999999994</v>
      </c>
      <c r="O21" s="148">
        <f t="shared" si="9"/>
        <v>-29</v>
      </c>
      <c r="P21" s="147">
        <f t="shared" si="10"/>
        <v>-37.812999999999995</v>
      </c>
      <c r="Q21" s="148">
        <f t="shared" si="11"/>
        <v>-13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4.6740000000000004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4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-4.6740000000000004</v>
      </c>
      <c r="O22" s="148">
        <f t="shared" si="9"/>
        <v>-4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183.59399999999999</v>
      </c>
      <c r="C23" s="113">
        <v>135.501</v>
      </c>
      <c r="D23" s="113">
        <v>168.714</v>
      </c>
      <c r="E23" s="425">
        <f t="shared" si="12"/>
        <v>0.91895159972548124</v>
      </c>
      <c r="F23" s="132">
        <f t="shared" si="13"/>
        <v>1.2451125821949653</v>
      </c>
      <c r="G23" s="120">
        <v>231</v>
      </c>
      <c r="H23" s="113">
        <v>199</v>
      </c>
      <c r="I23" s="113">
        <v>205</v>
      </c>
      <c r="J23" s="425">
        <f t="shared" si="14"/>
        <v>0.88744588744588748</v>
      </c>
      <c r="K23" s="134">
        <f t="shared" si="15"/>
        <v>1.0301507537688441</v>
      </c>
      <c r="L23" s="645">
        <v>0.98495999999999995</v>
      </c>
      <c r="M23" s="646"/>
      <c r="N23" s="147">
        <f t="shared" si="8"/>
        <v>33.212999999999994</v>
      </c>
      <c r="O23" s="148">
        <f t="shared" si="9"/>
        <v>6</v>
      </c>
      <c r="P23" s="147">
        <f t="shared" si="10"/>
        <v>-14.879999999999995</v>
      </c>
      <c r="Q23" s="148">
        <f t="shared" si="11"/>
        <v>-26</v>
      </c>
    </row>
    <row r="24" spans="1:17" ht="14.45" hidden="1" customHeight="1" outlineLevel="1" x14ac:dyDescent="0.2">
      <c r="A24" s="441" t="s">
        <v>173</v>
      </c>
      <c r="B24" s="120">
        <v>44.451999999999998</v>
      </c>
      <c r="C24" s="113">
        <v>39.037999999999997</v>
      </c>
      <c r="D24" s="113">
        <v>60.588999999999999</v>
      </c>
      <c r="E24" s="425">
        <f t="shared" si="12"/>
        <v>1.3630207864663006</v>
      </c>
      <c r="F24" s="132">
        <f t="shared" si="13"/>
        <v>1.5520518469183873</v>
      </c>
      <c r="G24" s="120">
        <v>43</v>
      </c>
      <c r="H24" s="113">
        <v>57</v>
      </c>
      <c r="I24" s="113">
        <v>73</v>
      </c>
      <c r="J24" s="425">
        <f t="shared" si="14"/>
        <v>1.6976744186046511</v>
      </c>
      <c r="K24" s="134">
        <f t="shared" si="15"/>
        <v>1.2807017543859649</v>
      </c>
      <c r="L24" s="645">
        <v>1.0147199999999998</v>
      </c>
      <c r="M24" s="646"/>
      <c r="N24" s="147">
        <f t="shared" si="8"/>
        <v>21.551000000000002</v>
      </c>
      <c r="O24" s="148">
        <f t="shared" si="9"/>
        <v>16</v>
      </c>
      <c r="P24" s="147">
        <f t="shared" si="10"/>
        <v>16.137</v>
      </c>
      <c r="Q24" s="148">
        <f t="shared" si="11"/>
        <v>30</v>
      </c>
    </row>
    <row r="25" spans="1:17" ht="14.45" hidden="1" customHeight="1" outlineLevel="1" thickBot="1" x14ac:dyDescent="0.25">
      <c r="A25" s="442" t="s">
        <v>208</v>
      </c>
      <c r="B25" s="238">
        <v>7.9589999999999996</v>
      </c>
      <c r="C25" s="239">
        <v>2.0089999999999999</v>
      </c>
      <c r="D25" s="239">
        <v>0.55900000000000005</v>
      </c>
      <c r="E25" s="426">
        <f t="shared" si="12"/>
        <v>7.0234954139967345E-2</v>
      </c>
      <c r="F25" s="240">
        <f t="shared" si="13"/>
        <v>0.27824788451966154</v>
      </c>
      <c r="G25" s="238">
        <v>11</v>
      </c>
      <c r="H25" s="239">
        <v>2</v>
      </c>
      <c r="I25" s="239">
        <v>1</v>
      </c>
      <c r="J25" s="426">
        <f t="shared" si="14"/>
        <v>9.0909090909090912E-2</v>
      </c>
      <c r="K25" s="242">
        <f t="shared" si="15"/>
        <v>0.5</v>
      </c>
      <c r="L25" s="356"/>
      <c r="M25" s="357"/>
      <c r="N25" s="245">
        <f t="shared" si="8"/>
        <v>-1.4499999999999997</v>
      </c>
      <c r="O25" s="246">
        <f t="shared" si="9"/>
        <v>-1</v>
      </c>
      <c r="P25" s="245">
        <f t="shared" si="10"/>
        <v>-7.3999999999999995</v>
      </c>
      <c r="Q25" s="246">
        <f t="shared" si="11"/>
        <v>-10</v>
      </c>
    </row>
    <row r="26" spans="1:17" ht="14.45" customHeight="1" collapsed="1" thickBot="1" x14ac:dyDescent="0.25">
      <c r="A26" s="445" t="s">
        <v>3</v>
      </c>
      <c r="B26" s="149">
        <f>SUM(B18:B25)</f>
        <v>1591.364</v>
      </c>
      <c r="C26" s="150">
        <f>SUM(C18:C25)</f>
        <v>1433.4240000000002</v>
      </c>
      <c r="D26" s="150">
        <f>SUM(D18:D25)</f>
        <v>1380.9819999999997</v>
      </c>
      <c r="E26" s="421">
        <f>IF(OR(D26=0,B26=0),0,D26/B26)</f>
        <v>0.86779768802109369</v>
      </c>
      <c r="F26" s="151">
        <f>IF(OR(D26=0,C26=0),0,D26/C26)</f>
        <v>0.96341487236156198</v>
      </c>
      <c r="G26" s="149">
        <f>SUM(G18:G25)</f>
        <v>1913</v>
      </c>
      <c r="H26" s="150">
        <f>SUM(H18:H25)</f>
        <v>1834</v>
      </c>
      <c r="I26" s="150">
        <f>SUM(I18:I25)</f>
        <v>1779</v>
      </c>
      <c r="J26" s="421">
        <f>IF(OR(I26=0,G26=0),0,I26/G26)</f>
        <v>0.92995295347621532</v>
      </c>
      <c r="K26" s="152">
        <f>IF(OR(I26=0,H26=0),0,I26/H26)</f>
        <v>0.970010905125409</v>
      </c>
      <c r="L26" s="121"/>
      <c r="M26" s="121"/>
      <c r="N26" s="143">
        <f t="shared" si="8"/>
        <v>-52.442000000000462</v>
      </c>
      <c r="O26" s="153">
        <f t="shared" si="9"/>
        <v>-55</v>
      </c>
      <c r="P26" s="143">
        <f t="shared" si="10"/>
        <v>-210.38200000000029</v>
      </c>
      <c r="Q26" s="153">
        <f t="shared" si="11"/>
        <v>-134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69277EC-983A-418B-976C-842FC529B03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933</v>
      </c>
      <c r="C33" s="199">
        <v>951</v>
      </c>
      <c r="D33" s="84">
        <f>IF(C33="","",C33-B33)</f>
        <v>18</v>
      </c>
      <c r="E33" s="85">
        <f>IF(C33="","",C33/B33)</f>
        <v>1.0192926045016077</v>
      </c>
      <c r="F33" s="86">
        <v>257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1859</v>
      </c>
      <c r="C34" s="200">
        <v>2003</v>
      </c>
      <c r="D34" s="87">
        <f t="shared" ref="D34:D45" si="0">IF(C34="","",C34-B34)</f>
        <v>144</v>
      </c>
      <c r="E34" s="88">
        <f t="shared" ref="E34:E45" si="1">IF(C34="","",C34/B34)</f>
        <v>1.0774610005379237</v>
      </c>
      <c r="F34" s="89">
        <v>628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2789</v>
      </c>
      <c r="C35" s="200">
        <v>3060</v>
      </c>
      <c r="D35" s="87">
        <f t="shared" si="0"/>
        <v>271</v>
      </c>
      <c r="E35" s="88">
        <f t="shared" si="1"/>
        <v>1.0971674435281462</v>
      </c>
      <c r="F35" s="89">
        <v>948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3989</v>
      </c>
      <c r="C36" s="200">
        <v>4443</v>
      </c>
      <c r="D36" s="87">
        <f t="shared" si="0"/>
        <v>454</v>
      </c>
      <c r="E36" s="88">
        <f t="shared" si="1"/>
        <v>1.1138129857107044</v>
      </c>
      <c r="F36" s="89">
        <v>1420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5209</v>
      </c>
      <c r="C37" s="200">
        <v>5980</v>
      </c>
      <c r="D37" s="87">
        <f t="shared" si="0"/>
        <v>771</v>
      </c>
      <c r="E37" s="88">
        <f t="shared" si="1"/>
        <v>1.1480130543290459</v>
      </c>
      <c r="F37" s="89">
        <v>1989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6387</v>
      </c>
      <c r="C38" s="200">
        <v>7492</v>
      </c>
      <c r="D38" s="87">
        <f t="shared" si="0"/>
        <v>1105</v>
      </c>
      <c r="E38" s="88">
        <f t="shared" si="1"/>
        <v>1.1730076718334117</v>
      </c>
      <c r="F38" s="89">
        <v>2564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7478</v>
      </c>
      <c r="C39" s="200">
        <v>8705</v>
      </c>
      <c r="D39" s="87">
        <f t="shared" si="0"/>
        <v>1227</v>
      </c>
      <c r="E39" s="88">
        <f t="shared" si="1"/>
        <v>1.164081305161808</v>
      </c>
      <c r="F39" s="89">
        <v>2958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8844</v>
      </c>
      <c r="C40" s="200">
        <v>10335</v>
      </c>
      <c r="D40" s="87">
        <f t="shared" si="0"/>
        <v>1491</v>
      </c>
      <c r="E40" s="88">
        <f t="shared" si="1"/>
        <v>1.1685888738127543</v>
      </c>
      <c r="F40" s="89">
        <v>3565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9975</v>
      </c>
      <c r="C41" s="200">
        <v>11704</v>
      </c>
      <c r="D41" s="87">
        <f t="shared" si="0"/>
        <v>1729</v>
      </c>
      <c r="E41" s="88">
        <f t="shared" si="1"/>
        <v>1.1733333333333333</v>
      </c>
      <c r="F41" s="89">
        <v>4036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11214</v>
      </c>
      <c r="C42" s="200">
        <v>13287</v>
      </c>
      <c r="D42" s="87">
        <f t="shared" si="0"/>
        <v>2073</v>
      </c>
      <c r="E42" s="88">
        <f t="shared" si="1"/>
        <v>1.1848582129481007</v>
      </c>
      <c r="F42" s="89">
        <v>4629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684F313B-C84F-4A19-9FDD-77BBC2FA626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1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7253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7052</v>
      </c>
      <c r="B5" s="950"/>
      <c r="C5" s="951"/>
      <c r="D5" s="952"/>
      <c r="E5" s="953">
        <v>1</v>
      </c>
      <c r="F5" s="954">
        <v>20.05</v>
      </c>
      <c r="G5" s="955">
        <v>62</v>
      </c>
      <c r="H5" s="956"/>
      <c r="I5" s="957"/>
      <c r="J5" s="958"/>
      <c r="K5" s="959">
        <v>20.05</v>
      </c>
      <c r="L5" s="956">
        <v>11</v>
      </c>
      <c r="M5" s="956">
        <v>90</v>
      </c>
      <c r="N5" s="960">
        <v>30</v>
      </c>
      <c r="O5" s="956" t="s">
        <v>7053</v>
      </c>
      <c r="P5" s="961" t="s">
        <v>7054</v>
      </c>
      <c r="Q5" s="962">
        <f>H5-B5</f>
        <v>0</v>
      </c>
      <c r="R5" s="975">
        <f>I5-C5</f>
        <v>0</v>
      </c>
      <c r="S5" s="962">
        <f>H5-E5</f>
        <v>-1</v>
      </c>
      <c r="T5" s="975">
        <f>I5-F5</f>
        <v>-20.05</v>
      </c>
      <c r="U5" s="985" t="s">
        <v>594</v>
      </c>
      <c r="V5" s="950" t="s">
        <v>594</v>
      </c>
      <c r="W5" s="950" t="s">
        <v>594</v>
      </c>
      <c r="X5" s="986" t="s">
        <v>594</v>
      </c>
      <c r="Y5" s="987"/>
    </row>
    <row r="6" spans="1:25" ht="14.45" customHeight="1" x14ac:dyDescent="0.2">
      <c r="A6" s="947" t="s">
        <v>7055</v>
      </c>
      <c r="B6" s="928"/>
      <c r="C6" s="929"/>
      <c r="D6" s="930"/>
      <c r="E6" s="911">
        <v>1</v>
      </c>
      <c r="F6" s="912">
        <v>12.38</v>
      </c>
      <c r="G6" s="913">
        <v>24</v>
      </c>
      <c r="H6" s="914"/>
      <c r="I6" s="915"/>
      <c r="J6" s="916"/>
      <c r="K6" s="917">
        <v>12.38</v>
      </c>
      <c r="L6" s="914">
        <v>5</v>
      </c>
      <c r="M6" s="914">
        <v>60</v>
      </c>
      <c r="N6" s="918">
        <v>20</v>
      </c>
      <c r="O6" s="914" t="s">
        <v>7053</v>
      </c>
      <c r="P6" s="931" t="s">
        <v>7056</v>
      </c>
      <c r="Q6" s="919">
        <f t="shared" ref="Q6:R69" si="0">H6-B6</f>
        <v>0</v>
      </c>
      <c r="R6" s="976">
        <f t="shared" si="0"/>
        <v>0</v>
      </c>
      <c r="S6" s="919">
        <f t="shared" ref="S6:S69" si="1">H6-E6</f>
        <v>-1</v>
      </c>
      <c r="T6" s="976">
        <f t="shared" ref="T6:T69" si="2">I6-F6</f>
        <v>-12.38</v>
      </c>
      <c r="U6" s="983" t="s">
        <v>594</v>
      </c>
      <c r="V6" s="928" t="s">
        <v>594</v>
      </c>
      <c r="W6" s="928" t="s">
        <v>594</v>
      </c>
      <c r="X6" s="981" t="s">
        <v>594</v>
      </c>
      <c r="Y6" s="979"/>
    </row>
    <row r="7" spans="1:25" ht="14.45" customHeight="1" x14ac:dyDescent="0.2">
      <c r="A7" s="947" t="s">
        <v>7057</v>
      </c>
      <c r="B7" s="928"/>
      <c r="C7" s="929"/>
      <c r="D7" s="930"/>
      <c r="E7" s="932"/>
      <c r="F7" s="915"/>
      <c r="G7" s="916"/>
      <c r="H7" s="911">
        <v>1</v>
      </c>
      <c r="I7" s="912">
        <v>5.2</v>
      </c>
      <c r="J7" s="920">
        <v>41</v>
      </c>
      <c r="K7" s="917">
        <v>3.29</v>
      </c>
      <c r="L7" s="914">
        <v>3</v>
      </c>
      <c r="M7" s="914">
        <v>30</v>
      </c>
      <c r="N7" s="918">
        <v>10</v>
      </c>
      <c r="O7" s="914" t="s">
        <v>7053</v>
      </c>
      <c r="P7" s="931" t="s">
        <v>7058</v>
      </c>
      <c r="Q7" s="919">
        <f t="shared" si="0"/>
        <v>1</v>
      </c>
      <c r="R7" s="976">
        <f t="shared" si="0"/>
        <v>5.2</v>
      </c>
      <c r="S7" s="919">
        <f t="shared" si="1"/>
        <v>1</v>
      </c>
      <c r="T7" s="976">
        <f t="shared" si="2"/>
        <v>5.2</v>
      </c>
      <c r="U7" s="983">
        <v>10</v>
      </c>
      <c r="V7" s="928">
        <v>41</v>
      </c>
      <c r="W7" s="928">
        <v>31</v>
      </c>
      <c r="X7" s="981">
        <v>4.0999999999999996</v>
      </c>
      <c r="Y7" s="979">
        <v>31</v>
      </c>
    </row>
    <row r="8" spans="1:25" ht="14.45" customHeight="1" x14ac:dyDescent="0.2">
      <c r="A8" s="948" t="s">
        <v>7059</v>
      </c>
      <c r="B8" s="934"/>
      <c r="C8" s="935"/>
      <c r="D8" s="933"/>
      <c r="E8" s="936">
        <v>1</v>
      </c>
      <c r="F8" s="937">
        <v>4.5999999999999996</v>
      </c>
      <c r="G8" s="921">
        <v>12</v>
      </c>
      <c r="H8" s="938"/>
      <c r="I8" s="939"/>
      <c r="J8" s="922"/>
      <c r="K8" s="940">
        <v>4.5999999999999996</v>
      </c>
      <c r="L8" s="941">
        <v>4</v>
      </c>
      <c r="M8" s="941">
        <v>39</v>
      </c>
      <c r="N8" s="942">
        <v>13</v>
      </c>
      <c r="O8" s="941" t="s">
        <v>7053</v>
      </c>
      <c r="P8" s="943" t="s">
        <v>7060</v>
      </c>
      <c r="Q8" s="944">
        <f t="shared" si="0"/>
        <v>0</v>
      </c>
      <c r="R8" s="977">
        <f t="shared" si="0"/>
        <v>0</v>
      </c>
      <c r="S8" s="944">
        <f t="shared" si="1"/>
        <v>-1</v>
      </c>
      <c r="T8" s="977">
        <f t="shared" si="2"/>
        <v>-4.5999999999999996</v>
      </c>
      <c r="U8" s="984" t="s">
        <v>594</v>
      </c>
      <c r="V8" s="934" t="s">
        <v>594</v>
      </c>
      <c r="W8" s="934" t="s">
        <v>594</v>
      </c>
      <c r="X8" s="982" t="s">
        <v>594</v>
      </c>
      <c r="Y8" s="980"/>
    </row>
    <row r="9" spans="1:25" ht="14.45" customHeight="1" x14ac:dyDescent="0.2">
      <c r="A9" s="947" t="s">
        <v>7061</v>
      </c>
      <c r="B9" s="928"/>
      <c r="C9" s="929"/>
      <c r="D9" s="930"/>
      <c r="E9" s="911">
        <v>1</v>
      </c>
      <c r="F9" s="912">
        <v>2.61</v>
      </c>
      <c r="G9" s="913">
        <v>37</v>
      </c>
      <c r="H9" s="914"/>
      <c r="I9" s="915"/>
      <c r="J9" s="916"/>
      <c r="K9" s="917">
        <v>2.5</v>
      </c>
      <c r="L9" s="914">
        <v>4</v>
      </c>
      <c r="M9" s="914">
        <v>36</v>
      </c>
      <c r="N9" s="918">
        <v>12</v>
      </c>
      <c r="O9" s="914" t="s">
        <v>7053</v>
      </c>
      <c r="P9" s="931" t="s">
        <v>7062</v>
      </c>
      <c r="Q9" s="919">
        <f t="shared" si="0"/>
        <v>0</v>
      </c>
      <c r="R9" s="976">
        <f t="shared" si="0"/>
        <v>0</v>
      </c>
      <c r="S9" s="919">
        <f t="shared" si="1"/>
        <v>-1</v>
      </c>
      <c r="T9" s="976">
        <f t="shared" si="2"/>
        <v>-2.61</v>
      </c>
      <c r="U9" s="983" t="s">
        <v>594</v>
      </c>
      <c r="V9" s="928" t="s">
        <v>594</v>
      </c>
      <c r="W9" s="928" t="s">
        <v>594</v>
      </c>
      <c r="X9" s="981" t="s">
        <v>594</v>
      </c>
      <c r="Y9" s="979"/>
    </row>
    <row r="10" spans="1:25" ht="14.45" customHeight="1" x14ac:dyDescent="0.2">
      <c r="A10" s="947" t="s">
        <v>7063</v>
      </c>
      <c r="B10" s="928">
        <v>1</v>
      </c>
      <c r="C10" s="929">
        <v>0.61</v>
      </c>
      <c r="D10" s="930">
        <v>3</v>
      </c>
      <c r="E10" s="932">
        <v>6</v>
      </c>
      <c r="F10" s="915">
        <v>3.69</v>
      </c>
      <c r="G10" s="916">
        <v>10.7</v>
      </c>
      <c r="H10" s="911">
        <v>7</v>
      </c>
      <c r="I10" s="912">
        <v>4.24</v>
      </c>
      <c r="J10" s="920">
        <v>7</v>
      </c>
      <c r="K10" s="917">
        <v>0.61</v>
      </c>
      <c r="L10" s="914">
        <v>2</v>
      </c>
      <c r="M10" s="914">
        <v>18</v>
      </c>
      <c r="N10" s="918">
        <v>6</v>
      </c>
      <c r="O10" s="914" t="s">
        <v>7053</v>
      </c>
      <c r="P10" s="931" t="s">
        <v>7064</v>
      </c>
      <c r="Q10" s="919">
        <f t="shared" si="0"/>
        <v>6</v>
      </c>
      <c r="R10" s="976">
        <f t="shared" si="0"/>
        <v>3.6300000000000003</v>
      </c>
      <c r="S10" s="919">
        <f t="shared" si="1"/>
        <v>1</v>
      </c>
      <c r="T10" s="976">
        <f t="shared" si="2"/>
        <v>0.55000000000000027</v>
      </c>
      <c r="U10" s="983">
        <v>42</v>
      </c>
      <c r="V10" s="928">
        <v>49</v>
      </c>
      <c r="W10" s="928">
        <v>7</v>
      </c>
      <c r="X10" s="981">
        <v>1.1666666666666667</v>
      </c>
      <c r="Y10" s="979">
        <v>14</v>
      </c>
    </row>
    <row r="11" spans="1:25" ht="14.45" customHeight="1" x14ac:dyDescent="0.2">
      <c r="A11" s="948" t="s">
        <v>7065</v>
      </c>
      <c r="B11" s="934"/>
      <c r="C11" s="935"/>
      <c r="D11" s="933"/>
      <c r="E11" s="936">
        <v>1</v>
      </c>
      <c r="F11" s="937">
        <v>0.74</v>
      </c>
      <c r="G11" s="921">
        <v>9</v>
      </c>
      <c r="H11" s="938">
        <v>4</v>
      </c>
      <c r="I11" s="939">
        <v>3.48</v>
      </c>
      <c r="J11" s="923">
        <v>15.5</v>
      </c>
      <c r="K11" s="940">
        <v>0.74</v>
      </c>
      <c r="L11" s="941">
        <v>3</v>
      </c>
      <c r="M11" s="941">
        <v>24</v>
      </c>
      <c r="N11" s="942">
        <v>8</v>
      </c>
      <c r="O11" s="941" t="s">
        <v>7053</v>
      </c>
      <c r="P11" s="943" t="s">
        <v>7064</v>
      </c>
      <c r="Q11" s="944">
        <f t="shared" si="0"/>
        <v>4</v>
      </c>
      <c r="R11" s="977">
        <f t="shared" si="0"/>
        <v>3.48</v>
      </c>
      <c r="S11" s="944">
        <f t="shared" si="1"/>
        <v>3</v>
      </c>
      <c r="T11" s="977">
        <f t="shared" si="2"/>
        <v>2.74</v>
      </c>
      <c r="U11" s="984">
        <v>32</v>
      </c>
      <c r="V11" s="934">
        <v>62</v>
      </c>
      <c r="W11" s="934">
        <v>30</v>
      </c>
      <c r="X11" s="982">
        <v>1.9375</v>
      </c>
      <c r="Y11" s="980">
        <v>33</v>
      </c>
    </row>
    <row r="12" spans="1:25" ht="14.45" customHeight="1" x14ac:dyDescent="0.2">
      <c r="A12" s="948" t="s">
        <v>7066</v>
      </c>
      <c r="B12" s="934"/>
      <c r="C12" s="935"/>
      <c r="D12" s="933"/>
      <c r="E12" s="936">
        <v>2</v>
      </c>
      <c r="F12" s="937">
        <v>2.21</v>
      </c>
      <c r="G12" s="921">
        <v>17.5</v>
      </c>
      <c r="H12" s="938">
        <v>1</v>
      </c>
      <c r="I12" s="939">
        <v>1.1000000000000001</v>
      </c>
      <c r="J12" s="922">
        <v>8</v>
      </c>
      <c r="K12" s="940">
        <v>1.1000000000000001</v>
      </c>
      <c r="L12" s="941">
        <v>4</v>
      </c>
      <c r="M12" s="941">
        <v>33</v>
      </c>
      <c r="N12" s="942">
        <v>11</v>
      </c>
      <c r="O12" s="941" t="s">
        <v>7053</v>
      </c>
      <c r="P12" s="943" t="s">
        <v>7064</v>
      </c>
      <c r="Q12" s="944">
        <f t="shared" si="0"/>
        <v>1</v>
      </c>
      <c r="R12" s="977">
        <f t="shared" si="0"/>
        <v>1.1000000000000001</v>
      </c>
      <c r="S12" s="944">
        <f t="shared" si="1"/>
        <v>-1</v>
      </c>
      <c r="T12" s="977">
        <f t="shared" si="2"/>
        <v>-1.1099999999999999</v>
      </c>
      <c r="U12" s="984">
        <v>11</v>
      </c>
      <c r="V12" s="934">
        <v>8</v>
      </c>
      <c r="W12" s="934">
        <v>-3</v>
      </c>
      <c r="X12" s="982">
        <v>0.72727272727272729</v>
      </c>
      <c r="Y12" s="980"/>
    </row>
    <row r="13" spans="1:25" ht="14.45" customHeight="1" x14ac:dyDescent="0.2">
      <c r="A13" s="947" t="s">
        <v>7067</v>
      </c>
      <c r="B13" s="928"/>
      <c r="C13" s="929"/>
      <c r="D13" s="930"/>
      <c r="E13" s="932"/>
      <c r="F13" s="915"/>
      <c r="G13" s="916"/>
      <c r="H13" s="911">
        <v>1</v>
      </c>
      <c r="I13" s="912">
        <v>1.72</v>
      </c>
      <c r="J13" s="920">
        <v>16</v>
      </c>
      <c r="K13" s="917">
        <v>1.72</v>
      </c>
      <c r="L13" s="914">
        <v>4</v>
      </c>
      <c r="M13" s="914">
        <v>33</v>
      </c>
      <c r="N13" s="918">
        <v>11</v>
      </c>
      <c r="O13" s="914" t="s">
        <v>7053</v>
      </c>
      <c r="P13" s="931" t="s">
        <v>7068</v>
      </c>
      <c r="Q13" s="919">
        <f t="shared" si="0"/>
        <v>1</v>
      </c>
      <c r="R13" s="976">
        <f t="shared" si="0"/>
        <v>1.72</v>
      </c>
      <c r="S13" s="919">
        <f t="shared" si="1"/>
        <v>1</v>
      </c>
      <c r="T13" s="976">
        <f t="shared" si="2"/>
        <v>1.72</v>
      </c>
      <c r="U13" s="983">
        <v>11</v>
      </c>
      <c r="V13" s="928">
        <v>16</v>
      </c>
      <c r="W13" s="928">
        <v>5</v>
      </c>
      <c r="X13" s="981">
        <v>1.4545454545454546</v>
      </c>
      <c r="Y13" s="979">
        <v>5</v>
      </c>
    </row>
    <row r="14" spans="1:25" ht="14.45" customHeight="1" x14ac:dyDescent="0.2">
      <c r="A14" s="947" t="s">
        <v>7069</v>
      </c>
      <c r="B14" s="928"/>
      <c r="C14" s="929"/>
      <c r="D14" s="930"/>
      <c r="E14" s="911">
        <v>1</v>
      </c>
      <c r="F14" s="912">
        <v>0.66</v>
      </c>
      <c r="G14" s="913">
        <v>10</v>
      </c>
      <c r="H14" s="914"/>
      <c r="I14" s="915"/>
      <c r="J14" s="916"/>
      <c r="K14" s="917">
        <v>0.66</v>
      </c>
      <c r="L14" s="914">
        <v>3</v>
      </c>
      <c r="M14" s="914">
        <v>24</v>
      </c>
      <c r="N14" s="918">
        <v>8</v>
      </c>
      <c r="O14" s="914" t="s">
        <v>7053</v>
      </c>
      <c r="P14" s="931" t="s">
        <v>7070</v>
      </c>
      <c r="Q14" s="919">
        <f t="shared" si="0"/>
        <v>0</v>
      </c>
      <c r="R14" s="976">
        <f t="shared" si="0"/>
        <v>0</v>
      </c>
      <c r="S14" s="919">
        <f t="shared" si="1"/>
        <v>-1</v>
      </c>
      <c r="T14" s="976">
        <f t="shared" si="2"/>
        <v>-0.66</v>
      </c>
      <c r="U14" s="983" t="s">
        <v>594</v>
      </c>
      <c r="V14" s="928" t="s">
        <v>594</v>
      </c>
      <c r="W14" s="928" t="s">
        <v>594</v>
      </c>
      <c r="X14" s="981" t="s">
        <v>594</v>
      </c>
      <c r="Y14" s="979"/>
    </row>
    <row r="15" spans="1:25" ht="14.45" customHeight="1" x14ac:dyDescent="0.2">
      <c r="A15" s="947" t="s">
        <v>7071</v>
      </c>
      <c r="B15" s="928"/>
      <c r="C15" s="929"/>
      <c r="D15" s="930"/>
      <c r="E15" s="932"/>
      <c r="F15" s="915"/>
      <c r="G15" s="916"/>
      <c r="H15" s="911">
        <v>1</v>
      </c>
      <c r="I15" s="912">
        <v>0.7</v>
      </c>
      <c r="J15" s="920">
        <v>16</v>
      </c>
      <c r="K15" s="917">
        <v>0.34</v>
      </c>
      <c r="L15" s="914">
        <v>1</v>
      </c>
      <c r="M15" s="914">
        <v>12</v>
      </c>
      <c r="N15" s="918">
        <v>4</v>
      </c>
      <c r="O15" s="914" t="s">
        <v>7053</v>
      </c>
      <c r="P15" s="931" t="s">
        <v>7072</v>
      </c>
      <c r="Q15" s="919">
        <f t="shared" si="0"/>
        <v>1</v>
      </c>
      <c r="R15" s="976">
        <f t="shared" si="0"/>
        <v>0.7</v>
      </c>
      <c r="S15" s="919">
        <f t="shared" si="1"/>
        <v>1</v>
      </c>
      <c r="T15" s="976">
        <f t="shared" si="2"/>
        <v>0.7</v>
      </c>
      <c r="U15" s="983">
        <v>4</v>
      </c>
      <c r="V15" s="928">
        <v>16</v>
      </c>
      <c r="W15" s="928">
        <v>12</v>
      </c>
      <c r="X15" s="981">
        <v>4</v>
      </c>
      <c r="Y15" s="979">
        <v>12</v>
      </c>
    </row>
    <row r="16" spans="1:25" ht="14.45" customHeight="1" x14ac:dyDescent="0.2">
      <c r="A16" s="948" t="s">
        <v>7073</v>
      </c>
      <c r="B16" s="934">
        <v>1</v>
      </c>
      <c r="C16" s="935">
        <v>0.41</v>
      </c>
      <c r="D16" s="933">
        <v>3</v>
      </c>
      <c r="E16" s="936">
        <v>1</v>
      </c>
      <c r="F16" s="937">
        <v>0.42</v>
      </c>
      <c r="G16" s="921">
        <v>10</v>
      </c>
      <c r="H16" s="938">
        <v>4</v>
      </c>
      <c r="I16" s="939">
        <v>2.0299999999999998</v>
      </c>
      <c r="J16" s="923">
        <v>9</v>
      </c>
      <c r="K16" s="940">
        <v>0.41</v>
      </c>
      <c r="L16" s="941">
        <v>1</v>
      </c>
      <c r="M16" s="941">
        <v>12</v>
      </c>
      <c r="N16" s="942">
        <v>4</v>
      </c>
      <c r="O16" s="941" t="s">
        <v>7053</v>
      </c>
      <c r="P16" s="943" t="s">
        <v>7074</v>
      </c>
      <c r="Q16" s="944">
        <f t="shared" si="0"/>
        <v>3</v>
      </c>
      <c r="R16" s="977">
        <f t="shared" si="0"/>
        <v>1.6199999999999999</v>
      </c>
      <c r="S16" s="944">
        <f t="shared" si="1"/>
        <v>3</v>
      </c>
      <c r="T16" s="977">
        <f t="shared" si="2"/>
        <v>1.6099999999999999</v>
      </c>
      <c r="U16" s="984">
        <v>16</v>
      </c>
      <c r="V16" s="934">
        <v>36</v>
      </c>
      <c r="W16" s="934">
        <v>20</v>
      </c>
      <c r="X16" s="982">
        <v>2.25</v>
      </c>
      <c r="Y16" s="980">
        <v>22</v>
      </c>
    </row>
    <row r="17" spans="1:25" ht="14.45" customHeight="1" x14ac:dyDescent="0.2">
      <c r="A17" s="947" t="s">
        <v>7075</v>
      </c>
      <c r="B17" s="924">
        <v>1</v>
      </c>
      <c r="C17" s="925">
        <v>14.71</v>
      </c>
      <c r="D17" s="926">
        <v>60</v>
      </c>
      <c r="E17" s="932"/>
      <c r="F17" s="915"/>
      <c r="G17" s="916"/>
      <c r="H17" s="914"/>
      <c r="I17" s="915"/>
      <c r="J17" s="916"/>
      <c r="K17" s="917">
        <v>1.65</v>
      </c>
      <c r="L17" s="914">
        <v>2</v>
      </c>
      <c r="M17" s="914">
        <v>18</v>
      </c>
      <c r="N17" s="918">
        <v>6</v>
      </c>
      <c r="O17" s="914" t="s">
        <v>7053</v>
      </c>
      <c r="P17" s="931" t="s">
        <v>7076</v>
      </c>
      <c r="Q17" s="919">
        <f t="shared" si="0"/>
        <v>-1</v>
      </c>
      <c r="R17" s="976">
        <f t="shared" si="0"/>
        <v>-14.71</v>
      </c>
      <c r="S17" s="919">
        <f t="shared" si="1"/>
        <v>0</v>
      </c>
      <c r="T17" s="976">
        <f t="shared" si="2"/>
        <v>0</v>
      </c>
      <c r="U17" s="983" t="s">
        <v>594</v>
      </c>
      <c r="V17" s="928" t="s">
        <v>594</v>
      </c>
      <c r="W17" s="928" t="s">
        <v>594</v>
      </c>
      <c r="X17" s="981" t="s">
        <v>594</v>
      </c>
      <c r="Y17" s="979"/>
    </row>
    <row r="18" spans="1:25" ht="14.45" customHeight="1" x14ac:dyDescent="0.2">
      <c r="A18" s="947" t="s">
        <v>7077</v>
      </c>
      <c r="B18" s="924">
        <v>1</v>
      </c>
      <c r="C18" s="925">
        <v>4.63</v>
      </c>
      <c r="D18" s="926">
        <v>65</v>
      </c>
      <c r="E18" s="932"/>
      <c r="F18" s="915"/>
      <c r="G18" s="916"/>
      <c r="H18" s="914"/>
      <c r="I18" s="915"/>
      <c r="J18" s="916"/>
      <c r="K18" s="917">
        <v>0.82</v>
      </c>
      <c r="L18" s="914">
        <v>2</v>
      </c>
      <c r="M18" s="914">
        <v>18</v>
      </c>
      <c r="N18" s="918">
        <v>6</v>
      </c>
      <c r="O18" s="914" t="s">
        <v>7053</v>
      </c>
      <c r="P18" s="931" t="s">
        <v>7078</v>
      </c>
      <c r="Q18" s="919">
        <f t="shared" si="0"/>
        <v>-1</v>
      </c>
      <c r="R18" s="976">
        <f t="shared" si="0"/>
        <v>-4.63</v>
      </c>
      <c r="S18" s="919">
        <f t="shared" si="1"/>
        <v>0</v>
      </c>
      <c r="T18" s="976">
        <f t="shared" si="2"/>
        <v>0</v>
      </c>
      <c r="U18" s="983" t="s">
        <v>594</v>
      </c>
      <c r="V18" s="928" t="s">
        <v>594</v>
      </c>
      <c r="W18" s="928" t="s">
        <v>594</v>
      </c>
      <c r="X18" s="981" t="s">
        <v>594</v>
      </c>
      <c r="Y18" s="979"/>
    </row>
    <row r="19" spans="1:25" ht="14.45" customHeight="1" x14ac:dyDescent="0.2">
      <c r="A19" s="947" t="s">
        <v>7079</v>
      </c>
      <c r="B19" s="928">
        <v>8</v>
      </c>
      <c r="C19" s="929">
        <v>3.77</v>
      </c>
      <c r="D19" s="930">
        <v>6.8</v>
      </c>
      <c r="E19" s="911">
        <v>3</v>
      </c>
      <c r="F19" s="912">
        <v>1.36</v>
      </c>
      <c r="G19" s="913">
        <v>9.3000000000000007</v>
      </c>
      <c r="H19" s="914">
        <v>5</v>
      </c>
      <c r="I19" s="915">
        <v>2.68</v>
      </c>
      <c r="J19" s="920">
        <v>7.8</v>
      </c>
      <c r="K19" s="917">
        <v>0.45</v>
      </c>
      <c r="L19" s="914">
        <v>2</v>
      </c>
      <c r="M19" s="914">
        <v>15</v>
      </c>
      <c r="N19" s="918">
        <v>5</v>
      </c>
      <c r="O19" s="914" t="s">
        <v>7053</v>
      </c>
      <c r="P19" s="931" t="s">
        <v>7080</v>
      </c>
      <c r="Q19" s="919">
        <f t="shared" si="0"/>
        <v>-3</v>
      </c>
      <c r="R19" s="976">
        <f t="shared" si="0"/>
        <v>-1.0899999999999999</v>
      </c>
      <c r="S19" s="919">
        <f t="shared" si="1"/>
        <v>2</v>
      </c>
      <c r="T19" s="976">
        <f t="shared" si="2"/>
        <v>1.32</v>
      </c>
      <c r="U19" s="983">
        <v>25</v>
      </c>
      <c r="V19" s="928">
        <v>39</v>
      </c>
      <c r="W19" s="928">
        <v>14</v>
      </c>
      <c r="X19" s="981">
        <v>1.56</v>
      </c>
      <c r="Y19" s="979">
        <v>19</v>
      </c>
    </row>
    <row r="20" spans="1:25" ht="14.45" customHeight="1" x14ac:dyDescent="0.2">
      <c r="A20" s="948" t="s">
        <v>7081</v>
      </c>
      <c r="B20" s="934">
        <v>7</v>
      </c>
      <c r="C20" s="935">
        <v>3.79</v>
      </c>
      <c r="D20" s="933">
        <v>8.9</v>
      </c>
      <c r="E20" s="938">
        <v>11</v>
      </c>
      <c r="F20" s="939">
        <v>5.88</v>
      </c>
      <c r="G20" s="922">
        <v>8.9</v>
      </c>
      <c r="H20" s="941">
        <v>9</v>
      </c>
      <c r="I20" s="937">
        <v>4.63</v>
      </c>
      <c r="J20" s="923">
        <v>6.7</v>
      </c>
      <c r="K20" s="940">
        <v>0.51</v>
      </c>
      <c r="L20" s="941">
        <v>2</v>
      </c>
      <c r="M20" s="941">
        <v>18</v>
      </c>
      <c r="N20" s="942">
        <v>6</v>
      </c>
      <c r="O20" s="941" t="s">
        <v>7053</v>
      </c>
      <c r="P20" s="943" t="s">
        <v>7082</v>
      </c>
      <c r="Q20" s="944">
        <f t="shared" si="0"/>
        <v>2</v>
      </c>
      <c r="R20" s="977">
        <f t="shared" si="0"/>
        <v>0.83999999999999986</v>
      </c>
      <c r="S20" s="944">
        <f t="shared" si="1"/>
        <v>-2</v>
      </c>
      <c r="T20" s="977">
        <f t="shared" si="2"/>
        <v>-1.25</v>
      </c>
      <c r="U20" s="984">
        <v>54</v>
      </c>
      <c r="V20" s="934">
        <v>60.300000000000004</v>
      </c>
      <c r="W20" s="934">
        <v>6.3000000000000043</v>
      </c>
      <c r="X20" s="982">
        <v>1.1166666666666667</v>
      </c>
      <c r="Y20" s="980">
        <v>22</v>
      </c>
    </row>
    <row r="21" spans="1:25" ht="14.45" customHeight="1" x14ac:dyDescent="0.2">
      <c r="A21" s="948" t="s">
        <v>7083</v>
      </c>
      <c r="B21" s="934">
        <v>8</v>
      </c>
      <c r="C21" s="935">
        <v>7.81</v>
      </c>
      <c r="D21" s="933">
        <v>10.1</v>
      </c>
      <c r="E21" s="938">
        <v>14</v>
      </c>
      <c r="F21" s="939">
        <v>17.73</v>
      </c>
      <c r="G21" s="922">
        <v>12.1</v>
      </c>
      <c r="H21" s="941">
        <v>4</v>
      </c>
      <c r="I21" s="937">
        <v>3.17</v>
      </c>
      <c r="J21" s="921">
        <v>6</v>
      </c>
      <c r="K21" s="940">
        <v>0.86</v>
      </c>
      <c r="L21" s="941">
        <v>3</v>
      </c>
      <c r="M21" s="941">
        <v>27</v>
      </c>
      <c r="N21" s="942">
        <v>9</v>
      </c>
      <c r="O21" s="941" t="s">
        <v>7053</v>
      </c>
      <c r="P21" s="943" t="s">
        <v>7084</v>
      </c>
      <c r="Q21" s="944">
        <f t="shared" si="0"/>
        <v>-4</v>
      </c>
      <c r="R21" s="977">
        <f t="shared" si="0"/>
        <v>-4.6399999999999997</v>
      </c>
      <c r="S21" s="944">
        <f t="shared" si="1"/>
        <v>-10</v>
      </c>
      <c r="T21" s="977">
        <f t="shared" si="2"/>
        <v>-14.56</v>
      </c>
      <c r="U21" s="984">
        <v>36</v>
      </c>
      <c r="V21" s="934">
        <v>24</v>
      </c>
      <c r="W21" s="934">
        <v>-12</v>
      </c>
      <c r="X21" s="982">
        <v>0.66666666666666663</v>
      </c>
      <c r="Y21" s="980"/>
    </row>
    <row r="22" spans="1:25" ht="14.45" customHeight="1" x14ac:dyDescent="0.2">
      <c r="A22" s="947" t="s">
        <v>7085</v>
      </c>
      <c r="B22" s="924"/>
      <c r="C22" s="925"/>
      <c r="D22" s="926"/>
      <c r="E22" s="932"/>
      <c r="F22" s="915"/>
      <c r="G22" s="916"/>
      <c r="H22" s="914">
        <v>2</v>
      </c>
      <c r="I22" s="915">
        <v>1.05</v>
      </c>
      <c r="J22" s="916">
        <v>5.5</v>
      </c>
      <c r="K22" s="917">
        <v>0.49</v>
      </c>
      <c r="L22" s="914">
        <v>2</v>
      </c>
      <c r="M22" s="914">
        <v>18</v>
      </c>
      <c r="N22" s="918">
        <v>6</v>
      </c>
      <c r="O22" s="914" t="s">
        <v>7053</v>
      </c>
      <c r="P22" s="931" t="s">
        <v>7086</v>
      </c>
      <c r="Q22" s="919">
        <f t="shared" si="0"/>
        <v>2</v>
      </c>
      <c r="R22" s="976">
        <f t="shared" si="0"/>
        <v>1.05</v>
      </c>
      <c r="S22" s="919">
        <f t="shared" si="1"/>
        <v>2</v>
      </c>
      <c r="T22" s="976">
        <f t="shared" si="2"/>
        <v>1.05</v>
      </c>
      <c r="U22" s="983">
        <v>12</v>
      </c>
      <c r="V22" s="928">
        <v>11</v>
      </c>
      <c r="W22" s="928">
        <v>-1</v>
      </c>
      <c r="X22" s="981">
        <v>0.91666666666666663</v>
      </c>
      <c r="Y22" s="979">
        <v>2</v>
      </c>
    </row>
    <row r="23" spans="1:25" ht="14.45" customHeight="1" x14ac:dyDescent="0.2">
      <c r="A23" s="948" t="s">
        <v>7087</v>
      </c>
      <c r="B23" s="945">
        <v>5</v>
      </c>
      <c r="C23" s="946">
        <v>3.09</v>
      </c>
      <c r="D23" s="927">
        <v>5.8</v>
      </c>
      <c r="E23" s="936">
        <v>8</v>
      </c>
      <c r="F23" s="937">
        <v>5.63</v>
      </c>
      <c r="G23" s="921">
        <v>10.4</v>
      </c>
      <c r="H23" s="941">
        <v>1</v>
      </c>
      <c r="I23" s="937">
        <v>0.62</v>
      </c>
      <c r="J23" s="921">
        <v>3</v>
      </c>
      <c r="K23" s="940">
        <v>0.62</v>
      </c>
      <c r="L23" s="941">
        <v>2</v>
      </c>
      <c r="M23" s="941">
        <v>21</v>
      </c>
      <c r="N23" s="942">
        <v>7</v>
      </c>
      <c r="O23" s="941" t="s">
        <v>7053</v>
      </c>
      <c r="P23" s="943" t="s">
        <v>7088</v>
      </c>
      <c r="Q23" s="944">
        <f t="shared" si="0"/>
        <v>-4</v>
      </c>
      <c r="R23" s="977">
        <f t="shared" si="0"/>
        <v>-2.4699999999999998</v>
      </c>
      <c r="S23" s="944">
        <f t="shared" si="1"/>
        <v>-7</v>
      </c>
      <c r="T23" s="977">
        <f t="shared" si="2"/>
        <v>-5.01</v>
      </c>
      <c r="U23" s="984">
        <v>7</v>
      </c>
      <c r="V23" s="934">
        <v>3</v>
      </c>
      <c r="W23" s="934">
        <v>-4</v>
      </c>
      <c r="X23" s="982">
        <v>0.42857142857142855</v>
      </c>
      <c r="Y23" s="980"/>
    </row>
    <row r="24" spans="1:25" ht="14.45" customHeight="1" x14ac:dyDescent="0.2">
      <c r="A24" s="948" t="s">
        <v>7089</v>
      </c>
      <c r="B24" s="945">
        <v>6</v>
      </c>
      <c r="C24" s="946">
        <v>5.04</v>
      </c>
      <c r="D24" s="927">
        <v>6</v>
      </c>
      <c r="E24" s="936">
        <v>1</v>
      </c>
      <c r="F24" s="937">
        <v>0.84</v>
      </c>
      <c r="G24" s="921">
        <v>7</v>
      </c>
      <c r="H24" s="941">
        <v>1</v>
      </c>
      <c r="I24" s="937">
        <v>0.84</v>
      </c>
      <c r="J24" s="921">
        <v>4</v>
      </c>
      <c r="K24" s="940">
        <v>0.84</v>
      </c>
      <c r="L24" s="941">
        <v>3</v>
      </c>
      <c r="M24" s="941">
        <v>30</v>
      </c>
      <c r="N24" s="942">
        <v>10</v>
      </c>
      <c r="O24" s="941" t="s">
        <v>7053</v>
      </c>
      <c r="P24" s="943" t="s">
        <v>7090</v>
      </c>
      <c r="Q24" s="944">
        <f t="shared" si="0"/>
        <v>-5</v>
      </c>
      <c r="R24" s="977">
        <f t="shared" si="0"/>
        <v>-4.2</v>
      </c>
      <c r="S24" s="944">
        <f t="shared" si="1"/>
        <v>0</v>
      </c>
      <c r="T24" s="977">
        <f t="shared" si="2"/>
        <v>0</v>
      </c>
      <c r="U24" s="984">
        <v>10</v>
      </c>
      <c r="V24" s="934">
        <v>4</v>
      </c>
      <c r="W24" s="934">
        <v>-6</v>
      </c>
      <c r="X24" s="982">
        <v>0.4</v>
      </c>
      <c r="Y24" s="980"/>
    </row>
    <row r="25" spans="1:25" ht="14.45" customHeight="1" x14ac:dyDescent="0.2">
      <c r="A25" s="947" t="s">
        <v>7091</v>
      </c>
      <c r="B25" s="928"/>
      <c r="C25" s="929"/>
      <c r="D25" s="930"/>
      <c r="E25" s="911">
        <v>1</v>
      </c>
      <c r="F25" s="912">
        <v>1.71</v>
      </c>
      <c r="G25" s="913">
        <v>38</v>
      </c>
      <c r="H25" s="914"/>
      <c r="I25" s="915"/>
      <c r="J25" s="916"/>
      <c r="K25" s="917">
        <v>1.3</v>
      </c>
      <c r="L25" s="914">
        <v>4</v>
      </c>
      <c r="M25" s="914">
        <v>33</v>
      </c>
      <c r="N25" s="918">
        <v>11</v>
      </c>
      <c r="O25" s="914" t="s">
        <v>7053</v>
      </c>
      <c r="P25" s="931" t="s">
        <v>7092</v>
      </c>
      <c r="Q25" s="919">
        <f t="shared" si="0"/>
        <v>0</v>
      </c>
      <c r="R25" s="976">
        <f t="shared" si="0"/>
        <v>0</v>
      </c>
      <c r="S25" s="919">
        <f t="shared" si="1"/>
        <v>-1</v>
      </c>
      <c r="T25" s="976">
        <f t="shared" si="2"/>
        <v>-1.71</v>
      </c>
      <c r="U25" s="983" t="s">
        <v>594</v>
      </c>
      <c r="V25" s="928" t="s">
        <v>594</v>
      </c>
      <c r="W25" s="928" t="s">
        <v>594</v>
      </c>
      <c r="X25" s="981" t="s">
        <v>594</v>
      </c>
      <c r="Y25" s="979"/>
    </row>
    <row r="26" spans="1:25" ht="14.45" customHeight="1" x14ac:dyDescent="0.2">
      <c r="A26" s="947" t="s">
        <v>7093</v>
      </c>
      <c r="B26" s="924">
        <v>1</v>
      </c>
      <c r="C26" s="925">
        <v>8.11</v>
      </c>
      <c r="D26" s="926">
        <v>8</v>
      </c>
      <c r="E26" s="932"/>
      <c r="F26" s="915"/>
      <c r="G26" s="916"/>
      <c r="H26" s="914"/>
      <c r="I26" s="915"/>
      <c r="J26" s="916"/>
      <c r="K26" s="917">
        <v>9.31</v>
      </c>
      <c r="L26" s="914">
        <v>5</v>
      </c>
      <c r="M26" s="914">
        <v>48</v>
      </c>
      <c r="N26" s="918">
        <v>16</v>
      </c>
      <c r="O26" s="914" t="s">
        <v>7053</v>
      </c>
      <c r="P26" s="931" t="s">
        <v>7094</v>
      </c>
      <c r="Q26" s="919">
        <f t="shared" si="0"/>
        <v>-1</v>
      </c>
      <c r="R26" s="976">
        <f t="shared" si="0"/>
        <v>-8.11</v>
      </c>
      <c r="S26" s="919">
        <f t="shared" si="1"/>
        <v>0</v>
      </c>
      <c r="T26" s="976">
        <f t="shared" si="2"/>
        <v>0</v>
      </c>
      <c r="U26" s="983" t="s">
        <v>594</v>
      </c>
      <c r="V26" s="928" t="s">
        <v>594</v>
      </c>
      <c r="W26" s="928" t="s">
        <v>594</v>
      </c>
      <c r="X26" s="981" t="s">
        <v>594</v>
      </c>
      <c r="Y26" s="979"/>
    </row>
    <row r="27" spans="1:25" ht="14.45" customHeight="1" x14ac:dyDescent="0.2">
      <c r="A27" s="947" t="s">
        <v>7095</v>
      </c>
      <c r="B27" s="928">
        <v>1</v>
      </c>
      <c r="C27" s="929">
        <v>19.07</v>
      </c>
      <c r="D27" s="930">
        <v>77</v>
      </c>
      <c r="E27" s="932"/>
      <c r="F27" s="915"/>
      <c r="G27" s="916"/>
      <c r="H27" s="911">
        <v>1</v>
      </c>
      <c r="I27" s="912">
        <v>5.47</v>
      </c>
      <c r="J27" s="920">
        <v>39</v>
      </c>
      <c r="K27" s="917">
        <v>4.09</v>
      </c>
      <c r="L27" s="914">
        <v>5</v>
      </c>
      <c r="M27" s="914">
        <v>45</v>
      </c>
      <c r="N27" s="918">
        <v>15</v>
      </c>
      <c r="O27" s="914" t="s">
        <v>7053</v>
      </c>
      <c r="P27" s="931" t="s">
        <v>7096</v>
      </c>
      <c r="Q27" s="919">
        <f t="shared" si="0"/>
        <v>0</v>
      </c>
      <c r="R27" s="976">
        <f t="shared" si="0"/>
        <v>-13.600000000000001</v>
      </c>
      <c r="S27" s="919">
        <f t="shared" si="1"/>
        <v>1</v>
      </c>
      <c r="T27" s="976">
        <f t="shared" si="2"/>
        <v>5.47</v>
      </c>
      <c r="U27" s="983">
        <v>15</v>
      </c>
      <c r="V27" s="928">
        <v>39</v>
      </c>
      <c r="W27" s="928">
        <v>24</v>
      </c>
      <c r="X27" s="981">
        <v>2.6</v>
      </c>
      <c r="Y27" s="979">
        <v>24</v>
      </c>
    </row>
    <row r="28" spans="1:25" ht="14.45" customHeight="1" x14ac:dyDescent="0.2">
      <c r="A28" s="947" t="s">
        <v>7097</v>
      </c>
      <c r="B28" s="928"/>
      <c r="C28" s="929"/>
      <c r="D28" s="930"/>
      <c r="E28" s="911">
        <v>1</v>
      </c>
      <c r="F28" s="912">
        <v>4.6500000000000004</v>
      </c>
      <c r="G28" s="913">
        <v>23</v>
      </c>
      <c r="H28" s="914"/>
      <c r="I28" s="915"/>
      <c r="J28" s="916"/>
      <c r="K28" s="917">
        <v>4.6500000000000004</v>
      </c>
      <c r="L28" s="914">
        <v>5</v>
      </c>
      <c r="M28" s="914">
        <v>45</v>
      </c>
      <c r="N28" s="918">
        <v>15</v>
      </c>
      <c r="O28" s="914" t="s">
        <v>7053</v>
      </c>
      <c r="P28" s="931" t="s">
        <v>7098</v>
      </c>
      <c r="Q28" s="919">
        <f t="shared" si="0"/>
        <v>0</v>
      </c>
      <c r="R28" s="976">
        <f t="shared" si="0"/>
        <v>0</v>
      </c>
      <c r="S28" s="919">
        <f t="shared" si="1"/>
        <v>-1</v>
      </c>
      <c r="T28" s="976">
        <f t="shared" si="2"/>
        <v>-4.6500000000000004</v>
      </c>
      <c r="U28" s="983" t="s">
        <v>594</v>
      </c>
      <c r="V28" s="928" t="s">
        <v>594</v>
      </c>
      <c r="W28" s="928" t="s">
        <v>594</v>
      </c>
      <c r="X28" s="981" t="s">
        <v>594</v>
      </c>
      <c r="Y28" s="979"/>
    </row>
    <row r="29" spans="1:25" ht="14.45" customHeight="1" x14ac:dyDescent="0.2">
      <c r="A29" s="947" t="s">
        <v>7099</v>
      </c>
      <c r="B29" s="928"/>
      <c r="C29" s="929"/>
      <c r="D29" s="930"/>
      <c r="E29" s="932"/>
      <c r="F29" s="915"/>
      <c r="G29" s="916"/>
      <c r="H29" s="911">
        <v>1</v>
      </c>
      <c r="I29" s="912">
        <v>1.1499999999999999</v>
      </c>
      <c r="J29" s="913">
        <v>5</v>
      </c>
      <c r="K29" s="917">
        <v>1</v>
      </c>
      <c r="L29" s="914">
        <v>2</v>
      </c>
      <c r="M29" s="914">
        <v>18</v>
      </c>
      <c r="N29" s="918">
        <v>6</v>
      </c>
      <c r="O29" s="914" t="s">
        <v>7053</v>
      </c>
      <c r="P29" s="931" t="s">
        <v>7100</v>
      </c>
      <c r="Q29" s="919">
        <f t="shared" si="0"/>
        <v>1</v>
      </c>
      <c r="R29" s="976">
        <f t="shared" si="0"/>
        <v>1.1499999999999999</v>
      </c>
      <c r="S29" s="919">
        <f t="shared" si="1"/>
        <v>1</v>
      </c>
      <c r="T29" s="976">
        <f t="shared" si="2"/>
        <v>1.1499999999999999</v>
      </c>
      <c r="U29" s="983">
        <v>6</v>
      </c>
      <c r="V29" s="928">
        <v>5</v>
      </c>
      <c r="W29" s="928">
        <v>-1</v>
      </c>
      <c r="X29" s="981">
        <v>0.83333333333333337</v>
      </c>
      <c r="Y29" s="979"/>
    </row>
    <row r="30" spans="1:25" ht="14.45" customHeight="1" x14ac:dyDescent="0.2">
      <c r="A30" s="948" t="s">
        <v>7101</v>
      </c>
      <c r="B30" s="934">
        <v>1</v>
      </c>
      <c r="C30" s="935">
        <v>1.72</v>
      </c>
      <c r="D30" s="933">
        <v>14</v>
      </c>
      <c r="E30" s="936"/>
      <c r="F30" s="937"/>
      <c r="G30" s="921"/>
      <c r="H30" s="938">
        <v>2</v>
      </c>
      <c r="I30" s="939">
        <v>4.0599999999999996</v>
      </c>
      <c r="J30" s="923">
        <v>16</v>
      </c>
      <c r="K30" s="940">
        <v>1.72</v>
      </c>
      <c r="L30" s="941">
        <v>3</v>
      </c>
      <c r="M30" s="941">
        <v>27</v>
      </c>
      <c r="N30" s="942">
        <v>9</v>
      </c>
      <c r="O30" s="941" t="s">
        <v>7053</v>
      </c>
      <c r="P30" s="943" t="s">
        <v>7102</v>
      </c>
      <c r="Q30" s="944">
        <f t="shared" si="0"/>
        <v>1</v>
      </c>
      <c r="R30" s="977">
        <f t="shared" si="0"/>
        <v>2.34</v>
      </c>
      <c r="S30" s="944">
        <f t="shared" si="1"/>
        <v>2</v>
      </c>
      <c r="T30" s="977">
        <f t="shared" si="2"/>
        <v>4.0599999999999996</v>
      </c>
      <c r="U30" s="984">
        <v>18</v>
      </c>
      <c r="V30" s="934">
        <v>32</v>
      </c>
      <c r="W30" s="934">
        <v>14</v>
      </c>
      <c r="X30" s="982">
        <v>1.7777777777777777</v>
      </c>
      <c r="Y30" s="980">
        <v>14</v>
      </c>
    </row>
    <row r="31" spans="1:25" ht="14.45" customHeight="1" x14ac:dyDescent="0.2">
      <c r="A31" s="948" t="s">
        <v>7103</v>
      </c>
      <c r="B31" s="934">
        <v>1</v>
      </c>
      <c r="C31" s="935">
        <v>3.18</v>
      </c>
      <c r="D31" s="933">
        <v>16</v>
      </c>
      <c r="E31" s="936"/>
      <c r="F31" s="937"/>
      <c r="G31" s="921"/>
      <c r="H31" s="938">
        <v>1</v>
      </c>
      <c r="I31" s="939">
        <v>3.23</v>
      </c>
      <c r="J31" s="923">
        <v>14</v>
      </c>
      <c r="K31" s="940">
        <v>3.18</v>
      </c>
      <c r="L31" s="941">
        <v>4</v>
      </c>
      <c r="M31" s="941">
        <v>39</v>
      </c>
      <c r="N31" s="942">
        <v>13</v>
      </c>
      <c r="O31" s="941" t="s">
        <v>7053</v>
      </c>
      <c r="P31" s="943" t="s">
        <v>7102</v>
      </c>
      <c r="Q31" s="944">
        <f t="shared" si="0"/>
        <v>0</v>
      </c>
      <c r="R31" s="977">
        <f t="shared" si="0"/>
        <v>4.9999999999999822E-2</v>
      </c>
      <c r="S31" s="944">
        <f t="shared" si="1"/>
        <v>1</v>
      </c>
      <c r="T31" s="977">
        <f t="shared" si="2"/>
        <v>3.23</v>
      </c>
      <c r="U31" s="984">
        <v>13</v>
      </c>
      <c r="V31" s="934">
        <v>14</v>
      </c>
      <c r="W31" s="934">
        <v>1</v>
      </c>
      <c r="X31" s="982">
        <v>1.0769230769230769</v>
      </c>
      <c r="Y31" s="980">
        <v>1</v>
      </c>
    </row>
    <row r="32" spans="1:25" ht="14.45" customHeight="1" x14ac:dyDescent="0.2">
      <c r="A32" s="947" t="s">
        <v>7104</v>
      </c>
      <c r="B32" s="924">
        <v>36</v>
      </c>
      <c r="C32" s="925">
        <v>15</v>
      </c>
      <c r="D32" s="926">
        <v>4.5</v>
      </c>
      <c r="E32" s="932">
        <v>31</v>
      </c>
      <c r="F32" s="915">
        <v>15.19</v>
      </c>
      <c r="G32" s="916">
        <v>4.7</v>
      </c>
      <c r="H32" s="914">
        <v>32</v>
      </c>
      <c r="I32" s="915">
        <v>20.37</v>
      </c>
      <c r="J32" s="920">
        <v>9.6</v>
      </c>
      <c r="K32" s="917">
        <v>0.42</v>
      </c>
      <c r="L32" s="914">
        <v>2</v>
      </c>
      <c r="M32" s="914">
        <v>15</v>
      </c>
      <c r="N32" s="918">
        <v>5</v>
      </c>
      <c r="O32" s="914" t="s">
        <v>7053</v>
      </c>
      <c r="P32" s="931" t="s">
        <v>7105</v>
      </c>
      <c r="Q32" s="919">
        <f t="shared" si="0"/>
        <v>-4</v>
      </c>
      <c r="R32" s="976">
        <f t="shared" si="0"/>
        <v>5.370000000000001</v>
      </c>
      <c r="S32" s="919">
        <f t="shared" si="1"/>
        <v>1</v>
      </c>
      <c r="T32" s="976">
        <f t="shared" si="2"/>
        <v>5.1800000000000015</v>
      </c>
      <c r="U32" s="983">
        <v>160</v>
      </c>
      <c r="V32" s="928">
        <v>307.2</v>
      </c>
      <c r="W32" s="928">
        <v>147.19999999999999</v>
      </c>
      <c r="X32" s="981">
        <v>1.92</v>
      </c>
      <c r="Y32" s="979">
        <v>187</v>
      </c>
    </row>
    <row r="33" spans="1:25" ht="14.45" customHeight="1" x14ac:dyDescent="0.2">
      <c r="A33" s="948" t="s">
        <v>7106</v>
      </c>
      <c r="B33" s="945">
        <v>84</v>
      </c>
      <c r="C33" s="946">
        <v>47.39</v>
      </c>
      <c r="D33" s="927">
        <v>5.9</v>
      </c>
      <c r="E33" s="936">
        <v>81</v>
      </c>
      <c r="F33" s="937">
        <v>43.92</v>
      </c>
      <c r="G33" s="921">
        <v>5.7</v>
      </c>
      <c r="H33" s="941">
        <v>69</v>
      </c>
      <c r="I33" s="937">
        <v>42.05</v>
      </c>
      <c r="J33" s="923">
        <v>8.1</v>
      </c>
      <c r="K33" s="940">
        <v>0.55000000000000004</v>
      </c>
      <c r="L33" s="941">
        <v>2</v>
      </c>
      <c r="M33" s="941">
        <v>18</v>
      </c>
      <c r="N33" s="942">
        <v>6</v>
      </c>
      <c r="O33" s="941" t="s">
        <v>7053</v>
      </c>
      <c r="P33" s="943" t="s">
        <v>7107</v>
      </c>
      <c r="Q33" s="944">
        <f t="shared" si="0"/>
        <v>-15</v>
      </c>
      <c r="R33" s="977">
        <f t="shared" si="0"/>
        <v>-5.3400000000000034</v>
      </c>
      <c r="S33" s="944">
        <f t="shared" si="1"/>
        <v>-12</v>
      </c>
      <c r="T33" s="977">
        <f t="shared" si="2"/>
        <v>-1.8700000000000045</v>
      </c>
      <c r="U33" s="984">
        <v>414</v>
      </c>
      <c r="V33" s="934">
        <v>558.9</v>
      </c>
      <c r="W33" s="934">
        <v>144.89999999999998</v>
      </c>
      <c r="X33" s="982">
        <v>1.3499999999999999</v>
      </c>
      <c r="Y33" s="980">
        <v>234</v>
      </c>
    </row>
    <row r="34" spans="1:25" ht="14.45" customHeight="1" x14ac:dyDescent="0.2">
      <c r="A34" s="948" t="s">
        <v>7108</v>
      </c>
      <c r="B34" s="945">
        <v>38</v>
      </c>
      <c r="C34" s="946">
        <v>31.41</v>
      </c>
      <c r="D34" s="927">
        <v>10.1</v>
      </c>
      <c r="E34" s="936">
        <v>41</v>
      </c>
      <c r="F34" s="937">
        <v>36.619999999999997</v>
      </c>
      <c r="G34" s="921">
        <v>11.4</v>
      </c>
      <c r="H34" s="941">
        <v>46</v>
      </c>
      <c r="I34" s="937">
        <v>35.83</v>
      </c>
      <c r="J34" s="921">
        <v>8.5</v>
      </c>
      <c r="K34" s="940">
        <v>0.76</v>
      </c>
      <c r="L34" s="941">
        <v>3</v>
      </c>
      <c r="M34" s="941">
        <v>27</v>
      </c>
      <c r="N34" s="942">
        <v>9</v>
      </c>
      <c r="O34" s="941" t="s">
        <v>7053</v>
      </c>
      <c r="P34" s="943" t="s">
        <v>7109</v>
      </c>
      <c r="Q34" s="944">
        <f t="shared" si="0"/>
        <v>8</v>
      </c>
      <c r="R34" s="977">
        <f t="shared" si="0"/>
        <v>4.4199999999999982</v>
      </c>
      <c r="S34" s="944">
        <f t="shared" si="1"/>
        <v>5</v>
      </c>
      <c r="T34" s="977">
        <f t="shared" si="2"/>
        <v>-0.78999999999999915</v>
      </c>
      <c r="U34" s="984">
        <v>414</v>
      </c>
      <c r="V34" s="934">
        <v>391</v>
      </c>
      <c r="W34" s="934">
        <v>-23</v>
      </c>
      <c r="X34" s="982">
        <v>0.94444444444444442</v>
      </c>
      <c r="Y34" s="980">
        <v>86</v>
      </c>
    </row>
    <row r="35" spans="1:25" ht="14.45" customHeight="1" x14ac:dyDescent="0.2">
      <c r="A35" s="947" t="s">
        <v>7110</v>
      </c>
      <c r="B35" s="924">
        <v>3</v>
      </c>
      <c r="C35" s="925">
        <v>5.75</v>
      </c>
      <c r="D35" s="926">
        <v>4</v>
      </c>
      <c r="E35" s="932"/>
      <c r="F35" s="915"/>
      <c r="G35" s="916"/>
      <c r="H35" s="914"/>
      <c r="I35" s="915"/>
      <c r="J35" s="916"/>
      <c r="K35" s="917">
        <v>1.6</v>
      </c>
      <c r="L35" s="914">
        <v>3</v>
      </c>
      <c r="M35" s="914">
        <v>24</v>
      </c>
      <c r="N35" s="918">
        <v>8</v>
      </c>
      <c r="O35" s="914" t="s">
        <v>7053</v>
      </c>
      <c r="P35" s="931" t="s">
        <v>7111</v>
      </c>
      <c r="Q35" s="919">
        <f t="shared" si="0"/>
        <v>-3</v>
      </c>
      <c r="R35" s="976">
        <f t="shared" si="0"/>
        <v>-5.75</v>
      </c>
      <c r="S35" s="919">
        <f t="shared" si="1"/>
        <v>0</v>
      </c>
      <c r="T35" s="976">
        <f t="shared" si="2"/>
        <v>0</v>
      </c>
      <c r="U35" s="983" t="s">
        <v>594</v>
      </c>
      <c r="V35" s="928" t="s">
        <v>594</v>
      </c>
      <c r="W35" s="928" t="s">
        <v>594</v>
      </c>
      <c r="X35" s="981" t="s">
        <v>594</v>
      </c>
      <c r="Y35" s="979"/>
    </row>
    <row r="36" spans="1:25" ht="14.45" customHeight="1" x14ac:dyDescent="0.2">
      <c r="A36" s="948" t="s">
        <v>7112</v>
      </c>
      <c r="B36" s="945"/>
      <c r="C36" s="946"/>
      <c r="D36" s="927"/>
      <c r="E36" s="936">
        <v>1</v>
      </c>
      <c r="F36" s="937">
        <v>2.14</v>
      </c>
      <c r="G36" s="921">
        <v>18</v>
      </c>
      <c r="H36" s="941">
        <v>2</v>
      </c>
      <c r="I36" s="937">
        <v>4.1500000000000004</v>
      </c>
      <c r="J36" s="923">
        <v>15.5</v>
      </c>
      <c r="K36" s="940">
        <v>2.08</v>
      </c>
      <c r="L36" s="941">
        <v>4</v>
      </c>
      <c r="M36" s="941">
        <v>39</v>
      </c>
      <c r="N36" s="942">
        <v>13</v>
      </c>
      <c r="O36" s="941" t="s">
        <v>7053</v>
      </c>
      <c r="P36" s="943" t="s">
        <v>7111</v>
      </c>
      <c r="Q36" s="944">
        <f t="shared" si="0"/>
        <v>2</v>
      </c>
      <c r="R36" s="977">
        <f t="shared" si="0"/>
        <v>4.1500000000000004</v>
      </c>
      <c r="S36" s="944">
        <f t="shared" si="1"/>
        <v>1</v>
      </c>
      <c r="T36" s="977">
        <f t="shared" si="2"/>
        <v>2.0100000000000002</v>
      </c>
      <c r="U36" s="984">
        <v>26</v>
      </c>
      <c r="V36" s="934">
        <v>31</v>
      </c>
      <c r="W36" s="934">
        <v>5</v>
      </c>
      <c r="X36" s="982">
        <v>1.1923076923076923</v>
      </c>
      <c r="Y36" s="980">
        <v>5</v>
      </c>
    </row>
    <row r="37" spans="1:25" ht="14.45" customHeight="1" x14ac:dyDescent="0.2">
      <c r="A37" s="948" t="s">
        <v>7113</v>
      </c>
      <c r="B37" s="945">
        <v>2</v>
      </c>
      <c r="C37" s="946">
        <v>7.54</v>
      </c>
      <c r="D37" s="927">
        <v>15.5</v>
      </c>
      <c r="E37" s="936"/>
      <c r="F37" s="937"/>
      <c r="G37" s="921"/>
      <c r="H37" s="941"/>
      <c r="I37" s="937"/>
      <c r="J37" s="921"/>
      <c r="K37" s="940">
        <v>3.77</v>
      </c>
      <c r="L37" s="941">
        <v>6</v>
      </c>
      <c r="M37" s="941">
        <v>54</v>
      </c>
      <c r="N37" s="942">
        <v>18</v>
      </c>
      <c r="O37" s="941" t="s">
        <v>7053</v>
      </c>
      <c r="P37" s="943" t="s">
        <v>7111</v>
      </c>
      <c r="Q37" s="944">
        <f t="shared" si="0"/>
        <v>-2</v>
      </c>
      <c r="R37" s="977">
        <f t="shared" si="0"/>
        <v>-7.54</v>
      </c>
      <c r="S37" s="944">
        <f t="shared" si="1"/>
        <v>0</v>
      </c>
      <c r="T37" s="977">
        <f t="shared" si="2"/>
        <v>0</v>
      </c>
      <c r="U37" s="984" t="s">
        <v>594</v>
      </c>
      <c r="V37" s="934" t="s">
        <v>594</v>
      </c>
      <c r="W37" s="934" t="s">
        <v>594</v>
      </c>
      <c r="X37" s="982" t="s">
        <v>594</v>
      </c>
      <c r="Y37" s="980"/>
    </row>
    <row r="38" spans="1:25" ht="14.45" customHeight="1" x14ac:dyDescent="0.2">
      <c r="A38" s="947" t="s">
        <v>7114</v>
      </c>
      <c r="B38" s="928">
        <v>11</v>
      </c>
      <c r="C38" s="929">
        <v>4.5599999999999996</v>
      </c>
      <c r="D38" s="930">
        <v>3.6</v>
      </c>
      <c r="E38" s="932">
        <v>15</v>
      </c>
      <c r="F38" s="915">
        <v>7.04</v>
      </c>
      <c r="G38" s="916">
        <v>4.0999999999999996</v>
      </c>
      <c r="H38" s="911">
        <v>15</v>
      </c>
      <c r="I38" s="912">
        <v>8.0399999999999991</v>
      </c>
      <c r="J38" s="913">
        <v>5.4</v>
      </c>
      <c r="K38" s="917">
        <v>0.47</v>
      </c>
      <c r="L38" s="914">
        <v>2</v>
      </c>
      <c r="M38" s="914">
        <v>18</v>
      </c>
      <c r="N38" s="918">
        <v>6</v>
      </c>
      <c r="O38" s="914" t="s">
        <v>7053</v>
      </c>
      <c r="P38" s="931" t="s">
        <v>7115</v>
      </c>
      <c r="Q38" s="919">
        <f t="shared" si="0"/>
        <v>4</v>
      </c>
      <c r="R38" s="976">
        <f t="shared" si="0"/>
        <v>3.4799999999999995</v>
      </c>
      <c r="S38" s="919">
        <f t="shared" si="1"/>
        <v>0</v>
      </c>
      <c r="T38" s="976">
        <f t="shared" si="2"/>
        <v>0.99999999999999911</v>
      </c>
      <c r="U38" s="983">
        <v>90</v>
      </c>
      <c r="V38" s="928">
        <v>81</v>
      </c>
      <c r="W38" s="928">
        <v>-9</v>
      </c>
      <c r="X38" s="981">
        <v>0.9</v>
      </c>
      <c r="Y38" s="979">
        <v>21</v>
      </c>
    </row>
    <row r="39" spans="1:25" ht="14.45" customHeight="1" x14ac:dyDescent="0.2">
      <c r="A39" s="948" t="s">
        <v>7116</v>
      </c>
      <c r="B39" s="934">
        <v>24</v>
      </c>
      <c r="C39" s="935">
        <v>15.1</v>
      </c>
      <c r="D39" s="933">
        <v>8.3000000000000007</v>
      </c>
      <c r="E39" s="936">
        <v>33</v>
      </c>
      <c r="F39" s="937">
        <v>23.57</v>
      </c>
      <c r="G39" s="921">
        <v>8.1</v>
      </c>
      <c r="H39" s="938">
        <v>34</v>
      </c>
      <c r="I39" s="939">
        <v>21.11</v>
      </c>
      <c r="J39" s="922">
        <v>7</v>
      </c>
      <c r="K39" s="940">
        <v>0.61</v>
      </c>
      <c r="L39" s="941">
        <v>2</v>
      </c>
      <c r="M39" s="941">
        <v>21</v>
      </c>
      <c r="N39" s="942">
        <v>7</v>
      </c>
      <c r="O39" s="941" t="s">
        <v>7053</v>
      </c>
      <c r="P39" s="943" t="s">
        <v>7117</v>
      </c>
      <c r="Q39" s="944">
        <f t="shared" si="0"/>
        <v>10</v>
      </c>
      <c r="R39" s="977">
        <f t="shared" si="0"/>
        <v>6.01</v>
      </c>
      <c r="S39" s="944">
        <f t="shared" si="1"/>
        <v>1</v>
      </c>
      <c r="T39" s="977">
        <f t="shared" si="2"/>
        <v>-2.4600000000000009</v>
      </c>
      <c r="U39" s="984">
        <v>238</v>
      </c>
      <c r="V39" s="934">
        <v>238</v>
      </c>
      <c r="W39" s="934">
        <v>0</v>
      </c>
      <c r="X39" s="982">
        <v>1</v>
      </c>
      <c r="Y39" s="980">
        <v>62</v>
      </c>
    </row>
    <row r="40" spans="1:25" ht="14.45" customHeight="1" x14ac:dyDescent="0.2">
      <c r="A40" s="948" t="s">
        <v>7118</v>
      </c>
      <c r="B40" s="934">
        <v>13</v>
      </c>
      <c r="C40" s="935">
        <v>11.03</v>
      </c>
      <c r="D40" s="933">
        <v>7.6</v>
      </c>
      <c r="E40" s="936">
        <v>11</v>
      </c>
      <c r="F40" s="937">
        <v>9.98</v>
      </c>
      <c r="G40" s="921">
        <v>10.6</v>
      </c>
      <c r="H40" s="938">
        <v>16</v>
      </c>
      <c r="I40" s="939">
        <v>14.87</v>
      </c>
      <c r="J40" s="922">
        <v>8.6999999999999993</v>
      </c>
      <c r="K40" s="940">
        <v>0.82</v>
      </c>
      <c r="L40" s="941">
        <v>3</v>
      </c>
      <c r="M40" s="941">
        <v>27</v>
      </c>
      <c r="N40" s="942">
        <v>9</v>
      </c>
      <c r="O40" s="941" t="s">
        <v>7053</v>
      </c>
      <c r="P40" s="943" t="s">
        <v>7119</v>
      </c>
      <c r="Q40" s="944">
        <f t="shared" si="0"/>
        <v>3</v>
      </c>
      <c r="R40" s="977">
        <f t="shared" si="0"/>
        <v>3.84</v>
      </c>
      <c r="S40" s="944">
        <f t="shared" si="1"/>
        <v>5</v>
      </c>
      <c r="T40" s="977">
        <f t="shared" si="2"/>
        <v>4.8899999999999988</v>
      </c>
      <c r="U40" s="984">
        <v>144</v>
      </c>
      <c r="V40" s="934">
        <v>139.19999999999999</v>
      </c>
      <c r="W40" s="934">
        <v>-4.8000000000000114</v>
      </c>
      <c r="X40" s="982">
        <v>0.96666666666666656</v>
      </c>
      <c r="Y40" s="980">
        <v>34</v>
      </c>
    </row>
    <row r="41" spans="1:25" ht="14.45" customHeight="1" x14ac:dyDescent="0.2">
      <c r="A41" s="947" t="s">
        <v>7120</v>
      </c>
      <c r="B41" s="924">
        <v>1</v>
      </c>
      <c r="C41" s="925">
        <v>0.65</v>
      </c>
      <c r="D41" s="926">
        <v>5</v>
      </c>
      <c r="E41" s="932"/>
      <c r="F41" s="915"/>
      <c r="G41" s="916"/>
      <c r="H41" s="914"/>
      <c r="I41" s="915"/>
      <c r="J41" s="916"/>
      <c r="K41" s="917">
        <v>0.65</v>
      </c>
      <c r="L41" s="914">
        <v>3</v>
      </c>
      <c r="M41" s="914">
        <v>24</v>
      </c>
      <c r="N41" s="918">
        <v>8</v>
      </c>
      <c r="O41" s="914" t="s">
        <v>7053</v>
      </c>
      <c r="P41" s="931" t="s">
        <v>7121</v>
      </c>
      <c r="Q41" s="919">
        <f t="shared" si="0"/>
        <v>-1</v>
      </c>
      <c r="R41" s="976">
        <f t="shared" si="0"/>
        <v>-0.65</v>
      </c>
      <c r="S41" s="919">
        <f t="shared" si="1"/>
        <v>0</v>
      </c>
      <c r="T41" s="976">
        <f t="shared" si="2"/>
        <v>0</v>
      </c>
      <c r="U41" s="983" t="s">
        <v>594</v>
      </c>
      <c r="V41" s="928" t="s">
        <v>594</v>
      </c>
      <c r="W41" s="928" t="s">
        <v>594</v>
      </c>
      <c r="X41" s="981" t="s">
        <v>594</v>
      </c>
      <c r="Y41" s="979"/>
    </row>
    <row r="42" spans="1:25" ht="14.45" customHeight="1" x14ac:dyDescent="0.2">
      <c r="A42" s="947" t="s">
        <v>7122</v>
      </c>
      <c r="B42" s="928">
        <v>1</v>
      </c>
      <c r="C42" s="929">
        <v>7.3</v>
      </c>
      <c r="D42" s="930">
        <v>39</v>
      </c>
      <c r="E42" s="911"/>
      <c r="F42" s="912"/>
      <c r="G42" s="913"/>
      <c r="H42" s="914"/>
      <c r="I42" s="915"/>
      <c r="J42" s="916"/>
      <c r="K42" s="917">
        <v>4.99</v>
      </c>
      <c r="L42" s="914">
        <v>3</v>
      </c>
      <c r="M42" s="914">
        <v>27</v>
      </c>
      <c r="N42" s="918">
        <v>9</v>
      </c>
      <c r="O42" s="914" t="s">
        <v>7053</v>
      </c>
      <c r="P42" s="931" t="s">
        <v>7123</v>
      </c>
      <c r="Q42" s="919">
        <f t="shared" si="0"/>
        <v>-1</v>
      </c>
      <c r="R42" s="976">
        <f t="shared" si="0"/>
        <v>-7.3</v>
      </c>
      <c r="S42" s="919">
        <f t="shared" si="1"/>
        <v>0</v>
      </c>
      <c r="T42" s="976">
        <f t="shared" si="2"/>
        <v>0</v>
      </c>
      <c r="U42" s="983" t="s">
        <v>594</v>
      </c>
      <c r="V42" s="928" t="s">
        <v>594</v>
      </c>
      <c r="W42" s="928" t="s">
        <v>594</v>
      </c>
      <c r="X42" s="981" t="s">
        <v>594</v>
      </c>
      <c r="Y42" s="979"/>
    </row>
    <row r="43" spans="1:25" ht="14.45" customHeight="1" x14ac:dyDescent="0.2">
      <c r="A43" s="948" t="s">
        <v>7124</v>
      </c>
      <c r="B43" s="934"/>
      <c r="C43" s="935"/>
      <c r="D43" s="933"/>
      <c r="E43" s="938">
        <v>1</v>
      </c>
      <c r="F43" s="939">
        <v>10.58</v>
      </c>
      <c r="G43" s="922">
        <v>51</v>
      </c>
      <c r="H43" s="941"/>
      <c r="I43" s="937"/>
      <c r="J43" s="921"/>
      <c r="K43" s="940">
        <v>5.18</v>
      </c>
      <c r="L43" s="941">
        <v>3</v>
      </c>
      <c r="M43" s="941">
        <v>27</v>
      </c>
      <c r="N43" s="942">
        <v>9</v>
      </c>
      <c r="O43" s="941" t="s">
        <v>7053</v>
      </c>
      <c r="P43" s="943" t="s">
        <v>7125</v>
      </c>
      <c r="Q43" s="944">
        <f t="shared" si="0"/>
        <v>0</v>
      </c>
      <c r="R43" s="977">
        <f t="shared" si="0"/>
        <v>0</v>
      </c>
      <c r="S43" s="944">
        <f t="shared" si="1"/>
        <v>-1</v>
      </c>
      <c r="T43" s="977">
        <f t="shared" si="2"/>
        <v>-10.58</v>
      </c>
      <c r="U43" s="984" t="s">
        <v>594</v>
      </c>
      <c r="V43" s="934" t="s">
        <v>594</v>
      </c>
      <c r="W43" s="934" t="s">
        <v>594</v>
      </c>
      <c r="X43" s="982" t="s">
        <v>594</v>
      </c>
      <c r="Y43" s="980"/>
    </row>
    <row r="44" spans="1:25" ht="14.45" customHeight="1" x14ac:dyDescent="0.2">
      <c r="A44" s="947" t="s">
        <v>7126</v>
      </c>
      <c r="B44" s="924">
        <v>3</v>
      </c>
      <c r="C44" s="925">
        <v>1.7</v>
      </c>
      <c r="D44" s="926">
        <v>5</v>
      </c>
      <c r="E44" s="932">
        <v>1</v>
      </c>
      <c r="F44" s="915">
        <v>0.56999999999999995</v>
      </c>
      <c r="G44" s="916">
        <v>7</v>
      </c>
      <c r="H44" s="914"/>
      <c r="I44" s="915"/>
      <c r="J44" s="916"/>
      <c r="K44" s="917">
        <v>0.56999999999999995</v>
      </c>
      <c r="L44" s="914">
        <v>2</v>
      </c>
      <c r="M44" s="914">
        <v>21</v>
      </c>
      <c r="N44" s="918">
        <v>7</v>
      </c>
      <c r="O44" s="914" t="s">
        <v>7053</v>
      </c>
      <c r="P44" s="931" t="s">
        <v>7127</v>
      </c>
      <c r="Q44" s="919">
        <f t="shared" si="0"/>
        <v>-3</v>
      </c>
      <c r="R44" s="976">
        <f t="shared" si="0"/>
        <v>-1.7</v>
      </c>
      <c r="S44" s="919">
        <f t="shared" si="1"/>
        <v>-1</v>
      </c>
      <c r="T44" s="976">
        <f t="shared" si="2"/>
        <v>-0.56999999999999995</v>
      </c>
      <c r="U44" s="983" t="s">
        <v>594</v>
      </c>
      <c r="V44" s="928" t="s">
        <v>594</v>
      </c>
      <c r="W44" s="928" t="s">
        <v>594</v>
      </c>
      <c r="X44" s="981" t="s">
        <v>594</v>
      </c>
      <c r="Y44" s="979"/>
    </row>
    <row r="45" spans="1:25" ht="14.45" customHeight="1" x14ac:dyDescent="0.2">
      <c r="A45" s="948" t="s">
        <v>7128</v>
      </c>
      <c r="B45" s="945">
        <v>6</v>
      </c>
      <c r="C45" s="946">
        <v>3.88</v>
      </c>
      <c r="D45" s="927">
        <v>4.5</v>
      </c>
      <c r="E45" s="936">
        <v>3</v>
      </c>
      <c r="F45" s="937">
        <v>1.8</v>
      </c>
      <c r="G45" s="921">
        <v>8.6999999999999993</v>
      </c>
      <c r="H45" s="941">
        <v>7</v>
      </c>
      <c r="I45" s="937">
        <v>5.97</v>
      </c>
      <c r="J45" s="923">
        <v>12.1</v>
      </c>
      <c r="K45" s="940">
        <v>0.67</v>
      </c>
      <c r="L45" s="941">
        <v>3</v>
      </c>
      <c r="M45" s="941">
        <v>24</v>
      </c>
      <c r="N45" s="942">
        <v>8</v>
      </c>
      <c r="O45" s="941" t="s">
        <v>7053</v>
      </c>
      <c r="P45" s="943" t="s">
        <v>7127</v>
      </c>
      <c r="Q45" s="944">
        <f t="shared" si="0"/>
        <v>1</v>
      </c>
      <c r="R45" s="977">
        <f t="shared" si="0"/>
        <v>2.09</v>
      </c>
      <c r="S45" s="944">
        <f t="shared" si="1"/>
        <v>4</v>
      </c>
      <c r="T45" s="977">
        <f t="shared" si="2"/>
        <v>4.17</v>
      </c>
      <c r="U45" s="984">
        <v>56</v>
      </c>
      <c r="V45" s="934">
        <v>84.7</v>
      </c>
      <c r="W45" s="934">
        <v>28.700000000000003</v>
      </c>
      <c r="X45" s="982">
        <v>1.5125</v>
      </c>
      <c r="Y45" s="980">
        <v>42</v>
      </c>
    </row>
    <row r="46" spans="1:25" ht="14.45" customHeight="1" x14ac:dyDescent="0.2">
      <c r="A46" s="948" t="s">
        <v>7129</v>
      </c>
      <c r="B46" s="945">
        <v>2</v>
      </c>
      <c r="C46" s="946">
        <v>2.04</v>
      </c>
      <c r="D46" s="927">
        <v>4.5</v>
      </c>
      <c r="E46" s="936">
        <v>1</v>
      </c>
      <c r="F46" s="937">
        <v>1.28</v>
      </c>
      <c r="G46" s="921">
        <v>35</v>
      </c>
      <c r="H46" s="941">
        <v>3</v>
      </c>
      <c r="I46" s="937">
        <v>3.06</v>
      </c>
      <c r="J46" s="921">
        <v>9.6999999999999993</v>
      </c>
      <c r="K46" s="940">
        <v>1.02</v>
      </c>
      <c r="L46" s="941">
        <v>3</v>
      </c>
      <c r="M46" s="941">
        <v>30</v>
      </c>
      <c r="N46" s="942">
        <v>10</v>
      </c>
      <c r="O46" s="941" t="s">
        <v>7053</v>
      </c>
      <c r="P46" s="943" t="s">
        <v>7127</v>
      </c>
      <c r="Q46" s="944">
        <f t="shared" si="0"/>
        <v>1</v>
      </c>
      <c r="R46" s="977">
        <f t="shared" si="0"/>
        <v>1.02</v>
      </c>
      <c r="S46" s="944">
        <f t="shared" si="1"/>
        <v>2</v>
      </c>
      <c r="T46" s="977">
        <f t="shared" si="2"/>
        <v>1.78</v>
      </c>
      <c r="U46" s="984">
        <v>30</v>
      </c>
      <c r="V46" s="934">
        <v>29.099999999999998</v>
      </c>
      <c r="W46" s="934">
        <v>-0.90000000000000213</v>
      </c>
      <c r="X46" s="982">
        <v>0.97</v>
      </c>
      <c r="Y46" s="980">
        <v>2</v>
      </c>
    </row>
    <row r="47" spans="1:25" ht="14.45" customHeight="1" x14ac:dyDescent="0.2">
      <c r="A47" s="947" t="s">
        <v>7130</v>
      </c>
      <c r="B47" s="928"/>
      <c r="C47" s="929"/>
      <c r="D47" s="930"/>
      <c r="E47" s="932"/>
      <c r="F47" s="915"/>
      <c r="G47" s="916"/>
      <c r="H47" s="911">
        <v>1</v>
      </c>
      <c r="I47" s="912">
        <v>0.56000000000000005</v>
      </c>
      <c r="J47" s="913">
        <v>5</v>
      </c>
      <c r="K47" s="917">
        <v>0.46</v>
      </c>
      <c r="L47" s="914">
        <v>2</v>
      </c>
      <c r="M47" s="914">
        <v>18</v>
      </c>
      <c r="N47" s="918">
        <v>6</v>
      </c>
      <c r="O47" s="914" t="s">
        <v>7053</v>
      </c>
      <c r="P47" s="931" t="s">
        <v>7131</v>
      </c>
      <c r="Q47" s="919">
        <f t="shared" si="0"/>
        <v>1</v>
      </c>
      <c r="R47" s="976">
        <f t="shared" si="0"/>
        <v>0.56000000000000005</v>
      </c>
      <c r="S47" s="919">
        <f t="shared" si="1"/>
        <v>1</v>
      </c>
      <c r="T47" s="976">
        <f t="shared" si="2"/>
        <v>0.56000000000000005</v>
      </c>
      <c r="U47" s="983">
        <v>6</v>
      </c>
      <c r="V47" s="928">
        <v>5</v>
      </c>
      <c r="W47" s="928">
        <v>-1</v>
      </c>
      <c r="X47" s="981">
        <v>0.83333333333333337</v>
      </c>
      <c r="Y47" s="979"/>
    </row>
    <row r="48" spans="1:25" ht="14.45" customHeight="1" x14ac:dyDescent="0.2">
      <c r="A48" s="947" t="s">
        <v>7132</v>
      </c>
      <c r="B48" s="924">
        <v>1</v>
      </c>
      <c r="C48" s="925">
        <v>2.48</v>
      </c>
      <c r="D48" s="926">
        <v>6</v>
      </c>
      <c r="E48" s="932"/>
      <c r="F48" s="915"/>
      <c r="G48" s="916"/>
      <c r="H48" s="914"/>
      <c r="I48" s="915"/>
      <c r="J48" s="916"/>
      <c r="K48" s="917">
        <v>2.48</v>
      </c>
      <c r="L48" s="914">
        <v>6</v>
      </c>
      <c r="M48" s="914">
        <v>57</v>
      </c>
      <c r="N48" s="918">
        <v>19</v>
      </c>
      <c r="O48" s="914" t="s">
        <v>7053</v>
      </c>
      <c r="P48" s="931" t="s">
        <v>7133</v>
      </c>
      <c r="Q48" s="919">
        <f t="shared" si="0"/>
        <v>-1</v>
      </c>
      <c r="R48" s="976">
        <f t="shared" si="0"/>
        <v>-2.48</v>
      </c>
      <c r="S48" s="919">
        <f t="shared" si="1"/>
        <v>0</v>
      </c>
      <c r="T48" s="976">
        <f t="shared" si="2"/>
        <v>0</v>
      </c>
      <c r="U48" s="983" t="s">
        <v>594</v>
      </c>
      <c r="V48" s="928" t="s">
        <v>594</v>
      </c>
      <c r="W48" s="928" t="s">
        <v>594</v>
      </c>
      <c r="X48" s="981" t="s">
        <v>594</v>
      </c>
      <c r="Y48" s="979"/>
    </row>
    <row r="49" spans="1:25" ht="14.45" customHeight="1" x14ac:dyDescent="0.2">
      <c r="A49" s="947" t="s">
        <v>7134</v>
      </c>
      <c r="B49" s="928"/>
      <c r="C49" s="929"/>
      <c r="D49" s="930"/>
      <c r="E49" s="911">
        <v>1</v>
      </c>
      <c r="F49" s="912">
        <v>0.72</v>
      </c>
      <c r="G49" s="913">
        <v>8</v>
      </c>
      <c r="H49" s="914"/>
      <c r="I49" s="915"/>
      <c r="J49" s="916"/>
      <c r="K49" s="917">
        <v>0.72</v>
      </c>
      <c r="L49" s="914">
        <v>3</v>
      </c>
      <c r="M49" s="914">
        <v>24</v>
      </c>
      <c r="N49" s="918">
        <v>8</v>
      </c>
      <c r="O49" s="914" t="s">
        <v>7053</v>
      </c>
      <c r="P49" s="931" t="s">
        <v>7135</v>
      </c>
      <c r="Q49" s="919">
        <f t="shared" si="0"/>
        <v>0</v>
      </c>
      <c r="R49" s="976">
        <f t="shared" si="0"/>
        <v>0</v>
      </c>
      <c r="S49" s="919">
        <f t="shared" si="1"/>
        <v>-1</v>
      </c>
      <c r="T49" s="976">
        <f t="shared" si="2"/>
        <v>-0.72</v>
      </c>
      <c r="U49" s="983" t="s">
        <v>594</v>
      </c>
      <c r="V49" s="928" t="s">
        <v>594</v>
      </c>
      <c r="W49" s="928" t="s">
        <v>594</v>
      </c>
      <c r="X49" s="981" t="s">
        <v>594</v>
      </c>
      <c r="Y49" s="979"/>
    </row>
    <row r="50" spans="1:25" ht="14.45" customHeight="1" x14ac:dyDescent="0.2">
      <c r="A50" s="947" t="s">
        <v>7136</v>
      </c>
      <c r="B50" s="928">
        <v>1</v>
      </c>
      <c r="C50" s="929">
        <v>0.54</v>
      </c>
      <c r="D50" s="930">
        <v>6</v>
      </c>
      <c r="E50" s="932">
        <v>3</v>
      </c>
      <c r="F50" s="915">
        <v>1.85</v>
      </c>
      <c r="G50" s="916">
        <v>9</v>
      </c>
      <c r="H50" s="911">
        <v>6</v>
      </c>
      <c r="I50" s="912">
        <v>3.23</v>
      </c>
      <c r="J50" s="920">
        <v>13.8</v>
      </c>
      <c r="K50" s="917">
        <v>0.54</v>
      </c>
      <c r="L50" s="914">
        <v>3</v>
      </c>
      <c r="M50" s="914">
        <v>27</v>
      </c>
      <c r="N50" s="918">
        <v>9</v>
      </c>
      <c r="O50" s="914" t="s">
        <v>7053</v>
      </c>
      <c r="P50" s="931" t="s">
        <v>7137</v>
      </c>
      <c r="Q50" s="919">
        <f t="shared" si="0"/>
        <v>5</v>
      </c>
      <c r="R50" s="976">
        <f t="shared" si="0"/>
        <v>2.69</v>
      </c>
      <c r="S50" s="919">
        <f t="shared" si="1"/>
        <v>3</v>
      </c>
      <c r="T50" s="976">
        <f t="shared" si="2"/>
        <v>1.38</v>
      </c>
      <c r="U50" s="983">
        <v>54</v>
      </c>
      <c r="V50" s="928">
        <v>82.800000000000011</v>
      </c>
      <c r="W50" s="928">
        <v>28.800000000000011</v>
      </c>
      <c r="X50" s="981">
        <v>1.5333333333333334</v>
      </c>
      <c r="Y50" s="979">
        <v>30</v>
      </c>
    </row>
    <row r="51" spans="1:25" ht="14.45" customHeight="1" x14ac:dyDescent="0.2">
      <c r="A51" s="948" t="s">
        <v>7138</v>
      </c>
      <c r="B51" s="934">
        <v>1</v>
      </c>
      <c r="C51" s="935">
        <v>0.76</v>
      </c>
      <c r="D51" s="933">
        <v>4</v>
      </c>
      <c r="E51" s="936">
        <v>3</v>
      </c>
      <c r="F51" s="937">
        <v>1.63</v>
      </c>
      <c r="G51" s="921">
        <v>14.3</v>
      </c>
      <c r="H51" s="938">
        <v>7</v>
      </c>
      <c r="I51" s="939">
        <v>3.99</v>
      </c>
      <c r="J51" s="922">
        <v>4.4000000000000004</v>
      </c>
      <c r="K51" s="940">
        <v>0.6</v>
      </c>
      <c r="L51" s="941">
        <v>3</v>
      </c>
      <c r="M51" s="941">
        <v>30</v>
      </c>
      <c r="N51" s="942">
        <v>10</v>
      </c>
      <c r="O51" s="941" t="s">
        <v>7053</v>
      </c>
      <c r="P51" s="943" t="s">
        <v>7139</v>
      </c>
      <c r="Q51" s="944">
        <f t="shared" si="0"/>
        <v>6</v>
      </c>
      <c r="R51" s="977">
        <f t="shared" si="0"/>
        <v>3.2300000000000004</v>
      </c>
      <c r="S51" s="944">
        <f t="shared" si="1"/>
        <v>4</v>
      </c>
      <c r="T51" s="977">
        <f t="shared" si="2"/>
        <v>2.3600000000000003</v>
      </c>
      <c r="U51" s="984">
        <v>70</v>
      </c>
      <c r="V51" s="934">
        <v>30.800000000000004</v>
      </c>
      <c r="W51" s="934">
        <v>-39.199999999999996</v>
      </c>
      <c r="X51" s="982">
        <v>0.44000000000000006</v>
      </c>
      <c r="Y51" s="980"/>
    </row>
    <row r="52" spans="1:25" ht="14.45" customHeight="1" x14ac:dyDescent="0.2">
      <c r="A52" s="948" t="s">
        <v>7140</v>
      </c>
      <c r="B52" s="934">
        <v>3</v>
      </c>
      <c r="C52" s="935">
        <v>2.7</v>
      </c>
      <c r="D52" s="933">
        <v>8</v>
      </c>
      <c r="E52" s="936">
        <v>1</v>
      </c>
      <c r="F52" s="937">
        <v>1</v>
      </c>
      <c r="G52" s="921">
        <v>6</v>
      </c>
      <c r="H52" s="938">
        <v>3</v>
      </c>
      <c r="I52" s="939">
        <v>1.7</v>
      </c>
      <c r="J52" s="922">
        <v>10</v>
      </c>
      <c r="K52" s="940">
        <v>0.86</v>
      </c>
      <c r="L52" s="941">
        <v>4</v>
      </c>
      <c r="M52" s="941">
        <v>36</v>
      </c>
      <c r="N52" s="942">
        <v>12</v>
      </c>
      <c r="O52" s="941" t="s">
        <v>7053</v>
      </c>
      <c r="P52" s="943" t="s">
        <v>7141</v>
      </c>
      <c r="Q52" s="944">
        <f t="shared" si="0"/>
        <v>0</v>
      </c>
      <c r="R52" s="977">
        <f t="shared" si="0"/>
        <v>-1.0000000000000002</v>
      </c>
      <c r="S52" s="944">
        <f t="shared" si="1"/>
        <v>2</v>
      </c>
      <c r="T52" s="977">
        <f t="shared" si="2"/>
        <v>0.7</v>
      </c>
      <c r="U52" s="984">
        <v>36</v>
      </c>
      <c r="V52" s="934">
        <v>30</v>
      </c>
      <c r="W52" s="934">
        <v>-6</v>
      </c>
      <c r="X52" s="982">
        <v>0.83333333333333337</v>
      </c>
      <c r="Y52" s="980">
        <v>15</v>
      </c>
    </row>
    <row r="53" spans="1:25" ht="14.45" customHeight="1" x14ac:dyDescent="0.2">
      <c r="A53" s="947" t="s">
        <v>7142</v>
      </c>
      <c r="B53" s="928">
        <v>6</v>
      </c>
      <c r="C53" s="929">
        <v>2.31</v>
      </c>
      <c r="D53" s="930">
        <v>9.3000000000000007</v>
      </c>
      <c r="E53" s="911">
        <v>12</v>
      </c>
      <c r="F53" s="912">
        <v>4.12</v>
      </c>
      <c r="G53" s="913">
        <v>6.2</v>
      </c>
      <c r="H53" s="914">
        <v>8</v>
      </c>
      <c r="I53" s="915">
        <v>2.65</v>
      </c>
      <c r="J53" s="920">
        <v>5.0999999999999996</v>
      </c>
      <c r="K53" s="917">
        <v>0.33</v>
      </c>
      <c r="L53" s="914">
        <v>1</v>
      </c>
      <c r="M53" s="914">
        <v>12</v>
      </c>
      <c r="N53" s="918">
        <v>4</v>
      </c>
      <c r="O53" s="914" t="s">
        <v>7053</v>
      </c>
      <c r="P53" s="931" t="s">
        <v>7143</v>
      </c>
      <c r="Q53" s="919">
        <f t="shared" si="0"/>
        <v>2</v>
      </c>
      <c r="R53" s="976">
        <f t="shared" si="0"/>
        <v>0.33999999999999986</v>
      </c>
      <c r="S53" s="919">
        <f t="shared" si="1"/>
        <v>-4</v>
      </c>
      <c r="T53" s="976">
        <f t="shared" si="2"/>
        <v>-1.4700000000000002</v>
      </c>
      <c r="U53" s="983">
        <v>32</v>
      </c>
      <c r="V53" s="928">
        <v>40.799999999999997</v>
      </c>
      <c r="W53" s="928">
        <v>8.7999999999999972</v>
      </c>
      <c r="X53" s="981">
        <v>1.2749999999999999</v>
      </c>
      <c r="Y53" s="979">
        <v>13</v>
      </c>
    </row>
    <row r="54" spans="1:25" ht="14.45" customHeight="1" x14ac:dyDescent="0.2">
      <c r="A54" s="948" t="s">
        <v>7144</v>
      </c>
      <c r="B54" s="934">
        <v>16</v>
      </c>
      <c r="C54" s="935">
        <v>7.92</v>
      </c>
      <c r="D54" s="933">
        <v>5.8</v>
      </c>
      <c r="E54" s="938">
        <v>27</v>
      </c>
      <c r="F54" s="939">
        <v>14.62</v>
      </c>
      <c r="G54" s="922">
        <v>9.1</v>
      </c>
      <c r="H54" s="941">
        <v>35</v>
      </c>
      <c r="I54" s="937">
        <v>20.48</v>
      </c>
      <c r="J54" s="923">
        <v>8.9</v>
      </c>
      <c r="K54" s="940">
        <v>0.48</v>
      </c>
      <c r="L54" s="941">
        <v>2</v>
      </c>
      <c r="M54" s="941">
        <v>18</v>
      </c>
      <c r="N54" s="942">
        <v>6</v>
      </c>
      <c r="O54" s="941" t="s">
        <v>7053</v>
      </c>
      <c r="P54" s="943" t="s">
        <v>7145</v>
      </c>
      <c r="Q54" s="944">
        <f t="shared" si="0"/>
        <v>19</v>
      </c>
      <c r="R54" s="977">
        <f t="shared" si="0"/>
        <v>12.56</v>
      </c>
      <c r="S54" s="944">
        <f t="shared" si="1"/>
        <v>8</v>
      </c>
      <c r="T54" s="977">
        <f t="shared" si="2"/>
        <v>5.8600000000000012</v>
      </c>
      <c r="U54" s="984">
        <v>210</v>
      </c>
      <c r="V54" s="934">
        <v>311.5</v>
      </c>
      <c r="W54" s="934">
        <v>101.5</v>
      </c>
      <c r="X54" s="982">
        <v>1.4833333333333334</v>
      </c>
      <c r="Y54" s="980">
        <v>162</v>
      </c>
    </row>
    <row r="55" spans="1:25" ht="14.45" customHeight="1" x14ac:dyDescent="0.2">
      <c r="A55" s="948" t="s">
        <v>7146</v>
      </c>
      <c r="B55" s="934">
        <v>14</v>
      </c>
      <c r="C55" s="935">
        <v>11.27</v>
      </c>
      <c r="D55" s="933">
        <v>13.5</v>
      </c>
      <c r="E55" s="938">
        <v>21</v>
      </c>
      <c r="F55" s="939">
        <v>13.34</v>
      </c>
      <c r="G55" s="922">
        <v>6.3</v>
      </c>
      <c r="H55" s="941">
        <v>10</v>
      </c>
      <c r="I55" s="937">
        <v>6.09</v>
      </c>
      <c r="J55" s="921">
        <v>6.5</v>
      </c>
      <c r="K55" s="940">
        <v>0.6</v>
      </c>
      <c r="L55" s="941">
        <v>2</v>
      </c>
      <c r="M55" s="941">
        <v>21</v>
      </c>
      <c r="N55" s="942">
        <v>7</v>
      </c>
      <c r="O55" s="941" t="s">
        <v>7053</v>
      </c>
      <c r="P55" s="943" t="s">
        <v>7147</v>
      </c>
      <c r="Q55" s="944">
        <f t="shared" si="0"/>
        <v>-4</v>
      </c>
      <c r="R55" s="977">
        <f t="shared" si="0"/>
        <v>-5.18</v>
      </c>
      <c r="S55" s="944">
        <f t="shared" si="1"/>
        <v>-11</v>
      </c>
      <c r="T55" s="977">
        <f t="shared" si="2"/>
        <v>-7.25</v>
      </c>
      <c r="U55" s="984">
        <v>70</v>
      </c>
      <c r="V55" s="934">
        <v>65</v>
      </c>
      <c r="W55" s="934">
        <v>-5</v>
      </c>
      <c r="X55" s="982">
        <v>0.9285714285714286</v>
      </c>
      <c r="Y55" s="980">
        <v>10</v>
      </c>
    </row>
    <row r="56" spans="1:25" ht="14.45" customHeight="1" x14ac:dyDescent="0.2">
      <c r="A56" s="947" t="s">
        <v>7148</v>
      </c>
      <c r="B56" s="924">
        <v>1</v>
      </c>
      <c r="C56" s="925">
        <v>0.65</v>
      </c>
      <c r="D56" s="926">
        <v>6</v>
      </c>
      <c r="E56" s="932"/>
      <c r="F56" s="915"/>
      <c r="G56" s="916"/>
      <c r="H56" s="914"/>
      <c r="I56" s="915"/>
      <c r="J56" s="916"/>
      <c r="K56" s="917">
        <v>0.65</v>
      </c>
      <c r="L56" s="914">
        <v>3</v>
      </c>
      <c r="M56" s="914">
        <v>30</v>
      </c>
      <c r="N56" s="918">
        <v>10</v>
      </c>
      <c r="O56" s="914" t="s">
        <v>7053</v>
      </c>
      <c r="P56" s="931" t="s">
        <v>7149</v>
      </c>
      <c r="Q56" s="919">
        <f t="shared" si="0"/>
        <v>-1</v>
      </c>
      <c r="R56" s="976">
        <f t="shared" si="0"/>
        <v>-0.65</v>
      </c>
      <c r="S56" s="919">
        <f t="shared" si="1"/>
        <v>0</v>
      </c>
      <c r="T56" s="976">
        <f t="shared" si="2"/>
        <v>0</v>
      </c>
      <c r="U56" s="983" t="s">
        <v>594</v>
      </c>
      <c r="V56" s="928" t="s">
        <v>594</v>
      </c>
      <c r="W56" s="928" t="s">
        <v>594</v>
      </c>
      <c r="X56" s="981" t="s">
        <v>594</v>
      </c>
      <c r="Y56" s="979"/>
    </row>
    <row r="57" spans="1:25" ht="14.45" customHeight="1" x14ac:dyDescent="0.2">
      <c r="A57" s="947" t="s">
        <v>7150</v>
      </c>
      <c r="B57" s="928"/>
      <c r="C57" s="929"/>
      <c r="D57" s="930"/>
      <c r="E57" s="932">
        <v>1</v>
      </c>
      <c r="F57" s="915">
        <v>0.34</v>
      </c>
      <c r="G57" s="916">
        <v>11</v>
      </c>
      <c r="H57" s="911">
        <v>2</v>
      </c>
      <c r="I57" s="912">
        <v>0.87</v>
      </c>
      <c r="J57" s="913">
        <v>3</v>
      </c>
      <c r="K57" s="917">
        <v>0.34</v>
      </c>
      <c r="L57" s="914">
        <v>2</v>
      </c>
      <c r="M57" s="914">
        <v>15</v>
      </c>
      <c r="N57" s="918">
        <v>5</v>
      </c>
      <c r="O57" s="914" t="s">
        <v>7053</v>
      </c>
      <c r="P57" s="931" t="s">
        <v>7151</v>
      </c>
      <c r="Q57" s="919">
        <f t="shared" si="0"/>
        <v>2</v>
      </c>
      <c r="R57" s="976">
        <f t="shared" si="0"/>
        <v>0.87</v>
      </c>
      <c r="S57" s="919">
        <f t="shared" si="1"/>
        <v>1</v>
      </c>
      <c r="T57" s="976">
        <f t="shared" si="2"/>
        <v>0.53</v>
      </c>
      <c r="U57" s="983">
        <v>10</v>
      </c>
      <c r="V57" s="928">
        <v>6</v>
      </c>
      <c r="W57" s="928">
        <v>-4</v>
      </c>
      <c r="X57" s="981">
        <v>0.6</v>
      </c>
      <c r="Y57" s="979"/>
    </row>
    <row r="58" spans="1:25" ht="14.45" customHeight="1" x14ac:dyDescent="0.2">
      <c r="A58" s="948" t="s">
        <v>7152</v>
      </c>
      <c r="B58" s="934">
        <v>1</v>
      </c>
      <c r="C58" s="935">
        <v>0.48</v>
      </c>
      <c r="D58" s="933">
        <v>5</v>
      </c>
      <c r="E58" s="936"/>
      <c r="F58" s="937"/>
      <c r="G58" s="921"/>
      <c r="H58" s="938"/>
      <c r="I58" s="939"/>
      <c r="J58" s="922"/>
      <c r="K58" s="940">
        <v>0.48</v>
      </c>
      <c r="L58" s="941">
        <v>3</v>
      </c>
      <c r="M58" s="941">
        <v>24</v>
      </c>
      <c r="N58" s="942">
        <v>8</v>
      </c>
      <c r="O58" s="941" t="s">
        <v>7053</v>
      </c>
      <c r="P58" s="943" t="s">
        <v>7153</v>
      </c>
      <c r="Q58" s="944">
        <f t="shared" si="0"/>
        <v>-1</v>
      </c>
      <c r="R58" s="977">
        <f t="shared" si="0"/>
        <v>-0.48</v>
      </c>
      <c r="S58" s="944">
        <f t="shared" si="1"/>
        <v>0</v>
      </c>
      <c r="T58" s="977">
        <f t="shared" si="2"/>
        <v>0</v>
      </c>
      <c r="U58" s="984" t="s">
        <v>594</v>
      </c>
      <c r="V58" s="934" t="s">
        <v>594</v>
      </c>
      <c r="W58" s="934" t="s">
        <v>594</v>
      </c>
      <c r="X58" s="982" t="s">
        <v>594</v>
      </c>
      <c r="Y58" s="980"/>
    </row>
    <row r="59" spans="1:25" ht="14.45" customHeight="1" x14ac:dyDescent="0.2">
      <c r="A59" s="948" t="s">
        <v>7154</v>
      </c>
      <c r="B59" s="934"/>
      <c r="C59" s="935"/>
      <c r="D59" s="933"/>
      <c r="E59" s="936"/>
      <c r="F59" s="937"/>
      <c r="G59" s="921"/>
      <c r="H59" s="938">
        <v>1</v>
      </c>
      <c r="I59" s="939">
        <v>0.53</v>
      </c>
      <c r="J59" s="923">
        <v>10</v>
      </c>
      <c r="K59" s="940">
        <v>0.53</v>
      </c>
      <c r="L59" s="941">
        <v>3</v>
      </c>
      <c r="M59" s="941">
        <v>24</v>
      </c>
      <c r="N59" s="942">
        <v>8</v>
      </c>
      <c r="O59" s="941" t="s">
        <v>7053</v>
      </c>
      <c r="P59" s="943" t="s">
        <v>7155</v>
      </c>
      <c r="Q59" s="944">
        <f t="shared" si="0"/>
        <v>1</v>
      </c>
      <c r="R59" s="977">
        <f t="shared" si="0"/>
        <v>0.53</v>
      </c>
      <c r="S59" s="944">
        <f t="shared" si="1"/>
        <v>1</v>
      </c>
      <c r="T59" s="977">
        <f t="shared" si="2"/>
        <v>0.53</v>
      </c>
      <c r="U59" s="984">
        <v>8</v>
      </c>
      <c r="V59" s="934">
        <v>10</v>
      </c>
      <c r="W59" s="934">
        <v>2</v>
      </c>
      <c r="X59" s="982">
        <v>1.25</v>
      </c>
      <c r="Y59" s="980">
        <v>2</v>
      </c>
    </row>
    <row r="60" spans="1:25" ht="14.45" customHeight="1" x14ac:dyDescent="0.2">
      <c r="A60" s="947" t="s">
        <v>7156</v>
      </c>
      <c r="B60" s="928"/>
      <c r="C60" s="929"/>
      <c r="D60" s="930"/>
      <c r="E60" s="911">
        <v>1</v>
      </c>
      <c r="F60" s="912">
        <v>0.8</v>
      </c>
      <c r="G60" s="913">
        <v>3</v>
      </c>
      <c r="H60" s="914"/>
      <c r="I60" s="915"/>
      <c r="J60" s="916"/>
      <c r="K60" s="917">
        <v>0.53</v>
      </c>
      <c r="L60" s="914">
        <v>3</v>
      </c>
      <c r="M60" s="914">
        <v>24</v>
      </c>
      <c r="N60" s="918">
        <v>8</v>
      </c>
      <c r="O60" s="914" t="s">
        <v>7053</v>
      </c>
      <c r="P60" s="931" t="s">
        <v>7157</v>
      </c>
      <c r="Q60" s="919">
        <f t="shared" si="0"/>
        <v>0</v>
      </c>
      <c r="R60" s="976">
        <f t="shared" si="0"/>
        <v>0</v>
      </c>
      <c r="S60" s="919">
        <f t="shared" si="1"/>
        <v>-1</v>
      </c>
      <c r="T60" s="976">
        <f t="shared" si="2"/>
        <v>-0.8</v>
      </c>
      <c r="U60" s="983" t="s">
        <v>594</v>
      </c>
      <c r="V60" s="928" t="s">
        <v>594</v>
      </c>
      <c r="W60" s="928" t="s">
        <v>594</v>
      </c>
      <c r="X60" s="981" t="s">
        <v>594</v>
      </c>
      <c r="Y60" s="979"/>
    </row>
    <row r="61" spans="1:25" ht="14.45" customHeight="1" x14ac:dyDescent="0.2">
      <c r="A61" s="947" t="s">
        <v>7158</v>
      </c>
      <c r="B61" s="928"/>
      <c r="C61" s="929"/>
      <c r="D61" s="930"/>
      <c r="E61" s="932"/>
      <c r="F61" s="915"/>
      <c r="G61" s="916"/>
      <c r="H61" s="911">
        <v>1</v>
      </c>
      <c r="I61" s="912">
        <v>0.48</v>
      </c>
      <c r="J61" s="913">
        <v>2</v>
      </c>
      <c r="K61" s="917">
        <v>0.48</v>
      </c>
      <c r="L61" s="914">
        <v>2</v>
      </c>
      <c r="M61" s="914">
        <v>21</v>
      </c>
      <c r="N61" s="918">
        <v>7</v>
      </c>
      <c r="O61" s="914" t="s">
        <v>7053</v>
      </c>
      <c r="P61" s="931" t="s">
        <v>7159</v>
      </c>
      <c r="Q61" s="919">
        <f t="shared" si="0"/>
        <v>1</v>
      </c>
      <c r="R61" s="976">
        <f t="shared" si="0"/>
        <v>0.48</v>
      </c>
      <c r="S61" s="919">
        <f t="shared" si="1"/>
        <v>1</v>
      </c>
      <c r="T61" s="976">
        <f t="shared" si="2"/>
        <v>0.48</v>
      </c>
      <c r="U61" s="983">
        <v>7</v>
      </c>
      <c r="V61" s="928">
        <v>2</v>
      </c>
      <c r="W61" s="928">
        <v>-5</v>
      </c>
      <c r="X61" s="981">
        <v>0.2857142857142857</v>
      </c>
      <c r="Y61" s="979"/>
    </row>
    <row r="62" spans="1:25" ht="14.45" customHeight="1" x14ac:dyDescent="0.2">
      <c r="A62" s="948" t="s">
        <v>7160</v>
      </c>
      <c r="B62" s="934"/>
      <c r="C62" s="935"/>
      <c r="D62" s="933"/>
      <c r="E62" s="936"/>
      <c r="F62" s="937"/>
      <c r="G62" s="921"/>
      <c r="H62" s="938">
        <v>1</v>
      </c>
      <c r="I62" s="939">
        <v>1.05</v>
      </c>
      <c r="J62" s="923">
        <v>16</v>
      </c>
      <c r="K62" s="940">
        <v>0.87</v>
      </c>
      <c r="L62" s="941">
        <v>3</v>
      </c>
      <c r="M62" s="941">
        <v>30</v>
      </c>
      <c r="N62" s="942">
        <v>10</v>
      </c>
      <c r="O62" s="941" t="s">
        <v>7053</v>
      </c>
      <c r="P62" s="943" t="s">
        <v>7161</v>
      </c>
      <c r="Q62" s="944">
        <f t="shared" si="0"/>
        <v>1</v>
      </c>
      <c r="R62" s="977">
        <f t="shared" si="0"/>
        <v>1.05</v>
      </c>
      <c r="S62" s="944">
        <f t="shared" si="1"/>
        <v>1</v>
      </c>
      <c r="T62" s="977">
        <f t="shared" si="2"/>
        <v>1.05</v>
      </c>
      <c r="U62" s="984">
        <v>10</v>
      </c>
      <c r="V62" s="934">
        <v>16</v>
      </c>
      <c r="W62" s="934">
        <v>6</v>
      </c>
      <c r="X62" s="982">
        <v>1.6</v>
      </c>
      <c r="Y62" s="980">
        <v>6</v>
      </c>
    </row>
    <row r="63" spans="1:25" ht="14.45" customHeight="1" x14ac:dyDescent="0.2">
      <c r="A63" s="947" t="s">
        <v>7162</v>
      </c>
      <c r="B63" s="928"/>
      <c r="C63" s="929"/>
      <c r="D63" s="930"/>
      <c r="E63" s="932"/>
      <c r="F63" s="915"/>
      <c r="G63" s="916"/>
      <c r="H63" s="911">
        <v>1</v>
      </c>
      <c r="I63" s="912">
        <v>3.1</v>
      </c>
      <c r="J63" s="920">
        <v>12</v>
      </c>
      <c r="K63" s="917">
        <v>2.96</v>
      </c>
      <c r="L63" s="914">
        <v>4</v>
      </c>
      <c r="M63" s="914">
        <v>33</v>
      </c>
      <c r="N63" s="918">
        <v>11</v>
      </c>
      <c r="O63" s="914" t="s">
        <v>7053</v>
      </c>
      <c r="P63" s="931" t="s">
        <v>7163</v>
      </c>
      <c r="Q63" s="919">
        <f t="shared" si="0"/>
        <v>1</v>
      </c>
      <c r="R63" s="976">
        <f t="shared" si="0"/>
        <v>3.1</v>
      </c>
      <c r="S63" s="919">
        <f t="shared" si="1"/>
        <v>1</v>
      </c>
      <c r="T63" s="976">
        <f t="shared" si="2"/>
        <v>3.1</v>
      </c>
      <c r="U63" s="983">
        <v>11</v>
      </c>
      <c r="V63" s="928">
        <v>12</v>
      </c>
      <c r="W63" s="928">
        <v>1</v>
      </c>
      <c r="X63" s="981">
        <v>1.0909090909090908</v>
      </c>
      <c r="Y63" s="979">
        <v>1</v>
      </c>
    </row>
    <row r="64" spans="1:25" ht="14.45" customHeight="1" x14ac:dyDescent="0.2">
      <c r="A64" s="947" t="s">
        <v>7164</v>
      </c>
      <c r="B64" s="924">
        <v>1</v>
      </c>
      <c r="C64" s="925">
        <v>1.91</v>
      </c>
      <c r="D64" s="926">
        <v>3</v>
      </c>
      <c r="E64" s="932"/>
      <c r="F64" s="915"/>
      <c r="G64" s="916"/>
      <c r="H64" s="914"/>
      <c r="I64" s="915"/>
      <c r="J64" s="916"/>
      <c r="K64" s="917">
        <v>1.91</v>
      </c>
      <c r="L64" s="914">
        <v>3</v>
      </c>
      <c r="M64" s="914">
        <v>30</v>
      </c>
      <c r="N64" s="918">
        <v>10</v>
      </c>
      <c r="O64" s="914" t="s">
        <v>7053</v>
      </c>
      <c r="P64" s="931" t="s">
        <v>7165</v>
      </c>
      <c r="Q64" s="919">
        <f t="shared" si="0"/>
        <v>-1</v>
      </c>
      <c r="R64" s="976">
        <f t="shared" si="0"/>
        <v>-1.91</v>
      </c>
      <c r="S64" s="919">
        <f t="shared" si="1"/>
        <v>0</v>
      </c>
      <c r="T64" s="976">
        <f t="shared" si="2"/>
        <v>0</v>
      </c>
      <c r="U64" s="983" t="s">
        <v>594</v>
      </c>
      <c r="V64" s="928" t="s">
        <v>594</v>
      </c>
      <c r="W64" s="928" t="s">
        <v>594</v>
      </c>
      <c r="X64" s="981" t="s">
        <v>594</v>
      </c>
      <c r="Y64" s="979"/>
    </row>
    <row r="65" spans="1:25" ht="14.45" customHeight="1" x14ac:dyDescent="0.2">
      <c r="A65" s="948" t="s">
        <v>7166</v>
      </c>
      <c r="B65" s="945">
        <v>1</v>
      </c>
      <c r="C65" s="946">
        <v>3.32</v>
      </c>
      <c r="D65" s="927">
        <v>5</v>
      </c>
      <c r="E65" s="936"/>
      <c r="F65" s="937"/>
      <c r="G65" s="921"/>
      <c r="H65" s="941">
        <v>1</v>
      </c>
      <c r="I65" s="937">
        <v>2.71</v>
      </c>
      <c r="J65" s="921">
        <v>4</v>
      </c>
      <c r="K65" s="940">
        <v>3.32</v>
      </c>
      <c r="L65" s="941">
        <v>5</v>
      </c>
      <c r="M65" s="941">
        <v>45</v>
      </c>
      <c r="N65" s="942">
        <v>15</v>
      </c>
      <c r="O65" s="941" t="s">
        <v>7053</v>
      </c>
      <c r="P65" s="943" t="s">
        <v>7167</v>
      </c>
      <c r="Q65" s="944">
        <f t="shared" si="0"/>
        <v>0</v>
      </c>
      <c r="R65" s="977">
        <f t="shared" si="0"/>
        <v>-0.60999999999999988</v>
      </c>
      <c r="S65" s="944">
        <f t="shared" si="1"/>
        <v>1</v>
      </c>
      <c r="T65" s="977">
        <f t="shared" si="2"/>
        <v>2.71</v>
      </c>
      <c r="U65" s="984">
        <v>15</v>
      </c>
      <c r="V65" s="934">
        <v>4</v>
      </c>
      <c r="W65" s="934">
        <v>-11</v>
      </c>
      <c r="X65" s="982">
        <v>0.26666666666666666</v>
      </c>
      <c r="Y65" s="980"/>
    </row>
    <row r="66" spans="1:25" ht="14.45" customHeight="1" x14ac:dyDescent="0.2">
      <c r="A66" s="947" t="s">
        <v>7168</v>
      </c>
      <c r="B66" s="924">
        <v>1</v>
      </c>
      <c r="C66" s="925">
        <v>0.99</v>
      </c>
      <c r="D66" s="926">
        <v>5</v>
      </c>
      <c r="E66" s="932"/>
      <c r="F66" s="915"/>
      <c r="G66" s="916"/>
      <c r="H66" s="914"/>
      <c r="I66" s="915"/>
      <c r="J66" s="916"/>
      <c r="K66" s="917">
        <v>0.99</v>
      </c>
      <c r="L66" s="914">
        <v>1</v>
      </c>
      <c r="M66" s="914">
        <v>12</v>
      </c>
      <c r="N66" s="918">
        <v>4</v>
      </c>
      <c r="O66" s="914" t="s">
        <v>7053</v>
      </c>
      <c r="P66" s="931" t="s">
        <v>7169</v>
      </c>
      <c r="Q66" s="919">
        <f t="shared" si="0"/>
        <v>-1</v>
      </c>
      <c r="R66" s="976">
        <f t="shared" si="0"/>
        <v>-0.99</v>
      </c>
      <c r="S66" s="919">
        <f t="shared" si="1"/>
        <v>0</v>
      </c>
      <c r="T66" s="976">
        <f t="shared" si="2"/>
        <v>0</v>
      </c>
      <c r="U66" s="983" t="s">
        <v>594</v>
      </c>
      <c r="V66" s="928" t="s">
        <v>594</v>
      </c>
      <c r="W66" s="928" t="s">
        <v>594</v>
      </c>
      <c r="X66" s="981" t="s">
        <v>594</v>
      </c>
      <c r="Y66" s="979"/>
    </row>
    <row r="67" spans="1:25" ht="14.45" customHeight="1" x14ac:dyDescent="0.2">
      <c r="A67" s="948" t="s">
        <v>7170</v>
      </c>
      <c r="B67" s="945"/>
      <c r="C67" s="946"/>
      <c r="D67" s="927"/>
      <c r="E67" s="936"/>
      <c r="F67" s="937"/>
      <c r="G67" s="921"/>
      <c r="H67" s="941">
        <v>1</v>
      </c>
      <c r="I67" s="937">
        <v>2.7</v>
      </c>
      <c r="J67" s="923">
        <v>29</v>
      </c>
      <c r="K67" s="940">
        <v>1.2</v>
      </c>
      <c r="L67" s="941">
        <v>2</v>
      </c>
      <c r="M67" s="941">
        <v>18</v>
      </c>
      <c r="N67" s="942">
        <v>6</v>
      </c>
      <c r="O67" s="941" t="s">
        <v>7053</v>
      </c>
      <c r="P67" s="943" t="s">
        <v>7169</v>
      </c>
      <c r="Q67" s="944">
        <f t="shared" si="0"/>
        <v>1</v>
      </c>
      <c r="R67" s="977">
        <f t="shared" si="0"/>
        <v>2.7</v>
      </c>
      <c r="S67" s="944">
        <f t="shared" si="1"/>
        <v>1</v>
      </c>
      <c r="T67" s="977">
        <f t="shared" si="2"/>
        <v>2.7</v>
      </c>
      <c r="U67" s="984">
        <v>6</v>
      </c>
      <c r="V67" s="934">
        <v>29</v>
      </c>
      <c r="W67" s="934">
        <v>23</v>
      </c>
      <c r="X67" s="982">
        <v>4.833333333333333</v>
      </c>
      <c r="Y67" s="980">
        <v>23</v>
      </c>
    </row>
    <row r="68" spans="1:25" ht="14.45" customHeight="1" x14ac:dyDescent="0.2">
      <c r="A68" s="948" t="s">
        <v>7171</v>
      </c>
      <c r="B68" s="945">
        <v>1</v>
      </c>
      <c r="C68" s="946">
        <v>1.88</v>
      </c>
      <c r="D68" s="927">
        <v>13</v>
      </c>
      <c r="E68" s="936"/>
      <c r="F68" s="937"/>
      <c r="G68" s="921"/>
      <c r="H68" s="941"/>
      <c r="I68" s="937"/>
      <c r="J68" s="921"/>
      <c r="K68" s="940">
        <v>1.88</v>
      </c>
      <c r="L68" s="941">
        <v>4</v>
      </c>
      <c r="M68" s="941">
        <v>33</v>
      </c>
      <c r="N68" s="942">
        <v>11</v>
      </c>
      <c r="O68" s="941" t="s">
        <v>7053</v>
      </c>
      <c r="P68" s="943" t="s">
        <v>7169</v>
      </c>
      <c r="Q68" s="944">
        <f t="shared" si="0"/>
        <v>-1</v>
      </c>
      <c r="R68" s="977">
        <f t="shared" si="0"/>
        <v>-1.88</v>
      </c>
      <c r="S68" s="944">
        <f t="shared" si="1"/>
        <v>0</v>
      </c>
      <c r="T68" s="977">
        <f t="shared" si="2"/>
        <v>0</v>
      </c>
      <c r="U68" s="984" t="s">
        <v>594</v>
      </c>
      <c r="V68" s="934" t="s">
        <v>594</v>
      </c>
      <c r="W68" s="934" t="s">
        <v>594</v>
      </c>
      <c r="X68" s="982" t="s">
        <v>594</v>
      </c>
      <c r="Y68" s="980"/>
    </row>
    <row r="69" spans="1:25" ht="14.45" customHeight="1" x14ac:dyDescent="0.2">
      <c r="A69" s="947" t="s">
        <v>7172</v>
      </c>
      <c r="B69" s="924">
        <v>1</v>
      </c>
      <c r="C69" s="925">
        <v>4.6100000000000003</v>
      </c>
      <c r="D69" s="926">
        <v>53</v>
      </c>
      <c r="E69" s="932"/>
      <c r="F69" s="915"/>
      <c r="G69" s="916"/>
      <c r="H69" s="914"/>
      <c r="I69" s="915"/>
      <c r="J69" s="916"/>
      <c r="K69" s="917">
        <v>0.79</v>
      </c>
      <c r="L69" s="914">
        <v>2</v>
      </c>
      <c r="M69" s="914">
        <v>15</v>
      </c>
      <c r="N69" s="918">
        <v>5</v>
      </c>
      <c r="O69" s="914" t="s">
        <v>7053</v>
      </c>
      <c r="P69" s="931" t="s">
        <v>7173</v>
      </c>
      <c r="Q69" s="919">
        <f t="shared" si="0"/>
        <v>-1</v>
      </c>
      <c r="R69" s="976">
        <f t="shared" si="0"/>
        <v>-4.6100000000000003</v>
      </c>
      <c r="S69" s="919">
        <f t="shared" si="1"/>
        <v>0</v>
      </c>
      <c r="T69" s="976">
        <f t="shared" si="2"/>
        <v>0</v>
      </c>
      <c r="U69" s="983" t="s">
        <v>594</v>
      </c>
      <c r="V69" s="928" t="s">
        <v>594</v>
      </c>
      <c r="W69" s="928" t="s">
        <v>594</v>
      </c>
      <c r="X69" s="981" t="s">
        <v>594</v>
      </c>
      <c r="Y69" s="979"/>
    </row>
    <row r="70" spans="1:25" ht="14.45" customHeight="1" x14ac:dyDescent="0.2">
      <c r="A70" s="947" t="s">
        <v>7174</v>
      </c>
      <c r="B70" s="924">
        <v>7</v>
      </c>
      <c r="C70" s="925">
        <v>3.24</v>
      </c>
      <c r="D70" s="926">
        <v>5.3</v>
      </c>
      <c r="E70" s="932">
        <v>8</v>
      </c>
      <c r="F70" s="915">
        <v>3.86</v>
      </c>
      <c r="G70" s="916">
        <v>7.6</v>
      </c>
      <c r="H70" s="914">
        <v>8</v>
      </c>
      <c r="I70" s="915">
        <v>4.79</v>
      </c>
      <c r="J70" s="920">
        <v>10.1</v>
      </c>
      <c r="K70" s="917">
        <v>0.46</v>
      </c>
      <c r="L70" s="914">
        <v>2</v>
      </c>
      <c r="M70" s="914">
        <v>18</v>
      </c>
      <c r="N70" s="918">
        <v>6</v>
      </c>
      <c r="O70" s="914" t="s">
        <v>7053</v>
      </c>
      <c r="P70" s="931" t="s">
        <v>7175</v>
      </c>
      <c r="Q70" s="919">
        <f t="shared" ref="Q70:R113" si="3">H70-B70</f>
        <v>1</v>
      </c>
      <c r="R70" s="976">
        <f t="shared" si="3"/>
        <v>1.5499999999999998</v>
      </c>
      <c r="S70" s="919">
        <f t="shared" ref="S70:S113" si="4">H70-E70</f>
        <v>0</v>
      </c>
      <c r="T70" s="976">
        <f t="shared" ref="T70:T113" si="5">I70-F70</f>
        <v>0.93000000000000016</v>
      </c>
      <c r="U70" s="983">
        <v>48</v>
      </c>
      <c r="V70" s="928">
        <v>80.8</v>
      </c>
      <c r="W70" s="928">
        <v>32.799999999999997</v>
      </c>
      <c r="X70" s="981">
        <v>1.6833333333333333</v>
      </c>
      <c r="Y70" s="979">
        <v>41</v>
      </c>
    </row>
    <row r="71" spans="1:25" ht="14.45" customHeight="1" x14ac:dyDescent="0.2">
      <c r="A71" s="948" t="s">
        <v>7176</v>
      </c>
      <c r="B71" s="945">
        <v>21</v>
      </c>
      <c r="C71" s="946">
        <v>13.97</v>
      </c>
      <c r="D71" s="927">
        <v>8.4</v>
      </c>
      <c r="E71" s="936">
        <v>25</v>
      </c>
      <c r="F71" s="937">
        <v>15.58</v>
      </c>
      <c r="G71" s="921">
        <v>6.8</v>
      </c>
      <c r="H71" s="941">
        <v>23</v>
      </c>
      <c r="I71" s="937">
        <v>15.42</v>
      </c>
      <c r="J71" s="923">
        <v>10.5</v>
      </c>
      <c r="K71" s="940">
        <v>0.65</v>
      </c>
      <c r="L71" s="941">
        <v>3</v>
      </c>
      <c r="M71" s="941">
        <v>24</v>
      </c>
      <c r="N71" s="942">
        <v>8</v>
      </c>
      <c r="O71" s="941" t="s">
        <v>7053</v>
      </c>
      <c r="P71" s="943" t="s">
        <v>7175</v>
      </c>
      <c r="Q71" s="944">
        <f t="shared" si="3"/>
        <v>2</v>
      </c>
      <c r="R71" s="977">
        <f t="shared" si="3"/>
        <v>1.4499999999999993</v>
      </c>
      <c r="S71" s="944">
        <f t="shared" si="4"/>
        <v>-2</v>
      </c>
      <c r="T71" s="977">
        <f t="shared" si="5"/>
        <v>-0.16000000000000014</v>
      </c>
      <c r="U71" s="984">
        <v>184</v>
      </c>
      <c r="V71" s="934">
        <v>241.5</v>
      </c>
      <c r="W71" s="934">
        <v>57.5</v>
      </c>
      <c r="X71" s="982">
        <v>1.3125</v>
      </c>
      <c r="Y71" s="980">
        <v>78</v>
      </c>
    </row>
    <row r="72" spans="1:25" ht="14.45" customHeight="1" x14ac:dyDescent="0.2">
      <c r="A72" s="948" t="s">
        <v>7177</v>
      </c>
      <c r="B72" s="945">
        <v>35</v>
      </c>
      <c r="C72" s="946">
        <v>34.450000000000003</v>
      </c>
      <c r="D72" s="927">
        <v>7.8</v>
      </c>
      <c r="E72" s="936">
        <v>14</v>
      </c>
      <c r="F72" s="937">
        <v>16.100000000000001</v>
      </c>
      <c r="G72" s="921">
        <v>7.8</v>
      </c>
      <c r="H72" s="941">
        <v>21</v>
      </c>
      <c r="I72" s="937">
        <v>21.85</v>
      </c>
      <c r="J72" s="921">
        <v>9.1999999999999993</v>
      </c>
      <c r="K72" s="940">
        <v>1</v>
      </c>
      <c r="L72" s="941">
        <v>3</v>
      </c>
      <c r="M72" s="941">
        <v>30</v>
      </c>
      <c r="N72" s="942">
        <v>10</v>
      </c>
      <c r="O72" s="941" t="s">
        <v>7053</v>
      </c>
      <c r="P72" s="943" t="s">
        <v>7175</v>
      </c>
      <c r="Q72" s="944">
        <f t="shared" si="3"/>
        <v>-14</v>
      </c>
      <c r="R72" s="977">
        <f t="shared" si="3"/>
        <v>-12.600000000000001</v>
      </c>
      <c r="S72" s="944">
        <f t="shared" si="4"/>
        <v>7</v>
      </c>
      <c r="T72" s="977">
        <f t="shared" si="5"/>
        <v>5.75</v>
      </c>
      <c r="U72" s="984">
        <v>210</v>
      </c>
      <c r="V72" s="934">
        <v>193.2</v>
      </c>
      <c r="W72" s="934">
        <v>-16.800000000000011</v>
      </c>
      <c r="X72" s="982">
        <v>0.91999999999999993</v>
      </c>
      <c r="Y72" s="980">
        <v>43</v>
      </c>
    </row>
    <row r="73" spans="1:25" ht="14.45" customHeight="1" x14ac:dyDescent="0.2">
      <c r="A73" s="947" t="s">
        <v>7178</v>
      </c>
      <c r="B73" s="928"/>
      <c r="C73" s="929"/>
      <c r="D73" s="930"/>
      <c r="E73" s="932"/>
      <c r="F73" s="915"/>
      <c r="G73" s="916"/>
      <c r="H73" s="911">
        <v>1</v>
      </c>
      <c r="I73" s="912">
        <v>2.62</v>
      </c>
      <c r="J73" s="920">
        <v>24</v>
      </c>
      <c r="K73" s="917">
        <v>2.62</v>
      </c>
      <c r="L73" s="914">
        <v>4</v>
      </c>
      <c r="M73" s="914">
        <v>39</v>
      </c>
      <c r="N73" s="918">
        <v>13</v>
      </c>
      <c r="O73" s="914" t="s">
        <v>7053</v>
      </c>
      <c r="P73" s="931" t="s">
        <v>7179</v>
      </c>
      <c r="Q73" s="919">
        <f t="shared" si="3"/>
        <v>1</v>
      </c>
      <c r="R73" s="976">
        <f t="shared" si="3"/>
        <v>2.62</v>
      </c>
      <c r="S73" s="919">
        <f t="shared" si="4"/>
        <v>1</v>
      </c>
      <c r="T73" s="976">
        <f t="shared" si="5"/>
        <v>2.62</v>
      </c>
      <c r="U73" s="983">
        <v>13</v>
      </c>
      <c r="V73" s="928">
        <v>24</v>
      </c>
      <c r="W73" s="928">
        <v>11</v>
      </c>
      <c r="X73" s="981">
        <v>1.8461538461538463</v>
      </c>
      <c r="Y73" s="979">
        <v>11</v>
      </c>
    </row>
    <row r="74" spans="1:25" ht="14.45" customHeight="1" x14ac:dyDescent="0.2">
      <c r="A74" s="947" t="s">
        <v>7180</v>
      </c>
      <c r="B74" s="924">
        <v>7</v>
      </c>
      <c r="C74" s="925">
        <v>3.42</v>
      </c>
      <c r="D74" s="926">
        <v>5.7</v>
      </c>
      <c r="E74" s="932">
        <v>1</v>
      </c>
      <c r="F74" s="915">
        <v>0.32</v>
      </c>
      <c r="G74" s="916">
        <v>2</v>
      </c>
      <c r="H74" s="914">
        <v>4</v>
      </c>
      <c r="I74" s="915">
        <v>1.41</v>
      </c>
      <c r="J74" s="920">
        <v>7.3</v>
      </c>
      <c r="K74" s="917">
        <v>0.32</v>
      </c>
      <c r="L74" s="914">
        <v>1</v>
      </c>
      <c r="M74" s="914">
        <v>9</v>
      </c>
      <c r="N74" s="918">
        <v>3</v>
      </c>
      <c r="O74" s="914" t="s">
        <v>7053</v>
      </c>
      <c r="P74" s="931" t="s">
        <v>7181</v>
      </c>
      <c r="Q74" s="919">
        <f t="shared" si="3"/>
        <v>-3</v>
      </c>
      <c r="R74" s="976">
        <f t="shared" si="3"/>
        <v>-2.0099999999999998</v>
      </c>
      <c r="S74" s="919">
        <f t="shared" si="4"/>
        <v>3</v>
      </c>
      <c r="T74" s="976">
        <f t="shared" si="5"/>
        <v>1.0899999999999999</v>
      </c>
      <c r="U74" s="983">
        <v>12</v>
      </c>
      <c r="V74" s="928">
        <v>29.2</v>
      </c>
      <c r="W74" s="928">
        <v>17.2</v>
      </c>
      <c r="X74" s="981">
        <v>2.4333333333333331</v>
      </c>
      <c r="Y74" s="979">
        <v>17</v>
      </c>
    </row>
    <row r="75" spans="1:25" ht="14.45" customHeight="1" x14ac:dyDescent="0.2">
      <c r="A75" s="948" t="s">
        <v>7182</v>
      </c>
      <c r="B75" s="945">
        <v>13</v>
      </c>
      <c r="C75" s="946">
        <v>6.92</v>
      </c>
      <c r="D75" s="927">
        <v>6</v>
      </c>
      <c r="E75" s="936">
        <v>13</v>
      </c>
      <c r="F75" s="937">
        <v>6.87</v>
      </c>
      <c r="G75" s="921">
        <v>8</v>
      </c>
      <c r="H75" s="941">
        <v>10</v>
      </c>
      <c r="I75" s="937">
        <v>5.62</v>
      </c>
      <c r="J75" s="921">
        <v>5.2</v>
      </c>
      <c r="K75" s="940">
        <v>0.53</v>
      </c>
      <c r="L75" s="941">
        <v>2</v>
      </c>
      <c r="M75" s="941">
        <v>18</v>
      </c>
      <c r="N75" s="942">
        <v>6</v>
      </c>
      <c r="O75" s="941" t="s">
        <v>7053</v>
      </c>
      <c r="P75" s="943" t="s">
        <v>7183</v>
      </c>
      <c r="Q75" s="944">
        <f t="shared" si="3"/>
        <v>-3</v>
      </c>
      <c r="R75" s="977">
        <f t="shared" si="3"/>
        <v>-1.2999999999999998</v>
      </c>
      <c r="S75" s="944">
        <f t="shared" si="4"/>
        <v>-3</v>
      </c>
      <c r="T75" s="977">
        <f t="shared" si="5"/>
        <v>-1.25</v>
      </c>
      <c r="U75" s="984">
        <v>60</v>
      </c>
      <c r="V75" s="934">
        <v>52</v>
      </c>
      <c r="W75" s="934">
        <v>-8</v>
      </c>
      <c r="X75" s="982">
        <v>0.8666666666666667</v>
      </c>
      <c r="Y75" s="980">
        <v>9</v>
      </c>
    </row>
    <row r="76" spans="1:25" ht="14.45" customHeight="1" x14ac:dyDescent="0.2">
      <c r="A76" s="948" t="s">
        <v>7184</v>
      </c>
      <c r="B76" s="945">
        <v>15</v>
      </c>
      <c r="C76" s="946">
        <v>9.9700000000000006</v>
      </c>
      <c r="D76" s="927">
        <v>5.3</v>
      </c>
      <c r="E76" s="936">
        <v>11</v>
      </c>
      <c r="F76" s="937">
        <v>8.0500000000000007</v>
      </c>
      <c r="G76" s="921">
        <v>10.5</v>
      </c>
      <c r="H76" s="941">
        <v>10</v>
      </c>
      <c r="I76" s="937">
        <v>8.74</v>
      </c>
      <c r="J76" s="923">
        <v>10.5</v>
      </c>
      <c r="K76" s="940">
        <v>0.69</v>
      </c>
      <c r="L76" s="941">
        <v>3</v>
      </c>
      <c r="M76" s="941">
        <v>24</v>
      </c>
      <c r="N76" s="942">
        <v>8</v>
      </c>
      <c r="O76" s="941" t="s">
        <v>7053</v>
      </c>
      <c r="P76" s="943" t="s">
        <v>7185</v>
      </c>
      <c r="Q76" s="944">
        <f t="shared" si="3"/>
        <v>-5</v>
      </c>
      <c r="R76" s="977">
        <f t="shared" si="3"/>
        <v>-1.2300000000000004</v>
      </c>
      <c r="S76" s="944">
        <f t="shared" si="4"/>
        <v>-1</v>
      </c>
      <c r="T76" s="977">
        <f t="shared" si="5"/>
        <v>0.6899999999999995</v>
      </c>
      <c r="U76" s="984">
        <v>80</v>
      </c>
      <c r="V76" s="934">
        <v>105</v>
      </c>
      <c r="W76" s="934">
        <v>25</v>
      </c>
      <c r="X76" s="982">
        <v>1.3125</v>
      </c>
      <c r="Y76" s="980">
        <v>32</v>
      </c>
    </row>
    <row r="77" spans="1:25" ht="14.45" customHeight="1" x14ac:dyDescent="0.2">
      <c r="A77" s="947" t="s">
        <v>7186</v>
      </c>
      <c r="B77" s="928"/>
      <c r="C77" s="929"/>
      <c r="D77" s="930"/>
      <c r="E77" s="932"/>
      <c r="F77" s="915"/>
      <c r="G77" s="916"/>
      <c r="H77" s="911">
        <v>1</v>
      </c>
      <c r="I77" s="912">
        <v>3.1</v>
      </c>
      <c r="J77" s="920">
        <v>35</v>
      </c>
      <c r="K77" s="917">
        <v>1.07</v>
      </c>
      <c r="L77" s="914">
        <v>2</v>
      </c>
      <c r="M77" s="914">
        <v>15</v>
      </c>
      <c r="N77" s="918">
        <v>5</v>
      </c>
      <c r="O77" s="914" t="s">
        <v>7053</v>
      </c>
      <c r="P77" s="931" t="s">
        <v>7187</v>
      </c>
      <c r="Q77" s="919">
        <f t="shared" si="3"/>
        <v>1</v>
      </c>
      <c r="R77" s="976">
        <f t="shared" si="3"/>
        <v>3.1</v>
      </c>
      <c r="S77" s="919">
        <f t="shared" si="4"/>
        <v>1</v>
      </c>
      <c r="T77" s="976">
        <f t="shared" si="5"/>
        <v>3.1</v>
      </c>
      <c r="U77" s="983">
        <v>5</v>
      </c>
      <c r="V77" s="928">
        <v>35</v>
      </c>
      <c r="W77" s="928">
        <v>30</v>
      </c>
      <c r="X77" s="981">
        <v>7</v>
      </c>
      <c r="Y77" s="979">
        <v>30</v>
      </c>
    </row>
    <row r="78" spans="1:25" ht="14.45" customHeight="1" x14ac:dyDescent="0.2">
      <c r="A78" s="947" t="s">
        <v>7188</v>
      </c>
      <c r="B78" s="928"/>
      <c r="C78" s="929"/>
      <c r="D78" s="930"/>
      <c r="E78" s="932"/>
      <c r="F78" s="915"/>
      <c r="G78" s="916"/>
      <c r="H78" s="911">
        <v>2</v>
      </c>
      <c r="I78" s="912">
        <v>3.33</v>
      </c>
      <c r="J78" s="920">
        <v>16.5</v>
      </c>
      <c r="K78" s="917">
        <v>0.85</v>
      </c>
      <c r="L78" s="914">
        <v>1</v>
      </c>
      <c r="M78" s="914">
        <v>12</v>
      </c>
      <c r="N78" s="918">
        <v>4</v>
      </c>
      <c r="O78" s="914" t="s">
        <v>7053</v>
      </c>
      <c r="P78" s="931" t="s">
        <v>7189</v>
      </c>
      <c r="Q78" s="919">
        <f t="shared" si="3"/>
        <v>2</v>
      </c>
      <c r="R78" s="976">
        <f t="shared" si="3"/>
        <v>3.33</v>
      </c>
      <c r="S78" s="919">
        <f t="shared" si="4"/>
        <v>2</v>
      </c>
      <c r="T78" s="976">
        <f t="shared" si="5"/>
        <v>3.33</v>
      </c>
      <c r="U78" s="983">
        <v>8</v>
      </c>
      <c r="V78" s="928">
        <v>33</v>
      </c>
      <c r="W78" s="928">
        <v>25</v>
      </c>
      <c r="X78" s="981">
        <v>4.125</v>
      </c>
      <c r="Y78" s="979">
        <v>25</v>
      </c>
    </row>
    <row r="79" spans="1:25" ht="14.45" customHeight="1" x14ac:dyDescent="0.2">
      <c r="A79" s="948" t="s">
        <v>7190</v>
      </c>
      <c r="B79" s="934">
        <v>2</v>
      </c>
      <c r="C79" s="935">
        <v>3.38</v>
      </c>
      <c r="D79" s="933">
        <v>19.5</v>
      </c>
      <c r="E79" s="936"/>
      <c r="F79" s="937"/>
      <c r="G79" s="921"/>
      <c r="H79" s="938">
        <v>1</v>
      </c>
      <c r="I79" s="939">
        <v>1.69</v>
      </c>
      <c r="J79" s="923">
        <v>21</v>
      </c>
      <c r="K79" s="940">
        <v>1.69</v>
      </c>
      <c r="L79" s="941">
        <v>3</v>
      </c>
      <c r="M79" s="941">
        <v>27</v>
      </c>
      <c r="N79" s="942">
        <v>9</v>
      </c>
      <c r="O79" s="941" t="s">
        <v>7053</v>
      </c>
      <c r="P79" s="943" t="s">
        <v>7189</v>
      </c>
      <c r="Q79" s="944">
        <f t="shared" si="3"/>
        <v>-1</v>
      </c>
      <c r="R79" s="977">
        <f t="shared" si="3"/>
        <v>-1.69</v>
      </c>
      <c r="S79" s="944">
        <f t="shared" si="4"/>
        <v>1</v>
      </c>
      <c r="T79" s="977">
        <f t="shared" si="5"/>
        <v>1.69</v>
      </c>
      <c r="U79" s="984">
        <v>9</v>
      </c>
      <c r="V79" s="934">
        <v>21</v>
      </c>
      <c r="W79" s="934">
        <v>12</v>
      </c>
      <c r="X79" s="982">
        <v>2.3333333333333335</v>
      </c>
      <c r="Y79" s="980">
        <v>12</v>
      </c>
    </row>
    <row r="80" spans="1:25" ht="14.45" customHeight="1" x14ac:dyDescent="0.2">
      <c r="A80" s="947" t="s">
        <v>7191</v>
      </c>
      <c r="B80" s="928">
        <v>13</v>
      </c>
      <c r="C80" s="929">
        <v>5.05</v>
      </c>
      <c r="D80" s="930">
        <v>7.4</v>
      </c>
      <c r="E80" s="932">
        <v>4</v>
      </c>
      <c r="F80" s="915">
        <v>1.38</v>
      </c>
      <c r="G80" s="916">
        <v>5.5</v>
      </c>
      <c r="H80" s="911">
        <v>13</v>
      </c>
      <c r="I80" s="912">
        <v>4.91</v>
      </c>
      <c r="J80" s="920">
        <v>5.0999999999999996</v>
      </c>
      <c r="K80" s="917">
        <v>0.34</v>
      </c>
      <c r="L80" s="914">
        <v>1</v>
      </c>
      <c r="M80" s="914">
        <v>12</v>
      </c>
      <c r="N80" s="918">
        <v>4</v>
      </c>
      <c r="O80" s="914" t="s">
        <v>7053</v>
      </c>
      <c r="P80" s="931" t="s">
        <v>7192</v>
      </c>
      <c r="Q80" s="919">
        <f t="shared" si="3"/>
        <v>0</v>
      </c>
      <c r="R80" s="976">
        <f t="shared" si="3"/>
        <v>-0.13999999999999968</v>
      </c>
      <c r="S80" s="919">
        <f t="shared" si="4"/>
        <v>9</v>
      </c>
      <c r="T80" s="976">
        <f t="shared" si="5"/>
        <v>3.5300000000000002</v>
      </c>
      <c r="U80" s="983">
        <v>52</v>
      </c>
      <c r="V80" s="928">
        <v>66.3</v>
      </c>
      <c r="W80" s="928">
        <v>14.299999999999997</v>
      </c>
      <c r="X80" s="981">
        <v>1.2749999999999999</v>
      </c>
      <c r="Y80" s="979">
        <v>26</v>
      </c>
    </row>
    <row r="81" spans="1:25" ht="14.45" customHeight="1" x14ac:dyDescent="0.2">
      <c r="A81" s="948" t="s">
        <v>7193</v>
      </c>
      <c r="B81" s="934">
        <v>15</v>
      </c>
      <c r="C81" s="935">
        <v>6.87</v>
      </c>
      <c r="D81" s="933">
        <v>6.3</v>
      </c>
      <c r="E81" s="936">
        <v>17</v>
      </c>
      <c r="F81" s="937">
        <v>7.72</v>
      </c>
      <c r="G81" s="921">
        <v>7.7</v>
      </c>
      <c r="H81" s="938">
        <v>20</v>
      </c>
      <c r="I81" s="939">
        <v>9.6300000000000008</v>
      </c>
      <c r="J81" s="923">
        <v>7.2</v>
      </c>
      <c r="K81" s="940">
        <v>0.46</v>
      </c>
      <c r="L81" s="941">
        <v>2</v>
      </c>
      <c r="M81" s="941">
        <v>15</v>
      </c>
      <c r="N81" s="942">
        <v>5</v>
      </c>
      <c r="O81" s="941" t="s">
        <v>7053</v>
      </c>
      <c r="P81" s="943" t="s">
        <v>7194</v>
      </c>
      <c r="Q81" s="944">
        <f t="shared" si="3"/>
        <v>5</v>
      </c>
      <c r="R81" s="977">
        <f t="shared" si="3"/>
        <v>2.7600000000000007</v>
      </c>
      <c r="S81" s="944">
        <f t="shared" si="4"/>
        <v>3</v>
      </c>
      <c r="T81" s="977">
        <f t="shared" si="5"/>
        <v>1.910000000000001</v>
      </c>
      <c r="U81" s="984">
        <v>100</v>
      </c>
      <c r="V81" s="934">
        <v>144</v>
      </c>
      <c r="W81" s="934">
        <v>44</v>
      </c>
      <c r="X81" s="982">
        <v>1.44</v>
      </c>
      <c r="Y81" s="980">
        <v>55</v>
      </c>
    </row>
    <row r="82" spans="1:25" ht="14.45" customHeight="1" x14ac:dyDescent="0.2">
      <c r="A82" s="948" t="s">
        <v>7195</v>
      </c>
      <c r="B82" s="934">
        <v>16</v>
      </c>
      <c r="C82" s="935">
        <v>10.029999999999999</v>
      </c>
      <c r="D82" s="933">
        <v>10.7</v>
      </c>
      <c r="E82" s="936">
        <v>13</v>
      </c>
      <c r="F82" s="937">
        <v>8.65</v>
      </c>
      <c r="G82" s="921">
        <v>10.9</v>
      </c>
      <c r="H82" s="938">
        <v>12</v>
      </c>
      <c r="I82" s="939">
        <v>7.72</v>
      </c>
      <c r="J82" s="923">
        <v>8.3000000000000007</v>
      </c>
      <c r="K82" s="940">
        <v>0.59</v>
      </c>
      <c r="L82" s="941">
        <v>2</v>
      </c>
      <c r="M82" s="941">
        <v>18</v>
      </c>
      <c r="N82" s="942">
        <v>6</v>
      </c>
      <c r="O82" s="941" t="s">
        <v>7053</v>
      </c>
      <c r="P82" s="943" t="s">
        <v>7196</v>
      </c>
      <c r="Q82" s="944">
        <f t="shared" si="3"/>
        <v>-4</v>
      </c>
      <c r="R82" s="977">
        <f t="shared" si="3"/>
        <v>-2.3099999999999996</v>
      </c>
      <c r="S82" s="944">
        <f t="shared" si="4"/>
        <v>-1</v>
      </c>
      <c r="T82" s="977">
        <f t="shared" si="5"/>
        <v>-0.9300000000000006</v>
      </c>
      <c r="U82" s="984">
        <v>72</v>
      </c>
      <c r="V82" s="934">
        <v>99.600000000000009</v>
      </c>
      <c r="W82" s="934">
        <v>27.600000000000009</v>
      </c>
      <c r="X82" s="982">
        <v>1.3833333333333335</v>
      </c>
      <c r="Y82" s="980">
        <v>42</v>
      </c>
    </row>
    <row r="83" spans="1:25" ht="14.45" customHeight="1" x14ac:dyDescent="0.2">
      <c r="A83" s="947" t="s">
        <v>7197</v>
      </c>
      <c r="B83" s="924">
        <v>2</v>
      </c>
      <c r="C83" s="925">
        <v>2.77</v>
      </c>
      <c r="D83" s="926">
        <v>6</v>
      </c>
      <c r="E83" s="932"/>
      <c r="F83" s="915"/>
      <c r="G83" s="916"/>
      <c r="H83" s="914"/>
      <c r="I83" s="915"/>
      <c r="J83" s="916"/>
      <c r="K83" s="917">
        <v>1.39</v>
      </c>
      <c r="L83" s="914">
        <v>3</v>
      </c>
      <c r="M83" s="914">
        <v>27</v>
      </c>
      <c r="N83" s="918">
        <v>9</v>
      </c>
      <c r="O83" s="914" t="s">
        <v>7053</v>
      </c>
      <c r="P83" s="931" t="s">
        <v>7198</v>
      </c>
      <c r="Q83" s="919">
        <f t="shared" si="3"/>
        <v>-2</v>
      </c>
      <c r="R83" s="976">
        <f t="shared" si="3"/>
        <v>-2.77</v>
      </c>
      <c r="S83" s="919">
        <f t="shared" si="4"/>
        <v>0</v>
      </c>
      <c r="T83" s="976">
        <f t="shared" si="5"/>
        <v>0</v>
      </c>
      <c r="U83" s="983" t="s">
        <v>594</v>
      </c>
      <c r="V83" s="928" t="s">
        <v>594</v>
      </c>
      <c r="W83" s="928" t="s">
        <v>594</v>
      </c>
      <c r="X83" s="981" t="s">
        <v>594</v>
      </c>
      <c r="Y83" s="979"/>
    </row>
    <row r="84" spans="1:25" ht="14.45" customHeight="1" x14ac:dyDescent="0.2">
      <c r="A84" s="947" t="s">
        <v>7199</v>
      </c>
      <c r="B84" s="928"/>
      <c r="C84" s="929"/>
      <c r="D84" s="930"/>
      <c r="E84" s="932">
        <v>1</v>
      </c>
      <c r="F84" s="915">
        <v>0.56000000000000005</v>
      </c>
      <c r="G84" s="916">
        <v>7</v>
      </c>
      <c r="H84" s="911">
        <v>3</v>
      </c>
      <c r="I84" s="912">
        <v>1.77</v>
      </c>
      <c r="J84" s="913">
        <v>3.7</v>
      </c>
      <c r="K84" s="917">
        <v>0.56000000000000005</v>
      </c>
      <c r="L84" s="914">
        <v>2</v>
      </c>
      <c r="M84" s="914">
        <v>15</v>
      </c>
      <c r="N84" s="918">
        <v>5</v>
      </c>
      <c r="O84" s="914" t="s">
        <v>7053</v>
      </c>
      <c r="P84" s="931" t="s">
        <v>7200</v>
      </c>
      <c r="Q84" s="919">
        <f t="shared" si="3"/>
        <v>3</v>
      </c>
      <c r="R84" s="976">
        <f t="shared" si="3"/>
        <v>1.77</v>
      </c>
      <c r="S84" s="919">
        <f t="shared" si="4"/>
        <v>2</v>
      </c>
      <c r="T84" s="976">
        <f t="shared" si="5"/>
        <v>1.21</v>
      </c>
      <c r="U84" s="983">
        <v>15</v>
      </c>
      <c r="V84" s="928">
        <v>11.100000000000001</v>
      </c>
      <c r="W84" s="928">
        <v>-3.8999999999999986</v>
      </c>
      <c r="X84" s="981">
        <v>0.7400000000000001</v>
      </c>
      <c r="Y84" s="979">
        <v>1</v>
      </c>
    </row>
    <row r="85" spans="1:25" ht="14.45" customHeight="1" x14ac:dyDescent="0.2">
      <c r="A85" s="948" t="s">
        <v>7201</v>
      </c>
      <c r="B85" s="934"/>
      <c r="C85" s="935"/>
      <c r="D85" s="933"/>
      <c r="E85" s="936"/>
      <c r="F85" s="937"/>
      <c r="G85" s="921"/>
      <c r="H85" s="938">
        <v>1</v>
      </c>
      <c r="I85" s="939">
        <v>0.72</v>
      </c>
      <c r="J85" s="922">
        <v>6</v>
      </c>
      <c r="K85" s="940">
        <v>0.72</v>
      </c>
      <c r="L85" s="941">
        <v>2</v>
      </c>
      <c r="M85" s="941">
        <v>21</v>
      </c>
      <c r="N85" s="942">
        <v>7</v>
      </c>
      <c r="O85" s="941" t="s">
        <v>7053</v>
      </c>
      <c r="P85" s="943" t="s">
        <v>7202</v>
      </c>
      <c r="Q85" s="944">
        <f t="shared" si="3"/>
        <v>1</v>
      </c>
      <c r="R85" s="977">
        <f t="shared" si="3"/>
        <v>0.72</v>
      </c>
      <c r="S85" s="944">
        <f t="shared" si="4"/>
        <v>1</v>
      </c>
      <c r="T85" s="977">
        <f t="shared" si="5"/>
        <v>0.72</v>
      </c>
      <c r="U85" s="984">
        <v>7</v>
      </c>
      <c r="V85" s="934">
        <v>6</v>
      </c>
      <c r="W85" s="934">
        <v>-1</v>
      </c>
      <c r="X85" s="982">
        <v>0.8571428571428571</v>
      </c>
      <c r="Y85" s="980"/>
    </row>
    <row r="86" spans="1:25" ht="14.45" customHeight="1" x14ac:dyDescent="0.2">
      <c r="A86" s="947" t="s">
        <v>7203</v>
      </c>
      <c r="B86" s="928"/>
      <c r="C86" s="929"/>
      <c r="D86" s="930"/>
      <c r="E86" s="911">
        <v>1</v>
      </c>
      <c r="F86" s="912">
        <v>4.47</v>
      </c>
      <c r="G86" s="913">
        <v>26</v>
      </c>
      <c r="H86" s="914"/>
      <c r="I86" s="915"/>
      <c r="J86" s="916"/>
      <c r="K86" s="917">
        <v>3.37</v>
      </c>
      <c r="L86" s="914">
        <v>5</v>
      </c>
      <c r="M86" s="914">
        <v>45</v>
      </c>
      <c r="N86" s="918">
        <v>15</v>
      </c>
      <c r="O86" s="914" t="s">
        <v>7053</v>
      </c>
      <c r="P86" s="931" t="s">
        <v>7204</v>
      </c>
      <c r="Q86" s="919">
        <f t="shared" si="3"/>
        <v>0</v>
      </c>
      <c r="R86" s="976">
        <f t="shared" si="3"/>
        <v>0</v>
      </c>
      <c r="S86" s="919">
        <f t="shared" si="4"/>
        <v>-1</v>
      </c>
      <c r="T86" s="976">
        <f t="shared" si="5"/>
        <v>-4.47</v>
      </c>
      <c r="U86" s="983" t="s">
        <v>594</v>
      </c>
      <c r="V86" s="928" t="s">
        <v>594</v>
      </c>
      <c r="W86" s="928" t="s">
        <v>594</v>
      </c>
      <c r="X86" s="981" t="s">
        <v>594</v>
      </c>
      <c r="Y86" s="979"/>
    </row>
    <row r="87" spans="1:25" ht="14.45" customHeight="1" x14ac:dyDescent="0.2">
      <c r="A87" s="947" t="s">
        <v>7205</v>
      </c>
      <c r="B87" s="928">
        <v>1</v>
      </c>
      <c r="C87" s="929">
        <v>3.58</v>
      </c>
      <c r="D87" s="930">
        <v>39</v>
      </c>
      <c r="E87" s="932">
        <v>1</v>
      </c>
      <c r="F87" s="915">
        <v>3.51</v>
      </c>
      <c r="G87" s="916">
        <v>35</v>
      </c>
      <c r="H87" s="911">
        <v>1</v>
      </c>
      <c r="I87" s="912">
        <v>3.66</v>
      </c>
      <c r="J87" s="920">
        <v>36</v>
      </c>
      <c r="K87" s="917">
        <v>3.04</v>
      </c>
      <c r="L87" s="914">
        <v>4</v>
      </c>
      <c r="M87" s="914">
        <v>36</v>
      </c>
      <c r="N87" s="918">
        <v>12</v>
      </c>
      <c r="O87" s="914" t="s">
        <v>7053</v>
      </c>
      <c r="P87" s="931" t="s">
        <v>7206</v>
      </c>
      <c r="Q87" s="919">
        <f t="shared" si="3"/>
        <v>0</v>
      </c>
      <c r="R87" s="976">
        <f t="shared" si="3"/>
        <v>8.0000000000000071E-2</v>
      </c>
      <c r="S87" s="919">
        <f t="shared" si="4"/>
        <v>0</v>
      </c>
      <c r="T87" s="976">
        <f t="shared" si="5"/>
        <v>0.15000000000000036</v>
      </c>
      <c r="U87" s="983">
        <v>12</v>
      </c>
      <c r="V87" s="928">
        <v>36</v>
      </c>
      <c r="W87" s="928">
        <v>24</v>
      </c>
      <c r="X87" s="981">
        <v>3</v>
      </c>
      <c r="Y87" s="979">
        <v>24</v>
      </c>
    </row>
    <row r="88" spans="1:25" ht="14.45" customHeight="1" x14ac:dyDescent="0.2">
      <c r="A88" s="948" t="s">
        <v>7207</v>
      </c>
      <c r="B88" s="934">
        <v>1</v>
      </c>
      <c r="C88" s="935">
        <v>8.11</v>
      </c>
      <c r="D88" s="933">
        <v>18</v>
      </c>
      <c r="E88" s="936"/>
      <c r="F88" s="937"/>
      <c r="G88" s="921"/>
      <c r="H88" s="938">
        <v>1</v>
      </c>
      <c r="I88" s="939">
        <v>8.11</v>
      </c>
      <c r="J88" s="923">
        <v>24</v>
      </c>
      <c r="K88" s="940">
        <v>8.11</v>
      </c>
      <c r="L88" s="941">
        <v>7</v>
      </c>
      <c r="M88" s="941">
        <v>63</v>
      </c>
      <c r="N88" s="942">
        <v>21</v>
      </c>
      <c r="O88" s="941" t="s">
        <v>7053</v>
      </c>
      <c r="P88" s="943" t="s">
        <v>7206</v>
      </c>
      <c r="Q88" s="944">
        <f t="shared" si="3"/>
        <v>0</v>
      </c>
      <c r="R88" s="977">
        <f t="shared" si="3"/>
        <v>0</v>
      </c>
      <c r="S88" s="944">
        <f t="shared" si="4"/>
        <v>1</v>
      </c>
      <c r="T88" s="977">
        <f t="shared" si="5"/>
        <v>8.11</v>
      </c>
      <c r="U88" s="984">
        <v>21</v>
      </c>
      <c r="V88" s="934">
        <v>24</v>
      </c>
      <c r="W88" s="934">
        <v>3</v>
      </c>
      <c r="X88" s="982">
        <v>1.1428571428571428</v>
      </c>
      <c r="Y88" s="980">
        <v>3</v>
      </c>
    </row>
    <row r="89" spans="1:25" ht="14.45" customHeight="1" x14ac:dyDescent="0.2">
      <c r="A89" s="947" t="s">
        <v>7208</v>
      </c>
      <c r="B89" s="928">
        <v>2</v>
      </c>
      <c r="C89" s="929">
        <v>3.37</v>
      </c>
      <c r="D89" s="930">
        <v>12</v>
      </c>
      <c r="E89" s="932">
        <v>8</v>
      </c>
      <c r="F89" s="915">
        <v>14.13</v>
      </c>
      <c r="G89" s="916">
        <v>9.3000000000000007</v>
      </c>
      <c r="H89" s="911">
        <v>6</v>
      </c>
      <c r="I89" s="912">
        <v>11.04</v>
      </c>
      <c r="J89" s="920">
        <v>16.7</v>
      </c>
      <c r="K89" s="917">
        <v>1.03</v>
      </c>
      <c r="L89" s="914">
        <v>2</v>
      </c>
      <c r="M89" s="914">
        <v>18</v>
      </c>
      <c r="N89" s="918">
        <v>6</v>
      </c>
      <c r="O89" s="914" t="s">
        <v>7053</v>
      </c>
      <c r="P89" s="931" t="s">
        <v>7209</v>
      </c>
      <c r="Q89" s="919">
        <f t="shared" si="3"/>
        <v>4</v>
      </c>
      <c r="R89" s="976">
        <f t="shared" si="3"/>
        <v>7.669999999999999</v>
      </c>
      <c r="S89" s="919">
        <f t="shared" si="4"/>
        <v>-2</v>
      </c>
      <c r="T89" s="976">
        <f t="shared" si="5"/>
        <v>-3.0900000000000016</v>
      </c>
      <c r="U89" s="983">
        <v>36</v>
      </c>
      <c r="V89" s="928">
        <v>100.19999999999999</v>
      </c>
      <c r="W89" s="928">
        <v>64.199999999999989</v>
      </c>
      <c r="X89" s="981">
        <v>2.7833333333333332</v>
      </c>
      <c r="Y89" s="979">
        <v>67</v>
      </c>
    </row>
    <row r="90" spans="1:25" ht="14.45" customHeight="1" x14ac:dyDescent="0.2">
      <c r="A90" s="948" t="s">
        <v>7210</v>
      </c>
      <c r="B90" s="934">
        <v>4</v>
      </c>
      <c r="C90" s="935">
        <v>15.29</v>
      </c>
      <c r="D90" s="933">
        <v>37.799999999999997</v>
      </c>
      <c r="E90" s="936">
        <v>1</v>
      </c>
      <c r="F90" s="937">
        <v>3.76</v>
      </c>
      <c r="G90" s="921">
        <v>52</v>
      </c>
      <c r="H90" s="938">
        <v>1</v>
      </c>
      <c r="I90" s="939">
        <v>2.0099999999999998</v>
      </c>
      <c r="J90" s="923">
        <v>33</v>
      </c>
      <c r="K90" s="940">
        <v>1.73</v>
      </c>
      <c r="L90" s="941">
        <v>3</v>
      </c>
      <c r="M90" s="941">
        <v>30</v>
      </c>
      <c r="N90" s="942">
        <v>10</v>
      </c>
      <c r="O90" s="941" t="s">
        <v>7053</v>
      </c>
      <c r="P90" s="943" t="s">
        <v>7209</v>
      </c>
      <c r="Q90" s="944">
        <f t="shared" si="3"/>
        <v>-3</v>
      </c>
      <c r="R90" s="977">
        <f t="shared" si="3"/>
        <v>-13.28</v>
      </c>
      <c r="S90" s="944">
        <f t="shared" si="4"/>
        <v>0</v>
      </c>
      <c r="T90" s="977">
        <f t="shared" si="5"/>
        <v>-1.75</v>
      </c>
      <c r="U90" s="984">
        <v>10</v>
      </c>
      <c r="V90" s="934">
        <v>33</v>
      </c>
      <c r="W90" s="934">
        <v>23</v>
      </c>
      <c r="X90" s="982">
        <v>3.3</v>
      </c>
      <c r="Y90" s="980">
        <v>23</v>
      </c>
    </row>
    <row r="91" spans="1:25" ht="14.45" customHeight="1" x14ac:dyDescent="0.2">
      <c r="A91" s="948" t="s">
        <v>7211</v>
      </c>
      <c r="B91" s="934">
        <v>2</v>
      </c>
      <c r="C91" s="935">
        <v>7.35</v>
      </c>
      <c r="D91" s="933">
        <v>24.5</v>
      </c>
      <c r="E91" s="936">
        <v>2</v>
      </c>
      <c r="F91" s="937">
        <v>7.35</v>
      </c>
      <c r="G91" s="921">
        <v>23</v>
      </c>
      <c r="H91" s="938">
        <v>4</v>
      </c>
      <c r="I91" s="939">
        <v>20.12</v>
      </c>
      <c r="J91" s="923">
        <v>46.3</v>
      </c>
      <c r="K91" s="940">
        <v>3.67</v>
      </c>
      <c r="L91" s="941">
        <v>6</v>
      </c>
      <c r="M91" s="941">
        <v>51</v>
      </c>
      <c r="N91" s="942">
        <v>17</v>
      </c>
      <c r="O91" s="941" t="s">
        <v>7053</v>
      </c>
      <c r="P91" s="943" t="s">
        <v>7209</v>
      </c>
      <c r="Q91" s="944">
        <f t="shared" si="3"/>
        <v>2</v>
      </c>
      <c r="R91" s="977">
        <f t="shared" si="3"/>
        <v>12.770000000000001</v>
      </c>
      <c r="S91" s="944">
        <f t="shared" si="4"/>
        <v>2</v>
      </c>
      <c r="T91" s="977">
        <f t="shared" si="5"/>
        <v>12.770000000000001</v>
      </c>
      <c r="U91" s="984">
        <v>68</v>
      </c>
      <c r="V91" s="934">
        <v>185.2</v>
      </c>
      <c r="W91" s="934">
        <v>117.19999999999999</v>
      </c>
      <c r="X91" s="982">
        <v>2.7235294117647055</v>
      </c>
      <c r="Y91" s="980">
        <v>121</v>
      </c>
    </row>
    <row r="92" spans="1:25" ht="14.45" customHeight="1" x14ac:dyDescent="0.2">
      <c r="A92" s="947" t="s">
        <v>7212</v>
      </c>
      <c r="B92" s="928"/>
      <c r="C92" s="929"/>
      <c r="D92" s="930"/>
      <c r="E92" s="932"/>
      <c r="F92" s="915"/>
      <c r="G92" s="916"/>
      <c r="H92" s="911">
        <v>1</v>
      </c>
      <c r="I92" s="912">
        <v>3.09</v>
      </c>
      <c r="J92" s="920">
        <v>19</v>
      </c>
      <c r="K92" s="917">
        <v>3.09</v>
      </c>
      <c r="L92" s="914">
        <v>3</v>
      </c>
      <c r="M92" s="914">
        <v>30</v>
      </c>
      <c r="N92" s="918">
        <v>10</v>
      </c>
      <c r="O92" s="914" t="s">
        <v>7053</v>
      </c>
      <c r="P92" s="931" t="s">
        <v>7213</v>
      </c>
      <c r="Q92" s="919">
        <f t="shared" si="3"/>
        <v>1</v>
      </c>
      <c r="R92" s="976">
        <f t="shared" si="3"/>
        <v>3.09</v>
      </c>
      <c r="S92" s="919">
        <f t="shared" si="4"/>
        <v>1</v>
      </c>
      <c r="T92" s="976">
        <f t="shared" si="5"/>
        <v>3.09</v>
      </c>
      <c r="U92" s="983">
        <v>10</v>
      </c>
      <c r="V92" s="928">
        <v>19</v>
      </c>
      <c r="W92" s="928">
        <v>9</v>
      </c>
      <c r="X92" s="981">
        <v>1.9</v>
      </c>
      <c r="Y92" s="979">
        <v>9</v>
      </c>
    </row>
    <row r="93" spans="1:25" ht="14.45" customHeight="1" x14ac:dyDescent="0.2">
      <c r="A93" s="947" t="s">
        <v>7214</v>
      </c>
      <c r="B93" s="924">
        <v>1</v>
      </c>
      <c r="C93" s="925">
        <v>2.31</v>
      </c>
      <c r="D93" s="926">
        <v>48</v>
      </c>
      <c r="E93" s="932"/>
      <c r="F93" s="915"/>
      <c r="G93" s="916"/>
      <c r="H93" s="914"/>
      <c r="I93" s="915"/>
      <c r="J93" s="916"/>
      <c r="K93" s="917">
        <v>0.66</v>
      </c>
      <c r="L93" s="914">
        <v>2</v>
      </c>
      <c r="M93" s="914">
        <v>18</v>
      </c>
      <c r="N93" s="918">
        <v>6</v>
      </c>
      <c r="O93" s="914" t="s">
        <v>7053</v>
      </c>
      <c r="P93" s="931" t="s">
        <v>7215</v>
      </c>
      <c r="Q93" s="919">
        <f t="shared" si="3"/>
        <v>-1</v>
      </c>
      <c r="R93" s="976">
        <f t="shared" si="3"/>
        <v>-2.31</v>
      </c>
      <c r="S93" s="919">
        <f t="shared" si="4"/>
        <v>0</v>
      </c>
      <c r="T93" s="976">
        <f t="shared" si="5"/>
        <v>0</v>
      </c>
      <c r="U93" s="983" t="s">
        <v>594</v>
      </c>
      <c r="V93" s="928" t="s">
        <v>594</v>
      </c>
      <c r="W93" s="928" t="s">
        <v>594</v>
      </c>
      <c r="X93" s="981" t="s">
        <v>594</v>
      </c>
      <c r="Y93" s="979"/>
    </row>
    <row r="94" spans="1:25" ht="14.45" customHeight="1" x14ac:dyDescent="0.2">
      <c r="A94" s="947" t="s">
        <v>7216</v>
      </c>
      <c r="B94" s="924">
        <v>110</v>
      </c>
      <c r="C94" s="925">
        <v>161.31</v>
      </c>
      <c r="D94" s="926">
        <v>13.6</v>
      </c>
      <c r="E94" s="932">
        <v>130</v>
      </c>
      <c r="F94" s="915">
        <v>193.61</v>
      </c>
      <c r="G94" s="916">
        <v>14.4</v>
      </c>
      <c r="H94" s="914">
        <v>108</v>
      </c>
      <c r="I94" s="915">
        <v>163.41</v>
      </c>
      <c r="J94" s="920">
        <v>15</v>
      </c>
      <c r="K94" s="917">
        <v>1.52</v>
      </c>
      <c r="L94" s="914">
        <v>4</v>
      </c>
      <c r="M94" s="914">
        <v>39</v>
      </c>
      <c r="N94" s="918">
        <v>13</v>
      </c>
      <c r="O94" s="914" t="s">
        <v>7053</v>
      </c>
      <c r="P94" s="931" t="s">
        <v>7217</v>
      </c>
      <c r="Q94" s="919">
        <f t="shared" si="3"/>
        <v>-2</v>
      </c>
      <c r="R94" s="976">
        <f t="shared" si="3"/>
        <v>2.0999999999999943</v>
      </c>
      <c r="S94" s="919">
        <f t="shared" si="4"/>
        <v>-22</v>
      </c>
      <c r="T94" s="976">
        <f t="shared" si="5"/>
        <v>-30.200000000000017</v>
      </c>
      <c r="U94" s="983">
        <v>1404</v>
      </c>
      <c r="V94" s="928">
        <v>1620</v>
      </c>
      <c r="W94" s="928">
        <v>216</v>
      </c>
      <c r="X94" s="981">
        <v>1.1538461538461537</v>
      </c>
      <c r="Y94" s="979">
        <v>564</v>
      </c>
    </row>
    <row r="95" spans="1:25" ht="14.45" customHeight="1" x14ac:dyDescent="0.2">
      <c r="A95" s="948" t="s">
        <v>7218</v>
      </c>
      <c r="B95" s="945">
        <v>145</v>
      </c>
      <c r="C95" s="946">
        <v>304.35000000000002</v>
      </c>
      <c r="D95" s="927">
        <v>14.5</v>
      </c>
      <c r="E95" s="936">
        <v>110</v>
      </c>
      <c r="F95" s="937">
        <v>227.71</v>
      </c>
      <c r="G95" s="921">
        <v>15.9</v>
      </c>
      <c r="H95" s="941">
        <v>91</v>
      </c>
      <c r="I95" s="937">
        <v>193.85</v>
      </c>
      <c r="J95" s="921">
        <v>16</v>
      </c>
      <c r="K95" s="940">
        <v>2.2599999999999998</v>
      </c>
      <c r="L95" s="941">
        <v>6</v>
      </c>
      <c r="M95" s="941">
        <v>51</v>
      </c>
      <c r="N95" s="942">
        <v>17</v>
      </c>
      <c r="O95" s="941" t="s">
        <v>7053</v>
      </c>
      <c r="P95" s="943" t="s">
        <v>7219</v>
      </c>
      <c r="Q95" s="944">
        <f t="shared" si="3"/>
        <v>-54</v>
      </c>
      <c r="R95" s="977">
        <f t="shared" si="3"/>
        <v>-110.50000000000003</v>
      </c>
      <c r="S95" s="944">
        <f t="shared" si="4"/>
        <v>-19</v>
      </c>
      <c r="T95" s="977">
        <f t="shared" si="5"/>
        <v>-33.860000000000014</v>
      </c>
      <c r="U95" s="984">
        <v>1547</v>
      </c>
      <c r="V95" s="934">
        <v>1456</v>
      </c>
      <c r="W95" s="934">
        <v>-91</v>
      </c>
      <c r="X95" s="982">
        <v>0.94117647058823528</v>
      </c>
      <c r="Y95" s="980">
        <v>475</v>
      </c>
    </row>
    <row r="96" spans="1:25" ht="14.45" customHeight="1" x14ac:dyDescent="0.2">
      <c r="A96" s="948" t="s">
        <v>7220</v>
      </c>
      <c r="B96" s="945">
        <v>37</v>
      </c>
      <c r="C96" s="946">
        <v>89.59</v>
      </c>
      <c r="D96" s="927">
        <v>21.3</v>
      </c>
      <c r="E96" s="936">
        <v>24</v>
      </c>
      <c r="F96" s="937">
        <v>57.02</v>
      </c>
      <c r="G96" s="921">
        <v>23</v>
      </c>
      <c r="H96" s="941">
        <v>17</v>
      </c>
      <c r="I96" s="937">
        <v>38.74</v>
      </c>
      <c r="J96" s="923">
        <v>23.2</v>
      </c>
      <c r="K96" s="940">
        <v>2.4</v>
      </c>
      <c r="L96" s="941">
        <v>6</v>
      </c>
      <c r="M96" s="941">
        <v>57</v>
      </c>
      <c r="N96" s="942">
        <v>19</v>
      </c>
      <c r="O96" s="941" t="s">
        <v>7053</v>
      </c>
      <c r="P96" s="943" t="s">
        <v>7221</v>
      </c>
      <c r="Q96" s="944">
        <f t="shared" si="3"/>
        <v>-20</v>
      </c>
      <c r="R96" s="977">
        <f t="shared" si="3"/>
        <v>-50.85</v>
      </c>
      <c r="S96" s="944">
        <f t="shared" si="4"/>
        <v>-7</v>
      </c>
      <c r="T96" s="977">
        <f t="shared" si="5"/>
        <v>-18.28</v>
      </c>
      <c r="U96" s="984">
        <v>323</v>
      </c>
      <c r="V96" s="934">
        <v>394.4</v>
      </c>
      <c r="W96" s="934">
        <v>71.399999999999977</v>
      </c>
      <c r="X96" s="982">
        <v>1.2210526315789474</v>
      </c>
      <c r="Y96" s="980">
        <v>161</v>
      </c>
    </row>
    <row r="97" spans="1:25" ht="14.45" customHeight="1" x14ac:dyDescent="0.2">
      <c r="A97" s="947" t="s">
        <v>7222</v>
      </c>
      <c r="B97" s="924">
        <v>1045</v>
      </c>
      <c r="C97" s="925">
        <v>514.52</v>
      </c>
      <c r="D97" s="926">
        <v>4.4000000000000004</v>
      </c>
      <c r="E97" s="932">
        <v>1043</v>
      </c>
      <c r="F97" s="915">
        <v>519.05999999999995</v>
      </c>
      <c r="G97" s="916">
        <v>4</v>
      </c>
      <c r="H97" s="914">
        <v>982</v>
      </c>
      <c r="I97" s="915">
        <v>503.2</v>
      </c>
      <c r="J97" s="920">
        <v>4.4000000000000004</v>
      </c>
      <c r="K97" s="917">
        <v>0.49</v>
      </c>
      <c r="L97" s="914">
        <v>1</v>
      </c>
      <c r="M97" s="914">
        <v>12</v>
      </c>
      <c r="N97" s="918">
        <v>4</v>
      </c>
      <c r="O97" s="914" t="s">
        <v>7053</v>
      </c>
      <c r="P97" s="931" t="s">
        <v>7223</v>
      </c>
      <c r="Q97" s="919">
        <f t="shared" si="3"/>
        <v>-63</v>
      </c>
      <c r="R97" s="976">
        <f t="shared" si="3"/>
        <v>-11.319999999999993</v>
      </c>
      <c r="S97" s="919">
        <f t="shared" si="4"/>
        <v>-61</v>
      </c>
      <c r="T97" s="976">
        <f t="shared" si="5"/>
        <v>-15.859999999999957</v>
      </c>
      <c r="U97" s="983">
        <v>3928</v>
      </c>
      <c r="V97" s="928">
        <v>4320.8</v>
      </c>
      <c r="W97" s="928">
        <v>392.80000000000018</v>
      </c>
      <c r="X97" s="981">
        <v>1.1000000000000001</v>
      </c>
      <c r="Y97" s="979">
        <v>1121</v>
      </c>
    </row>
    <row r="98" spans="1:25" ht="14.45" customHeight="1" x14ac:dyDescent="0.2">
      <c r="A98" s="948" t="s">
        <v>7224</v>
      </c>
      <c r="B98" s="945">
        <v>21</v>
      </c>
      <c r="C98" s="946">
        <v>11.8</v>
      </c>
      <c r="D98" s="927">
        <v>6</v>
      </c>
      <c r="E98" s="936">
        <v>17</v>
      </c>
      <c r="F98" s="937">
        <v>11.35</v>
      </c>
      <c r="G98" s="921">
        <v>7.7</v>
      </c>
      <c r="H98" s="941">
        <v>16</v>
      </c>
      <c r="I98" s="937">
        <v>10.95</v>
      </c>
      <c r="J98" s="923">
        <v>9.1999999999999993</v>
      </c>
      <c r="K98" s="940">
        <v>0.55000000000000004</v>
      </c>
      <c r="L98" s="941">
        <v>1</v>
      </c>
      <c r="M98" s="941">
        <v>12</v>
      </c>
      <c r="N98" s="942">
        <v>4</v>
      </c>
      <c r="O98" s="941" t="s">
        <v>7053</v>
      </c>
      <c r="P98" s="943" t="s">
        <v>7225</v>
      </c>
      <c r="Q98" s="944">
        <f t="shared" si="3"/>
        <v>-5</v>
      </c>
      <c r="R98" s="977">
        <f t="shared" si="3"/>
        <v>-0.85000000000000142</v>
      </c>
      <c r="S98" s="944">
        <f t="shared" si="4"/>
        <v>-1</v>
      </c>
      <c r="T98" s="977">
        <f t="shared" si="5"/>
        <v>-0.40000000000000036</v>
      </c>
      <c r="U98" s="984">
        <v>64</v>
      </c>
      <c r="V98" s="934">
        <v>147.19999999999999</v>
      </c>
      <c r="W98" s="934">
        <v>83.199999999999989</v>
      </c>
      <c r="X98" s="982">
        <v>2.2999999999999998</v>
      </c>
      <c r="Y98" s="980">
        <v>90</v>
      </c>
    </row>
    <row r="99" spans="1:25" ht="14.45" customHeight="1" x14ac:dyDescent="0.2">
      <c r="A99" s="948" t="s">
        <v>7226</v>
      </c>
      <c r="B99" s="945">
        <v>60</v>
      </c>
      <c r="C99" s="946">
        <v>50.14</v>
      </c>
      <c r="D99" s="927">
        <v>10.3</v>
      </c>
      <c r="E99" s="936">
        <v>32</v>
      </c>
      <c r="F99" s="937">
        <v>27.1</v>
      </c>
      <c r="G99" s="921">
        <v>10.3</v>
      </c>
      <c r="H99" s="941">
        <v>45</v>
      </c>
      <c r="I99" s="937">
        <v>36.479999999999997</v>
      </c>
      <c r="J99" s="923">
        <v>10.199999999999999</v>
      </c>
      <c r="K99" s="940">
        <v>0.69</v>
      </c>
      <c r="L99" s="941">
        <v>2</v>
      </c>
      <c r="M99" s="941">
        <v>15</v>
      </c>
      <c r="N99" s="942">
        <v>5</v>
      </c>
      <c r="O99" s="941" t="s">
        <v>7053</v>
      </c>
      <c r="P99" s="943" t="s">
        <v>7227</v>
      </c>
      <c r="Q99" s="944">
        <f t="shared" si="3"/>
        <v>-15</v>
      </c>
      <c r="R99" s="977">
        <f t="shared" si="3"/>
        <v>-13.660000000000004</v>
      </c>
      <c r="S99" s="944">
        <f t="shared" si="4"/>
        <v>13</v>
      </c>
      <c r="T99" s="977">
        <f t="shared" si="5"/>
        <v>9.3799999999999955</v>
      </c>
      <c r="U99" s="984">
        <v>225</v>
      </c>
      <c r="V99" s="934">
        <v>458.99999999999994</v>
      </c>
      <c r="W99" s="934">
        <v>233.99999999999994</v>
      </c>
      <c r="X99" s="982">
        <v>2.0399999999999996</v>
      </c>
      <c r="Y99" s="980">
        <v>258</v>
      </c>
    </row>
    <row r="100" spans="1:25" ht="14.45" customHeight="1" x14ac:dyDescent="0.2">
      <c r="A100" s="947" t="s">
        <v>7228</v>
      </c>
      <c r="B100" s="928">
        <v>2</v>
      </c>
      <c r="C100" s="929">
        <v>1.0900000000000001</v>
      </c>
      <c r="D100" s="930">
        <v>2</v>
      </c>
      <c r="E100" s="932">
        <v>1</v>
      </c>
      <c r="F100" s="915">
        <v>0.54</v>
      </c>
      <c r="G100" s="916">
        <v>8</v>
      </c>
      <c r="H100" s="911">
        <v>5</v>
      </c>
      <c r="I100" s="912">
        <v>4.1500000000000004</v>
      </c>
      <c r="J100" s="920">
        <v>12.8</v>
      </c>
      <c r="K100" s="917">
        <v>0.54</v>
      </c>
      <c r="L100" s="914">
        <v>2</v>
      </c>
      <c r="M100" s="914">
        <v>15</v>
      </c>
      <c r="N100" s="918">
        <v>5</v>
      </c>
      <c r="O100" s="914" t="s">
        <v>7053</v>
      </c>
      <c r="P100" s="931" t="s">
        <v>7229</v>
      </c>
      <c r="Q100" s="919">
        <f t="shared" si="3"/>
        <v>3</v>
      </c>
      <c r="R100" s="976">
        <f t="shared" si="3"/>
        <v>3.0600000000000005</v>
      </c>
      <c r="S100" s="919">
        <f t="shared" si="4"/>
        <v>4</v>
      </c>
      <c r="T100" s="976">
        <f t="shared" si="5"/>
        <v>3.6100000000000003</v>
      </c>
      <c r="U100" s="983">
        <v>25</v>
      </c>
      <c r="V100" s="928">
        <v>64</v>
      </c>
      <c r="W100" s="928">
        <v>39</v>
      </c>
      <c r="X100" s="981">
        <v>2.56</v>
      </c>
      <c r="Y100" s="979">
        <v>42</v>
      </c>
    </row>
    <row r="101" spans="1:25" ht="14.45" customHeight="1" x14ac:dyDescent="0.2">
      <c r="A101" s="948" t="s">
        <v>7230</v>
      </c>
      <c r="B101" s="934">
        <v>3</v>
      </c>
      <c r="C101" s="935">
        <v>1.99</v>
      </c>
      <c r="D101" s="933">
        <v>4.3</v>
      </c>
      <c r="E101" s="936">
        <v>4</v>
      </c>
      <c r="F101" s="937">
        <v>2.65</v>
      </c>
      <c r="G101" s="921">
        <v>7.8</v>
      </c>
      <c r="H101" s="938">
        <v>4</v>
      </c>
      <c r="I101" s="939">
        <v>2.68</v>
      </c>
      <c r="J101" s="923">
        <v>7.5</v>
      </c>
      <c r="K101" s="940">
        <v>0.66</v>
      </c>
      <c r="L101" s="941">
        <v>2</v>
      </c>
      <c r="M101" s="941">
        <v>21</v>
      </c>
      <c r="N101" s="942">
        <v>7</v>
      </c>
      <c r="O101" s="941" t="s">
        <v>7053</v>
      </c>
      <c r="P101" s="943" t="s">
        <v>7229</v>
      </c>
      <c r="Q101" s="944">
        <f t="shared" si="3"/>
        <v>1</v>
      </c>
      <c r="R101" s="977">
        <f t="shared" si="3"/>
        <v>0.69000000000000017</v>
      </c>
      <c r="S101" s="944">
        <f t="shared" si="4"/>
        <v>0</v>
      </c>
      <c r="T101" s="977">
        <f t="shared" si="5"/>
        <v>3.0000000000000249E-2</v>
      </c>
      <c r="U101" s="984">
        <v>28</v>
      </c>
      <c r="V101" s="934">
        <v>30</v>
      </c>
      <c r="W101" s="934">
        <v>2</v>
      </c>
      <c r="X101" s="982">
        <v>1.0714285714285714</v>
      </c>
      <c r="Y101" s="980">
        <v>11</v>
      </c>
    </row>
    <row r="102" spans="1:25" ht="14.45" customHeight="1" x14ac:dyDescent="0.2">
      <c r="A102" s="948" t="s">
        <v>7231</v>
      </c>
      <c r="B102" s="934">
        <v>3</v>
      </c>
      <c r="C102" s="935">
        <v>3.15</v>
      </c>
      <c r="D102" s="933">
        <v>8</v>
      </c>
      <c r="E102" s="936">
        <v>3</v>
      </c>
      <c r="F102" s="937">
        <v>3.15</v>
      </c>
      <c r="G102" s="921">
        <v>9.3000000000000007</v>
      </c>
      <c r="H102" s="938">
        <v>2</v>
      </c>
      <c r="I102" s="939">
        <v>1.82</v>
      </c>
      <c r="J102" s="923">
        <v>12</v>
      </c>
      <c r="K102" s="940">
        <v>1.05</v>
      </c>
      <c r="L102" s="941">
        <v>3</v>
      </c>
      <c r="M102" s="941">
        <v>27</v>
      </c>
      <c r="N102" s="942">
        <v>9</v>
      </c>
      <c r="O102" s="941" t="s">
        <v>7053</v>
      </c>
      <c r="P102" s="943" t="s">
        <v>7229</v>
      </c>
      <c r="Q102" s="944">
        <f t="shared" si="3"/>
        <v>-1</v>
      </c>
      <c r="R102" s="977">
        <f t="shared" si="3"/>
        <v>-1.3299999999999998</v>
      </c>
      <c r="S102" s="944">
        <f t="shared" si="4"/>
        <v>-1</v>
      </c>
      <c r="T102" s="977">
        <f t="shared" si="5"/>
        <v>-1.3299999999999998</v>
      </c>
      <c r="U102" s="984">
        <v>18</v>
      </c>
      <c r="V102" s="934">
        <v>24</v>
      </c>
      <c r="W102" s="934">
        <v>6</v>
      </c>
      <c r="X102" s="982">
        <v>1.3333333333333333</v>
      </c>
      <c r="Y102" s="980">
        <v>13</v>
      </c>
    </row>
    <row r="103" spans="1:25" ht="14.45" customHeight="1" x14ac:dyDescent="0.2">
      <c r="A103" s="947" t="s">
        <v>7232</v>
      </c>
      <c r="B103" s="928"/>
      <c r="C103" s="929"/>
      <c r="D103" s="930"/>
      <c r="E103" s="932"/>
      <c r="F103" s="915"/>
      <c r="G103" s="916"/>
      <c r="H103" s="911">
        <v>1</v>
      </c>
      <c r="I103" s="912">
        <v>1.1100000000000001</v>
      </c>
      <c r="J103" s="913">
        <v>6</v>
      </c>
      <c r="K103" s="917">
        <v>1.1100000000000001</v>
      </c>
      <c r="L103" s="914">
        <v>4</v>
      </c>
      <c r="M103" s="914">
        <v>33</v>
      </c>
      <c r="N103" s="918">
        <v>11</v>
      </c>
      <c r="O103" s="914" t="s">
        <v>7053</v>
      </c>
      <c r="P103" s="931" t="s">
        <v>7233</v>
      </c>
      <c r="Q103" s="919">
        <f t="shared" si="3"/>
        <v>1</v>
      </c>
      <c r="R103" s="976">
        <f t="shared" si="3"/>
        <v>1.1100000000000001</v>
      </c>
      <c r="S103" s="919">
        <f t="shared" si="4"/>
        <v>1</v>
      </c>
      <c r="T103" s="976">
        <f t="shared" si="5"/>
        <v>1.1100000000000001</v>
      </c>
      <c r="U103" s="983">
        <v>11</v>
      </c>
      <c r="V103" s="928">
        <v>6</v>
      </c>
      <c r="W103" s="928">
        <v>-5</v>
      </c>
      <c r="X103" s="981">
        <v>0.54545454545454541</v>
      </c>
      <c r="Y103" s="979"/>
    </row>
    <row r="104" spans="1:25" ht="14.45" customHeight="1" x14ac:dyDescent="0.2">
      <c r="A104" s="948" t="s">
        <v>7234</v>
      </c>
      <c r="B104" s="934">
        <v>1</v>
      </c>
      <c r="C104" s="935">
        <v>2.39</v>
      </c>
      <c r="D104" s="933">
        <v>13</v>
      </c>
      <c r="E104" s="936">
        <v>1</v>
      </c>
      <c r="F104" s="937">
        <v>2.02</v>
      </c>
      <c r="G104" s="921">
        <v>11</v>
      </c>
      <c r="H104" s="938"/>
      <c r="I104" s="939"/>
      <c r="J104" s="922"/>
      <c r="K104" s="940">
        <v>2.02</v>
      </c>
      <c r="L104" s="941">
        <v>4</v>
      </c>
      <c r="M104" s="941">
        <v>39</v>
      </c>
      <c r="N104" s="942">
        <v>13</v>
      </c>
      <c r="O104" s="941" t="s">
        <v>7053</v>
      </c>
      <c r="P104" s="943" t="s">
        <v>7235</v>
      </c>
      <c r="Q104" s="944">
        <f t="shared" si="3"/>
        <v>-1</v>
      </c>
      <c r="R104" s="977">
        <f t="shared" si="3"/>
        <v>-2.39</v>
      </c>
      <c r="S104" s="944">
        <f t="shared" si="4"/>
        <v>-1</v>
      </c>
      <c r="T104" s="977">
        <f t="shared" si="5"/>
        <v>-2.02</v>
      </c>
      <c r="U104" s="984" t="s">
        <v>594</v>
      </c>
      <c r="V104" s="934" t="s">
        <v>594</v>
      </c>
      <c r="W104" s="934" t="s">
        <v>594</v>
      </c>
      <c r="X104" s="982" t="s">
        <v>594</v>
      </c>
      <c r="Y104" s="980"/>
    </row>
    <row r="105" spans="1:25" ht="14.45" customHeight="1" x14ac:dyDescent="0.2">
      <c r="A105" s="947" t="s">
        <v>7236</v>
      </c>
      <c r="B105" s="928"/>
      <c r="C105" s="929"/>
      <c r="D105" s="930"/>
      <c r="E105" s="932"/>
      <c r="F105" s="915"/>
      <c r="G105" s="916"/>
      <c r="H105" s="911">
        <v>1</v>
      </c>
      <c r="I105" s="912">
        <v>1.18</v>
      </c>
      <c r="J105" s="913">
        <v>8</v>
      </c>
      <c r="K105" s="917">
        <v>1.18</v>
      </c>
      <c r="L105" s="914">
        <v>5</v>
      </c>
      <c r="M105" s="914">
        <v>48</v>
      </c>
      <c r="N105" s="918">
        <v>16</v>
      </c>
      <c r="O105" s="914" t="s">
        <v>7053</v>
      </c>
      <c r="P105" s="931" t="s">
        <v>7237</v>
      </c>
      <c r="Q105" s="919">
        <f t="shared" si="3"/>
        <v>1</v>
      </c>
      <c r="R105" s="976">
        <f t="shared" si="3"/>
        <v>1.18</v>
      </c>
      <c r="S105" s="919">
        <f t="shared" si="4"/>
        <v>1</v>
      </c>
      <c r="T105" s="976">
        <f t="shared" si="5"/>
        <v>1.18</v>
      </c>
      <c r="U105" s="983">
        <v>16</v>
      </c>
      <c r="V105" s="928">
        <v>8</v>
      </c>
      <c r="W105" s="928">
        <v>-8</v>
      </c>
      <c r="X105" s="981">
        <v>0.5</v>
      </c>
      <c r="Y105" s="979"/>
    </row>
    <row r="106" spans="1:25" ht="14.45" customHeight="1" x14ac:dyDescent="0.2">
      <c r="A106" s="947" t="s">
        <v>7238</v>
      </c>
      <c r="B106" s="928"/>
      <c r="C106" s="929"/>
      <c r="D106" s="930"/>
      <c r="E106" s="932"/>
      <c r="F106" s="915"/>
      <c r="G106" s="916"/>
      <c r="H106" s="911">
        <v>4</v>
      </c>
      <c r="I106" s="912">
        <v>1.42</v>
      </c>
      <c r="J106" s="920">
        <v>8.3000000000000007</v>
      </c>
      <c r="K106" s="917">
        <v>0.26</v>
      </c>
      <c r="L106" s="914">
        <v>1</v>
      </c>
      <c r="M106" s="914">
        <v>9</v>
      </c>
      <c r="N106" s="918">
        <v>3</v>
      </c>
      <c r="O106" s="914" t="s">
        <v>7053</v>
      </c>
      <c r="P106" s="931" t="s">
        <v>7239</v>
      </c>
      <c r="Q106" s="919">
        <f t="shared" si="3"/>
        <v>4</v>
      </c>
      <c r="R106" s="976">
        <f t="shared" si="3"/>
        <v>1.42</v>
      </c>
      <c r="S106" s="919">
        <f t="shared" si="4"/>
        <v>4</v>
      </c>
      <c r="T106" s="976">
        <f t="shared" si="5"/>
        <v>1.42</v>
      </c>
      <c r="U106" s="983">
        <v>12</v>
      </c>
      <c r="V106" s="928">
        <v>33.200000000000003</v>
      </c>
      <c r="W106" s="928">
        <v>21.200000000000003</v>
      </c>
      <c r="X106" s="981">
        <v>2.7666666666666671</v>
      </c>
      <c r="Y106" s="979">
        <v>22</v>
      </c>
    </row>
    <row r="107" spans="1:25" ht="14.45" customHeight="1" x14ac:dyDescent="0.2">
      <c r="A107" s="948" t="s">
        <v>7240</v>
      </c>
      <c r="B107" s="934"/>
      <c r="C107" s="935"/>
      <c r="D107" s="933"/>
      <c r="E107" s="936">
        <v>1</v>
      </c>
      <c r="F107" s="937">
        <v>0.36</v>
      </c>
      <c r="G107" s="921">
        <v>4</v>
      </c>
      <c r="H107" s="938">
        <v>1</v>
      </c>
      <c r="I107" s="939">
        <v>0.36</v>
      </c>
      <c r="J107" s="923">
        <v>10</v>
      </c>
      <c r="K107" s="940">
        <v>0.36</v>
      </c>
      <c r="L107" s="941">
        <v>1</v>
      </c>
      <c r="M107" s="941">
        <v>12</v>
      </c>
      <c r="N107" s="942">
        <v>4</v>
      </c>
      <c r="O107" s="941" t="s">
        <v>7053</v>
      </c>
      <c r="P107" s="943" t="s">
        <v>7241</v>
      </c>
      <c r="Q107" s="944">
        <f t="shared" si="3"/>
        <v>1</v>
      </c>
      <c r="R107" s="977">
        <f t="shared" si="3"/>
        <v>0.36</v>
      </c>
      <c r="S107" s="944">
        <f t="shared" si="4"/>
        <v>0</v>
      </c>
      <c r="T107" s="977">
        <f t="shared" si="5"/>
        <v>0</v>
      </c>
      <c r="U107" s="984">
        <v>4</v>
      </c>
      <c r="V107" s="934">
        <v>10</v>
      </c>
      <c r="W107" s="934">
        <v>6</v>
      </c>
      <c r="X107" s="982">
        <v>2.5</v>
      </c>
      <c r="Y107" s="980">
        <v>6</v>
      </c>
    </row>
    <row r="108" spans="1:25" ht="14.45" customHeight="1" x14ac:dyDescent="0.2">
      <c r="A108" s="947" t="s">
        <v>7242</v>
      </c>
      <c r="B108" s="924"/>
      <c r="C108" s="925"/>
      <c r="D108" s="926"/>
      <c r="E108" s="932">
        <v>3</v>
      </c>
      <c r="F108" s="915">
        <v>4.6399999999999997</v>
      </c>
      <c r="G108" s="916">
        <v>19</v>
      </c>
      <c r="H108" s="914"/>
      <c r="I108" s="915"/>
      <c r="J108" s="916"/>
      <c r="K108" s="917">
        <v>1</v>
      </c>
      <c r="L108" s="914">
        <v>2</v>
      </c>
      <c r="M108" s="914">
        <v>18</v>
      </c>
      <c r="N108" s="918">
        <v>6</v>
      </c>
      <c r="O108" s="914" t="s">
        <v>7053</v>
      </c>
      <c r="P108" s="931" t="s">
        <v>7243</v>
      </c>
      <c r="Q108" s="919">
        <f t="shared" si="3"/>
        <v>0</v>
      </c>
      <c r="R108" s="976">
        <f t="shared" si="3"/>
        <v>0</v>
      </c>
      <c r="S108" s="919">
        <f t="shared" si="4"/>
        <v>-3</v>
      </c>
      <c r="T108" s="976">
        <f t="shared" si="5"/>
        <v>-4.6399999999999997</v>
      </c>
      <c r="U108" s="983" t="s">
        <v>594</v>
      </c>
      <c r="V108" s="928" t="s">
        <v>594</v>
      </c>
      <c r="W108" s="928" t="s">
        <v>594</v>
      </c>
      <c r="X108" s="981" t="s">
        <v>594</v>
      </c>
      <c r="Y108" s="979"/>
    </row>
    <row r="109" spans="1:25" ht="14.45" customHeight="1" x14ac:dyDescent="0.2">
      <c r="A109" s="948" t="s">
        <v>7244</v>
      </c>
      <c r="B109" s="945">
        <v>2</v>
      </c>
      <c r="C109" s="946">
        <v>5.32</v>
      </c>
      <c r="D109" s="927">
        <v>19.5</v>
      </c>
      <c r="E109" s="936">
        <v>2</v>
      </c>
      <c r="F109" s="937">
        <v>5.72</v>
      </c>
      <c r="G109" s="921">
        <v>19</v>
      </c>
      <c r="H109" s="941">
        <v>4</v>
      </c>
      <c r="I109" s="937">
        <v>10.3</v>
      </c>
      <c r="J109" s="923">
        <v>22.3</v>
      </c>
      <c r="K109" s="940">
        <v>2.2599999999999998</v>
      </c>
      <c r="L109" s="941">
        <v>4</v>
      </c>
      <c r="M109" s="941">
        <v>39</v>
      </c>
      <c r="N109" s="942">
        <v>13</v>
      </c>
      <c r="O109" s="941" t="s">
        <v>7053</v>
      </c>
      <c r="P109" s="943" t="s">
        <v>7245</v>
      </c>
      <c r="Q109" s="944">
        <f t="shared" si="3"/>
        <v>2</v>
      </c>
      <c r="R109" s="977">
        <f t="shared" si="3"/>
        <v>4.9800000000000004</v>
      </c>
      <c r="S109" s="944">
        <f t="shared" si="4"/>
        <v>2</v>
      </c>
      <c r="T109" s="977">
        <f t="shared" si="5"/>
        <v>4.580000000000001</v>
      </c>
      <c r="U109" s="984">
        <v>52</v>
      </c>
      <c r="V109" s="934">
        <v>89.2</v>
      </c>
      <c r="W109" s="934">
        <v>37.200000000000003</v>
      </c>
      <c r="X109" s="982">
        <v>1.7153846153846155</v>
      </c>
      <c r="Y109" s="980">
        <v>42</v>
      </c>
    </row>
    <row r="110" spans="1:25" ht="14.45" customHeight="1" x14ac:dyDescent="0.2">
      <c r="A110" s="948" t="s">
        <v>7246</v>
      </c>
      <c r="B110" s="945">
        <v>6</v>
      </c>
      <c r="C110" s="946">
        <v>24.61</v>
      </c>
      <c r="D110" s="927">
        <v>18.7</v>
      </c>
      <c r="E110" s="936"/>
      <c r="F110" s="937"/>
      <c r="G110" s="921"/>
      <c r="H110" s="941">
        <v>3</v>
      </c>
      <c r="I110" s="937">
        <v>13.26</v>
      </c>
      <c r="J110" s="921">
        <v>17</v>
      </c>
      <c r="K110" s="940">
        <v>4.42</v>
      </c>
      <c r="L110" s="941">
        <v>6</v>
      </c>
      <c r="M110" s="941">
        <v>57</v>
      </c>
      <c r="N110" s="942">
        <v>19</v>
      </c>
      <c r="O110" s="941" t="s">
        <v>7053</v>
      </c>
      <c r="P110" s="943" t="s">
        <v>7247</v>
      </c>
      <c r="Q110" s="944">
        <f t="shared" si="3"/>
        <v>-3</v>
      </c>
      <c r="R110" s="977">
        <f t="shared" si="3"/>
        <v>-11.35</v>
      </c>
      <c r="S110" s="944">
        <f t="shared" si="4"/>
        <v>3</v>
      </c>
      <c r="T110" s="977">
        <f t="shared" si="5"/>
        <v>13.26</v>
      </c>
      <c r="U110" s="984">
        <v>57</v>
      </c>
      <c r="V110" s="934">
        <v>51</v>
      </c>
      <c r="W110" s="934">
        <v>-6</v>
      </c>
      <c r="X110" s="982">
        <v>0.89473684210526316</v>
      </c>
      <c r="Y110" s="980">
        <v>5</v>
      </c>
    </row>
    <row r="111" spans="1:25" ht="14.45" customHeight="1" x14ac:dyDescent="0.2">
      <c r="A111" s="947" t="s">
        <v>7248</v>
      </c>
      <c r="B111" s="924">
        <v>1</v>
      </c>
      <c r="C111" s="925">
        <v>0.75</v>
      </c>
      <c r="D111" s="926">
        <v>3</v>
      </c>
      <c r="E111" s="932"/>
      <c r="F111" s="915"/>
      <c r="G111" s="916"/>
      <c r="H111" s="914">
        <v>1</v>
      </c>
      <c r="I111" s="915">
        <v>1.1299999999999999</v>
      </c>
      <c r="J111" s="916">
        <v>2</v>
      </c>
      <c r="K111" s="917">
        <v>0.68</v>
      </c>
      <c r="L111" s="914">
        <v>2</v>
      </c>
      <c r="M111" s="914">
        <v>15</v>
      </c>
      <c r="N111" s="918">
        <v>5</v>
      </c>
      <c r="O111" s="914" t="s">
        <v>7053</v>
      </c>
      <c r="P111" s="931" t="s">
        <v>7249</v>
      </c>
      <c r="Q111" s="919">
        <f t="shared" si="3"/>
        <v>0</v>
      </c>
      <c r="R111" s="976">
        <f t="shared" si="3"/>
        <v>0.37999999999999989</v>
      </c>
      <c r="S111" s="919">
        <f t="shared" si="4"/>
        <v>1</v>
      </c>
      <c r="T111" s="976">
        <f t="shared" si="5"/>
        <v>1.1299999999999999</v>
      </c>
      <c r="U111" s="983">
        <v>5</v>
      </c>
      <c r="V111" s="928">
        <v>2</v>
      </c>
      <c r="W111" s="928">
        <v>-3</v>
      </c>
      <c r="X111" s="981">
        <v>0.4</v>
      </c>
      <c r="Y111" s="979"/>
    </row>
    <row r="112" spans="1:25" ht="14.45" customHeight="1" x14ac:dyDescent="0.2">
      <c r="A112" s="948" t="s">
        <v>7250</v>
      </c>
      <c r="B112" s="945">
        <v>5</v>
      </c>
      <c r="C112" s="946">
        <v>9.2899999999999991</v>
      </c>
      <c r="D112" s="927">
        <v>22.6</v>
      </c>
      <c r="E112" s="936"/>
      <c r="F112" s="937"/>
      <c r="G112" s="921"/>
      <c r="H112" s="941">
        <v>1</v>
      </c>
      <c r="I112" s="937">
        <v>2.25</v>
      </c>
      <c r="J112" s="923">
        <v>25</v>
      </c>
      <c r="K112" s="940">
        <v>1.1499999999999999</v>
      </c>
      <c r="L112" s="941">
        <v>3</v>
      </c>
      <c r="M112" s="941">
        <v>27</v>
      </c>
      <c r="N112" s="942">
        <v>9</v>
      </c>
      <c r="O112" s="941" t="s">
        <v>7053</v>
      </c>
      <c r="P112" s="943" t="s">
        <v>7251</v>
      </c>
      <c r="Q112" s="944">
        <f t="shared" si="3"/>
        <v>-4</v>
      </c>
      <c r="R112" s="977">
        <f t="shared" si="3"/>
        <v>-7.0399999999999991</v>
      </c>
      <c r="S112" s="944">
        <f t="shared" si="4"/>
        <v>1</v>
      </c>
      <c r="T112" s="977">
        <f t="shared" si="5"/>
        <v>2.25</v>
      </c>
      <c r="U112" s="984">
        <v>9</v>
      </c>
      <c r="V112" s="934">
        <v>25</v>
      </c>
      <c r="W112" s="934">
        <v>16</v>
      </c>
      <c r="X112" s="982">
        <v>2.7777777777777777</v>
      </c>
      <c r="Y112" s="980">
        <v>16</v>
      </c>
    </row>
    <row r="113" spans="1:25" ht="14.45" customHeight="1" thickBot="1" x14ac:dyDescent="0.25">
      <c r="A113" s="963" t="s">
        <v>7252</v>
      </c>
      <c r="B113" s="964"/>
      <c r="C113" s="965"/>
      <c r="D113" s="966"/>
      <c r="E113" s="967"/>
      <c r="F113" s="968"/>
      <c r="G113" s="969"/>
      <c r="H113" s="970">
        <v>1</v>
      </c>
      <c r="I113" s="968">
        <v>2.44</v>
      </c>
      <c r="J113" s="969">
        <v>13</v>
      </c>
      <c r="K113" s="971">
        <v>2.44</v>
      </c>
      <c r="L113" s="970">
        <v>5</v>
      </c>
      <c r="M113" s="970">
        <v>45</v>
      </c>
      <c r="N113" s="972">
        <v>15</v>
      </c>
      <c r="O113" s="970" t="s">
        <v>7053</v>
      </c>
      <c r="P113" s="973" t="s">
        <v>7251</v>
      </c>
      <c r="Q113" s="974">
        <f t="shared" si="3"/>
        <v>1</v>
      </c>
      <c r="R113" s="978">
        <f t="shared" si="3"/>
        <v>2.44</v>
      </c>
      <c r="S113" s="974">
        <f t="shared" si="4"/>
        <v>1</v>
      </c>
      <c r="T113" s="978">
        <f t="shared" si="5"/>
        <v>2.44</v>
      </c>
      <c r="U113" s="988">
        <v>15</v>
      </c>
      <c r="V113" s="989">
        <v>13</v>
      </c>
      <c r="W113" s="989">
        <v>-2</v>
      </c>
      <c r="X113" s="990">
        <v>0.8666666666666667</v>
      </c>
      <c r="Y113" s="99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4:Q1048576">
    <cfRule type="cellIs" dxfId="14" priority="11" stopIfTrue="1" operator="lessThan">
      <formula>0</formula>
    </cfRule>
  </conditionalFormatting>
  <conditionalFormatting sqref="W114:W1048576">
    <cfRule type="cellIs" dxfId="13" priority="10" stopIfTrue="1" operator="greaterThan">
      <formula>0</formula>
    </cfRule>
  </conditionalFormatting>
  <conditionalFormatting sqref="X114:X1048576">
    <cfRule type="cellIs" dxfId="12" priority="9" stopIfTrue="1" operator="greaterThan">
      <formula>1</formula>
    </cfRule>
  </conditionalFormatting>
  <conditionalFormatting sqref="X114:X1048576">
    <cfRule type="cellIs" dxfId="11" priority="6" stopIfTrue="1" operator="greaterThan">
      <formula>1</formula>
    </cfRule>
  </conditionalFormatting>
  <conditionalFormatting sqref="W114:W1048576">
    <cfRule type="cellIs" dxfId="10" priority="7" stopIfTrue="1" operator="greaterThan">
      <formula>0</formula>
    </cfRule>
  </conditionalFormatting>
  <conditionalFormatting sqref="Q11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3">
    <cfRule type="cellIs" dxfId="7" priority="4" stopIfTrue="1" operator="lessThan">
      <formula>0</formula>
    </cfRule>
  </conditionalFormatting>
  <conditionalFormatting sqref="X5:X113">
    <cfRule type="cellIs" dxfId="6" priority="2" stopIfTrue="1" operator="greaterThan">
      <formula>1</formula>
    </cfRule>
  </conditionalFormatting>
  <conditionalFormatting sqref="W5:W113">
    <cfRule type="cellIs" dxfId="5" priority="3" stopIfTrue="1" operator="greaterThan">
      <formula>0</formula>
    </cfRule>
  </conditionalFormatting>
  <conditionalFormatting sqref="S5:S113">
    <cfRule type="cellIs" dxfId="4" priority="1" stopIfTrue="1" operator="lessThan">
      <formula>0</formula>
    </cfRule>
  </conditionalFormatting>
  <hyperlinks>
    <hyperlink ref="A2" location="Obsah!A1" display="Zpět na Obsah  KL 01  1.-4.měsíc" xr:uid="{DE1D793C-4DB9-4505-98E8-7F34D2F8B5E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187319.64661000003</v>
      </c>
      <c r="C5" s="33">
        <v>244822.05505999998</v>
      </c>
      <c r="D5" s="12"/>
      <c r="E5" s="226">
        <v>302758.27584000025</v>
      </c>
      <c r="F5" s="32">
        <v>290745.20109802246</v>
      </c>
      <c r="G5" s="225">
        <f>E5-F5</f>
        <v>12013.074741977791</v>
      </c>
      <c r="H5" s="231">
        <f>IF(F5&lt;0.00000001,"",E5/F5)</f>
        <v>1.0413182219228707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3430.6072299999996</v>
      </c>
      <c r="C6" s="35">
        <v>3529.6787999999997</v>
      </c>
      <c r="D6" s="12"/>
      <c r="E6" s="227">
        <v>3741.2466700000004</v>
      </c>
      <c r="F6" s="34">
        <v>3748.3333510742186</v>
      </c>
      <c r="G6" s="228">
        <f>E6-F6</f>
        <v>-7.0866810742181769</v>
      </c>
      <c r="H6" s="232">
        <f>IF(F6&lt;0.00000001,"",E6/F6)</f>
        <v>0.99810937811275846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53126.476729999995</v>
      </c>
      <c r="C7" s="35">
        <v>60959.993150000002</v>
      </c>
      <c r="D7" s="12"/>
      <c r="E7" s="227">
        <v>68576.300199999998</v>
      </c>
      <c r="F7" s="34">
        <v>68533.729053344723</v>
      </c>
      <c r="G7" s="228">
        <f>E7-F7</f>
        <v>42.571146655274788</v>
      </c>
      <c r="H7" s="232">
        <f>IF(F7&lt;0.00000001,"",E7/F7)</f>
        <v>1.0006211707321826</v>
      </c>
    </row>
    <row r="8" spans="1:10" ht="14.45" customHeight="1" thickBot="1" x14ac:dyDescent="0.25">
      <c r="A8" s="1" t="s">
        <v>96</v>
      </c>
      <c r="B8" s="15">
        <v>35601.398470000007</v>
      </c>
      <c r="C8" s="37">
        <v>27607.208210000004</v>
      </c>
      <c r="D8" s="12"/>
      <c r="E8" s="229">
        <v>27604.772300000033</v>
      </c>
      <c r="F8" s="36">
        <v>25458.268610950417</v>
      </c>
      <c r="G8" s="230">
        <f>E8-F8</f>
        <v>2146.5036890496158</v>
      </c>
      <c r="H8" s="233">
        <f>IF(F8&lt;0.00000001,"",E8/F8)</f>
        <v>1.0843145982098066</v>
      </c>
    </row>
    <row r="9" spans="1:10" ht="14.45" customHeight="1" thickBot="1" x14ac:dyDescent="0.25">
      <c r="A9" s="2" t="s">
        <v>97</v>
      </c>
      <c r="B9" s="3">
        <v>279478.12904000003</v>
      </c>
      <c r="C9" s="39">
        <v>336918.93521999998</v>
      </c>
      <c r="D9" s="12"/>
      <c r="E9" s="3">
        <v>402680.59501000028</v>
      </c>
      <c r="F9" s="38">
        <v>388485.53211339179</v>
      </c>
      <c r="G9" s="38">
        <f>E9-F9</f>
        <v>14195.062896608491</v>
      </c>
      <c r="H9" s="234">
        <f>IF(F9&lt;0.00000001,"",E9/F9)</f>
        <v>1.0365394891783646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115080.05121999992</v>
      </c>
      <c r="C11" s="33">
        <f>IF(ISERROR(VLOOKUP("Celkem:",'ZV Vykáz.-A'!A:H,5,0)),0,VLOOKUP("Celkem:",'ZV Vykáz.-A'!A:H,5,0)/1000)</f>
        <v>110461.52751999995</v>
      </c>
      <c r="D11" s="12"/>
      <c r="E11" s="226">
        <f>IF(ISERROR(VLOOKUP("Celkem:",'ZV Vykáz.-A'!A:H,8,0)),0,VLOOKUP("Celkem:",'ZV Vykáz.-A'!A:H,8,0)/1000)</f>
        <v>126571.77477999992</v>
      </c>
      <c r="F11" s="32">
        <f>C11</f>
        <v>110461.52751999995</v>
      </c>
      <c r="G11" s="225">
        <f>E11-F11</f>
        <v>16110.247259999975</v>
      </c>
      <c r="H11" s="231">
        <f>IF(F11&lt;0.00000001,"",E11/F11)</f>
        <v>1.1458448712569458</v>
      </c>
      <c r="I11" s="225">
        <f>E11-B11</f>
        <v>11491.723559999999</v>
      </c>
      <c r="J11" s="231">
        <f>IF(B11&lt;0.00000001,"",E11/B11)</f>
        <v>1.0998585196841035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47740.92</v>
      </c>
      <c r="C12" s="37">
        <f>IF(ISERROR(VLOOKUP("Celkem",CaseMix!A:D,3,0)),0,VLOOKUP("Celkem",CaseMix!A:D,3,0)*30)</f>
        <v>43002.720000000008</v>
      </c>
      <c r="D12" s="12"/>
      <c r="E12" s="229">
        <f>IF(ISERROR(VLOOKUP("Celkem",CaseMix!A:D,4,0)),0,VLOOKUP("Celkem",CaseMix!A:D,4,0)*30)</f>
        <v>41429.459999999992</v>
      </c>
      <c r="F12" s="36">
        <f>C12</f>
        <v>43002.720000000008</v>
      </c>
      <c r="G12" s="230">
        <f>E12-F12</f>
        <v>-1573.2600000000166</v>
      </c>
      <c r="H12" s="233">
        <f>IF(F12&lt;0.00000001,"",E12/F12)</f>
        <v>0.96341487236156187</v>
      </c>
      <c r="I12" s="230">
        <f>E12-B12</f>
        <v>-6311.4600000000064</v>
      </c>
      <c r="J12" s="233">
        <f>IF(B12&lt;0.00000001,"",E12/B12)</f>
        <v>0.86779768802109369</v>
      </c>
    </row>
    <row r="13" spans="1:10" ht="14.45" customHeight="1" thickBot="1" x14ac:dyDescent="0.25">
      <c r="A13" s="4" t="s">
        <v>100</v>
      </c>
      <c r="B13" s="9">
        <f>SUM(B11:B12)</f>
        <v>162820.97121999992</v>
      </c>
      <c r="C13" s="41">
        <f>SUM(C11:C12)</f>
        <v>153464.24751999995</v>
      </c>
      <c r="D13" s="12"/>
      <c r="E13" s="9">
        <f>SUM(E11:E12)</f>
        <v>168001.23477999991</v>
      </c>
      <c r="F13" s="40">
        <f>SUM(F11:F12)</f>
        <v>153464.24751999995</v>
      </c>
      <c r="G13" s="40">
        <f>E13-F13</f>
        <v>14536.987259999965</v>
      </c>
      <c r="H13" s="235">
        <f>IF(F13&lt;0.00000001,"",E13/F13)</f>
        <v>1.094725563086643</v>
      </c>
      <c r="I13" s="40">
        <f>SUM(I11:I12)</f>
        <v>5180.2635599999921</v>
      </c>
      <c r="J13" s="235">
        <f>IF(B13&lt;0.00000001,"",E13/B13)</f>
        <v>1.0318157023704309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0.58258931308609241</v>
      </c>
      <c r="C15" s="43">
        <f>IF(C9=0,"",C13/C9)</f>
        <v>0.45549309189105525</v>
      </c>
      <c r="D15" s="12"/>
      <c r="E15" s="10">
        <f>IF(E9=0,"",E13/E9)</f>
        <v>0.41720717824961923</v>
      </c>
      <c r="F15" s="42">
        <f>IF(F9=0,"",F13/F9)</f>
        <v>0.39503207927755352</v>
      </c>
      <c r="G15" s="42">
        <f>IF(ISERROR(F15-E15),"",E15-F15)</f>
        <v>2.217509897206571E-2</v>
      </c>
      <c r="H15" s="236">
        <f>IF(ISERROR(F15-E15),"",IF(F15&lt;0.00000001,"",E15/F15))</f>
        <v>1.0561349321620164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C3119F2A-307C-4E4C-BEB0-6EE53D8C723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6424347</v>
      </c>
      <c r="C3" s="344">
        <f t="shared" ref="C3:L3" si="0">SUBTOTAL(9,C6:C1048576)</f>
        <v>24.956472381447483</v>
      </c>
      <c r="D3" s="344">
        <f t="shared" si="0"/>
        <v>6454313</v>
      </c>
      <c r="E3" s="344">
        <f t="shared" si="0"/>
        <v>12</v>
      </c>
      <c r="F3" s="344">
        <f t="shared" si="0"/>
        <v>7278639.5599999996</v>
      </c>
      <c r="G3" s="347">
        <f>IF(D3&lt;&gt;0,F3/D3,"")</f>
        <v>1.1277171652505851</v>
      </c>
      <c r="H3" s="343">
        <f t="shared" si="0"/>
        <v>923699.85000000044</v>
      </c>
      <c r="I3" s="344">
        <f t="shared" si="0"/>
        <v>2.4610212959008622</v>
      </c>
      <c r="J3" s="344">
        <f t="shared" si="0"/>
        <v>631726.47000000044</v>
      </c>
      <c r="K3" s="344">
        <f t="shared" si="0"/>
        <v>2</v>
      </c>
      <c r="L3" s="344">
        <f t="shared" si="0"/>
        <v>768302.79000000015</v>
      </c>
      <c r="M3" s="345">
        <f>IF(J3&lt;&gt;0,L3/J3,"")</f>
        <v>1.2161953416325892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5" customHeight="1" x14ac:dyDescent="0.2">
      <c r="A6" s="856" t="s">
        <v>6827</v>
      </c>
      <c r="B6" s="887">
        <v>21099</v>
      </c>
      <c r="C6" s="825">
        <v>15.038488952245189</v>
      </c>
      <c r="D6" s="887">
        <v>1403</v>
      </c>
      <c r="E6" s="825">
        <v>1</v>
      </c>
      <c r="F6" s="887">
        <v>11228</v>
      </c>
      <c r="G6" s="830">
        <v>8.0028510334996437</v>
      </c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6830</v>
      </c>
      <c r="B7" s="889">
        <v>28629</v>
      </c>
      <c r="C7" s="832">
        <v>1.4564277356666837</v>
      </c>
      <c r="D7" s="889">
        <v>19657</v>
      </c>
      <c r="E7" s="832">
        <v>1</v>
      </c>
      <c r="F7" s="889">
        <v>2558</v>
      </c>
      <c r="G7" s="837">
        <v>0.13013175967848603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3241</v>
      </c>
      <c r="B8" s="889">
        <v>0</v>
      </c>
      <c r="C8" s="832"/>
      <c r="D8" s="889"/>
      <c r="E8" s="832"/>
      <c r="F8" s="889"/>
      <c r="G8" s="837"/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6834</v>
      </c>
      <c r="B9" s="889">
        <v>189534</v>
      </c>
      <c r="C9" s="832">
        <v>0.80687444390993579</v>
      </c>
      <c r="D9" s="889">
        <v>234899</v>
      </c>
      <c r="E9" s="832">
        <v>1</v>
      </c>
      <c r="F9" s="889">
        <v>281825</v>
      </c>
      <c r="G9" s="837">
        <v>1.1997709653936373</v>
      </c>
      <c r="H9" s="889">
        <v>120026.27</v>
      </c>
      <c r="I9" s="832">
        <v>0.7772090212663898</v>
      </c>
      <c r="J9" s="889">
        <v>154432.41999999995</v>
      </c>
      <c r="K9" s="832">
        <v>1</v>
      </c>
      <c r="L9" s="889">
        <v>189230.22999999995</v>
      </c>
      <c r="M9" s="838">
        <v>1.2253271042440441</v>
      </c>
    </row>
    <row r="10" spans="1:13" ht="14.45" customHeight="1" x14ac:dyDescent="0.2">
      <c r="A10" s="857" t="s">
        <v>7254</v>
      </c>
      <c r="B10" s="889"/>
      <c r="C10" s="832"/>
      <c r="D10" s="889">
        <v>1107</v>
      </c>
      <c r="E10" s="832">
        <v>1</v>
      </c>
      <c r="F10" s="889">
        <v>44000</v>
      </c>
      <c r="G10" s="837">
        <v>39.747064137308037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6839</v>
      </c>
      <c r="B11" s="889">
        <v>863797</v>
      </c>
      <c r="C11" s="832">
        <v>1.1090543988064592</v>
      </c>
      <c r="D11" s="889">
        <v>778859</v>
      </c>
      <c r="E11" s="832">
        <v>1</v>
      </c>
      <c r="F11" s="889">
        <v>761678</v>
      </c>
      <c r="G11" s="837">
        <v>0.9779408082849399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7255</v>
      </c>
      <c r="B12" s="889">
        <v>2581519</v>
      </c>
      <c r="C12" s="832">
        <v>1.0853819074074931</v>
      </c>
      <c r="D12" s="889">
        <v>2378443</v>
      </c>
      <c r="E12" s="832">
        <v>1</v>
      </c>
      <c r="F12" s="889">
        <v>2894561</v>
      </c>
      <c r="G12" s="837">
        <v>1.2169982631494638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7256</v>
      </c>
      <c r="B13" s="889">
        <v>1654229</v>
      </c>
      <c r="C13" s="832">
        <v>1.024665372901167</v>
      </c>
      <c r="D13" s="889">
        <v>1614409</v>
      </c>
      <c r="E13" s="832">
        <v>1</v>
      </c>
      <c r="F13" s="889">
        <v>1631187</v>
      </c>
      <c r="G13" s="837">
        <v>1.0103926576226967</v>
      </c>
      <c r="H13" s="889">
        <v>803673.58000000042</v>
      </c>
      <c r="I13" s="832">
        <v>1.6838122746344724</v>
      </c>
      <c r="J13" s="889">
        <v>477294.05000000051</v>
      </c>
      <c r="K13" s="832">
        <v>1</v>
      </c>
      <c r="L13" s="889">
        <v>579072.56000000017</v>
      </c>
      <c r="M13" s="838">
        <v>1.213240684647126</v>
      </c>
    </row>
    <row r="14" spans="1:13" ht="14.45" customHeight="1" x14ac:dyDescent="0.2">
      <c r="A14" s="857" t="s">
        <v>7257</v>
      </c>
      <c r="B14" s="889">
        <v>394786</v>
      </c>
      <c r="C14" s="832">
        <v>1.1212548957235731</v>
      </c>
      <c r="D14" s="889">
        <v>352093</v>
      </c>
      <c r="E14" s="832">
        <v>1</v>
      </c>
      <c r="F14" s="889">
        <v>620818</v>
      </c>
      <c r="G14" s="837">
        <v>1.7632216488257364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7258</v>
      </c>
      <c r="B15" s="889">
        <v>157293</v>
      </c>
      <c r="C15" s="832">
        <v>0.61635671125949265</v>
      </c>
      <c r="D15" s="889">
        <v>255198</v>
      </c>
      <c r="E15" s="832">
        <v>1</v>
      </c>
      <c r="F15" s="889">
        <v>278022</v>
      </c>
      <c r="G15" s="837">
        <v>1.0894364375896364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7259</v>
      </c>
      <c r="B16" s="889">
        <v>279246</v>
      </c>
      <c r="C16" s="832">
        <v>0.69744893626586613</v>
      </c>
      <c r="D16" s="889">
        <v>400382</v>
      </c>
      <c r="E16" s="832">
        <v>1</v>
      </c>
      <c r="F16" s="889">
        <v>527255</v>
      </c>
      <c r="G16" s="837">
        <v>1.3168798797148722</v>
      </c>
      <c r="H16" s="889"/>
      <c r="I16" s="832"/>
      <c r="J16" s="889"/>
      <c r="K16" s="832"/>
      <c r="L16" s="889"/>
      <c r="M16" s="838"/>
    </row>
    <row r="17" spans="1:13" ht="14.45" customHeight="1" x14ac:dyDescent="0.2">
      <c r="A17" s="857" t="s">
        <v>7260</v>
      </c>
      <c r="B17" s="889">
        <v>25831</v>
      </c>
      <c r="C17" s="832">
        <v>1.4292591158081116</v>
      </c>
      <c r="D17" s="889">
        <v>18073</v>
      </c>
      <c r="E17" s="832">
        <v>1</v>
      </c>
      <c r="F17" s="889">
        <v>20274</v>
      </c>
      <c r="G17" s="837">
        <v>1.1217838765008576</v>
      </c>
      <c r="H17" s="889"/>
      <c r="I17" s="832"/>
      <c r="J17" s="889"/>
      <c r="K17" s="832"/>
      <c r="L17" s="889"/>
      <c r="M17" s="838"/>
    </row>
    <row r="18" spans="1:13" ht="14.45" customHeight="1" thickBot="1" x14ac:dyDescent="0.25">
      <c r="A18" s="893" t="s">
        <v>7261</v>
      </c>
      <c r="B18" s="891">
        <v>228384</v>
      </c>
      <c r="C18" s="840">
        <v>0.57125991145351307</v>
      </c>
      <c r="D18" s="891">
        <v>399790</v>
      </c>
      <c r="E18" s="840">
        <v>1</v>
      </c>
      <c r="F18" s="891">
        <v>205233.56</v>
      </c>
      <c r="G18" s="845">
        <v>0.51335341054053374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20BA05B-8A74-4185-B09F-88A3A73DE90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8162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63718.63</v>
      </c>
      <c r="G3" s="211">
        <f t="shared" si="0"/>
        <v>7348046.8499999968</v>
      </c>
      <c r="H3" s="212"/>
      <c r="I3" s="212"/>
      <c r="J3" s="207">
        <f t="shared" si="0"/>
        <v>58466.489999999983</v>
      </c>
      <c r="K3" s="211">
        <f t="shared" si="0"/>
        <v>7086039.4699999988</v>
      </c>
      <c r="L3" s="212"/>
      <c r="M3" s="212"/>
      <c r="N3" s="207">
        <f t="shared" si="0"/>
        <v>64416.930000000008</v>
      </c>
      <c r="O3" s="211">
        <f t="shared" si="0"/>
        <v>8046942.3499999987</v>
      </c>
      <c r="P3" s="177">
        <f>IF(K3=0,"",O3/K3)</f>
        <v>1.135605070232554</v>
      </c>
      <c r="Q3" s="209">
        <f>IF(N3=0,"",O3/N3)</f>
        <v>124.91968105279152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6855</v>
      </c>
      <c r="B6" s="825" t="s">
        <v>7042</v>
      </c>
      <c r="C6" s="825" t="s">
        <v>6657</v>
      </c>
      <c r="D6" s="825" t="s">
        <v>6986</v>
      </c>
      <c r="E6" s="825" t="s">
        <v>6987</v>
      </c>
      <c r="F6" s="225">
        <v>6</v>
      </c>
      <c r="G6" s="225">
        <v>6816</v>
      </c>
      <c r="H6" s="225">
        <v>5.9947229551451189</v>
      </c>
      <c r="I6" s="225">
        <v>1136</v>
      </c>
      <c r="J6" s="225">
        <v>1</v>
      </c>
      <c r="K6" s="225">
        <v>1137</v>
      </c>
      <c r="L6" s="225">
        <v>1</v>
      </c>
      <c r="M6" s="225">
        <v>1137</v>
      </c>
      <c r="N6" s="225">
        <v>7</v>
      </c>
      <c r="O6" s="225">
        <v>7987</v>
      </c>
      <c r="P6" s="830">
        <v>7.0246262093227791</v>
      </c>
      <c r="Q6" s="848">
        <v>1141</v>
      </c>
    </row>
    <row r="7" spans="1:17" ht="14.45" customHeight="1" x14ac:dyDescent="0.2">
      <c r="A7" s="831" t="s">
        <v>6855</v>
      </c>
      <c r="B7" s="832" t="s">
        <v>7042</v>
      </c>
      <c r="C7" s="832" t="s">
        <v>6657</v>
      </c>
      <c r="D7" s="832" t="s">
        <v>6988</v>
      </c>
      <c r="E7" s="832" t="s">
        <v>6989</v>
      </c>
      <c r="F7" s="849">
        <v>4</v>
      </c>
      <c r="G7" s="849">
        <v>1060</v>
      </c>
      <c r="H7" s="849">
        <v>3.9849624060150375</v>
      </c>
      <c r="I7" s="849">
        <v>265</v>
      </c>
      <c r="J7" s="849">
        <v>1</v>
      </c>
      <c r="K7" s="849">
        <v>266</v>
      </c>
      <c r="L7" s="849">
        <v>1</v>
      </c>
      <c r="M7" s="849">
        <v>266</v>
      </c>
      <c r="N7" s="849">
        <v>10</v>
      </c>
      <c r="O7" s="849">
        <v>2670</v>
      </c>
      <c r="P7" s="837">
        <v>10.037593984962406</v>
      </c>
      <c r="Q7" s="850">
        <v>267</v>
      </c>
    </row>
    <row r="8" spans="1:17" ht="14.45" customHeight="1" x14ac:dyDescent="0.2">
      <c r="A8" s="831" t="s">
        <v>6855</v>
      </c>
      <c r="B8" s="832" t="s">
        <v>7042</v>
      </c>
      <c r="C8" s="832" t="s">
        <v>6657</v>
      </c>
      <c r="D8" s="832" t="s">
        <v>7262</v>
      </c>
      <c r="E8" s="832" t="s">
        <v>7263</v>
      </c>
      <c r="F8" s="849">
        <v>1</v>
      </c>
      <c r="G8" s="849">
        <v>569</v>
      </c>
      <c r="H8" s="849"/>
      <c r="I8" s="849">
        <v>569</v>
      </c>
      <c r="J8" s="849"/>
      <c r="K8" s="849"/>
      <c r="L8" s="849"/>
      <c r="M8" s="849"/>
      <c r="N8" s="849">
        <v>1</v>
      </c>
      <c r="O8" s="849">
        <v>571</v>
      </c>
      <c r="P8" s="837"/>
      <c r="Q8" s="850">
        <v>571</v>
      </c>
    </row>
    <row r="9" spans="1:17" ht="14.45" customHeight="1" x14ac:dyDescent="0.2">
      <c r="A9" s="831" t="s">
        <v>6855</v>
      </c>
      <c r="B9" s="832" t="s">
        <v>7042</v>
      </c>
      <c r="C9" s="832" t="s">
        <v>6657</v>
      </c>
      <c r="D9" s="832" t="s">
        <v>7264</v>
      </c>
      <c r="E9" s="832" t="s">
        <v>7265</v>
      </c>
      <c r="F9" s="849">
        <v>2</v>
      </c>
      <c r="G9" s="849">
        <v>11196</v>
      </c>
      <c r="H9" s="849"/>
      <c r="I9" s="849">
        <v>5598</v>
      </c>
      <c r="J9" s="849"/>
      <c r="K9" s="849"/>
      <c r="L9" s="849"/>
      <c r="M9" s="849"/>
      <c r="N9" s="849"/>
      <c r="O9" s="849"/>
      <c r="P9" s="837"/>
      <c r="Q9" s="850"/>
    </row>
    <row r="10" spans="1:17" ht="14.45" customHeight="1" x14ac:dyDescent="0.2">
      <c r="A10" s="831" t="s">
        <v>6855</v>
      </c>
      <c r="B10" s="832" t="s">
        <v>7042</v>
      </c>
      <c r="C10" s="832" t="s">
        <v>6657</v>
      </c>
      <c r="D10" s="832" t="s">
        <v>7266</v>
      </c>
      <c r="E10" s="832" t="s">
        <v>7267</v>
      </c>
      <c r="F10" s="849">
        <v>3</v>
      </c>
      <c r="G10" s="849">
        <v>1458</v>
      </c>
      <c r="H10" s="849"/>
      <c r="I10" s="849">
        <v>486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6858</v>
      </c>
      <c r="B11" s="832" t="s">
        <v>7268</v>
      </c>
      <c r="C11" s="832" t="s">
        <v>6657</v>
      </c>
      <c r="D11" s="832" t="s">
        <v>7269</v>
      </c>
      <c r="E11" s="832" t="s">
        <v>7270</v>
      </c>
      <c r="F11" s="849">
        <v>2</v>
      </c>
      <c r="G11" s="849">
        <v>234</v>
      </c>
      <c r="H11" s="849">
        <v>2</v>
      </c>
      <c r="I11" s="849">
        <v>117</v>
      </c>
      <c r="J11" s="849">
        <v>1</v>
      </c>
      <c r="K11" s="849">
        <v>117</v>
      </c>
      <c r="L11" s="849">
        <v>1</v>
      </c>
      <c r="M11" s="849">
        <v>117</v>
      </c>
      <c r="N11" s="849"/>
      <c r="O11" s="849"/>
      <c r="P11" s="837"/>
      <c r="Q11" s="850"/>
    </row>
    <row r="12" spans="1:17" ht="14.45" customHeight="1" x14ac:dyDescent="0.2">
      <c r="A12" s="831" t="s">
        <v>6858</v>
      </c>
      <c r="B12" s="832" t="s">
        <v>7268</v>
      </c>
      <c r="C12" s="832" t="s">
        <v>6657</v>
      </c>
      <c r="D12" s="832" t="s">
        <v>7271</v>
      </c>
      <c r="E12" s="832" t="s">
        <v>7272</v>
      </c>
      <c r="F12" s="849">
        <v>9</v>
      </c>
      <c r="G12" s="849">
        <v>1224</v>
      </c>
      <c r="H12" s="849">
        <v>1.4890510948905109</v>
      </c>
      <c r="I12" s="849">
        <v>136</v>
      </c>
      <c r="J12" s="849">
        <v>6</v>
      </c>
      <c r="K12" s="849">
        <v>822</v>
      </c>
      <c r="L12" s="849">
        <v>1</v>
      </c>
      <c r="M12" s="849">
        <v>137</v>
      </c>
      <c r="N12" s="849">
        <v>1</v>
      </c>
      <c r="O12" s="849">
        <v>139</v>
      </c>
      <c r="P12" s="837">
        <v>0.16909975669099755</v>
      </c>
      <c r="Q12" s="850">
        <v>139</v>
      </c>
    </row>
    <row r="13" spans="1:17" ht="14.45" customHeight="1" x14ac:dyDescent="0.2">
      <c r="A13" s="831" t="s">
        <v>6858</v>
      </c>
      <c r="B13" s="832" t="s">
        <v>7268</v>
      </c>
      <c r="C13" s="832" t="s">
        <v>6657</v>
      </c>
      <c r="D13" s="832" t="s">
        <v>7273</v>
      </c>
      <c r="E13" s="832" t="s">
        <v>7274</v>
      </c>
      <c r="F13" s="849"/>
      <c r="G13" s="849"/>
      <c r="H13" s="849"/>
      <c r="I13" s="849"/>
      <c r="J13" s="849">
        <v>1</v>
      </c>
      <c r="K13" s="849">
        <v>38</v>
      </c>
      <c r="L13" s="849">
        <v>1</v>
      </c>
      <c r="M13" s="849">
        <v>38</v>
      </c>
      <c r="N13" s="849"/>
      <c r="O13" s="849"/>
      <c r="P13" s="837"/>
      <c r="Q13" s="850"/>
    </row>
    <row r="14" spans="1:17" ht="14.45" customHeight="1" x14ac:dyDescent="0.2">
      <c r="A14" s="831" t="s">
        <v>6858</v>
      </c>
      <c r="B14" s="832" t="s">
        <v>7268</v>
      </c>
      <c r="C14" s="832" t="s">
        <v>6657</v>
      </c>
      <c r="D14" s="832" t="s">
        <v>7275</v>
      </c>
      <c r="E14" s="832" t="s">
        <v>7276</v>
      </c>
      <c r="F14" s="849">
        <v>11</v>
      </c>
      <c r="G14" s="849">
        <v>7755</v>
      </c>
      <c r="H14" s="849">
        <v>1.8290094339622642</v>
      </c>
      <c r="I14" s="849">
        <v>705</v>
      </c>
      <c r="J14" s="849">
        <v>6</v>
      </c>
      <c r="K14" s="849">
        <v>4240</v>
      </c>
      <c r="L14" s="849">
        <v>1</v>
      </c>
      <c r="M14" s="849">
        <v>706.66666666666663</v>
      </c>
      <c r="N14" s="849">
        <v>1</v>
      </c>
      <c r="O14" s="849">
        <v>713</v>
      </c>
      <c r="P14" s="837">
        <v>0.16816037735849057</v>
      </c>
      <c r="Q14" s="850">
        <v>713</v>
      </c>
    </row>
    <row r="15" spans="1:17" ht="14.45" customHeight="1" x14ac:dyDescent="0.2">
      <c r="A15" s="831" t="s">
        <v>6858</v>
      </c>
      <c r="B15" s="832" t="s">
        <v>7268</v>
      </c>
      <c r="C15" s="832" t="s">
        <v>6657</v>
      </c>
      <c r="D15" s="832" t="s">
        <v>7277</v>
      </c>
      <c r="E15" s="832" t="s">
        <v>7278</v>
      </c>
      <c r="F15" s="849">
        <v>6</v>
      </c>
      <c r="G15" s="849">
        <v>882</v>
      </c>
      <c r="H15" s="849"/>
      <c r="I15" s="849">
        <v>147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6858</v>
      </c>
      <c r="B16" s="832" t="s">
        <v>7268</v>
      </c>
      <c r="C16" s="832" t="s">
        <v>6657</v>
      </c>
      <c r="D16" s="832" t="s">
        <v>7279</v>
      </c>
      <c r="E16" s="832" t="s">
        <v>7280</v>
      </c>
      <c r="F16" s="849">
        <v>22</v>
      </c>
      <c r="G16" s="849">
        <v>10890</v>
      </c>
      <c r="H16" s="849">
        <v>1.0977822580645162</v>
      </c>
      <c r="I16" s="849">
        <v>495</v>
      </c>
      <c r="J16" s="849">
        <v>20</v>
      </c>
      <c r="K16" s="849">
        <v>9920</v>
      </c>
      <c r="L16" s="849">
        <v>1</v>
      </c>
      <c r="M16" s="849">
        <v>496</v>
      </c>
      <c r="N16" s="849">
        <v>2</v>
      </c>
      <c r="O16" s="849">
        <v>1000</v>
      </c>
      <c r="P16" s="837">
        <v>0.10080645161290322</v>
      </c>
      <c r="Q16" s="850">
        <v>500</v>
      </c>
    </row>
    <row r="17" spans="1:17" ht="14.45" customHeight="1" x14ac:dyDescent="0.2">
      <c r="A17" s="831" t="s">
        <v>6858</v>
      </c>
      <c r="B17" s="832" t="s">
        <v>7268</v>
      </c>
      <c r="C17" s="832" t="s">
        <v>6657</v>
      </c>
      <c r="D17" s="832" t="s">
        <v>7281</v>
      </c>
      <c r="E17" s="832" t="s">
        <v>7282</v>
      </c>
      <c r="F17" s="849">
        <v>2</v>
      </c>
      <c r="G17" s="849">
        <v>506</v>
      </c>
      <c r="H17" s="849"/>
      <c r="I17" s="849">
        <v>253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6858</v>
      </c>
      <c r="B18" s="832" t="s">
        <v>7268</v>
      </c>
      <c r="C18" s="832" t="s">
        <v>6657</v>
      </c>
      <c r="D18" s="832" t="s">
        <v>7283</v>
      </c>
      <c r="E18" s="832" t="s">
        <v>7284</v>
      </c>
      <c r="F18" s="849">
        <v>40</v>
      </c>
      <c r="G18" s="849">
        <v>3400</v>
      </c>
      <c r="H18" s="849">
        <v>1.0981912144702843</v>
      </c>
      <c r="I18" s="849">
        <v>85</v>
      </c>
      <c r="J18" s="849">
        <v>36</v>
      </c>
      <c r="K18" s="849">
        <v>3096</v>
      </c>
      <c r="L18" s="849">
        <v>1</v>
      </c>
      <c r="M18" s="849">
        <v>86</v>
      </c>
      <c r="N18" s="849">
        <v>4</v>
      </c>
      <c r="O18" s="849">
        <v>348</v>
      </c>
      <c r="P18" s="837">
        <v>0.1124031007751938</v>
      </c>
      <c r="Q18" s="850">
        <v>87</v>
      </c>
    </row>
    <row r="19" spans="1:17" ht="14.45" customHeight="1" x14ac:dyDescent="0.2">
      <c r="A19" s="831" t="s">
        <v>6858</v>
      </c>
      <c r="B19" s="832" t="s">
        <v>7268</v>
      </c>
      <c r="C19" s="832" t="s">
        <v>6657</v>
      </c>
      <c r="D19" s="832" t="s">
        <v>7285</v>
      </c>
      <c r="E19" s="832" t="s">
        <v>7286</v>
      </c>
      <c r="F19" s="849">
        <v>8</v>
      </c>
      <c r="G19" s="849">
        <v>1424</v>
      </c>
      <c r="H19" s="849">
        <v>1.988826815642458</v>
      </c>
      <c r="I19" s="849">
        <v>178</v>
      </c>
      <c r="J19" s="849">
        <v>4</v>
      </c>
      <c r="K19" s="849">
        <v>716</v>
      </c>
      <c r="L19" s="849">
        <v>1</v>
      </c>
      <c r="M19" s="849">
        <v>179</v>
      </c>
      <c r="N19" s="849">
        <v>1</v>
      </c>
      <c r="O19" s="849">
        <v>180</v>
      </c>
      <c r="P19" s="837">
        <v>0.25139664804469275</v>
      </c>
      <c r="Q19" s="850">
        <v>180</v>
      </c>
    </row>
    <row r="20" spans="1:17" ht="14.45" customHeight="1" x14ac:dyDescent="0.2">
      <c r="A20" s="831" t="s">
        <v>6858</v>
      </c>
      <c r="B20" s="832" t="s">
        <v>7268</v>
      </c>
      <c r="C20" s="832" t="s">
        <v>6657</v>
      </c>
      <c r="D20" s="832" t="s">
        <v>7287</v>
      </c>
      <c r="E20" s="832" t="s">
        <v>7288</v>
      </c>
      <c r="F20" s="849">
        <v>6</v>
      </c>
      <c r="G20" s="849">
        <v>1056</v>
      </c>
      <c r="H20" s="849">
        <v>1.4915254237288136</v>
      </c>
      <c r="I20" s="849">
        <v>176</v>
      </c>
      <c r="J20" s="849">
        <v>4</v>
      </c>
      <c r="K20" s="849">
        <v>708</v>
      </c>
      <c r="L20" s="849">
        <v>1</v>
      </c>
      <c r="M20" s="849">
        <v>177</v>
      </c>
      <c r="N20" s="849">
        <v>1</v>
      </c>
      <c r="O20" s="849">
        <v>178</v>
      </c>
      <c r="P20" s="837">
        <v>0.25141242937853109</v>
      </c>
      <c r="Q20" s="850">
        <v>178</v>
      </c>
    </row>
    <row r="21" spans="1:17" ht="14.45" customHeight="1" x14ac:dyDescent="0.2">
      <c r="A21" s="831" t="s">
        <v>6858</v>
      </c>
      <c r="B21" s="832" t="s">
        <v>7268</v>
      </c>
      <c r="C21" s="832" t="s">
        <v>6657</v>
      </c>
      <c r="D21" s="832" t="s">
        <v>7289</v>
      </c>
      <c r="E21" s="832" t="s">
        <v>7290</v>
      </c>
      <c r="F21" s="849">
        <v>4</v>
      </c>
      <c r="G21" s="849">
        <v>1056</v>
      </c>
      <c r="H21" s="849"/>
      <c r="I21" s="849">
        <v>264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6858</v>
      </c>
      <c r="B22" s="832" t="s">
        <v>7268</v>
      </c>
      <c r="C22" s="832" t="s">
        <v>6657</v>
      </c>
      <c r="D22" s="832" t="s">
        <v>7291</v>
      </c>
      <c r="E22" s="832" t="s">
        <v>7272</v>
      </c>
      <c r="F22" s="849">
        <v>2</v>
      </c>
      <c r="G22" s="849">
        <v>202</v>
      </c>
      <c r="H22" s="849"/>
      <c r="I22" s="849">
        <v>101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592</v>
      </c>
      <c r="B23" s="832" t="s">
        <v>6869</v>
      </c>
      <c r="C23" s="832" t="s">
        <v>6657</v>
      </c>
      <c r="D23" s="832" t="s">
        <v>6986</v>
      </c>
      <c r="E23" s="832" t="s">
        <v>6987</v>
      </c>
      <c r="F23" s="849">
        <v>-1</v>
      </c>
      <c r="G23" s="849">
        <v>-1136</v>
      </c>
      <c r="H23" s="849"/>
      <c r="I23" s="849">
        <v>1136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592</v>
      </c>
      <c r="B24" s="832" t="s">
        <v>6869</v>
      </c>
      <c r="C24" s="832" t="s">
        <v>6657</v>
      </c>
      <c r="D24" s="832" t="s">
        <v>6988</v>
      </c>
      <c r="E24" s="832" t="s">
        <v>6989</v>
      </c>
      <c r="F24" s="849">
        <v>-1</v>
      </c>
      <c r="G24" s="849">
        <v>-265</v>
      </c>
      <c r="H24" s="849"/>
      <c r="I24" s="849">
        <v>265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592</v>
      </c>
      <c r="B25" s="832" t="s">
        <v>7042</v>
      </c>
      <c r="C25" s="832" t="s">
        <v>6657</v>
      </c>
      <c r="D25" s="832" t="s">
        <v>6986</v>
      </c>
      <c r="E25" s="832" t="s">
        <v>6987</v>
      </c>
      <c r="F25" s="849">
        <v>1</v>
      </c>
      <c r="G25" s="849">
        <v>1136</v>
      </c>
      <c r="H25" s="849"/>
      <c r="I25" s="849">
        <v>1136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592</v>
      </c>
      <c r="B26" s="832" t="s">
        <v>7042</v>
      </c>
      <c r="C26" s="832" t="s">
        <v>6657</v>
      </c>
      <c r="D26" s="832" t="s">
        <v>6988</v>
      </c>
      <c r="E26" s="832" t="s">
        <v>6989</v>
      </c>
      <c r="F26" s="849">
        <v>1</v>
      </c>
      <c r="G26" s="849">
        <v>265</v>
      </c>
      <c r="H26" s="849"/>
      <c r="I26" s="849">
        <v>265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5" customHeight="1" x14ac:dyDescent="0.2">
      <c r="A27" s="831" t="s">
        <v>7043</v>
      </c>
      <c r="B27" s="832" t="s">
        <v>7292</v>
      </c>
      <c r="C27" s="832" t="s">
        <v>6368</v>
      </c>
      <c r="D27" s="832" t="s">
        <v>7293</v>
      </c>
      <c r="E27" s="832" t="s">
        <v>6897</v>
      </c>
      <c r="F27" s="849">
        <v>4.25</v>
      </c>
      <c r="G27" s="849">
        <v>7730.92</v>
      </c>
      <c r="H27" s="849">
        <v>1.2386734152715222</v>
      </c>
      <c r="I27" s="849">
        <v>1819.04</v>
      </c>
      <c r="J27" s="849">
        <v>5.35</v>
      </c>
      <c r="K27" s="849">
        <v>6241.2900000000009</v>
      </c>
      <c r="L27" s="849">
        <v>1</v>
      </c>
      <c r="M27" s="849">
        <v>1166.5962616822433</v>
      </c>
      <c r="N27" s="849"/>
      <c r="O27" s="849"/>
      <c r="P27" s="837"/>
      <c r="Q27" s="850"/>
    </row>
    <row r="28" spans="1:17" ht="14.45" customHeight="1" x14ac:dyDescent="0.2">
      <c r="A28" s="831" t="s">
        <v>7043</v>
      </c>
      <c r="B28" s="832" t="s">
        <v>7292</v>
      </c>
      <c r="C28" s="832" t="s">
        <v>6368</v>
      </c>
      <c r="D28" s="832" t="s">
        <v>7294</v>
      </c>
      <c r="E28" s="832" t="s">
        <v>7295</v>
      </c>
      <c r="F28" s="849">
        <v>0.1</v>
      </c>
      <c r="G28" s="849">
        <v>90.38</v>
      </c>
      <c r="H28" s="849"/>
      <c r="I28" s="849">
        <v>903.8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7043</v>
      </c>
      <c r="B29" s="832" t="s">
        <v>7292</v>
      </c>
      <c r="C29" s="832" t="s">
        <v>6368</v>
      </c>
      <c r="D29" s="832" t="s">
        <v>7296</v>
      </c>
      <c r="E29" s="832" t="s">
        <v>6897</v>
      </c>
      <c r="F29" s="849"/>
      <c r="G29" s="849"/>
      <c r="H29" s="849"/>
      <c r="I29" s="849"/>
      <c r="J29" s="849"/>
      <c r="K29" s="849"/>
      <c r="L29" s="849"/>
      <c r="M29" s="849"/>
      <c r="N29" s="849">
        <v>2.95</v>
      </c>
      <c r="O29" s="849">
        <v>1933.79</v>
      </c>
      <c r="P29" s="837"/>
      <c r="Q29" s="850">
        <v>655.52203389830504</v>
      </c>
    </row>
    <row r="30" spans="1:17" ht="14.45" customHeight="1" x14ac:dyDescent="0.2">
      <c r="A30" s="831" t="s">
        <v>7043</v>
      </c>
      <c r="B30" s="832" t="s">
        <v>7292</v>
      </c>
      <c r="C30" s="832" t="s">
        <v>6635</v>
      </c>
      <c r="D30" s="832" t="s">
        <v>7297</v>
      </c>
      <c r="E30" s="832" t="s">
        <v>7298</v>
      </c>
      <c r="F30" s="849">
        <v>180</v>
      </c>
      <c r="G30" s="849">
        <v>464.4</v>
      </c>
      <c r="H30" s="849">
        <v>0.88669950738916248</v>
      </c>
      <c r="I30" s="849">
        <v>2.58</v>
      </c>
      <c r="J30" s="849">
        <v>203</v>
      </c>
      <c r="K30" s="849">
        <v>523.74</v>
      </c>
      <c r="L30" s="849">
        <v>1</v>
      </c>
      <c r="M30" s="849">
        <v>2.58</v>
      </c>
      <c r="N30" s="849">
        <v>221</v>
      </c>
      <c r="O30" s="849">
        <v>587.86</v>
      </c>
      <c r="P30" s="837">
        <v>1.1224271585137664</v>
      </c>
      <c r="Q30" s="850">
        <v>2.66</v>
      </c>
    </row>
    <row r="31" spans="1:17" ht="14.45" customHeight="1" x14ac:dyDescent="0.2">
      <c r="A31" s="831" t="s">
        <v>7043</v>
      </c>
      <c r="B31" s="832" t="s">
        <v>7292</v>
      </c>
      <c r="C31" s="832" t="s">
        <v>6635</v>
      </c>
      <c r="D31" s="832" t="s">
        <v>7299</v>
      </c>
      <c r="E31" s="832" t="s">
        <v>7300</v>
      </c>
      <c r="F31" s="849">
        <v>920</v>
      </c>
      <c r="G31" s="849">
        <v>6265.2</v>
      </c>
      <c r="H31" s="849">
        <v>0.66618463305191067</v>
      </c>
      <c r="I31" s="849">
        <v>6.81</v>
      </c>
      <c r="J31" s="849">
        <v>1300</v>
      </c>
      <c r="K31" s="849">
        <v>9404.6</v>
      </c>
      <c r="L31" s="849">
        <v>1</v>
      </c>
      <c r="M31" s="849">
        <v>7.2343076923076923</v>
      </c>
      <c r="N31" s="849">
        <v>2208</v>
      </c>
      <c r="O31" s="849">
        <v>15927.3</v>
      </c>
      <c r="P31" s="837">
        <v>1.6935648512430086</v>
      </c>
      <c r="Q31" s="850">
        <v>7.2134510869565212</v>
      </c>
    </row>
    <row r="32" spans="1:17" ht="14.45" customHeight="1" x14ac:dyDescent="0.2">
      <c r="A32" s="831" t="s">
        <v>7043</v>
      </c>
      <c r="B32" s="832" t="s">
        <v>7292</v>
      </c>
      <c r="C32" s="832" t="s">
        <v>6635</v>
      </c>
      <c r="D32" s="832" t="s">
        <v>7301</v>
      </c>
      <c r="E32" s="832" t="s">
        <v>7302</v>
      </c>
      <c r="F32" s="849"/>
      <c r="G32" s="849"/>
      <c r="H32" s="849"/>
      <c r="I32" s="849"/>
      <c r="J32" s="849">
        <v>350</v>
      </c>
      <c r="K32" s="849">
        <v>1865.5</v>
      </c>
      <c r="L32" s="849">
        <v>1</v>
      </c>
      <c r="M32" s="849">
        <v>5.33</v>
      </c>
      <c r="N32" s="849">
        <v>280</v>
      </c>
      <c r="O32" s="849">
        <v>1447.6</v>
      </c>
      <c r="P32" s="837">
        <v>0.77598499061913695</v>
      </c>
      <c r="Q32" s="850">
        <v>5.17</v>
      </c>
    </row>
    <row r="33" spans="1:17" ht="14.45" customHeight="1" x14ac:dyDescent="0.2">
      <c r="A33" s="831" t="s">
        <v>7043</v>
      </c>
      <c r="B33" s="832" t="s">
        <v>7292</v>
      </c>
      <c r="C33" s="832" t="s">
        <v>6635</v>
      </c>
      <c r="D33" s="832" t="s">
        <v>7303</v>
      </c>
      <c r="E33" s="832" t="s">
        <v>7304</v>
      </c>
      <c r="F33" s="849">
        <v>350</v>
      </c>
      <c r="G33" s="849">
        <v>3213</v>
      </c>
      <c r="H33" s="849"/>
      <c r="I33" s="849">
        <v>9.18</v>
      </c>
      <c r="J33" s="849"/>
      <c r="K33" s="849"/>
      <c r="L33" s="849"/>
      <c r="M33" s="849"/>
      <c r="N33" s="849">
        <v>615</v>
      </c>
      <c r="O33" s="849">
        <v>5682.6</v>
      </c>
      <c r="P33" s="837"/>
      <c r="Q33" s="850">
        <v>9.24</v>
      </c>
    </row>
    <row r="34" spans="1:17" ht="14.45" customHeight="1" x14ac:dyDescent="0.2">
      <c r="A34" s="831" t="s">
        <v>7043</v>
      </c>
      <c r="B34" s="832" t="s">
        <v>7292</v>
      </c>
      <c r="C34" s="832" t="s">
        <v>6635</v>
      </c>
      <c r="D34" s="832" t="s">
        <v>7305</v>
      </c>
      <c r="E34" s="832" t="s">
        <v>7306</v>
      </c>
      <c r="F34" s="849"/>
      <c r="G34" s="849"/>
      <c r="H34" s="849"/>
      <c r="I34" s="849"/>
      <c r="J34" s="849"/>
      <c r="K34" s="849"/>
      <c r="L34" s="849"/>
      <c r="M34" s="849"/>
      <c r="N34" s="849">
        <v>124</v>
      </c>
      <c r="O34" s="849">
        <v>1277.2</v>
      </c>
      <c r="P34" s="837"/>
      <c r="Q34" s="850">
        <v>10.3</v>
      </c>
    </row>
    <row r="35" spans="1:17" ht="14.45" customHeight="1" x14ac:dyDescent="0.2">
      <c r="A35" s="831" t="s">
        <v>7043</v>
      </c>
      <c r="B35" s="832" t="s">
        <v>7292</v>
      </c>
      <c r="C35" s="832" t="s">
        <v>6635</v>
      </c>
      <c r="D35" s="832" t="s">
        <v>7307</v>
      </c>
      <c r="E35" s="832" t="s">
        <v>7308</v>
      </c>
      <c r="F35" s="849"/>
      <c r="G35" s="849"/>
      <c r="H35" s="849"/>
      <c r="I35" s="849"/>
      <c r="J35" s="849"/>
      <c r="K35" s="849"/>
      <c r="L35" s="849"/>
      <c r="M35" s="849"/>
      <c r="N35" s="849">
        <v>500</v>
      </c>
      <c r="O35" s="849">
        <v>3850</v>
      </c>
      <c r="P35" s="837"/>
      <c r="Q35" s="850">
        <v>7.7</v>
      </c>
    </row>
    <row r="36" spans="1:17" ht="14.45" customHeight="1" x14ac:dyDescent="0.2">
      <c r="A36" s="831" t="s">
        <v>7043</v>
      </c>
      <c r="B36" s="832" t="s">
        <v>7292</v>
      </c>
      <c r="C36" s="832" t="s">
        <v>6635</v>
      </c>
      <c r="D36" s="832" t="s">
        <v>7309</v>
      </c>
      <c r="E36" s="832" t="s">
        <v>7310</v>
      </c>
      <c r="F36" s="849">
        <v>5</v>
      </c>
      <c r="G36" s="849">
        <v>9933.25</v>
      </c>
      <c r="H36" s="849">
        <v>0.8307310048138199</v>
      </c>
      <c r="I36" s="849">
        <v>1986.65</v>
      </c>
      <c r="J36" s="849">
        <v>6</v>
      </c>
      <c r="K36" s="849">
        <v>11957.24</v>
      </c>
      <c r="L36" s="849">
        <v>1</v>
      </c>
      <c r="M36" s="849">
        <v>1992.8733333333332</v>
      </c>
      <c r="N36" s="849">
        <v>9</v>
      </c>
      <c r="O36" s="849">
        <v>16497.560000000001</v>
      </c>
      <c r="P36" s="837">
        <v>1.3797130441473118</v>
      </c>
      <c r="Q36" s="850">
        <v>1833.0622222222223</v>
      </c>
    </row>
    <row r="37" spans="1:17" ht="14.45" customHeight="1" x14ac:dyDescent="0.2">
      <c r="A37" s="831" t="s">
        <v>7043</v>
      </c>
      <c r="B37" s="832" t="s">
        <v>7292</v>
      </c>
      <c r="C37" s="832" t="s">
        <v>6635</v>
      </c>
      <c r="D37" s="832" t="s">
        <v>7311</v>
      </c>
      <c r="E37" s="832" t="s">
        <v>7312</v>
      </c>
      <c r="F37" s="849">
        <v>5999</v>
      </c>
      <c r="G37" s="849">
        <v>22564.27</v>
      </c>
      <c r="H37" s="849">
        <v>1.8844781292410482</v>
      </c>
      <c r="I37" s="849">
        <v>3.7613385564260713</v>
      </c>
      <c r="J37" s="849">
        <v>3193</v>
      </c>
      <c r="K37" s="849">
        <v>11973.75</v>
      </c>
      <c r="L37" s="849">
        <v>1</v>
      </c>
      <c r="M37" s="849">
        <v>3.75</v>
      </c>
      <c r="N37" s="849">
        <v>1706</v>
      </c>
      <c r="O37" s="849">
        <v>6437.16</v>
      </c>
      <c r="P37" s="837">
        <v>0.53760601315377388</v>
      </c>
      <c r="Q37" s="850">
        <v>3.7732473622508791</v>
      </c>
    </row>
    <row r="38" spans="1:17" ht="14.45" customHeight="1" x14ac:dyDescent="0.2">
      <c r="A38" s="831" t="s">
        <v>7043</v>
      </c>
      <c r="B38" s="832" t="s">
        <v>7292</v>
      </c>
      <c r="C38" s="832" t="s">
        <v>6635</v>
      </c>
      <c r="D38" s="832" t="s">
        <v>7313</v>
      </c>
      <c r="E38" s="832" t="s">
        <v>7314</v>
      </c>
      <c r="F38" s="849">
        <v>2061</v>
      </c>
      <c r="G38" s="849">
        <v>69764.849999999991</v>
      </c>
      <c r="H38" s="849">
        <v>0.62031781964908594</v>
      </c>
      <c r="I38" s="849">
        <v>33.849999999999994</v>
      </c>
      <c r="J38" s="849">
        <v>3298</v>
      </c>
      <c r="K38" s="849">
        <v>112466.29999999999</v>
      </c>
      <c r="L38" s="849">
        <v>1</v>
      </c>
      <c r="M38" s="849">
        <v>34.101364463311093</v>
      </c>
      <c r="N38" s="849">
        <v>3085</v>
      </c>
      <c r="O38" s="849">
        <v>104869.87999999998</v>
      </c>
      <c r="P38" s="837">
        <v>0.93245603349625605</v>
      </c>
      <c r="Q38" s="850">
        <v>33.993478119935162</v>
      </c>
    </row>
    <row r="39" spans="1:17" ht="14.45" customHeight="1" x14ac:dyDescent="0.2">
      <c r="A39" s="831" t="s">
        <v>7043</v>
      </c>
      <c r="B39" s="832" t="s">
        <v>7292</v>
      </c>
      <c r="C39" s="832" t="s">
        <v>6635</v>
      </c>
      <c r="D39" s="832" t="s">
        <v>7315</v>
      </c>
      <c r="E39" s="832" t="s">
        <v>7316</v>
      </c>
      <c r="F39" s="849"/>
      <c r="G39" s="849"/>
      <c r="H39" s="849"/>
      <c r="I39" s="849"/>
      <c r="J39" s="849"/>
      <c r="K39" s="849"/>
      <c r="L39" s="849"/>
      <c r="M39" s="849"/>
      <c r="N39" s="849">
        <v>336</v>
      </c>
      <c r="O39" s="849">
        <v>17196.48</v>
      </c>
      <c r="P39" s="837"/>
      <c r="Q39" s="850">
        <v>51.18</v>
      </c>
    </row>
    <row r="40" spans="1:17" ht="14.45" customHeight="1" x14ac:dyDescent="0.2">
      <c r="A40" s="831" t="s">
        <v>7043</v>
      </c>
      <c r="B40" s="832" t="s">
        <v>7292</v>
      </c>
      <c r="C40" s="832" t="s">
        <v>6635</v>
      </c>
      <c r="D40" s="832" t="s">
        <v>7317</v>
      </c>
      <c r="E40" s="832" t="s">
        <v>7318</v>
      </c>
      <c r="F40" s="849"/>
      <c r="G40" s="849"/>
      <c r="H40" s="849"/>
      <c r="I40" s="849"/>
      <c r="J40" s="849"/>
      <c r="K40" s="849"/>
      <c r="L40" s="849"/>
      <c r="M40" s="849"/>
      <c r="N40" s="849">
        <v>708</v>
      </c>
      <c r="O40" s="849">
        <v>13522.8</v>
      </c>
      <c r="P40" s="837"/>
      <c r="Q40" s="850">
        <v>19.099999999999998</v>
      </c>
    </row>
    <row r="41" spans="1:17" ht="14.45" customHeight="1" x14ac:dyDescent="0.2">
      <c r="A41" s="831" t="s">
        <v>7043</v>
      </c>
      <c r="B41" s="832" t="s">
        <v>7292</v>
      </c>
      <c r="C41" s="832" t="s">
        <v>6657</v>
      </c>
      <c r="D41" s="832" t="s">
        <v>7319</v>
      </c>
      <c r="E41" s="832" t="s">
        <v>7320</v>
      </c>
      <c r="F41" s="849">
        <v>1</v>
      </c>
      <c r="G41" s="849">
        <v>177</v>
      </c>
      <c r="H41" s="849"/>
      <c r="I41" s="849">
        <v>177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7043</v>
      </c>
      <c r="B42" s="832" t="s">
        <v>7292</v>
      </c>
      <c r="C42" s="832" t="s">
        <v>6657</v>
      </c>
      <c r="D42" s="832" t="s">
        <v>7321</v>
      </c>
      <c r="E42" s="832" t="s">
        <v>7322</v>
      </c>
      <c r="F42" s="849">
        <v>2</v>
      </c>
      <c r="G42" s="849">
        <v>3824</v>
      </c>
      <c r="H42" s="849"/>
      <c r="I42" s="849">
        <v>1912</v>
      </c>
      <c r="J42" s="849"/>
      <c r="K42" s="849"/>
      <c r="L42" s="849"/>
      <c r="M42" s="849"/>
      <c r="N42" s="849">
        <v>4</v>
      </c>
      <c r="O42" s="849">
        <v>7680</v>
      </c>
      <c r="P42" s="837"/>
      <c r="Q42" s="850">
        <v>1920</v>
      </c>
    </row>
    <row r="43" spans="1:17" ht="14.45" customHeight="1" x14ac:dyDescent="0.2">
      <c r="A43" s="831" t="s">
        <v>7043</v>
      </c>
      <c r="B43" s="832" t="s">
        <v>7292</v>
      </c>
      <c r="C43" s="832" t="s">
        <v>6657</v>
      </c>
      <c r="D43" s="832" t="s">
        <v>7323</v>
      </c>
      <c r="E43" s="832" t="s">
        <v>7324</v>
      </c>
      <c r="F43" s="849">
        <v>5</v>
      </c>
      <c r="G43" s="849">
        <v>3410</v>
      </c>
      <c r="H43" s="849">
        <v>0.83333333333333337</v>
      </c>
      <c r="I43" s="849">
        <v>682</v>
      </c>
      <c r="J43" s="849">
        <v>6</v>
      </c>
      <c r="K43" s="849">
        <v>4092</v>
      </c>
      <c r="L43" s="849">
        <v>1</v>
      </c>
      <c r="M43" s="849">
        <v>682</v>
      </c>
      <c r="N43" s="849">
        <v>9</v>
      </c>
      <c r="O43" s="849">
        <v>6165</v>
      </c>
      <c r="P43" s="837">
        <v>1.5065982404692082</v>
      </c>
      <c r="Q43" s="850">
        <v>685</v>
      </c>
    </row>
    <row r="44" spans="1:17" ht="14.45" customHeight="1" x14ac:dyDescent="0.2">
      <c r="A44" s="831" t="s">
        <v>7043</v>
      </c>
      <c r="B44" s="832" t="s">
        <v>7292</v>
      </c>
      <c r="C44" s="832" t="s">
        <v>6657</v>
      </c>
      <c r="D44" s="832" t="s">
        <v>7325</v>
      </c>
      <c r="E44" s="832" t="s">
        <v>7326</v>
      </c>
      <c r="F44" s="849">
        <v>20</v>
      </c>
      <c r="G44" s="849">
        <v>36500</v>
      </c>
      <c r="H44" s="849">
        <v>1.1758262998518136</v>
      </c>
      <c r="I44" s="849">
        <v>1825</v>
      </c>
      <c r="J44" s="849">
        <v>17</v>
      </c>
      <c r="K44" s="849">
        <v>31042</v>
      </c>
      <c r="L44" s="849">
        <v>1</v>
      </c>
      <c r="M44" s="849">
        <v>1826</v>
      </c>
      <c r="N44" s="849">
        <v>27</v>
      </c>
      <c r="O44" s="849">
        <v>49437</v>
      </c>
      <c r="P44" s="837">
        <v>1.5925842407061401</v>
      </c>
      <c r="Q44" s="850">
        <v>1831</v>
      </c>
    </row>
    <row r="45" spans="1:17" ht="14.45" customHeight="1" x14ac:dyDescent="0.2">
      <c r="A45" s="831" t="s">
        <v>7043</v>
      </c>
      <c r="B45" s="832" t="s">
        <v>7292</v>
      </c>
      <c r="C45" s="832" t="s">
        <v>6657</v>
      </c>
      <c r="D45" s="832" t="s">
        <v>7327</v>
      </c>
      <c r="E45" s="832" t="s">
        <v>7328</v>
      </c>
      <c r="F45" s="849"/>
      <c r="G45" s="849"/>
      <c r="H45" s="849"/>
      <c r="I45" s="849"/>
      <c r="J45" s="849">
        <v>1</v>
      </c>
      <c r="K45" s="849">
        <v>430</v>
      </c>
      <c r="L45" s="849">
        <v>1</v>
      </c>
      <c r="M45" s="849">
        <v>430</v>
      </c>
      <c r="N45" s="849">
        <v>1</v>
      </c>
      <c r="O45" s="849">
        <v>431</v>
      </c>
      <c r="P45" s="837">
        <v>1.0023255813953489</v>
      </c>
      <c r="Q45" s="850">
        <v>431</v>
      </c>
    </row>
    <row r="46" spans="1:17" ht="14.45" customHeight="1" x14ac:dyDescent="0.2">
      <c r="A46" s="831" t="s">
        <v>7043</v>
      </c>
      <c r="B46" s="832" t="s">
        <v>7292</v>
      </c>
      <c r="C46" s="832" t="s">
        <v>6657</v>
      </c>
      <c r="D46" s="832" t="s">
        <v>7329</v>
      </c>
      <c r="E46" s="832" t="s">
        <v>7330</v>
      </c>
      <c r="F46" s="849">
        <v>9</v>
      </c>
      <c r="G46" s="849">
        <v>130563</v>
      </c>
      <c r="H46" s="849">
        <v>0.69223428113948815</v>
      </c>
      <c r="I46" s="849">
        <v>14507</v>
      </c>
      <c r="J46" s="849">
        <v>13</v>
      </c>
      <c r="K46" s="849">
        <v>188611</v>
      </c>
      <c r="L46" s="849">
        <v>1</v>
      </c>
      <c r="M46" s="849">
        <v>14508.538461538461</v>
      </c>
      <c r="N46" s="849">
        <v>14</v>
      </c>
      <c r="O46" s="849">
        <v>203210</v>
      </c>
      <c r="P46" s="837">
        <v>1.077402696555344</v>
      </c>
      <c r="Q46" s="850">
        <v>14515</v>
      </c>
    </row>
    <row r="47" spans="1:17" ht="14.45" customHeight="1" x14ac:dyDescent="0.2">
      <c r="A47" s="831" t="s">
        <v>7043</v>
      </c>
      <c r="B47" s="832" t="s">
        <v>7292</v>
      </c>
      <c r="C47" s="832" t="s">
        <v>6657</v>
      </c>
      <c r="D47" s="832" t="s">
        <v>7331</v>
      </c>
      <c r="E47" s="832" t="s">
        <v>7332</v>
      </c>
      <c r="F47" s="849">
        <v>1</v>
      </c>
      <c r="G47" s="849">
        <v>437</v>
      </c>
      <c r="H47" s="849">
        <v>0.99771689497716898</v>
      </c>
      <c r="I47" s="849">
        <v>437</v>
      </c>
      <c r="J47" s="849">
        <v>1</v>
      </c>
      <c r="K47" s="849">
        <v>438</v>
      </c>
      <c r="L47" s="849">
        <v>1</v>
      </c>
      <c r="M47" s="849">
        <v>438</v>
      </c>
      <c r="N47" s="849">
        <v>1</v>
      </c>
      <c r="O47" s="849">
        <v>438</v>
      </c>
      <c r="P47" s="837">
        <v>1</v>
      </c>
      <c r="Q47" s="850">
        <v>438</v>
      </c>
    </row>
    <row r="48" spans="1:17" ht="14.45" customHeight="1" x14ac:dyDescent="0.2">
      <c r="A48" s="831" t="s">
        <v>7043</v>
      </c>
      <c r="B48" s="832" t="s">
        <v>7292</v>
      </c>
      <c r="C48" s="832" t="s">
        <v>6657</v>
      </c>
      <c r="D48" s="832" t="s">
        <v>7333</v>
      </c>
      <c r="E48" s="832" t="s">
        <v>7334</v>
      </c>
      <c r="F48" s="849">
        <v>9</v>
      </c>
      <c r="G48" s="849">
        <v>12078</v>
      </c>
      <c r="H48" s="849">
        <v>1.7989276139410189</v>
      </c>
      <c r="I48" s="849">
        <v>1342</v>
      </c>
      <c r="J48" s="849">
        <v>5</v>
      </c>
      <c r="K48" s="849">
        <v>6714</v>
      </c>
      <c r="L48" s="849">
        <v>1</v>
      </c>
      <c r="M48" s="849">
        <v>1342.8</v>
      </c>
      <c r="N48" s="849">
        <v>2</v>
      </c>
      <c r="O48" s="849">
        <v>2694</v>
      </c>
      <c r="P48" s="837">
        <v>0.40125111706881145</v>
      </c>
      <c r="Q48" s="850">
        <v>1347</v>
      </c>
    </row>
    <row r="49" spans="1:17" ht="14.45" customHeight="1" x14ac:dyDescent="0.2">
      <c r="A49" s="831" t="s">
        <v>7043</v>
      </c>
      <c r="B49" s="832" t="s">
        <v>7292</v>
      </c>
      <c r="C49" s="832" t="s">
        <v>6657</v>
      </c>
      <c r="D49" s="832" t="s">
        <v>7335</v>
      </c>
      <c r="E49" s="832" t="s">
        <v>7336</v>
      </c>
      <c r="F49" s="849">
        <v>5</v>
      </c>
      <c r="G49" s="849">
        <v>2545</v>
      </c>
      <c r="H49" s="849">
        <v>0.71248600223964165</v>
      </c>
      <c r="I49" s="849">
        <v>509</v>
      </c>
      <c r="J49" s="849">
        <v>7</v>
      </c>
      <c r="K49" s="849">
        <v>3572</v>
      </c>
      <c r="L49" s="849">
        <v>1</v>
      </c>
      <c r="M49" s="849">
        <v>510.28571428571428</v>
      </c>
      <c r="N49" s="849">
        <v>14</v>
      </c>
      <c r="O49" s="849">
        <v>7168</v>
      </c>
      <c r="P49" s="837">
        <v>2.0067189249720045</v>
      </c>
      <c r="Q49" s="850">
        <v>512</v>
      </c>
    </row>
    <row r="50" spans="1:17" ht="14.45" customHeight="1" x14ac:dyDescent="0.2">
      <c r="A50" s="831" t="s">
        <v>7043</v>
      </c>
      <c r="B50" s="832" t="s">
        <v>7292</v>
      </c>
      <c r="C50" s="832" t="s">
        <v>6657</v>
      </c>
      <c r="D50" s="832" t="s">
        <v>7337</v>
      </c>
      <c r="E50" s="832" t="s">
        <v>7338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2658</v>
      </c>
      <c r="P50" s="837"/>
      <c r="Q50" s="850">
        <v>2658</v>
      </c>
    </row>
    <row r="51" spans="1:17" ht="14.45" customHeight="1" x14ac:dyDescent="0.2">
      <c r="A51" s="831" t="s">
        <v>7043</v>
      </c>
      <c r="B51" s="832" t="s">
        <v>7292</v>
      </c>
      <c r="C51" s="832" t="s">
        <v>6657</v>
      </c>
      <c r="D51" s="832" t="s">
        <v>7339</v>
      </c>
      <c r="E51" s="832" t="s">
        <v>7340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1944</v>
      </c>
      <c r="P51" s="837"/>
      <c r="Q51" s="850">
        <v>1944</v>
      </c>
    </row>
    <row r="52" spans="1:17" ht="14.45" customHeight="1" x14ac:dyDescent="0.2">
      <c r="A52" s="831" t="s">
        <v>7341</v>
      </c>
      <c r="B52" s="832" t="s">
        <v>7342</v>
      </c>
      <c r="C52" s="832" t="s">
        <v>6657</v>
      </c>
      <c r="D52" s="832" t="s">
        <v>7343</v>
      </c>
      <c r="E52" s="832" t="s">
        <v>7344</v>
      </c>
      <c r="F52" s="849"/>
      <c r="G52" s="849"/>
      <c r="H52" s="849"/>
      <c r="I52" s="849"/>
      <c r="J52" s="849">
        <v>1</v>
      </c>
      <c r="K52" s="849">
        <v>1107</v>
      </c>
      <c r="L52" s="849">
        <v>1</v>
      </c>
      <c r="M52" s="849">
        <v>1107</v>
      </c>
      <c r="N52" s="849"/>
      <c r="O52" s="849"/>
      <c r="P52" s="837"/>
      <c r="Q52" s="850"/>
    </row>
    <row r="53" spans="1:17" ht="14.45" customHeight="1" x14ac:dyDescent="0.2">
      <c r="A53" s="831" t="s">
        <v>7341</v>
      </c>
      <c r="B53" s="832" t="s">
        <v>7342</v>
      </c>
      <c r="C53" s="832" t="s">
        <v>6657</v>
      </c>
      <c r="D53" s="832" t="s">
        <v>7345</v>
      </c>
      <c r="E53" s="832" t="s">
        <v>7346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44000</v>
      </c>
      <c r="P53" s="837"/>
      <c r="Q53" s="850">
        <v>44000</v>
      </c>
    </row>
    <row r="54" spans="1:17" ht="14.45" customHeight="1" x14ac:dyDescent="0.2">
      <c r="A54" s="831" t="s">
        <v>7048</v>
      </c>
      <c r="B54" s="832" t="s">
        <v>7347</v>
      </c>
      <c r="C54" s="832" t="s">
        <v>6657</v>
      </c>
      <c r="D54" s="832" t="s">
        <v>7348</v>
      </c>
      <c r="E54" s="832" t="s">
        <v>7349</v>
      </c>
      <c r="F54" s="849">
        <v>3</v>
      </c>
      <c r="G54" s="849">
        <v>147</v>
      </c>
      <c r="H54" s="849">
        <v>3</v>
      </c>
      <c r="I54" s="849">
        <v>49</v>
      </c>
      <c r="J54" s="849">
        <v>1</v>
      </c>
      <c r="K54" s="849">
        <v>49</v>
      </c>
      <c r="L54" s="849">
        <v>1</v>
      </c>
      <c r="M54" s="849">
        <v>49</v>
      </c>
      <c r="N54" s="849">
        <v>3</v>
      </c>
      <c r="O54" s="849">
        <v>150</v>
      </c>
      <c r="P54" s="837">
        <v>3.0612244897959182</v>
      </c>
      <c r="Q54" s="850">
        <v>50</v>
      </c>
    </row>
    <row r="55" spans="1:17" ht="14.45" customHeight="1" x14ac:dyDescent="0.2">
      <c r="A55" s="831" t="s">
        <v>7048</v>
      </c>
      <c r="B55" s="832" t="s">
        <v>7342</v>
      </c>
      <c r="C55" s="832" t="s">
        <v>6657</v>
      </c>
      <c r="D55" s="832" t="s">
        <v>7350</v>
      </c>
      <c r="E55" s="832" t="s">
        <v>7351</v>
      </c>
      <c r="F55" s="849">
        <v>1</v>
      </c>
      <c r="G55" s="849">
        <v>315</v>
      </c>
      <c r="H55" s="849">
        <v>1.0535117056856187</v>
      </c>
      <c r="I55" s="849">
        <v>315</v>
      </c>
      <c r="J55" s="849">
        <v>1</v>
      </c>
      <c r="K55" s="849">
        <v>299</v>
      </c>
      <c r="L55" s="849">
        <v>1</v>
      </c>
      <c r="M55" s="849">
        <v>299</v>
      </c>
      <c r="N55" s="849">
        <v>1</v>
      </c>
      <c r="O55" s="849">
        <v>302</v>
      </c>
      <c r="P55" s="837">
        <v>1.0100334448160535</v>
      </c>
      <c r="Q55" s="850">
        <v>302</v>
      </c>
    </row>
    <row r="56" spans="1:17" ht="14.45" customHeight="1" x14ac:dyDescent="0.2">
      <c r="A56" s="831" t="s">
        <v>7048</v>
      </c>
      <c r="B56" s="832" t="s">
        <v>7342</v>
      </c>
      <c r="C56" s="832" t="s">
        <v>6657</v>
      </c>
      <c r="D56" s="832" t="s">
        <v>7352</v>
      </c>
      <c r="E56" s="832" t="s">
        <v>7353</v>
      </c>
      <c r="F56" s="849">
        <v>11</v>
      </c>
      <c r="G56" s="849">
        <v>107382</v>
      </c>
      <c r="H56" s="849">
        <v>3.4197000095538357</v>
      </c>
      <c r="I56" s="849">
        <v>9762</v>
      </c>
      <c r="J56" s="849">
        <v>3</v>
      </c>
      <c r="K56" s="849">
        <v>31401</v>
      </c>
      <c r="L56" s="849">
        <v>1</v>
      </c>
      <c r="M56" s="849">
        <v>10467</v>
      </c>
      <c r="N56" s="849"/>
      <c r="O56" s="849"/>
      <c r="P56" s="837"/>
      <c r="Q56" s="850"/>
    </row>
    <row r="57" spans="1:17" ht="14.45" customHeight="1" x14ac:dyDescent="0.2">
      <c r="A57" s="831" t="s">
        <v>7048</v>
      </c>
      <c r="B57" s="832" t="s">
        <v>7342</v>
      </c>
      <c r="C57" s="832" t="s">
        <v>6657</v>
      </c>
      <c r="D57" s="832" t="s">
        <v>7354</v>
      </c>
      <c r="E57" s="832" t="s">
        <v>7355</v>
      </c>
      <c r="F57" s="849">
        <v>2</v>
      </c>
      <c r="G57" s="849">
        <v>20762</v>
      </c>
      <c r="H57" s="849">
        <v>0.60728910728910734</v>
      </c>
      <c r="I57" s="849">
        <v>10381</v>
      </c>
      <c r="J57" s="849">
        <v>3</v>
      </c>
      <c r="K57" s="849">
        <v>34188</v>
      </c>
      <c r="L57" s="849">
        <v>1</v>
      </c>
      <c r="M57" s="849">
        <v>11396</v>
      </c>
      <c r="N57" s="849">
        <v>1</v>
      </c>
      <c r="O57" s="849">
        <v>11468</v>
      </c>
      <c r="P57" s="837">
        <v>0.33543933543933546</v>
      </c>
      <c r="Q57" s="850">
        <v>11468</v>
      </c>
    </row>
    <row r="58" spans="1:17" ht="14.45" customHeight="1" x14ac:dyDescent="0.2">
      <c r="A58" s="831" t="s">
        <v>7048</v>
      </c>
      <c r="B58" s="832" t="s">
        <v>7342</v>
      </c>
      <c r="C58" s="832" t="s">
        <v>6657</v>
      </c>
      <c r="D58" s="832" t="s">
        <v>7356</v>
      </c>
      <c r="E58" s="832" t="s">
        <v>7357</v>
      </c>
      <c r="F58" s="849"/>
      <c r="G58" s="849"/>
      <c r="H58" s="849"/>
      <c r="I58" s="849"/>
      <c r="J58" s="849">
        <v>1</v>
      </c>
      <c r="K58" s="849">
        <v>359</v>
      </c>
      <c r="L58" s="849">
        <v>1</v>
      </c>
      <c r="M58" s="849">
        <v>359</v>
      </c>
      <c r="N58" s="849">
        <v>2</v>
      </c>
      <c r="O58" s="849">
        <v>724</v>
      </c>
      <c r="P58" s="837">
        <v>2.0167130919220058</v>
      </c>
      <c r="Q58" s="850">
        <v>362</v>
      </c>
    </row>
    <row r="59" spans="1:17" ht="14.45" customHeight="1" x14ac:dyDescent="0.2">
      <c r="A59" s="831" t="s">
        <v>7048</v>
      </c>
      <c r="B59" s="832" t="s">
        <v>7342</v>
      </c>
      <c r="C59" s="832" t="s">
        <v>6657</v>
      </c>
      <c r="D59" s="832" t="s">
        <v>7343</v>
      </c>
      <c r="E59" s="832" t="s">
        <v>7344</v>
      </c>
      <c r="F59" s="849"/>
      <c r="G59" s="849"/>
      <c r="H59" s="849"/>
      <c r="I59" s="849"/>
      <c r="J59" s="849">
        <v>2</v>
      </c>
      <c r="K59" s="849">
        <v>2214</v>
      </c>
      <c r="L59" s="849">
        <v>1</v>
      </c>
      <c r="M59" s="849">
        <v>1107</v>
      </c>
      <c r="N59" s="849">
        <v>8</v>
      </c>
      <c r="O59" s="849">
        <v>8880</v>
      </c>
      <c r="P59" s="837">
        <v>4.0108401084010836</v>
      </c>
      <c r="Q59" s="850">
        <v>1110</v>
      </c>
    </row>
    <row r="60" spans="1:17" ht="14.45" customHeight="1" x14ac:dyDescent="0.2">
      <c r="A60" s="831" t="s">
        <v>7048</v>
      </c>
      <c r="B60" s="832" t="s">
        <v>7342</v>
      </c>
      <c r="C60" s="832" t="s">
        <v>6657</v>
      </c>
      <c r="D60" s="832" t="s">
        <v>7358</v>
      </c>
      <c r="E60" s="832" t="s">
        <v>7359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1610</v>
      </c>
      <c r="P60" s="837"/>
      <c r="Q60" s="850">
        <v>1610</v>
      </c>
    </row>
    <row r="61" spans="1:17" ht="14.45" customHeight="1" x14ac:dyDescent="0.2">
      <c r="A61" s="831" t="s">
        <v>7048</v>
      </c>
      <c r="B61" s="832" t="s">
        <v>7342</v>
      </c>
      <c r="C61" s="832" t="s">
        <v>6657</v>
      </c>
      <c r="D61" s="832" t="s">
        <v>7360</v>
      </c>
      <c r="E61" s="832" t="s">
        <v>7361</v>
      </c>
      <c r="F61" s="849"/>
      <c r="G61" s="849"/>
      <c r="H61" s="849"/>
      <c r="I61" s="849"/>
      <c r="J61" s="849">
        <v>8</v>
      </c>
      <c r="K61" s="849">
        <v>13032</v>
      </c>
      <c r="L61" s="849">
        <v>1</v>
      </c>
      <c r="M61" s="849">
        <v>1629</v>
      </c>
      <c r="N61" s="849">
        <v>7</v>
      </c>
      <c r="O61" s="849">
        <v>11424</v>
      </c>
      <c r="P61" s="837">
        <v>0.87661141804788212</v>
      </c>
      <c r="Q61" s="850">
        <v>1632</v>
      </c>
    </row>
    <row r="62" spans="1:17" ht="14.45" customHeight="1" x14ac:dyDescent="0.2">
      <c r="A62" s="831" t="s">
        <v>7048</v>
      </c>
      <c r="B62" s="832" t="s">
        <v>7342</v>
      </c>
      <c r="C62" s="832" t="s">
        <v>6657</v>
      </c>
      <c r="D62" s="832" t="s">
        <v>7362</v>
      </c>
      <c r="E62" s="832" t="s">
        <v>7363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3839</v>
      </c>
      <c r="P62" s="837"/>
      <c r="Q62" s="850">
        <v>3839</v>
      </c>
    </row>
    <row r="63" spans="1:17" ht="14.45" customHeight="1" x14ac:dyDescent="0.2">
      <c r="A63" s="831" t="s">
        <v>7048</v>
      </c>
      <c r="B63" s="832" t="s">
        <v>7342</v>
      </c>
      <c r="C63" s="832" t="s">
        <v>6657</v>
      </c>
      <c r="D63" s="832" t="s">
        <v>7364</v>
      </c>
      <c r="E63" s="832" t="s">
        <v>7365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1610</v>
      </c>
      <c r="P63" s="837"/>
      <c r="Q63" s="850">
        <v>1610</v>
      </c>
    </row>
    <row r="64" spans="1:17" ht="14.45" customHeight="1" x14ac:dyDescent="0.2">
      <c r="A64" s="831" t="s">
        <v>7048</v>
      </c>
      <c r="B64" s="832" t="s">
        <v>7366</v>
      </c>
      <c r="C64" s="832" t="s">
        <v>6657</v>
      </c>
      <c r="D64" s="832" t="s">
        <v>7367</v>
      </c>
      <c r="E64" s="832" t="s">
        <v>7368</v>
      </c>
      <c r="F64" s="849">
        <v>2</v>
      </c>
      <c r="G64" s="849">
        <v>442</v>
      </c>
      <c r="H64" s="849"/>
      <c r="I64" s="849">
        <v>221</v>
      </c>
      <c r="J64" s="849"/>
      <c r="K64" s="849"/>
      <c r="L64" s="849"/>
      <c r="M64" s="849"/>
      <c r="N64" s="849">
        <v>1</v>
      </c>
      <c r="O64" s="849">
        <v>223</v>
      </c>
      <c r="P64" s="837"/>
      <c r="Q64" s="850">
        <v>223</v>
      </c>
    </row>
    <row r="65" spans="1:17" ht="14.45" customHeight="1" x14ac:dyDescent="0.2">
      <c r="A65" s="831" t="s">
        <v>7048</v>
      </c>
      <c r="B65" s="832" t="s">
        <v>7366</v>
      </c>
      <c r="C65" s="832" t="s">
        <v>6657</v>
      </c>
      <c r="D65" s="832" t="s">
        <v>7369</v>
      </c>
      <c r="E65" s="832" t="s">
        <v>7370</v>
      </c>
      <c r="F65" s="849">
        <v>2</v>
      </c>
      <c r="G65" s="849">
        <v>1016</v>
      </c>
      <c r="H65" s="849"/>
      <c r="I65" s="849">
        <v>508</v>
      </c>
      <c r="J65" s="849"/>
      <c r="K65" s="849"/>
      <c r="L65" s="849"/>
      <c r="M65" s="849"/>
      <c r="N65" s="849">
        <v>1</v>
      </c>
      <c r="O65" s="849">
        <v>513</v>
      </c>
      <c r="P65" s="837"/>
      <c r="Q65" s="850">
        <v>513</v>
      </c>
    </row>
    <row r="66" spans="1:17" ht="14.45" customHeight="1" x14ac:dyDescent="0.2">
      <c r="A66" s="831" t="s">
        <v>7048</v>
      </c>
      <c r="B66" s="832" t="s">
        <v>7366</v>
      </c>
      <c r="C66" s="832" t="s">
        <v>6657</v>
      </c>
      <c r="D66" s="832" t="s">
        <v>7371</v>
      </c>
      <c r="E66" s="832" t="s">
        <v>7372</v>
      </c>
      <c r="F66" s="849">
        <v>41</v>
      </c>
      <c r="G66" s="849">
        <v>14514</v>
      </c>
      <c r="H66" s="849">
        <v>1.2424242424242424</v>
      </c>
      <c r="I66" s="849">
        <v>354</v>
      </c>
      <c r="J66" s="849">
        <v>33</v>
      </c>
      <c r="K66" s="849">
        <v>11682</v>
      </c>
      <c r="L66" s="849">
        <v>1</v>
      </c>
      <c r="M66" s="849">
        <v>354</v>
      </c>
      <c r="N66" s="849">
        <v>109</v>
      </c>
      <c r="O66" s="849">
        <v>38695</v>
      </c>
      <c r="P66" s="837">
        <v>3.31236089710666</v>
      </c>
      <c r="Q66" s="850">
        <v>355</v>
      </c>
    </row>
    <row r="67" spans="1:17" ht="14.45" customHeight="1" x14ac:dyDescent="0.2">
      <c r="A67" s="831" t="s">
        <v>7048</v>
      </c>
      <c r="B67" s="832" t="s">
        <v>7366</v>
      </c>
      <c r="C67" s="832" t="s">
        <v>6657</v>
      </c>
      <c r="D67" s="832" t="s">
        <v>7373</v>
      </c>
      <c r="E67" s="832" t="s">
        <v>7374</v>
      </c>
      <c r="F67" s="849">
        <v>4529</v>
      </c>
      <c r="G67" s="849">
        <v>294385</v>
      </c>
      <c r="H67" s="849">
        <v>1.0633951631838461</v>
      </c>
      <c r="I67" s="849">
        <v>65</v>
      </c>
      <c r="J67" s="849">
        <v>4259</v>
      </c>
      <c r="K67" s="849">
        <v>276835</v>
      </c>
      <c r="L67" s="849">
        <v>1</v>
      </c>
      <c r="M67" s="849">
        <v>65</v>
      </c>
      <c r="N67" s="849">
        <v>4379</v>
      </c>
      <c r="O67" s="849">
        <v>284635</v>
      </c>
      <c r="P67" s="837">
        <v>1.0281756280817094</v>
      </c>
      <c r="Q67" s="850">
        <v>65</v>
      </c>
    </row>
    <row r="68" spans="1:17" ht="14.45" customHeight="1" x14ac:dyDescent="0.2">
      <c r="A68" s="831" t="s">
        <v>7048</v>
      </c>
      <c r="B68" s="832" t="s">
        <v>7366</v>
      </c>
      <c r="C68" s="832" t="s">
        <v>6657</v>
      </c>
      <c r="D68" s="832" t="s">
        <v>7375</v>
      </c>
      <c r="E68" s="832" t="s">
        <v>7376</v>
      </c>
      <c r="F68" s="849">
        <v>1</v>
      </c>
      <c r="G68" s="849">
        <v>545</v>
      </c>
      <c r="H68" s="849"/>
      <c r="I68" s="849">
        <v>545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5" customHeight="1" x14ac:dyDescent="0.2">
      <c r="A69" s="831" t="s">
        <v>7048</v>
      </c>
      <c r="B69" s="832" t="s">
        <v>7366</v>
      </c>
      <c r="C69" s="832" t="s">
        <v>6657</v>
      </c>
      <c r="D69" s="832" t="s">
        <v>7377</v>
      </c>
      <c r="E69" s="832" t="s">
        <v>7378</v>
      </c>
      <c r="F69" s="849">
        <v>1</v>
      </c>
      <c r="G69" s="849">
        <v>592</v>
      </c>
      <c r="H69" s="849">
        <v>0.99831365935919059</v>
      </c>
      <c r="I69" s="849">
        <v>592</v>
      </c>
      <c r="J69" s="849">
        <v>1</v>
      </c>
      <c r="K69" s="849">
        <v>593</v>
      </c>
      <c r="L69" s="849">
        <v>1</v>
      </c>
      <c r="M69" s="849">
        <v>593</v>
      </c>
      <c r="N69" s="849">
        <v>7</v>
      </c>
      <c r="O69" s="849">
        <v>4158</v>
      </c>
      <c r="P69" s="837">
        <v>7.0118043844856661</v>
      </c>
      <c r="Q69" s="850">
        <v>594</v>
      </c>
    </row>
    <row r="70" spans="1:17" ht="14.45" customHeight="1" x14ac:dyDescent="0.2">
      <c r="A70" s="831" t="s">
        <v>7048</v>
      </c>
      <c r="B70" s="832" t="s">
        <v>7366</v>
      </c>
      <c r="C70" s="832" t="s">
        <v>6657</v>
      </c>
      <c r="D70" s="832" t="s">
        <v>7379</v>
      </c>
      <c r="E70" s="832" t="s">
        <v>7380</v>
      </c>
      <c r="F70" s="849">
        <v>1</v>
      </c>
      <c r="G70" s="849">
        <v>617</v>
      </c>
      <c r="H70" s="849">
        <v>1</v>
      </c>
      <c r="I70" s="849">
        <v>617</v>
      </c>
      <c r="J70" s="849">
        <v>1</v>
      </c>
      <c r="K70" s="849">
        <v>617</v>
      </c>
      <c r="L70" s="849">
        <v>1</v>
      </c>
      <c r="M70" s="849">
        <v>617</v>
      </c>
      <c r="N70" s="849">
        <v>2</v>
      </c>
      <c r="O70" s="849">
        <v>1236</v>
      </c>
      <c r="P70" s="837">
        <v>2.0032414910858996</v>
      </c>
      <c r="Q70" s="850">
        <v>618</v>
      </c>
    </row>
    <row r="71" spans="1:17" ht="14.45" customHeight="1" x14ac:dyDescent="0.2">
      <c r="A71" s="831" t="s">
        <v>7048</v>
      </c>
      <c r="B71" s="832" t="s">
        <v>7366</v>
      </c>
      <c r="C71" s="832" t="s">
        <v>6657</v>
      </c>
      <c r="D71" s="832" t="s">
        <v>7381</v>
      </c>
      <c r="E71" s="832" t="s">
        <v>7382</v>
      </c>
      <c r="F71" s="849">
        <v>64</v>
      </c>
      <c r="G71" s="849">
        <v>1536</v>
      </c>
      <c r="H71" s="849">
        <v>1.024</v>
      </c>
      <c r="I71" s="849">
        <v>24</v>
      </c>
      <c r="J71" s="849">
        <v>62</v>
      </c>
      <c r="K71" s="849">
        <v>1500</v>
      </c>
      <c r="L71" s="849">
        <v>1</v>
      </c>
      <c r="M71" s="849">
        <v>24.193548387096776</v>
      </c>
      <c r="N71" s="849">
        <v>75</v>
      </c>
      <c r="O71" s="849">
        <v>1950</v>
      </c>
      <c r="P71" s="837">
        <v>1.3</v>
      </c>
      <c r="Q71" s="850">
        <v>26</v>
      </c>
    </row>
    <row r="72" spans="1:17" ht="14.45" customHeight="1" x14ac:dyDescent="0.2">
      <c r="A72" s="831" t="s">
        <v>7048</v>
      </c>
      <c r="B72" s="832" t="s">
        <v>7366</v>
      </c>
      <c r="C72" s="832" t="s">
        <v>6657</v>
      </c>
      <c r="D72" s="832" t="s">
        <v>7383</v>
      </c>
      <c r="E72" s="832" t="s">
        <v>7384</v>
      </c>
      <c r="F72" s="849">
        <v>49</v>
      </c>
      <c r="G72" s="849">
        <v>2695</v>
      </c>
      <c r="H72" s="849">
        <v>1.4848484848484849</v>
      </c>
      <c r="I72" s="849">
        <v>55</v>
      </c>
      <c r="J72" s="849">
        <v>33</v>
      </c>
      <c r="K72" s="849">
        <v>1815</v>
      </c>
      <c r="L72" s="849">
        <v>1</v>
      </c>
      <c r="M72" s="849">
        <v>55</v>
      </c>
      <c r="N72" s="849">
        <v>50</v>
      </c>
      <c r="O72" s="849">
        <v>2750</v>
      </c>
      <c r="P72" s="837">
        <v>1.5151515151515151</v>
      </c>
      <c r="Q72" s="850">
        <v>55</v>
      </c>
    </row>
    <row r="73" spans="1:17" ht="14.45" customHeight="1" x14ac:dyDescent="0.2">
      <c r="A73" s="831" t="s">
        <v>7048</v>
      </c>
      <c r="B73" s="832" t="s">
        <v>7366</v>
      </c>
      <c r="C73" s="832" t="s">
        <v>6657</v>
      </c>
      <c r="D73" s="832" t="s">
        <v>7385</v>
      </c>
      <c r="E73" s="832" t="s">
        <v>7386</v>
      </c>
      <c r="F73" s="849">
        <v>1344</v>
      </c>
      <c r="G73" s="849">
        <v>103488</v>
      </c>
      <c r="H73" s="849">
        <v>1.0286668522126357</v>
      </c>
      <c r="I73" s="849">
        <v>77</v>
      </c>
      <c r="J73" s="849">
        <v>1303</v>
      </c>
      <c r="K73" s="849">
        <v>100604</v>
      </c>
      <c r="L73" s="849">
        <v>1</v>
      </c>
      <c r="M73" s="849">
        <v>77.209516500383728</v>
      </c>
      <c r="N73" s="849">
        <v>1537</v>
      </c>
      <c r="O73" s="849">
        <v>119886</v>
      </c>
      <c r="P73" s="837">
        <v>1.1916623593495288</v>
      </c>
      <c r="Q73" s="850">
        <v>78</v>
      </c>
    </row>
    <row r="74" spans="1:17" ht="14.45" customHeight="1" x14ac:dyDescent="0.2">
      <c r="A74" s="831" t="s">
        <v>7048</v>
      </c>
      <c r="B74" s="832" t="s">
        <v>7366</v>
      </c>
      <c r="C74" s="832" t="s">
        <v>6657</v>
      </c>
      <c r="D74" s="832" t="s">
        <v>7387</v>
      </c>
      <c r="E74" s="832" t="s">
        <v>7388</v>
      </c>
      <c r="F74" s="849"/>
      <c r="G74" s="849"/>
      <c r="H74" s="849"/>
      <c r="I74" s="849"/>
      <c r="J74" s="849"/>
      <c r="K74" s="849"/>
      <c r="L74" s="849"/>
      <c r="M74" s="849"/>
      <c r="N74" s="849">
        <v>2</v>
      </c>
      <c r="O74" s="849">
        <v>3266</v>
      </c>
      <c r="P74" s="837"/>
      <c r="Q74" s="850">
        <v>1633</v>
      </c>
    </row>
    <row r="75" spans="1:17" ht="14.45" customHeight="1" x14ac:dyDescent="0.2">
      <c r="A75" s="831" t="s">
        <v>7048</v>
      </c>
      <c r="B75" s="832" t="s">
        <v>7366</v>
      </c>
      <c r="C75" s="832" t="s">
        <v>6657</v>
      </c>
      <c r="D75" s="832" t="s">
        <v>7389</v>
      </c>
      <c r="E75" s="832" t="s">
        <v>7390</v>
      </c>
      <c r="F75" s="849">
        <v>437</v>
      </c>
      <c r="G75" s="849">
        <v>10488</v>
      </c>
      <c r="H75" s="849">
        <v>0.94384449244060475</v>
      </c>
      <c r="I75" s="849">
        <v>24</v>
      </c>
      <c r="J75" s="849">
        <v>463</v>
      </c>
      <c r="K75" s="849">
        <v>11112</v>
      </c>
      <c r="L75" s="849">
        <v>1</v>
      </c>
      <c r="M75" s="849">
        <v>24</v>
      </c>
      <c r="N75" s="849">
        <v>489</v>
      </c>
      <c r="O75" s="849">
        <v>11736</v>
      </c>
      <c r="P75" s="837">
        <v>1.0561555075593954</v>
      </c>
      <c r="Q75" s="850">
        <v>24</v>
      </c>
    </row>
    <row r="76" spans="1:17" ht="14.45" customHeight="1" x14ac:dyDescent="0.2">
      <c r="A76" s="831" t="s">
        <v>7048</v>
      </c>
      <c r="B76" s="832" t="s">
        <v>7366</v>
      </c>
      <c r="C76" s="832" t="s">
        <v>6657</v>
      </c>
      <c r="D76" s="832" t="s">
        <v>7391</v>
      </c>
      <c r="E76" s="832" t="s">
        <v>7392</v>
      </c>
      <c r="F76" s="849">
        <v>6</v>
      </c>
      <c r="G76" s="849">
        <v>3786</v>
      </c>
      <c r="H76" s="849">
        <v>2</v>
      </c>
      <c r="I76" s="849">
        <v>631</v>
      </c>
      <c r="J76" s="849">
        <v>3</v>
      </c>
      <c r="K76" s="849">
        <v>1893</v>
      </c>
      <c r="L76" s="849">
        <v>1</v>
      </c>
      <c r="M76" s="849">
        <v>631</v>
      </c>
      <c r="N76" s="849">
        <v>3</v>
      </c>
      <c r="O76" s="849">
        <v>1893</v>
      </c>
      <c r="P76" s="837">
        <v>1</v>
      </c>
      <c r="Q76" s="850">
        <v>631</v>
      </c>
    </row>
    <row r="77" spans="1:17" ht="14.45" customHeight="1" x14ac:dyDescent="0.2">
      <c r="A77" s="831" t="s">
        <v>7048</v>
      </c>
      <c r="B77" s="832" t="s">
        <v>7366</v>
      </c>
      <c r="C77" s="832" t="s">
        <v>6657</v>
      </c>
      <c r="D77" s="832" t="s">
        <v>7393</v>
      </c>
      <c r="E77" s="832" t="s">
        <v>7394</v>
      </c>
      <c r="F77" s="849">
        <v>928</v>
      </c>
      <c r="G77" s="849">
        <v>61248</v>
      </c>
      <c r="H77" s="849">
        <v>1.982905982905983</v>
      </c>
      <c r="I77" s="849">
        <v>66</v>
      </c>
      <c r="J77" s="849">
        <v>468</v>
      </c>
      <c r="K77" s="849">
        <v>30888</v>
      </c>
      <c r="L77" s="849">
        <v>1</v>
      </c>
      <c r="M77" s="849">
        <v>66</v>
      </c>
      <c r="N77" s="849">
        <v>363</v>
      </c>
      <c r="O77" s="849">
        <v>23958</v>
      </c>
      <c r="P77" s="837">
        <v>0.77564102564102566</v>
      </c>
      <c r="Q77" s="850">
        <v>66</v>
      </c>
    </row>
    <row r="78" spans="1:17" ht="14.45" customHeight="1" x14ac:dyDescent="0.2">
      <c r="A78" s="831" t="s">
        <v>7048</v>
      </c>
      <c r="B78" s="832" t="s">
        <v>7366</v>
      </c>
      <c r="C78" s="832" t="s">
        <v>6657</v>
      </c>
      <c r="D78" s="832" t="s">
        <v>7395</v>
      </c>
      <c r="E78" s="832" t="s">
        <v>7396</v>
      </c>
      <c r="F78" s="849">
        <v>2</v>
      </c>
      <c r="G78" s="849">
        <v>598</v>
      </c>
      <c r="H78" s="849"/>
      <c r="I78" s="849">
        <v>299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5" customHeight="1" x14ac:dyDescent="0.2">
      <c r="A79" s="831" t="s">
        <v>7048</v>
      </c>
      <c r="B79" s="832" t="s">
        <v>7366</v>
      </c>
      <c r="C79" s="832" t="s">
        <v>6657</v>
      </c>
      <c r="D79" s="832" t="s">
        <v>7397</v>
      </c>
      <c r="E79" s="832" t="s">
        <v>7398</v>
      </c>
      <c r="F79" s="849">
        <v>91</v>
      </c>
      <c r="G79" s="849">
        <v>31850</v>
      </c>
      <c r="H79" s="849">
        <v>1.0963855421686748</v>
      </c>
      <c r="I79" s="849">
        <v>350</v>
      </c>
      <c r="J79" s="849">
        <v>83</v>
      </c>
      <c r="K79" s="849">
        <v>29050</v>
      </c>
      <c r="L79" s="849">
        <v>1</v>
      </c>
      <c r="M79" s="849">
        <v>350</v>
      </c>
      <c r="N79" s="849">
        <v>126</v>
      </c>
      <c r="O79" s="849">
        <v>44226</v>
      </c>
      <c r="P79" s="837">
        <v>1.522409638554217</v>
      </c>
      <c r="Q79" s="850">
        <v>351</v>
      </c>
    </row>
    <row r="80" spans="1:17" ht="14.45" customHeight="1" x14ac:dyDescent="0.2">
      <c r="A80" s="831" t="s">
        <v>7048</v>
      </c>
      <c r="B80" s="832" t="s">
        <v>7366</v>
      </c>
      <c r="C80" s="832" t="s">
        <v>6657</v>
      </c>
      <c r="D80" s="832" t="s">
        <v>7399</v>
      </c>
      <c r="E80" s="832" t="s">
        <v>7400</v>
      </c>
      <c r="F80" s="849">
        <v>346</v>
      </c>
      <c r="G80" s="849">
        <v>8650</v>
      </c>
      <c r="H80" s="849">
        <v>0.90104166666666663</v>
      </c>
      <c r="I80" s="849">
        <v>25</v>
      </c>
      <c r="J80" s="849">
        <v>384</v>
      </c>
      <c r="K80" s="849">
        <v>9600</v>
      </c>
      <c r="L80" s="849">
        <v>1</v>
      </c>
      <c r="M80" s="849">
        <v>25</v>
      </c>
      <c r="N80" s="849">
        <v>392</v>
      </c>
      <c r="O80" s="849">
        <v>9800</v>
      </c>
      <c r="P80" s="837">
        <v>1.0208333333333333</v>
      </c>
      <c r="Q80" s="850">
        <v>25</v>
      </c>
    </row>
    <row r="81" spans="1:17" ht="14.45" customHeight="1" x14ac:dyDescent="0.2">
      <c r="A81" s="831" t="s">
        <v>7048</v>
      </c>
      <c r="B81" s="832" t="s">
        <v>7366</v>
      </c>
      <c r="C81" s="832" t="s">
        <v>6657</v>
      </c>
      <c r="D81" s="832" t="s">
        <v>7401</v>
      </c>
      <c r="E81" s="832" t="s">
        <v>7402</v>
      </c>
      <c r="F81" s="849">
        <v>1</v>
      </c>
      <c r="G81" s="849">
        <v>742</v>
      </c>
      <c r="H81" s="849">
        <v>1.001349527665317</v>
      </c>
      <c r="I81" s="849">
        <v>742</v>
      </c>
      <c r="J81" s="849">
        <v>1</v>
      </c>
      <c r="K81" s="849">
        <v>741</v>
      </c>
      <c r="L81" s="849">
        <v>1</v>
      </c>
      <c r="M81" s="849">
        <v>741</v>
      </c>
      <c r="N81" s="849">
        <v>2</v>
      </c>
      <c r="O81" s="849">
        <v>1484</v>
      </c>
      <c r="P81" s="837">
        <v>2.0026990553306341</v>
      </c>
      <c r="Q81" s="850">
        <v>742</v>
      </c>
    </row>
    <row r="82" spans="1:17" ht="14.45" customHeight="1" x14ac:dyDescent="0.2">
      <c r="A82" s="831" t="s">
        <v>7048</v>
      </c>
      <c r="B82" s="832" t="s">
        <v>7366</v>
      </c>
      <c r="C82" s="832" t="s">
        <v>6657</v>
      </c>
      <c r="D82" s="832" t="s">
        <v>7403</v>
      </c>
      <c r="E82" s="832" t="s">
        <v>7404</v>
      </c>
      <c r="F82" s="849">
        <v>163</v>
      </c>
      <c r="G82" s="849">
        <v>29503</v>
      </c>
      <c r="H82" s="849">
        <v>0.90555555555555556</v>
      </c>
      <c r="I82" s="849">
        <v>181</v>
      </c>
      <c r="J82" s="849">
        <v>180</v>
      </c>
      <c r="K82" s="849">
        <v>32580</v>
      </c>
      <c r="L82" s="849">
        <v>1</v>
      </c>
      <c r="M82" s="849">
        <v>181</v>
      </c>
      <c r="N82" s="849">
        <v>123</v>
      </c>
      <c r="O82" s="849">
        <v>22263</v>
      </c>
      <c r="P82" s="837">
        <v>0.68333333333333335</v>
      </c>
      <c r="Q82" s="850">
        <v>181</v>
      </c>
    </row>
    <row r="83" spans="1:17" ht="14.45" customHeight="1" x14ac:dyDescent="0.2">
      <c r="A83" s="831" t="s">
        <v>7048</v>
      </c>
      <c r="B83" s="832" t="s">
        <v>7366</v>
      </c>
      <c r="C83" s="832" t="s">
        <v>6657</v>
      </c>
      <c r="D83" s="832" t="s">
        <v>7405</v>
      </c>
      <c r="E83" s="832" t="s">
        <v>7406</v>
      </c>
      <c r="F83" s="849">
        <v>475</v>
      </c>
      <c r="G83" s="849">
        <v>120650</v>
      </c>
      <c r="H83" s="849">
        <v>0.8589511754068716</v>
      </c>
      <c r="I83" s="849">
        <v>254</v>
      </c>
      <c r="J83" s="849">
        <v>553</v>
      </c>
      <c r="K83" s="849">
        <v>140462</v>
      </c>
      <c r="L83" s="849">
        <v>1</v>
      </c>
      <c r="M83" s="849">
        <v>254</v>
      </c>
      <c r="N83" s="849">
        <v>433</v>
      </c>
      <c r="O83" s="849">
        <v>109982</v>
      </c>
      <c r="P83" s="837">
        <v>0.78300180831826405</v>
      </c>
      <c r="Q83" s="850">
        <v>254</v>
      </c>
    </row>
    <row r="84" spans="1:17" ht="14.45" customHeight="1" x14ac:dyDescent="0.2">
      <c r="A84" s="831" t="s">
        <v>7048</v>
      </c>
      <c r="B84" s="832" t="s">
        <v>7366</v>
      </c>
      <c r="C84" s="832" t="s">
        <v>6657</v>
      </c>
      <c r="D84" s="832" t="s">
        <v>7407</v>
      </c>
      <c r="E84" s="832" t="s">
        <v>7408</v>
      </c>
      <c r="F84" s="849"/>
      <c r="G84" s="849"/>
      <c r="H84" s="849"/>
      <c r="I84" s="849"/>
      <c r="J84" s="849">
        <v>1</v>
      </c>
      <c r="K84" s="849">
        <v>268</v>
      </c>
      <c r="L84" s="849">
        <v>1</v>
      </c>
      <c r="M84" s="849">
        <v>268</v>
      </c>
      <c r="N84" s="849">
        <v>2</v>
      </c>
      <c r="O84" s="849">
        <v>538</v>
      </c>
      <c r="P84" s="837">
        <v>2.0074626865671643</v>
      </c>
      <c r="Q84" s="850">
        <v>269</v>
      </c>
    </row>
    <row r="85" spans="1:17" ht="14.45" customHeight="1" x14ac:dyDescent="0.2">
      <c r="A85" s="831" t="s">
        <v>7048</v>
      </c>
      <c r="B85" s="832" t="s">
        <v>7366</v>
      </c>
      <c r="C85" s="832" t="s">
        <v>6657</v>
      </c>
      <c r="D85" s="832" t="s">
        <v>7409</v>
      </c>
      <c r="E85" s="832" t="s">
        <v>7410</v>
      </c>
      <c r="F85" s="849">
        <v>161</v>
      </c>
      <c r="G85" s="849">
        <v>34937</v>
      </c>
      <c r="H85" s="849">
        <v>0.92</v>
      </c>
      <c r="I85" s="849">
        <v>217</v>
      </c>
      <c r="J85" s="849">
        <v>175</v>
      </c>
      <c r="K85" s="849">
        <v>37975</v>
      </c>
      <c r="L85" s="849">
        <v>1</v>
      </c>
      <c r="M85" s="849">
        <v>217</v>
      </c>
      <c r="N85" s="849">
        <v>129</v>
      </c>
      <c r="O85" s="849">
        <v>27993</v>
      </c>
      <c r="P85" s="837">
        <v>0.7371428571428571</v>
      </c>
      <c r="Q85" s="850">
        <v>217</v>
      </c>
    </row>
    <row r="86" spans="1:17" ht="14.45" customHeight="1" x14ac:dyDescent="0.2">
      <c r="A86" s="831" t="s">
        <v>7048</v>
      </c>
      <c r="B86" s="832" t="s">
        <v>7366</v>
      </c>
      <c r="C86" s="832" t="s">
        <v>6657</v>
      </c>
      <c r="D86" s="832" t="s">
        <v>7411</v>
      </c>
      <c r="E86" s="832" t="s">
        <v>7412</v>
      </c>
      <c r="F86" s="849">
        <v>12</v>
      </c>
      <c r="G86" s="849">
        <v>444</v>
      </c>
      <c r="H86" s="849">
        <v>1.7142857142857142</v>
      </c>
      <c r="I86" s="849">
        <v>37</v>
      </c>
      <c r="J86" s="849">
        <v>7</v>
      </c>
      <c r="K86" s="849">
        <v>259</v>
      </c>
      <c r="L86" s="849">
        <v>1</v>
      </c>
      <c r="M86" s="849">
        <v>37</v>
      </c>
      <c r="N86" s="849">
        <v>6</v>
      </c>
      <c r="O86" s="849">
        <v>222</v>
      </c>
      <c r="P86" s="837">
        <v>0.8571428571428571</v>
      </c>
      <c r="Q86" s="850">
        <v>37</v>
      </c>
    </row>
    <row r="87" spans="1:17" ht="14.45" customHeight="1" x14ac:dyDescent="0.2">
      <c r="A87" s="831" t="s">
        <v>7048</v>
      </c>
      <c r="B87" s="832" t="s">
        <v>7366</v>
      </c>
      <c r="C87" s="832" t="s">
        <v>6657</v>
      </c>
      <c r="D87" s="832" t="s">
        <v>7413</v>
      </c>
      <c r="E87" s="832" t="s">
        <v>7414</v>
      </c>
      <c r="F87" s="849">
        <v>1</v>
      </c>
      <c r="G87" s="849">
        <v>592</v>
      </c>
      <c r="H87" s="849">
        <v>0.99831365935919059</v>
      </c>
      <c r="I87" s="849">
        <v>592</v>
      </c>
      <c r="J87" s="849">
        <v>1</v>
      </c>
      <c r="K87" s="849">
        <v>593</v>
      </c>
      <c r="L87" s="849">
        <v>1</v>
      </c>
      <c r="M87" s="849">
        <v>593</v>
      </c>
      <c r="N87" s="849">
        <v>2</v>
      </c>
      <c r="O87" s="849">
        <v>1188</v>
      </c>
      <c r="P87" s="837">
        <v>2.0033726812816188</v>
      </c>
      <c r="Q87" s="850">
        <v>594</v>
      </c>
    </row>
    <row r="88" spans="1:17" ht="14.45" customHeight="1" x14ac:dyDescent="0.2">
      <c r="A88" s="831" t="s">
        <v>7048</v>
      </c>
      <c r="B88" s="832" t="s">
        <v>7366</v>
      </c>
      <c r="C88" s="832" t="s">
        <v>6657</v>
      </c>
      <c r="D88" s="832" t="s">
        <v>7415</v>
      </c>
      <c r="E88" s="832" t="s">
        <v>7416</v>
      </c>
      <c r="F88" s="849">
        <v>61</v>
      </c>
      <c r="G88" s="849">
        <v>3050</v>
      </c>
      <c r="H88" s="849">
        <v>1.5641025641025641</v>
      </c>
      <c r="I88" s="849">
        <v>50</v>
      </c>
      <c r="J88" s="849">
        <v>39</v>
      </c>
      <c r="K88" s="849">
        <v>1950</v>
      </c>
      <c r="L88" s="849">
        <v>1</v>
      </c>
      <c r="M88" s="849">
        <v>50</v>
      </c>
      <c r="N88" s="849">
        <v>52</v>
      </c>
      <c r="O88" s="849">
        <v>2600</v>
      </c>
      <c r="P88" s="837">
        <v>1.3333333333333333</v>
      </c>
      <c r="Q88" s="850">
        <v>50</v>
      </c>
    </row>
    <row r="89" spans="1:17" ht="14.45" customHeight="1" x14ac:dyDescent="0.2">
      <c r="A89" s="831" t="s">
        <v>7048</v>
      </c>
      <c r="B89" s="832" t="s">
        <v>7366</v>
      </c>
      <c r="C89" s="832" t="s">
        <v>6657</v>
      </c>
      <c r="D89" s="832" t="s">
        <v>7417</v>
      </c>
      <c r="E89" s="832" t="s">
        <v>7418</v>
      </c>
      <c r="F89" s="849">
        <v>1</v>
      </c>
      <c r="G89" s="849">
        <v>547</v>
      </c>
      <c r="H89" s="849">
        <v>1</v>
      </c>
      <c r="I89" s="849">
        <v>547</v>
      </c>
      <c r="J89" s="849">
        <v>1</v>
      </c>
      <c r="K89" s="849">
        <v>547</v>
      </c>
      <c r="L89" s="849">
        <v>1</v>
      </c>
      <c r="M89" s="849">
        <v>547</v>
      </c>
      <c r="N89" s="849">
        <v>2</v>
      </c>
      <c r="O89" s="849">
        <v>1096</v>
      </c>
      <c r="P89" s="837">
        <v>2.0036563071297988</v>
      </c>
      <c r="Q89" s="850">
        <v>548</v>
      </c>
    </row>
    <row r="90" spans="1:17" ht="14.45" customHeight="1" x14ac:dyDescent="0.2">
      <c r="A90" s="831" t="s">
        <v>7048</v>
      </c>
      <c r="B90" s="832" t="s">
        <v>7366</v>
      </c>
      <c r="C90" s="832" t="s">
        <v>6657</v>
      </c>
      <c r="D90" s="832" t="s">
        <v>7419</v>
      </c>
      <c r="E90" s="832" t="s">
        <v>7420</v>
      </c>
      <c r="F90" s="849">
        <v>3</v>
      </c>
      <c r="G90" s="849">
        <v>1551</v>
      </c>
      <c r="H90" s="849">
        <v>0.74855212355212353</v>
      </c>
      <c r="I90" s="849">
        <v>517</v>
      </c>
      <c r="J90" s="849">
        <v>4</v>
      </c>
      <c r="K90" s="849">
        <v>2072</v>
      </c>
      <c r="L90" s="849">
        <v>1</v>
      </c>
      <c r="M90" s="849">
        <v>518</v>
      </c>
      <c r="N90" s="849">
        <v>5</v>
      </c>
      <c r="O90" s="849">
        <v>2605</v>
      </c>
      <c r="P90" s="837">
        <v>1.2572393822393821</v>
      </c>
      <c r="Q90" s="850">
        <v>521</v>
      </c>
    </row>
    <row r="91" spans="1:17" ht="14.45" customHeight="1" x14ac:dyDescent="0.2">
      <c r="A91" s="831" t="s">
        <v>7048</v>
      </c>
      <c r="B91" s="832" t="s">
        <v>7366</v>
      </c>
      <c r="C91" s="832" t="s">
        <v>6657</v>
      </c>
      <c r="D91" s="832" t="s">
        <v>7421</v>
      </c>
      <c r="E91" s="832" t="s">
        <v>7422</v>
      </c>
      <c r="F91" s="849">
        <v>1</v>
      </c>
      <c r="G91" s="849">
        <v>736</v>
      </c>
      <c r="H91" s="849">
        <v>1</v>
      </c>
      <c r="I91" s="849">
        <v>736</v>
      </c>
      <c r="J91" s="849">
        <v>1</v>
      </c>
      <c r="K91" s="849">
        <v>736</v>
      </c>
      <c r="L91" s="849">
        <v>1</v>
      </c>
      <c r="M91" s="849">
        <v>736</v>
      </c>
      <c r="N91" s="849">
        <v>2</v>
      </c>
      <c r="O91" s="849">
        <v>1474</v>
      </c>
      <c r="P91" s="837">
        <v>2.0027173913043477</v>
      </c>
      <c r="Q91" s="850">
        <v>737</v>
      </c>
    </row>
    <row r="92" spans="1:17" ht="14.45" customHeight="1" x14ac:dyDescent="0.2">
      <c r="A92" s="831" t="s">
        <v>7048</v>
      </c>
      <c r="B92" s="832" t="s">
        <v>7366</v>
      </c>
      <c r="C92" s="832" t="s">
        <v>6657</v>
      </c>
      <c r="D92" s="832" t="s">
        <v>7423</v>
      </c>
      <c r="E92" s="832" t="s">
        <v>7424</v>
      </c>
      <c r="F92" s="849">
        <v>1</v>
      </c>
      <c r="G92" s="849">
        <v>329</v>
      </c>
      <c r="H92" s="849"/>
      <c r="I92" s="849">
        <v>329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7048</v>
      </c>
      <c r="B93" s="832" t="s">
        <v>7366</v>
      </c>
      <c r="C93" s="832" t="s">
        <v>6657</v>
      </c>
      <c r="D93" s="832" t="s">
        <v>7425</v>
      </c>
      <c r="E93" s="832" t="s">
        <v>7426</v>
      </c>
      <c r="F93" s="849"/>
      <c r="G93" s="849"/>
      <c r="H93" s="849"/>
      <c r="I93" s="849"/>
      <c r="J93" s="849">
        <v>1</v>
      </c>
      <c r="K93" s="849">
        <v>346</v>
      </c>
      <c r="L93" s="849">
        <v>1</v>
      </c>
      <c r="M93" s="849">
        <v>346</v>
      </c>
      <c r="N93" s="849">
        <v>2</v>
      </c>
      <c r="O93" s="849">
        <v>694</v>
      </c>
      <c r="P93" s="837">
        <v>2.0057803468208091</v>
      </c>
      <c r="Q93" s="850">
        <v>347</v>
      </c>
    </row>
    <row r="94" spans="1:17" ht="14.45" customHeight="1" x14ac:dyDescent="0.2">
      <c r="A94" s="831" t="s">
        <v>7048</v>
      </c>
      <c r="B94" s="832" t="s">
        <v>7366</v>
      </c>
      <c r="C94" s="832" t="s">
        <v>6657</v>
      </c>
      <c r="D94" s="832" t="s">
        <v>7427</v>
      </c>
      <c r="E94" s="832" t="s">
        <v>7428</v>
      </c>
      <c r="F94" s="849">
        <v>1</v>
      </c>
      <c r="G94" s="849">
        <v>753</v>
      </c>
      <c r="H94" s="849"/>
      <c r="I94" s="849">
        <v>753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7048</v>
      </c>
      <c r="B95" s="832" t="s">
        <v>7366</v>
      </c>
      <c r="C95" s="832" t="s">
        <v>6657</v>
      </c>
      <c r="D95" s="832" t="s">
        <v>7429</v>
      </c>
      <c r="E95" s="832" t="s">
        <v>7430</v>
      </c>
      <c r="F95" s="849">
        <v>4</v>
      </c>
      <c r="G95" s="849">
        <v>928</v>
      </c>
      <c r="H95" s="849">
        <v>4</v>
      </c>
      <c r="I95" s="849">
        <v>232</v>
      </c>
      <c r="J95" s="849">
        <v>1</v>
      </c>
      <c r="K95" s="849">
        <v>232</v>
      </c>
      <c r="L95" s="849">
        <v>1</v>
      </c>
      <c r="M95" s="849">
        <v>232</v>
      </c>
      <c r="N95" s="849">
        <v>1</v>
      </c>
      <c r="O95" s="849">
        <v>232</v>
      </c>
      <c r="P95" s="837">
        <v>1</v>
      </c>
      <c r="Q95" s="850">
        <v>232</v>
      </c>
    </row>
    <row r="96" spans="1:17" ht="14.45" customHeight="1" x14ac:dyDescent="0.2">
      <c r="A96" s="831" t="s">
        <v>7048</v>
      </c>
      <c r="B96" s="832" t="s">
        <v>7366</v>
      </c>
      <c r="C96" s="832" t="s">
        <v>6657</v>
      </c>
      <c r="D96" s="832" t="s">
        <v>7431</v>
      </c>
      <c r="E96" s="832" t="s">
        <v>7432</v>
      </c>
      <c r="F96" s="849">
        <v>1</v>
      </c>
      <c r="G96" s="849">
        <v>652</v>
      </c>
      <c r="H96" s="849"/>
      <c r="I96" s="849">
        <v>652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5" customHeight="1" x14ac:dyDescent="0.2">
      <c r="A97" s="831" t="s">
        <v>7048</v>
      </c>
      <c r="B97" s="832" t="s">
        <v>7366</v>
      </c>
      <c r="C97" s="832" t="s">
        <v>6657</v>
      </c>
      <c r="D97" s="832" t="s">
        <v>7433</v>
      </c>
      <c r="E97" s="832" t="s">
        <v>7434</v>
      </c>
      <c r="F97" s="849">
        <v>1</v>
      </c>
      <c r="G97" s="849">
        <v>170</v>
      </c>
      <c r="H97" s="849"/>
      <c r="I97" s="849">
        <v>170</v>
      </c>
      <c r="J97" s="849"/>
      <c r="K97" s="849"/>
      <c r="L97" s="849"/>
      <c r="M97" s="849"/>
      <c r="N97" s="849">
        <v>1</v>
      </c>
      <c r="O97" s="849">
        <v>172</v>
      </c>
      <c r="P97" s="837"/>
      <c r="Q97" s="850">
        <v>172</v>
      </c>
    </row>
    <row r="98" spans="1:17" ht="14.45" customHeight="1" x14ac:dyDescent="0.2">
      <c r="A98" s="831" t="s">
        <v>7048</v>
      </c>
      <c r="B98" s="832" t="s">
        <v>7366</v>
      </c>
      <c r="C98" s="832" t="s">
        <v>6657</v>
      </c>
      <c r="D98" s="832" t="s">
        <v>7435</v>
      </c>
      <c r="E98" s="832" t="s">
        <v>7436</v>
      </c>
      <c r="F98" s="849">
        <v>3</v>
      </c>
      <c r="G98" s="849">
        <v>2367</v>
      </c>
      <c r="H98" s="849">
        <v>1</v>
      </c>
      <c r="I98" s="849">
        <v>789</v>
      </c>
      <c r="J98" s="849">
        <v>3</v>
      </c>
      <c r="K98" s="849">
        <v>2367</v>
      </c>
      <c r="L98" s="849">
        <v>1</v>
      </c>
      <c r="M98" s="849">
        <v>789</v>
      </c>
      <c r="N98" s="849"/>
      <c r="O98" s="849"/>
      <c r="P98" s="837"/>
      <c r="Q98" s="850"/>
    </row>
    <row r="99" spans="1:17" ht="14.45" customHeight="1" x14ac:dyDescent="0.2">
      <c r="A99" s="831" t="s">
        <v>7048</v>
      </c>
      <c r="B99" s="832" t="s">
        <v>7366</v>
      </c>
      <c r="C99" s="832" t="s">
        <v>6657</v>
      </c>
      <c r="D99" s="832" t="s">
        <v>7437</v>
      </c>
      <c r="E99" s="832" t="s">
        <v>7438</v>
      </c>
      <c r="F99" s="849">
        <v>1</v>
      </c>
      <c r="G99" s="849">
        <v>224</v>
      </c>
      <c r="H99" s="849"/>
      <c r="I99" s="849">
        <v>224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7048</v>
      </c>
      <c r="B100" s="832" t="s">
        <v>7366</v>
      </c>
      <c r="C100" s="832" t="s">
        <v>6657</v>
      </c>
      <c r="D100" s="832" t="s">
        <v>7439</v>
      </c>
      <c r="E100" s="832" t="s">
        <v>7440</v>
      </c>
      <c r="F100" s="849">
        <v>1</v>
      </c>
      <c r="G100" s="849">
        <v>566</v>
      </c>
      <c r="H100" s="849"/>
      <c r="I100" s="849">
        <v>566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7048</v>
      </c>
      <c r="B101" s="832" t="s">
        <v>7366</v>
      </c>
      <c r="C101" s="832" t="s">
        <v>6657</v>
      </c>
      <c r="D101" s="832" t="s">
        <v>7441</v>
      </c>
      <c r="E101" s="832" t="s">
        <v>7442</v>
      </c>
      <c r="F101" s="849"/>
      <c r="G101" s="849"/>
      <c r="H101" s="849"/>
      <c r="I101" s="849"/>
      <c r="J101" s="849"/>
      <c r="K101" s="849"/>
      <c r="L101" s="849"/>
      <c r="M101" s="849"/>
      <c r="N101" s="849">
        <v>1</v>
      </c>
      <c r="O101" s="849">
        <v>203</v>
      </c>
      <c r="P101" s="837"/>
      <c r="Q101" s="850">
        <v>203</v>
      </c>
    </row>
    <row r="102" spans="1:17" ht="14.45" customHeight="1" x14ac:dyDescent="0.2">
      <c r="A102" s="831" t="s">
        <v>7443</v>
      </c>
      <c r="B102" s="832" t="s">
        <v>7444</v>
      </c>
      <c r="C102" s="832" t="s">
        <v>6657</v>
      </c>
      <c r="D102" s="832" t="s">
        <v>7445</v>
      </c>
      <c r="E102" s="832" t="s">
        <v>7446</v>
      </c>
      <c r="F102" s="849">
        <v>1022</v>
      </c>
      <c r="G102" s="849">
        <v>27594</v>
      </c>
      <c r="H102" s="849">
        <v>1.0833071608040201</v>
      </c>
      <c r="I102" s="849">
        <v>27</v>
      </c>
      <c r="J102" s="849">
        <v>936</v>
      </c>
      <c r="K102" s="849">
        <v>25472</v>
      </c>
      <c r="L102" s="849">
        <v>1</v>
      </c>
      <c r="M102" s="849">
        <v>27.213675213675213</v>
      </c>
      <c r="N102" s="849">
        <v>1018</v>
      </c>
      <c r="O102" s="849">
        <v>28504</v>
      </c>
      <c r="P102" s="837">
        <v>1.119032663316583</v>
      </c>
      <c r="Q102" s="850">
        <v>28</v>
      </c>
    </row>
    <row r="103" spans="1:17" ht="14.45" customHeight="1" x14ac:dyDescent="0.2">
      <c r="A103" s="831" t="s">
        <v>7443</v>
      </c>
      <c r="B103" s="832" t="s">
        <v>7444</v>
      </c>
      <c r="C103" s="832" t="s">
        <v>6657</v>
      </c>
      <c r="D103" s="832" t="s">
        <v>7447</v>
      </c>
      <c r="E103" s="832" t="s">
        <v>7448</v>
      </c>
      <c r="F103" s="849">
        <v>79</v>
      </c>
      <c r="G103" s="849">
        <v>4266</v>
      </c>
      <c r="H103" s="849">
        <v>1.1285714285714286</v>
      </c>
      <c r="I103" s="849">
        <v>54</v>
      </c>
      <c r="J103" s="849">
        <v>70</v>
      </c>
      <c r="K103" s="849">
        <v>3780</v>
      </c>
      <c r="L103" s="849">
        <v>1</v>
      </c>
      <c r="M103" s="849">
        <v>54</v>
      </c>
      <c r="N103" s="849">
        <v>67</v>
      </c>
      <c r="O103" s="849">
        <v>3618</v>
      </c>
      <c r="P103" s="837">
        <v>0.95714285714285718</v>
      </c>
      <c r="Q103" s="850">
        <v>54</v>
      </c>
    </row>
    <row r="104" spans="1:17" ht="14.45" customHeight="1" x14ac:dyDescent="0.2">
      <c r="A104" s="831" t="s">
        <v>7443</v>
      </c>
      <c r="B104" s="832" t="s">
        <v>7444</v>
      </c>
      <c r="C104" s="832" t="s">
        <v>6657</v>
      </c>
      <c r="D104" s="832" t="s">
        <v>7449</v>
      </c>
      <c r="E104" s="832" t="s">
        <v>7450</v>
      </c>
      <c r="F104" s="849">
        <v>1015</v>
      </c>
      <c r="G104" s="849">
        <v>24360</v>
      </c>
      <c r="H104" s="849">
        <v>1.09375</v>
      </c>
      <c r="I104" s="849">
        <v>24</v>
      </c>
      <c r="J104" s="849">
        <v>928</v>
      </c>
      <c r="K104" s="849">
        <v>22272</v>
      </c>
      <c r="L104" s="849">
        <v>1</v>
      </c>
      <c r="M104" s="849">
        <v>24</v>
      </c>
      <c r="N104" s="849">
        <v>1011</v>
      </c>
      <c r="O104" s="849">
        <v>24264</v>
      </c>
      <c r="P104" s="837">
        <v>1.0894396551724137</v>
      </c>
      <c r="Q104" s="850">
        <v>24</v>
      </c>
    </row>
    <row r="105" spans="1:17" ht="14.45" customHeight="1" x14ac:dyDescent="0.2">
      <c r="A105" s="831" t="s">
        <v>7443</v>
      </c>
      <c r="B105" s="832" t="s">
        <v>7444</v>
      </c>
      <c r="C105" s="832" t="s">
        <v>6657</v>
      </c>
      <c r="D105" s="832" t="s">
        <v>7451</v>
      </c>
      <c r="E105" s="832" t="s">
        <v>7452</v>
      </c>
      <c r="F105" s="849">
        <v>1065</v>
      </c>
      <c r="G105" s="849">
        <v>28755</v>
      </c>
      <c r="H105" s="849">
        <v>1.1059190031152648</v>
      </c>
      <c r="I105" s="849">
        <v>27</v>
      </c>
      <c r="J105" s="849">
        <v>963</v>
      </c>
      <c r="K105" s="849">
        <v>26001</v>
      </c>
      <c r="L105" s="849">
        <v>1</v>
      </c>
      <c r="M105" s="849">
        <v>27</v>
      </c>
      <c r="N105" s="849">
        <v>1068</v>
      </c>
      <c r="O105" s="849">
        <v>28836</v>
      </c>
      <c r="P105" s="837">
        <v>1.1090342679127725</v>
      </c>
      <c r="Q105" s="850">
        <v>27</v>
      </c>
    </row>
    <row r="106" spans="1:17" ht="14.45" customHeight="1" x14ac:dyDescent="0.2">
      <c r="A106" s="831" t="s">
        <v>7443</v>
      </c>
      <c r="B106" s="832" t="s">
        <v>7444</v>
      </c>
      <c r="C106" s="832" t="s">
        <v>6657</v>
      </c>
      <c r="D106" s="832" t="s">
        <v>7453</v>
      </c>
      <c r="E106" s="832" t="s">
        <v>7454</v>
      </c>
      <c r="F106" s="849">
        <v>2</v>
      </c>
      <c r="G106" s="849">
        <v>114</v>
      </c>
      <c r="H106" s="849">
        <v>1</v>
      </c>
      <c r="I106" s="849">
        <v>57</v>
      </c>
      <c r="J106" s="849">
        <v>2</v>
      </c>
      <c r="K106" s="849">
        <v>114</v>
      </c>
      <c r="L106" s="849">
        <v>1</v>
      </c>
      <c r="M106" s="849">
        <v>57</v>
      </c>
      <c r="N106" s="849">
        <v>3</v>
      </c>
      <c r="O106" s="849">
        <v>171</v>
      </c>
      <c r="P106" s="837">
        <v>1.5</v>
      </c>
      <c r="Q106" s="850">
        <v>57</v>
      </c>
    </row>
    <row r="107" spans="1:17" ht="14.45" customHeight="1" x14ac:dyDescent="0.2">
      <c r="A107" s="831" t="s">
        <v>7443</v>
      </c>
      <c r="B107" s="832" t="s">
        <v>7444</v>
      </c>
      <c r="C107" s="832" t="s">
        <v>6657</v>
      </c>
      <c r="D107" s="832" t="s">
        <v>7455</v>
      </c>
      <c r="E107" s="832" t="s">
        <v>7456</v>
      </c>
      <c r="F107" s="849">
        <v>987</v>
      </c>
      <c r="G107" s="849">
        <v>26649</v>
      </c>
      <c r="H107" s="849">
        <v>1.0846153846153845</v>
      </c>
      <c r="I107" s="849">
        <v>27</v>
      </c>
      <c r="J107" s="849">
        <v>910</v>
      </c>
      <c r="K107" s="849">
        <v>24570</v>
      </c>
      <c r="L107" s="849">
        <v>1</v>
      </c>
      <c r="M107" s="849">
        <v>27</v>
      </c>
      <c r="N107" s="849">
        <v>989</v>
      </c>
      <c r="O107" s="849">
        <v>26703</v>
      </c>
      <c r="P107" s="837">
        <v>1.0868131868131867</v>
      </c>
      <c r="Q107" s="850">
        <v>27</v>
      </c>
    </row>
    <row r="108" spans="1:17" ht="14.45" customHeight="1" x14ac:dyDescent="0.2">
      <c r="A108" s="831" t="s">
        <v>7443</v>
      </c>
      <c r="B108" s="832" t="s">
        <v>7444</v>
      </c>
      <c r="C108" s="832" t="s">
        <v>6657</v>
      </c>
      <c r="D108" s="832" t="s">
        <v>7457</v>
      </c>
      <c r="E108" s="832" t="s">
        <v>7458</v>
      </c>
      <c r="F108" s="849">
        <v>1100</v>
      </c>
      <c r="G108" s="849">
        <v>24200</v>
      </c>
      <c r="H108" s="849">
        <v>1.0949235363315537</v>
      </c>
      <c r="I108" s="849">
        <v>22</v>
      </c>
      <c r="J108" s="849">
        <v>995</v>
      </c>
      <c r="K108" s="849">
        <v>22102</v>
      </c>
      <c r="L108" s="849">
        <v>1</v>
      </c>
      <c r="M108" s="849">
        <v>22.213065326633167</v>
      </c>
      <c r="N108" s="849">
        <v>1114</v>
      </c>
      <c r="O108" s="849">
        <v>25622</v>
      </c>
      <c r="P108" s="837">
        <v>1.1592616052845897</v>
      </c>
      <c r="Q108" s="850">
        <v>23</v>
      </c>
    </row>
    <row r="109" spans="1:17" ht="14.45" customHeight="1" x14ac:dyDescent="0.2">
      <c r="A109" s="831" t="s">
        <v>7443</v>
      </c>
      <c r="B109" s="832" t="s">
        <v>7444</v>
      </c>
      <c r="C109" s="832" t="s">
        <v>6657</v>
      </c>
      <c r="D109" s="832" t="s">
        <v>7459</v>
      </c>
      <c r="E109" s="832" t="s">
        <v>7460</v>
      </c>
      <c r="F109" s="849">
        <v>8</v>
      </c>
      <c r="G109" s="849">
        <v>544</v>
      </c>
      <c r="H109" s="849">
        <v>0.72533333333333339</v>
      </c>
      <c r="I109" s="849">
        <v>68</v>
      </c>
      <c r="J109" s="849">
        <v>11</v>
      </c>
      <c r="K109" s="849">
        <v>750</v>
      </c>
      <c r="L109" s="849">
        <v>1</v>
      </c>
      <c r="M109" s="849">
        <v>68.181818181818187</v>
      </c>
      <c r="N109" s="849">
        <v>8</v>
      </c>
      <c r="O109" s="849">
        <v>552</v>
      </c>
      <c r="P109" s="837">
        <v>0.73599999999999999</v>
      </c>
      <c r="Q109" s="850">
        <v>69</v>
      </c>
    </row>
    <row r="110" spans="1:17" ht="14.45" customHeight="1" x14ac:dyDescent="0.2">
      <c r="A110" s="831" t="s">
        <v>7443</v>
      </c>
      <c r="B110" s="832" t="s">
        <v>7444</v>
      </c>
      <c r="C110" s="832" t="s">
        <v>6657</v>
      </c>
      <c r="D110" s="832" t="s">
        <v>7461</v>
      </c>
      <c r="E110" s="832" t="s">
        <v>7462</v>
      </c>
      <c r="F110" s="849">
        <v>27</v>
      </c>
      <c r="G110" s="849">
        <v>1674</v>
      </c>
      <c r="H110" s="849">
        <v>0.9</v>
      </c>
      <c r="I110" s="849">
        <v>62</v>
      </c>
      <c r="J110" s="849">
        <v>30</v>
      </c>
      <c r="K110" s="849">
        <v>1860</v>
      </c>
      <c r="L110" s="849">
        <v>1</v>
      </c>
      <c r="M110" s="849">
        <v>62</v>
      </c>
      <c r="N110" s="849">
        <v>40</v>
      </c>
      <c r="O110" s="849">
        <v>2480</v>
      </c>
      <c r="P110" s="837">
        <v>1.3333333333333333</v>
      </c>
      <c r="Q110" s="850">
        <v>62</v>
      </c>
    </row>
    <row r="111" spans="1:17" ht="14.45" customHeight="1" x14ac:dyDescent="0.2">
      <c r="A111" s="831" t="s">
        <v>7443</v>
      </c>
      <c r="B111" s="832" t="s">
        <v>7444</v>
      </c>
      <c r="C111" s="832" t="s">
        <v>6657</v>
      </c>
      <c r="D111" s="832" t="s">
        <v>7463</v>
      </c>
      <c r="E111" s="832" t="s">
        <v>7464</v>
      </c>
      <c r="F111" s="849">
        <v>4</v>
      </c>
      <c r="G111" s="849">
        <v>1576</v>
      </c>
      <c r="H111" s="849">
        <v>0.79959411466260777</v>
      </c>
      <c r="I111" s="849">
        <v>394</v>
      </c>
      <c r="J111" s="849">
        <v>5</v>
      </c>
      <c r="K111" s="849">
        <v>1971</v>
      </c>
      <c r="L111" s="849">
        <v>1</v>
      </c>
      <c r="M111" s="849">
        <v>394.2</v>
      </c>
      <c r="N111" s="849">
        <v>4</v>
      </c>
      <c r="O111" s="849">
        <v>1580</v>
      </c>
      <c r="P111" s="837">
        <v>0.8016235413495687</v>
      </c>
      <c r="Q111" s="850">
        <v>395</v>
      </c>
    </row>
    <row r="112" spans="1:17" ht="14.45" customHeight="1" x14ac:dyDescent="0.2">
      <c r="A112" s="831" t="s">
        <v>7443</v>
      </c>
      <c r="B112" s="832" t="s">
        <v>7444</v>
      </c>
      <c r="C112" s="832" t="s">
        <v>6657</v>
      </c>
      <c r="D112" s="832" t="s">
        <v>7465</v>
      </c>
      <c r="E112" s="832" t="s">
        <v>7466</v>
      </c>
      <c r="F112" s="849">
        <v>31</v>
      </c>
      <c r="G112" s="849">
        <v>2542</v>
      </c>
      <c r="H112" s="849">
        <v>15.406060606060606</v>
      </c>
      <c r="I112" s="849">
        <v>82</v>
      </c>
      <c r="J112" s="849">
        <v>2</v>
      </c>
      <c r="K112" s="849">
        <v>165</v>
      </c>
      <c r="L112" s="849">
        <v>1</v>
      </c>
      <c r="M112" s="849">
        <v>82.5</v>
      </c>
      <c r="N112" s="849">
        <v>6</v>
      </c>
      <c r="O112" s="849">
        <v>504</v>
      </c>
      <c r="P112" s="837">
        <v>3.0545454545454547</v>
      </c>
      <c r="Q112" s="850">
        <v>84</v>
      </c>
    </row>
    <row r="113" spans="1:17" ht="14.45" customHeight="1" x14ac:dyDescent="0.2">
      <c r="A113" s="831" t="s">
        <v>7443</v>
      </c>
      <c r="B113" s="832" t="s">
        <v>7444</v>
      </c>
      <c r="C113" s="832" t="s">
        <v>6657</v>
      </c>
      <c r="D113" s="832" t="s">
        <v>7467</v>
      </c>
      <c r="E113" s="832" t="s">
        <v>7468</v>
      </c>
      <c r="F113" s="849">
        <v>62</v>
      </c>
      <c r="G113" s="849">
        <v>61256</v>
      </c>
      <c r="H113" s="849">
        <v>1.2916666666666667</v>
      </c>
      <c r="I113" s="849">
        <v>988</v>
      </c>
      <c r="J113" s="849">
        <v>48</v>
      </c>
      <c r="K113" s="849">
        <v>47424</v>
      </c>
      <c r="L113" s="849">
        <v>1</v>
      </c>
      <c r="M113" s="849">
        <v>988</v>
      </c>
      <c r="N113" s="849">
        <v>81</v>
      </c>
      <c r="O113" s="849">
        <v>80028</v>
      </c>
      <c r="P113" s="837">
        <v>1.6875</v>
      </c>
      <c r="Q113" s="850">
        <v>988</v>
      </c>
    </row>
    <row r="114" spans="1:17" ht="14.45" customHeight="1" x14ac:dyDescent="0.2">
      <c r="A114" s="831" t="s">
        <v>7443</v>
      </c>
      <c r="B114" s="832" t="s">
        <v>7444</v>
      </c>
      <c r="C114" s="832" t="s">
        <v>6657</v>
      </c>
      <c r="D114" s="832" t="s">
        <v>7469</v>
      </c>
      <c r="E114" s="832" t="s">
        <v>7470</v>
      </c>
      <c r="F114" s="849"/>
      <c r="G114" s="849"/>
      <c r="H114" s="849"/>
      <c r="I114" s="849"/>
      <c r="J114" s="849">
        <v>1</v>
      </c>
      <c r="K114" s="849">
        <v>191</v>
      </c>
      <c r="L114" s="849">
        <v>1</v>
      </c>
      <c r="M114" s="849">
        <v>191</v>
      </c>
      <c r="N114" s="849">
        <v>1</v>
      </c>
      <c r="O114" s="849">
        <v>191</v>
      </c>
      <c r="P114" s="837">
        <v>1</v>
      </c>
      <c r="Q114" s="850">
        <v>191</v>
      </c>
    </row>
    <row r="115" spans="1:17" ht="14.45" customHeight="1" x14ac:dyDescent="0.2">
      <c r="A115" s="831" t="s">
        <v>7443</v>
      </c>
      <c r="B115" s="832" t="s">
        <v>7444</v>
      </c>
      <c r="C115" s="832" t="s">
        <v>6657</v>
      </c>
      <c r="D115" s="832" t="s">
        <v>7471</v>
      </c>
      <c r="E115" s="832" t="s">
        <v>7472</v>
      </c>
      <c r="F115" s="849">
        <v>1</v>
      </c>
      <c r="G115" s="849">
        <v>82</v>
      </c>
      <c r="H115" s="849">
        <v>1</v>
      </c>
      <c r="I115" s="849">
        <v>82</v>
      </c>
      <c r="J115" s="849">
        <v>1</v>
      </c>
      <c r="K115" s="849">
        <v>82</v>
      </c>
      <c r="L115" s="849">
        <v>1</v>
      </c>
      <c r="M115" s="849">
        <v>82</v>
      </c>
      <c r="N115" s="849">
        <v>4</v>
      </c>
      <c r="O115" s="849">
        <v>328</v>
      </c>
      <c r="P115" s="837">
        <v>4</v>
      </c>
      <c r="Q115" s="850">
        <v>82</v>
      </c>
    </row>
    <row r="116" spans="1:17" ht="14.45" customHeight="1" x14ac:dyDescent="0.2">
      <c r="A116" s="831" t="s">
        <v>7443</v>
      </c>
      <c r="B116" s="832" t="s">
        <v>7444</v>
      </c>
      <c r="C116" s="832" t="s">
        <v>6657</v>
      </c>
      <c r="D116" s="832" t="s">
        <v>7473</v>
      </c>
      <c r="E116" s="832" t="s">
        <v>7474</v>
      </c>
      <c r="F116" s="849">
        <v>2</v>
      </c>
      <c r="G116" s="849">
        <v>126</v>
      </c>
      <c r="H116" s="849">
        <v>0.12475247524752475</v>
      </c>
      <c r="I116" s="849">
        <v>63</v>
      </c>
      <c r="J116" s="849">
        <v>16</v>
      </c>
      <c r="K116" s="849">
        <v>1010</v>
      </c>
      <c r="L116" s="849">
        <v>1</v>
      </c>
      <c r="M116" s="849">
        <v>63.125</v>
      </c>
      <c r="N116" s="849">
        <v>13</v>
      </c>
      <c r="O116" s="849">
        <v>832</v>
      </c>
      <c r="P116" s="837">
        <v>0.82376237623762372</v>
      </c>
      <c r="Q116" s="850">
        <v>64</v>
      </c>
    </row>
    <row r="117" spans="1:17" ht="14.45" customHeight="1" x14ac:dyDescent="0.2">
      <c r="A117" s="831" t="s">
        <v>7443</v>
      </c>
      <c r="B117" s="832" t="s">
        <v>7444</v>
      </c>
      <c r="C117" s="832" t="s">
        <v>6657</v>
      </c>
      <c r="D117" s="832" t="s">
        <v>7475</v>
      </c>
      <c r="E117" s="832" t="s">
        <v>7476</v>
      </c>
      <c r="F117" s="849">
        <v>39</v>
      </c>
      <c r="G117" s="849">
        <v>663</v>
      </c>
      <c r="H117" s="849">
        <v>0.6</v>
      </c>
      <c r="I117" s="849">
        <v>17</v>
      </c>
      <c r="J117" s="849">
        <v>65</v>
      </c>
      <c r="K117" s="849">
        <v>1105</v>
      </c>
      <c r="L117" s="849">
        <v>1</v>
      </c>
      <c r="M117" s="849">
        <v>17</v>
      </c>
      <c r="N117" s="849">
        <v>99</v>
      </c>
      <c r="O117" s="849">
        <v>1683</v>
      </c>
      <c r="P117" s="837">
        <v>1.523076923076923</v>
      </c>
      <c r="Q117" s="850">
        <v>17</v>
      </c>
    </row>
    <row r="118" spans="1:17" ht="14.45" customHeight="1" x14ac:dyDescent="0.2">
      <c r="A118" s="831" t="s">
        <v>7443</v>
      </c>
      <c r="B118" s="832" t="s">
        <v>7444</v>
      </c>
      <c r="C118" s="832" t="s">
        <v>6657</v>
      </c>
      <c r="D118" s="832" t="s">
        <v>7477</v>
      </c>
      <c r="E118" s="832" t="s">
        <v>7478</v>
      </c>
      <c r="F118" s="849">
        <v>10</v>
      </c>
      <c r="G118" s="849">
        <v>640</v>
      </c>
      <c r="H118" s="849"/>
      <c r="I118" s="849">
        <v>64</v>
      </c>
      <c r="J118" s="849"/>
      <c r="K118" s="849"/>
      <c r="L118" s="849"/>
      <c r="M118" s="849"/>
      <c r="N118" s="849">
        <v>1</v>
      </c>
      <c r="O118" s="849">
        <v>65</v>
      </c>
      <c r="P118" s="837"/>
      <c r="Q118" s="850">
        <v>65</v>
      </c>
    </row>
    <row r="119" spans="1:17" ht="14.45" customHeight="1" x14ac:dyDescent="0.2">
      <c r="A119" s="831" t="s">
        <v>7443</v>
      </c>
      <c r="B119" s="832" t="s">
        <v>7444</v>
      </c>
      <c r="C119" s="832" t="s">
        <v>6657</v>
      </c>
      <c r="D119" s="832" t="s">
        <v>7479</v>
      </c>
      <c r="E119" s="832" t="s">
        <v>7480</v>
      </c>
      <c r="F119" s="849">
        <v>13</v>
      </c>
      <c r="G119" s="849">
        <v>611</v>
      </c>
      <c r="H119" s="849">
        <v>1.625</v>
      </c>
      <c r="I119" s="849">
        <v>47</v>
      </c>
      <c r="J119" s="849">
        <v>8</v>
      </c>
      <c r="K119" s="849">
        <v>376</v>
      </c>
      <c r="L119" s="849">
        <v>1</v>
      </c>
      <c r="M119" s="849">
        <v>47</v>
      </c>
      <c r="N119" s="849">
        <v>6</v>
      </c>
      <c r="O119" s="849">
        <v>282</v>
      </c>
      <c r="P119" s="837">
        <v>0.75</v>
      </c>
      <c r="Q119" s="850">
        <v>47</v>
      </c>
    </row>
    <row r="120" spans="1:17" ht="14.45" customHeight="1" x14ac:dyDescent="0.2">
      <c r="A120" s="831" t="s">
        <v>7443</v>
      </c>
      <c r="B120" s="832" t="s">
        <v>7444</v>
      </c>
      <c r="C120" s="832" t="s">
        <v>6657</v>
      </c>
      <c r="D120" s="832" t="s">
        <v>7481</v>
      </c>
      <c r="E120" s="832" t="s">
        <v>7482</v>
      </c>
      <c r="F120" s="849"/>
      <c r="G120" s="849"/>
      <c r="H120" s="849"/>
      <c r="I120" s="849"/>
      <c r="J120" s="849">
        <v>2</v>
      </c>
      <c r="K120" s="849">
        <v>106</v>
      </c>
      <c r="L120" s="849">
        <v>1</v>
      </c>
      <c r="M120" s="849">
        <v>53</v>
      </c>
      <c r="N120" s="849"/>
      <c r="O120" s="849"/>
      <c r="P120" s="837"/>
      <c r="Q120" s="850"/>
    </row>
    <row r="121" spans="1:17" ht="14.45" customHeight="1" x14ac:dyDescent="0.2">
      <c r="A121" s="831" t="s">
        <v>7443</v>
      </c>
      <c r="B121" s="832" t="s">
        <v>7444</v>
      </c>
      <c r="C121" s="832" t="s">
        <v>6657</v>
      </c>
      <c r="D121" s="832" t="s">
        <v>7483</v>
      </c>
      <c r="E121" s="832" t="s">
        <v>7484</v>
      </c>
      <c r="F121" s="849">
        <v>2</v>
      </c>
      <c r="G121" s="849">
        <v>120</v>
      </c>
      <c r="H121" s="849">
        <v>1.9672131147540983</v>
      </c>
      <c r="I121" s="849">
        <v>60</v>
      </c>
      <c r="J121" s="849">
        <v>1</v>
      </c>
      <c r="K121" s="849">
        <v>61</v>
      </c>
      <c r="L121" s="849">
        <v>1</v>
      </c>
      <c r="M121" s="849">
        <v>61</v>
      </c>
      <c r="N121" s="849">
        <v>11</v>
      </c>
      <c r="O121" s="849">
        <v>671</v>
      </c>
      <c r="P121" s="837">
        <v>11</v>
      </c>
      <c r="Q121" s="850">
        <v>61</v>
      </c>
    </row>
    <row r="122" spans="1:17" ht="14.45" customHeight="1" x14ac:dyDescent="0.2">
      <c r="A122" s="831" t="s">
        <v>7443</v>
      </c>
      <c r="B122" s="832" t="s">
        <v>7444</v>
      </c>
      <c r="C122" s="832" t="s">
        <v>6657</v>
      </c>
      <c r="D122" s="832" t="s">
        <v>7485</v>
      </c>
      <c r="E122" s="832" t="s">
        <v>7486</v>
      </c>
      <c r="F122" s="849">
        <v>0</v>
      </c>
      <c r="G122" s="849">
        <v>0</v>
      </c>
      <c r="H122" s="849"/>
      <c r="I122" s="849"/>
      <c r="J122" s="849"/>
      <c r="K122" s="849"/>
      <c r="L122" s="849"/>
      <c r="M122" s="849"/>
      <c r="N122" s="849"/>
      <c r="O122" s="849"/>
      <c r="P122" s="837"/>
      <c r="Q122" s="850"/>
    </row>
    <row r="123" spans="1:17" ht="14.45" customHeight="1" x14ac:dyDescent="0.2">
      <c r="A123" s="831" t="s">
        <v>7443</v>
      </c>
      <c r="B123" s="832" t="s">
        <v>7444</v>
      </c>
      <c r="C123" s="832" t="s">
        <v>6657</v>
      </c>
      <c r="D123" s="832" t="s">
        <v>7487</v>
      </c>
      <c r="E123" s="832" t="s">
        <v>7488</v>
      </c>
      <c r="F123" s="849">
        <v>20</v>
      </c>
      <c r="G123" s="849">
        <v>380</v>
      </c>
      <c r="H123" s="849">
        <v>1.8181818181818181</v>
      </c>
      <c r="I123" s="849">
        <v>19</v>
      </c>
      <c r="J123" s="849">
        <v>11</v>
      </c>
      <c r="K123" s="849">
        <v>209</v>
      </c>
      <c r="L123" s="849">
        <v>1</v>
      </c>
      <c r="M123" s="849">
        <v>19</v>
      </c>
      <c r="N123" s="849">
        <v>22</v>
      </c>
      <c r="O123" s="849">
        <v>418</v>
      </c>
      <c r="P123" s="837">
        <v>2</v>
      </c>
      <c r="Q123" s="850">
        <v>19</v>
      </c>
    </row>
    <row r="124" spans="1:17" ht="14.45" customHeight="1" x14ac:dyDescent="0.2">
      <c r="A124" s="831" t="s">
        <v>7443</v>
      </c>
      <c r="B124" s="832" t="s">
        <v>7444</v>
      </c>
      <c r="C124" s="832" t="s">
        <v>6657</v>
      </c>
      <c r="D124" s="832" t="s">
        <v>7489</v>
      </c>
      <c r="E124" s="832" t="s">
        <v>7490</v>
      </c>
      <c r="F124" s="849"/>
      <c r="G124" s="849"/>
      <c r="H124" s="849"/>
      <c r="I124" s="849"/>
      <c r="J124" s="849">
        <v>1</v>
      </c>
      <c r="K124" s="849">
        <v>1465</v>
      </c>
      <c r="L124" s="849">
        <v>1</v>
      </c>
      <c r="M124" s="849">
        <v>1465</v>
      </c>
      <c r="N124" s="849">
        <v>6</v>
      </c>
      <c r="O124" s="849">
        <v>8820</v>
      </c>
      <c r="P124" s="837">
        <v>6.0204778156996586</v>
      </c>
      <c r="Q124" s="850">
        <v>1470</v>
      </c>
    </row>
    <row r="125" spans="1:17" ht="14.45" customHeight="1" x14ac:dyDescent="0.2">
      <c r="A125" s="831" t="s">
        <v>7443</v>
      </c>
      <c r="B125" s="832" t="s">
        <v>7444</v>
      </c>
      <c r="C125" s="832" t="s">
        <v>6657</v>
      </c>
      <c r="D125" s="832" t="s">
        <v>7491</v>
      </c>
      <c r="E125" s="832" t="s">
        <v>7492</v>
      </c>
      <c r="F125" s="849">
        <v>22</v>
      </c>
      <c r="G125" s="849">
        <v>8624</v>
      </c>
      <c r="H125" s="849">
        <v>1.4666666666666666</v>
      </c>
      <c r="I125" s="849">
        <v>392</v>
      </c>
      <c r="J125" s="849">
        <v>15</v>
      </c>
      <c r="K125" s="849">
        <v>5880</v>
      </c>
      <c r="L125" s="849">
        <v>1</v>
      </c>
      <c r="M125" s="849">
        <v>392</v>
      </c>
      <c r="N125" s="849">
        <v>20</v>
      </c>
      <c r="O125" s="849">
        <v>7840</v>
      </c>
      <c r="P125" s="837">
        <v>1.3333333333333333</v>
      </c>
      <c r="Q125" s="850">
        <v>392</v>
      </c>
    </row>
    <row r="126" spans="1:17" ht="14.45" customHeight="1" x14ac:dyDescent="0.2">
      <c r="A126" s="831" t="s">
        <v>7443</v>
      </c>
      <c r="B126" s="832" t="s">
        <v>7444</v>
      </c>
      <c r="C126" s="832" t="s">
        <v>6657</v>
      </c>
      <c r="D126" s="832" t="s">
        <v>7493</v>
      </c>
      <c r="E126" s="832" t="s">
        <v>7494</v>
      </c>
      <c r="F126" s="849">
        <v>6</v>
      </c>
      <c r="G126" s="849">
        <v>2784</v>
      </c>
      <c r="H126" s="849">
        <v>0.46153846153846156</v>
      </c>
      <c r="I126" s="849">
        <v>464</v>
      </c>
      <c r="J126" s="849">
        <v>13</v>
      </c>
      <c r="K126" s="849">
        <v>6032</v>
      </c>
      <c r="L126" s="849">
        <v>1</v>
      </c>
      <c r="M126" s="849">
        <v>464</v>
      </c>
      <c r="N126" s="849">
        <v>16</v>
      </c>
      <c r="O126" s="849">
        <v>7424</v>
      </c>
      <c r="P126" s="837">
        <v>1.2307692307692308</v>
      </c>
      <c r="Q126" s="850">
        <v>464</v>
      </c>
    </row>
    <row r="127" spans="1:17" ht="14.45" customHeight="1" x14ac:dyDescent="0.2">
      <c r="A127" s="831" t="s">
        <v>7443</v>
      </c>
      <c r="B127" s="832" t="s">
        <v>7444</v>
      </c>
      <c r="C127" s="832" t="s">
        <v>6657</v>
      </c>
      <c r="D127" s="832" t="s">
        <v>7495</v>
      </c>
      <c r="E127" s="832" t="s">
        <v>7496</v>
      </c>
      <c r="F127" s="849">
        <v>10</v>
      </c>
      <c r="G127" s="849">
        <v>3130</v>
      </c>
      <c r="H127" s="849">
        <v>2.5</v>
      </c>
      <c r="I127" s="849">
        <v>313</v>
      </c>
      <c r="J127" s="849">
        <v>4</v>
      </c>
      <c r="K127" s="849">
        <v>1252</v>
      </c>
      <c r="L127" s="849">
        <v>1</v>
      </c>
      <c r="M127" s="849">
        <v>313</v>
      </c>
      <c r="N127" s="849">
        <v>9</v>
      </c>
      <c r="O127" s="849">
        <v>2817</v>
      </c>
      <c r="P127" s="837">
        <v>2.25</v>
      </c>
      <c r="Q127" s="850">
        <v>313</v>
      </c>
    </row>
    <row r="128" spans="1:17" ht="14.45" customHeight="1" x14ac:dyDescent="0.2">
      <c r="A128" s="831" t="s">
        <v>7443</v>
      </c>
      <c r="B128" s="832" t="s">
        <v>7444</v>
      </c>
      <c r="C128" s="832" t="s">
        <v>6657</v>
      </c>
      <c r="D128" s="832" t="s">
        <v>7497</v>
      </c>
      <c r="E128" s="832" t="s">
        <v>7498</v>
      </c>
      <c r="F128" s="849">
        <v>58</v>
      </c>
      <c r="G128" s="849">
        <v>49474</v>
      </c>
      <c r="H128" s="849">
        <v>1.3181818181818181</v>
      </c>
      <c r="I128" s="849">
        <v>853</v>
      </c>
      <c r="J128" s="849">
        <v>44</v>
      </c>
      <c r="K128" s="849">
        <v>37532</v>
      </c>
      <c r="L128" s="849">
        <v>1</v>
      </c>
      <c r="M128" s="849">
        <v>853</v>
      </c>
      <c r="N128" s="849">
        <v>106</v>
      </c>
      <c r="O128" s="849">
        <v>90524</v>
      </c>
      <c r="P128" s="837">
        <v>2.4119151657252478</v>
      </c>
      <c r="Q128" s="850">
        <v>854</v>
      </c>
    </row>
    <row r="129" spans="1:17" ht="14.45" customHeight="1" x14ac:dyDescent="0.2">
      <c r="A129" s="831" t="s">
        <v>7443</v>
      </c>
      <c r="B129" s="832" t="s">
        <v>7444</v>
      </c>
      <c r="C129" s="832" t="s">
        <v>6657</v>
      </c>
      <c r="D129" s="832" t="s">
        <v>7499</v>
      </c>
      <c r="E129" s="832" t="s">
        <v>7500</v>
      </c>
      <c r="F129" s="849">
        <v>64</v>
      </c>
      <c r="G129" s="849">
        <v>11968</v>
      </c>
      <c r="H129" s="849">
        <v>1.2075471698113207</v>
      </c>
      <c r="I129" s="849">
        <v>187</v>
      </c>
      <c r="J129" s="849">
        <v>53</v>
      </c>
      <c r="K129" s="849">
        <v>9911</v>
      </c>
      <c r="L129" s="849">
        <v>1</v>
      </c>
      <c r="M129" s="849">
        <v>187</v>
      </c>
      <c r="N129" s="849">
        <v>59</v>
      </c>
      <c r="O129" s="849">
        <v>11092</v>
      </c>
      <c r="P129" s="837">
        <v>1.1191605287054787</v>
      </c>
      <c r="Q129" s="850">
        <v>188</v>
      </c>
    </row>
    <row r="130" spans="1:17" ht="14.45" customHeight="1" x14ac:dyDescent="0.2">
      <c r="A130" s="831" t="s">
        <v>7443</v>
      </c>
      <c r="B130" s="832" t="s">
        <v>7444</v>
      </c>
      <c r="C130" s="832" t="s">
        <v>6657</v>
      </c>
      <c r="D130" s="832" t="s">
        <v>7501</v>
      </c>
      <c r="E130" s="832" t="s">
        <v>7502</v>
      </c>
      <c r="F130" s="849"/>
      <c r="G130" s="849"/>
      <c r="H130" s="849"/>
      <c r="I130" s="849"/>
      <c r="J130" s="849">
        <v>3</v>
      </c>
      <c r="K130" s="849">
        <v>504</v>
      </c>
      <c r="L130" s="849">
        <v>1</v>
      </c>
      <c r="M130" s="849">
        <v>168</v>
      </c>
      <c r="N130" s="849">
        <v>3</v>
      </c>
      <c r="O130" s="849">
        <v>504</v>
      </c>
      <c r="P130" s="837">
        <v>1</v>
      </c>
      <c r="Q130" s="850">
        <v>168</v>
      </c>
    </row>
    <row r="131" spans="1:17" ht="14.45" customHeight="1" x14ac:dyDescent="0.2">
      <c r="A131" s="831" t="s">
        <v>7443</v>
      </c>
      <c r="B131" s="832" t="s">
        <v>7444</v>
      </c>
      <c r="C131" s="832" t="s">
        <v>6657</v>
      </c>
      <c r="D131" s="832" t="s">
        <v>7503</v>
      </c>
      <c r="E131" s="832" t="s">
        <v>7504</v>
      </c>
      <c r="F131" s="849">
        <v>5</v>
      </c>
      <c r="G131" s="849">
        <v>835</v>
      </c>
      <c r="H131" s="849">
        <v>1.67</v>
      </c>
      <c r="I131" s="849">
        <v>167</v>
      </c>
      <c r="J131" s="849">
        <v>3</v>
      </c>
      <c r="K131" s="849">
        <v>500</v>
      </c>
      <c r="L131" s="849">
        <v>1</v>
      </c>
      <c r="M131" s="849">
        <v>166.66666666666666</v>
      </c>
      <c r="N131" s="849">
        <v>3</v>
      </c>
      <c r="O131" s="849">
        <v>501</v>
      </c>
      <c r="P131" s="837">
        <v>1.002</v>
      </c>
      <c r="Q131" s="850">
        <v>167</v>
      </c>
    </row>
    <row r="132" spans="1:17" ht="14.45" customHeight="1" x14ac:dyDescent="0.2">
      <c r="A132" s="831" t="s">
        <v>7443</v>
      </c>
      <c r="B132" s="832" t="s">
        <v>7444</v>
      </c>
      <c r="C132" s="832" t="s">
        <v>6657</v>
      </c>
      <c r="D132" s="832" t="s">
        <v>7505</v>
      </c>
      <c r="E132" s="832" t="s">
        <v>7506</v>
      </c>
      <c r="F132" s="849"/>
      <c r="G132" s="849"/>
      <c r="H132" s="849"/>
      <c r="I132" s="849"/>
      <c r="J132" s="849"/>
      <c r="K132" s="849"/>
      <c r="L132" s="849"/>
      <c r="M132" s="849"/>
      <c r="N132" s="849">
        <v>2</v>
      </c>
      <c r="O132" s="849">
        <v>478</v>
      </c>
      <c r="P132" s="837"/>
      <c r="Q132" s="850">
        <v>239</v>
      </c>
    </row>
    <row r="133" spans="1:17" ht="14.45" customHeight="1" x14ac:dyDescent="0.2">
      <c r="A133" s="831" t="s">
        <v>7443</v>
      </c>
      <c r="B133" s="832" t="s">
        <v>7444</v>
      </c>
      <c r="C133" s="832" t="s">
        <v>6657</v>
      </c>
      <c r="D133" s="832" t="s">
        <v>7507</v>
      </c>
      <c r="E133" s="832" t="s">
        <v>7508</v>
      </c>
      <c r="F133" s="849"/>
      <c r="G133" s="849"/>
      <c r="H133" s="849"/>
      <c r="I133" s="849"/>
      <c r="J133" s="849">
        <v>2</v>
      </c>
      <c r="K133" s="849">
        <v>348</v>
      </c>
      <c r="L133" s="849">
        <v>1</v>
      </c>
      <c r="M133" s="849">
        <v>174</v>
      </c>
      <c r="N133" s="849"/>
      <c r="O133" s="849"/>
      <c r="P133" s="837"/>
      <c r="Q133" s="850"/>
    </row>
    <row r="134" spans="1:17" ht="14.45" customHeight="1" x14ac:dyDescent="0.2">
      <c r="A134" s="831" t="s">
        <v>7443</v>
      </c>
      <c r="B134" s="832" t="s">
        <v>7444</v>
      </c>
      <c r="C134" s="832" t="s">
        <v>6657</v>
      </c>
      <c r="D134" s="832" t="s">
        <v>7509</v>
      </c>
      <c r="E134" s="832" t="s">
        <v>7510</v>
      </c>
      <c r="F134" s="849">
        <v>1</v>
      </c>
      <c r="G134" s="849">
        <v>310</v>
      </c>
      <c r="H134" s="849">
        <v>0.14285714285714285</v>
      </c>
      <c r="I134" s="849">
        <v>310</v>
      </c>
      <c r="J134" s="849">
        <v>7</v>
      </c>
      <c r="K134" s="849">
        <v>2170</v>
      </c>
      <c r="L134" s="849">
        <v>1</v>
      </c>
      <c r="M134" s="849">
        <v>310</v>
      </c>
      <c r="N134" s="849">
        <v>6</v>
      </c>
      <c r="O134" s="849">
        <v>1860</v>
      </c>
      <c r="P134" s="837">
        <v>0.8571428571428571</v>
      </c>
      <c r="Q134" s="850">
        <v>310</v>
      </c>
    </row>
    <row r="135" spans="1:17" ht="14.45" customHeight="1" x14ac:dyDescent="0.2">
      <c r="A135" s="831" t="s">
        <v>7443</v>
      </c>
      <c r="B135" s="832" t="s">
        <v>7444</v>
      </c>
      <c r="C135" s="832" t="s">
        <v>6657</v>
      </c>
      <c r="D135" s="832" t="s">
        <v>7511</v>
      </c>
      <c r="E135" s="832" t="s">
        <v>7512</v>
      </c>
      <c r="F135" s="849"/>
      <c r="G135" s="849"/>
      <c r="H135" s="849"/>
      <c r="I135" s="849"/>
      <c r="J135" s="849">
        <v>8</v>
      </c>
      <c r="K135" s="849">
        <v>2816</v>
      </c>
      <c r="L135" s="849">
        <v>1</v>
      </c>
      <c r="M135" s="849">
        <v>352</v>
      </c>
      <c r="N135" s="849">
        <v>1</v>
      </c>
      <c r="O135" s="849">
        <v>353</v>
      </c>
      <c r="P135" s="837">
        <v>0.12535511363636365</v>
      </c>
      <c r="Q135" s="850">
        <v>353</v>
      </c>
    </row>
    <row r="136" spans="1:17" ht="14.45" customHeight="1" x14ac:dyDescent="0.2">
      <c r="A136" s="831" t="s">
        <v>7443</v>
      </c>
      <c r="B136" s="832" t="s">
        <v>7444</v>
      </c>
      <c r="C136" s="832" t="s">
        <v>6657</v>
      </c>
      <c r="D136" s="832" t="s">
        <v>7513</v>
      </c>
      <c r="E136" s="832" t="s">
        <v>7514</v>
      </c>
      <c r="F136" s="849"/>
      <c r="G136" s="849"/>
      <c r="H136" s="849"/>
      <c r="I136" s="849"/>
      <c r="J136" s="849">
        <v>7</v>
      </c>
      <c r="K136" s="849">
        <v>2464</v>
      </c>
      <c r="L136" s="849">
        <v>1</v>
      </c>
      <c r="M136" s="849">
        <v>352</v>
      </c>
      <c r="N136" s="849">
        <v>1</v>
      </c>
      <c r="O136" s="849">
        <v>353</v>
      </c>
      <c r="P136" s="837">
        <v>0.14326298701298701</v>
      </c>
      <c r="Q136" s="850">
        <v>353</v>
      </c>
    </row>
    <row r="137" spans="1:17" ht="14.45" customHeight="1" x14ac:dyDescent="0.2">
      <c r="A137" s="831" t="s">
        <v>7443</v>
      </c>
      <c r="B137" s="832" t="s">
        <v>7444</v>
      </c>
      <c r="C137" s="832" t="s">
        <v>6657</v>
      </c>
      <c r="D137" s="832" t="s">
        <v>7515</v>
      </c>
      <c r="E137" s="832" t="s">
        <v>7516</v>
      </c>
      <c r="F137" s="849">
        <v>2</v>
      </c>
      <c r="G137" s="849">
        <v>2444</v>
      </c>
      <c r="H137" s="849">
        <v>0.24979558462796403</v>
      </c>
      <c r="I137" s="849">
        <v>1222</v>
      </c>
      <c r="J137" s="849">
        <v>8</v>
      </c>
      <c r="K137" s="849">
        <v>9784</v>
      </c>
      <c r="L137" s="849">
        <v>1</v>
      </c>
      <c r="M137" s="849">
        <v>1223</v>
      </c>
      <c r="N137" s="849">
        <v>6</v>
      </c>
      <c r="O137" s="849">
        <v>7362</v>
      </c>
      <c r="P137" s="837">
        <v>0.75245298446443176</v>
      </c>
      <c r="Q137" s="850">
        <v>1227</v>
      </c>
    </row>
    <row r="138" spans="1:17" ht="14.45" customHeight="1" x14ac:dyDescent="0.2">
      <c r="A138" s="831" t="s">
        <v>7443</v>
      </c>
      <c r="B138" s="832" t="s">
        <v>7444</v>
      </c>
      <c r="C138" s="832" t="s">
        <v>6657</v>
      </c>
      <c r="D138" s="832" t="s">
        <v>7517</v>
      </c>
      <c r="E138" s="832" t="s">
        <v>7518</v>
      </c>
      <c r="F138" s="849">
        <v>226</v>
      </c>
      <c r="G138" s="849">
        <v>178088</v>
      </c>
      <c r="H138" s="849">
        <v>0.73400212673002896</v>
      </c>
      <c r="I138" s="849">
        <v>788</v>
      </c>
      <c r="J138" s="849">
        <v>308</v>
      </c>
      <c r="K138" s="849">
        <v>242626</v>
      </c>
      <c r="L138" s="849">
        <v>1</v>
      </c>
      <c r="M138" s="849">
        <v>787.7467532467532</v>
      </c>
      <c r="N138" s="849">
        <v>551</v>
      </c>
      <c r="O138" s="849">
        <v>434739</v>
      </c>
      <c r="P138" s="837">
        <v>1.7918071435048182</v>
      </c>
      <c r="Q138" s="850">
        <v>789</v>
      </c>
    </row>
    <row r="139" spans="1:17" ht="14.45" customHeight="1" x14ac:dyDescent="0.2">
      <c r="A139" s="831" t="s">
        <v>7443</v>
      </c>
      <c r="B139" s="832" t="s">
        <v>7444</v>
      </c>
      <c r="C139" s="832" t="s">
        <v>6657</v>
      </c>
      <c r="D139" s="832" t="s">
        <v>7519</v>
      </c>
      <c r="E139" s="832" t="s">
        <v>7520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587</v>
      </c>
      <c r="P139" s="837"/>
      <c r="Q139" s="850">
        <v>587</v>
      </c>
    </row>
    <row r="140" spans="1:17" ht="14.45" customHeight="1" x14ac:dyDescent="0.2">
      <c r="A140" s="831" t="s">
        <v>7443</v>
      </c>
      <c r="B140" s="832" t="s">
        <v>7444</v>
      </c>
      <c r="C140" s="832" t="s">
        <v>6657</v>
      </c>
      <c r="D140" s="832" t="s">
        <v>7521</v>
      </c>
      <c r="E140" s="832" t="s">
        <v>7522</v>
      </c>
      <c r="F140" s="849">
        <v>8</v>
      </c>
      <c r="G140" s="849">
        <v>1512</v>
      </c>
      <c r="H140" s="849">
        <v>0.26666666666666666</v>
      </c>
      <c r="I140" s="849">
        <v>189</v>
      </c>
      <c r="J140" s="849">
        <v>30</v>
      </c>
      <c r="K140" s="849">
        <v>5670</v>
      </c>
      <c r="L140" s="849">
        <v>1</v>
      </c>
      <c r="M140" s="849">
        <v>189</v>
      </c>
      <c r="N140" s="849">
        <v>33</v>
      </c>
      <c r="O140" s="849">
        <v>6270</v>
      </c>
      <c r="P140" s="837">
        <v>1.1058201058201058</v>
      </c>
      <c r="Q140" s="850">
        <v>190</v>
      </c>
    </row>
    <row r="141" spans="1:17" ht="14.45" customHeight="1" x14ac:dyDescent="0.2">
      <c r="A141" s="831" t="s">
        <v>7443</v>
      </c>
      <c r="B141" s="832" t="s">
        <v>7444</v>
      </c>
      <c r="C141" s="832" t="s">
        <v>6657</v>
      </c>
      <c r="D141" s="832" t="s">
        <v>7523</v>
      </c>
      <c r="E141" s="832" t="s">
        <v>4932</v>
      </c>
      <c r="F141" s="849">
        <v>2</v>
      </c>
      <c r="G141" s="849">
        <v>358</v>
      </c>
      <c r="H141" s="849"/>
      <c r="I141" s="849">
        <v>179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5" customHeight="1" x14ac:dyDescent="0.2">
      <c r="A142" s="831" t="s">
        <v>7443</v>
      </c>
      <c r="B142" s="832" t="s">
        <v>7444</v>
      </c>
      <c r="C142" s="832" t="s">
        <v>6657</v>
      </c>
      <c r="D142" s="832" t="s">
        <v>7524</v>
      </c>
      <c r="E142" s="832" t="s">
        <v>7525</v>
      </c>
      <c r="F142" s="849"/>
      <c r="G142" s="849"/>
      <c r="H142" s="849"/>
      <c r="I142" s="849"/>
      <c r="J142" s="849">
        <v>2</v>
      </c>
      <c r="K142" s="849">
        <v>728</v>
      </c>
      <c r="L142" s="849">
        <v>1</v>
      </c>
      <c r="M142" s="849">
        <v>364</v>
      </c>
      <c r="N142" s="849">
        <v>1</v>
      </c>
      <c r="O142" s="849">
        <v>365</v>
      </c>
      <c r="P142" s="837">
        <v>0.50137362637362637</v>
      </c>
      <c r="Q142" s="850">
        <v>365</v>
      </c>
    </row>
    <row r="143" spans="1:17" ht="14.45" customHeight="1" x14ac:dyDescent="0.2">
      <c r="A143" s="831" t="s">
        <v>7443</v>
      </c>
      <c r="B143" s="832" t="s">
        <v>7444</v>
      </c>
      <c r="C143" s="832" t="s">
        <v>6657</v>
      </c>
      <c r="D143" s="832" t="s">
        <v>7526</v>
      </c>
      <c r="E143" s="832" t="s">
        <v>7527</v>
      </c>
      <c r="F143" s="849">
        <v>28</v>
      </c>
      <c r="G143" s="849">
        <v>6412</v>
      </c>
      <c r="H143" s="849">
        <v>3.1126213592233012</v>
      </c>
      <c r="I143" s="849">
        <v>229</v>
      </c>
      <c r="J143" s="849">
        <v>9</v>
      </c>
      <c r="K143" s="849">
        <v>2060</v>
      </c>
      <c r="L143" s="849">
        <v>1</v>
      </c>
      <c r="M143" s="849">
        <v>228.88888888888889</v>
      </c>
      <c r="N143" s="849">
        <v>27</v>
      </c>
      <c r="O143" s="849">
        <v>6183</v>
      </c>
      <c r="P143" s="837">
        <v>3.0014563106796115</v>
      </c>
      <c r="Q143" s="850">
        <v>229</v>
      </c>
    </row>
    <row r="144" spans="1:17" ht="14.45" customHeight="1" x14ac:dyDescent="0.2">
      <c r="A144" s="831" t="s">
        <v>7443</v>
      </c>
      <c r="B144" s="832" t="s">
        <v>7444</v>
      </c>
      <c r="C144" s="832" t="s">
        <v>6657</v>
      </c>
      <c r="D144" s="832" t="s">
        <v>7528</v>
      </c>
      <c r="E144" s="832" t="s">
        <v>7529</v>
      </c>
      <c r="F144" s="849">
        <v>38</v>
      </c>
      <c r="G144" s="849">
        <v>17556</v>
      </c>
      <c r="H144" s="849">
        <v>0.86363636363636365</v>
      </c>
      <c r="I144" s="849">
        <v>462</v>
      </c>
      <c r="J144" s="849">
        <v>44</v>
      </c>
      <c r="K144" s="849">
        <v>20328</v>
      </c>
      <c r="L144" s="849">
        <v>1</v>
      </c>
      <c r="M144" s="849">
        <v>462</v>
      </c>
      <c r="N144" s="849">
        <v>70</v>
      </c>
      <c r="O144" s="849">
        <v>32410</v>
      </c>
      <c r="P144" s="837">
        <v>1.5943526170798898</v>
      </c>
      <c r="Q144" s="850">
        <v>463</v>
      </c>
    </row>
    <row r="145" spans="1:17" ht="14.45" customHeight="1" x14ac:dyDescent="0.2">
      <c r="A145" s="831" t="s">
        <v>7443</v>
      </c>
      <c r="B145" s="832" t="s">
        <v>7444</v>
      </c>
      <c r="C145" s="832" t="s">
        <v>6657</v>
      </c>
      <c r="D145" s="832" t="s">
        <v>7530</v>
      </c>
      <c r="E145" s="832" t="s">
        <v>7531</v>
      </c>
      <c r="F145" s="849">
        <v>1</v>
      </c>
      <c r="G145" s="849">
        <v>562</v>
      </c>
      <c r="H145" s="849">
        <v>0.14285714285714285</v>
      </c>
      <c r="I145" s="849">
        <v>562</v>
      </c>
      <c r="J145" s="849">
        <v>7</v>
      </c>
      <c r="K145" s="849">
        <v>3934</v>
      </c>
      <c r="L145" s="849">
        <v>1</v>
      </c>
      <c r="M145" s="849">
        <v>562</v>
      </c>
      <c r="N145" s="849">
        <v>7</v>
      </c>
      <c r="O145" s="849">
        <v>3941</v>
      </c>
      <c r="P145" s="837">
        <v>1.001779359430605</v>
      </c>
      <c r="Q145" s="850">
        <v>563</v>
      </c>
    </row>
    <row r="146" spans="1:17" ht="14.45" customHeight="1" x14ac:dyDescent="0.2">
      <c r="A146" s="831" t="s">
        <v>7443</v>
      </c>
      <c r="B146" s="832" t="s">
        <v>7444</v>
      </c>
      <c r="C146" s="832" t="s">
        <v>6657</v>
      </c>
      <c r="D146" s="832" t="s">
        <v>7532</v>
      </c>
      <c r="E146" s="832" t="s">
        <v>7533</v>
      </c>
      <c r="F146" s="849">
        <v>1</v>
      </c>
      <c r="G146" s="849">
        <v>172</v>
      </c>
      <c r="H146" s="849"/>
      <c r="I146" s="849">
        <v>172</v>
      </c>
      <c r="J146" s="849"/>
      <c r="K146" s="849"/>
      <c r="L146" s="849"/>
      <c r="M146" s="849"/>
      <c r="N146" s="849">
        <v>1</v>
      </c>
      <c r="O146" s="849">
        <v>173</v>
      </c>
      <c r="P146" s="837"/>
      <c r="Q146" s="850">
        <v>173</v>
      </c>
    </row>
    <row r="147" spans="1:17" ht="14.45" customHeight="1" x14ac:dyDescent="0.2">
      <c r="A147" s="831" t="s">
        <v>7443</v>
      </c>
      <c r="B147" s="832" t="s">
        <v>7444</v>
      </c>
      <c r="C147" s="832" t="s">
        <v>6657</v>
      </c>
      <c r="D147" s="832" t="s">
        <v>7534</v>
      </c>
      <c r="E147" s="832" t="s">
        <v>7535</v>
      </c>
      <c r="F147" s="849">
        <v>5</v>
      </c>
      <c r="G147" s="849">
        <v>665</v>
      </c>
      <c r="H147" s="849">
        <v>5</v>
      </c>
      <c r="I147" s="849">
        <v>133</v>
      </c>
      <c r="J147" s="849">
        <v>1</v>
      </c>
      <c r="K147" s="849">
        <v>133</v>
      </c>
      <c r="L147" s="849">
        <v>1</v>
      </c>
      <c r="M147" s="849">
        <v>133</v>
      </c>
      <c r="N147" s="849">
        <v>2</v>
      </c>
      <c r="O147" s="849">
        <v>268</v>
      </c>
      <c r="P147" s="837">
        <v>2.0150375939849625</v>
      </c>
      <c r="Q147" s="850">
        <v>134</v>
      </c>
    </row>
    <row r="148" spans="1:17" ht="14.45" customHeight="1" x14ac:dyDescent="0.2">
      <c r="A148" s="831" t="s">
        <v>7443</v>
      </c>
      <c r="B148" s="832" t="s">
        <v>7444</v>
      </c>
      <c r="C148" s="832" t="s">
        <v>6657</v>
      </c>
      <c r="D148" s="832" t="s">
        <v>7536</v>
      </c>
      <c r="E148" s="832" t="s">
        <v>7537</v>
      </c>
      <c r="F148" s="849">
        <v>4</v>
      </c>
      <c r="G148" s="849">
        <v>716</v>
      </c>
      <c r="H148" s="849">
        <v>0.66791044776119401</v>
      </c>
      <c r="I148" s="849">
        <v>179</v>
      </c>
      <c r="J148" s="849">
        <v>6</v>
      </c>
      <c r="K148" s="849">
        <v>1072</v>
      </c>
      <c r="L148" s="849">
        <v>1</v>
      </c>
      <c r="M148" s="849">
        <v>178.66666666666666</v>
      </c>
      <c r="N148" s="849">
        <v>3</v>
      </c>
      <c r="O148" s="849">
        <v>537</v>
      </c>
      <c r="P148" s="837">
        <v>0.50093283582089554</v>
      </c>
      <c r="Q148" s="850">
        <v>179</v>
      </c>
    </row>
    <row r="149" spans="1:17" ht="14.45" customHeight="1" x14ac:dyDescent="0.2">
      <c r="A149" s="831" t="s">
        <v>7443</v>
      </c>
      <c r="B149" s="832" t="s">
        <v>7444</v>
      </c>
      <c r="C149" s="832" t="s">
        <v>6657</v>
      </c>
      <c r="D149" s="832" t="s">
        <v>7538</v>
      </c>
      <c r="E149" s="832" t="s">
        <v>7539</v>
      </c>
      <c r="F149" s="849"/>
      <c r="G149" s="849"/>
      <c r="H149" s="849"/>
      <c r="I149" s="849"/>
      <c r="J149" s="849">
        <v>3</v>
      </c>
      <c r="K149" s="849">
        <v>1242</v>
      </c>
      <c r="L149" s="849">
        <v>1</v>
      </c>
      <c r="M149" s="849">
        <v>414</v>
      </c>
      <c r="N149" s="849">
        <v>2</v>
      </c>
      <c r="O149" s="849">
        <v>830</v>
      </c>
      <c r="P149" s="837">
        <v>0.66827697262479868</v>
      </c>
      <c r="Q149" s="850">
        <v>415</v>
      </c>
    </row>
    <row r="150" spans="1:17" ht="14.45" customHeight="1" x14ac:dyDescent="0.2">
      <c r="A150" s="831" t="s">
        <v>7443</v>
      </c>
      <c r="B150" s="832" t="s">
        <v>7444</v>
      </c>
      <c r="C150" s="832" t="s">
        <v>6657</v>
      </c>
      <c r="D150" s="832" t="s">
        <v>7540</v>
      </c>
      <c r="E150" s="832" t="s">
        <v>7541</v>
      </c>
      <c r="F150" s="849">
        <v>109</v>
      </c>
      <c r="G150" s="849">
        <v>102569</v>
      </c>
      <c r="H150" s="849">
        <v>1.211111111111111</v>
      </c>
      <c r="I150" s="849">
        <v>941</v>
      </c>
      <c r="J150" s="849">
        <v>90</v>
      </c>
      <c r="K150" s="849">
        <v>84690</v>
      </c>
      <c r="L150" s="849">
        <v>1</v>
      </c>
      <c r="M150" s="849">
        <v>941</v>
      </c>
      <c r="N150" s="849">
        <v>127</v>
      </c>
      <c r="O150" s="849">
        <v>119634</v>
      </c>
      <c r="P150" s="837">
        <v>1.4126106978391781</v>
      </c>
      <c r="Q150" s="850">
        <v>942</v>
      </c>
    </row>
    <row r="151" spans="1:17" ht="14.45" customHeight="1" x14ac:dyDescent="0.2">
      <c r="A151" s="831" t="s">
        <v>7443</v>
      </c>
      <c r="B151" s="832" t="s">
        <v>7444</v>
      </c>
      <c r="C151" s="832" t="s">
        <v>6657</v>
      </c>
      <c r="D151" s="832" t="s">
        <v>7542</v>
      </c>
      <c r="E151" s="832" t="s">
        <v>7543</v>
      </c>
      <c r="F151" s="849"/>
      <c r="G151" s="849"/>
      <c r="H151" s="849"/>
      <c r="I151" s="849"/>
      <c r="J151" s="849">
        <v>3</v>
      </c>
      <c r="K151" s="849">
        <v>1188</v>
      </c>
      <c r="L151" s="849">
        <v>1</v>
      </c>
      <c r="M151" s="849">
        <v>396</v>
      </c>
      <c r="N151" s="849">
        <v>1</v>
      </c>
      <c r="O151" s="849">
        <v>397</v>
      </c>
      <c r="P151" s="837">
        <v>0.33417508417508418</v>
      </c>
      <c r="Q151" s="850">
        <v>397</v>
      </c>
    </row>
    <row r="152" spans="1:17" ht="14.45" customHeight="1" x14ac:dyDescent="0.2">
      <c r="A152" s="831" t="s">
        <v>7443</v>
      </c>
      <c r="B152" s="832" t="s">
        <v>7444</v>
      </c>
      <c r="C152" s="832" t="s">
        <v>6657</v>
      </c>
      <c r="D152" s="832" t="s">
        <v>7544</v>
      </c>
      <c r="E152" s="832" t="s">
        <v>7545</v>
      </c>
      <c r="F152" s="849">
        <v>1</v>
      </c>
      <c r="G152" s="849">
        <v>311</v>
      </c>
      <c r="H152" s="849"/>
      <c r="I152" s="849">
        <v>311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7443</v>
      </c>
      <c r="B153" s="832" t="s">
        <v>7444</v>
      </c>
      <c r="C153" s="832" t="s">
        <v>6657</v>
      </c>
      <c r="D153" s="832" t="s">
        <v>7546</v>
      </c>
      <c r="E153" s="832" t="s">
        <v>7547</v>
      </c>
      <c r="F153" s="849">
        <v>1</v>
      </c>
      <c r="G153" s="849">
        <v>89</v>
      </c>
      <c r="H153" s="849">
        <v>1</v>
      </c>
      <c r="I153" s="849">
        <v>89</v>
      </c>
      <c r="J153" s="849">
        <v>1</v>
      </c>
      <c r="K153" s="849">
        <v>89</v>
      </c>
      <c r="L153" s="849">
        <v>1</v>
      </c>
      <c r="M153" s="849">
        <v>89</v>
      </c>
      <c r="N153" s="849">
        <v>2</v>
      </c>
      <c r="O153" s="849">
        <v>178</v>
      </c>
      <c r="P153" s="837">
        <v>2</v>
      </c>
      <c r="Q153" s="850">
        <v>89</v>
      </c>
    </row>
    <row r="154" spans="1:17" ht="14.45" customHeight="1" x14ac:dyDescent="0.2">
      <c r="A154" s="831" t="s">
        <v>7443</v>
      </c>
      <c r="B154" s="832" t="s">
        <v>7444</v>
      </c>
      <c r="C154" s="832" t="s">
        <v>6657</v>
      </c>
      <c r="D154" s="832" t="s">
        <v>7548</v>
      </c>
      <c r="E154" s="832" t="s">
        <v>7549</v>
      </c>
      <c r="F154" s="849">
        <v>1104</v>
      </c>
      <c r="G154" s="849">
        <v>33120</v>
      </c>
      <c r="H154" s="849">
        <v>1.1017964071856288</v>
      </c>
      <c r="I154" s="849">
        <v>30</v>
      </c>
      <c r="J154" s="849">
        <v>1002</v>
      </c>
      <c r="K154" s="849">
        <v>30060</v>
      </c>
      <c r="L154" s="849">
        <v>1</v>
      </c>
      <c r="M154" s="849">
        <v>30</v>
      </c>
      <c r="N154" s="849">
        <v>1125</v>
      </c>
      <c r="O154" s="849">
        <v>33750</v>
      </c>
      <c r="P154" s="837">
        <v>1.1227544910179641</v>
      </c>
      <c r="Q154" s="850">
        <v>30</v>
      </c>
    </row>
    <row r="155" spans="1:17" ht="14.45" customHeight="1" x14ac:dyDescent="0.2">
      <c r="A155" s="831" t="s">
        <v>7443</v>
      </c>
      <c r="B155" s="832" t="s">
        <v>7444</v>
      </c>
      <c r="C155" s="832" t="s">
        <v>6657</v>
      </c>
      <c r="D155" s="832" t="s">
        <v>7550</v>
      </c>
      <c r="E155" s="832" t="s">
        <v>7551</v>
      </c>
      <c r="F155" s="849">
        <v>2</v>
      </c>
      <c r="G155" s="849">
        <v>100</v>
      </c>
      <c r="H155" s="849">
        <v>0.66666666666666663</v>
      </c>
      <c r="I155" s="849">
        <v>50</v>
      </c>
      <c r="J155" s="849">
        <v>3</v>
      </c>
      <c r="K155" s="849">
        <v>150</v>
      </c>
      <c r="L155" s="849">
        <v>1</v>
      </c>
      <c r="M155" s="849">
        <v>50</v>
      </c>
      <c r="N155" s="849">
        <v>12</v>
      </c>
      <c r="O155" s="849">
        <v>600</v>
      </c>
      <c r="P155" s="837">
        <v>4</v>
      </c>
      <c r="Q155" s="850">
        <v>50</v>
      </c>
    </row>
    <row r="156" spans="1:17" ht="14.45" customHeight="1" x14ac:dyDescent="0.2">
      <c r="A156" s="831" t="s">
        <v>7443</v>
      </c>
      <c r="B156" s="832" t="s">
        <v>7444</v>
      </c>
      <c r="C156" s="832" t="s">
        <v>6657</v>
      </c>
      <c r="D156" s="832" t="s">
        <v>7552</v>
      </c>
      <c r="E156" s="832" t="s">
        <v>7553</v>
      </c>
      <c r="F156" s="849">
        <v>52</v>
      </c>
      <c r="G156" s="849">
        <v>624</v>
      </c>
      <c r="H156" s="849">
        <v>1.2430278884462151</v>
      </c>
      <c r="I156" s="849">
        <v>12</v>
      </c>
      <c r="J156" s="849">
        <v>41</v>
      </c>
      <c r="K156" s="849">
        <v>502</v>
      </c>
      <c r="L156" s="849">
        <v>1</v>
      </c>
      <c r="M156" s="849">
        <v>12.24390243902439</v>
      </c>
      <c r="N156" s="849">
        <v>72</v>
      </c>
      <c r="O156" s="849">
        <v>936</v>
      </c>
      <c r="P156" s="837">
        <v>1.8645418326693226</v>
      </c>
      <c r="Q156" s="850">
        <v>13</v>
      </c>
    </row>
    <row r="157" spans="1:17" ht="14.45" customHeight="1" x14ac:dyDescent="0.2">
      <c r="A157" s="831" t="s">
        <v>7443</v>
      </c>
      <c r="B157" s="832" t="s">
        <v>7444</v>
      </c>
      <c r="C157" s="832" t="s">
        <v>6657</v>
      </c>
      <c r="D157" s="832" t="s">
        <v>7554</v>
      </c>
      <c r="E157" s="832" t="s">
        <v>7555</v>
      </c>
      <c r="F157" s="849">
        <v>67</v>
      </c>
      <c r="G157" s="849">
        <v>12261</v>
      </c>
      <c r="H157" s="849">
        <v>1.1551724137931034</v>
      </c>
      <c r="I157" s="849">
        <v>183</v>
      </c>
      <c r="J157" s="849">
        <v>58</v>
      </c>
      <c r="K157" s="849">
        <v>10614</v>
      </c>
      <c r="L157" s="849">
        <v>1</v>
      </c>
      <c r="M157" s="849">
        <v>183</v>
      </c>
      <c r="N157" s="849">
        <v>100</v>
      </c>
      <c r="O157" s="849">
        <v>18400</v>
      </c>
      <c r="P157" s="837">
        <v>1.7335594497833051</v>
      </c>
      <c r="Q157" s="850">
        <v>184</v>
      </c>
    </row>
    <row r="158" spans="1:17" ht="14.45" customHeight="1" x14ac:dyDescent="0.2">
      <c r="A158" s="831" t="s">
        <v>7443</v>
      </c>
      <c r="B158" s="832" t="s">
        <v>7444</v>
      </c>
      <c r="C158" s="832" t="s">
        <v>6657</v>
      </c>
      <c r="D158" s="832" t="s">
        <v>7556</v>
      </c>
      <c r="E158" s="832" t="s">
        <v>7557</v>
      </c>
      <c r="F158" s="849">
        <v>132</v>
      </c>
      <c r="G158" s="849">
        <v>9636</v>
      </c>
      <c r="H158" s="849">
        <v>1.8333333333333333</v>
      </c>
      <c r="I158" s="849">
        <v>73</v>
      </c>
      <c r="J158" s="849">
        <v>72</v>
      </c>
      <c r="K158" s="849">
        <v>5256</v>
      </c>
      <c r="L158" s="849">
        <v>1</v>
      </c>
      <c r="M158" s="849">
        <v>73</v>
      </c>
      <c r="N158" s="849">
        <v>76</v>
      </c>
      <c r="O158" s="849">
        <v>5548</v>
      </c>
      <c r="P158" s="837">
        <v>1.0555555555555556</v>
      </c>
      <c r="Q158" s="850">
        <v>73</v>
      </c>
    </row>
    <row r="159" spans="1:17" ht="14.45" customHeight="1" x14ac:dyDescent="0.2">
      <c r="A159" s="831" t="s">
        <v>7443</v>
      </c>
      <c r="B159" s="832" t="s">
        <v>7444</v>
      </c>
      <c r="C159" s="832" t="s">
        <v>6657</v>
      </c>
      <c r="D159" s="832" t="s">
        <v>7558</v>
      </c>
      <c r="E159" s="832" t="s">
        <v>7559</v>
      </c>
      <c r="F159" s="849">
        <v>50</v>
      </c>
      <c r="G159" s="849">
        <v>9200</v>
      </c>
      <c r="H159" s="849">
        <v>1.3157894736842106</v>
      </c>
      <c r="I159" s="849">
        <v>184</v>
      </c>
      <c r="J159" s="849">
        <v>38</v>
      </c>
      <c r="K159" s="849">
        <v>6992</v>
      </c>
      <c r="L159" s="849">
        <v>1</v>
      </c>
      <c r="M159" s="849">
        <v>184</v>
      </c>
      <c r="N159" s="849">
        <v>86</v>
      </c>
      <c r="O159" s="849">
        <v>15910</v>
      </c>
      <c r="P159" s="837">
        <v>2.2754576659038901</v>
      </c>
      <c r="Q159" s="850">
        <v>185</v>
      </c>
    </row>
    <row r="160" spans="1:17" ht="14.45" customHeight="1" x14ac:dyDescent="0.2">
      <c r="A160" s="831" t="s">
        <v>7443</v>
      </c>
      <c r="B160" s="832" t="s">
        <v>7444</v>
      </c>
      <c r="C160" s="832" t="s">
        <v>6657</v>
      </c>
      <c r="D160" s="832" t="s">
        <v>7560</v>
      </c>
      <c r="E160" s="832" t="s">
        <v>7561</v>
      </c>
      <c r="F160" s="849">
        <v>4356</v>
      </c>
      <c r="G160" s="849">
        <v>649044</v>
      </c>
      <c r="H160" s="849">
        <v>1.0870975792363364</v>
      </c>
      <c r="I160" s="849">
        <v>149</v>
      </c>
      <c r="J160" s="849">
        <v>4007</v>
      </c>
      <c r="K160" s="849">
        <v>597043</v>
      </c>
      <c r="L160" s="849">
        <v>1</v>
      </c>
      <c r="M160" s="849">
        <v>149</v>
      </c>
      <c r="N160" s="849">
        <v>4113</v>
      </c>
      <c r="O160" s="849">
        <v>616950</v>
      </c>
      <c r="P160" s="837">
        <v>1.0333426570615516</v>
      </c>
      <c r="Q160" s="850">
        <v>150</v>
      </c>
    </row>
    <row r="161" spans="1:17" ht="14.45" customHeight="1" x14ac:dyDescent="0.2">
      <c r="A161" s="831" t="s">
        <v>7443</v>
      </c>
      <c r="B161" s="832" t="s">
        <v>7444</v>
      </c>
      <c r="C161" s="832" t="s">
        <v>6657</v>
      </c>
      <c r="D161" s="832" t="s">
        <v>7562</v>
      </c>
      <c r="E161" s="832" t="s">
        <v>7563</v>
      </c>
      <c r="F161" s="849">
        <v>1136</v>
      </c>
      <c r="G161" s="849">
        <v>34080</v>
      </c>
      <c r="H161" s="849">
        <v>1.1181102362204725</v>
      </c>
      <c r="I161" s="849">
        <v>30</v>
      </c>
      <c r="J161" s="849">
        <v>1016</v>
      </c>
      <c r="K161" s="849">
        <v>30480</v>
      </c>
      <c r="L161" s="849">
        <v>1</v>
      </c>
      <c r="M161" s="849">
        <v>30</v>
      </c>
      <c r="N161" s="849">
        <v>1137</v>
      </c>
      <c r="O161" s="849">
        <v>34110</v>
      </c>
      <c r="P161" s="837">
        <v>1.1190944881889764</v>
      </c>
      <c r="Q161" s="850">
        <v>30</v>
      </c>
    </row>
    <row r="162" spans="1:17" ht="14.45" customHeight="1" x14ac:dyDescent="0.2">
      <c r="A162" s="831" t="s">
        <v>7443</v>
      </c>
      <c r="B162" s="832" t="s">
        <v>7444</v>
      </c>
      <c r="C162" s="832" t="s">
        <v>6657</v>
      </c>
      <c r="D162" s="832" t="s">
        <v>7564</v>
      </c>
      <c r="E162" s="832" t="s">
        <v>7565</v>
      </c>
      <c r="F162" s="849">
        <v>978</v>
      </c>
      <c r="G162" s="849">
        <v>30318</v>
      </c>
      <c r="H162" s="849">
        <v>1.0903010033444815</v>
      </c>
      <c r="I162" s="849">
        <v>31</v>
      </c>
      <c r="J162" s="849">
        <v>897</v>
      </c>
      <c r="K162" s="849">
        <v>27807</v>
      </c>
      <c r="L162" s="849">
        <v>1</v>
      </c>
      <c r="M162" s="849">
        <v>31</v>
      </c>
      <c r="N162" s="849">
        <v>987</v>
      </c>
      <c r="O162" s="849">
        <v>30597</v>
      </c>
      <c r="P162" s="837">
        <v>1.1003344481605351</v>
      </c>
      <c r="Q162" s="850">
        <v>31</v>
      </c>
    </row>
    <row r="163" spans="1:17" ht="14.45" customHeight="1" x14ac:dyDescent="0.2">
      <c r="A163" s="831" t="s">
        <v>7443</v>
      </c>
      <c r="B163" s="832" t="s">
        <v>7444</v>
      </c>
      <c r="C163" s="832" t="s">
        <v>6657</v>
      </c>
      <c r="D163" s="832" t="s">
        <v>7566</v>
      </c>
      <c r="E163" s="832" t="s">
        <v>7567</v>
      </c>
      <c r="F163" s="849">
        <v>1023</v>
      </c>
      <c r="G163" s="849">
        <v>27621</v>
      </c>
      <c r="H163" s="849">
        <v>1.0809298321136462</v>
      </c>
      <c r="I163" s="849">
        <v>27</v>
      </c>
      <c r="J163" s="849">
        <v>939</v>
      </c>
      <c r="K163" s="849">
        <v>25553</v>
      </c>
      <c r="L163" s="849">
        <v>1</v>
      </c>
      <c r="M163" s="849">
        <v>27.212992545260917</v>
      </c>
      <c r="N163" s="849">
        <v>1019</v>
      </c>
      <c r="O163" s="849">
        <v>28532</v>
      </c>
      <c r="P163" s="837">
        <v>1.1165812233397252</v>
      </c>
      <c r="Q163" s="850">
        <v>28</v>
      </c>
    </row>
    <row r="164" spans="1:17" ht="14.45" customHeight="1" x14ac:dyDescent="0.2">
      <c r="A164" s="831" t="s">
        <v>7443</v>
      </c>
      <c r="B164" s="832" t="s">
        <v>7444</v>
      </c>
      <c r="C164" s="832" t="s">
        <v>6657</v>
      </c>
      <c r="D164" s="832" t="s">
        <v>7568</v>
      </c>
      <c r="E164" s="832" t="s">
        <v>7569</v>
      </c>
      <c r="F164" s="849">
        <v>33</v>
      </c>
      <c r="G164" s="849">
        <v>8448</v>
      </c>
      <c r="H164" s="849">
        <v>1.1000000000000001</v>
      </c>
      <c r="I164" s="849">
        <v>256</v>
      </c>
      <c r="J164" s="849">
        <v>30</v>
      </c>
      <c r="K164" s="849">
        <v>7680</v>
      </c>
      <c r="L164" s="849">
        <v>1</v>
      </c>
      <c r="M164" s="849">
        <v>256</v>
      </c>
      <c r="N164" s="849">
        <v>30</v>
      </c>
      <c r="O164" s="849">
        <v>7710</v>
      </c>
      <c r="P164" s="837">
        <v>1.00390625</v>
      </c>
      <c r="Q164" s="850">
        <v>257</v>
      </c>
    </row>
    <row r="165" spans="1:17" ht="14.45" customHeight="1" x14ac:dyDescent="0.2">
      <c r="A165" s="831" t="s">
        <v>7443</v>
      </c>
      <c r="B165" s="832" t="s">
        <v>7444</v>
      </c>
      <c r="C165" s="832" t="s">
        <v>6657</v>
      </c>
      <c r="D165" s="832" t="s">
        <v>7570</v>
      </c>
      <c r="E165" s="832" t="s">
        <v>7571</v>
      </c>
      <c r="F165" s="849">
        <v>2</v>
      </c>
      <c r="G165" s="849">
        <v>326</v>
      </c>
      <c r="H165" s="849">
        <v>0.5</v>
      </c>
      <c r="I165" s="849">
        <v>163</v>
      </c>
      <c r="J165" s="849">
        <v>4</v>
      </c>
      <c r="K165" s="849">
        <v>652</v>
      </c>
      <c r="L165" s="849">
        <v>1</v>
      </c>
      <c r="M165" s="849">
        <v>163</v>
      </c>
      <c r="N165" s="849">
        <v>1</v>
      </c>
      <c r="O165" s="849">
        <v>163</v>
      </c>
      <c r="P165" s="837">
        <v>0.25</v>
      </c>
      <c r="Q165" s="850">
        <v>163</v>
      </c>
    </row>
    <row r="166" spans="1:17" ht="14.45" customHeight="1" x14ac:dyDescent="0.2">
      <c r="A166" s="831" t="s">
        <v>7443</v>
      </c>
      <c r="B166" s="832" t="s">
        <v>7444</v>
      </c>
      <c r="C166" s="832" t="s">
        <v>6657</v>
      </c>
      <c r="D166" s="832" t="s">
        <v>7572</v>
      </c>
      <c r="E166" s="832" t="s">
        <v>7573</v>
      </c>
      <c r="F166" s="849">
        <v>3211</v>
      </c>
      <c r="G166" s="849">
        <v>70642</v>
      </c>
      <c r="H166" s="849">
        <v>1.0730973720188364</v>
      </c>
      <c r="I166" s="849">
        <v>22</v>
      </c>
      <c r="J166" s="849">
        <v>2962</v>
      </c>
      <c r="K166" s="849">
        <v>65830</v>
      </c>
      <c r="L166" s="849">
        <v>1</v>
      </c>
      <c r="M166" s="849">
        <v>22.224848075624578</v>
      </c>
      <c r="N166" s="849">
        <v>2860</v>
      </c>
      <c r="O166" s="849">
        <v>65780</v>
      </c>
      <c r="P166" s="837">
        <v>0.99924046787179099</v>
      </c>
      <c r="Q166" s="850">
        <v>23</v>
      </c>
    </row>
    <row r="167" spans="1:17" ht="14.45" customHeight="1" x14ac:dyDescent="0.2">
      <c r="A167" s="831" t="s">
        <v>7443</v>
      </c>
      <c r="B167" s="832" t="s">
        <v>7444</v>
      </c>
      <c r="C167" s="832" t="s">
        <v>6657</v>
      </c>
      <c r="D167" s="832" t="s">
        <v>7574</v>
      </c>
      <c r="E167" s="832" t="s">
        <v>7575</v>
      </c>
      <c r="F167" s="849">
        <v>1068</v>
      </c>
      <c r="G167" s="849">
        <v>26700</v>
      </c>
      <c r="H167" s="849">
        <v>1.0951599671862182</v>
      </c>
      <c r="I167" s="849">
        <v>25</v>
      </c>
      <c r="J167" s="849">
        <v>967</v>
      </c>
      <c r="K167" s="849">
        <v>24380</v>
      </c>
      <c r="L167" s="849">
        <v>1</v>
      </c>
      <c r="M167" s="849">
        <v>25.211995863495346</v>
      </c>
      <c r="N167" s="849">
        <v>1067</v>
      </c>
      <c r="O167" s="849">
        <v>27742</v>
      </c>
      <c r="P167" s="837">
        <v>1.1378999179655456</v>
      </c>
      <c r="Q167" s="850">
        <v>26</v>
      </c>
    </row>
    <row r="168" spans="1:17" ht="14.45" customHeight="1" x14ac:dyDescent="0.2">
      <c r="A168" s="831" t="s">
        <v>7443</v>
      </c>
      <c r="B168" s="832" t="s">
        <v>7444</v>
      </c>
      <c r="C168" s="832" t="s">
        <v>6657</v>
      </c>
      <c r="D168" s="832" t="s">
        <v>7576</v>
      </c>
      <c r="E168" s="832" t="s">
        <v>7577</v>
      </c>
      <c r="F168" s="849">
        <v>913</v>
      </c>
      <c r="G168" s="849">
        <v>30129</v>
      </c>
      <c r="H168" s="849">
        <v>1.0804733727810651</v>
      </c>
      <c r="I168" s="849">
        <v>33</v>
      </c>
      <c r="J168" s="849">
        <v>845</v>
      </c>
      <c r="K168" s="849">
        <v>27885</v>
      </c>
      <c r="L168" s="849">
        <v>1</v>
      </c>
      <c r="M168" s="849">
        <v>33</v>
      </c>
      <c r="N168" s="849">
        <v>919</v>
      </c>
      <c r="O168" s="849">
        <v>30327</v>
      </c>
      <c r="P168" s="837">
        <v>1.0875739644970415</v>
      </c>
      <c r="Q168" s="850">
        <v>33</v>
      </c>
    </row>
    <row r="169" spans="1:17" ht="14.45" customHeight="1" x14ac:dyDescent="0.2">
      <c r="A169" s="831" t="s">
        <v>7443</v>
      </c>
      <c r="B169" s="832" t="s">
        <v>7444</v>
      </c>
      <c r="C169" s="832" t="s">
        <v>6657</v>
      </c>
      <c r="D169" s="832" t="s">
        <v>7578</v>
      </c>
      <c r="E169" s="832" t="s">
        <v>7579</v>
      </c>
      <c r="F169" s="849">
        <v>2</v>
      </c>
      <c r="G169" s="849">
        <v>60</v>
      </c>
      <c r="H169" s="849">
        <v>0.22222222222222221</v>
      </c>
      <c r="I169" s="849">
        <v>30</v>
      </c>
      <c r="J169" s="849">
        <v>9</v>
      </c>
      <c r="K169" s="849">
        <v>270</v>
      </c>
      <c r="L169" s="849">
        <v>1</v>
      </c>
      <c r="M169" s="849">
        <v>30</v>
      </c>
      <c r="N169" s="849">
        <v>12</v>
      </c>
      <c r="O169" s="849">
        <v>360</v>
      </c>
      <c r="P169" s="837">
        <v>1.3333333333333333</v>
      </c>
      <c r="Q169" s="850">
        <v>30</v>
      </c>
    </row>
    <row r="170" spans="1:17" ht="14.45" customHeight="1" x14ac:dyDescent="0.2">
      <c r="A170" s="831" t="s">
        <v>7443</v>
      </c>
      <c r="B170" s="832" t="s">
        <v>7444</v>
      </c>
      <c r="C170" s="832" t="s">
        <v>6657</v>
      </c>
      <c r="D170" s="832" t="s">
        <v>7580</v>
      </c>
      <c r="E170" s="832" t="s">
        <v>7581</v>
      </c>
      <c r="F170" s="849">
        <v>2</v>
      </c>
      <c r="G170" s="849">
        <v>410</v>
      </c>
      <c r="H170" s="849">
        <v>1.0024449877750612</v>
      </c>
      <c r="I170" s="849">
        <v>205</v>
      </c>
      <c r="J170" s="849">
        <v>2</v>
      </c>
      <c r="K170" s="849">
        <v>409</v>
      </c>
      <c r="L170" s="849">
        <v>1</v>
      </c>
      <c r="M170" s="849">
        <v>204.5</v>
      </c>
      <c r="N170" s="849">
        <v>3</v>
      </c>
      <c r="O170" s="849">
        <v>612</v>
      </c>
      <c r="P170" s="837">
        <v>1.4963325183374083</v>
      </c>
      <c r="Q170" s="850">
        <v>204</v>
      </c>
    </row>
    <row r="171" spans="1:17" ht="14.45" customHeight="1" x14ac:dyDescent="0.2">
      <c r="A171" s="831" t="s">
        <v>7443</v>
      </c>
      <c r="B171" s="832" t="s">
        <v>7444</v>
      </c>
      <c r="C171" s="832" t="s">
        <v>6657</v>
      </c>
      <c r="D171" s="832" t="s">
        <v>7582</v>
      </c>
      <c r="E171" s="832" t="s">
        <v>7583</v>
      </c>
      <c r="F171" s="849">
        <v>44</v>
      </c>
      <c r="G171" s="849">
        <v>1144</v>
      </c>
      <c r="H171" s="849">
        <v>1.5172413793103448</v>
      </c>
      <c r="I171" s="849">
        <v>26</v>
      </c>
      <c r="J171" s="849">
        <v>29</v>
      </c>
      <c r="K171" s="849">
        <v>754</v>
      </c>
      <c r="L171" s="849">
        <v>1</v>
      </c>
      <c r="M171" s="849">
        <v>26</v>
      </c>
      <c r="N171" s="849">
        <v>36</v>
      </c>
      <c r="O171" s="849">
        <v>936</v>
      </c>
      <c r="P171" s="837">
        <v>1.2413793103448276</v>
      </c>
      <c r="Q171" s="850">
        <v>26</v>
      </c>
    </row>
    <row r="172" spans="1:17" ht="14.45" customHeight="1" x14ac:dyDescent="0.2">
      <c r="A172" s="831" t="s">
        <v>7443</v>
      </c>
      <c r="B172" s="832" t="s">
        <v>7444</v>
      </c>
      <c r="C172" s="832" t="s">
        <v>6657</v>
      </c>
      <c r="D172" s="832" t="s">
        <v>7584</v>
      </c>
      <c r="E172" s="832" t="s">
        <v>7585</v>
      </c>
      <c r="F172" s="849">
        <v>78</v>
      </c>
      <c r="G172" s="849">
        <v>6552</v>
      </c>
      <c r="H172" s="849">
        <v>1.1304347826086956</v>
      </c>
      <c r="I172" s="849">
        <v>84</v>
      </c>
      <c r="J172" s="849">
        <v>69</v>
      </c>
      <c r="K172" s="849">
        <v>5796</v>
      </c>
      <c r="L172" s="849">
        <v>1</v>
      </c>
      <c r="M172" s="849">
        <v>84</v>
      </c>
      <c r="N172" s="849">
        <v>63</v>
      </c>
      <c r="O172" s="849">
        <v>5292</v>
      </c>
      <c r="P172" s="837">
        <v>0.91304347826086951</v>
      </c>
      <c r="Q172" s="850">
        <v>84</v>
      </c>
    </row>
    <row r="173" spans="1:17" ht="14.45" customHeight="1" x14ac:dyDescent="0.2">
      <c r="A173" s="831" t="s">
        <v>7443</v>
      </c>
      <c r="B173" s="832" t="s">
        <v>7444</v>
      </c>
      <c r="C173" s="832" t="s">
        <v>6657</v>
      </c>
      <c r="D173" s="832" t="s">
        <v>7586</v>
      </c>
      <c r="E173" s="832" t="s">
        <v>7587</v>
      </c>
      <c r="F173" s="849">
        <v>81</v>
      </c>
      <c r="G173" s="849">
        <v>14256</v>
      </c>
      <c r="H173" s="849">
        <v>1.2461538461538462</v>
      </c>
      <c r="I173" s="849">
        <v>176</v>
      </c>
      <c r="J173" s="849">
        <v>65</v>
      </c>
      <c r="K173" s="849">
        <v>11440</v>
      </c>
      <c r="L173" s="849">
        <v>1</v>
      </c>
      <c r="M173" s="849">
        <v>176</v>
      </c>
      <c r="N173" s="849">
        <v>123</v>
      </c>
      <c r="O173" s="849">
        <v>21771</v>
      </c>
      <c r="P173" s="837">
        <v>1.9030594405594405</v>
      </c>
      <c r="Q173" s="850">
        <v>177</v>
      </c>
    </row>
    <row r="174" spans="1:17" ht="14.45" customHeight="1" x14ac:dyDescent="0.2">
      <c r="A174" s="831" t="s">
        <v>7443</v>
      </c>
      <c r="B174" s="832" t="s">
        <v>7444</v>
      </c>
      <c r="C174" s="832" t="s">
        <v>6657</v>
      </c>
      <c r="D174" s="832" t="s">
        <v>7588</v>
      </c>
      <c r="E174" s="832" t="s">
        <v>7589</v>
      </c>
      <c r="F174" s="849">
        <v>21</v>
      </c>
      <c r="G174" s="849">
        <v>5313</v>
      </c>
      <c r="H174" s="849">
        <v>1.5</v>
      </c>
      <c r="I174" s="849">
        <v>253</v>
      </c>
      <c r="J174" s="849">
        <v>14</v>
      </c>
      <c r="K174" s="849">
        <v>3542</v>
      </c>
      <c r="L174" s="849">
        <v>1</v>
      </c>
      <c r="M174" s="849">
        <v>253</v>
      </c>
      <c r="N174" s="849">
        <v>15</v>
      </c>
      <c r="O174" s="849">
        <v>3810</v>
      </c>
      <c r="P174" s="837">
        <v>1.0756634669678149</v>
      </c>
      <c r="Q174" s="850">
        <v>254</v>
      </c>
    </row>
    <row r="175" spans="1:17" ht="14.45" customHeight="1" x14ac:dyDescent="0.2">
      <c r="A175" s="831" t="s">
        <v>7443</v>
      </c>
      <c r="B175" s="832" t="s">
        <v>7444</v>
      </c>
      <c r="C175" s="832" t="s">
        <v>6657</v>
      </c>
      <c r="D175" s="832" t="s">
        <v>7590</v>
      </c>
      <c r="E175" s="832" t="s">
        <v>7591</v>
      </c>
      <c r="F175" s="849">
        <v>3222</v>
      </c>
      <c r="G175" s="849">
        <v>48330</v>
      </c>
      <c r="H175" s="849">
        <v>1.068019093078759</v>
      </c>
      <c r="I175" s="849">
        <v>15</v>
      </c>
      <c r="J175" s="849">
        <v>2972</v>
      </c>
      <c r="K175" s="849">
        <v>45252</v>
      </c>
      <c r="L175" s="849">
        <v>1</v>
      </c>
      <c r="M175" s="849">
        <v>15.226110363391655</v>
      </c>
      <c r="N175" s="849">
        <v>2888</v>
      </c>
      <c r="O175" s="849">
        <v>46208</v>
      </c>
      <c r="P175" s="837">
        <v>1.0211261380712455</v>
      </c>
      <c r="Q175" s="850">
        <v>16</v>
      </c>
    </row>
    <row r="176" spans="1:17" ht="14.45" customHeight="1" x14ac:dyDescent="0.2">
      <c r="A176" s="831" t="s">
        <v>7443</v>
      </c>
      <c r="B176" s="832" t="s">
        <v>7444</v>
      </c>
      <c r="C176" s="832" t="s">
        <v>6657</v>
      </c>
      <c r="D176" s="832" t="s">
        <v>7592</v>
      </c>
      <c r="E176" s="832" t="s">
        <v>7593</v>
      </c>
      <c r="F176" s="849">
        <v>923</v>
      </c>
      <c r="G176" s="849">
        <v>21229</v>
      </c>
      <c r="H176" s="849">
        <v>1.0846063454759107</v>
      </c>
      <c r="I176" s="849">
        <v>23</v>
      </c>
      <c r="J176" s="849">
        <v>851</v>
      </c>
      <c r="K176" s="849">
        <v>19573</v>
      </c>
      <c r="L176" s="849">
        <v>1</v>
      </c>
      <c r="M176" s="849">
        <v>23</v>
      </c>
      <c r="N176" s="849">
        <v>940</v>
      </c>
      <c r="O176" s="849">
        <v>21620</v>
      </c>
      <c r="P176" s="837">
        <v>1.1045828437132785</v>
      </c>
      <c r="Q176" s="850">
        <v>23</v>
      </c>
    </row>
    <row r="177" spans="1:17" ht="14.45" customHeight="1" x14ac:dyDescent="0.2">
      <c r="A177" s="831" t="s">
        <v>7443</v>
      </c>
      <c r="B177" s="832" t="s">
        <v>7444</v>
      </c>
      <c r="C177" s="832" t="s">
        <v>6657</v>
      </c>
      <c r="D177" s="832" t="s">
        <v>7594</v>
      </c>
      <c r="E177" s="832" t="s">
        <v>7595</v>
      </c>
      <c r="F177" s="849">
        <v>18</v>
      </c>
      <c r="G177" s="849">
        <v>4536</v>
      </c>
      <c r="H177" s="849">
        <v>1.6363636363636365</v>
      </c>
      <c r="I177" s="849">
        <v>252</v>
      </c>
      <c r="J177" s="849">
        <v>11</v>
      </c>
      <c r="K177" s="849">
        <v>2772</v>
      </c>
      <c r="L177" s="849">
        <v>1</v>
      </c>
      <c r="M177" s="849">
        <v>252</v>
      </c>
      <c r="N177" s="849">
        <v>15</v>
      </c>
      <c r="O177" s="849">
        <v>3795</v>
      </c>
      <c r="P177" s="837">
        <v>1.3690476190476191</v>
      </c>
      <c r="Q177" s="850">
        <v>253</v>
      </c>
    </row>
    <row r="178" spans="1:17" ht="14.45" customHeight="1" x14ac:dyDescent="0.2">
      <c r="A178" s="831" t="s">
        <v>7443</v>
      </c>
      <c r="B178" s="832" t="s">
        <v>7444</v>
      </c>
      <c r="C178" s="832" t="s">
        <v>6657</v>
      </c>
      <c r="D178" s="832" t="s">
        <v>7596</v>
      </c>
      <c r="E178" s="832" t="s">
        <v>7597</v>
      </c>
      <c r="F178" s="849">
        <v>27</v>
      </c>
      <c r="G178" s="849">
        <v>999</v>
      </c>
      <c r="H178" s="849">
        <v>1.5</v>
      </c>
      <c r="I178" s="849">
        <v>37</v>
      </c>
      <c r="J178" s="849">
        <v>18</v>
      </c>
      <c r="K178" s="849">
        <v>666</v>
      </c>
      <c r="L178" s="849">
        <v>1</v>
      </c>
      <c r="M178" s="849">
        <v>37</v>
      </c>
      <c r="N178" s="849">
        <v>28</v>
      </c>
      <c r="O178" s="849">
        <v>1036</v>
      </c>
      <c r="P178" s="837">
        <v>1.5555555555555556</v>
      </c>
      <c r="Q178" s="850">
        <v>37</v>
      </c>
    </row>
    <row r="179" spans="1:17" ht="14.45" customHeight="1" x14ac:dyDescent="0.2">
      <c r="A179" s="831" t="s">
        <v>7443</v>
      </c>
      <c r="B179" s="832" t="s">
        <v>7444</v>
      </c>
      <c r="C179" s="832" t="s">
        <v>6657</v>
      </c>
      <c r="D179" s="832" t="s">
        <v>7598</v>
      </c>
      <c r="E179" s="832" t="s">
        <v>7599</v>
      </c>
      <c r="F179" s="849">
        <v>1048</v>
      </c>
      <c r="G179" s="849">
        <v>24104</v>
      </c>
      <c r="H179" s="849">
        <v>1.0939457202505218</v>
      </c>
      <c r="I179" s="849">
        <v>23</v>
      </c>
      <c r="J179" s="849">
        <v>958</v>
      </c>
      <c r="K179" s="849">
        <v>22034</v>
      </c>
      <c r="L179" s="849">
        <v>1</v>
      </c>
      <c r="M179" s="849">
        <v>23</v>
      </c>
      <c r="N179" s="849">
        <v>1053</v>
      </c>
      <c r="O179" s="849">
        <v>24219</v>
      </c>
      <c r="P179" s="837">
        <v>1.0991649269311066</v>
      </c>
      <c r="Q179" s="850">
        <v>23</v>
      </c>
    </row>
    <row r="180" spans="1:17" ht="14.45" customHeight="1" x14ac:dyDescent="0.2">
      <c r="A180" s="831" t="s">
        <v>7443</v>
      </c>
      <c r="B180" s="832" t="s">
        <v>7444</v>
      </c>
      <c r="C180" s="832" t="s">
        <v>6657</v>
      </c>
      <c r="D180" s="832" t="s">
        <v>7600</v>
      </c>
      <c r="E180" s="832" t="s">
        <v>7601</v>
      </c>
      <c r="F180" s="849"/>
      <c r="G180" s="849"/>
      <c r="H180" s="849"/>
      <c r="I180" s="849"/>
      <c r="J180" s="849">
        <v>1</v>
      </c>
      <c r="K180" s="849">
        <v>401</v>
      </c>
      <c r="L180" s="849">
        <v>1</v>
      </c>
      <c r="M180" s="849">
        <v>401</v>
      </c>
      <c r="N180" s="849"/>
      <c r="O180" s="849"/>
      <c r="P180" s="837"/>
      <c r="Q180" s="850"/>
    </row>
    <row r="181" spans="1:17" ht="14.45" customHeight="1" x14ac:dyDescent="0.2">
      <c r="A181" s="831" t="s">
        <v>7443</v>
      </c>
      <c r="B181" s="832" t="s">
        <v>7444</v>
      </c>
      <c r="C181" s="832" t="s">
        <v>6657</v>
      </c>
      <c r="D181" s="832" t="s">
        <v>7602</v>
      </c>
      <c r="E181" s="832" t="s">
        <v>7603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216</v>
      </c>
      <c r="P181" s="837"/>
      <c r="Q181" s="850">
        <v>216</v>
      </c>
    </row>
    <row r="182" spans="1:17" ht="14.45" customHeight="1" x14ac:dyDescent="0.2">
      <c r="A182" s="831" t="s">
        <v>7443</v>
      </c>
      <c r="B182" s="832" t="s">
        <v>7444</v>
      </c>
      <c r="C182" s="832" t="s">
        <v>6657</v>
      </c>
      <c r="D182" s="832" t="s">
        <v>7604</v>
      </c>
      <c r="E182" s="832" t="s">
        <v>7605</v>
      </c>
      <c r="F182" s="849"/>
      <c r="G182" s="849"/>
      <c r="H182" s="849"/>
      <c r="I182" s="849"/>
      <c r="J182" s="849">
        <v>4</v>
      </c>
      <c r="K182" s="849">
        <v>684</v>
      </c>
      <c r="L182" s="849">
        <v>1</v>
      </c>
      <c r="M182" s="849">
        <v>171</v>
      </c>
      <c r="N182" s="849">
        <v>4</v>
      </c>
      <c r="O182" s="849">
        <v>684</v>
      </c>
      <c r="P182" s="837">
        <v>1</v>
      </c>
      <c r="Q182" s="850">
        <v>171</v>
      </c>
    </row>
    <row r="183" spans="1:17" ht="14.45" customHeight="1" x14ac:dyDescent="0.2">
      <c r="A183" s="831" t="s">
        <v>7443</v>
      </c>
      <c r="B183" s="832" t="s">
        <v>7444</v>
      </c>
      <c r="C183" s="832" t="s">
        <v>6657</v>
      </c>
      <c r="D183" s="832" t="s">
        <v>7606</v>
      </c>
      <c r="E183" s="832" t="s">
        <v>7607</v>
      </c>
      <c r="F183" s="849"/>
      <c r="G183" s="849"/>
      <c r="H183" s="849"/>
      <c r="I183" s="849"/>
      <c r="J183" s="849">
        <v>1</v>
      </c>
      <c r="K183" s="849">
        <v>327</v>
      </c>
      <c r="L183" s="849">
        <v>1</v>
      </c>
      <c r="M183" s="849">
        <v>327</v>
      </c>
      <c r="N183" s="849">
        <v>1</v>
      </c>
      <c r="O183" s="849">
        <v>328</v>
      </c>
      <c r="P183" s="837">
        <v>1.0030581039755351</v>
      </c>
      <c r="Q183" s="850">
        <v>328</v>
      </c>
    </row>
    <row r="184" spans="1:17" ht="14.45" customHeight="1" x14ac:dyDescent="0.2">
      <c r="A184" s="831" t="s">
        <v>7443</v>
      </c>
      <c r="B184" s="832" t="s">
        <v>7444</v>
      </c>
      <c r="C184" s="832" t="s">
        <v>6657</v>
      </c>
      <c r="D184" s="832" t="s">
        <v>7608</v>
      </c>
      <c r="E184" s="832" t="s">
        <v>7609</v>
      </c>
      <c r="F184" s="849">
        <v>374</v>
      </c>
      <c r="G184" s="849">
        <v>123794</v>
      </c>
      <c r="H184" s="849">
        <v>1.0935672514619883</v>
      </c>
      <c r="I184" s="849">
        <v>331</v>
      </c>
      <c r="J184" s="849">
        <v>342</v>
      </c>
      <c r="K184" s="849">
        <v>113202</v>
      </c>
      <c r="L184" s="849">
        <v>1</v>
      </c>
      <c r="M184" s="849">
        <v>331</v>
      </c>
      <c r="N184" s="849">
        <v>351</v>
      </c>
      <c r="O184" s="849">
        <v>116181</v>
      </c>
      <c r="P184" s="837">
        <v>1.0263157894736843</v>
      </c>
      <c r="Q184" s="850">
        <v>331</v>
      </c>
    </row>
    <row r="185" spans="1:17" ht="14.45" customHeight="1" x14ac:dyDescent="0.2">
      <c r="A185" s="831" t="s">
        <v>7443</v>
      </c>
      <c r="B185" s="832" t="s">
        <v>7444</v>
      </c>
      <c r="C185" s="832" t="s">
        <v>6657</v>
      </c>
      <c r="D185" s="832" t="s">
        <v>7610</v>
      </c>
      <c r="E185" s="832" t="s">
        <v>7611</v>
      </c>
      <c r="F185" s="849">
        <v>1</v>
      </c>
      <c r="G185" s="849">
        <v>277</v>
      </c>
      <c r="H185" s="849"/>
      <c r="I185" s="849">
        <v>277</v>
      </c>
      <c r="J185" s="849"/>
      <c r="K185" s="849"/>
      <c r="L185" s="849"/>
      <c r="M185" s="849"/>
      <c r="N185" s="849">
        <v>3</v>
      </c>
      <c r="O185" s="849">
        <v>831</v>
      </c>
      <c r="P185" s="837"/>
      <c r="Q185" s="850">
        <v>277</v>
      </c>
    </row>
    <row r="186" spans="1:17" ht="14.45" customHeight="1" x14ac:dyDescent="0.2">
      <c r="A186" s="831" t="s">
        <v>7443</v>
      </c>
      <c r="B186" s="832" t="s">
        <v>7444</v>
      </c>
      <c r="C186" s="832" t="s">
        <v>6657</v>
      </c>
      <c r="D186" s="832" t="s">
        <v>7612</v>
      </c>
      <c r="E186" s="832" t="s">
        <v>7613</v>
      </c>
      <c r="F186" s="849">
        <v>932</v>
      </c>
      <c r="G186" s="849">
        <v>27028</v>
      </c>
      <c r="H186" s="849">
        <v>1.0566893424036281</v>
      </c>
      <c r="I186" s="849">
        <v>29</v>
      </c>
      <c r="J186" s="849">
        <v>882</v>
      </c>
      <c r="K186" s="849">
        <v>25578</v>
      </c>
      <c r="L186" s="849">
        <v>1</v>
      </c>
      <c r="M186" s="849">
        <v>29</v>
      </c>
      <c r="N186" s="849">
        <v>947</v>
      </c>
      <c r="O186" s="849">
        <v>27463</v>
      </c>
      <c r="P186" s="837">
        <v>1.0736961451247165</v>
      </c>
      <c r="Q186" s="850">
        <v>29</v>
      </c>
    </row>
    <row r="187" spans="1:17" ht="14.45" customHeight="1" x14ac:dyDescent="0.2">
      <c r="A187" s="831" t="s">
        <v>7443</v>
      </c>
      <c r="B187" s="832" t="s">
        <v>7444</v>
      </c>
      <c r="C187" s="832" t="s">
        <v>6657</v>
      </c>
      <c r="D187" s="832" t="s">
        <v>7614</v>
      </c>
      <c r="E187" s="832" t="s">
        <v>7615</v>
      </c>
      <c r="F187" s="849">
        <v>159</v>
      </c>
      <c r="G187" s="849">
        <v>28302</v>
      </c>
      <c r="H187" s="849">
        <v>1.0743243243243243</v>
      </c>
      <c r="I187" s="849">
        <v>178</v>
      </c>
      <c r="J187" s="849">
        <v>148</v>
      </c>
      <c r="K187" s="849">
        <v>26344</v>
      </c>
      <c r="L187" s="849">
        <v>1</v>
      </c>
      <c r="M187" s="849">
        <v>178</v>
      </c>
      <c r="N187" s="849">
        <v>144</v>
      </c>
      <c r="O187" s="849">
        <v>25776</v>
      </c>
      <c r="P187" s="837">
        <v>0.97843911327057398</v>
      </c>
      <c r="Q187" s="850">
        <v>179</v>
      </c>
    </row>
    <row r="188" spans="1:17" ht="14.45" customHeight="1" x14ac:dyDescent="0.2">
      <c r="A188" s="831" t="s">
        <v>7443</v>
      </c>
      <c r="B188" s="832" t="s">
        <v>7444</v>
      </c>
      <c r="C188" s="832" t="s">
        <v>6657</v>
      </c>
      <c r="D188" s="832" t="s">
        <v>7616</v>
      </c>
      <c r="E188" s="832" t="s">
        <v>7617</v>
      </c>
      <c r="F188" s="849">
        <v>3</v>
      </c>
      <c r="G188" s="849">
        <v>597</v>
      </c>
      <c r="H188" s="849">
        <v>1</v>
      </c>
      <c r="I188" s="849">
        <v>199</v>
      </c>
      <c r="J188" s="849">
        <v>3</v>
      </c>
      <c r="K188" s="849">
        <v>597</v>
      </c>
      <c r="L188" s="849">
        <v>1</v>
      </c>
      <c r="M188" s="849">
        <v>199</v>
      </c>
      <c r="N188" s="849"/>
      <c r="O188" s="849"/>
      <c r="P188" s="837"/>
      <c r="Q188" s="850"/>
    </row>
    <row r="189" spans="1:17" ht="14.45" customHeight="1" x14ac:dyDescent="0.2">
      <c r="A189" s="831" t="s">
        <v>7443</v>
      </c>
      <c r="B189" s="832" t="s">
        <v>7444</v>
      </c>
      <c r="C189" s="832" t="s">
        <v>6657</v>
      </c>
      <c r="D189" s="832" t="s">
        <v>7618</v>
      </c>
      <c r="E189" s="832" t="s">
        <v>7619</v>
      </c>
      <c r="F189" s="849">
        <v>28</v>
      </c>
      <c r="G189" s="849">
        <v>420</v>
      </c>
      <c r="H189" s="849">
        <v>2.763157894736842</v>
      </c>
      <c r="I189" s="849">
        <v>15</v>
      </c>
      <c r="J189" s="849">
        <v>10</v>
      </c>
      <c r="K189" s="849">
        <v>152</v>
      </c>
      <c r="L189" s="849">
        <v>1</v>
      </c>
      <c r="M189" s="849">
        <v>15.2</v>
      </c>
      <c r="N189" s="849">
        <v>10</v>
      </c>
      <c r="O189" s="849">
        <v>160</v>
      </c>
      <c r="P189" s="837">
        <v>1.0526315789473684</v>
      </c>
      <c r="Q189" s="850">
        <v>16</v>
      </c>
    </row>
    <row r="190" spans="1:17" ht="14.45" customHeight="1" x14ac:dyDescent="0.2">
      <c r="A190" s="831" t="s">
        <v>7443</v>
      </c>
      <c r="B190" s="832" t="s">
        <v>7444</v>
      </c>
      <c r="C190" s="832" t="s">
        <v>6657</v>
      </c>
      <c r="D190" s="832" t="s">
        <v>7620</v>
      </c>
      <c r="E190" s="832" t="s">
        <v>7621</v>
      </c>
      <c r="F190" s="849">
        <v>3245</v>
      </c>
      <c r="G190" s="849">
        <v>61655</v>
      </c>
      <c r="H190" s="849">
        <v>1.0558628602743481</v>
      </c>
      <c r="I190" s="849">
        <v>19</v>
      </c>
      <c r="J190" s="849">
        <v>3037</v>
      </c>
      <c r="K190" s="849">
        <v>58393</v>
      </c>
      <c r="L190" s="849">
        <v>1</v>
      </c>
      <c r="M190" s="849">
        <v>19.227197892657227</v>
      </c>
      <c r="N190" s="849">
        <v>2971</v>
      </c>
      <c r="O190" s="849">
        <v>59420</v>
      </c>
      <c r="P190" s="837">
        <v>1.0175877245560256</v>
      </c>
      <c r="Q190" s="850">
        <v>20</v>
      </c>
    </row>
    <row r="191" spans="1:17" ht="14.45" customHeight="1" x14ac:dyDescent="0.2">
      <c r="A191" s="831" t="s">
        <v>7443</v>
      </c>
      <c r="B191" s="832" t="s">
        <v>7444</v>
      </c>
      <c r="C191" s="832" t="s">
        <v>6657</v>
      </c>
      <c r="D191" s="832" t="s">
        <v>7622</v>
      </c>
      <c r="E191" s="832" t="s">
        <v>4517</v>
      </c>
      <c r="F191" s="849">
        <v>4215</v>
      </c>
      <c r="G191" s="849">
        <v>84300</v>
      </c>
      <c r="H191" s="849">
        <v>1.0818788501026695</v>
      </c>
      <c r="I191" s="849">
        <v>20</v>
      </c>
      <c r="J191" s="849">
        <v>3896</v>
      </c>
      <c r="K191" s="849">
        <v>77920</v>
      </c>
      <c r="L191" s="849">
        <v>1</v>
      </c>
      <c r="M191" s="849">
        <v>20</v>
      </c>
      <c r="N191" s="849">
        <v>3951</v>
      </c>
      <c r="O191" s="849">
        <v>79020</v>
      </c>
      <c r="P191" s="837">
        <v>1.0141170431211499</v>
      </c>
      <c r="Q191" s="850">
        <v>20</v>
      </c>
    </row>
    <row r="192" spans="1:17" ht="14.45" customHeight="1" x14ac:dyDescent="0.2">
      <c r="A192" s="831" t="s">
        <v>7443</v>
      </c>
      <c r="B192" s="832" t="s">
        <v>7444</v>
      </c>
      <c r="C192" s="832" t="s">
        <v>6657</v>
      </c>
      <c r="D192" s="832" t="s">
        <v>7623</v>
      </c>
      <c r="E192" s="832" t="s">
        <v>7624</v>
      </c>
      <c r="F192" s="849">
        <v>59</v>
      </c>
      <c r="G192" s="849">
        <v>10974</v>
      </c>
      <c r="H192" s="849">
        <v>2.0344827586206895</v>
      </c>
      <c r="I192" s="849">
        <v>186</v>
      </c>
      <c r="J192" s="849">
        <v>29</v>
      </c>
      <c r="K192" s="849">
        <v>5394</v>
      </c>
      <c r="L192" s="849">
        <v>1</v>
      </c>
      <c r="M192" s="849">
        <v>186</v>
      </c>
      <c r="N192" s="849">
        <v>64</v>
      </c>
      <c r="O192" s="849">
        <v>11968</v>
      </c>
      <c r="P192" s="837">
        <v>2.2187615869484612</v>
      </c>
      <c r="Q192" s="850">
        <v>187</v>
      </c>
    </row>
    <row r="193" spans="1:17" ht="14.45" customHeight="1" x14ac:dyDescent="0.2">
      <c r="A193" s="831" t="s">
        <v>7443</v>
      </c>
      <c r="B193" s="832" t="s">
        <v>7444</v>
      </c>
      <c r="C193" s="832" t="s">
        <v>6657</v>
      </c>
      <c r="D193" s="832" t="s">
        <v>7625</v>
      </c>
      <c r="E193" s="832" t="s">
        <v>7626</v>
      </c>
      <c r="F193" s="849">
        <v>4</v>
      </c>
      <c r="G193" s="849">
        <v>752</v>
      </c>
      <c r="H193" s="849">
        <v>3.9788359788359786</v>
      </c>
      <c r="I193" s="849">
        <v>188</v>
      </c>
      <c r="J193" s="849">
        <v>1</v>
      </c>
      <c r="K193" s="849">
        <v>189</v>
      </c>
      <c r="L193" s="849">
        <v>1</v>
      </c>
      <c r="M193" s="849">
        <v>189</v>
      </c>
      <c r="N193" s="849">
        <v>2</v>
      </c>
      <c r="O193" s="849">
        <v>380</v>
      </c>
      <c r="P193" s="837">
        <v>2.0105820105820107</v>
      </c>
      <c r="Q193" s="850">
        <v>190</v>
      </c>
    </row>
    <row r="194" spans="1:17" ht="14.45" customHeight="1" x14ac:dyDescent="0.2">
      <c r="A194" s="831" t="s">
        <v>7443</v>
      </c>
      <c r="B194" s="832" t="s">
        <v>7444</v>
      </c>
      <c r="C194" s="832" t="s">
        <v>6657</v>
      </c>
      <c r="D194" s="832" t="s">
        <v>7627</v>
      </c>
      <c r="E194" s="832" t="s">
        <v>7628</v>
      </c>
      <c r="F194" s="849">
        <v>6</v>
      </c>
      <c r="G194" s="849">
        <v>1608</v>
      </c>
      <c r="H194" s="849">
        <v>0.75</v>
      </c>
      <c r="I194" s="849">
        <v>268</v>
      </c>
      <c r="J194" s="849">
        <v>8</v>
      </c>
      <c r="K194" s="849">
        <v>2144</v>
      </c>
      <c r="L194" s="849">
        <v>1</v>
      </c>
      <c r="M194" s="849">
        <v>268</v>
      </c>
      <c r="N194" s="849">
        <v>11</v>
      </c>
      <c r="O194" s="849">
        <v>2959</v>
      </c>
      <c r="P194" s="837">
        <v>1.3801305970149254</v>
      </c>
      <c r="Q194" s="850">
        <v>269</v>
      </c>
    </row>
    <row r="195" spans="1:17" ht="14.45" customHeight="1" x14ac:dyDescent="0.2">
      <c r="A195" s="831" t="s">
        <v>7443</v>
      </c>
      <c r="B195" s="832" t="s">
        <v>7444</v>
      </c>
      <c r="C195" s="832" t="s">
        <v>6657</v>
      </c>
      <c r="D195" s="832" t="s">
        <v>7629</v>
      </c>
      <c r="E195" s="832" t="s">
        <v>7630</v>
      </c>
      <c r="F195" s="849">
        <v>1</v>
      </c>
      <c r="G195" s="849">
        <v>163</v>
      </c>
      <c r="H195" s="849">
        <v>0.25</v>
      </c>
      <c r="I195" s="849">
        <v>163</v>
      </c>
      <c r="J195" s="849">
        <v>4</v>
      </c>
      <c r="K195" s="849">
        <v>652</v>
      </c>
      <c r="L195" s="849">
        <v>1</v>
      </c>
      <c r="M195" s="849">
        <v>163</v>
      </c>
      <c r="N195" s="849">
        <v>1</v>
      </c>
      <c r="O195" s="849">
        <v>163</v>
      </c>
      <c r="P195" s="837">
        <v>0.25</v>
      </c>
      <c r="Q195" s="850">
        <v>163</v>
      </c>
    </row>
    <row r="196" spans="1:17" ht="14.45" customHeight="1" x14ac:dyDescent="0.2">
      <c r="A196" s="831" t="s">
        <v>7443</v>
      </c>
      <c r="B196" s="832" t="s">
        <v>7444</v>
      </c>
      <c r="C196" s="832" t="s">
        <v>6657</v>
      </c>
      <c r="D196" s="832" t="s">
        <v>7631</v>
      </c>
      <c r="E196" s="832" t="s">
        <v>7632</v>
      </c>
      <c r="F196" s="849"/>
      <c r="G196" s="849"/>
      <c r="H196" s="849"/>
      <c r="I196" s="849"/>
      <c r="J196" s="849">
        <v>3</v>
      </c>
      <c r="K196" s="849">
        <v>522</v>
      </c>
      <c r="L196" s="849">
        <v>1</v>
      </c>
      <c r="M196" s="849">
        <v>174</v>
      </c>
      <c r="N196" s="849">
        <v>4</v>
      </c>
      <c r="O196" s="849">
        <v>696</v>
      </c>
      <c r="P196" s="837">
        <v>1.3333333333333333</v>
      </c>
      <c r="Q196" s="850">
        <v>174</v>
      </c>
    </row>
    <row r="197" spans="1:17" ht="14.45" customHeight="1" x14ac:dyDescent="0.2">
      <c r="A197" s="831" t="s">
        <v>7443</v>
      </c>
      <c r="B197" s="832" t="s">
        <v>7444</v>
      </c>
      <c r="C197" s="832" t="s">
        <v>6657</v>
      </c>
      <c r="D197" s="832" t="s">
        <v>7633</v>
      </c>
      <c r="E197" s="832" t="s">
        <v>7634</v>
      </c>
      <c r="F197" s="849">
        <v>24</v>
      </c>
      <c r="G197" s="849">
        <v>2016</v>
      </c>
      <c r="H197" s="849">
        <v>1.263157894736842</v>
      </c>
      <c r="I197" s="849">
        <v>84</v>
      </c>
      <c r="J197" s="849">
        <v>19</v>
      </c>
      <c r="K197" s="849">
        <v>1596</v>
      </c>
      <c r="L197" s="849">
        <v>1</v>
      </c>
      <c r="M197" s="849">
        <v>84</v>
      </c>
      <c r="N197" s="849">
        <v>23</v>
      </c>
      <c r="O197" s="849">
        <v>1932</v>
      </c>
      <c r="P197" s="837">
        <v>1.2105263157894737</v>
      </c>
      <c r="Q197" s="850">
        <v>84</v>
      </c>
    </row>
    <row r="198" spans="1:17" ht="14.45" customHeight="1" x14ac:dyDescent="0.2">
      <c r="A198" s="831" t="s">
        <v>7443</v>
      </c>
      <c r="B198" s="832" t="s">
        <v>7444</v>
      </c>
      <c r="C198" s="832" t="s">
        <v>6657</v>
      </c>
      <c r="D198" s="832" t="s">
        <v>7635</v>
      </c>
      <c r="E198" s="832" t="s">
        <v>7636</v>
      </c>
      <c r="F198" s="849">
        <v>29</v>
      </c>
      <c r="G198" s="849">
        <v>18937</v>
      </c>
      <c r="H198" s="849">
        <v>1.3161662496524882</v>
      </c>
      <c r="I198" s="849">
        <v>653</v>
      </c>
      <c r="J198" s="849">
        <v>22</v>
      </c>
      <c r="K198" s="849">
        <v>14388</v>
      </c>
      <c r="L198" s="849">
        <v>1</v>
      </c>
      <c r="M198" s="849">
        <v>654</v>
      </c>
      <c r="N198" s="849">
        <v>58</v>
      </c>
      <c r="O198" s="849">
        <v>37990</v>
      </c>
      <c r="P198" s="837">
        <v>2.6403947734222966</v>
      </c>
      <c r="Q198" s="850">
        <v>655</v>
      </c>
    </row>
    <row r="199" spans="1:17" ht="14.45" customHeight="1" x14ac:dyDescent="0.2">
      <c r="A199" s="831" t="s">
        <v>7443</v>
      </c>
      <c r="B199" s="832" t="s">
        <v>7444</v>
      </c>
      <c r="C199" s="832" t="s">
        <v>6657</v>
      </c>
      <c r="D199" s="832" t="s">
        <v>7637</v>
      </c>
      <c r="E199" s="832" t="s">
        <v>7638</v>
      </c>
      <c r="F199" s="849">
        <v>1</v>
      </c>
      <c r="G199" s="849">
        <v>265</v>
      </c>
      <c r="H199" s="849">
        <v>1</v>
      </c>
      <c r="I199" s="849">
        <v>265</v>
      </c>
      <c r="J199" s="849">
        <v>1</v>
      </c>
      <c r="K199" s="849">
        <v>265</v>
      </c>
      <c r="L199" s="849">
        <v>1</v>
      </c>
      <c r="M199" s="849">
        <v>265</v>
      </c>
      <c r="N199" s="849">
        <v>4</v>
      </c>
      <c r="O199" s="849">
        <v>1064</v>
      </c>
      <c r="P199" s="837">
        <v>4.0150943396226415</v>
      </c>
      <c r="Q199" s="850">
        <v>266</v>
      </c>
    </row>
    <row r="200" spans="1:17" ht="14.45" customHeight="1" x14ac:dyDescent="0.2">
      <c r="A200" s="831" t="s">
        <v>7443</v>
      </c>
      <c r="B200" s="832" t="s">
        <v>7444</v>
      </c>
      <c r="C200" s="832" t="s">
        <v>6657</v>
      </c>
      <c r="D200" s="832" t="s">
        <v>7639</v>
      </c>
      <c r="E200" s="832" t="s">
        <v>7640</v>
      </c>
      <c r="F200" s="849">
        <v>17</v>
      </c>
      <c r="G200" s="849">
        <v>1326</v>
      </c>
      <c r="H200" s="849">
        <v>1.5436554132712457</v>
      </c>
      <c r="I200" s="849">
        <v>78</v>
      </c>
      <c r="J200" s="849">
        <v>11</v>
      </c>
      <c r="K200" s="849">
        <v>859</v>
      </c>
      <c r="L200" s="849">
        <v>1</v>
      </c>
      <c r="M200" s="849">
        <v>78.090909090909093</v>
      </c>
      <c r="N200" s="849">
        <v>15</v>
      </c>
      <c r="O200" s="849">
        <v>1185</v>
      </c>
      <c r="P200" s="837">
        <v>1.379511059371362</v>
      </c>
      <c r="Q200" s="850">
        <v>79</v>
      </c>
    </row>
    <row r="201" spans="1:17" ht="14.45" customHeight="1" x14ac:dyDescent="0.2">
      <c r="A201" s="831" t="s">
        <v>7443</v>
      </c>
      <c r="B201" s="832" t="s">
        <v>7444</v>
      </c>
      <c r="C201" s="832" t="s">
        <v>6657</v>
      </c>
      <c r="D201" s="832" t="s">
        <v>7641</v>
      </c>
      <c r="E201" s="832" t="s">
        <v>7642</v>
      </c>
      <c r="F201" s="849">
        <v>1</v>
      </c>
      <c r="G201" s="849">
        <v>301</v>
      </c>
      <c r="H201" s="849">
        <v>1</v>
      </c>
      <c r="I201" s="849">
        <v>301</v>
      </c>
      <c r="J201" s="849">
        <v>1</v>
      </c>
      <c r="K201" s="849">
        <v>301</v>
      </c>
      <c r="L201" s="849">
        <v>1</v>
      </c>
      <c r="M201" s="849">
        <v>301</v>
      </c>
      <c r="N201" s="849"/>
      <c r="O201" s="849"/>
      <c r="P201" s="837"/>
      <c r="Q201" s="850"/>
    </row>
    <row r="202" spans="1:17" ht="14.45" customHeight="1" x14ac:dyDescent="0.2">
      <c r="A202" s="831" t="s">
        <v>7443</v>
      </c>
      <c r="B202" s="832" t="s">
        <v>7444</v>
      </c>
      <c r="C202" s="832" t="s">
        <v>6657</v>
      </c>
      <c r="D202" s="832" t="s">
        <v>7643</v>
      </c>
      <c r="E202" s="832" t="s">
        <v>7644</v>
      </c>
      <c r="F202" s="849">
        <v>7</v>
      </c>
      <c r="G202" s="849">
        <v>147</v>
      </c>
      <c r="H202" s="849">
        <v>0.69668246445497628</v>
      </c>
      <c r="I202" s="849">
        <v>21</v>
      </c>
      <c r="J202" s="849">
        <v>10</v>
      </c>
      <c r="K202" s="849">
        <v>211</v>
      </c>
      <c r="L202" s="849">
        <v>1</v>
      </c>
      <c r="M202" s="849">
        <v>21.1</v>
      </c>
      <c r="N202" s="849">
        <v>10</v>
      </c>
      <c r="O202" s="849">
        <v>220</v>
      </c>
      <c r="P202" s="837">
        <v>1.0426540284360191</v>
      </c>
      <c r="Q202" s="850">
        <v>22</v>
      </c>
    </row>
    <row r="203" spans="1:17" ht="14.45" customHeight="1" x14ac:dyDescent="0.2">
      <c r="A203" s="831" t="s">
        <v>7443</v>
      </c>
      <c r="B203" s="832" t="s">
        <v>7444</v>
      </c>
      <c r="C203" s="832" t="s">
        <v>6657</v>
      </c>
      <c r="D203" s="832" t="s">
        <v>7645</v>
      </c>
      <c r="E203" s="832" t="s">
        <v>7646</v>
      </c>
      <c r="F203" s="849">
        <v>914</v>
      </c>
      <c r="G203" s="849">
        <v>20108</v>
      </c>
      <c r="H203" s="849">
        <v>1.0842230130486359</v>
      </c>
      <c r="I203" s="849">
        <v>22</v>
      </c>
      <c r="J203" s="849">
        <v>843</v>
      </c>
      <c r="K203" s="849">
        <v>18546</v>
      </c>
      <c r="L203" s="849">
        <v>1</v>
      </c>
      <c r="M203" s="849">
        <v>22</v>
      </c>
      <c r="N203" s="849">
        <v>917</v>
      </c>
      <c r="O203" s="849">
        <v>20174</v>
      </c>
      <c r="P203" s="837">
        <v>1.0877817319098457</v>
      </c>
      <c r="Q203" s="850">
        <v>22</v>
      </c>
    </row>
    <row r="204" spans="1:17" ht="14.45" customHeight="1" x14ac:dyDescent="0.2">
      <c r="A204" s="831" t="s">
        <v>7443</v>
      </c>
      <c r="B204" s="832" t="s">
        <v>7444</v>
      </c>
      <c r="C204" s="832" t="s">
        <v>6657</v>
      </c>
      <c r="D204" s="832" t="s">
        <v>7647</v>
      </c>
      <c r="E204" s="832" t="s">
        <v>7648</v>
      </c>
      <c r="F204" s="849"/>
      <c r="G204" s="849"/>
      <c r="H204" s="849"/>
      <c r="I204" s="849"/>
      <c r="J204" s="849"/>
      <c r="K204" s="849"/>
      <c r="L204" s="849"/>
      <c r="M204" s="849"/>
      <c r="N204" s="849">
        <v>2</v>
      </c>
      <c r="O204" s="849">
        <v>346</v>
      </c>
      <c r="P204" s="837"/>
      <c r="Q204" s="850">
        <v>173</v>
      </c>
    </row>
    <row r="205" spans="1:17" ht="14.45" customHeight="1" x14ac:dyDescent="0.2">
      <c r="A205" s="831" t="s">
        <v>7443</v>
      </c>
      <c r="B205" s="832" t="s">
        <v>7444</v>
      </c>
      <c r="C205" s="832" t="s">
        <v>6657</v>
      </c>
      <c r="D205" s="832" t="s">
        <v>7649</v>
      </c>
      <c r="E205" s="832" t="s">
        <v>7650</v>
      </c>
      <c r="F205" s="849">
        <v>673</v>
      </c>
      <c r="G205" s="849">
        <v>333135</v>
      </c>
      <c r="H205" s="849">
        <v>1.3933747412008282</v>
      </c>
      <c r="I205" s="849">
        <v>495</v>
      </c>
      <c r="J205" s="849">
        <v>483</v>
      </c>
      <c r="K205" s="849">
        <v>239085</v>
      </c>
      <c r="L205" s="849">
        <v>1</v>
      </c>
      <c r="M205" s="849">
        <v>495</v>
      </c>
      <c r="N205" s="849">
        <v>468</v>
      </c>
      <c r="O205" s="849">
        <v>231660</v>
      </c>
      <c r="P205" s="837">
        <v>0.96894409937888204</v>
      </c>
      <c r="Q205" s="850">
        <v>495</v>
      </c>
    </row>
    <row r="206" spans="1:17" ht="14.45" customHeight="1" x14ac:dyDescent="0.2">
      <c r="A206" s="831" t="s">
        <v>7443</v>
      </c>
      <c r="B206" s="832" t="s">
        <v>7444</v>
      </c>
      <c r="C206" s="832" t="s">
        <v>6657</v>
      </c>
      <c r="D206" s="832" t="s">
        <v>7651</v>
      </c>
      <c r="E206" s="832" t="s">
        <v>7652</v>
      </c>
      <c r="F206" s="849">
        <v>5</v>
      </c>
      <c r="G206" s="849">
        <v>2895</v>
      </c>
      <c r="H206" s="849"/>
      <c r="I206" s="849">
        <v>579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7443</v>
      </c>
      <c r="B207" s="832" t="s">
        <v>7444</v>
      </c>
      <c r="C207" s="832" t="s">
        <v>6657</v>
      </c>
      <c r="D207" s="832" t="s">
        <v>7653</v>
      </c>
      <c r="E207" s="832" t="s">
        <v>7654</v>
      </c>
      <c r="F207" s="849"/>
      <c r="G207" s="849"/>
      <c r="H207" s="849"/>
      <c r="I207" s="849"/>
      <c r="J207" s="849"/>
      <c r="K207" s="849"/>
      <c r="L207" s="849"/>
      <c r="M207" s="849"/>
      <c r="N207" s="849">
        <v>1</v>
      </c>
      <c r="O207" s="849">
        <v>192</v>
      </c>
      <c r="P207" s="837"/>
      <c r="Q207" s="850">
        <v>192</v>
      </c>
    </row>
    <row r="208" spans="1:17" ht="14.45" customHeight="1" x14ac:dyDescent="0.2">
      <c r="A208" s="831" t="s">
        <v>7443</v>
      </c>
      <c r="B208" s="832" t="s">
        <v>7444</v>
      </c>
      <c r="C208" s="832" t="s">
        <v>6657</v>
      </c>
      <c r="D208" s="832" t="s">
        <v>7655</v>
      </c>
      <c r="E208" s="832" t="s">
        <v>7656</v>
      </c>
      <c r="F208" s="849">
        <v>5</v>
      </c>
      <c r="G208" s="849">
        <v>840</v>
      </c>
      <c r="H208" s="849">
        <v>1.25</v>
      </c>
      <c r="I208" s="849">
        <v>168</v>
      </c>
      <c r="J208" s="849">
        <v>4</v>
      </c>
      <c r="K208" s="849">
        <v>672</v>
      </c>
      <c r="L208" s="849">
        <v>1</v>
      </c>
      <c r="M208" s="849">
        <v>168</v>
      </c>
      <c r="N208" s="849">
        <v>5</v>
      </c>
      <c r="O208" s="849">
        <v>840</v>
      </c>
      <c r="P208" s="837">
        <v>1.25</v>
      </c>
      <c r="Q208" s="850">
        <v>168</v>
      </c>
    </row>
    <row r="209" spans="1:17" ht="14.45" customHeight="1" x14ac:dyDescent="0.2">
      <c r="A209" s="831" t="s">
        <v>7443</v>
      </c>
      <c r="B209" s="832" t="s">
        <v>7444</v>
      </c>
      <c r="C209" s="832" t="s">
        <v>6657</v>
      </c>
      <c r="D209" s="832" t="s">
        <v>7657</v>
      </c>
      <c r="E209" s="832" t="s">
        <v>7658</v>
      </c>
      <c r="F209" s="849">
        <v>3</v>
      </c>
      <c r="G209" s="849">
        <v>5067</v>
      </c>
      <c r="H209" s="849">
        <v>2.9964518036664693</v>
      </c>
      <c r="I209" s="849">
        <v>1689</v>
      </c>
      <c r="J209" s="849">
        <v>1</v>
      </c>
      <c r="K209" s="849">
        <v>1691</v>
      </c>
      <c r="L209" s="849">
        <v>1</v>
      </c>
      <c r="M209" s="849">
        <v>1691</v>
      </c>
      <c r="N209" s="849">
        <v>1</v>
      </c>
      <c r="O209" s="849">
        <v>1698</v>
      </c>
      <c r="P209" s="837">
        <v>1.0041395623891189</v>
      </c>
      <c r="Q209" s="850">
        <v>1698</v>
      </c>
    </row>
    <row r="210" spans="1:17" ht="14.45" customHeight="1" x14ac:dyDescent="0.2">
      <c r="A210" s="831" t="s">
        <v>7443</v>
      </c>
      <c r="B210" s="832" t="s">
        <v>7444</v>
      </c>
      <c r="C210" s="832" t="s">
        <v>6657</v>
      </c>
      <c r="D210" s="832" t="s">
        <v>7659</v>
      </c>
      <c r="E210" s="832" t="s">
        <v>7660</v>
      </c>
      <c r="F210" s="849">
        <v>56</v>
      </c>
      <c r="G210" s="849">
        <v>14840</v>
      </c>
      <c r="H210" s="849">
        <v>0.94558429973238178</v>
      </c>
      <c r="I210" s="849">
        <v>265</v>
      </c>
      <c r="J210" s="849">
        <v>59</v>
      </c>
      <c r="K210" s="849">
        <v>15694</v>
      </c>
      <c r="L210" s="849">
        <v>1</v>
      </c>
      <c r="M210" s="849">
        <v>266</v>
      </c>
      <c r="N210" s="849">
        <v>74</v>
      </c>
      <c r="O210" s="849">
        <v>19758</v>
      </c>
      <c r="P210" s="837">
        <v>1.2589524659105391</v>
      </c>
      <c r="Q210" s="850">
        <v>267</v>
      </c>
    </row>
    <row r="211" spans="1:17" ht="14.45" customHeight="1" x14ac:dyDescent="0.2">
      <c r="A211" s="831" t="s">
        <v>7443</v>
      </c>
      <c r="B211" s="832" t="s">
        <v>7444</v>
      </c>
      <c r="C211" s="832" t="s">
        <v>6657</v>
      </c>
      <c r="D211" s="832" t="s">
        <v>7661</v>
      </c>
      <c r="E211" s="832" t="s">
        <v>7662</v>
      </c>
      <c r="F211" s="849">
        <v>4</v>
      </c>
      <c r="G211" s="849">
        <v>508</v>
      </c>
      <c r="H211" s="849">
        <v>4</v>
      </c>
      <c r="I211" s="849">
        <v>127</v>
      </c>
      <c r="J211" s="849">
        <v>1</v>
      </c>
      <c r="K211" s="849">
        <v>127</v>
      </c>
      <c r="L211" s="849">
        <v>1</v>
      </c>
      <c r="M211" s="849">
        <v>127</v>
      </c>
      <c r="N211" s="849">
        <v>3</v>
      </c>
      <c r="O211" s="849">
        <v>381</v>
      </c>
      <c r="P211" s="837">
        <v>3</v>
      </c>
      <c r="Q211" s="850">
        <v>127</v>
      </c>
    </row>
    <row r="212" spans="1:17" ht="14.45" customHeight="1" x14ac:dyDescent="0.2">
      <c r="A212" s="831" t="s">
        <v>7443</v>
      </c>
      <c r="B212" s="832" t="s">
        <v>7444</v>
      </c>
      <c r="C212" s="832" t="s">
        <v>6657</v>
      </c>
      <c r="D212" s="832" t="s">
        <v>7663</v>
      </c>
      <c r="E212" s="832" t="s">
        <v>7664</v>
      </c>
      <c r="F212" s="849">
        <v>34</v>
      </c>
      <c r="G212" s="849">
        <v>782</v>
      </c>
      <c r="H212" s="849">
        <v>1.1333333333333333</v>
      </c>
      <c r="I212" s="849">
        <v>23</v>
      </c>
      <c r="J212" s="849">
        <v>30</v>
      </c>
      <c r="K212" s="849">
        <v>690</v>
      </c>
      <c r="L212" s="849">
        <v>1</v>
      </c>
      <c r="M212" s="849">
        <v>23</v>
      </c>
      <c r="N212" s="849">
        <v>28</v>
      </c>
      <c r="O212" s="849">
        <v>644</v>
      </c>
      <c r="P212" s="837">
        <v>0.93333333333333335</v>
      </c>
      <c r="Q212" s="850">
        <v>23</v>
      </c>
    </row>
    <row r="213" spans="1:17" ht="14.45" customHeight="1" x14ac:dyDescent="0.2">
      <c r="A213" s="831" t="s">
        <v>7443</v>
      </c>
      <c r="B213" s="832" t="s">
        <v>7444</v>
      </c>
      <c r="C213" s="832" t="s">
        <v>6657</v>
      </c>
      <c r="D213" s="832" t="s">
        <v>7665</v>
      </c>
      <c r="E213" s="832" t="s">
        <v>7666</v>
      </c>
      <c r="F213" s="849"/>
      <c r="G213" s="849"/>
      <c r="H213" s="849"/>
      <c r="I213" s="849"/>
      <c r="J213" s="849"/>
      <c r="K213" s="849"/>
      <c r="L213" s="849"/>
      <c r="M213" s="849"/>
      <c r="N213" s="849">
        <v>2</v>
      </c>
      <c r="O213" s="849">
        <v>34</v>
      </c>
      <c r="P213" s="837"/>
      <c r="Q213" s="850">
        <v>17</v>
      </c>
    </row>
    <row r="214" spans="1:17" ht="14.45" customHeight="1" x14ac:dyDescent="0.2">
      <c r="A214" s="831" t="s">
        <v>7443</v>
      </c>
      <c r="B214" s="832" t="s">
        <v>7444</v>
      </c>
      <c r="C214" s="832" t="s">
        <v>6657</v>
      </c>
      <c r="D214" s="832" t="s">
        <v>7667</v>
      </c>
      <c r="E214" s="832" t="s">
        <v>7668</v>
      </c>
      <c r="F214" s="849"/>
      <c r="G214" s="849"/>
      <c r="H214" s="849"/>
      <c r="I214" s="849"/>
      <c r="J214" s="849">
        <v>2</v>
      </c>
      <c r="K214" s="849">
        <v>336</v>
      </c>
      <c r="L214" s="849">
        <v>1</v>
      </c>
      <c r="M214" s="849">
        <v>168</v>
      </c>
      <c r="N214" s="849"/>
      <c r="O214" s="849"/>
      <c r="P214" s="837"/>
      <c r="Q214" s="850"/>
    </row>
    <row r="215" spans="1:17" ht="14.45" customHeight="1" x14ac:dyDescent="0.2">
      <c r="A215" s="831" t="s">
        <v>7443</v>
      </c>
      <c r="B215" s="832" t="s">
        <v>7444</v>
      </c>
      <c r="C215" s="832" t="s">
        <v>6657</v>
      </c>
      <c r="D215" s="832" t="s">
        <v>7669</v>
      </c>
      <c r="E215" s="832" t="s">
        <v>7670</v>
      </c>
      <c r="F215" s="849">
        <v>4</v>
      </c>
      <c r="G215" s="849">
        <v>532</v>
      </c>
      <c r="H215" s="849">
        <v>2</v>
      </c>
      <c r="I215" s="849">
        <v>133</v>
      </c>
      <c r="J215" s="849">
        <v>2</v>
      </c>
      <c r="K215" s="849">
        <v>266</v>
      </c>
      <c r="L215" s="849">
        <v>1</v>
      </c>
      <c r="M215" s="849">
        <v>133</v>
      </c>
      <c r="N215" s="849">
        <v>1</v>
      </c>
      <c r="O215" s="849">
        <v>134</v>
      </c>
      <c r="P215" s="837">
        <v>0.50375939849624063</v>
      </c>
      <c r="Q215" s="850">
        <v>134</v>
      </c>
    </row>
    <row r="216" spans="1:17" ht="14.45" customHeight="1" x14ac:dyDescent="0.2">
      <c r="A216" s="831" t="s">
        <v>7443</v>
      </c>
      <c r="B216" s="832" t="s">
        <v>7444</v>
      </c>
      <c r="C216" s="832" t="s">
        <v>6657</v>
      </c>
      <c r="D216" s="832" t="s">
        <v>7671</v>
      </c>
      <c r="E216" s="832" t="s">
        <v>7672</v>
      </c>
      <c r="F216" s="849">
        <v>53</v>
      </c>
      <c r="G216" s="849">
        <v>34503</v>
      </c>
      <c r="H216" s="849">
        <v>1.5142857142857142</v>
      </c>
      <c r="I216" s="849">
        <v>651</v>
      </c>
      <c r="J216" s="849">
        <v>35</v>
      </c>
      <c r="K216" s="849">
        <v>22785</v>
      </c>
      <c r="L216" s="849">
        <v>1</v>
      </c>
      <c r="M216" s="849">
        <v>651</v>
      </c>
      <c r="N216" s="849">
        <v>48</v>
      </c>
      <c r="O216" s="849">
        <v>31296</v>
      </c>
      <c r="P216" s="837">
        <v>1.3735352205398288</v>
      </c>
      <c r="Q216" s="850">
        <v>652</v>
      </c>
    </row>
    <row r="217" spans="1:17" ht="14.45" customHeight="1" x14ac:dyDescent="0.2">
      <c r="A217" s="831" t="s">
        <v>7443</v>
      </c>
      <c r="B217" s="832" t="s">
        <v>7444</v>
      </c>
      <c r="C217" s="832" t="s">
        <v>6657</v>
      </c>
      <c r="D217" s="832" t="s">
        <v>7673</v>
      </c>
      <c r="E217" s="832" t="s">
        <v>7674</v>
      </c>
      <c r="F217" s="849">
        <v>6</v>
      </c>
      <c r="G217" s="849">
        <v>2664</v>
      </c>
      <c r="H217" s="849">
        <v>0.5</v>
      </c>
      <c r="I217" s="849">
        <v>444</v>
      </c>
      <c r="J217" s="849">
        <v>12</v>
      </c>
      <c r="K217" s="849">
        <v>5328</v>
      </c>
      <c r="L217" s="849">
        <v>1</v>
      </c>
      <c r="M217" s="849">
        <v>444</v>
      </c>
      <c r="N217" s="849">
        <v>9</v>
      </c>
      <c r="O217" s="849">
        <v>4005</v>
      </c>
      <c r="P217" s="837">
        <v>0.75168918918918914</v>
      </c>
      <c r="Q217" s="850">
        <v>445</v>
      </c>
    </row>
    <row r="218" spans="1:17" ht="14.45" customHeight="1" x14ac:dyDescent="0.2">
      <c r="A218" s="831" t="s">
        <v>7443</v>
      </c>
      <c r="B218" s="832" t="s">
        <v>7444</v>
      </c>
      <c r="C218" s="832" t="s">
        <v>6657</v>
      </c>
      <c r="D218" s="832" t="s">
        <v>7675</v>
      </c>
      <c r="E218" s="832" t="s">
        <v>7676</v>
      </c>
      <c r="F218" s="849">
        <v>8</v>
      </c>
      <c r="G218" s="849">
        <v>2352</v>
      </c>
      <c r="H218" s="849">
        <v>1.1389830508474577</v>
      </c>
      <c r="I218" s="849">
        <v>294</v>
      </c>
      <c r="J218" s="849">
        <v>7</v>
      </c>
      <c r="K218" s="849">
        <v>2065</v>
      </c>
      <c r="L218" s="849">
        <v>1</v>
      </c>
      <c r="M218" s="849">
        <v>295</v>
      </c>
      <c r="N218" s="849">
        <v>10</v>
      </c>
      <c r="O218" s="849">
        <v>2960</v>
      </c>
      <c r="P218" s="837">
        <v>1.4334140435835352</v>
      </c>
      <c r="Q218" s="850">
        <v>296</v>
      </c>
    </row>
    <row r="219" spans="1:17" ht="14.45" customHeight="1" x14ac:dyDescent="0.2">
      <c r="A219" s="831" t="s">
        <v>7443</v>
      </c>
      <c r="B219" s="832" t="s">
        <v>7444</v>
      </c>
      <c r="C219" s="832" t="s">
        <v>6657</v>
      </c>
      <c r="D219" s="832" t="s">
        <v>7356</v>
      </c>
      <c r="E219" s="832" t="s">
        <v>7357</v>
      </c>
      <c r="F219" s="849">
        <v>2</v>
      </c>
      <c r="G219" s="849">
        <v>748</v>
      </c>
      <c r="H219" s="849"/>
      <c r="I219" s="849">
        <v>374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5" customHeight="1" x14ac:dyDescent="0.2">
      <c r="A220" s="831" t="s">
        <v>7443</v>
      </c>
      <c r="B220" s="832" t="s">
        <v>7444</v>
      </c>
      <c r="C220" s="832" t="s">
        <v>6657</v>
      </c>
      <c r="D220" s="832" t="s">
        <v>7677</v>
      </c>
      <c r="E220" s="832" t="s">
        <v>7678</v>
      </c>
      <c r="F220" s="849">
        <v>8</v>
      </c>
      <c r="G220" s="849">
        <v>360</v>
      </c>
      <c r="H220" s="849">
        <v>0.66666666666666663</v>
      </c>
      <c r="I220" s="849">
        <v>45</v>
      </c>
      <c r="J220" s="849">
        <v>12</v>
      </c>
      <c r="K220" s="849">
        <v>540</v>
      </c>
      <c r="L220" s="849">
        <v>1</v>
      </c>
      <c r="M220" s="849">
        <v>45</v>
      </c>
      <c r="N220" s="849">
        <v>6</v>
      </c>
      <c r="O220" s="849">
        <v>270</v>
      </c>
      <c r="P220" s="837">
        <v>0.5</v>
      </c>
      <c r="Q220" s="850">
        <v>45</v>
      </c>
    </row>
    <row r="221" spans="1:17" ht="14.45" customHeight="1" x14ac:dyDescent="0.2">
      <c r="A221" s="831" t="s">
        <v>7443</v>
      </c>
      <c r="B221" s="832" t="s">
        <v>7444</v>
      </c>
      <c r="C221" s="832" t="s">
        <v>6657</v>
      </c>
      <c r="D221" s="832" t="s">
        <v>7679</v>
      </c>
      <c r="E221" s="832" t="s">
        <v>7680</v>
      </c>
      <c r="F221" s="849"/>
      <c r="G221" s="849"/>
      <c r="H221" s="849"/>
      <c r="I221" s="849"/>
      <c r="J221" s="849">
        <v>2</v>
      </c>
      <c r="K221" s="849">
        <v>50</v>
      </c>
      <c r="L221" s="849">
        <v>1</v>
      </c>
      <c r="M221" s="849">
        <v>25</v>
      </c>
      <c r="N221" s="849"/>
      <c r="O221" s="849"/>
      <c r="P221" s="837"/>
      <c r="Q221" s="850"/>
    </row>
    <row r="222" spans="1:17" ht="14.45" customHeight="1" x14ac:dyDescent="0.2">
      <c r="A222" s="831" t="s">
        <v>7443</v>
      </c>
      <c r="B222" s="832" t="s">
        <v>7444</v>
      </c>
      <c r="C222" s="832" t="s">
        <v>6657</v>
      </c>
      <c r="D222" s="832" t="s">
        <v>7681</v>
      </c>
      <c r="E222" s="832" t="s">
        <v>7682</v>
      </c>
      <c r="F222" s="849">
        <v>31</v>
      </c>
      <c r="G222" s="849">
        <v>1426</v>
      </c>
      <c r="H222" s="849">
        <v>15.5</v>
      </c>
      <c r="I222" s="849">
        <v>46</v>
      </c>
      <c r="J222" s="849">
        <v>2</v>
      </c>
      <c r="K222" s="849">
        <v>92</v>
      </c>
      <c r="L222" s="849">
        <v>1</v>
      </c>
      <c r="M222" s="849">
        <v>46</v>
      </c>
      <c r="N222" s="849">
        <v>6</v>
      </c>
      <c r="O222" s="849">
        <v>276</v>
      </c>
      <c r="P222" s="837">
        <v>3</v>
      </c>
      <c r="Q222" s="850">
        <v>46</v>
      </c>
    </row>
    <row r="223" spans="1:17" ht="14.45" customHeight="1" x14ac:dyDescent="0.2">
      <c r="A223" s="831" t="s">
        <v>7443</v>
      </c>
      <c r="B223" s="832" t="s">
        <v>7444</v>
      </c>
      <c r="C223" s="832" t="s">
        <v>6657</v>
      </c>
      <c r="D223" s="832" t="s">
        <v>7683</v>
      </c>
      <c r="E223" s="832" t="s">
        <v>7684</v>
      </c>
      <c r="F223" s="849">
        <v>1</v>
      </c>
      <c r="G223" s="849">
        <v>310</v>
      </c>
      <c r="H223" s="849">
        <v>0.14285714285714285</v>
      </c>
      <c r="I223" s="849">
        <v>310</v>
      </c>
      <c r="J223" s="849">
        <v>7</v>
      </c>
      <c r="K223" s="849">
        <v>2170</v>
      </c>
      <c r="L223" s="849">
        <v>1</v>
      </c>
      <c r="M223" s="849">
        <v>310</v>
      </c>
      <c r="N223" s="849">
        <v>6</v>
      </c>
      <c r="O223" s="849">
        <v>1860</v>
      </c>
      <c r="P223" s="837">
        <v>0.8571428571428571</v>
      </c>
      <c r="Q223" s="850">
        <v>310</v>
      </c>
    </row>
    <row r="224" spans="1:17" ht="14.45" customHeight="1" x14ac:dyDescent="0.2">
      <c r="A224" s="831" t="s">
        <v>7443</v>
      </c>
      <c r="B224" s="832" t="s">
        <v>7444</v>
      </c>
      <c r="C224" s="832" t="s">
        <v>6657</v>
      </c>
      <c r="D224" s="832" t="s">
        <v>7685</v>
      </c>
      <c r="E224" s="832" t="s">
        <v>7686</v>
      </c>
      <c r="F224" s="849">
        <v>53</v>
      </c>
      <c r="G224" s="849">
        <v>27984</v>
      </c>
      <c r="H224" s="849">
        <v>1.2045454545454546</v>
      </c>
      <c r="I224" s="849">
        <v>528</v>
      </c>
      <c r="J224" s="849">
        <v>44</v>
      </c>
      <c r="K224" s="849">
        <v>23232</v>
      </c>
      <c r="L224" s="849">
        <v>1</v>
      </c>
      <c r="M224" s="849">
        <v>528</v>
      </c>
      <c r="N224" s="849">
        <v>119</v>
      </c>
      <c r="O224" s="849">
        <v>62951</v>
      </c>
      <c r="P224" s="837">
        <v>2.7096676997245179</v>
      </c>
      <c r="Q224" s="850">
        <v>529</v>
      </c>
    </row>
    <row r="225" spans="1:17" ht="14.45" customHeight="1" x14ac:dyDescent="0.2">
      <c r="A225" s="831" t="s">
        <v>7443</v>
      </c>
      <c r="B225" s="832" t="s">
        <v>7444</v>
      </c>
      <c r="C225" s="832" t="s">
        <v>6657</v>
      </c>
      <c r="D225" s="832" t="s">
        <v>7687</v>
      </c>
      <c r="E225" s="832" t="s">
        <v>7688</v>
      </c>
      <c r="F225" s="849">
        <v>3</v>
      </c>
      <c r="G225" s="849">
        <v>93</v>
      </c>
      <c r="H225" s="849"/>
      <c r="I225" s="849">
        <v>31</v>
      </c>
      <c r="J225" s="849"/>
      <c r="K225" s="849"/>
      <c r="L225" s="849"/>
      <c r="M225" s="849"/>
      <c r="N225" s="849">
        <v>1</v>
      </c>
      <c r="O225" s="849">
        <v>31</v>
      </c>
      <c r="P225" s="837"/>
      <c r="Q225" s="850">
        <v>31</v>
      </c>
    </row>
    <row r="226" spans="1:17" ht="14.45" customHeight="1" x14ac:dyDescent="0.2">
      <c r="A226" s="831" t="s">
        <v>7443</v>
      </c>
      <c r="B226" s="832" t="s">
        <v>7444</v>
      </c>
      <c r="C226" s="832" t="s">
        <v>6657</v>
      </c>
      <c r="D226" s="832" t="s">
        <v>7689</v>
      </c>
      <c r="E226" s="832" t="s">
        <v>7690</v>
      </c>
      <c r="F226" s="849"/>
      <c r="G226" s="849"/>
      <c r="H226" s="849"/>
      <c r="I226" s="849"/>
      <c r="J226" s="849">
        <v>1</v>
      </c>
      <c r="K226" s="849">
        <v>26</v>
      </c>
      <c r="L226" s="849">
        <v>1</v>
      </c>
      <c r="M226" s="849">
        <v>26</v>
      </c>
      <c r="N226" s="849"/>
      <c r="O226" s="849"/>
      <c r="P226" s="837"/>
      <c r="Q226" s="850"/>
    </row>
    <row r="227" spans="1:17" ht="14.45" customHeight="1" x14ac:dyDescent="0.2">
      <c r="A227" s="831" t="s">
        <v>7443</v>
      </c>
      <c r="B227" s="832" t="s">
        <v>7444</v>
      </c>
      <c r="C227" s="832" t="s">
        <v>6657</v>
      </c>
      <c r="D227" s="832" t="s">
        <v>7691</v>
      </c>
      <c r="E227" s="832" t="s">
        <v>7692</v>
      </c>
      <c r="F227" s="849">
        <v>1</v>
      </c>
      <c r="G227" s="849">
        <v>355</v>
      </c>
      <c r="H227" s="849"/>
      <c r="I227" s="849">
        <v>355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5" customHeight="1" x14ac:dyDescent="0.2">
      <c r="A228" s="831" t="s">
        <v>7443</v>
      </c>
      <c r="B228" s="832" t="s">
        <v>7444</v>
      </c>
      <c r="C228" s="832" t="s">
        <v>6657</v>
      </c>
      <c r="D228" s="832" t="s">
        <v>7693</v>
      </c>
      <c r="E228" s="832" t="s">
        <v>7694</v>
      </c>
      <c r="F228" s="849"/>
      <c r="G228" s="849"/>
      <c r="H228" s="849"/>
      <c r="I228" s="849"/>
      <c r="J228" s="849"/>
      <c r="K228" s="849"/>
      <c r="L228" s="849"/>
      <c r="M228" s="849"/>
      <c r="N228" s="849">
        <v>2</v>
      </c>
      <c r="O228" s="849">
        <v>62</v>
      </c>
      <c r="P228" s="837"/>
      <c r="Q228" s="850">
        <v>31</v>
      </c>
    </row>
    <row r="229" spans="1:17" ht="14.45" customHeight="1" x14ac:dyDescent="0.2">
      <c r="A229" s="831" t="s">
        <v>7443</v>
      </c>
      <c r="B229" s="832" t="s">
        <v>7444</v>
      </c>
      <c r="C229" s="832" t="s">
        <v>6657</v>
      </c>
      <c r="D229" s="832" t="s">
        <v>7695</v>
      </c>
      <c r="E229" s="832" t="s">
        <v>7696</v>
      </c>
      <c r="F229" s="849"/>
      <c r="G229" s="849"/>
      <c r="H229" s="849"/>
      <c r="I229" s="849"/>
      <c r="J229" s="849"/>
      <c r="K229" s="849"/>
      <c r="L229" s="849"/>
      <c r="M229" s="849"/>
      <c r="N229" s="849">
        <v>1</v>
      </c>
      <c r="O229" s="849">
        <v>185</v>
      </c>
      <c r="P229" s="837"/>
      <c r="Q229" s="850">
        <v>185</v>
      </c>
    </row>
    <row r="230" spans="1:17" ht="14.45" customHeight="1" x14ac:dyDescent="0.2">
      <c r="A230" s="831" t="s">
        <v>7443</v>
      </c>
      <c r="B230" s="832" t="s">
        <v>7444</v>
      </c>
      <c r="C230" s="832" t="s">
        <v>6657</v>
      </c>
      <c r="D230" s="832" t="s">
        <v>7697</v>
      </c>
      <c r="E230" s="832" t="s">
        <v>7698</v>
      </c>
      <c r="F230" s="849">
        <v>1</v>
      </c>
      <c r="G230" s="849">
        <v>528</v>
      </c>
      <c r="H230" s="849">
        <v>0.5</v>
      </c>
      <c r="I230" s="849">
        <v>528</v>
      </c>
      <c r="J230" s="849">
        <v>2</v>
      </c>
      <c r="K230" s="849">
        <v>1056</v>
      </c>
      <c r="L230" s="849">
        <v>1</v>
      </c>
      <c r="M230" s="849">
        <v>528</v>
      </c>
      <c r="N230" s="849"/>
      <c r="O230" s="849"/>
      <c r="P230" s="837"/>
      <c r="Q230" s="850"/>
    </row>
    <row r="231" spans="1:17" ht="14.45" customHeight="1" x14ac:dyDescent="0.2">
      <c r="A231" s="831" t="s">
        <v>7443</v>
      </c>
      <c r="B231" s="832" t="s">
        <v>7444</v>
      </c>
      <c r="C231" s="832" t="s">
        <v>6657</v>
      </c>
      <c r="D231" s="832" t="s">
        <v>7699</v>
      </c>
      <c r="E231" s="832" t="s">
        <v>7700</v>
      </c>
      <c r="F231" s="849"/>
      <c r="G231" s="849"/>
      <c r="H231" s="849"/>
      <c r="I231" s="849"/>
      <c r="J231" s="849"/>
      <c r="K231" s="849"/>
      <c r="L231" s="849"/>
      <c r="M231" s="849"/>
      <c r="N231" s="849">
        <v>1</v>
      </c>
      <c r="O231" s="849">
        <v>1775</v>
      </c>
      <c r="P231" s="837"/>
      <c r="Q231" s="850">
        <v>1775</v>
      </c>
    </row>
    <row r="232" spans="1:17" ht="14.45" customHeight="1" x14ac:dyDescent="0.2">
      <c r="A232" s="831" t="s">
        <v>7443</v>
      </c>
      <c r="B232" s="832" t="s">
        <v>7444</v>
      </c>
      <c r="C232" s="832" t="s">
        <v>6657</v>
      </c>
      <c r="D232" s="832" t="s">
        <v>7701</v>
      </c>
      <c r="E232" s="832" t="s">
        <v>7702</v>
      </c>
      <c r="F232" s="849">
        <v>4</v>
      </c>
      <c r="G232" s="849">
        <v>1628</v>
      </c>
      <c r="H232" s="849">
        <v>0.5714285714285714</v>
      </c>
      <c r="I232" s="849">
        <v>407</v>
      </c>
      <c r="J232" s="849">
        <v>7</v>
      </c>
      <c r="K232" s="849">
        <v>2849</v>
      </c>
      <c r="L232" s="849">
        <v>1</v>
      </c>
      <c r="M232" s="849">
        <v>407</v>
      </c>
      <c r="N232" s="849">
        <v>9</v>
      </c>
      <c r="O232" s="849">
        <v>3672</v>
      </c>
      <c r="P232" s="837">
        <v>1.2888732888732888</v>
      </c>
      <c r="Q232" s="850">
        <v>408</v>
      </c>
    </row>
    <row r="233" spans="1:17" ht="14.45" customHeight="1" x14ac:dyDescent="0.2">
      <c r="A233" s="831" t="s">
        <v>7443</v>
      </c>
      <c r="B233" s="832" t="s">
        <v>7444</v>
      </c>
      <c r="C233" s="832" t="s">
        <v>6657</v>
      </c>
      <c r="D233" s="832" t="s">
        <v>7703</v>
      </c>
      <c r="E233" s="832" t="s">
        <v>7704</v>
      </c>
      <c r="F233" s="849"/>
      <c r="G233" s="849"/>
      <c r="H233" s="849"/>
      <c r="I233" s="849"/>
      <c r="J233" s="849">
        <v>1</v>
      </c>
      <c r="K233" s="849">
        <v>805</v>
      </c>
      <c r="L233" s="849">
        <v>1</v>
      </c>
      <c r="M233" s="849">
        <v>805</v>
      </c>
      <c r="N233" s="849"/>
      <c r="O233" s="849"/>
      <c r="P233" s="837"/>
      <c r="Q233" s="850"/>
    </row>
    <row r="234" spans="1:17" ht="14.45" customHeight="1" x14ac:dyDescent="0.2">
      <c r="A234" s="831" t="s">
        <v>7443</v>
      </c>
      <c r="B234" s="832" t="s">
        <v>7444</v>
      </c>
      <c r="C234" s="832" t="s">
        <v>6657</v>
      </c>
      <c r="D234" s="832" t="s">
        <v>7705</v>
      </c>
      <c r="E234" s="832" t="s">
        <v>7706</v>
      </c>
      <c r="F234" s="849">
        <v>2</v>
      </c>
      <c r="G234" s="849">
        <v>380</v>
      </c>
      <c r="H234" s="849">
        <v>0.5</v>
      </c>
      <c r="I234" s="849">
        <v>190</v>
      </c>
      <c r="J234" s="849">
        <v>4</v>
      </c>
      <c r="K234" s="849">
        <v>760</v>
      </c>
      <c r="L234" s="849">
        <v>1</v>
      </c>
      <c r="M234" s="849">
        <v>190</v>
      </c>
      <c r="N234" s="849">
        <v>3</v>
      </c>
      <c r="O234" s="849">
        <v>570</v>
      </c>
      <c r="P234" s="837">
        <v>0.75</v>
      </c>
      <c r="Q234" s="850">
        <v>190</v>
      </c>
    </row>
    <row r="235" spans="1:17" ht="14.45" customHeight="1" x14ac:dyDescent="0.2">
      <c r="A235" s="831" t="s">
        <v>7443</v>
      </c>
      <c r="B235" s="832" t="s">
        <v>7444</v>
      </c>
      <c r="C235" s="832" t="s">
        <v>6657</v>
      </c>
      <c r="D235" s="832" t="s">
        <v>7707</v>
      </c>
      <c r="E235" s="832" t="s">
        <v>7708</v>
      </c>
      <c r="F235" s="849"/>
      <c r="G235" s="849"/>
      <c r="H235" s="849"/>
      <c r="I235" s="849"/>
      <c r="J235" s="849">
        <v>1</v>
      </c>
      <c r="K235" s="849">
        <v>274</v>
      </c>
      <c r="L235" s="849">
        <v>1</v>
      </c>
      <c r="M235" s="849">
        <v>274</v>
      </c>
      <c r="N235" s="849"/>
      <c r="O235" s="849"/>
      <c r="P235" s="837"/>
      <c r="Q235" s="850"/>
    </row>
    <row r="236" spans="1:17" ht="14.45" customHeight="1" x14ac:dyDescent="0.2">
      <c r="A236" s="831" t="s">
        <v>7443</v>
      </c>
      <c r="B236" s="832" t="s">
        <v>7444</v>
      </c>
      <c r="C236" s="832" t="s">
        <v>6657</v>
      </c>
      <c r="D236" s="832" t="s">
        <v>7709</v>
      </c>
      <c r="E236" s="832" t="s">
        <v>7710</v>
      </c>
      <c r="F236" s="849">
        <v>7</v>
      </c>
      <c r="G236" s="849">
        <v>931</v>
      </c>
      <c r="H236" s="849">
        <v>2.3333333333333335</v>
      </c>
      <c r="I236" s="849">
        <v>133</v>
      </c>
      <c r="J236" s="849">
        <v>3</v>
      </c>
      <c r="K236" s="849">
        <v>399</v>
      </c>
      <c r="L236" s="849">
        <v>1</v>
      </c>
      <c r="M236" s="849">
        <v>133</v>
      </c>
      <c r="N236" s="849">
        <v>2</v>
      </c>
      <c r="O236" s="849">
        <v>266</v>
      </c>
      <c r="P236" s="837">
        <v>0.66666666666666663</v>
      </c>
      <c r="Q236" s="850">
        <v>133</v>
      </c>
    </row>
    <row r="237" spans="1:17" ht="14.45" customHeight="1" x14ac:dyDescent="0.2">
      <c r="A237" s="831" t="s">
        <v>7443</v>
      </c>
      <c r="B237" s="832" t="s">
        <v>7444</v>
      </c>
      <c r="C237" s="832" t="s">
        <v>6657</v>
      </c>
      <c r="D237" s="832" t="s">
        <v>7711</v>
      </c>
      <c r="E237" s="832" t="s">
        <v>7712</v>
      </c>
      <c r="F237" s="849">
        <v>2293</v>
      </c>
      <c r="G237" s="849">
        <v>84841</v>
      </c>
      <c r="H237" s="849">
        <v>1.0105773468488322</v>
      </c>
      <c r="I237" s="849">
        <v>37</v>
      </c>
      <c r="J237" s="849">
        <v>2269</v>
      </c>
      <c r="K237" s="849">
        <v>83953</v>
      </c>
      <c r="L237" s="849">
        <v>1</v>
      </c>
      <c r="M237" s="849">
        <v>37</v>
      </c>
      <c r="N237" s="849">
        <v>2088</v>
      </c>
      <c r="O237" s="849">
        <v>77256</v>
      </c>
      <c r="P237" s="837">
        <v>0.92022917584839137</v>
      </c>
      <c r="Q237" s="850">
        <v>37</v>
      </c>
    </row>
    <row r="238" spans="1:17" ht="14.45" customHeight="1" x14ac:dyDescent="0.2">
      <c r="A238" s="831" t="s">
        <v>7443</v>
      </c>
      <c r="B238" s="832" t="s">
        <v>7444</v>
      </c>
      <c r="C238" s="832" t="s">
        <v>6657</v>
      </c>
      <c r="D238" s="832" t="s">
        <v>7713</v>
      </c>
      <c r="E238" s="832" t="s">
        <v>7714</v>
      </c>
      <c r="F238" s="849">
        <v>1</v>
      </c>
      <c r="G238" s="849">
        <v>171</v>
      </c>
      <c r="H238" s="849"/>
      <c r="I238" s="849">
        <v>171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5" customHeight="1" x14ac:dyDescent="0.2">
      <c r="A239" s="831" t="s">
        <v>7443</v>
      </c>
      <c r="B239" s="832" t="s">
        <v>7444</v>
      </c>
      <c r="C239" s="832" t="s">
        <v>6657</v>
      </c>
      <c r="D239" s="832" t="s">
        <v>7715</v>
      </c>
      <c r="E239" s="832" t="s">
        <v>7716</v>
      </c>
      <c r="F239" s="849">
        <v>39</v>
      </c>
      <c r="G239" s="849">
        <v>9048</v>
      </c>
      <c r="H239" s="849">
        <v>0.68328047122791125</v>
      </c>
      <c r="I239" s="849">
        <v>232</v>
      </c>
      <c r="J239" s="849">
        <v>57</v>
      </c>
      <c r="K239" s="849">
        <v>13242</v>
      </c>
      <c r="L239" s="849">
        <v>1</v>
      </c>
      <c r="M239" s="849">
        <v>232.31578947368422</v>
      </c>
      <c r="N239" s="849">
        <v>60</v>
      </c>
      <c r="O239" s="849">
        <v>13980</v>
      </c>
      <c r="P239" s="837">
        <v>1.0557317625736293</v>
      </c>
      <c r="Q239" s="850">
        <v>233</v>
      </c>
    </row>
    <row r="240" spans="1:17" ht="14.45" customHeight="1" x14ac:dyDescent="0.2">
      <c r="A240" s="831" t="s">
        <v>7443</v>
      </c>
      <c r="B240" s="832" t="s">
        <v>7444</v>
      </c>
      <c r="C240" s="832" t="s">
        <v>6657</v>
      </c>
      <c r="D240" s="832" t="s">
        <v>7717</v>
      </c>
      <c r="E240" s="832" t="s">
        <v>7718</v>
      </c>
      <c r="F240" s="849">
        <v>2</v>
      </c>
      <c r="G240" s="849">
        <v>1670</v>
      </c>
      <c r="H240" s="849"/>
      <c r="I240" s="849">
        <v>835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5" customHeight="1" x14ac:dyDescent="0.2">
      <c r="A241" s="831" t="s">
        <v>7443</v>
      </c>
      <c r="B241" s="832" t="s">
        <v>7444</v>
      </c>
      <c r="C241" s="832" t="s">
        <v>6657</v>
      </c>
      <c r="D241" s="832" t="s">
        <v>7719</v>
      </c>
      <c r="E241" s="832" t="s">
        <v>7720</v>
      </c>
      <c r="F241" s="849">
        <v>64</v>
      </c>
      <c r="G241" s="849">
        <v>5952</v>
      </c>
      <c r="H241" s="849">
        <v>1.1851851851851851</v>
      </c>
      <c r="I241" s="849">
        <v>93</v>
      </c>
      <c r="J241" s="849">
        <v>54</v>
      </c>
      <c r="K241" s="849">
        <v>5022</v>
      </c>
      <c r="L241" s="849">
        <v>1</v>
      </c>
      <c r="M241" s="849">
        <v>93</v>
      </c>
      <c r="N241" s="849">
        <v>54</v>
      </c>
      <c r="O241" s="849">
        <v>5076</v>
      </c>
      <c r="P241" s="837">
        <v>1.010752688172043</v>
      </c>
      <c r="Q241" s="850">
        <v>94</v>
      </c>
    </row>
    <row r="242" spans="1:17" ht="14.45" customHeight="1" x14ac:dyDescent="0.2">
      <c r="A242" s="831" t="s">
        <v>7443</v>
      </c>
      <c r="B242" s="832" t="s">
        <v>7444</v>
      </c>
      <c r="C242" s="832" t="s">
        <v>6657</v>
      </c>
      <c r="D242" s="832" t="s">
        <v>7721</v>
      </c>
      <c r="E242" s="832" t="s">
        <v>7722</v>
      </c>
      <c r="F242" s="849">
        <v>1</v>
      </c>
      <c r="G242" s="849">
        <v>93</v>
      </c>
      <c r="H242" s="849">
        <v>1</v>
      </c>
      <c r="I242" s="849">
        <v>93</v>
      </c>
      <c r="J242" s="849">
        <v>1</v>
      </c>
      <c r="K242" s="849">
        <v>93</v>
      </c>
      <c r="L242" s="849">
        <v>1</v>
      </c>
      <c r="M242" s="849">
        <v>93</v>
      </c>
      <c r="N242" s="849"/>
      <c r="O242" s="849"/>
      <c r="P242" s="837"/>
      <c r="Q242" s="850"/>
    </row>
    <row r="243" spans="1:17" ht="14.45" customHeight="1" x14ac:dyDescent="0.2">
      <c r="A243" s="831" t="s">
        <v>7443</v>
      </c>
      <c r="B243" s="832" t="s">
        <v>7444</v>
      </c>
      <c r="C243" s="832" t="s">
        <v>6657</v>
      </c>
      <c r="D243" s="832" t="s">
        <v>7723</v>
      </c>
      <c r="E243" s="832" t="s">
        <v>7724</v>
      </c>
      <c r="F243" s="849"/>
      <c r="G243" s="849"/>
      <c r="H243" s="849"/>
      <c r="I243" s="849"/>
      <c r="J243" s="849">
        <v>15</v>
      </c>
      <c r="K243" s="849">
        <v>5931</v>
      </c>
      <c r="L243" s="849">
        <v>1</v>
      </c>
      <c r="M243" s="849">
        <v>395.4</v>
      </c>
      <c r="N243" s="849">
        <v>33</v>
      </c>
      <c r="O243" s="849">
        <v>13068</v>
      </c>
      <c r="P243" s="837">
        <v>2.2033383915022764</v>
      </c>
      <c r="Q243" s="850">
        <v>396</v>
      </c>
    </row>
    <row r="244" spans="1:17" ht="14.45" customHeight="1" x14ac:dyDescent="0.2">
      <c r="A244" s="831" t="s">
        <v>7443</v>
      </c>
      <c r="B244" s="832" t="s">
        <v>7444</v>
      </c>
      <c r="C244" s="832" t="s">
        <v>6657</v>
      </c>
      <c r="D244" s="832" t="s">
        <v>7725</v>
      </c>
      <c r="E244" s="832" t="s">
        <v>7726</v>
      </c>
      <c r="F244" s="849"/>
      <c r="G244" s="849"/>
      <c r="H244" s="849"/>
      <c r="I244" s="849"/>
      <c r="J244" s="849"/>
      <c r="K244" s="849"/>
      <c r="L244" s="849"/>
      <c r="M244" s="849"/>
      <c r="N244" s="849">
        <v>11</v>
      </c>
      <c r="O244" s="849">
        <v>5863</v>
      </c>
      <c r="P244" s="837"/>
      <c r="Q244" s="850">
        <v>533</v>
      </c>
    </row>
    <row r="245" spans="1:17" ht="14.45" customHeight="1" x14ac:dyDescent="0.2">
      <c r="A245" s="831" t="s">
        <v>7443</v>
      </c>
      <c r="B245" s="832" t="s">
        <v>7727</v>
      </c>
      <c r="C245" s="832" t="s">
        <v>6657</v>
      </c>
      <c r="D245" s="832" t="s">
        <v>7728</v>
      </c>
      <c r="E245" s="832" t="s">
        <v>7729</v>
      </c>
      <c r="F245" s="849"/>
      <c r="G245" s="849"/>
      <c r="H245" s="849"/>
      <c r="I245" s="849"/>
      <c r="J245" s="849">
        <v>3</v>
      </c>
      <c r="K245" s="849">
        <v>3114</v>
      </c>
      <c r="L245" s="849">
        <v>1</v>
      </c>
      <c r="M245" s="849">
        <v>1038</v>
      </c>
      <c r="N245" s="849">
        <v>4</v>
      </c>
      <c r="O245" s="849">
        <v>4156</v>
      </c>
      <c r="P245" s="837">
        <v>1.3346178548490688</v>
      </c>
      <c r="Q245" s="850">
        <v>1039</v>
      </c>
    </row>
    <row r="246" spans="1:17" ht="14.45" customHeight="1" x14ac:dyDescent="0.2">
      <c r="A246" s="831" t="s">
        <v>7730</v>
      </c>
      <c r="B246" s="832" t="s">
        <v>7042</v>
      </c>
      <c r="C246" s="832" t="s">
        <v>6368</v>
      </c>
      <c r="D246" s="832" t="s">
        <v>7731</v>
      </c>
      <c r="E246" s="832" t="s">
        <v>7732</v>
      </c>
      <c r="F246" s="849">
        <v>1</v>
      </c>
      <c r="G246" s="849">
        <v>855.64</v>
      </c>
      <c r="H246" s="849"/>
      <c r="I246" s="849">
        <v>855.64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5" customHeight="1" x14ac:dyDescent="0.2">
      <c r="A247" s="831" t="s">
        <v>7730</v>
      </c>
      <c r="B247" s="832" t="s">
        <v>7042</v>
      </c>
      <c r="C247" s="832" t="s">
        <v>6368</v>
      </c>
      <c r="D247" s="832" t="s">
        <v>7733</v>
      </c>
      <c r="E247" s="832" t="s">
        <v>7732</v>
      </c>
      <c r="F247" s="849">
        <v>1</v>
      </c>
      <c r="G247" s="849">
        <v>1711.26</v>
      </c>
      <c r="H247" s="849"/>
      <c r="I247" s="849">
        <v>1711.26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5" customHeight="1" x14ac:dyDescent="0.2">
      <c r="A248" s="831" t="s">
        <v>7730</v>
      </c>
      <c r="B248" s="832" t="s">
        <v>7042</v>
      </c>
      <c r="C248" s="832" t="s">
        <v>6368</v>
      </c>
      <c r="D248" s="832" t="s">
        <v>7734</v>
      </c>
      <c r="E248" s="832" t="s">
        <v>7735</v>
      </c>
      <c r="F248" s="849">
        <v>0.5</v>
      </c>
      <c r="G248" s="849">
        <v>1354.02</v>
      </c>
      <c r="H248" s="849">
        <v>0.37875532879057433</v>
      </c>
      <c r="I248" s="849">
        <v>2708.04</v>
      </c>
      <c r="J248" s="849">
        <v>1.38</v>
      </c>
      <c r="K248" s="849">
        <v>3574.92</v>
      </c>
      <c r="L248" s="849">
        <v>1</v>
      </c>
      <c r="M248" s="849">
        <v>2590.521739130435</v>
      </c>
      <c r="N248" s="849"/>
      <c r="O248" s="849"/>
      <c r="P248" s="837"/>
      <c r="Q248" s="850"/>
    </row>
    <row r="249" spans="1:17" ht="14.45" customHeight="1" x14ac:dyDescent="0.2">
      <c r="A249" s="831" t="s">
        <v>7730</v>
      </c>
      <c r="B249" s="832" t="s">
        <v>7042</v>
      </c>
      <c r="C249" s="832" t="s">
        <v>6368</v>
      </c>
      <c r="D249" s="832" t="s">
        <v>7736</v>
      </c>
      <c r="E249" s="832" t="s">
        <v>7735</v>
      </c>
      <c r="F249" s="849">
        <v>1.8</v>
      </c>
      <c r="G249" s="849">
        <v>12186.18</v>
      </c>
      <c r="H249" s="849">
        <v>1.3440412404790214</v>
      </c>
      <c r="I249" s="849">
        <v>6770.1</v>
      </c>
      <c r="J249" s="849">
        <v>1.4</v>
      </c>
      <c r="K249" s="849">
        <v>9066.82</v>
      </c>
      <c r="L249" s="849">
        <v>1</v>
      </c>
      <c r="M249" s="849">
        <v>6476.3</v>
      </c>
      <c r="N249" s="849"/>
      <c r="O249" s="849"/>
      <c r="P249" s="837"/>
      <c r="Q249" s="850"/>
    </row>
    <row r="250" spans="1:17" ht="14.45" customHeight="1" x14ac:dyDescent="0.2">
      <c r="A250" s="831" t="s">
        <v>7730</v>
      </c>
      <c r="B250" s="832" t="s">
        <v>7042</v>
      </c>
      <c r="C250" s="832" t="s">
        <v>6368</v>
      </c>
      <c r="D250" s="832" t="s">
        <v>7737</v>
      </c>
      <c r="E250" s="832" t="s">
        <v>7738</v>
      </c>
      <c r="F250" s="849">
        <v>0.46</v>
      </c>
      <c r="G250" s="849">
        <v>2274.15</v>
      </c>
      <c r="H250" s="849">
        <v>4.6304440779427036</v>
      </c>
      <c r="I250" s="849">
        <v>4943.804347826087</v>
      </c>
      <c r="J250" s="849">
        <v>0.1</v>
      </c>
      <c r="K250" s="849">
        <v>491.13</v>
      </c>
      <c r="L250" s="849">
        <v>1</v>
      </c>
      <c r="M250" s="849">
        <v>4911.2999999999993</v>
      </c>
      <c r="N250" s="849">
        <v>0.32</v>
      </c>
      <c r="O250" s="849">
        <v>1556.2000000000003</v>
      </c>
      <c r="P250" s="837">
        <v>3.1686111620141313</v>
      </c>
      <c r="Q250" s="850">
        <v>4863.1250000000009</v>
      </c>
    </row>
    <row r="251" spans="1:17" ht="14.45" customHeight="1" x14ac:dyDescent="0.2">
      <c r="A251" s="831" t="s">
        <v>7730</v>
      </c>
      <c r="B251" s="832" t="s">
        <v>7042</v>
      </c>
      <c r="C251" s="832" t="s">
        <v>6368</v>
      </c>
      <c r="D251" s="832" t="s">
        <v>7739</v>
      </c>
      <c r="E251" s="832" t="s">
        <v>7740</v>
      </c>
      <c r="F251" s="849">
        <v>4.3</v>
      </c>
      <c r="G251" s="849">
        <v>4320.7299999999996</v>
      </c>
      <c r="H251" s="849"/>
      <c r="I251" s="849">
        <v>1004.8209302325581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5" customHeight="1" x14ac:dyDescent="0.2">
      <c r="A252" s="831" t="s">
        <v>7730</v>
      </c>
      <c r="B252" s="832" t="s">
        <v>7042</v>
      </c>
      <c r="C252" s="832" t="s">
        <v>6368</v>
      </c>
      <c r="D252" s="832" t="s">
        <v>7741</v>
      </c>
      <c r="E252" s="832" t="s">
        <v>7738</v>
      </c>
      <c r="F252" s="849">
        <v>2.7299999999999995</v>
      </c>
      <c r="G252" s="849">
        <v>26993.320000000003</v>
      </c>
      <c r="H252" s="849">
        <v>1.2277112981939082</v>
      </c>
      <c r="I252" s="849">
        <v>9887.6630036630067</v>
      </c>
      <c r="J252" s="849">
        <v>2.31</v>
      </c>
      <c r="K252" s="849">
        <v>21986.7</v>
      </c>
      <c r="L252" s="849">
        <v>1</v>
      </c>
      <c r="M252" s="849">
        <v>9518.0519480519488</v>
      </c>
      <c r="N252" s="849">
        <v>2.8599999999999994</v>
      </c>
      <c r="O252" s="849">
        <v>25022.6</v>
      </c>
      <c r="P252" s="837">
        <v>1.1380789295346732</v>
      </c>
      <c r="Q252" s="850">
        <v>8749.1608391608406</v>
      </c>
    </row>
    <row r="253" spans="1:17" ht="14.45" customHeight="1" x14ac:dyDescent="0.2">
      <c r="A253" s="831" t="s">
        <v>7730</v>
      </c>
      <c r="B253" s="832" t="s">
        <v>7042</v>
      </c>
      <c r="C253" s="832" t="s">
        <v>6368</v>
      </c>
      <c r="D253" s="832" t="s">
        <v>7742</v>
      </c>
      <c r="E253" s="832" t="s">
        <v>7743</v>
      </c>
      <c r="F253" s="849">
        <v>3</v>
      </c>
      <c r="G253" s="849">
        <v>15569.4</v>
      </c>
      <c r="H253" s="849">
        <v>0.75071602842898055</v>
      </c>
      <c r="I253" s="849">
        <v>5189.8</v>
      </c>
      <c r="J253" s="849">
        <v>4</v>
      </c>
      <c r="K253" s="849">
        <v>20739.400000000001</v>
      </c>
      <c r="L253" s="849">
        <v>1</v>
      </c>
      <c r="M253" s="849">
        <v>5184.8500000000004</v>
      </c>
      <c r="N253" s="849">
        <v>6</v>
      </c>
      <c r="O253" s="849">
        <v>31060.98</v>
      </c>
      <c r="P253" s="837">
        <v>1.497679778585687</v>
      </c>
      <c r="Q253" s="850">
        <v>5176.83</v>
      </c>
    </row>
    <row r="254" spans="1:17" ht="14.45" customHeight="1" x14ac:dyDescent="0.2">
      <c r="A254" s="831" t="s">
        <v>7730</v>
      </c>
      <c r="B254" s="832" t="s">
        <v>7042</v>
      </c>
      <c r="C254" s="832" t="s">
        <v>6368</v>
      </c>
      <c r="D254" s="832" t="s">
        <v>7744</v>
      </c>
      <c r="E254" s="832" t="s">
        <v>7745</v>
      </c>
      <c r="F254" s="849">
        <v>3.5</v>
      </c>
      <c r="G254" s="849">
        <v>2952.11</v>
      </c>
      <c r="H254" s="849">
        <v>0.30433151105480133</v>
      </c>
      <c r="I254" s="849">
        <v>843.46</v>
      </c>
      <c r="J254" s="849">
        <v>12</v>
      </c>
      <c r="K254" s="849">
        <v>9700.3100000000013</v>
      </c>
      <c r="L254" s="849">
        <v>1</v>
      </c>
      <c r="M254" s="849">
        <v>808.35916666666674</v>
      </c>
      <c r="N254" s="849">
        <v>4</v>
      </c>
      <c r="O254" s="849">
        <v>2068</v>
      </c>
      <c r="P254" s="837">
        <v>0.21318906302994436</v>
      </c>
      <c r="Q254" s="850">
        <v>517</v>
      </c>
    </row>
    <row r="255" spans="1:17" ht="14.45" customHeight="1" x14ac:dyDescent="0.2">
      <c r="A255" s="831" t="s">
        <v>7730</v>
      </c>
      <c r="B255" s="832" t="s">
        <v>7042</v>
      </c>
      <c r="C255" s="832" t="s">
        <v>6368</v>
      </c>
      <c r="D255" s="832" t="s">
        <v>6896</v>
      </c>
      <c r="E255" s="832" t="s">
        <v>6897</v>
      </c>
      <c r="F255" s="849">
        <v>1.2000000000000002</v>
      </c>
      <c r="G255" s="849">
        <v>5434.36</v>
      </c>
      <c r="H255" s="849">
        <v>8.7833718543420982</v>
      </c>
      <c r="I255" s="849">
        <v>4528.6333333333323</v>
      </c>
      <c r="J255" s="849">
        <v>0.2</v>
      </c>
      <c r="K255" s="849">
        <v>618.71</v>
      </c>
      <c r="L255" s="849">
        <v>1</v>
      </c>
      <c r="M255" s="849">
        <v>3093.55</v>
      </c>
      <c r="N255" s="849"/>
      <c r="O255" s="849"/>
      <c r="P255" s="837"/>
      <c r="Q255" s="850"/>
    </row>
    <row r="256" spans="1:17" ht="14.45" customHeight="1" x14ac:dyDescent="0.2">
      <c r="A256" s="831" t="s">
        <v>7730</v>
      </c>
      <c r="B256" s="832" t="s">
        <v>7042</v>
      </c>
      <c r="C256" s="832" t="s">
        <v>6368</v>
      </c>
      <c r="D256" s="832" t="s">
        <v>7746</v>
      </c>
      <c r="E256" s="832" t="s">
        <v>6897</v>
      </c>
      <c r="F256" s="849">
        <v>0.31</v>
      </c>
      <c r="G256" s="849">
        <v>2819.5</v>
      </c>
      <c r="H256" s="849"/>
      <c r="I256" s="849">
        <v>9095.1612903225814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7730</v>
      </c>
      <c r="B257" s="832" t="s">
        <v>7042</v>
      </c>
      <c r="C257" s="832" t="s">
        <v>6368</v>
      </c>
      <c r="D257" s="832" t="s">
        <v>7747</v>
      </c>
      <c r="E257" s="832" t="s">
        <v>7748</v>
      </c>
      <c r="F257" s="849">
        <v>1.0999999999999999</v>
      </c>
      <c r="G257" s="849">
        <v>2144.2300000000005</v>
      </c>
      <c r="H257" s="849">
        <v>3.6666666666666679</v>
      </c>
      <c r="I257" s="849">
        <v>1949.3000000000006</v>
      </c>
      <c r="J257" s="849">
        <v>0.30000000000000004</v>
      </c>
      <c r="K257" s="849">
        <v>584.79</v>
      </c>
      <c r="L257" s="849">
        <v>1</v>
      </c>
      <c r="M257" s="849">
        <v>1949.2999999999995</v>
      </c>
      <c r="N257" s="849"/>
      <c r="O257" s="849"/>
      <c r="P257" s="837"/>
      <c r="Q257" s="850"/>
    </row>
    <row r="258" spans="1:17" ht="14.45" customHeight="1" x14ac:dyDescent="0.2">
      <c r="A258" s="831" t="s">
        <v>7730</v>
      </c>
      <c r="B258" s="832" t="s">
        <v>7042</v>
      </c>
      <c r="C258" s="832" t="s">
        <v>6368</v>
      </c>
      <c r="D258" s="832" t="s">
        <v>7293</v>
      </c>
      <c r="E258" s="832" t="s">
        <v>6897</v>
      </c>
      <c r="F258" s="849">
        <v>10.95</v>
      </c>
      <c r="G258" s="849">
        <v>19918.41</v>
      </c>
      <c r="H258" s="849">
        <v>1.245193245412672</v>
      </c>
      <c r="I258" s="849">
        <v>1819.032876712329</v>
      </c>
      <c r="J258" s="849">
        <v>11.96</v>
      </c>
      <c r="K258" s="849">
        <v>15996.24</v>
      </c>
      <c r="L258" s="849">
        <v>1</v>
      </c>
      <c r="M258" s="849">
        <v>1337.478260869565</v>
      </c>
      <c r="N258" s="849"/>
      <c r="O258" s="849"/>
      <c r="P258" s="837"/>
      <c r="Q258" s="850"/>
    </row>
    <row r="259" spans="1:17" ht="14.45" customHeight="1" x14ac:dyDescent="0.2">
      <c r="A259" s="831" t="s">
        <v>7730</v>
      </c>
      <c r="B259" s="832" t="s">
        <v>7042</v>
      </c>
      <c r="C259" s="832" t="s">
        <v>6368</v>
      </c>
      <c r="D259" s="832" t="s">
        <v>7749</v>
      </c>
      <c r="E259" s="832" t="s">
        <v>7750</v>
      </c>
      <c r="F259" s="849">
        <v>1.28</v>
      </c>
      <c r="G259" s="849">
        <v>662.53</v>
      </c>
      <c r="H259" s="849">
        <v>0.9573717902403075</v>
      </c>
      <c r="I259" s="849">
        <v>517.6015625</v>
      </c>
      <c r="J259" s="849">
        <v>1.5899999999999996</v>
      </c>
      <c r="K259" s="849">
        <v>692.03</v>
      </c>
      <c r="L259" s="849">
        <v>1</v>
      </c>
      <c r="M259" s="849">
        <v>435.23899371069189</v>
      </c>
      <c r="N259" s="849">
        <v>0.98000000000000009</v>
      </c>
      <c r="O259" s="849">
        <v>465.86999999999995</v>
      </c>
      <c r="P259" s="837">
        <v>0.67319335866942176</v>
      </c>
      <c r="Q259" s="850">
        <v>475.37755102040808</v>
      </c>
    </row>
    <row r="260" spans="1:17" ht="14.45" customHeight="1" x14ac:dyDescent="0.2">
      <c r="A260" s="831" t="s">
        <v>7730</v>
      </c>
      <c r="B260" s="832" t="s">
        <v>7042</v>
      </c>
      <c r="C260" s="832" t="s">
        <v>6368</v>
      </c>
      <c r="D260" s="832" t="s">
        <v>7294</v>
      </c>
      <c r="E260" s="832" t="s">
        <v>7295</v>
      </c>
      <c r="F260" s="849">
        <v>1.3</v>
      </c>
      <c r="G260" s="849">
        <v>1174.94</v>
      </c>
      <c r="H260" s="849">
        <v>1.0593347939375908</v>
      </c>
      <c r="I260" s="849">
        <v>903.8</v>
      </c>
      <c r="J260" s="849">
        <v>1.35</v>
      </c>
      <c r="K260" s="849">
        <v>1109.1300000000001</v>
      </c>
      <c r="L260" s="849">
        <v>1</v>
      </c>
      <c r="M260" s="849">
        <v>821.57777777777778</v>
      </c>
      <c r="N260" s="849">
        <v>1.3</v>
      </c>
      <c r="O260" s="849">
        <v>934.19999999999993</v>
      </c>
      <c r="P260" s="837">
        <v>0.84228178842876833</v>
      </c>
      <c r="Q260" s="850">
        <v>718.61538461538453</v>
      </c>
    </row>
    <row r="261" spans="1:17" ht="14.45" customHeight="1" x14ac:dyDescent="0.2">
      <c r="A261" s="831" t="s">
        <v>7730</v>
      </c>
      <c r="B261" s="832" t="s">
        <v>7042</v>
      </c>
      <c r="C261" s="832" t="s">
        <v>6368</v>
      </c>
      <c r="D261" s="832" t="s">
        <v>7751</v>
      </c>
      <c r="E261" s="832" t="s">
        <v>6897</v>
      </c>
      <c r="F261" s="849">
        <v>0.85000000000000009</v>
      </c>
      <c r="G261" s="849">
        <v>28886.199999999997</v>
      </c>
      <c r="H261" s="849">
        <v>1.2917411598669541</v>
      </c>
      <c r="I261" s="849">
        <v>33983.76470588235</v>
      </c>
      <c r="J261" s="849">
        <v>0.78</v>
      </c>
      <c r="K261" s="849">
        <v>22362.219999999998</v>
      </c>
      <c r="L261" s="849">
        <v>1</v>
      </c>
      <c r="M261" s="849">
        <v>28669.512820512817</v>
      </c>
      <c r="N261" s="849"/>
      <c r="O261" s="849"/>
      <c r="P261" s="837"/>
      <c r="Q261" s="850"/>
    </row>
    <row r="262" spans="1:17" ht="14.45" customHeight="1" x14ac:dyDescent="0.2">
      <c r="A262" s="831" t="s">
        <v>7730</v>
      </c>
      <c r="B262" s="832" t="s">
        <v>7042</v>
      </c>
      <c r="C262" s="832" t="s">
        <v>6368</v>
      </c>
      <c r="D262" s="832" t="s">
        <v>7296</v>
      </c>
      <c r="E262" s="832" t="s">
        <v>6897</v>
      </c>
      <c r="F262" s="849"/>
      <c r="G262" s="849"/>
      <c r="H262" s="849"/>
      <c r="I262" s="849"/>
      <c r="J262" s="849">
        <v>1.5</v>
      </c>
      <c r="K262" s="849">
        <v>983.27</v>
      </c>
      <c r="L262" s="849">
        <v>1</v>
      </c>
      <c r="M262" s="849">
        <v>655.51333333333332</v>
      </c>
      <c r="N262" s="849">
        <v>17.899999999999999</v>
      </c>
      <c r="O262" s="849">
        <v>11733.740000000002</v>
      </c>
      <c r="P262" s="837">
        <v>11.933385540085634</v>
      </c>
      <c r="Q262" s="850">
        <v>655.51620111731859</v>
      </c>
    </row>
    <row r="263" spans="1:17" ht="14.45" customHeight="1" x14ac:dyDescent="0.2">
      <c r="A263" s="831" t="s">
        <v>7730</v>
      </c>
      <c r="B263" s="832" t="s">
        <v>7042</v>
      </c>
      <c r="C263" s="832" t="s">
        <v>6368</v>
      </c>
      <c r="D263" s="832" t="s">
        <v>7752</v>
      </c>
      <c r="E263" s="832" t="s">
        <v>6897</v>
      </c>
      <c r="F263" s="849"/>
      <c r="G263" s="849"/>
      <c r="H263" s="849"/>
      <c r="I263" s="849"/>
      <c r="J263" s="849">
        <v>0.27</v>
      </c>
      <c r="K263" s="849">
        <v>3658.1400000000003</v>
      </c>
      <c r="L263" s="849">
        <v>1</v>
      </c>
      <c r="M263" s="849">
        <v>13548.666666666668</v>
      </c>
      <c r="N263" s="849">
        <v>0.67999999999999994</v>
      </c>
      <c r="O263" s="849">
        <v>8531.57</v>
      </c>
      <c r="P263" s="837">
        <v>2.3322152788028885</v>
      </c>
      <c r="Q263" s="850">
        <v>12546.426470588236</v>
      </c>
    </row>
    <row r="264" spans="1:17" ht="14.45" customHeight="1" x14ac:dyDescent="0.2">
      <c r="A264" s="831" t="s">
        <v>7730</v>
      </c>
      <c r="B264" s="832" t="s">
        <v>7042</v>
      </c>
      <c r="C264" s="832" t="s">
        <v>6368</v>
      </c>
      <c r="D264" s="832" t="s">
        <v>7753</v>
      </c>
      <c r="E264" s="832" t="s">
        <v>6897</v>
      </c>
      <c r="F264" s="849"/>
      <c r="G264" s="849"/>
      <c r="H264" s="849"/>
      <c r="I264" s="849"/>
      <c r="J264" s="849"/>
      <c r="K264" s="849"/>
      <c r="L264" s="849"/>
      <c r="M264" s="849"/>
      <c r="N264" s="849">
        <v>0.64000000000000012</v>
      </c>
      <c r="O264" s="849">
        <v>1049.25</v>
      </c>
      <c r="P264" s="837"/>
      <c r="Q264" s="850">
        <v>1639.4531249999998</v>
      </c>
    </row>
    <row r="265" spans="1:17" ht="14.45" customHeight="1" x14ac:dyDescent="0.2">
      <c r="A265" s="831" t="s">
        <v>7730</v>
      </c>
      <c r="B265" s="832" t="s">
        <v>7042</v>
      </c>
      <c r="C265" s="832" t="s">
        <v>6368</v>
      </c>
      <c r="D265" s="832" t="s">
        <v>7754</v>
      </c>
      <c r="E265" s="832" t="s">
        <v>7735</v>
      </c>
      <c r="F265" s="849"/>
      <c r="G265" s="849"/>
      <c r="H265" s="849"/>
      <c r="I265" s="849"/>
      <c r="J265" s="849"/>
      <c r="K265" s="849"/>
      <c r="L265" s="849"/>
      <c r="M265" s="849"/>
      <c r="N265" s="849">
        <v>3</v>
      </c>
      <c r="O265" s="849">
        <v>4369.74</v>
      </c>
      <c r="P265" s="837"/>
      <c r="Q265" s="850">
        <v>1456.58</v>
      </c>
    </row>
    <row r="266" spans="1:17" ht="14.45" customHeight="1" x14ac:dyDescent="0.2">
      <c r="A266" s="831" t="s">
        <v>7730</v>
      </c>
      <c r="B266" s="832" t="s">
        <v>7042</v>
      </c>
      <c r="C266" s="832" t="s">
        <v>6368</v>
      </c>
      <c r="D266" s="832" t="s">
        <v>7755</v>
      </c>
      <c r="E266" s="832" t="s">
        <v>7735</v>
      </c>
      <c r="F266" s="849"/>
      <c r="G266" s="849"/>
      <c r="H266" s="849"/>
      <c r="I266" s="849"/>
      <c r="J266" s="849"/>
      <c r="K266" s="849"/>
      <c r="L266" s="849"/>
      <c r="M266" s="849"/>
      <c r="N266" s="849">
        <v>2.8</v>
      </c>
      <c r="O266" s="849">
        <v>11329.04</v>
      </c>
      <c r="P266" s="837"/>
      <c r="Q266" s="850">
        <v>4046.0857142857149</v>
      </c>
    </row>
    <row r="267" spans="1:17" ht="14.45" customHeight="1" x14ac:dyDescent="0.2">
      <c r="A267" s="831" t="s">
        <v>7730</v>
      </c>
      <c r="B267" s="832" t="s">
        <v>7042</v>
      </c>
      <c r="C267" s="832" t="s">
        <v>6368</v>
      </c>
      <c r="D267" s="832" t="s">
        <v>7756</v>
      </c>
      <c r="E267" s="832" t="s">
        <v>7748</v>
      </c>
      <c r="F267" s="849"/>
      <c r="G267" s="849"/>
      <c r="H267" s="849"/>
      <c r="I267" s="849"/>
      <c r="J267" s="849"/>
      <c r="K267" s="849"/>
      <c r="L267" s="849"/>
      <c r="M267" s="849"/>
      <c r="N267" s="849">
        <v>2.3000000000000003</v>
      </c>
      <c r="O267" s="849">
        <v>1224.29</v>
      </c>
      <c r="P267" s="837"/>
      <c r="Q267" s="850">
        <v>532.29999999999995</v>
      </c>
    </row>
    <row r="268" spans="1:17" ht="14.45" customHeight="1" x14ac:dyDescent="0.2">
      <c r="A268" s="831" t="s">
        <v>7730</v>
      </c>
      <c r="B268" s="832" t="s">
        <v>7042</v>
      </c>
      <c r="C268" s="832" t="s">
        <v>6368</v>
      </c>
      <c r="D268" s="832" t="s">
        <v>7757</v>
      </c>
      <c r="E268" s="832" t="s">
        <v>6897</v>
      </c>
      <c r="F268" s="849"/>
      <c r="G268" s="849"/>
      <c r="H268" s="849"/>
      <c r="I268" s="849"/>
      <c r="J268" s="849"/>
      <c r="K268" s="849"/>
      <c r="L268" s="849"/>
      <c r="M268" s="849"/>
      <c r="N268" s="849">
        <v>0.2</v>
      </c>
      <c r="O268" s="849">
        <v>655.17999999999995</v>
      </c>
      <c r="P268" s="837"/>
      <c r="Q268" s="850">
        <v>3275.8999999999996</v>
      </c>
    </row>
    <row r="269" spans="1:17" ht="14.45" customHeight="1" x14ac:dyDescent="0.2">
      <c r="A269" s="831" t="s">
        <v>7730</v>
      </c>
      <c r="B269" s="832" t="s">
        <v>7042</v>
      </c>
      <c r="C269" s="832" t="s">
        <v>6644</v>
      </c>
      <c r="D269" s="832" t="s">
        <v>7758</v>
      </c>
      <c r="E269" s="832" t="s">
        <v>7759</v>
      </c>
      <c r="F269" s="849">
        <v>3</v>
      </c>
      <c r="G269" s="849">
        <v>1768.77</v>
      </c>
      <c r="H269" s="849">
        <v>3</v>
      </c>
      <c r="I269" s="849">
        <v>589.59</v>
      </c>
      <c r="J269" s="849">
        <v>1</v>
      </c>
      <c r="K269" s="849">
        <v>589.59</v>
      </c>
      <c r="L269" s="849">
        <v>1</v>
      </c>
      <c r="M269" s="849">
        <v>589.59</v>
      </c>
      <c r="N269" s="849">
        <v>7</v>
      </c>
      <c r="O269" s="849">
        <v>4127.13</v>
      </c>
      <c r="P269" s="837">
        <v>7</v>
      </c>
      <c r="Q269" s="850">
        <v>589.59</v>
      </c>
    </row>
    <row r="270" spans="1:17" ht="14.45" customHeight="1" x14ac:dyDescent="0.2">
      <c r="A270" s="831" t="s">
        <v>7730</v>
      </c>
      <c r="B270" s="832" t="s">
        <v>7042</v>
      </c>
      <c r="C270" s="832" t="s">
        <v>6644</v>
      </c>
      <c r="D270" s="832" t="s">
        <v>7760</v>
      </c>
      <c r="E270" s="832" t="s">
        <v>7761</v>
      </c>
      <c r="F270" s="849">
        <v>4</v>
      </c>
      <c r="G270" s="849">
        <v>5789.12</v>
      </c>
      <c r="H270" s="849">
        <v>4.9257368456878359</v>
      </c>
      <c r="I270" s="849">
        <v>1447.28</v>
      </c>
      <c r="J270" s="849">
        <v>1</v>
      </c>
      <c r="K270" s="849">
        <v>1175.28</v>
      </c>
      <c r="L270" s="849">
        <v>1</v>
      </c>
      <c r="M270" s="849">
        <v>1175.28</v>
      </c>
      <c r="N270" s="849">
        <v>1</v>
      </c>
      <c r="O270" s="849">
        <v>1175.28</v>
      </c>
      <c r="P270" s="837">
        <v>1</v>
      </c>
      <c r="Q270" s="850">
        <v>1175.28</v>
      </c>
    </row>
    <row r="271" spans="1:17" ht="14.45" customHeight="1" x14ac:dyDescent="0.2">
      <c r="A271" s="831" t="s">
        <v>7730</v>
      </c>
      <c r="B271" s="832" t="s">
        <v>7042</v>
      </c>
      <c r="C271" s="832" t="s">
        <v>6644</v>
      </c>
      <c r="D271" s="832" t="s">
        <v>7762</v>
      </c>
      <c r="E271" s="832" t="s">
        <v>7763</v>
      </c>
      <c r="F271" s="849">
        <v>4</v>
      </c>
      <c r="G271" s="849">
        <v>3889.28</v>
      </c>
      <c r="H271" s="849">
        <v>0.57142857142857151</v>
      </c>
      <c r="I271" s="849">
        <v>972.32</v>
      </c>
      <c r="J271" s="849">
        <v>7</v>
      </c>
      <c r="K271" s="849">
        <v>6806.24</v>
      </c>
      <c r="L271" s="849">
        <v>1</v>
      </c>
      <c r="M271" s="849">
        <v>972.31999999999994</v>
      </c>
      <c r="N271" s="849">
        <v>9</v>
      </c>
      <c r="O271" s="849">
        <v>7468.83</v>
      </c>
      <c r="P271" s="837">
        <v>1.0973503725992619</v>
      </c>
      <c r="Q271" s="850">
        <v>829.87</v>
      </c>
    </row>
    <row r="272" spans="1:17" ht="14.45" customHeight="1" x14ac:dyDescent="0.2">
      <c r="A272" s="831" t="s">
        <v>7730</v>
      </c>
      <c r="B272" s="832" t="s">
        <v>7042</v>
      </c>
      <c r="C272" s="832" t="s">
        <v>6644</v>
      </c>
      <c r="D272" s="832" t="s">
        <v>7764</v>
      </c>
      <c r="E272" s="832" t="s">
        <v>7763</v>
      </c>
      <c r="F272" s="849">
        <v>27</v>
      </c>
      <c r="G272" s="849">
        <v>46097.37</v>
      </c>
      <c r="H272" s="849">
        <v>3.2343970031356499</v>
      </c>
      <c r="I272" s="849">
        <v>1707.3100000000002</v>
      </c>
      <c r="J272" s="849">
        <v>10</v>
      </c>
      <c r="K272" s="849">
        <v>14252.23</v>
      </c>
      <c r="L272" s="849">
        <v>1</v>
      </c>
      <c r="M272" s="849">
        <v>1425.223</v>
      </c>
      <c r="N272" s="849">
        <v>23</v>
      </c>
      <c r="O272" s="849">
        <v>20872.5</v>
      </c>
      <c r="P272" s="837">
        <v>1.4645076595031095</v>
      </c>
      <c r="Q272" s="850">
        <v>907.5</v>
      </c>
    </row>
    <row r="273" spans="1:17" ht="14.45" customHeight="1" x14ac:dyDescent="0.2">
      <c r="A273" s="831" t="s">
        <v>7730</v>
      </c>
      <c r="B273" s="832" t="s">
        <v>7042</v>
      </c>
      <c r="C273" s="832" t="s">
        <v>6644</v>
      </c>
      <c r="D273" s="832" t="s">
        <v>7765</v>
      </c>
      <c r="E273" s="832" t="s">
        <v>7763</v>
      </c>
      <c r="F273" s="849">
        <v>1</v>
      </c>
      <c r="G273" s="849">
        <v>2066.3000000000002</v>
      </c>
      <c r="H273" s="849"/>
      <c r="I273" s="849">
        <v>2066.3000000000002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7730</v>
      </c>
      <c r="B274" s="832" t="s">
        <v>7042</v>
      </c>
      <c r="C274" s="832" t="s">
        <v>6644</v>
      </c>
      <c r="D274" s="832" t="s">
        <v>7766</v>
      </c>
      <c r="E274" s="832" t="s">
        <v>7767</v>
      </c>
      <c r="F274" s="849">
        <v>4</v>
      </c>
      <c r="G274" s="849">
        <v>4111.04</v>
      </c>
      <c r="H274" s="849">
        <v>1.0450556713610248</v>
      </c>
      <c r="I274" s="849">
        <v>1027.76</v>
      </c>
      <c r="J274" s="849">
        <v>4</v>
      </c>
      <c r="K274" s="849">
        <v>3933.8</v>
      </c>
      <c r="L274" s="849">
        <v>1</v>
      </c>
      <c r="M274" s="849">
        <v>983.45</v>
      </c>
      <c r="N274" s="849">
        <v>1</v>
      </c>
      <c r="O274" s="849">
        <v>939.14</v>
      </c>
      <c r="P274" s="837">
        <v>0.23873608215974373</v>
      </c>
      <c r="Q274" s="850">
        <v>939.14</v>
      </c>
    </row>
    <row r="275" spans="1:17" ht="14.45" customHeight="1" x14ac:dyDescent="0.2">
      <c r="A275" s="831" t="s">
        <v>7730</v>
      </c>
      <c r="B275" s="832" t="s">
        <v>7042</v>
      </c>
      <c r="C275" s="832" t="s">
        <v>6644</v>
      </c>
      <c r="D275" s="832" t="s">
        <v>7768</v>
      </c>
      <c r="E275" s="832" t="s">
        <v>7767</v>
      </c>
      <c r="F275" s="849">
        <v>3</v>
      </c>
      <c r="G275" s="849">
        <v>6425.5499999999993</v>
      </c>
      <c r="H275" s="849">
        <v>3</v>
      </c>
      <c r="I275" s="849">
        <v>2141.85</v>
      </c>
      <c r="J275" s="849">
        <v>1</v>
      </c>
      <c r="K275" s="849">
        <v>2141.85</v>
      </c>
      <c r="L275" s="849">
        <v>1</v>
      </c>
      <c r="M275" s="849">
        <v>2141.85</v>
      </c>
      <c r="N275" s="849">
        <v>9</v>
      </c>
      <c r="O275" s="849">
        <v>8984.25</v>
      </c>
      <c r="P275" s="837">
        <v>4.1946214720918835</v>
      </c>
      <c r="Q275" s="850">
        <v>998.25</v>
      </c>
    </row>
    <row r="276" spans="1:17" ht="14.45" customHeight="1" x14ac:dyDescent="0.2">
      <c r="A276" s="831" t="s">
        <v>7730</v>
      </c>
      <c r="B276" s="832" t="s">
        <v>7042</v>
      </c>
      <c r="C276" s="832" t="s">
        <v>6644</v>
      </c>
      <c r="D276" s="832" t="s">
        <v>7769</v>
      </c>
      <c r="E276" s="832" t="s">
        <v>7770</v>
      </c>
      <c r="F276" s="849">
        <v>1</v>
      </c>
      <c r="G276" s="849">
        <v>11772</v>
      </c>
      <c r="H276" s="849"/>
      <c r="I276" s="849">
        <v>11772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5" customHeight="1" x14ac:dyDescent="0.2">
      <c r="A277" s="831" t="s">
        <v>7730</v>
      </c>
      <c r="B277" s="832" t="s">
        <v>7042</v>
      </c>
      <c r="C277" s="832" t="s">
        <v>6644</v>
      </c>
      <c r="D277" s="832" t="s">
        <v>7771</v>
      </c>
      <c r="E277" s="832" t="s">
        <v>7772</v>
      </c>
      <c r="F277" s="849">
        <v>2</v>
      </c>
      <c r="G277" s="849">
        <v>6006.76</v>
      </c>
      <c r="H277" s="849">
        <v>1.0651964583063638</v>
      </c>
      <c r="I277" s="849">
        <v>3003.38</v>
      </c>
      <c r="J277" s="849">
        <v>2</v>
      </c>
      <c r="K277" s="849">
        <v>5639.1100000000006</v>
      </c>
      <c r="L277" s="849">
        <v>1</v>
      </c>
      <c r="M277" s="849">
        <v>2819.5550000000003</v>
      </c>
      <c r="N277" s="849">
        <v>7</v>
      </c>
      <c r="O277" s="849">
        <v>18450.11</v>
      </c>
      <c r="P277" s="837">
        <v>3.2718123959277259</v>
      </c>
      <c r="Q277" s="850">
        <v>2635.73</v>
      </c>
    </row>
    <row r="278" spans="1:17" ht="14.45" customHeight="1" x14ac:dyDescent="0.2">
      <c r="A278" s="831" t="s">
        <v>7730</v>
      </c>
      <c r="B278" s="832" t="s">
        <v>7042</v>
      </c>
      <c r="C278" s="832" t="s">
        <v>6644</v>
      </c>
      <c r="D278" s="832" t="s">
        <v>7773</v>
      </c>
      <c r="E278" s="832" t="s">
        <v>7774</v>
      </c>
      <c r="F278" s="849"/>
      <c r="G278" s="849"/>
      <c r="H278" s="849"/>
      <c r="I278" s="849"/>
      <c r="J278" s="849">
        <v>1</v>
      </c>
      <c r="K278" s="849">
        <v>6890.78</v>
      </c>
      <c r="L278" s="849">
        <v>1</v>
      </c>
      <c r="M278" s="849">
        <v>6890.78</v>
      </c>
      <c r="N278" s="849"/>
      <c r="O278" s="849"/>
      <c r="P278" s="837"/>
      <c r="Q278" s="850"/>
    </row>
    <row r="279" spans="1:17" ht="14.45" customHeight="1" x14ac:dyDescent="0.2">
      <c r="A279" s="831" t="s">
        <v>7730</v>
      </c>
      <c r="B279" s="832" t="s">
        <v>7042</v>
      </c>
      <c r="C279" s="832" t="s">
        <v>6644</v>
      </c>
      <c r="D279" s="832" t="s">
        <v>7775</v>
      </c>
      <c r="E279" s="832" t="s">
        <v>7776</v>
      </c>
      <c r="F279" s="849">
        <v>1</v>
      </c>
      <c r="G279" s="849">
        <v>19196.8</v>
      </c>
      <c r="H279" s="849"/>
      <c r="I279" s="849">
        <v>19196.8</v>
      </c>
      <c r="J279" s="849"/>
      <c r="K279" s="849"/>
      <c r="L279" s="849"/>
      <c r="M279" s="849"/>
      <c r="N279" s="849">
        <v>1</v>
      </c>
      <c r="O279" s="849">
        <v>19196.8</v>
      </c>
      <c r="P279" s="837"/>
      <c r="Q279" s="850">
        <v>19196.8</v>
      </c>
    </row>
    <row r="280" spans="1:17" ht="14.45" customHeight="1" x14ac:dyDescent="0.2">
      <c r="A280" s="831" t="s">
        <v>7730</v>
      </c>
      <c r="B280" s="832" t="s">
        <v>7042</v>
      </c>
      <c r="C280" s="832" t="s">
        <v>6644</v>
      </c>
      <c r="D280" s="832" t="s">
        <v>7777</v>
      </c>
      <c r="E280" s="832" t="s">
        <v>7778</v>
      </c>
      <c r="F280" s="849">
        <v>18</v>
      </c>
      <c r="G280" s="849">
        <v>74482.02</v>
      </c>
      <c r="H280" s="849">
        <v>3.6</v>
      </c>
      <c r="I280" s="849">
        <v>4137.8900000000003</v>
      </c>
      <c r="J280" s="849">
        <v>5</v>
      </c>
      <c r="K280" s="849">
        <v>20689.45</v>
      </c>
      <c r="L280" s="849">
        <v>1</v>
      </c>
      <c r="M280" s="849">
        <v>4137.8900000000003</v>
      </c>
      <c r="N280" s="849">
        <v>10</v>
      </c>
      <c r="O280" s="849">
        <v>40342.43</v>
      </c>
      <c r="P280" s="837">
        <v>1.9499034532092443</v>
      </c>
      <c r="Q280" s="850">
        <v>4034.2429999999999</v>
      </c>
    </row>
    <row r="281" spans="1:17" ht="14.45" customHeight="1" x14ac:dyDescent="0.2">
      <c r="A281" s="831" t="s">
        <v>7730</v>
      </c>
      <c r="B281" s="832" t="s">
        <v>7042</v>
      </c>
      <c r="C281" s="832" t="s">
        <v>6644</v>
      </c>
      <c r="D281" s="832" t="s">
        <v>7779</v>
      </c>
      <c r="E281" s="832" t="s">
        <v>7780</v>
      </c>
      <c r="F281" s="849">
        <v>19</v>
      </c>
      <c r="G281" s="849">
        <v>19053.199999999997</v>
      </c>
      <c r="H281" s="849">
        <v>1.0527007875973446</v>
      </c>
      <c r="I281" s="849">
        <v>1002.7999999999998</v>
      </c>
      <c r="J281" s="849">
        <v>19</v>
      </c>
      <c r="K281" s="849">
        <v>18099.349999999999</v>
      </c>
      <c r="L281" s="849">
        <v>1</v>
      </c>
      <c r="M281" s="849">
        <v>952.59736842105258</v>
      </c>
      <c r="N281" s="849">
        <v>32</v>
      </c>
      <c r="O281" s="849">
        <v>28652.799999999999</v>
      </c>
      <c r="P281" s="837">
        <v>1.5830844754093381</v>
      </c>
      <c r="Q281" s="850">
        <v>895.4</v>
      </c>
    </row>
    <row r="282" spans="1:17" ht="14.45" customHeight="1" x14ac:dyDescent="0.2">
      <c r="A282" s="831" t="s">
        <v>7730</v>
      </c>
      <c r="B282" s="832" t="s">
        <v>7042</v>
      </c>
      <c r="C282" s="832" t="s">
        <v>6644</v>
      </c>
      <c r="D282" s="832" t="s">
        <v>7781</v>
      </c>
      <c r="E282" s="832" t="s">
        <v>7782</v>
      </c>
      <c r="F282" s="849">
        <v>2</v>
      </c>
      <c r="G282" s="849">
        <v>15300</v>
      </c>
      <c r="H282" s="849"/>
      <c r="I282" s="849">
        <v>7650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7730</v>
      </c>
      <c r="B283" s="832" t="s">
        <v>7042</v>
      </c>
      <c r="C283" s="832" t="s">
        <v>6644</v>
      </c>
      <c r="D283" s="832" t="s">
        <v>7783</v>
      </c>
      <c r="E283" s="832" t="s">
        <v>7784</v>
      </c>
      <c r="F283" s="849">
        <v>1</v>
      </c>
      <c r="G283" s="849">
        <v>9370.39</v>
      </c>
      <c r="H283" s="849">
        <v>0.5</v>
      </c>
      <c r="I283" s="849">
        <v>9370.39</v>
      </c>
      <c r="J283" s="849">
        <v>2</v>
      </c>
      <c r="K283" s="849">
        <v>18740.78</v>
      </c>
      <c r="L283" s="849">
        <v>1</v>
      </c>
      <c r="M283" s="849">
        <v>9370.39</v>
      </c>
      <c r="N283" s="849">
        <v>1</v>
      </c>
      <c r="O283" s="849">
        <v>9370.39</v>
      </c>
      <c r="P283" s="837">
        <v>0.5</v>
      </c>
      <c r="Q283" s="850">
        <v>9370.39</v>
      </c>
    </row>
    <row r="284" spans="1:17" ht="14.45" customHeight="1" x14ac:dyDescent="0.2">
      <c r="A284" s="831" t="s">
        <v>7730</v>
      </c>
      <c r="B284" s="832" t="s">
        <v>7042</v>
      </c>
      <c r="C284" s="832" t="s">
        <v>6644</v>
      </c>
      <c r="D284" s="832" t="s">
        <v>7785</v>
      </c>
      <c r="E284" s="832" t="s">
        <v>7786</v>
      </c>
      <c r="F284" s="849">
        <v>1</v>
      </c>
      <c r="G284" s="849">
        <v>3399.27</v>
      </c>
      <c r="H284" s="849"/>
      <c r="I284" s="849">
        <v>3399.27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7730</v>
      </c>
      <c r="B285" s="832" t="s">
        <v>7042</v>
      </c>
      <c r="C285" s="832" t="s">
        <v>6644</v>
      </c>
      <c r="D285" s="832" t="s">
        <v>7787</v>
      </c>
      <c r="E285" s="832" t="s">
        <v>7788</v>
      </c>
      <c r="F285" s="849">
        <v>1</v>
      </c>
      <c r="G285" s="849">
        <v>13284.52</v>
      </c>
      <c r="H285" s="849"/>
      <c r="I285" s="849">
        <v>13284.52</v>
      </c>
      <c r="J285" s="849"/>
      <c r="K285" s="849"/>
      <c r="L285" s="849"/>
      <c r="M285" s="849"/>
      <c r="N285" s="849">
        <v>1</v>
      </c>
      <c r="O285" s="849">
        <v>2857.51</v>
      </c>
      <c r="P285" s="837"/>
      <c r="Q285" s="850">
        <v>2857.51</v>
      </c>
    </row>
    <row r="286" spans="1:17" ht="14.45" customHeight="1" x14ac:dyDescent="0.2">
      <c r="A286" s="831" t="s">
        <v>7730</v>
      </c>
      <c r="B286" s="832" t="s">
        <v>7042</v>
      </c>
      <c r="C286" s="832" t="s">
        <v>6644</v>
      </c>
      <c r="D286" s="832" t="s">
        <v>7789</v>
      </c>
      <c r="E286" s="832" t="s">
        <v>7790</v>
      </c>
      <c r="F286" s="849">
        <v>2</v>
      </c>
      <c r="G286" s="849">
        <v>4341.9399999999996</v>
      </c>
      <c r="H286" s="849">
        <v>1.0294348462109302</v>
      </c>
      <c r="I286" s="849">
        <v>2170.9699999999998</v>
      </c>
      <c r="J286" s="849">
        <v>2</v>
      </c>
      <c r="K286" s="849">
        <v>4217.79</v>
      </c>
      <c r="L286" s="849">
        <v>1</v>
      </c>
      <c r="M286" s="849">
        <v>2108.895</v>
      </c>
      <c r="N286" s="849">
        <v>11</v>
      </c>
      <c r="O286" s="849">
        <v>22515.02</v>
      </c>
      <c r="P286" s="837">
        <v>5.338108345839883</v>
      </c>
      <c r="Q286" s="850">
        <v>2046.82</v>
      </c>
    </row>
    <row r="287" spans="1:17" ht="14.45" customHeight="1" x14ac:dyDescent="0.2">
      <c r="A287" s="831" t="s">
        <v>7730</v>
      </c>
      <c r="B287" s="832" t="s">
        <v>7042</v>
      </c>
      <c r="C287" s="832" t="s">
        <v>6644</v>
      </c>
      <c r="D287" s="832" t="s">
        <v>7791</v>
      </c>
      <c r="E287" s="832" t="s">
        <v>7792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1501.52</v>
      </c>
      <c r="P287" s="837"/>
      <c r="Q287" s="850">
        <v>750.76</v>
      </c>
    </row>
    <row r="288" spans="1:17" ht="14.45" customHeight="1" x14ac:dyDescent="0.2">
      <c r="A288" s="831" t="s">
        <v>7730</v>
      </c>
      <c r="B288" s="832" t="s">
        <v>7042</v>
      </c>
      <c r="C288" s="832" t="s">
        <v>6644</v>
      </c>
      <c r="D288" s="832" t="s">
        <v>7793</v>
      </c>
      <c r="E288" s="832" t="s">
        <v>7794</v>
      </c>
      <c r="F288" s="849">
        <v>5</v>
      </c>
      <c r="G288" s="849">
        <v>26296.15</v>
      </c>
      <c r="H288" s="849">
        <v>0.59994163971857484</v>
      </c>
      <c r="I288" s="849">
        <v>5259.2300000000005</v>
      </c>
      <c r="J288" s="849">
        <v>9</v>
      </c>
      <c r="K288" s="849">
        <v>43831.18</v>
      </c>
      <c r="L288" s="849">
        <v>1</v>
      </c>
      <c r="M288" s="849">
        <v>4870.1311111111108</v>
      </c>
      <c r="N288" s="849">
        <v>7</v>
      </c>
      <c r="O288" s="849">
        <v>21444.86</v>
      </c>
      <c r="P288" s="837">
        <v>0.48926038495883523</v>
      </c>
      <c r="Q288" s="850">
        <v>3063.5514285714285</v>
      </c>
    </row>
    <row r="289" spans="1:17" ht="14.45" customHeight="1" x14ac:dyDescent="0.2">
      <c r="A289" s="831" t="s">
        <v>7730</v>
      </c>
      <c r="B289" s="832" t="s">
        <v>7042</v>
      </c>
      <c r="C289" s="832" t="s">
        <v>6644</v>
      </c>
      <c r="D289" s="832" t="s">
        <v>7795</v>
      </c>
      <c r="E289" s="832" t="s">
        <v>7796</v>
      </c>
      <c r="F289" s="849">
        <v>4</v>
      </c>
      <c r="G289" s="849">
        <v>2422.6</v>
      </c>
      <c r="H289" s="849">
        <v>2.1994843114468332</v>
      </c>
      <c r="I289" s="849">
        <v>605.65</v>
      </c>
      <c r="J289" s="849">
        <v>2</v>
      </c>
      <c r="K289" s="849">
        <v>1101.44</v>
      </c>
      <c r="L289" s="849">
        <v>1</v>
      </c>
      <c r="M289" s="849">
        <v>550.72</v>
      </c>
      <c r="N289" s="849">
        <v>12</v>
      </c>
      <c r="O289" s="849">
        <v>6608.6399999999994</v>
      </c>
      <c r="P289" s="837">
        <v>5.9999999999999991</v>
      </c>
      <c r="Q289" s="850">
        <v>550.71999999999991</v>
      </c>
    </row>
    <row r="290" spans="1:17" ht="14.45" customHeight="1" x14ac:dyDescent="0.2">
      <c r="A290" s="831" t="s">
        <v>7730</v>
      </c>
      <c r="B290" s="832" t="s">
        <v>7042</v>
      </c>
      <c r="C290" s="832" t="s">
        <v>6644</v>
      </c>
      <c r="D290" s="832" t="s">
        <v>7797</v>
      </c>
      <c r="E290" s="832" t="s">
        <v>7798</v>
      </c>
      <c r="F290" s="849">
        <v>4</v>
      </c>
      <c r="G290" s="849">
        <v>3324.64</v>
      </c>
      <c r="H290" s="849">
        <v>1</v>
      </c>
      <c r="I290" s="849">
        <v>831.16</v>
      </c>
      <c r="J290" s="849">
        <v>4</v>
      </c>
      <c r="K290" s="849">
        <v>3324.64</v>
      </c>
      <c r="L290" s="849">
        <v>1</v>
      </c>
      <c r="M290" s="849">
        <v>831.16</v>
      </c>
      <c r="N290" s="849">
        <v>1</v>
      </c>
      <c r="O290" s="849">
        <v>831.16</v>
      </c>
      <c r="P290" s="837">
        <v>0.25</v>
      </c>
      <c r="Q290" s="850">
        <v>831.16</v>
      </c>
    </row>
    <row r="291" spans="1:17" ht="14.45" customHeight="1" x14ac:dyDescent="0.2">
      <c r="A291" s="831" t="s">
        <v>7730</v>
      </c>
      <c r="B291" s="832" t="s">
        <v>7042</v>
      </c>
      <c r="C291" s="832" t="s">
        <v>6644</v>
      </c>
      <c r="D291" s="832" t="s">
        <v>7799</v>
      </c>
      <c r="E291" s="832" t="s">
        <v>7798</v>
      </c>
      <c r="F291" s="849">
        <v>1</v>
      </c>
      <c r="G291" s="849">
        <v>888.06</v>
      </c>
      <c r="H291" s="849"/>
      <c r="I291" s="849">
        <v>888.06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7730</v>
      </c>
      <c r="B292" s="832" t="s">
        <v>7042</v>
      </c>
      <c r="C292" s="832" t="s">
        <v>6644</v>
      </c>
      <c r="D292" s="832" t="s">
        <v>7800</v>
      </c>
      <c r="E292" s="832" t="s">
        <v>7801</v>
      </c>
      <c r="F292" s="849">
        <v>1</v>
      </c>
      <c r="G292" s="849">
        <v>831.16</v>
      </c>
      <c r="H292" s="849"/>
      <c r="I292" s="849">
        <v>831.16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7730</v>
      </c>
      <c r="B293" s="832" t="s">
        <v>7042</v>
      </c>
      <c r="C293" s="832" t="s">
        <v>6644</v>
      </c>
      <c r="D293" s="832" t="s">
        <v>7802</v>
      </c>
      <c r="E293" s="832" t="s">
        <v>7803</v>
      </c>
      <c r="F293" s="849"/>
      <c r="G293" s="849"/>
      <c r="H293" s="849"/>
      <c r="I293" s="849"/>
      <c r="J293" s="849"/>
      <c r="K293" s="849"/>
      <c r="L293" s="849"/>
      <c r="M293" s="849"/>
      <c r="N293" s="849">
        <v>1</v>
      </c>
      <c r="O293" s="849">
        <v>3244.38</v>
      </c>
      <c r="P293" s="837"/>
      <c r="Q293" s="850">
        <v>3244.38</v>
      </c>
    </row>
    <row r="294" spans="1:17" ht="14.45" customHeight="1" x14ac:dyDescent="0.2">
      <c r="A294" s="831" t="s">
        <v>7730</v>
      </c>
      <c r="B294" s="832" t="s">
        <v>7042</v>
      </c>
      <c r="C294" s="832" t="s">
        <v>6644</v>
      </c>
      <c r="D294" s="832" t="s">
        <v>7804</v>
      </c>
      <c r="E294" s="832" t="s">
        <v>7805</v>
      </c>
      <c r="F294" s="849">
        <v>1</v>
      </c>
      <c r="G294" s="849">
        <v>2205</v>
      </c>
      <c r="H294" s="849"/>
      <c r="I294" s="849">
        <v>2205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7730</v>
      </c>
      <c r="B295" s="832" t="s">
        <v>7042</v>
      </c>
      <c r="C295" s="832" t="s">
        <v>6644</v>
      </c>
      <c r="D295" s="832" t="s">
        <v>7806</v>
      </c>
      <c r="E295" s="832" t="s">
        <v>7807</v>
      </c>
      <c r="F295" s="849">
        <v>6</v>
      </c>
      <c r="G295" s="849">
        <v>7872.8400000000011</v>
      </c>
      <c r="H295" s="849">
        <v>2.0000000000000004</v>
      </c>
      <c r="I295" s="849">
        <v>1312.14</v>
      </c>
      <c r="J295" s="849">
        <v>3</v>
      </c>
      <c r="K295" s="849">
        <v>3936.42</v>
      </c>
      <c r="L295" s="849">
        <v>1</v>
      </c>
      <c r="M295" s="849">
        <v>1312.14</v>
      </c>
      <c r="N295" s="849">
        <v>7</v>
      </c>
      <c r="O295" s="849">
        <v>8929.9</v>
      </c>
      <c r="P295" s="837">
        <v>2.2685333373979399</v>
      </c>
      <c r="Q295" s="850">
        <v>1275.7</v>
      </c>
    </row>
    <row r="296" spans="1:17" ht="14.45" customHeight="1" x14ac:dyDescent="0.2">
      <c r="A296" s="831" t="s">
        <v>7730</v>
      </c>
      <c r="B296" s="832" t="s">
        <v>7042</v>
      </c>
      <c r="C296" s="832" t="s">
        <v>6644</v>
      </c>
      <c r="D296" s="832" t="s">
        <v>7808</v>
      </c>
      <c r="E296" s="832" t="s">
        <v>7809</v>
      </c>
      <c r="F296" s="849">
        <v>11</v>
      </c>
      <c r="G296" s="849">
        <v>40090.380000000005</v>
      </c>
      <c r="H296" s="849">
        <v>2.7500000000000004</v>
      </c>
      <c r="I296" s="849">
        <v>3644.5800000000004</v>
      </c>
      <c r="J296" s="849">
        <v>4</v>
      </c>
      <c r="K296" s="849">
        <v>14578.32</v>
      </c>
      <c r="L296" s="849">
        <v>1</v>
      </c>
      <c r="M296" s="849">
        <v>3644.58</v>
      </c>
      <c r="N296" s="849">
        <v>12</v>
      </c>
      <c r="O296" s="849">
        <v>39258.720000000001</v>
      </c>
      <c r="P296" s="837">
        <v>2.6929522743361378</v>
      </c>
      <c r="Q296" s="850">
        <v>3271.56</v>
      </c>
    </row>
    <row r="297" spans="1:17" ht="14.45" customHeight="1" x14ac:dyDescent="0.2">
      <c r="A297" s="831" t="s">
        <v>7730</v>
      </c>
      <c r="B297" s="832" t="s">
        <v>7042</v>
      </c>
      <c r="C297" s="832" t="s">
        <v>6644</v>
      </c>
      <c r="D297" s="832" t="s">
        <v>7810</v>
      </c>
      <c r="E297" s="832" t="s">
        <v>7811</v>
      </c>
      <c r="F297" s="849">
        <v>8</v>
      </c>
      <c r="G297" s="849">
        <v>9170.64</v>
      </c>
      <c r="H297" s="849">
        <v>2.0819462227912928</v>
      </c>
      <c r="I297" s="849">
        <v>1146.33</v>
      </c>
      <c r="J297" s="849">
        <v>4</v>
      </c>
      <c r="K297" s="849">
        <v>4404.84</v>
      </c>
      <c r="L297" s="849">
        <v>1</v>
      </c>
      <c r="M297" s="849">
        <v>1101.21</v>
      </c>
      <c r="N297" s="849">
        <v>2</v>
      </c>
      <c r="O297" s="849">
        <v>2172.34</v>
      </c>
      <c r="P297" s="837">
        <v>0.4931711481007256</v>
      </c>
      <c r="Q297" s="850">
        <v>1086.17</v>
      </c>
    </row>
    <row r="298" spans="1:17" ht="14.45" customHeight="1" x14ac:dyDescent="0.2">
      <c r="A298" s="831" t="s">
        <v>7730</v>
      </c>
      <c r="B298" s="832" t="s">
        <v>7042</v>
      </c>
      <c r="C298" s="832" t="s">
        <v>6644</v>
      </c>
      <c r="D298" s="832" t="s">
        <v>7812</v>
      </c>
      <c r="E298" s="832" t="s">
        <v>7813</v>
      </c>
      <c r="F298" s="849">
        <v>3</v>
      </c>
      <c r="G298" s="849">
        <v>1077.3000000000002</v>
      </c>
      <c r="H298" s="849">
        <v>0.75000000000000011</v>
      </c>
      <c r="I298" s="849">
        <v>359.10000000000008</v>
      </c>
      <c r="J298" s="849">
        <v>4</v>
      </c>
      <c r="K298" s="849">
        <v>1436.4</v>
      </c>
      <c r="L298" s="849">
        <v>1</v>
      </c>
      <c r="M298" s="849">
        <v>359.1</v>
      </c>
      <c r="N298" s="849">
        <v>12</v>
      </c>
      <c r="O298" s="849">
        <v>3906.94</v>
      </c>
      <c r="P298" s="837">
        <v>2.7199526594263435</v>
      </c>
      <c r="Q298" s="850">
        <v>325.57833333333332</v>
      </c>
    </row>
    <row r="299" spans="1:17" ht="14.45" customHeight="1" x14ac:dyDescent="0.2">
      <c r="A299" s="831" t="s">
        <v>7730</v>
      </c>
      <c r="B299" s="832" t="s">
        <v>7042</v>
      </c>
      <c r="C299" s="832" t="s">
        <v>6644</v>
      </c>
      <c r="D299" s="832" t="s">
        <v>7814</v>
      </c>
      <c r="E299" s="832" t="s">
        <v>7815</v>
      </c>
      <c r="F299" s="849">
        <v>15</v>
      </c>
      <c r="G299" s="849">
        <v>13408.5</v>
      </c>
      <c r="H299" s="849">
        <v>0.93750000000000011</v>
      </c>
      <c r="I299" s="849">
        <v>893.9</v>
      </c>
      <c r="J299" s="849">
        <v>16</v>
      </c>
      <c r="K299" s="849">
        <v>14302.399999999998</v>
      </c>
      <c r="L299" s="849">
        <v>1</v>
      </c>
      <c r="M299" s="849">
        <v>893.89999999999986</v>
      </c>
      <c r="N299" s="849">
        <v>13</v>
      </c>
      <c r="O299" s="849">
        <v>9208.1999999999989</v>
      </c>
      <c r="P299" s="837">
        <v>0.64382201588544585</v>
      </c>
      <c r="Q299" s="850">
        <v>708.32307692307688</v>
      </c>
    </row>
    <row r="300" spans="1:17" ht="14.45" customHeight="1" x14ac:dyDescent="0.2">
      <c r="A300" s="831" t="s">
        <v>7730</v>
      </c>
      <c r="B300" s="832" t="s">
        <v>7042</v>
      </c>
      <c r="C300" s="832" t="s">
        <v>6644</v>
      </c>
      <c r="D300" s="832" t="s">
        <v>7816</v>
      </c>
      <c r="E300" s="832" t="s">
        <v>7817</v>
      </c>
      <c r="F300" s="849">
        <v>2</v>
      </c>
      <c r="G300" s="849">
        <v>1787.8</v>
      </c>
      <c r="H300" s="849">
        <v>0.35536526412874092</v>
      </c>
      <c r="I300" s="849">
        <v>893.9</v>
      </c>
      <c r="J300" s="849">
        <v>6</v>
      </c>
      <c r="K300" s="849">
        <v>5030.8799999999992</v>
      </c>
      <c r="L300" s="849">
        <v>1</v>
      </c>
      <c r="M300" s="849">
        <v>838.4799999999999</v>
      </c>
      <c r="N300" s="849">
        <v>6</v>
      </c>
      <c r="O300" s="849">
        <v>5030.88</v>
      </c>
      <c r="P300" s="837">
        <v>1.0000000000000002</v>
      </c>
      <c r="Q300" s="850">
        <v>838.48</v>
      </c>
    </row>
    <row r="301" spans="1:17" ht="14.45" customHeight="1" x14ac:dyDescent="0.2">
      <c r="A301" s="831" t="s">
        <v>7730</v>
      </c>
      <c r="B301" s="832" t="s">
        <v>7042</v>
      </c>
      <c r="C301" s="832" t="s">
        <v>6644</v>
      </c>
      <c r="D301" s="832" t="s">
        <v>7818</v>
      </c>
      <c r="E301" s="832" t="s">
        <v>7819</v>
      </c>
      <c r="F301" s="849"/>
      <c r="G301" s="849"/>
      <c r="H301" s="849"/>
      <c r="I301" s="849"/>
      <c r="J301" s="849">
        <v>2</v>
      </c>
      <c r="K301" s="849">
        <v>1787.8</v>
      </c>
      <c r="L301" s="849">
        <v>1</v>
      </c>
      <c r="M301" s="849">
        <v>893.9</v>
      </c>
      <c r="N301" s="849"/>
      <c r="O301" s="849"/>
      <c r="P301" s="837"/>
      <c r="Q301" s="850"/>
    </row>
    <row r="302" spans="1:17" ht="14.45" customHeight="1" x14ac:dyDescent="0.2">
      <c r="A302" s="831" t="s">
        <v>7730</v>
      </c>
      <c r="B302" s="832" t="s">
        <v>7042</v>
      </c>
      <c r="C302" s="832" t="s">
        <v>6644</v>
      </c>
      <c r="D302" s="832" t="s">
        <v>7820</v>
      </c>
      <c r="E302" s="832" t="s">
        <v>7821</v>
      </c>
      <c r="F302" s="849">
        <v>4</v>
      </c>
      <c r="G302" s="849">
        <v>67326.759999999995</v>
      </c>
      <c r="H302" s="849">
        <v>1.3333333333333335</v>
      </c>
      <c r="I302" s="849">
        <v>16831.689999999999</v>
      </c>
      <c r="J302" s="849">
        <v>3</v>
      </c>
      <c r="K302" s="849">
        <v>50495.069999999992</v>
      </c>
      <c r="L302" s="849">
        <v>1</v>
      </c>
      <c r="M302" s="849">
        <v>16831.689999999999</v>
      </c>
      <c r="N302" s="849">
        <v>4</v>
      </c>
      <c r="O302" s="849">
        <v>57042.8</v>
      </c>
      <c r="P302" s="837">
        <v>1.1296706787415089</v>
      </c>
      <c r="Q302" s="850">
        <v>14260.7</v>
      </c>
    </row>
    <row r="303" spans="1:17" ht="14.45" customHeight="1" x14ac:dyDescent="0.2">
      <c r="A303" s="831" t="s">
        <v>7730</v>
      </c>
      <c r="B303" s="832" t="s">
        <v>7042</v>
      </c>
      <c r="C303" s="832" t="s">
        <v>6644</v>
      </c>
      <c r="D303" s="832" t="s">
        <v>7822</v>
      </c>
      <c r="E303" s="832" t="s">
        <v>7823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4225.3900000000003</v>
      </c>
      <c r="P303" s="837"/>
      <c r="Q303" s="850">
        <v>4225.3900000000003</v>
      </c>
    </row>
    <row r="304" spans="1:17" ht="14.45" customHeight="1" x14ac:dyDescent="0.2">
      <c r="A304" s="831" t="s">
        <v>7730</v>
      </c>
      <c r="B304" s="832" t="s">
        <v>7042</v>
      </c>
      <c r="C304" s="832" t="s">
        <v>6644</v>
      </c>
      <c r="D304" s="832" t="s">
        <v>7824</v>
      </c>
      <c r="E304" s="832" t="s">
        <v>7825</v>
      </c>
      <c r="F304" s="849">
        <v>4</v>
      </c>
      <c r="G304" s="849">
        <v>26348.52</v>
      </c>
      <c r="H304" s="849">
        <v>0.74302643912706545</v>
      </c>
      <c r="I304" s="849">
        <v>6587.13</v>
      </c>
      <c r="J304" s="849">
        <v>6</v>
      </c>
      <c r="K304" s="849">
        <v>35461.08</v>
      </c>
      <c r="L304" s="849">
        <v>1</v>
      </c>
      <c r="M304" s="849">
        <v>5910.18</v>
      </c>
      <c r="N304" s="849">
        <v>8</v>
      </c>
      <c r="O304" s="849">
        <v>28045.56</v>
      </c>
      <c r="P304" s="837">
        <v>0.79088284959172139</v>
      </c>
      <c r="Q304" s="850">
        <v>3505.6950000000002</v>
      </c>
    </row>
    <row r="305" spans="1:17" ht="14.45" customHeight="1" x14ac:dyDescent="0.2">
      <c r="A305" s="831" t="s">
        <v>7730</v>
      </c>
      <c r="B305" s="832" t="s">
        <v>7042</v>
      </c>
      <c r="C305" s="832" t="s">
        <v>6644</v>
      </c>
      <c r="D305" s="832" t="s">
        <v>7826</v>
      </c>
      <c r="E305" s="832" t="s">
        <v>7827</v>
      </c>
      <c r="F305" s="849">
        <v>2</v>
      </c>
      <c r="G305" s="849">
        <v>3683.24</v>
      </c>
      <c r="H305" s="849">
        <v>2</v>
      </c>
      <c r="I305" s="849">
        <v>1841.62</v>
      </c>
      <c r="J305" s="849">
        <v>1</v>
      </c>
      <c r="K305" s="849">
        <v>1841.62</v>
      </c>
      <c r="L305" s="849">
        <v>1</v>
      </c>
      <c r="M305" s="849">
        <v>1841.62</v>
      </c>
      <c r="N305" s="849">
        <v>2</v>
      </c>
      <c r="O305" s="849">
        <v>3452.8</v>
      </c>
      <c r="P305" s="837">
        <v>1.874871037456153</v>
      </c>
      <c r="Q305" s="850">
        <v>1726.4</v>
      </c>
    </row>
    <row r="306" spans="1:17" ht="14.45" customHeight="1" x14ac:dyDescent="0.2">
      <c r="A306" s="831" t="s">
        <v>7730</v>
      </c>
      <c r="B306" s="832" t="s">
        <v>7042</v>
      </c>
      <c r="C306" s="832" t="s">
        <v>6644</v>
      </c>
      <c r="D306" s="832" t="s">
        <v>7828</v>
      </c>
      <c r="E306" s="832" t="s">
        <v>7829</v>
      </c>
      <c r="F306" s="849">
        <v>4</v>
      </c>
      <c r="G306" s="849">
        <v>66876</v>
      </c>
      <c r="H306" s="849"/>
      <c r="I306" s="849">
        <v>16719</v>
      </c>
      <c r="J306" s="849"/>
      <c r="K306" s="849"/>
      <c r="L306" s="849"/>
      <c r="M306" s="849"/>
      <c r="N306" s="849">
        <v>2</v>
      </c>
      <c r="O306" s="849">
        <v>32601.8</v>
      </c>
      <c r="P306" s="837"/>
      <c r="Q306" s="850">
        <v>16300.9</v>
      </c>
    </row>
    <row r="307" spans="1:17" ht="14.45" customHeight="1" x14ac:dyDescent="0.2">
      <c r="A307" s="831" t="s">
        <v>7730</v>
      </c>
      <c r="B307" s="832" t="s">
        <v>7042</v>
      </c>
      <c r="C307" s="832" t="s">
        <v>6644</v>
      </c>
      <c r="D307" s="832" t="s">
        <v>7830</v>
      </c>
      <c r="E307" s="832" t="s">
        <v>7831</v>
      </c>
      <c r="F307" s="849">
        <v>1</v>
      </c>
      <c r="G307" s="849">
        <v>3106.5</v>
      </c>
      <c r="H307" s="849"/>
      <c r="I307" s="849">
        <v>3106.5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5" customHeight="1" x14ac:dyDescent="0.2">
      <c r="A308" s="831" t="s">
        <v>7730</v>
      </c>
      <c r="B308" s="832" t="s">
        <v>7042</v>
      </c>
      <c r="C308" s="832" t="s">
        <v>6644</v>
      </c>
      <c r="D308" s="832" t="s">
        <v>7832</v>
      </c>
      <c r="E308" s="832" t="s">
        <v>7833</v>
      </c>
      <c r="F308" s="849">
        <v>6</v>
      </c>
      <c r="G308" s="849">
        <v>2285.16</v>
      </c>
      <c r="H308" s="849">
        <v>5.9999999999999991</v>
      </c>
      <c r="I308" s="849">
        <v>380.85999999999996</v>
      </c>
      <c r="J308" s="849">
        <v>1</v>
      </c>
      <c r="K308" s="849">
        <v>380.86</v>
      </c>
      <c r="L308" s="849">
        <v>1</v>
      </c>
      <c r="M308" s="849">
        <v>380.86</v>
      </c>
      <c r="N308" s="849"/>
      <c r="O308" s="849"/>
      <c r="P308" s="837"/>
      <c r="Q308" s="850"/>
    </row>
    <row r="309" spans="1:17" ht="14.45" customHeight="1" x14ac:dyDescent="0.2">
      <c r="A309" s="831" t="s">
        <v>7730</v>
      </c>
      <c r="B309" s="832" t="s">
        <v>7042</v>
      </c>
      <c r="C309" s="832" t="s">
        <v>6644</v>
      </c>
      <c r="D309" s="832" t="s">
        <v>7834</v>
      </c>
      <c r="E309" s="832" t="s">
        <v>7835</v>
      </c>
      <c r="F309" s="849">
        <v>6</v>
      </c>
      <c r="G309" s="849">
        <v>6511.2000000000007</v>
      </c>
      <c r="H309" s="849">
        <v>3</v>
      </c>
      <c r="I309" s="849">
        <v>1085.2</v>
      </c>
      <c r="J309" s="849">
        <v>2</v>
      </c>
      <c r="K309" s="849">
        <v>2170.4</v>
      </c>
      <c r="L309" s="849">
        <v>1</v>
      </c>
      <c r="M309" s="849">
        <v>1085.2</v>
      </c>
      <c r="N309" s="849">
        <v>2</v>
      </c>
      <c r="O309" s="849">
        <v>2170.4</v>
      </c>
      <c r="P309" s="837">
        <v>1</v>
      </c>
      <c r="Q309" s="850">
        <v>1085.2</v>
      </c>
    </row>
    <row r="310" spans="1:17" ht="14.45" customHeight="1" x14ac:dyDescent="0.2">
      <c r="A310" s="831" t="s">
        <v>7730</v>
      </c>
      <c r="B310" s="832" t="s">
        <v>7042</v>
      </c>
      <c r="C310" s="832" t="s">
        <v>6644</v>
      </c>
      <c r="D310" s="832" t="s">
        <v>7836</v>
      </c>
      <c r="E310" s="832" t="s">
        <v>7837</v>
      </c>
      <c r="F310" s="849">
        <v>1</v>
      </c>
      <c r="G310" s="849">
        <v>13465.47</v>
      </c>
      <c r="H310" s="849">
        <v>0.5</v>
      </c>
      <c r="I310" s="849">
        <v>13465.47</v>
      </c>
      <c r="J310" s="849">
        <v>2</v>
      </c>
      <c r="K310" s="849">
        <v>26930.94</v>
      </c>
      <c r="L310" s="849">
        <v>1</v>
      </c>
      <c r="M310" s="849">
        <v>13465.47</v>
      </c>
      <c r="N310" s="849">
        <v>2</v>
      </c>
      <c r="O310" s="849">
        <v>26930.94</v>
      </c>
      <c r="P310" s="837">
        <v>1</v>
      </c>
      <c r="Q310" s="850">
        <v>13465.47</v>
      </c>
    </row>
    <row r="311" spans="1:17" ht="14.45" customHeight="1" x14ac:dyDescent="0.2">
      <c r="A311" s="831" t="s">
        <v>7730</v>
      </c>
      <c r="B311" s="832" t="s">
        <v>7042</v>
      </c>
      <c r="C311" s="832" t="s">
        <v>6644</v>
      </c>
      <c r="D311" s="832" t="s">
        <v>7838</v>
      </c>
      <c r="E311" s="832" t="s">
        <v>7839</v>
      </c>
      <c r="F311" s="849">
        <v>2</v>
      </c>
      <c r="G311" s="849">
        <v>51776.1</v>
      </c>
      <c r="H311" s="849">
        <v>2</v>
      </c>
      <c r="I311" s="849">
        <v>25888.05</v>
      </c>
      <c r="J311" s="849">
        <v>1</v>
      </c>
      <c r="K311" s="849">
        <v>25888.05</v>
      </c>
      <c r="L311" s="849">
        <v>1</v>
      </c>
      <c r="M311" s="849">
        <v>25888.05</v>
      </c>
      <c r="N311" s="849"/>
      <c r="O311" s="849"/>
      <c r="P311" s="837"/>
      <c r="Q311" s="850"/>
    </row>
    <row r="312" spans="1:17" ht="14.45" customHeight="1" x14ac:dyDescent="0.2">
      <c r="A312" s="831" t="s">
        <v>7730</v>
      </c>
      <c r="B312" s="832" t="s">
        <v>7042</v>
      </c>
      <c r="C312" s="832" t="s">
        <v>6644</v>
      </c>
      <c r="D312" s="832" t="s">
        <v>7840</v>
      </c>
      <c r="E312" s="832" t="s">
        <v>7841</v>
      </c>
      <c r="F312" s="849">
        <v>2</v>
      </c>
      <c r="G312" s="849">
        <v>37800</v>
      </c>
      <c r="H312" s="849"/>
      <c r="I312" s="849">
        <v>18900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7730</v>
      </c>
      <c r="B313" s="832" t="s">
        <v>7042</v>
      </c>
      <c r="C313" s="832" t="s">
        <v>6644</v>
      </c>
      <c r="D313" s="832" t="s">
        <v>7842</v>
      </c>
      <c r="E313" s="832" t="s">
        <v>7843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4527.8999999999996</v>
      </c>
      <c r="P313" s="837"/>
      <c r="Q313" s="850">
        <v>4527.8999999999996</v>
      </c>
    </row>
    <row r="314" spans="1:17" ht="14.45" customHeight="1" x14ac:dyDescent="0.2">
      <c r="A314" s="831" t="s">
        <v>7730</v>
      </c>
      <c r="B314" s="832" t="s">
        <v>7042</v>
      </c>
      <c r="C314" s="832" t="s">
        <v>6644</v>
      </c>
      <c r="D314" s="832" t="s">
        <v>7844</v>
      </c>
      <c r="E314" s="832" t="s">
        <v>7845</v>
      </c>
      <c r="F314" s="849"/>
      <c r="G314" s="849"/>
      <c r="H314" s="849"/>
      <c r="I314" s="849"/>
      <c r="J314" s="849">
        <v>2</v>
      </c>
      <c r="K314" s="849">
        <v>3864.18</v>
      </c>
      <c r="L314" s="849">
        <v>1</v>
      </c>
      <c r="M314" s="849">
        <v>1932.09</v>
      </c>
      <c r="N314" s="849"/>
      <c r="O314" s="849"/>
      <c r="P314" s="837"/>
      <c r="Q314" s="850"/>
    </row>
    <row r="315" spans="1:17" ht="14.45" customHeight="1" x14ac:dyDescent="0.2">
      <c r="A315" s="831" t="s">
        <v>7730</v>
      </c>
      <c r="B315" s="832" t="s">
        <v>7042</v>
      </c>
      <c r="C315" s="832" t="s">
        <v>6644</v>
      </c>
      <c r="D315" s="832" t="s">
        <v>7846</v>
      </c>
      <c r="E315" s="832" t="s">
        <v>7847</v>
      </c>
      <c r="F315" s="849">
        <v>4</v>
      </c>
      <c r="G315" s="849">
        <v>35441.56</v>
      </c>
      <c r="H315" s="849">
        <v>2</v>
      </c>
      <c r="I315" s="849">
        <v>8860.39</v>
      </c>
      <c r="J315" s="849">
        <v>2</v>
      </c>
      <c r="K315" s="849">
        <v>17720.78</v>
      </c>
      <c r="L315" s="849">
        <v>1</v>
      </c>
      <c r="M315" s="849">
        <v>8860.39</v>
      </c>
      <c r="N315" s="849"/>
      <c r="O315" s="849"/>
      <c r="P315" s="837"/>
      <c r="Q315" s="850"/>
    </row>
    <row r="316" spans="1:17" ht="14.45" customHeight="1" x14ac:dyDescent="0.2">
      <c r="A316" s="831" t="s">
        <v>7730</v>
      </c>
      <c r="B316" s="832" t="s">
        <v>7042</v>
      </c>
      <c r="C316" s="832" t="s">
        <v>6644</v>
      </c>
      <c r="D316" s="832" t="s">
        <v>7848</v>
      </c>
      <c r="E316" s="832" t="s">
        <v>7849</v>
      </c>
      <c r="F316" s="849"/>
      <c r="G316" s="849"/>
      <c r="H316" s="849"/>
      <c r="I316" s="849"/>
      <c r="J316" s="849"/>
      <c r="K316" s="849"/>
      <c r="L316" s="849"/>
      <c r="M316" s="849"/>
      <c r="N316" s="849">
        <v>2</v>
      </c>
      <c r="O316" s="849">
        <v>641.05999999999995</v>
      </c>
      <c r="P316" s="837"/>
      <c r="Q316" s="850">
        <v>320.52999999999997</v>
      </c>
    </row>
    <row r="317" spans="1:17" ht="14.45" customHeight="1" x14ac:dyDescent="0.2">
      <c r="A317" s="831" t="s">
        <v>7730</v>
      </c>
      <c r="B317" s="832" t="s">
        <v>7042</v>
      </c>
      <c r="C317" s="832" t="s">
        <v>6644</v>
      </c>
      <c r="D317" s="832" t="s">
        <v>7850</v>
      </c>
      <c r="E317" s="832" t="s">
        <v>7851</v>
      </c>
      <c r="F317" s="849">
        <v>1</v>
      </c>
      <c r="G317" s="849">
        <v>4066.69</v>
      </c>
      <c r="H317" s="849">
        <v>1</v>
      </c>
      <c r="I317" s="849">
        <v>4066.69</v>
      </c>
      <c r="J317" s="849">
        <v>1</v>
      </c>
      <c r="K317" s="849">
        <v>4066.69</v>
      </c>
      <c r="L317" s="849">
        <v>1</v>
      </c>
      <c r="M317" s="849">
        <v>4066.69</v>
      </c>
      <c r="N317" s="849"/>
      <c r="O317" s="849"/>
      <c r="P317" s="837"/>
      <c r="Q317" s="850"/>
    </row>
    <row r="318" spans="1:17" ht="14.45" customHeight="1" x14ac:dyDescent="0.2">
      <c r="A318" s="831" t="s">
        <v>7730</v>
      </c>
      <c r="B318" s="832" t="s">
        <v>7042</v>
      </c>
      <c r="C318" s="832" t="s">
        <v>6644</v>
      </c>
      <c r="D318" s="832" t="s">
        <v>7852</v>
      </c>
      <c r="E318" s="832" t="s">
        <v>7853</v>
      </c>
      <c r="F318" s="849"/>
      <c r="G318" s="849"/>
      <c r="H318" s="849"/>
      <c r="I318" s="849"/>
      <c r="J318" s="849"/>
      <c r="K318" s="849"/>
      <c r="L318" s="849"/>
      <c r="M318" s="849"/>
      <c r="N318" s="849">
        <v>5</v>
      </c>
      <c r="O318" s="849">
        <v>3705</v>
      </c>
      <c r="P318" s="837"/>
      <c r="Q318" s="850">
        <v>741</v>
      </c>
    </row>
    <row r="319" spans="1:17" ht="14.45" customHeight="1" x14ac:dyDescent="0.2">
      <c r="A319" s="831" t="s">
        <v>7730</v>
      </c>
      <c r="B319" s="832" t="s">
        <v>7042</v>
      </c>
      <c r="C319" s="832" t="s">
        <v>6644</v>
      </c>
      <c r="D319" s="832" t="s">
        <v>7854</v>
      </c>
      <c r="E319" s="832" t="s">
        <v>7855</v>
      </c>
      <c r="F319" s="849"/>
      <c r="G319" s="849"/>
      <c r="H319" s="849"/>
      <c r="I319" s="849"/>
      <c r="J319" s="849"/>
      <c r="K319" s="849"/>
      <c r="L319" s="849"/>
      <c r="M319" s="849"/>
      <c r="N319" s="849">
        <v>2</v>
      </c>
      <c r="O319" s="849">
        <v>3994</v>
      </c>
      <c r="P319" s="837"/>
      <c r="Q319" s="850">
        <v>1997</v>
      </c>
    </row>
    <row r="320" spans="1:17" ht="14.45" customHeight="1" x14ac:dyDescent="0.2">
      <c r="A320" s="831" t="s">
        <v>7730</v>
      </c>
      <c r="B320" s="832" t="s">
        <v>7042</v>
      </c>
      <c r="C320" s="832" t="s">
        <v>6644</v>
      </c>
      <c r="D320" s="832" t="s">
        <v>7856</v>
      </c>
      <c r="E320" s="832" t="s">
        <v>7857</v>
      </c>
      <c r="F320" s="849"/>
      <c r="G320" s="849"/>
      <c r="H320" s="849"/>
      <c r="I320" s="849"/>
      <c r="J320" s="849"/>
      <c r="K320" s="849"/>
      <c r="L320" s="849"/>
      <c r="M320" s="849"/>
      <c r="N320" s="849">
        <v>6</v>
      </c>
      <c r="O320" s="849">
        <v>24644.519999999997</v>
      </c>
      <c r="P320" s="837"/>
      <c r="Q320" s="850">
        <v>4107.4199999999992</v>
      </c>
    </row>
    <row r="321" spans="1:17" ht="14.45" customHeight="1" x14ac:dyDescent="0.2">
      <c r="A321" s="831" t="s">
        <v>7730</v>
      </c>
      <c r="B321" s="832" t="s">
        <v>7042</v>
      </c>
      <c r="C321" s="832" t="s">
        <v>6657</v>
      </c>
      <c r="D321" s="832" t="s">
        <v>7858</v>
      </c>
      <c r="E321" s="832" t="s">
        <v>7859</v>
      </c>
      <c r="F321" s="849">
        <v>1</v>
      </c>
      <c r="G321" s="849">
        <v>213</v>
      </c>
      <c r="H321" s="849">
        <v>0.33177570093457942</v>
      </c>
      <c r="I321" s="849">
        <v>213</v>
      </c>
      <c r="J321" s="849">
        <v>3</v>
      </c>
      <c r="K321" s="849">
        <v>642</v>
      </c>
      <c r="L321" s="849">
        <v>1</v>
      </c>
      <c r="M321" s="849">
        <v>214</v>
      </c>
      <c r="N321" s="849">
        <v>2</v>
      </c>
      <c r="O321" s="849">
        <v>430</v>
      </c>
      <c r="P321" s="837">
        <v>0.66978193146417442</v>
      </c>
      <c r="Q321" s="850">
        <v>215</v>
      </c>
    </row>
    <row r="322" spans="1:17" ht="14.45" customHeight="1" x14ac:dyDescent="0.2">
      <c r="A322" s="831" t="s">
        <v>7730</v>
      </c>
      <c r="B322" s="832" t="s">
        <v>7042</v>
      </c>
      <c r="C322" s="832" t="s">
        <v>6657</v>
      </c>
      <c r="D322" s="832" t="s">
        <v>7860</v>
      </c>
      <c r="E322" s="832" t="s">
        <v>7861</v>
      </c>
      <c r="F322" s="849">
        <v>6</v>
      </c>
      <c r="G322" s="849">
        <v>930</v>
      </c>
      <c r="H322" s="849">
        <v>3</v>
      </c>
      <c r="I322" s="849">
        <v>155</v>
      </c>
      <c r="J322" s="849">
        <v>2</v>
      </c>
      <c r="K322" s="849">
        <v>310</v>
      </c>
      <c r="L322" s="849">
        <v>1</v>
      </c>
      <c r="M322" s="849">
        <v>155</v>
      </c>
      <c r="N322" s="849">
        <v>2</v>
      </c>
      <c r="O322" s="849">
        <v>312</v>
      </c>
      <c r="P322" s="837">
        <v>1.0064516129032257</v>
      </c>
      <c r="Q322" s="850">
        <v>156</v>
      </c>
    </row>
    <row r="323" spans="1:17" ht="14.45" customHeight="1" x14ac:dyDescent="0.2">
      <c r="A323" s="831" t="s">
        <v>7730</v>
      </c>
      <c r="B323" s="832" t="s">
        <v>7042</v>
      </c>
      <c r="C323" s="832" t="s">
        <v>6657</v>
      </c>
      <c r="D323" s="832" t="s">
        <v>7862</v>
      </c>
      <c r="E323" s="832" t="s">
        <v>7863</v>
      </c>
      <c r="F323" s="849">
        <v>14</v>
      </c>
      <c r="G323" s="849">
        <v>2618</v>
      </c>
      <c r="H323" s="849">
        <v>0.56000000000000005</v>
      </c>
      <c r="I323" s="849">
        <v>187</v>
      </c>
      <c r="J323" s="849">
        <v>25</v>
      </c>
      <c r="K323" s="849">
        <v>4675</v>
      </c>
      <c r="L323" s="849">
        <v>1</v>
      </c>
      <c r="M323" s="849">
        <v>187</v>
      </c>
      <c r="N323" s="849">
        <v>18</v>
      </c>
      <c r="O323" s="849">
        <v>3384</v>
      </c>
      <c r="P323" s="837">
        <v>0.72385026737967917</v>
      </c>
      <c r="Q323" s="850">
        <v>188</v>
      </c>
    </row>
    <row r="324" spans="1:17" ht="14.45" customHeight="1" x14ac:dyDescent="0.2">
      <c r="A324" s="831" t="s">
        <v>7730</v>
      </c>
      <c r="B324" s="832" t="s">
        <v>7042</v>
      </c>
      <c r="C324" s="832" t="s">
        <v>6657</v>
      </c>
      <c r="D324" s="832" t="s">
        <v>7864</v>
      </c>
      <c r="E324" s="832" t="s">
        <v>7865</v>
      </c>
      <c r="F324" s="849">
        <v>24</v>
      </c>
      <c r="G324" s="849">
        <v>3072</v>
      </c>
      <c r="H324" s="849">
        <v>3</v>
      </c>
      <c r="I324" s="849">
        <v>128</v>
      </c>
      <c r="J324" s="849">
        <v>8</v>
      </c>
      <c r="K324" s="849">
        <v>1024</v>
      </c>
      <c r="L324" s="849">
        <v>1</v>
      </c>
      <c r="M324" s="849">
        <v>128</v>
      </c>
      <c r="N324" s="849">
        <v>13</v>
      </c>
      <c r="O324" s="849">
        <v>1677</v>
      </c>
      <c r="P324" s="837">
        <v>1.6376953125</v>
      </c>
      <c r="Q324" s="850">
        <v>129</v>
      </c>
    </row>
    <row r="325" spans="1:17" ht="14.45" customHeight="1" x14ac:dyDescent="0.2">
      <c r="A325" s="831" t="s">
        <v>7730</v>
      </c>
      <c r="B325" s="832" t="s">
        <v>7042</v>
      </c>
      <c r="C325" s="832" t="s">
        <v>6657</v>
      </c>
      <c r="D325" s="832" t="s">
        <v>7866</v>
      </c>
      <c r="E325" s="832" t="s">
        <v>7867</v>
      </c>
      <c r="F325" s="849">
        <v>17</v>
      </c>
      <c r="G325" s="849">
        <v>3791</v>
      </c>
      <c r="H325" s="849">
        <v>1.5385551948051948</v>
      </c>
      <c r="I325" s="849">
        <v>223</v>
      </c>
      <c r="J325" s="849">
        <v>11</v>
      </c>
      <c r="K325" s="849">
        <v>2464</v>
      </c>
      <c r="L325" s="849">
        <v>1</v>
      </c>
      <c r="M325" s="849">
        <v>224</v>
      </c>
      <c r="N325" s="849">
        <v>9</v>
      </c>
      <c r="O325" s="849">
        <v>2025</v>
      </c>
      <c r="P325" s="837">
        <v>0.82183441558441561</v>
      </c>
      <c r="Q325" s="850">
        <v>225</v>
      </c>
    </row>
    <row r="326" spans="1:17" ht="14.45" customHeight="1" x14ac:dyDescent="0.2">
      <c r="A326" s="831" t="s">
        <v>7730</v>
      </c>
      <c r="B326" s="832" t="s">
        <v>7042</v>
      </c>
      <c r="C326" s="832" t="s">
        <v>6657</v>
      </c>
      <c r="D326" s="832" t="s">
        <v>7868</v>
      </c>
      <c r="E326" s="832" t="s">
        <v>7869</v>
      </c>
      <c r="F326" s="849"/>
      <c r="G326" s="849"/>
      <c r="H326" s="849"/>
      <c r="I326" s="849"/>
      <c r="J326" s="849"/>
      <c r="K326" s="849"/>
      <c r="L326" s="849"/>
      <c r="M326" s="849"/>
      <c r="N326" s="849">
        <v>2</v>
      </c>
      <c r="O326" s="849">
        <v>450</v>
      </c>
      <c r="P326" s="837"/>
      <c r="Q326" s="850">
        <v>225</v>
      </c>
    </row>
    <row r="327" spans="1:17" ht="14.45" customHeight="1" x14ac:dyDescent="0.2">
      <c r="A327" s="831" t="s">
        <v>7730</v>
      </c>
      <c r="B327" s="832" t="s">
        <v>7042</v>
      </c>
      <c r="C327" s="832" t="s">
        <v>6657</v>
      </c>
      <c r="D327" s="832" t="s">
        <v>7870</v>
      </c>
      <c r="E327" s="832" t="s">
        <v>7871</v>
      </c>
      <c r="F327" s="849">
        <v>152</v>
      </c>
      <c r="G327" s="849">
        <v>34200</v>
      </c>
      <c r="H327" s="849">
        <v>1.2203825292606338</v>
      </c>
      <c r="I327" s="849">
        <v>225</v>
      </c>
      <c r="J327" s="849">
        <v>124</v>
      </c>
      <c r="K327" s="849">
        <v>28024</v>
      </c>
      <c r="L327" s="849">
        <v>1</v>
      </c>
      <c r="M327" s="849">
        <v>226</v>
      </c>
      <c r="N327" s="849">
        <v>164</v>
      </c>
      <c r="O327" s="849">
        <v>37228</v>
      </c>
      <c r="P327" s="837">
        <v>1.3284327719097917</v>
      </c>
      <c r="Q327" s="850">
        <v>227</v>
      </c>
    </row>
    <row r="328" spans="1:17" ht="14.45" customHeight="1" x14ac:dyDescent="0.2">
      <c r="A328" s="831" t="s">
        <v>7730</v>
      </c>
      <c r="B328" s="832" t="s">
        <v>7042</v>
      </c>
      <c r="C328" s="832" t="s">
        <v>6657</v>
      </c>
      <c r="D328" s="832" t="s">
        <v>7872</v>
      </c>
      <c r="E328" s="832" t="s">
        <v>7873</v>
      </c>
      <c r="F328" s="849">
        <v>6</v>
      </c>
      <c r="G328" s="849">
        <v>3756</v>
      </c>
      <c r="H328" s="849">
        <v>0.8571428571428571</v>
      </c>
      <c r="I328" s="849">
        <v>626</v>
      </c>
      <c r="J328" s="849">
        <v>7</v>
      </c>
      <c r="K328" s="849">
        <v>4382</v>
      </c>
      <c r="L328" s="849">
        <v>1</v>
      </c>
      <c r="M328" s="849">
        <v>626</v>
      </c>
      <c r="N328" s="849">
        <v>6</v>
      </c>
      <c r="O328" s="849">
        <v>3774</v>
      </c>
      <c r="P328" s="837">
        <v>0.86125057051574627</v>
      </c>
      <c r="Q328" s="850">
        <v>629</v>
      </c>
    </row>
    <row r="329" spans="1:17" ht="14.45" customHeight="1" x14ac:dyDescent="0.2">
      <c r="A329" s="831" t="s">
        <v>7730</v>
      </c>
      <c r="B329" s="832" t="s">
        <v>7042</v>
      </c>
      <c r="C329" s="832" t="s">
        <v>6657</v>
      </c>
      <c r="D329" s="832" t="s">
        <v>6988</v>
      </c>
      <c r="E329" s="832" t="s">
        <v>6989</v>
      </c>
      <c r="F329" s="849">
        <v>1</v>
      </c>
      <c r="G329" s="849">
        <v>265</v>
      </c>
      <c r="H329" s="849"/>
      <c r="I329" s="849">
        <v>265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7730</v>
      </c>
      <c r="B330" s="832" t="s">
        <v>7042</v>
      </c>
      <c r="C330" s="832" t="s">
        <v>6657</v>
      </c>
      <c r="D330" s="832" t="s">
        <v>7874</v>
      </c>
      <c r="E330" s="832" t="s">
        <v>7875</v>
      </c>
      <c r="F330" s="849">
        <v>41</v>
      </c>
      <c r="G330" s="849">
        <v>14350</v>
      </c>
      <c r="H330" s="849">
        <v>0.95222295952222957</v>
      </c>
      <c r="I330" s="849">
        <v>350</v>
      </c>
      <c r="J330" s="849">
        <v>43</v>
      </c>
      <c r="K330" s="849">
        <v>15070</v>
      </c>
      <c r="L330" s="849">
        <v>1</v>
      </c>
      <c r="M330" s="849">
        <v>350.46511627906978</v>
      </c>
      <c r="N330" s="849">
        <v>31</v>
      </c>
      <c r="O330" s="849">
        <v>10974</v>
      </c>
      <c r="P330" s="837">
        <v>0.72820172528201721</v>
      </c>
      <c r="Q330" s="850">
        <v>354</v>
      </c>
    </row>
    <row r="331" spans="1:17" ht="14.45" customHeight="1" x14ac:dyDescent="0.2">
      <c r="A331" s="831" t="s">
        <v>7730</v>
      </c>
      <c r="B331" s="832" t="s">
        <v>7042</v>
      </c>
      <c r="C331" s="832" t="s">
        <v>6657</v>
      </c>
      <c r="D331" s="832" t="s">
        <v>7876</v>
      </c>
      <c r="E331" s="832" t="s">
        <v>7877</v>
      </c>
      <c r="F331" s="849">
        <v>5</v>
      </c>
      <c r="G331" s="849">
        <v>20820</v>
      </c>
      <c r="H331" s="849">
        <v>0.99951992318770999</v>
      </c>
      <c r="I331" s="849">
        <v>4164</v>
      </c>
      <c r="J331" s="849">
        <v>5</v>
      </c>
      <c r="K331" s="849">
        <v>20830</v>
      </c>
      <c r="L331" s="849">
        <v>1</v>
      </c>
      <c r="M331" s="849">
        <v>4166</v>
      </c>
      <c r="N331" s="849">
        <v>8</v>
      </c>
      <c r="O331" s="849">
        <v>33384</v>
      </c>
      <c r="P331" s="837">
        <v>1.6026884301488238</v>
      </c>
      <c r="Q331" s="850">
        <v>4173</v>
      </c>
    </row>
    <row r="332" spans="1:17" ht="14.45" customHeight="1" x14ac:dyDescent="0.2">
      <c r="A332" s="831" t="s">
        <v>7730</v>
      </c>
      <c r="B332" s="832" t="s">
        <v>7042</v>
      </c>
      <c r="C332" s="832" t="s">
        <v>6657</v>
      </c>
      <c r="D332" s="832" t="s">
        <v>7878</v>
      </c>
      <c r="E332" s="832" t="s">
        <v>7879</v>
      </c>
      <c r="F332" s="849">
        <v>19</v>
      </c>
      <c r="G332" s="849">
        <v>5377</v>
      </c>
      <c r="H332" s="849">
        <v>6.333333333333333</v>
      </c>
      <c r="I332" s="849">
        <v>283</v>
      </c>
      <c r="J332" s="849">
        <v>3</v>
      </c>
      <c r="K332" s="849">
        <v>849</v>
      </c>
      <c r="L332" s="849">
        <v>1</v>
      </c>
      <c r="M332" s="849">
        <v>283</v>
      </c>
      <c r="N332" s="849">
        <v>10</v>
      </c>
      <c r="O332" s="849">
        <v>2840</v>
      </c>
      <c r="P332" s="837">
        <v>3.3451118963486453</v>
      </c>
      <c r="Q332" s="850">
        <v>284</v>
      </c>
    </row>
    <row r="333" spans="1:17" ht="14.45" customHeight="1" x14ac:dyDescent="0.2">
      <c r="A333" s="831" t="s">
        <v>7730</v>
      </c>
      <c r="B333" s="832" t="s">
        <v>7042</v>
      </c>
      <c r="C333" s="832" t="s">
        <v>6657</v>
      </c>
      <c r="D333" s="832" t="s">
        <v>7880</v>
      </c>
      <c r="E333" s="832" t="s">
        <v>7881</v>
      </c>
      <c r="F333" s="849">
        <v>23</v>
      </c>
      <c r="G333" s="849">
        <v>145360</v>
      </c>
      <c r="H333" s="849">
        <v>5.74795365573965</v>
      </c>
      <c r="I333" s="849">
        <v>6320</v>
      </c>
      <c r="J333" s="849">
        <v>4</v>
      </c>
      <c r="K333" s="849">
        <v>25289</v>
      </c>
      <c r="L333" s="849">
        <v>1</v>
      </c>
      <c r="M333" s="849">
        <v>6322.25</v>
      </c>
      <c r="N333" s="849">
        <v>15</v>
      </c>
      <c r="O333" s="849">
        <v>94965</v>
      </c>
      <c r="P333" s="837">
        <v>3.7551900035588597</v>
      </c>
      <c r="Q333" s="850">
        <v>6331</v>
      </c>
    </row>
    <row r="334" spans="1:17" ht="14.45" customHeight="1" x14ac:dyDescent="0.2">
      <c r="A334" s="831" t="s">
        <v>7730</v>
      </c>
      <c r="B334" s="832" t="s">
        <v>7042</v>
      </c>
      <c r="C334" s="832" t="s">
        <v>6657</v>
      </c>
      <c r="D334" s="832" t="s">
        <v>7882</v>
      </c>
      <c r="E334" s="832" t="s">
        <v>7883</v>
      </c>
      <c r="F334" s="849">
        <v>8</v>
      </c>
      <c r="G334" s="849">
        <v>12600</v>
      </c>
      <c r="H334" s="849">
        <v>1.9974635383639823</v>
      </c>
      <c r="I334" s="849">
        <v>1575</v>
      </c>
      <c r="J334" s="849">
        <v>4</v>
      </c>
      <c r="K334" s="849">
        <v>6308</v>
      </c>
      <c r="L334" s="849">
        <v>1</v>
      </c>
      <c r="M334" s="849">
        <v>1577</v>
      </c>
      <c r="N334" s="849">
        <v>6</v>
      </c>
      <c r="O334" s="849">
        <v>9504</v>
      </c>
      <c r="P334" s="837">
        <v>1.5066582117945466</v>
      </c>
      <c r="Q334" s="850">
        <v>1584</v>
      </c>
    </row>
    <row r="335" spans="1:17" ht="14.45" customHeight="1" x14ac:dyDescent="0.2">
      <c r="A335" s="831" t="s">
        <v>7730</v>
      </c>
      <c r="B335" s="832" t="s">
        <v>7042</v>
      </c>
      <c r="C335" s="832" t="s">
        <v>6657</v>
      </c>
      <c r="D335" s="832" t="s">
        <v>7884</v>
      </c>
      <c r="E335" s="832" t="s">
        <v>7885</v>
      </c>
      <c r="F335" s="849">
        <v>11</v>
      </c>
      <c r="G335" s="849">
        <v>42460</v>
      </c>
      <c r="H335" s="849">
        <v>0.84571565151575512</v>
      </c>
      <c r="I335" s="849">
        <v>3860</v>
      </c>
      <c r="J335" s="849">
        <v>13</v>
      </c>
      <c r="K335" s="849">
        <v>50206</v>
      </c>
      <c r="L335" s="849">
        <v>1</v>
      </c>
      <c r="M335" s="849">
        <v>3862</v>
      </c>
      <c r="N335" s="849">
        <v>17</v>
      </c>
      <c r="O335" s="849">
        <v>65739</v>
      </c>
      <c r="P335" s="837">
        <v>1.3093853324303868</v>
      </c>
      <c r="Q335" s="850">
        <v>3867</v>
      </c>
    </row>
    <row r="336" spans="1:17" ht="14.45" customHeight="1" x14ac:dyDescent="0.2">
      <c r="A336" s="831" t="s">
        <v>7730</v>
      </c>
      <c r="B336" s="832" t="s">
        <v>7042</v>
      </c>
      <c r="C336" s="832" t="s">
        <v>6657</v>
      </c>
      <c r="D336" s="832" t="s">
        <v>7886</v>
      </c>
      <c r="E336" s="832" t="s">
        <v>7887</v>
      </c>
      <c r="F336" s="849">
        <v>2</v>
      </c>
      <c r="G336" s="849">
        <v>10420</v>
      </c>
      <c r="H336" s="849">
        <v>0.24990406753645433</v>
      </c>
      <c r="I336" s="849">
        <v>5210</v>
      </c>
      <c r="J336" s="849">
        <v>8</v>
      </c>
      <c r="K336" s="849">
        <v>41696</v>
      </c>
      <c r="L336" s="849">
        <v>1</v>
      </c>
      <c r="M336" s="849">
        <v>5212</v>
      </c>
      <c r="N336" s="849">
        <v>4</v>
      </c>
      <c r="O336" s="849">
        <v>20876</v>
      </c>
      <c r="P336" s="837">
        <v>0.50067152724481967</v>
      </c>
      <c r="Q336" s="850">
        <v>5219</v>
      </c>
    </row>
    <row r="337" spans="1:17" ht="14.45" customHeight="1" x14ac:dyDescent="0.2">
      <c r="A337" s="831" t="s">
        <v>7730</v>
      </c>
      <c r="B337" s="832" t="s">
        <v>7042</v>
      </c>
      <c r="C337" s="832" t="s">
        <v>6657</v>
      </c>
      <c r="D337" s="832" t="s">
        <v>7888</v>
      </c>
      <c r="E337" s="832" t="s">
        <v>7889</v>
      </c>
      <c r="F337" s="849">
        <v>3</v>
      </c>
      <c r="G337" s="849">
        <v>5106</v>
      </c>
      <c r="H337" s="849">
        <v>1.4982394366197183</v>
      </c>
      <c r="I337" s="849">
        <v>1702</v>
      </c>
      <c r="J337" s="849">
        <v>2</v>
      </c>
      <c r="K337" s="849">
        <v>3408</v>
      </c>
      <c r="L337" s="849">
        <v>1</v>
      </c>
      <c r="M337" s="849">
        <v>1704</v>
      </c>
      <c r="N337" s="849">
        <v>10</v>
      </c>
      <c r="O337" s="849">
        <v>17090</v>
      </c>
      <c r="P337" s="837">
        <v>5.014671361502347</v>
      </c>
      <c r="Q337" s="850">
        <v>1709</v>
      </c>
    </row>
    <row r="338" spans="1:17" ht="14.45" customHeight="1" x14ac:dyDescent="0.2">
      <c r="A338" s="831" t="s">
        <v>7730</v>
      </c>
      <c r="B338" s="832" t="s">
        <v>7042</v>
      </c>
      <c r="C338" s="832" t="s">
        <v>6657</v>
      </c>
      <c r="D338" s="832" t="s">
        <v>7890</v>
      </c>
      <c r="E338" s="832" t="s">
        <v>7891</v>
      </c>
      <c r="F338" s="849">
        <v>50</v>
      </c>
      <c r="G338" s="849">
        <v>64700</v>
      </c>
      <c r="H338" s="849">
        <v>0.94339622641509435</v>
      </c>
      <c r="I338" s="849">
        <v>1294</v>
      </c>
      <c r="J338" s="849">
        <v>53</v>
      </c>
      <c r="K338" s="849">
        <v>68582</v>
      </c>
      <c r="L338" s="849">
        <v>1</v>
      </c>
      <c r="M338" s="849">
        <v>1294</v>
      </c>
      <c r="N338" s="849">
        <v>56</v>
      </c>
      <c r="O338" s="849">
        <v>72632</v>
      </c>
      <c r="P338" s="837">
        <v>1.0590533959347934</v>
      </c>
      <c r="Q338" s="850">
        <v>1297</v>
      </c>
    </row>
    <row r="339" spans="1:17" ht="14.45" customHeight="1" x14ac:dyDescent="0.2">
      <c r="A339" s="831" t="s">
        <v>7730</v>
      </c>
      <c r="B339" s="832" t="s">
        <v>7042</v>
      </c>
      <c r="C339" s="832" t="s">
        <v>6657</v>
      </c>
      <c r="D339" s="832" t="s">
        <v>7892</v>
      </c>
      <c r="E339" s="832" t="s">
        <v>7893</v>
      </c>
      <c r="F339" s="849">
        <v>45</v>
      </c>
      <c r="G339" s="849">
        <v>53010</v>
      </c>
      <c r="H339" s="849">
        <v>0.9375</v>
      </c>
      <c r="I339" s="849">
        <v>1178</v>
      </c>
      <c r="J339" s="849">
        <v>48</v>
      </c>
      <c r="K339" s="849">
        <v>56544</v>
      </c>
      <c r="L339" s="849">
        <v>1</v>
      </c>
      <c r="M339" s="849">
        <v>1178</v>
      </c>
      <c r="N339" s="849">
        <v>54</v>
      </c>
      <c r="O339" s="849">
        <v>63720</v>
      </c>
      <c r="P339" s="837">
        <v>1.1269100169779287</v>
      </c>
      <c r="Q339" s="850">
        <v>1180</v>
      </c>
    </row>
    <row r="340" spans="1:17" ht="14.45" customHeight="1" x14ac:dyDescent="0.2">
      <c r="A340" s="831" t="s">
        <v>7730</v>
      </c>
      <c r="B340" s="832" t="s">
        <v>7042</v>
      </c>
      <c r="C340" s="832" t="s">
        <v>6657</v>
      </c>
      <c r="D340" s="832" t="s">
        <v>7894</v>
      </c>
      <c r="E340" s="832" t="s">
        <v>7895</v>
      </c>
      <c r="F340" s="849">
        <v>28</v>
      </c>
      <c r="G340" s="849">
        <v>144396</v>
      </c>
      <c r="H340" s="849">
        <v>0.65106003084053998</v>
      </c>
      <c r="I340" s="849">
        <v>5157</v>
      </c>
      <c r="J340" s="849">
        <v>43</v>
      </c>
      <c r="K340" s="849">
        <v>221786</v>
      </c>
      <c r="L340" s="849">
        <v>1</v>
      </c>
      <c r="M340" s="849">
        <v>5157.8139534883721</v>
      </c>
      <c r="N340" s="849">
        <v>33</v>
      </c>
      <c r="O340" s="849">
        <v>170346</v>
      </c>
      <c r="P340" s="837">
        <v>0.76806471102774743</v>
      </c>
      <c r="Q340" s="850">
        <v>5162</v>
      </c>
    </row>
    <row r="341" spans="1:17" ht="14.45" customHeight="1" x14ac:dyDescent="0.2">
      <c r="A341" s="831" t="s">
        <v>7730</v>
      </c>
      <c r="B341" s="832" t="s">
        <v>7042</v>
      </c>
      <c r="C341" s="832" t="s">
        <v>6657</v>
      </c>
      <c r="D341" s="832" t="s">
        <v>7896</v>
      </c>
      <c r="E341" s="832" t="s">
        <v>7897</v>
      </c>
      <c r="F341" s="849"/>
      <c r="G341" s="849"/>
      <c r="H341" s="849"/>
      <c r="I341" s="849"/>
      <c r="J341" s="849">
        <v>1</v>
      </c>
      <c r="K341" s="849">
        <v>7809</v>
      </c>
      <c r="L341" s="849">
        <v>1</v>
      </c>
      <c r="M341" s="849">
        <v>7809</v>
      </c>
      <c r="N341" s="849"/>
      <c r="O341" s="849"/>
      <c r="P341" s="837"/>
      <c r="Q341" s="850"/>
    </row>
    <row r="342" spans="1:17" ht="14.45" customHeight="1" x14ac:dyDescent="0.2">
      <c r="A342" s="831" t="s">
        <v>7730</v>
      </c>
      <c r="B342" s="832" t="s">
        <v>7042</v>
      </c>
      <c r="C342" s="832" t="s">
        <v>6657</v>
      </c>
      <c r="D342" s="832" t="s">
        <v>7898</v>
      </c>
      <c r="E342" s="832" t="s">
        <v>7899</v>
      </c>
      <c r="F342" s="849">
        <v>1</v>
      </c>
      <c r="G342" s="849">
        <v>5620</v>
      </c>
      <c r="H342" s="849"/>
      <c r="I342" s="849">
        <v>5620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7730</v>
      </c>
      <c r="B343" s="832" t="s">
        <v>7042</v>
      </c>
      <c r="C343" s="832" t="s">
        <v>6657</v>
      </c>
      <c r="D343" s="832" t="s">
        <v>7900</v>
      </c>
      <c r="E343" s="832" t="s">
        <v>7901</v>
      </c>
      <c r="F343" s="849">
        <v>9</v>
      </c>
      <c r="G343" s="849">
        <v>7209</v>
      </c>
      <c r="H343" s="849">
        <v>1.1241228754093249</v>
      </c>
      <c r="I343" s="849">
        <v>801</v>
      </c>
      <c r="J343" s="849">
        <v>8</v>
      </c>
      <c r="K343" s="849">
        <v>6413</v>
      </c>
      <c r="L343" s="849">
        <v>1</v>
      </c>
      <c r="M343" s="849">
        <v>801.625</v>
      </c>
      <c r="N343" s="849">
        <v>7</v>
      </c>
      <c r="O343" s="849">
        <v>5656</v>
      </c>
      <c r="P343" s="837">
        <v>0.88195852175268985</v>
      </c>
      <c r="Q343" s="850">
        <v>808</v>
      </c>
    </row>
    <row r="344" spans="1:17" ht="14.45" customHeight="1" x14ac:dyDescent="0.2">
      <c r="A344" s="831" t="s">
        <v>7730</v>
      </c>
      <c r="B344" s="832" t="s">
        <v>7042</v>
      </c>
      <c r="C344" s="832" t="s">
        <v>6657</v>
      </c>
      <c r="D344" s="832" t="s">
        <v>7902</v>
      </c>
      <c r="E344" s="832" t="s">
        <v>7903</v>
      </c>
      <c r="F344" s="849">
        <v>416</v>
      </c>
      <c r="G344" s="849">
        <v>73632</v>
      </c>
      <c r="H344" s="849">
        <v>1.1921121652689182</v>
      </c>
      <c r="I344" s="849">
        <v>177</v>
      </c>
      <c r="J344" s="849">
        <v>347</v>
      </c>
      <c r="K344" s="849">
        <v>61766</v>
      </c>
      <c r="L344" s="849">
        <v>1</v>
      </c>
      <c r="M344" s="849">
        <v>178</v>
      </c>
      <c r="N344" s="849">
        <v>456</v>
      </c>
      <c r="O344" s="849">
        <v>81624</v>
      </c>
      <c r="P344" s="837">
        <v>1.3215037399216398</v>
      </c>
      <c r="Q344" s="850">
        <v>179</v>
      </c>
    </row>
    <row r="345" spans="1:17" ht="14.45" customHeight="1" x14ac:dyDescent="0.2">
      <c r="A345" s="831" t="s">
        <v>7730</v>
      </c>
      <c r="B345" s="832" t="s">
        <v>7042</v>
      </c>
      <c r="C345" s="832" t="s">
        <v>6657</v>
      </c>
      <c r="D345" s="832" t="s">
        <v>7904</v>
      </c>
      <c r="E345" s="832" t="s">
        <v>7905</v>
      </c>
      <c r="F345" s="849">
        <v>91</v>
      </c>
      <c r="G345" s="849">
        <v>186459</v>
      </c>
      <c r="H345" s="849">
        <v>0.81210365853658539</v>
      </c>
      <c r="I345" s="849">
        <v>2049</v>
      </c>
      <c r="J345" s="849">
        <v>112</v>
      </c>
      <c r="K345" s="849">
        <v>229600</v>
      </c>
      <c r="L345" s="849">
        <v>1</v>
      </c>
      <c r="M345" s="849">
        <v>2050</v>
      </c>
      <c r="N345" s="849">
        <v>124</v>
      </c>
      <c r="O345" s="849">
        <v>254572</v>
      </c>
      <c r="P345" s="837">
        <v>1.1087630662020906</v>
      </c>
      <c r="Q345" s="850">
        <v>2053</v>
      </c>
    </row>
    <row r="346" spans="1:17" ht="14.45" customHeight="1" x14ac:dyDescent="0.2">
      <c r="A346" s="831" t="s">
        <v>7730</v>
      </c>
      <c r="B346" s="832" t="s">
        <v>7042</v>
      </c>
      <c r="C346" s="832" t="s">
        <v>6657</v>
      </c>
      <c r="D346" s="832" t="s">
        <v>7906</v>
      </c>
      <c r="E346" s="832" t="s">
        <v>7907</v>
      </c>
      <c r="F346" s="849">
        <v>20</v>
      </c>
      <c r="G346" s="849">
        <v>54740</v>
      </c>
      <c r="H346" s="849">
        <v>1.0526315789473684</v>
      </c>
      <c r="I346" s="849">
        <v>2737</v>
      </c>
      <c r="J346" s="849">
        <v>19</v>
      </c>
      <c r="K346" s="849">
        <v>52003</v>
      </c>
      <c r="L346" s="849">
        <v>1</v>
      </c>
      <c r="M346" s="849">
        <v>2737</v>
      </c>
      <c r="N346" s="849">
        <v>24</v>
      </c>
      <c r="O346" s="849">
        <v>65760</v>
      </c>
      <c r="P346" s="837">
        <v>1.264542430244409</v>
      </c>
      <c r="Q346" s="850">
        <v>2740</v>
      </c>
    </row>
    <row r="347" spans="1:17" ht="14.45" customHeight="1" x14ac:dyDescent="0.2">
      <c r="A347" s="831" t="s">
        <v>7730</v>
      </c>
      <c r="B347" s="832" t="s">
        <v>7042</v>
      </c>
      <c r="C347" s="832" t="s">
        <v>6657</v>
      </c>
      <c r="D347" s="832" t="s">
        <v>7908</v>
      </c>
      <c r="E347" s="832" t="s">
        <v>7909</v>
      </c>
      <c r="F347" s="849">
        <v>5</v>
      </c>
      <c r="G347" s="849">
        <v>26345</v>
      </c>
      <c r="H347" s="849">
        <v>4.9990512333965844</v>
      </c>
      <c r="I347" s="849">
        <v>5269</v>
      </c>
      <c r="J347" s="849">
        <v>1</v>
      </c>
      <c r="K347" s="849">
        <v>5270</v>
      </c>
      <c r="L347" s="849">
        <v>1</v>
      </c>
      <c r="M347" s="849">
        <v>5270</v>
      </c>
      <c r="N347" s="849">
        <v>4</v>
      </c>
      <c r="O347" s="849">
        <v>21096</v>
      </c>
      <c r="P347" s="837">
        <v>4.0030360531309297</v>
      </c>
      <c r="Q347" s="850">
        <v>5274</v>
      </c>
    </row>
    <row r="348" spans="1:17" ht="14.45" customHeight="1" x14ac:dyDescent="0.2">
      <c r="A348" s="831" t="s">
        <v>7730</v>
      </c>
      <c r="B348" s="832" t="s">
        <v>7042</v>
      </c>
      <c r="C348" s="832" t="s">
        <v>6657</v>
      </c>
      <c r="D348" s="832" t="s">
        <v>7910</v>
      </c>
      <c r="E348" s="832" t="s">
        <v>7911</v>
      </c>
      <c r="F348" s="849">
        <v>2</v>
      </c>
      <c r="G348" s="849">
        <v>1350</v>
      </c>
      <c r="H348" s="849">
        <v>2</v>
      </c>
      <c r="I348" s="849">
        <v>675</v>
      </c>
      <c r="J348" s="849">
        <v>1</v>
      </c>
      <c r="K348" s="849">
        <v>675</v>
      </c>
      <c r="L348" s="849">
        <v>1</v>
      </c>
      <c r="M348" s="849">
        <v>675</v>
      </c>
      <c r="N348" s="849">
        <v>3</v>
      </c>
      <c r="O348" s="849">
        <v>2034</v>
      </c>
      <c r="P348" s="837">
        <v>3.0133333333333332</v>
      </c>
      <c r="Q348" s="850">
        <v>678</v>
      </c>
    </row>
    <row r="349" spans="1:17" ht="14.45" customHeight="1" x14ac:dyDescent="0.2">
      <c r="A349" s="831" t="s">
        <v>7730</v>
      </c>
      <c r="B349" s="832" t="s">
        <v>7042</v>
      </c>
      <c r="C349" s="832" t="s">
        <v>6657</v>
      </c>
      <c r="D349" s="832" t="s">
        <v>7912</v>
      </c>
      <c r="E349" s="832" t="s">
        <v>7913</v>
      </c>
      <c r="F349" s="849"/>
      <c r="G349" s="849"/>
      <c r="H349" s="849"/>
      <c r="I349" s="849"/>
      <c r="J349" s="849"/>
      <c r="K349" s="849"/>
      <c r="L349" s="849"/>
      <c r="M349" s="849"/>
      <c r="N349" s="849">
        <v>2</v>
      </c>
      <c r="O349" s="849">
        <v>312</v>
      </c>
      <c r="P349" s="837"/>
      <c r="Q349" s="850">
        <v>156</v>
      </c>
    </row>
    <row r="350" spans="1:17" ht="14.45" customHeight="1" x14ac:dyDescent="0.2">
      <c r="A350" s="831" t="s">
        <v>7730</v>
      </c>
      <c r="B350" s="832" t="s">
        <v>7042</v>
      </c>
      <c r="C350" s="832" t="s">
        <v>6657</v>
      </c>
      <c r="D350" s="832" t="s">
        <v>7914</v>
      </c>
      <c r="E350" s="832" t="s">
        <v>7915</v>
      </c>
      <c r="F350" s="849">
        <v>5</v>
      </c>
      <c r="G350" s="849">
        <v>995</v>
      </c>
      <c r="H350" s="849"/>
      <c r="I350" s="849">
        <v>199</v>
      </c>
      <c r="J350" s="849"/>
      <c r="K350" s="849"/>
      <c r="L350" s="849"/>
      <c r="M350" s="849"/>
      <c r="N350" s="849">
        <v>9</v>
      </c>
      <c r="O350" s="849">
        <v>1809</v>
      </c>
      <c r="P350" s="837"/>
      <c r="Q350" s="850">
        <v>201</v>
      </c>
    </row>
    <row r="351" spans="1:17" ht="14.45" customHeight="1" x14ac:dyDescent="0.2">
      <c r="A351" s="831" t="s">
        <v>7730</v>
      </c>
      <c r="B351" s="832" t="s">
        <v>7042</v>
      </c>
      <c r="C351" s="832" t="s">
        <v>6657</v>
      </c>
      <c r="D351" s="832" t="s">
        <v>7916</v>
      </c>
      <c r="E351" s="832" t="s">
        <v>7917</v>
      </c>
      <c r="F351" s="849">
        <v>74</v>
      </c>
      <c r="G351" s="849">
        <v>15096</v>
      </c>
      <c r="H351" s="849">
        <v>8.182113821138211</v>
      </c>
      <c r="I351" s="849">
        <v>204</v>
      </c>
      <c r="J351" s="849">
        <v>9</v>
      </c>
      <c r="K351" s="849">
        <v>1845</v>
      </c>
      <c r="L351" s="849">
        <v>1</v>
      </c>
      <c r="M351" s="849">
        <v>205</v>
      </c>
      <c r="N351" s="849">
        <v>74</v>
      </c>
      <c r="O351" s="849">
        <v>15318</v>
      </c>
      <c r="P351" s="837">
        <v>8.3024390243902442</v>
      </c>
      <c r="Q351" s="850">
        <v>207</v>
      </c>
    </row>
    <row r="352" spans="1:17" ht="14.45" customHeight="1" x14ac:dyDescent="0.2">
      <c r="A352" s="831" t="s">
        <v>7730</v>
      </c>
      <c r="B352" s="832" t="s">
        <v>7042</v>
      </c>
      <c r="C352" s="832" t="s">
        <v>6657</v>
      </c>
      <c r="D352" s="832" t="s">
        <v>7918</v>
      </c>
      <c r="E352" s="832" t="s">
        <v>7919</v>
      </c>
      <c r="F352" s="849">
        <v>25</v>
      </c>
      <c r="G352" s="849">
        <v>10650</v>
      </c>
      <c r="H352" s="849">
        <v>1.6627634660421546</v>
      </c>
      <c r="I352" s="849">
        <v>426</v>
      </c>
      <c r="J352" s="849">
        <v>15</v>
      </c>
      <c r="K352" s="849">
        <v>6405</v>
      </c>
      <c r="L352" s="849">
        <v>1</v>
      </c>
      <c r="M352" s="849">
        <v>427</v>
      </c>
      <c r="N352" s="849">
        <v>16</v>
      </c>
      <c r="O352" s="849">
        <v>6848</v>
      </c>
      <c r="P352" s="837">
        <v>1.0691647150663544</v>
      </c>
      <c r="Q352" s="850">
        <v>428</v>
      </c>
    </row>
    <row r="353" spans="1:17" ht="14.45" customHeight="1" x14ac:dyDescent="0.2">
      <c r="A353" s="831" t="s">
        <v>7730</v>
      </c>
      <c r="B353" s="832" t="s">
        <v>7042</v>
      </c>
      <c r="C353" s="832" t="s">
        <v>6657</v>
      </c>
      <c r="D353" s="832" t="s">
        <v>7920</v>
      </c>
      <c r="E353" s="832" t="s">
        <v>7921</v>
      </c>
      <c r="F353" s="849">
        <v>5</v>
      </c>
      <c r="G353" s="849">
        <v>815</v>
      </c>
      <c r="H353" s="849">
        <v>2.5</v>
      </c>
      <c r="I353" s="849">
        <v>163</v>
      </c>
      <c r="J353" s="849">
        <v>2</v>
      </c>
      <c r="K353" s="849">
        <v>326</v>
      </c>
      <c r="L353" s="849">
        <v>1</v>
      </c>
      <c r="M353" s="849">
        <v>163</v>
      </c>
      <c r="N353" s="849">
        <v>6</v>
      </c>
      <c r="O353" s="849">
        <v>984</v>
      </c>
      <c r="P353" s="837">
        <v>3.01840490797546</v>
      </c>
      <c r="Q353" s="850">
        <v>164</v>
      </c>
    </row>
    <row r="354" spans="1:17" ht="14.45" customHeight="1" x14ac:dyDescent="0.2">
      <c r="A354" s="831" t="s">
        <v>7730</v>
      </c>
      <c r="B354" s="832" t="s">
        <v>7042</v>
      </c>
      <c r="C354" s="832" t="s">
        <v>6657</v>
      </c>
      <c r="D354" s="832" t="s">
        <v>7922</v>
      </c>
      <c r="E354" s="832" t="s">
        <v>7923</v>
      </c>
      <c r="F354" s="849">
        <v>3</v>
      </c>
      <c r="G354" s="849">
        <v>1308</v>
      </c>
      <c r="H354" s="849"/>
      <c r="I354" s="849">
        <v>436</v>
      </c>
      <c r="J354" s="849"/>
      <c r="K354" s="849"/>
      <c r="L354" s="849"/>
      <c r="M354" s="849"/>
      <c r="N354" s="849">
        <v>3</v>
      </c>
      <c r="O354" s="849">
        <v>1314</v>
      </c>
      <c r="P354" s="837"/>
      <c r="Q354" s="850">
        <v>438</v>
      </c>
    </row>
    <row r="355" spans="1:17" ht="14.45" customHeight="1" x14ac:dyDescent="0.2">
      <c r="A355" s="831" t="s">
        <v>7730</v>
      </c>
      <c r="B355" s="832" t="s">
        <v>7042</v>
      </c>
      <c r="C355" s="832" t="s">
        <v>6657</v>
      </c>
      <c r="D355" s="832" t="s">
        <v>7924</v>
      </c>
      <c r="E355" s="832" t="s">
        <v>7925</v>
      </c>
      <c r="F355" s="849">
        <v>62</v>
      </c>
      <c r="G355" s="849">
        <v>133610</v>
      </c>
      <c r="H355" s="849">
        <v>0.95340373911802478</v>
      </c>
      <c r="I355" s="849">
        <v>2155</v>
      </c>
      <c r="J355" s="849">
        <v>65</v>
      </c>
      <c r="K355" s="849">
        <v>140140</v>
      </c>
      <c r="L355" s="849">
        <v>1</v>
      </c>
      <c r="M355" s="849">
        <v>2156</v>
      </c>
      <c r="N355" s="849">
        <v>55</v>
      </c>
      <c r="O355" s="849">
        <v>118745</v>
      </c>
      <c r="P355" s="837">
        <v>0.84733124018838302</v>
      </c>
      <c r="Q355" s="850">
        <v>2159</v>
      </c>
    </row>
    <row r="356" spans="1:17" ht="14.45" customHeight="1" x14ac:dyDescent="0.2">
      <c r="A356" s="831" t="s">
        <v>7730</v>
      </c>
      <c r="B356" s="832" t="s">
        <v>7042</v>
      </c>
      <c r="C356" s="832" t="s">
        <v>6657</v>
      </c>
      <c r="D356" s="832" t="s">
        <v>7926</v>
      </c>
      <c r="E356" s="832" t="s">
        <v>7885</v>
      </c>
      <c r="F356" s="849">
        <v>12</v>
      </c>
      <c r="G356" s="849">
        <v>22668</v>
      </c>
      <c r="H356" s="849">
        <v>0.8</v>
      </c>
      <c r="I356" s="849">
        <v>1889</v>
      </c>
      <c r="J356" s="849">
        <v>15</v>
      </c>
      <c r="K356" s="849">
        <v>28335</v>
      </c>
      <c r="L356" s="849">
        <v>1</v>
      </c>
      <c r="M356" s="849">
        <v>1889</v>
      </c>
      <c r="N356" s="849">
        <v>17</v>
      </c>
      <c r="O356" s="849">
        <v>32164</v>
      </c>
      <c r="P356" s="837">
        <v>1.1351332274572083</v>
      </c>
      <c r="Q356" s="850">
        <v>1892</v>
      </c>
    </row>
    <row r="357" spans="1:17" ht="14.45" customHeight="1" x14ac:dyDescent="0.2">
      <c r="A357" s="831" t="s">
        <v>7730</v>
      </c>
      <c r="B357" s="832" t="s">
        <v>7042</v>
      </c>
      <c r="C357" s="832" t="s">
        <v>6657</v>
      </c>
      <c r="D357" s="832" t="s">
        <v>7927</v>
      </c>
      <c r="E357" s="832" t="s">
        <v>7928</v>
      </c>
      <c r="F357" s="849">
        <v>1</v>
      </c>
      <c r="G357" s="849">
        <v>163</v>
      </c>
      <c r="H357" s="849"/>
      <c r="I357" s="849">
        <v>163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5" customHeight="1" x14ac:dyDescent="0.2">
      <c r="A358" s="831" t="s">
        <v>7730</v>
      </c>
      <c r="B358" s="832" t="s">
        <v>7042</v>
      </c>
      <c r="C358" s="832" t="s">
        <v>6657</v>
      </c>
      <c r="D358" s="832" t="s">
        <v>7929</v>
      </c>
      <c r="E358" s="832" t="s">
        <v>7930</v>
      </c>
      <c r="F358" s="849">
        <v>1</v>
      </c>
      <c r="G358" s="849">
        <v>9838</v>
      </c>
      <c r="H358" s="849">
        <v>0.99979674796747964</v>
      </c>
      <c r="I358" s="849">
        <v>9838</v>
      </c>
      <c r="J358" s="849">
        <v>1</v>
      </c>
      <c r="K358" s="849">
        <v>9840</v>
      </c>
      <c r="L358" s="849">
        <v>1</v>
      </c>
      <c r="M358" s="849">
        <v>9840</v>
      </c>
      <c r="N358" s="849">
        <v>1</v>
      </c>
      <c r="O358" s="849">
        <v>9850</v>
      </c>
      <c r="P358" s="837">
        <v>1.0010162601626016</v>
      </c>
      <c r="Q358" s="850">
        <v>9850</v>
      </c>
    </row>
    <row r="359" spans="1:17" ht="14.45" customHeight="1" x14ac:dyDescent="0.2">
      <c r="A359" s="831" t="s">
        <v>7730</v>
      </c>
      <c r="B359" s="832" t="s">
        <v>7042</v>
      </c>
      <c r="C359" s="832" t="s">
        <v>6657</v>
      </c>
      <c r="D359" s="832" t="s">
        <v>7931</v>
      </c>
      <c r="E359" s="832" t="s">
        <v>7932</v>
      </c>
      <c r="F359" s="849">
        <v>1</v>
      </c>
      <c r="G359" s="849">
        <v>934</v>
      </c>
      <c r="H359" s="849"/>
      <c r="I359" s="849">
        <v>934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5" customHeight="1" x14ac:dyDescent="0.2">
      <c r="A360" s="831" t="s">
        <v>7730</v>
      </c>
      <c r="B360" s="832" t="s">
        <v>7042</v>
      </c>
      <c r="C360" s="832" t="s">
        <v>6657</v>
      </c>
      <c r="D360" s="832" t="s">
        <v>7933</v>
      </c>
      <c r="E360" s="832" t="s">
        <v>7934</v>
      </c>
      <c r="F360" s="849">
        <v>63</v>
      </c>
      <c r="G360" s="849">
        <v>532980</v>
      </c>
      <c r="H360" s="849">
        <v>1.0497518317182699</v>
      </c>
      <c r="I360" s="849">
        <v>8460</v>
      </c>
      <c r="J360" s="849">
        <v>60</v>
      </c>
      <c r="K360" s="849">
        <v>507720</v>
      </c>
      <c r="L360" s="849">
        <v>1</v>
      </c>
      <c r="M360" s="849">
        <v>8462</v>
      </c>
      <c r="N360" s="849">
        <v>47</v>
      </c>
      <c r="O360" s="849">
        <v>398090</v>
      </c>
      <c r="P360" s="837">
        <v>0.78407389899944846</v>
      </c>
      <c r="Q360" s="850">
        <v>8470</v>
      </c>
    </row>
    <row r="361" spans="1:17" ht="14.45" customHeight="1" x14ac:dyDescent="0.2">
      <c r="A361" s="831" t="s">
        <v>7730</v>
      </c>
      <c r="B361" s="832" t="s">
        <v>7042</v>
      </c>
      <c r="C361" s="832" t="s">
        <v>6657</v>
      </c>
      <c r="D361" s="832" t="s">
        <v>7935</v>
      </c>
      <c r="E361" s="832" t="s">
        <v>7936</v>
      </c>
      <c r="F361" s="849">
        <v>2</v>
      </c>
      <c r="G361" s="849">
        <v>320</v>
      </c>
      <c r="H361" s="849"/>
      <c r="I361" s="849">
        <v>160</v>
      </c>
      <c r="J361" s="849"/>
      <c r="K361" s="849"/>
      <c r="L361" s="849"/>
      <c r="M361" s="849"/>
      <c r="N361" s="849">
        <v>1</v>
      </c>
      <c r="O361" s="849">
        <v>162</v>
      </c>
      <c r="P361" s="837"/>
      <c r="Q361" s="850">
        <v>162</v>
      </c>
    </row>
    <row r="362" spans="1:17" ht="14.45" customHeight="1" x14ac:dyDescent="0.2">
      <c r="A362" s="831" t="s">
        <v>7730</v>
      </c>
      <c r="B362" s="832" t="s">
        <v>7042</v>
      </c>
      <c r="C362" s="832" t="s">
        <v>6657</v>
      </c>
      <c r="D362" s="832" t="s">
        <v>7937</v>
      </c>
      <c r="E362" s="832" t="s">
        <v>7938</v>
      </c>
      <c r="F362" s="849">
        <v>1</v>
      </c>
      <c r="G362" s="849">
        <v>2053</v>
      </c>
      <c r="H362" s="849">
        <v>0.99902676399026769</v>
      </c>
      <c r="I362" s="849">
        <v>2053</v>
      </c>
      <c r="J362" s="849">
        <v>1</v>
      </c>
      <c r="K362" s="849">
        <v>2055</v>
      </c>
      <c r="L362" s="849">
        <v>1</v>
      </c>
      <c r="M362" s="849">
        <v>2055</v>
      </c>
      <c r="N362" s="849">
        <v>1</v>
      </c>
      <c r="O362" s="849">
        <v>2062</v>
      </c>
      <c r="P362" s="837">
        <v>1.0034063260340633</v>
      </c>
      <c r="Q362" s="850">
        <v>2062</v>
      </c>
    </row>
    <row r="363" spans="1:17" ht="14.45" customHeight="1" x14ac:dyDescent="0.2">
      <c r="A363" s="831" t="s">
        <v>7730</v>
      </c>
      <c r="B363" s="832" t="s">
        <v>7042</v>
      </c>
      <c r="C363" s="832" t="s">
        <v>6657</v>
      </c>
      <c r="D363" s="832" t="s">
        <v>7939</v>
      </c>
      <c r="E363" s="832" t="s">
        <v>7940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375</v>
      </c>
      <c r="P363" s="837"/>
      <c r="Q363" s="850">
        <v>375</v>
      </c>
    </row>
    <row r="364" spans="1:17" ht="14.45" customHeight="1" x14ac:dyDescent="0.2">
      <c r="A364" s="831" t="s">
        <v>7730</v>
      </c>
      <c r="B364" s="832" t="s">
        <v>7042</v>
      </c>
      <c r="C364" s="832" t="s">
        <v>6657</v>
      </c>
      <c r="D364" s="832" t="s">
        <v>7941</v>
      </c>
      <c r="E364" s="832" t="s">
        <v>7942</v>
      </c>
      <c r="F364" s="849"/>
      <c r="G364" s="849"/>
      <c r="H364" s="849"/>
      <c r="I364" s="849"/>
      <c r="J364" s="849">
        <v>6</v>
      </c>
      <c r="K364" s="849">
        <v>2118</v>
      </c>
      <c r="L364" s="849">
        <v>1</v>
      </c>
      <c r="M364" s="849">
        <v>353</v>
      </c>
      <c r="N364" s="849">
        <v>3</v>
      </c>
      <c r="O364" s="849">
        <v>1062</v>
      </c>
      <c r="P364" s="837">
        <v>0.50141643059490082</v>
      </c>
      <c r="Q364" s="850">
        <v>354</v>
      </c>
    </row>
    <row r="365" spans="1:17" ht="14.45" customHeight="1" x14ac:dyDescent="0.2">
      <c r="A365" s="831" t="s">
        <v>7943</v>
      </c>
      <c r="B365" s="832" t="s">
        <v>7944</v>
      </c>
      <c r="C365" s="832" t="s">
        <v>6657</v>
      </c>
      <c r="D365" s="832" t="s">
        <v>7945</v>
      </c>
      <c r="E365" s="832" t="s">
        <v>7946</v>
      </c>
      <c r="F365" s="849">
        <v>46</v>
      </c>
      <c r="G365" s="849">
        <v>9706</v>
      </c>
      <c r="H365" s="849">
        <v>1.4768715763846623</v>
      </c>
      <c r="I365" s="849">
        <v>211</v>
      </c>
      <c r="J365" s="849">
        <v>31</v>
      </c>
      <c r="K365" s="849">
        <v>6572</v>
      </c>
      <c r="L365" s="849">
        <v>1</v>
      </c>
      <c r="M365" s="849">
        <v>212</v>
      </c>
      <c r="N365" s="849">
        <v>60</v>
      </c>
      <c r="O365" s="849">
        <v>12780</v>
      </c>
      <c r="P365" s="837">
        <v>1.9446135118685333</v>
      </c>
      <c r="Q365" s="850">
        <v>213</v>
      </c>
    </row>
    <row r="366" spans="1:17" ht="14.45" customHeight="1" x14ac:dyDescent="0.2">
      <c r="A366" s="831" t="s">
        <v>7943</v>
      </c>
      <c r="B366" s="832" t="s">
        <v>7944</v>
      </c>
      <c r="C366" s="832" t="s">
        <v>6657</v>
      </c>
      <c r="D366" s="832" t="s">
        <v>7947</v>
      </c>
      <c r="E366" s="832" t="s">
        <v>7946</v>
      </c>
      <c r="F366" s="849">
        <v>3</v>
      </c>
      <c r="G366" s="849">
        <v>261</v>
      </c>
      <c r="H366" s="849">
        <v>3</v>
      </c>
      <c r="I366" s="849">
        <v>87</v>
      </c>
      <c r="J366" s="849">
        <v>1</v>
      </c>
      <c r="K366" s="849">
        <v>87</v>
      </c>
      <c r="L366" s="849">
        <v>1</v>
      </c>
      <c r="M366" s="849">
        <v>87</v>
      </c>
      <c r="N366" s="849">
        <v>1</v>
      </c>
      <c r="O366" s="849">
        <v>88</v>
      </c>
      <c r="P366" s="837">
        <v>1.0114942528735633</v>
      </c>
      <c r="Q366" s="850">
        <v>88</v>
      </c>
    </row>
    <row r="367" spans="1:17" ht="14.45" customHeight="1" x14ac:dyDescent="0.2">
      <c r="A367" s="831" t="s">
        <v>7943</v>
      </c>
      <c r="B367" s="832" t="s">
        <v>7944</v>
      </c>
      <c r="C367" s="832" t="s">
        <v>6657</v>
      </c>
      <c r="D367" s="832" t="s">
        <v>7948</v>
      </c>
      <c r="E367" s="832" t="s">
        <v>7949</v>
      </c>
      <c r="F367" s="849">
        <v>475</v>
      </c>
      <c r="G367" s="849">
        <v>142975</v>
      </c>
      <c r="H367" s="849">
        <v>0.82766984670958177</v>
      </c>
      <c r="I367" s="849">
        <v>301</v>
      </c>
      <c r="J367" s="849">
        <v>572</v>
      </c>
      <c r="K367" s="849">
        <v>172744</v>
      </c>
      <c r="L367" s="849">
        <v>1</v>
      </c>
      <c r="M367" s="849">
        <v>302</v>
      </c>
      <c r="N367" s="849">
        <v>1191</v>
      </c>
      <c r="O367" s="849">
        <v>360873</v>
      </c>
      <c r="P367" s="837">
        <v>2.0890624276385865</v>
      </c>
      <c r="Q367" s="850">
        <v>303</v>
      </c>
    </row>
    <row r="368" spans="1:17" ht="14.45" customHeight="1" x14ac:dyDescent="0.2">
      <c r="A368" s="831" t="s">
        <v>7943</v>
      </c>
      <c r="B368" s="832" t="s">
        <v>7944</v>
      </c>
      <c r="C368" s="832" t="s">
        <v>6657</v>
      </c>
      <c r="D368" s="832" t="s">
        <v>7950</v>
      </c>
      <c r="E368" s="832" t="s">
        <v>7951</v>
      </c>
      <c r="F368" s="849">
        <v>18</v>
      </c>
      <c r="G368" s="849">
        <v>1782</v>
      </c>
      <c r="H368" s="849">
        <v>0.99331103678929766</v>
      </c>
      <c r="I368" s="849">
        <v>99</v>
      </c>
      <c r="J368" s="849">
        <v>18</v>
      </c>
      <c r="K368" s="849">
        <v>1794</v>
      </c>
      <c r="L368" s="849">
        <v>1</v>
      </c>
      <c r="M368" s="849">
        <v>99.666666666666671</v>
      </c>
      <c r="N368" s="849">
        <v>12</v>
      </c>
      <c r="O368" s="849">
        <v>1200</v>
      </c>
      <c r="P368" s="837">
        <v>0.66889632107023411</v>
      </c>
      <c r="Q368" s="850">
        <v>100</v>
      </c>
    </row>
    <row r="369" spans="1:17" ht="14.45" customHeight="1" x14ac:dyDescent="0.2">
      <c r="A369" s="831" t="s">
        <v>7943</v>
      </c>
      <c r="B369" s="832" t="s">
        <v>7944</v>
      </c>
      <c r="C369" s="832" t="s">
        <v>6657</v>
      </c>
      <c r="D369" s="832" t="s">
        <v>7952</v>
      </c>
      <c r="E369" s="832" t="s">
        <v>7953</v>
      </c>
      <c r="F369" s="849">
        <v>1</v>
      </c>
      <c r="G369" s="849">
        <v>232</v>
      </c>
      <c r="H369" s="849"/>
      <c r="I369" s="849">
        <v>232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5" customHeight="1" x14ac:dyDescent="0.2">
      <c r="A370" s="831" t="s">
        <v>7943</v>
      </c>
      <c r="B370" s="832" t="s">
        <v>7944</v>
      </c>
      <c r="C370" s="832" t="s">
        <v>6657</v>
      </c>
      <c r="D370" s="832" t="s">
        <v>7954</v>
      </c>
      <c r="E370" s="832" t="s">
        <v>7955</v>
      </c>
      <c r="F370" s="849">
        <v>330</v>
      </c>
      <c r="G370" s="849">
        <v>45210</v>
      </c>
      <c r="H370" s="849">
        <v>1.5207373271889402</v>
      </c>
      <c r="I370" s="849">
        <v>137</v>
      </c>
      <c r="J370" s="849">
        <v>217</v>
      </c>
      <c r="K370" s="849">
        <v>29729</v>
      </c>
      <c r="L370" s="849">
        <v>1</v>
      </c>
      <c r="M370" s="849">
        <v>137</v>
      </c>
      <c r="N370" s="849">
        <v>313</v>
      </c>
      <c r="O370" s="849">
        <v>43194</v>
      </c>
      <c r="P370" s="837">
        <v>1.4529247536075887</v>
      </c>
      <c r="Q370" s="850">
        <v>138</v>
      </c>
    </row>
    <row r="371" spans="1:17" ht="14.45" customHeight="1" x14ac:dyDescent="0.2">
      <c r="A371" s="831" t="s">
        <v>7943</v>
      </c>
      <c r="B371" s="832" t="s">
        <v>7944</v>
      </c>
      <c r="C371" s="832" t="s">
        <v>6657</v>
      </c>
      <c r="D371" s="832" t="s">
        <v>7956</v>
      </c>
      <c r="E371" s="832" t="s">
        <v>7955</v>
      </c>
      <c r="F371" s="849">
        <v>1</v>
      </c>
      <c r="G371" s="849">
        <v>183</v>
      </c>
      <c r="H371" s="849">
        <v>0.99456521739130432</v>
      </c>
      <c r="I371" s="849">
        <v>183</v>
      </c>
      <c r="J371" s="849">
        <v>1</v>
      </c>
      <c r="K371" s="849">
        <v>184</v>
      </c>
      <c r="L371" s="849">
        <v>1</v>
      </c>
      <c r="M371" s="849">
        <v>184</v>
      </c>
      <c r="N371" s="849">
        <v>1</v>
      </c>
      <c r="O371" s="849">
        <v>185</v>
      </c>
      <c r="P371" s="837">
        <v>1.0054347826086956</v>
      </c>
      <c r="Q371" s="850">
        <v>185</v>
      </c>
    </row>
    <row r="372" spans="1:17" ht="14.45" customHeight="1" x14ac:dyDescent="0.2">
      <c r="A372" s="831" t="s">
        <v>7943</v>
      </c>
      <c r="B372" s="832" t="s">
        <v>7944</v>
      </c>
      <c r="C372" s="832" t="s">
        <v>6657</v>
      </c>
      <c r="D372" s="832" t="s">
        <v>7957</v>
      </c>
      <c r="E372" s="832" t="s">
        <v>7958</v>
      </c>
      <c r="F372" s="849">
        <v>4</v>
      </c>
      <c r="G372" s="849">
        <v>2556</v>
      </c>
      <c r="H372" s="849"/>
      <c r="I372" s="849">
        <v>639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5" customHeight="1" x14ac:dyDescent="0.2">
      <c r="A373" s="831" t="s">
        <v>7943</v>
      </c>
      <c r="B373" s="832" t="s">
        <v>7944</v>
      </c>
      <c r="C373" s="832" t="s">
        <v>6657</v>
      </c>
      <c r="D373" s="832" t="s">
        <v>7959</v>
      </c>
      <c r="E373" s="832" t="s">
        <v>7960</v>
      </c>
      <c r="F373" s="849">
        <v>29</v>
      </c>
      <c r="G373" s="849">
        <v>5017</v>
      </c>
      <c r="H373" s="849">
        <v>0.90104166666666663</v>
      </c>
      <c r="I373" s="849">
        <v>173</v>
      </c>
      <c r="J373" s="849">
        <v>32</v>
      </c>
      <c r="K373" s="849">
        <v>5568</v>
      </c>
      <c r="L373" s="849">
        <v>1</v>
      </c>
      <c r="M373" s="849">
        <v>174</v>
      </c>
      <c r="N373" s="849">
        <v>51</v>
      </c>
      <c r="O373" s="849">
        <v>8925</v>
      </c>
      <c r="P373" s="837">
        <v>1.6029094827586208</v>
      </c>
      <c r="Q373" s="850">
        <v>175</v>
      </c>
    </row>
    <row r="374" spans="1:17" ht="14.45" customHeight="1" x14ac:dyDescent="0.2">
      <c r="A374" s="831" t="s">
        <v>7943</v>
      </c>
      <c r="B374" s="832" t="s">
        <v>7944</v>
      </c>
      <c r="C374" s="832" t="s">
        <v>6657</v>
      </c>
      <c r="D374" s="832" t="s">
        <v>7961</v>
      </c>
      <c r="E374" s="832" t="s">
        <v>7962</v>
      </c>
      <c r="F374" s="849"/>
      <c r="G374" s="849"/>
      <c r="H374" s="849"/>
      <c r="I374" s="849"/>
      <c r="J374" s="849">
        <v>1</v>
      </c>
      <c r="K374" s="849">
        <v>347</v>
      </c>
      <c r="L374" s="849">
        <v>1</v>
      </c>
      <c r="M374" s="849">
        <v>347</v>
      </c>
      <c r="N374" s="849">
        <v>1</v>
      </c>
      <c r="O374" s="849">
        <v>348</v>
      </c>
      <c r="P374" s="837">
        <v>1.0028818443804035</v>
      </c>
      <c r="Q374" s="850">
        <v>348</v>
      </c>
    </row>
    <row r="375" spans="1:17" ht="14.45" customHeight="1" x14ac:dyDescent="0.2">
      <c r="A375" s="831" t="s">
        <v>7943</v>
      </c>
      <c r="B375" s="832" t="s">
        <v>7944</v>
      </c>
      <c r="C375" s="832" t="s">
        <v>6657</v>
      </c>
      <c r="D375" s="832" t="s">
        <v>7963</v>
      </c>
      <c r="E375" s="832" t="s">
        <v>7964</v>
      </c>
      <c r="F375" s="849">
        <v>3</v>
      </c>
      <c r="G375" s="849">
        <v>822</v>
      </c>
      <c r="H375" s="849">
        <v>0.5</v>
      </c>
      <c r="I375" s="849">
        <v>274</v>
      </c>
      <c r="J375" s="849">
        <v>6</v>
      </c>
      <c r="K375" s="849">
        <v>1644</v>
      </c>
      <c r="L375" s="849">
        <v>1</v>
      </c>
      <c r="M375" s="849">
        <v>274</v>
      </c>
      <c r="N375" s="849">
        <v>17</v>
      </c>
      <c r="O375" s="849">
        <v>4709</v>
      </c>
      <c r="P375" s="837">
        <v>2.8643552311435525</v>
      </c>
      <c r="Q375" s="850">
        <v>277</v>
      </c>
    </row>
    <row r="376" spans="1:17" ht="14.45" customHeight="1" x14ac:dyDescent="0.2">
      <c r="A376" s="831" t="s">
        <v>7943</v>
      </c>
      <c r="B376" s="832" t="s">
        <v>7944</v>
      </c>
      <c r="C376" s="832" t="s">
        <v>6657</v>
      </c>
      <c r="D376" s="832" t="s">
        <v>7965</v>
      </c>
      <c r="E376" s="832" t="s">
        <v>7966</v>
      </c>
      <c r="F376" s="849">
        <v>14</v>
      </c>
      <c r="G376" s="849">
        <v>1988</v>
      </c>
      <c r="H376" s="849">
        <v>2.004032258064516</v>
      </c>
      <c r="I376" s="849">
        <v>142</v>
      </c>
      <c r="J376" s="849">
        <v>7</v>
      </c>
      <c r="K376" s="849">
        <v>992</v>
      </c>
      <c r="L376" s="849">
        <v>1</v>
      </c>
      <c r="M376" s="849">
        <v>141.71428571428572</v>
      </c>
      <c r="N376" s="849">
        <v>17</v>
      </c>
      <c r="O376" s="849">
        <v>2397</v>
      </c>
      <c r="P376" s="837">
        <v>2.4163306451612905</v>
      </c>
      <c r="Q376" s="850">
        <v>141</v>
      </c>
    </row>
    <row r="377" spans="1:17" ht="14.45" customHeight="1" x14ac:dyDescent="0.2">
      <c r="A377" s="831" t="s">
        <v>7943</v>
      </c>
      <c r="B377" s="832" t="s">
        <v>7944</v>
      </c>
      <c r="C377" s="832" t="s">
        <v>6657</v>
      </c>
      <c r="D377" s="832" t="s">
        <v>7967</v>
      </c>
      <c r="E377" s="832" t="s">
        <v>7966</v>
      </c>
      <c r="F377" s="849">
        <v>329</v>
      </c>
      <c r="G377" s="849">
        <v>25662</v>
      </c>
      <c r="H377" s="849">
        <v>1.5128220244060602</v>
      </c>
      <c r="I377" s="849">
        <v>78</v>
      </c>
      <c r="J377" s="849">
        <v>217</v>
      </c>
      <c r="K377" s="849">
        <v>16963</v>
      </c>
      <c r="L377" s="849">
        <v>1</v>
      </c>
      <c r="M377" s="849">
        <v>78.170506912442391</v>
      </c>
      <c r="N377" s="849">
        <v>312</v>
      </c>
      <c r="O377" s="849">
        <v>24648</v>
      </c>
      <c r="P377" s="837">
        <v>1.4530448623474621</v>
      </c>
      <c r="Q377" s="850">
        <v>79</v>
      </c>
    </row>
    <row r="378" spans="1:17" ht="14.45" customHeight="1" x14ac:dyDescent="0.2">
      <c r="A378" s="831" t="s">
        <v>7943</v>
      </c>
      <c r="B378" s="832" t="s">
        <v>7944</v>
      </c>
      <c r="C378" s="832" t="s">
        <v>6657</v>
      </c>
      <c r="D378" s="832" t="s">
        <v>7968</v>
      </c>
      <c r="E378" s="832" t="s">
        <v>7969</v>
      </c>
      <c r="F378" s="849">
        <v>14</v>
      </c>
      <c r="G378" s="849">
        <v>4396</v>
      </c>
      <c r="H378" s="849">
        <v>2</v>
      </c>
      <c r="I378" s="849">
        <v>314</v>
      </c>
      <c r="J378" s="849">
        <v>7</v>
      </c>
      <c r="K378" s="849">
        <v>2198</v>
      </c>
      <c r="L378" s="849">
        <v>1</v>
      </c>
      <c r="M378" s="849">
        <v>314</v>
      </c>
      <c r="N378" s="849">
        <v>17</v>
      </c>
      <c r="O378" s="849">
        <v>5372</v>
      </c>
      <c r="P378" s="837">
        <v>2.4440400363967245</v>
      </c>
      <c r="Q378" s="850">
        <v>316</v>
      </c>
    </row>
    <row r="379" spans="1:17" ht="14.45" customHeight="1" x14ac:dyDescent="0.2">
      <c r="A379" s="831" t="s">
        <v>7943</v>
      </c>
      <c r="B379" s="832" t="s">
        <v>7944</v>
      </c>
      <c r="C379" s="832" t="s">
        <v>6657</v>
      </c>
      <c r="D379" s="832" t="s">
        <v>7970</v>
      </c>
      <c r="E379" s="832" t="s">
        <v>7971</v>
      </c>
      <c r="F379" s="849"/>
      <c r="G379" s="849"/>
      <c r="H379" s="849"/>
      <c r="I379" s="849"/>
      <c r="J379" s="849">
        <v>1</v>
      </c>
      <c r="K379" s="849">
        <v>328</v>
      </c>
      <c r="L379" s="849">
        <v>1</v>
      </c>
      <c r="M379" s="849">
        <v>328</v>
      </c>
      <c r="N379" s="849">
        <v>1</v>
      </c>
      <c r="O379" s="849">
        <v>329</v>
      </c>
      <c r="P379" s="837">
        <v>1.0030487804878048</v>
      </c>
      <c r="Q379" s="850">
        <v>329</v>
      </c>
    </row>
    <row r="380" spans="1:17" ht="14.45" customHeight="1" x14ac:dyDescent="0.2">
      <c r="A380" s="831" t="s">
        <v>7943</v>
      </c>
      <c r="B380" s="832" t="s">
        <v>7944</v>
      </c>
      <c r="C380" s="832" t="s">
        <v>6657</v>
      </c>
      <c r="D380" s="832" t="s">
        <v>7972</v>
      </c>
      <c r="E380" s="832" t="s">
        <v>7973</v>
      </c>
      <c r="F380" s="849">
        <v>292</v>
      </c>
      <c r="G380" s="849">
        <v>47596</v>
      </c>
      <c r="H380" s="849">
        <v>1.4023157832709703</v>
      </c>
      <c r="I380" s="849">
        <v>163</v>
      </c>
      <c r="J380" s="849">
        <v>208</v>
      </c>
      <c r="K380" s="849">
        <v>33941</v>
      </c>
      <c r="L380" s="849">
        <v>1</v>
      </c>
      <c r="M380" s="849">
        <v>163.17788461538461</v>
      </c>
      <c r="N380" s="849">
        <v>222</v>
      </c>
      <c r="O380" s="849">
        <v>36630</v>
      </c>
      <c r="P380" s="837">
        <v>1.0792257152116909</v>
      </c>
      <c r="Q380" s="850">
        <v>165</v>
      </c>
    </row>
    <row r="381" spans="1:17" ht="14.45" customHeight="1" x14ac:dyDescent="0.2">
      <c r="A381" s="831" t="s">
        <v>7943</v>
      </c>
      <c r="B381" s="832" t="s">
        <v>7944</v>
      </c>
      <c r="C381" s="832" t="s">
        <v>6657</v>
      </c>
      <c r="D381" s="832" t="s">
        <v>7974</v>
      </c>
      <c r="E381" s="832" t="s">
        <v>7946</v>
      </c>
      <c r="F381" s="849">
        <v>955</v>
      </c>
      <c r="G381" s="849">
        <v>68760</v>
      </c>
      <c r="H381" s="849">
        <v>1.6456059735784032</v>
      </c>
      <c r="I381" s="849">
        <v>72</v>
      </c>
      <c r="J381" s="849">
        <v>579</v>
      </c>
      <c r="K381" s="849">
        <v>41784</v>
      </c>
      <c r="L381" s="849">
        <v>1</v>
      </c>
      <c r="M381" s="849">
        <v>72.165803108808291</v>
      </c>
      <c r="N381" s="849">
        <v>826</v>
      </c>
      <c r="O381" s="849">
        <v>61124</v>
      </c>
      <c r="P381" s="837">
        <v>1.4628565958261535</v>
      </c>
      <c r="Q381" s="850">
        <v>74</v>
      </c>
    </row>
    <row r="382" spans="1:17" ht="14.45" customHeight="1" x14ac:dyDescent="0.2">
      <c r="A382" s="831" t="s">
        <v>7943</v>
      </c>
      <c r="B382" s="832" t="s">
        <v>7944</v>
      </c>
      <c r="C382" s="832" t="s">
        <v>6657</v>
      </c>
      <c r="D382" s="832" t="s">
        <v>7975</v>
      </c>
      <c r="E382" s="832" t="s">
        <v>7976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233</v>
      </c>
      <c r="P382" s="837"/>
      <c r="Q382" s="850">
        <v>233</v>
      </c>
    </row>
    <row r="383" spans="1:17" ht="14.45" customHeight="1" x14ac:dyDescent="0.2">
      <c r="A383" s="831" t="s">
        <v>7943</v>
      </c>
      <c r="B383" s="832" t="s">
        <v>7944</v>
      </c>
      <c r="C383" s="832" t="s">
        <v>6657</v>
      </c>
      <c r="D383" s="832" t="s">
        <v>7977</v>
      </c>
      <c r="E383" s="832" t="s">
        <v>7978</v>
      </c>
      <c r="F383" s="849">
        <v>28</v>
      </c>
      <c r="G383" s="849">
        <v>33908</v>
      </c>
      <c r="H383" s="849">
        <v>0.96472060999203368</v>
      </c>
      <c r="I383" s="849">
        <v>1211</v>
      </c>
      <c r="J383" s="849">
        <v>29</v>
      </c>
      <c r="K383" s="849">
        <v>35148</v>
      </c>
      <c r="L383" s="849">
        <v>1</v>
      </c>
      <c r="M383" s="849">
        <v>1212</v>
      </c>
      <c r="N383" s="849">
        <v>44</v>
      </c>
      <c r="O383" s="849">
        <v>53504</v>
      </c>
      <c r="P383" s="837">
        <v>1.522248776601798</v>
      </c>
      <c r="Q383" s="850">
        <v>1216</v>
      </c>
    </row>
    <row r="384" spans="1:17" ht="14.45" customHeight="1" x14ac:dyDescent="0.2">
      <c r="A384" s="831" t="s">
        <v>7943</v>
      </c>
      <c r="B384" s="832" t="s">
        <v>7944</v>
      </c>
      <c r="C384" s="832" t="s">
        <v>6657</v>
      </c>
      <c r="D384" s="832" t="s">
        <v>7979</v>
      </c>
      <c r="E384" s="832" t="s">
        <v>7980</v>
      </c>
      <c r="F384" s="849">
        <v>24</v>
      </c>
      <c r="G384" s="849">
        <v>2736</v>
      </c>
      <c r="H384" s="849">
        <v>1.3217391304347825</v>
      </c>
      <c r="I384" s="849">
        <v>114</v>
      </c>
      <c r="J384" s="849">
        <v>18</v>
      </c>
      <c r="K384" s="849">
        <v>2070</v>
      </c>
      <c r="L384" s="849">
        <v>1</v>
      </c>
      <c r="M384" s="849">
        <v>115</v>
      </c>
      <c r="N384" s="849">
        <v>25</v>
      </c>
      <c r="O384" s="849">
        <v>2900</v>
      </c>
      <c r="P384" s="837">
        <v>1.4009661835748792</v>
      </c>
      <c r="Q384" s="850">
        <v>116</v>
      </c>
    </row>
    <row r="385" spans="1:17" ht="14.45" customHeight="1" x14ac:dyDescent="0.2">
      <c r="A385" s="831" t="s">
        <v>7943</v>
      </c>
      <c r="B385" s="832" t="s">
        <v>7944</v>
      </c>
      <c r="C385" s="832" t="s">
        <v>6657</v>
      </c>
      <c r="D385" s="832" t="s">
        <v>7981</v>
      </c>
      <c r="E385" s="832" t="s">
        <v>7982</v>
      </c>
      <c r="F385" s="849">
        <v>2</v>
      </c>
      <c r="G385" s="849">
        <v>694</v>
      </c>
      <c r="H385" s="849"/>
      <c r="I385" s="849">
        <v>347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5" customHeight="1" x14ac:dyDescent="0.2">
      <c r="A386" s="831" t="s">
        <v>7943</v>
      </c>
      <c r="B386" s="832" t="s">
        <v>7944</v>
      </c>
      <c r="C386" s="832" t="s">
        <v>6657</v>
      </c>
      <c r="D386" s="832" t="s">
        <v>7983</v>
      </c>
      <c r="E386" s="832" t="s">
        <v>7984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1075</v>
      </c>
      <c r="P386" s="837"/>
      <c r="Q386" s="850">
        <v>1075</v>
      </c>
    </row>
    <row r="387" spans="1:17" ht="14.45" customHeight="1" x14ac:dyDescent="0.2">
      <c r="A387" s="831" t="s">
        <v>7943</v>
      </c>
      <c r="B387" s="832" t="s">
        <v>7944</v>
      </c>
      <c r="C387" s="832" t="s">
        <v>6657</v>
      </c>
      <c r="D387" s="832" t="s">
        <v>7985</v>
      </c>
      <c r="E387" s="832" t="s">
        <v>7986</v>
      </c>
      <c r="F387" s="849">
        <v>1</v>
      </c>
      <c r="G387" s="849">
        <v>302</v>
      </c>
      <c r="H387" s="849"/>
      <c r="I387" s="849">
        <v>302</v>
      </c>
      <c r="J387" s="849"/>
      <c r="K387" s="849"/>
      <c r="L387" s="849"/>
      <c r="M387" s="849"/>
      <c r="N387" s="849">
        <v>1</v>
      </c>
      <c r="O387" s="849">
        <v>304</v>
      </c>
      <c r="P387" s="837"/>
      <c r="Q387" s="850">
        <v>304</v>
      </c>
    </row>
    <row r="388" spans="1:17" ht="14.45" customHeight="1" x14ac:dyDescent="0.2">
      <c r="A388" s="831" t="s">
        <v>7987</v>
      </c>
      <c r="B388" s="832" t="s">
        <v>7988</v>
      </c>
      <c r="C388" s="832" t="s">
        <v>6657</v>
      </c>
      <c r="D388" s="832" t="s">
        <v>7989</v>
      </c>
      <c r="E388" s="832" t="s">
        <v>7990</v>
      </c>
      <c r="F388" s="849">
        <v>17</v>
      </c>
      <c r="G388" s="849">
        <v>986</v>
      </c>
      <c r="H388" s="849">
        <v>0.54838709677419351</v>
      </c>
      <c r="I388" s="849">
        <v>58</v>
      </c>
      <c r="J388" s="849">
        <v>31</v>
      </c>
      <c r="K388" s="849">
        <v>1798</v>
      </c>
      <c r="L388" s="849">
        <v>1</v>
      </c>
      <c r="M388" s="849">
        <v>58</v>
      </c>
      <c r="N388" s="849">
        <v>18</v>
      </c>
      <c r="O388" s="849">
        <v>1062</v>
      </c>
      <c r="P388" s="837">
        <v>0.59065628476084542</v>
      </c>
      <c r="Q388" s="850">
        <v>59</v>
      </c>
    </row>
    <row r="389" spans="1:17" ht="14.45" customHeight="1" x14ac:dyDescent="0.2">
      <c r="A389" s="831" t="s">
        <v>7987</v>
      </c>
      <c r="B389" s="832" t="s">
        <v>7988</v>
      </c>
      <c r="C389" s="832" t="s">
        <v>6657</v>
      </c>
      <c r="D389" s="832" t="s">
        <v>7991</v>
      </c>
      <c r="E389" s="832" t="s">
        <v>7992</v>
      </c>
      <c r="F389" s="849">
        <v>18</v>
      </c>
      <c r="G389" s="849">
        <v>3240</v>
      </c>
      <c r="H389" s="849">
        <v>0.69230769230769229</v>
      </c>
      <c r="I389" s="849">
        <v>180</v>
      </c>
      <c r="J389" s="849">
        <v>26</v>
      </c>
      <c r="K389" s="849">
        <v>4680</v>
      </c>
      <c r="L389" s="849">
        <v>1</v>
      </c>
      <c r="M389" s="849">
        <v>180</v>
      </c>
      <c r="N389" s="849">
        <v>22</v>
      </c>
      <c r="O389" s="849">
        <v>4026</v>
      </c>
      <c r="P389" s="837">
        <v>0.86025641025641031</v>
      </c>
      <c r="Q389" s="850">
        <v>183</v>
      </c>
    </row>
    <row r="390" spans="1:17" ht="14.45" customHeight="1" x14ac:dyDescent="0.2">
      <c r="A390" s="831" t="s">
        <v>7987</v>
      </c>
      <c r="B390" s="832" t="s">
        <v>7988</v>
      </c>
      <c r="C390" s="832" t="s">
        <v>6657</v>
      </c>
      <c r="D390" s="832" t="s">
        <v>7993</v>
      </c>
      <c r="E390" s="832" t="s">
        <v>7994</v>
      </c>
      <c r="F390" s="849">
        <v>19</v>
      </c>
      <c r="G390" s="849">
        <v>6384</v>
      </c>
      <c r="H390" s="849">
        <v>0.90207715133531152</v>
      </c>
      <c r="I390" s="849">
        <v>336</v>
      </c>
      <c r="J390" s="849">
        <v>21</v>
      </c>
      <c r="K390" s="849">
        <v>7077</v>
      </c>
      <c r="L390" s="849">
        <v>1</v>
      </c>
      <c r="M390" s="849">
        <v>337</v>
      </c>
      <c r="N390" s="849">
        <v>31</v>
      </c>
      <c r="O390" s="849">
        <v>10571</v>
      </c>
      <c r="P390" s="837">
        <v>1.493712024869295</v>
      </c>
      <c r="Q390" s="850">
        <v>341</v>
      </c>
    </row>
    <row r="391" spans="1:17" ht="14.45" customHeight="1" x14ac:dyDescent="0.2">
      <c r="A391" s="831" t="s">
        <v>7987</v>
      </c>
      <c r="B391" s="832" t="s">
        <v>7988</v>
      </c>
      <c r="C391" s="832" t="s">
        <v>6657</v>
      </c>
      <c r="D391" s="832" t="s">
        <v>7995</v>
      </c>
      <c r="E391" s="832" t="s">
        <v>7996</v>
      </c>
      <c r="F391" s="849">
        <v>2</v>
      </c>
      <c r="G391" s="849">
        <v>918</v>
      </c>
      <c r="H391" s="849">
        <v>0.5</v>
      </c>
      <c r="I391" s="849">
        <v>459</v>
      </c>
      <c r="J391" s="849">
        <v>4</v>
      </c>
      <c r="K391" s="849">
        <v>1836</v>
      </c>
      <c r="L391" s="849">
        <v>1</v>
      </c>
      <c r="M391" s="849">
        <v>459</v>
      </c>
      <c r="N391" s="849">
        <v>3</v>
      </c>
      <c r="O391" s="849">
        <v>1386</v>
      </c>
      <c r="P391" s="837">
        <v>0.75490196078431371</v>
      </c>
      <c r="Q391" s="850">
        <v>462</v>
      </c>
    </row>
    <row r="392" spans="1:17" ht="14.45" customHeight="1" x14ac:dyDescent="0.2">
      <c r="A392" s="831" t="s">
        <v>7987</v>
      </c>
      <c r="B392" s="832" t="s">
        <v>7988</v>
      </c>
      <c r="C392" s="832" t="s">
        <v>6657</v>
      </c>
      <c r="D392" s="832" t="s">
        <v>7997</v>
      </c>
      <c r="E392" s="832" t="s">
        <v>7998</v>
      </c>
      <c r="F392" s="849">
        <v>145</v>
      </c>
      <c r="G392" s="849">
        <v>50605</v>
      </c>
      <c r="H392" s="849">
        <v>1.0327551020408163</v>
      </c>
      <c r="I392" s="849">
        <v>349</v>
      </c>
      <c r="J392" s="849">
        <v>140</v>
      </c>
      <c r="K392" s="849">
        <v>49000</v>
      </c>
      <c r="L392" s="849">
        <v>1</v>
      </c>
      <c r="M392" s="849">
        <v>350</v>
      </c>
      <c r="N392" s="849">
        <v>222</v>
      </c>
      <c r="O392" s="849">
        <v>77922</v>
      </c>
      <c r="P392" s="837">
        <v>1.5902448979591837</v>
      </c>
      <c r="Q392" s="850">
        <v>351</v>
      </c>
    </row>
    <row r="393" spans="1:17" ht="14.45" customHeight="1" x14ac:dyDescent="0.2">
      <c r="A393" s="831" t="s">
        <v>7987</v>
      </c>
      <c r="B393" s="832" t="s">
        <v>7988</v>
      </c>
      <c r="C393" s="832" t="s">
        <v>6657</v>
      </c>
      <c r="D393" s="832" t="s">
        <v>7269</v>
      </c>
      <c r="E393" s="832" t="s">
        <v>7270</v>
      </c>
      <c r="F393" s="849">
        <v>2</v>
      </c>
      <c r="G393" s="849">
        <v>234</v>
      </c>
      <c r="H393" s="849"/>
      <c r="I393" s="849">
        <v>117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5" customHeight="1" x14ac:dyDescent="0.2">
      <c r="A394" s="831" t="s">
        <v>7987</v>
      </c>
      <c r="B394" s="832" t="s">
        <v>7988</v>
      </c>
      <c r="C394" s="832" t="s">
        <v>6657</v>
      </c>
      <c r="D394" s="832" t="s">
        <v>7348</v>
      </c>
      <c r="E394" s="832" t="s">
        <v>7349</v>
      </c>
      <c r="F394" s="849"/>
      <c r="G394" s="849"/>
      <c r="H394" s="849"/>
      <c r="I394" s="849"/>
      <c r="J394" s="849">
        <v>2</v>
      </c>
      <c r="K394" s="849">
        <v>98</v>
      </c>
      <c r="L394" s="849">
        <v>1</v>
      </c>
      <c r="M394" s="849">
        <v>49</v>
      </c>
      <c r="N394" s="849">
        <v>2</v>
      </c>
      <c r="O394" s="849">
        <v>100</v>
      </c>
      <c r="P394" s="837">
        <v>1.0204081632653061</v>
      </c>
      <c r="Q394" s="850">
        <v>50</v>
      </c>
    </row>
    <row r="395" spans="1:17" ht="14.45" customHeight="1" x14ac:dyDescent="0.2">
      <c r="A395" s="831" t="s">
        <v>7987</v>
      </c>
      <c r="B395" s="832" t="s">
        <v>7988</v>
      </c>
      <c r="C395" s="832" t="s">
        <v>6657</v>
      </c>
      <c r="D395" s="832" t="s">
        <v>7999</v>
      </c>
      <c r="E395" s="832" t="s">
        <v>8000</v>
      </c>
      <c r="F395" s="849">
        <v>12</v>
      </c>
      <c r="G395" s="849">
        <v>4692</v>
      </c>
      <c r="H395" s="849">
        <v>3.989795918367347</v>
      </c>
      <c r="I395" s="849">
        <v>391</v>
      </c>
      <c r="J395" s="849">
        <v>3</v>
      </c>
      <c r="K395" s="849">
        <v>1176</v>
      </c>
      <c r="L395" s="849">
        <v>1</v>
      </c>
      <c r="M395" s="849">
        <v>392</v>
      </c>
      <c r="N395" s="849">
        <v>10</v>
      </c>
      <c r="O395" s="849">
        <v>3990</v>
      </c>
      <c r="P395" s="837">
        <v>3.3928571428571428</v>
      </c>
      <c r="Q395" s="850">
        <v>399</v>
      </c>
    </row>
    <row r="396" spans="1:17" ht="14.45" customHeight="1" x14ac:dyDescent="0.2">
      <c r="A396" s="831" t="s">
        <v>7987</v>
      </c>
      <c r="B396" s="832" t="s">
        <v>7988</v>
      </c>
      <c r="C396" s="832" t="s">
        <v>6657</v>
      </c>
      <c r="D396" s="832" t="s">
        <v>7273</v>
      </c>
      <c r="E396" s="832" t="s">
        <v>7274</v>
      </c>
      <c r="F396" s="849">
        <v>6</v>
      </c>
      <c r="G396" s="849">
        <v>228</v>
      </c>
      <c r="H396" s="849"/>
      <c r="I396" s="849">
        <v>38</v>
      </c>
      <c r="J396" s="849"/>
      <c r="K396" s="849"/>
      <c r="L396" s="849"/>
      <c r="M396" s="849"/>
      <c r="N396" s="849">
        <v>1</v>
      </c>
      <c r="O396" s="849">
        <v>38</v>
      </c>
      <c r="P396" s="837"/>
      <c r="Q396" s="850">
        <v>38</v>
      </c>
    </row>
    <row r="397" spans="1:17" ht="14.45" customHeight="1" x14ac:dyDescent="0.2">
      <c r="A397" s="831" t="s">
        <v>7987</v>
      </c>
      <c r="B397" s="832" t="s">
        <v>7988</v>
      </c>
      <c r="C397" s="832" t="s">
        <v>6657</v>
      </c>
      <c r="D397" s="832" t="s">
        <v>7275</v>
      </c>
      <c r="E397" s="832" t="s">
        <v>7276</v>
      </c>
      <c r="F397" s="849">
        <v>10</v>
      </c>
      <c r="G397" s="849">
        <v>7050</v>
      </c>
      <c r="H397" s="849">
        <v>3.3254716981132075</v>
      </c>
      <c r="I397" s="849">
        <v>705</v>
      </c>
      <c r="J397" s="849">
        <v>3</v>
      </c>
      <c r="K397" s="849">
        <v>2120</v>
      </c>
      <c r="L397" s="849">
        <v>1</v>
      </c>
      <c r="M397" s="849">
        <v>706.66666666666663</v>
      </c>
      <c r="N397" s="849">
        <v>12</v>
      </c>
      <c r="O397" s="849">
        <v>8556</v>
      </c>
      <c r="P397" s="837">
        <v>4.0358490566037739</v>
      </c>
      <c r="Q397" s="850">
        <v>713</v>
      </c>
    </row>
    <row r="398" spans="1:17" ht="14.45" customHeight="1" x14ac:dyDescent="0.2">
      <c r="A398" s="831" t="s">
        <v>7987</v>
      </c>
      <c r="B398" s="832" t="s">
        <v>7988</v>
      </c>
      <c r="C398" s="832" t="s">
        <v>6657</v>
      </c>
      <c r="D398" s="832" t="s">
        <v>7277</v>
      </c>
      <c r="E398" s="832" t="s">
        <v>7278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150</v>
      </c>
      <c r="P398" s="837"/>
      <c r="Q398" s="850">
        <v>150</v>
      </c>
    </row>
    <row r="399" spans="1:17" ht="14.45" customHeight="1" x14ac:dyDescent="0.2">
      <c r="A399" s="831" t="s">
        <v>7987</v>
      </c>
      <c r="B399" s="832" t="s">
        <v>7988</v>
      </c>
      <c r="C399" s="832" t="s">
        <v>6657</v>
      </c>
      <c r="D399" s="832" t="s">
        <v>8001</v>
      </c>
      <c r="E399" s="832" t="s">
        <v>8002</v>
      </c>
      <c r="F399" s="849">
        <v>3</v>
      </c>
      <c r="G399" s="849">
        <v>915</v>
      </c>
      <c r="H399" s="849">
        <v>0.42857142857142855</v>
      </c>
      <c r="I399" s="849">
        <v>305</v>
      </c>
      <c r="J399" s="849">
        <v>7</v>
      </c>
      <c r="K399" s="849">
        <v>2135</v>
      </c>
      <c r="L399" s="849">
        <v>1</v>
      </c>
      <c r="M399" s="849">
        <v>305</v>
      </c>
      <c r="N399" s="849"/>
      <c r="O399" s="849"/>
      <c r="P399" s="837"/>
      <c r="Q399" s="850"/>
    </row>
    <row r="400" spans="1:17" ht="14.45" customHeight="1" x14ac:dyDescent="0.2">
      <c r="A400" s="831" t="s">
        <v>7987</v>
      </c>
      <c r="B400" s="832" t="s">
        <v>7988</v>
      </c>
      <c r="C400" s="832" t="s">
        <v>6657</v>
      </c>
      <c r="D400" s="832" t="s">
        <v>8003</v>
      </c>
      <c r="E400" s="832" t="s">
        <v>8004</v>
      </c>
      <c r="F400" s="849">
        <v>24</v>
      </c>
      <c r="G400" s="849">
        <v>11856</v>
      </c>
      <c r="H400" s="849">
        <v>0.70445632798573976</v>
      </c>
      <c r="I400" s="849">
        <v>494</v>
      </c>
      <c r="J400" s="849">
        <v>34</v>
      </c>
      <c r="K400" s="849">
        <v>16830</v>
      </c>
      <c r="L400" s="849">
        <v>1</v>
      </c>
      <c r="M400" s="849">
        <v>495</v>
      </c>
      <c r="N400" s="849">
        <v>42</v>
      </c>
      <c r="O400" s="849">
        <v>20958</v>
      </c>
      <c r="P400" s="837">
        <v>1.2452762923351159</v>
      </c>
      <c r="Q400" s="850">
        <v>499</v>
      </c>
    </row>
    <row r="401" spans="1:17" ht="14.45" customHeight="1" x14ac:dyDescent="0.2">
      <c r="A401" s="831" t="s">
        <v>7987</v>
      </c>
      <c r="B401" s="832" t="s">
        <v>7988</v>
      </c>
      <c r="C401" s="832" t="s">
        <v>6657</v>
      </c>
      <c r="D401" s="832" t="s">
        <v>8005</v>
      </c>
      <c r="E401" s="832" t="s">
        <v>8006</v>
      </c>
      <c r="F401" s="849">
        <v>26</v>
      </c>
      <c r="G401" s="849">
        <v>9620</v>
      </c>
      <c r="H401" s="849">
        <v>0.72027553159628632</v>
      </c>
      <c r="I401" s="849">
        <v>370</v>
      </c>
      <c r="J401" s="849">
        <v>36</v>
      </c>
      <c r="K401" s="849">
        <v>13356</v>
      </c>
      <c r="L401" s="849">
        <v>1</v>
      </c>
      <c r="M401" s="849">
        <v>371</v>
      </c>
      <c r="N401" s="849">
        <v>37</v>
      </c>
      <c r="O401" s="849">
        <v>13912</v>
      </c>
      <c r="P401" s="837">
        <v>1.0416292303084755</v>
      </c>
      <c r="Q401" s="850">
        <v>376</v>
      </c>
    </row>
    <row r="402" spans="1:17" ht="14.45" customHeight="1" x14ac:dyDescent="0.2">
      <c r="A402" s="831" t="s">
        <v>7987</v>
      </c>
      <c r="B402" s="832" t="s">
        <v>7988</v>
      </c>
      <c r="C402" s="832" t="s">
        <v>6657</v>
      </c>
      <c r="D402" s="832" t="s">
        <v>8007</v>
      </c>
      <c r="E402" s="832" t="s">
        <v>8008</v>
      </c>
      <c r="F402" s="849"/>
      <c r="G402" s="849"/>
      <c r="H402" s="849"/>
      <c r="I402" s="849"/>
      <c r="J402" s="849">
        <v>4</v>
      </c>
      <c r="K402" s="849">
        <v>12452</v>
      </c>
      <c r="L402" s="849">
        <v>1</v>
      </c>
      <c r="M402" s="849">
        <v>3113</v>
      </c>
      <c r="N402" s="849">
        <v>4</v>
      </c>
      <c r="O402" s="849">
        <v>12528</v>
      </c>
      <c r="P402" s="837">
        <v>1.0061034371988435</v>
      </c>
      <c r="Q402" s="850">
        <v>3132</v>
      </c>
    </row>
    <row r="403" spans="1:17" ht="14.45" customHeight="1" x14ac:dyDescent="0.2">
      <c r="A403" s="831" t="s">
        <v>7987</v>
      </c>
      <c r="B403" s="832" t="s">
        <v>7988</v>
      </c>
      <c r="C403" s="832" t="s">
        <v>6657</v>
      </c>
      <c r="D403" s="832" t="s">
        <v>8009</v>
      </c>
      <c r="E403" s="832" t="s">
        <v>8010</v>
      </c>
      <c r="F403" s="849">
        <v>1</v>
      </c>
      <c r="G403" s="849">
        <v>12794</v>
      </c>
      <c r="H403" s="849"/>
      <c r="I403" s="849">
        <v>12794</v>
      </c>
      <c r="J403" s="849"/>
      <c r="K403" s="849"/>
      <c r="L403" s="849"/>
      <c r="M403" s="849"/>
      <c r="N403" s="849">
        <v>1</v>
      </c>
      <c r="O403" s="849">
        <v>12804</v>
      </c>
      <c r="P403" s="837"/>
      <c r="Q403" s="850">
        <v>12804</v>
      </c>
    </row>
    <row r="404" spans="1:17" ht="14.45" customHeight="1" x14ac:dyDescent="0.2">
      <c r="A404" s="831" t="s">
        <v>7987</v>
      </c>
      <c r="B404" s="832" t="s">
        <v>7988</v>
      </c>
      <c r="C404" s="832" t="s">
        <v>6657</v>
      </c>
      <c r="D404" s="832" t="s">
        <v>8011</v>
      </c>
      <c r="E404" s="832" t="s">
        <v>8012</v>
      </c>
      <c r="F404" s="849">
        <v>2</v>
      </c>
      <c r="G404" s="849">
        <v>222</v>
      </c>
      <c r="H404" s="849">
        <v>0.22023809523809523</v>
      </c>
      <c r="I404" s="849">
        <v>111</v>
      </c>
      <c r="J404" s="849">
        <v>9</v>
      </c>
      <c r="K404" s="849">
        <v>1008</v>
      </c>
      <c r="L404" s="849">
        <v>1</v>
      </c>
      <c r="M404" s="849">
        <v>112</v>
      </c>
      <c r="N404" s="849">
        <v>15</v>
      </c>
      <c r="O404" s="849">
        <v>1695</v>
      </c>
      <c r="P404" s="837">
        <v>1.6815476190476191</v>
      </c>
      <c r="Q404" s="850">
        <v>113</v>
      </c>
    </row>
    <row r="405" spans="1:17" ht="14.45" customHeight="1" x14ac:dyDescent="0.2">
      <c r="A405" s="831" t="s">
        <v>7987</v>
      </c>
      <c r="B405" s="832" t="s">
        <v>7988</v>
      </c>
      <c r="C405" s="832" t="s">
        <v>6657</v>
      </c>
      <c r="D405" s="832" t="s">
        <v>7279</v>
      </c>
      <c r="E405" s="832" t="s">
        <v>7280</v>
      </c>
      <c r="F405" s="849">
        <v>5</v>
      </c>
      <c r="G405" s="849">
        <v>2475</v>
      </c>
      <c r="H405" s="849">
        <v>2.494959677419355</v>
      </c>
      <c r="I405" s="849">
        <v>495</v>
      </c>
      <c r="J405" s="849">
        <v>2</v>
      </c>
      <c r="K405" s="849">
        <v>992</v>
      </c>
      <c r="L405" s="849">
        <v>1</v>
      </c>
      <c r="M405" s="849">
        <v>496</v>
      </c>
      <c r="N405" s="849">
        <v>3</v>
      </c>
      <c r="O405" s="849">
        <v>1500</v>
      </c>
      <c r="P405" s="837">
        <v>1.5120967741935485</v>
      </c>
      <c r="Q405" s="850">
        <v>500</v>
      </c>
    </row>
    <row r="406" spans="1:17" ht="14.45" customHeight="1" x14ac:dyDescent="0.2">
      <c r="A406" s="831" t="s">
        <v>7987</v>
      </c>
      <c r="B406" s="832" t="s">
        <v>7988</v>
      </c>
      <c r="C406" s="832" t="s">
        <v>6657</v>
      </c>
      <c r="D406" s="832" t="s">
        <v>8013</v>
      </c>
      <c r="E406" s="832" t="s">
        <v>8014</v>
      </c>
      <c r="F406" s="849">
        <v>13</v>
      </c>
      <c r="G406" s="849">
        <v>5928</v>
      </c>
      <c r="H406" s="849">
        <v>0.76136655535576681</v>
      </c>
      <c r="I406" s="849">
        <v>456</v>
      </c>
      <c r="J406" s="849">
        <v>17</v>
      </c>
      <c r="K406" s="849">
        <v>7786</v>
      </c>
      <c r="L406" s="849">
        <v>1</v>
      </c>
      <c r="M406" s="849">
        <v>458</v>
      </c>
      <c r="N406" s="849">
        <v>25</v>
      </c>
      <c r="O406" s="849">
        <v>11575</v>
      </c>
      <c r="P406" s="837">
        <v>1.4866426920113023</v>
      </c>
      <c r="Q406" s="850">
        <v>463</v>
      </c>
    </row>
    <row r="407" spans="1:17" ht="14.45" customHeight="1" x14ac:dyDescent="0.2">
      <c r="A407" s="831" t="s">
        <v>7987</v>
      </c>
      <c r="B407" s="832" t="s">
        <v>7988</v>
      </c>
      <c r="C407" s="832" t="s">
        <v>6657</v>
      </c>
      <c r="D407" s="832" t="s">
        <v>8015</v>
      </c>
      <c r="E407" s="832" t="s">
        <v>8016</v>
      </c>
      <c r="F407" s="849">
        <v>20</v>
      </c>
      <c r="G407" s="849">
        <v>1160</v>
      </c>
      <c r="H407" s="849">
        <v>1.3333333333333333</v>
      </c>
      <c r="I407" s="849">
        <v>58</v>
      </c>
      <c r="J407" s="849">
        <v>15</v>
      </c>
      <c r="K407" s="849">
        <v>870</v>
      </c>
      <c r="L407" s="849">
        <v>1</v>
      </c>
      <c r="M407" s="849">
        <v>58</v>
      </c>
      <c r="N407" s="849">
        <v>39</v>
      </c>
      <c r="O407" s="849">
        <v>2301</v>
      </c>
      <c r="P407" s="837">
        <v>2.6448275862068966</v>
      </c>
      <c r="Q407" s="850">
        <v>59</v>
      </c>
    </row>
    <row r="408" spans="1:17" ht="14.45" customHeight="1" x14ac:dyDescent="0.2">
      <c r="A408" s="831" t="s">
        <v>7987</v>
      </c>
      <c r="B408" s="832" t="s">
        <v>7988</v>
      </c>
      <c r="C408" s="832" t="s">
        <v>6657</v>
      </c>
      <c r="D408" s="832" t="s">
        <v>8017</v>
      </c>
      <c r="E408" s="832" t="s">
        <v>8018</v>
      </c>
      <c r="F408" s="849">
        <v>1</v>
      </c>
      <c r="G408" s="849">
        <v>2173</v>
      </c>
      <c r="H408" s="849">
        <v>0.99954001839926399</v>
      </c>
      <c r="I408" s="849">
        <v>2173</v>
      </c>
      <c r="J408" s="849">
        <v>1</v>
      </c>
      <c r="K408" s="849">
        <v>2174</v>
      </c>
      <c r="L408" s="849">
        <v>1</v>
      </c>
      <c r="M408" s="849">
        <v>2174</v>
      </c>
      <c r="N408" s="849"/>
      <c r="O408" s="849"/>
      <c r="P408" s="837"/>
      <c r="Q408" s="850"/>
    </row>
    <row r="409" spans="1:17" ht="14.45" customHeight="1" x14ac:dyDescent="0.2">
      <c r="A409" s="831" t="s">
        <v>7987</v>
      </c>
      <c r="B409" s="832" t="s">
        <v>7988</v>
      </c>
      <c r="C409" s="832" t="s">
        <v>6657</v>
      </c>
      <c r="D409" s="832" t="s">
        <v>8019</v>
      </c>
      <c r="E409" s="832" t="s">
        <v>8020</v>
      </c>
      <c r="F409" s="849">
        <v>81</v>
      </c>
      <c r="G409" s="849">
        <v>14256</v>
      </c>
      <c r="H409" s="849">
        <v>0.41116751269035534</v>
      </c>
      <c r="I409" s="849">
        <v>176</v>
      </c>
      <c r="J409" s="849">
        <v>197</v>
      </c>
      <c r="K409" s="849">
        <v>34672</v>
      </c>
      <c r="L409" s="849">
        <v>1</v>
      </c>
      <c r="M409" s="849">
        <v>176</v>
      </c>
      <c r="N409" s="849">
        <v>233</v>
      </c>
      <c r="O409" s="849">
        <v>41707</v>
      </c>
      <c r="P409" s="837">
        <v>1.202901476695893</v>
      </c>
      <c r="Q409" s="850">
        <v>179</v>
      </c>
    </row>
    <row r="410" spans="1:17" ht="14.45" customHeight="1" x14ac:dyDescent="0.2">
      <c r="A410" s="831" t="s">
        <v>7987</v>
      </c>
      <c r="B410" s="832" t="s">
        <v>7988</v>
      </c>
      <c r="C410" s="832" t="s">
        <v>6657</v>
      </c>
      <c r="D410" s="832" t="s">
        <v>7283</v>
      </c>
      <c r="E410" s="832" t="s">
        <v>7284</v>
      </c>
      <c r="F410" s="849">
        <v>41</v>
      </c>
      <c r="G410" s="849">
        <v>3485</v>
      </c>
      <c r="H410" s="849">
        <v>1.8419661733615222</v>
      </c>
      <c r="I410" s="849">
        <v>85</v>
      </c>
      <c r="J410" s="849">
        <v>22</v>
      </c>
      <c r="K410" s="849">
        <v>1892</v>
      </c>
      <c r="L410" s="849">
        <v>1</v>
      </c>
      <c r="M410" s="849">
        <v>86</v>
      </c>
      <c r="N410" s="849">
        <v>33</v>
      </c>
      <c r="O410" s="849">
        <v>2871</v>
      </c>
      <c r="P410" s="837">
        <v>1.5174418604651163</v>
      </c>
      <c r="Q410" s="850">
        <v>87</v>
      </c>
    </row>
    <row r="411" spans="1:17" ht="14.45" customHeight="1" x14ac:dyDescent="0.2">
      <c r="A411" s="831" t="s">
        <v>7987</v>
      </c>
      <c r="B411" s="832" t="s">
        <v>7988</v>
      </c>
      <c r="C411" s="832" t="s">
        <v>6657</v>
      </c>
      <c r="D411" s="832" t="s">
        <v>8021</v>
      </c>
      <c r="E411" s="832" t="s">
        <v>8022</v>
      </c>
      <c r="F411" s="849">
        <v>4</v>
      </c>
      <c r="G411" s="849">
        <v>680</v>
      </c>
      <c r="H411" s="849">
        <v>0.33333333333333331</v>
      </c>
      <c r="I411" s="849">
        <v>170</v>
      </c>
      <c r="J411" s="849">
        <v>12</v>
      </c>
      <c r="K411" s="849">
        <v>2040</v>
      </c>
      <c r="L411" s="849">
        <v>1</v>
      </c>
      <c r="M411" s="849">
        <v>170</v>
      </c>
      <c r="N411" s="849">
        <v>13</v>
      </c>
      <c r="O411" s="849">
        <v>2236</v>
      </c>
      <c r="P411" s="837">
        <v>1.0960784313725491</v>
      </c>
      <c r="Q411" s="850">
        <v>172</v>
      </c>
    </row>
    <row r="412" spans="1:17" ht="14.45" customHeight="1" x14ac:dyDescent="0.2">
      <c r="A412" s="831" t="s">
        <v>7987</v>
      </c>
      <c r="B412" s="832" t="s">
        <v>7988</v>
      </c>
      <c r="C412" s="832" t="s">
        <v>6657</v>
      </c>
      <c r="D412" s="832" t="s">
        <v>8023</v>
      </c>
      <c r="E412" s="832" t="s">
        <v>8024</v>
      </c>
      <c r="F412" s="849">
        <v>4</v>
      </c>
      <c r="G412" s="849">
        <v>116</v>
      </c>
      <c r="H412" s="849"/>
      <c r="I412" s="849">
        <v>29</v>
      </c>
      <c r="J412" s="849"/>
      <c r="K412" s="849"/>
      <c r="L412" s="849"/>
      <c r="M412" s="849"/>
      <c r="N412" s="849">
        <v>1</v>
      </c>
      <c r="O412" s="849">
        <v>31</v>
      </c>
      <c r="P412" s="837"/>
      <c r="Q412" s="850">
        <v>31</v>
      </c>
    </row>
    <row r="413" spans="1:17" ht="14.45" customHeight="1" x14ac:dyDescent="0.2">
      <c r="A413" s="831" t="s">
        <v>7987</v>
      </c>
      <c r="B413" s="832" t="s">
        <v>7988</v>
      </c>
      <c r="C413" s="832" t="s">
        <v>6657</v>
      </c>
      <c r="D413" s="832" t="s">
        <v>7287</v>
      </c>
      <c r="E413" s="832" t="s">
        <v>7288</v>
      </c>
      <c r="F413" s="849">
        <v>1</v>
      </c>
      <c r="G413" s="849">
        <v>176</v>
      </c>
      <c r="H413" s="849">
        <v>0.33145009416195859</v>
      </c>
      <c r="I413" s="849">
        <v>176</v>
      </c>
      <c r="J413" s="849">
        <v>3</v>
      </c>
      <c r="K413" s="849">
        <v>531</v>
      </c>
      <c r="L413" s="849">
        <v>1</v>
      </c>
      <c r="M413" s="849">
        <v>177</v>
      </c>
      <c r="N413" s="849">
        <v>1</v>
      </c>
      <c r="O413" s="849">
        <v>178</v>
      </c>
      <c r="P413" s="837">
        <v>0.3352165725047081</v>
      </c>
      <c r="Q413" s="850">
        <v>178</v>
      </c>
    </row>
    <row r="414" spans="1:17" ht="14.45" customHeight="1" x14ac:dyDescent="0.2">
      <c r="A414" s="831" t="s">
        <v>7987</v>
      </c>
      <c r="B414" s="832" t="s">
        <v>7988</v>
      </c>
      <c r="C414" s="832" t="s">
        <v>6657</v>
      </c>
      <c r="D414" s="832" t="s">
        <v>7289</v>
      </c>
      <c r="E414" s="832" t="s">
        <v>7290</v>
      </c>
      <c r="F414" s="849">
        <v>17</v>
      </c>
      <c r="G414" s="849">
        <v>4488</v>
      </c>
      <c r="H414" s="849">
        <v>5.666666666666667</v>
      </c>
      <c r="I414" s="849">
        <v>264</v>
      </c>
      <c r="J414" s="849">
        <v>3</v>
      </c>
      <c r="K414" s="849">
        <v>792</v>
      </c>
      <c r="L414" s="849">
        <v>1</v>
      </c>
      <c r="M414" s="849">
        <v>264</v>
      </c>
      <c r="N414" s="849">
        <v>10</v>
      </c>
      <c r="O414" s="849">
        <v>2670</v>
      </c>
      <c r="P414" s="837">
        <v>3.3712121212121211</v>
      </c>
      <c r="Q414" s="850">
        <v>267</v>
      </c>
    </row>
    <row r="415" spans="1:17" ht="14.45" customHeight="1" x14ac:dyDescent="0.2">
      <c r="A415" s="831" t="s">
        <v>7987</v>
      </c>
      <c r="B415" s="832" t="s">
        <v>7988</v>
      </c>
      <c r="C415" s="832" t="s">
        <v>6657</v>
      </c>
      <c r="D415" s="832" t="s">
        <v>8025</v>
      </c>
      <c r="E415" s="832" t="s">
        <v>8026</v>
      </c>
      <c r="F415" s="849">
        <v>5</v>
      </c>
      <c r="G415" s="849">
        <v>10655</v>
      </c>
      <c r="H415" s="849">
        <v>0.2377605212656759</v>
      </c>
      <c r="I415" s="849">
        <v>2131</v>
      </c>
      <c r="J415" s="849">
        <v>21</v>
      </c>
      <c r="K415" s="849">
        <v>44814</v>
      </c>
      <c r="L415" s="849">
        <v>1</v>
      </c>
      <c r="M415" s="849">
        <v>2134</v>
      </c>
      <c r="N415" s="849">
        <v>8</v>
      </c>
      <c r="O415" s="849">
        <v>17168</v>
      </c>
      <c r="P415" s="837">
        <v>0.38309456866157898</v>
      </c>
      <c r="Q415" s="850">
        <v>2146</v>
      </c>
    </row>
    <row r="416" spans="1:17" ht="14.45" customHeight="1" x14ac:dyDescent="0.2">
      <c r="A416" s="831" t="s">
        <v>7987</v>
      </c>
      <c r="B416" s="832" t="s">
        <v>7988</v>
      </c>
      <c r="C416" s="832" t="s">
        <v>6657</v>
      </c>
      <c r="D416" s="832" t="s">
        <v>8027</v>
      </c>
      <c r="E416" s="832" t="s">
        <v>8028</v>
      </c>
      <c r="F416" s="849">
        <v>3</v>
      </c>
      <c r="G416" s="849">
        <v>1272</v>
      </c>
      <c r="H416" s="849">
        <v>0.42655935613682094</v>
      </c>
      <c r="I416" s="849">
        <v>424</v>
      </c>
      <c r="J416" s="849">
        <v>7</v>
      </c>
      <c r="K416" s="849">
        <v>2982</v>
      </c>
      <c r="L416" s="849">
        <v>1</v>
      </c>
      <c r="M416" s="849">
        <v>426</v>
      </c>
      <c r="N416" s="849">
        <v>10</v>
      </c>
      <c r="O416" s="849">
        <v>4350</v>
      </c>
      <c r="P416" s="837">
        <v>1.4587525150905432</v>
      </c>
      <c r="Q416" s="850">
        <v>435</v>
      </c>
    </row>
    <row r="417" spans="1:17" ht="14.45" customHeight="1" x14ac:dyDescent="0.2">
      <c r="A417" s="831" t="s">
        <v>7987</v>
      </c>
      <c r="B417" s="832" t="s">
        <v>7988</v>
      </c>
      <c r="C417" s="832" t="s">
        <v>6657</v>
      </c>
      <c r="D417" s="832" t="s">
        <v>8029</v>
      </c>
      <c r="E417" s="832" t="s">
        <v>8030</v>
      </c>
      <c r="F417" s="849">
        <v>2</v>
      </c>
      <c r="G417" s="849">
        <v>578</v>
      </c>
      <c r="H417" s="849">
        <v>0.4</v>
      </c>
      <c r="I417" s="849">
        <v>289</v>
      </c>
      <c r="J417" s="849">
        <v>5</v>
      </c>
      <c r="K417" s="849">
        <v>1445</v>
      </c>
      <c r="L417" s="849">
        <v>1</v>
      </c>
      <c r="M417" s="849">
        <v>289</v>
      </c>
      <c r="N417" s="849">
        <v>5</v>
      </c>
      <c r="O417" s="849">
        <v>1455</v>
      </c>
      <c r="P417" s="837">
        <v>1.0069204152249136</v>
      </c>
      <c r="Q417" s="850">
        <v>291</v>
      </c>
    </row>
    <row r="418" spans="1:17" ht="14.45" customHeight="1" x14ac:dyDescent="0.2">
      <c r="A418" s="831" t="s">
        <v>7987</v>
      </c>
      <c r="B418" s="832" t="s">
        <v>7988</v>
      </c>
      <c r="C418" s="832" t="s">
        <v>6657</v>
      </c>
      <c r="D418" s="832" t="s">
        <v>8031</v>
      </c>
      <c r="E418" s="832" t="s">
        <v>8032</v>
      </c>
      <c r="F418" s="849">
        <v>1</v>
      </c>
      <c r="G418" s="849">
        <v>107</v>
      </c>
      <c r="H418" s="849">
        <v>0.9907407407407407</v>
      </c>
      <c r="I418" s="849">
        <v>107</v>
      </c>
      <c r="J418" s="849">
        <v>1</v>
      </c>
      <c r="K418" s="849">
        <v>108</v>
      </c>
      <c r="L418" s="849">
        <v>1</v>
      </c>
      <c r="M418" s="849">
        <v>108</v>
      </c>
      <c r="N418" s="849"/>
      <c r="O418" s="849"/>
      <c r="P418" s="837"/>
      <c r="Q418" s="850"/>
    </row>
    <row r="419" spans="1:17" ht="14.45" customHeight="1" x14ac:dyDescent="0.2">
      <c r="A419" s="831" t="s">
        <v>7987</v>
      </c>
      <c r="B419" s="832" t="s">
        <v>7988</v>
      </c>
      <c r="C419" s="832" t="s">
        <v>6657</v>
      </c>
      <c r="D419" s="832" t="s">
        <v>8033</v>
      </c>
      <c r="E419" s="832" t="s">
        <v>8034</v>
      </c>
      <c r="F419" s="849"/>
      <c r="G419" s="849"/>
      <c r="H419" s="849"/>
      <c r="I419" s="849"/>
      <c r="J419" s="849">
        <v>3</v>
      </c>
      <c r="K419" s="849">
        <v>0</v>
      </c>
      <c r="L419" s="849"/>
      <c r="M419" s="849">
        <v>0</v>
      </c>
      <c r="N419" s="849">
        <v>4</v>
      </c>
      <c r="O419" s="849">
        <v>0</v>
      </c>
      <c r="P419" s="837"/>
      <c r="Q419" s="850">
        <v>0</v>
      </c>
    </row>
    <row r="420" spans="1:17" ht="14.45" customHeight="1" x14ac:dyDescent="0.2">
      <c r="A420" s="831" t="s">
        <v>7987</v>
      </c>
      <c r="B420" s="832" t="s">
        <v>7988</v>
      </c>
      <c r="C420" s="832" t="s">
        <v>6657</v>
      </c>
      <c r="D420" s="832" t="s">
        <v>8035</v>
      </c>
      <c r="E420" s="832" t="s">
        <v>8036</v>
      </c>
      <c r="F420" s="849"/>
      <c r="G420" s="849"/>
      <c r="H420" s="849"/>
      <c r="I420" s="849"/>
      <c r="J420" s="849">
        <v>1</v>
      </c>
      <c r="K420" s="849">
        <v>0</v>
      </c>
      <c r="L420" s="849"/>
      <c r="M420" s="849">
        <v>0</v>
      </c>
      <c r="N420" s="849"/>
      <c r="O420" s="849"/>
      <c r="P420" s="837"/>
      <c r="Q420" s="850"/>
    </row>
    <row r="421" spans="1:17" ht="14.45" customHeight="1" x14ac:dyDescent="0.2">
      <c r="A421" s="831" t="s">
        <v>7987</v>
      </c>
      <c r="B421" s="832" t="s">
        <v>7988</v>
      </c>
      <c r="C421" s="832" t="s">
        <v>6657</v>
      </c>
      <c r="D421" s="832" t="s">
        <v>8037</v>
      </c>
      <c r="E421" s="832" t="s">
        <v>8038</v>
      </c>
      <c r="F421" s="849"/>
      <c r="G421" s="849"/>
      <c r="H421" s="849"/>
      <c r="I421" s="849"/>
      <c r="J421" s="849"/>
      <c r="K421" s="849"/>
      <c r="L421" s="849"/>
      <c r="M421" s="849"/>
      <c r="N421" s="849">
        <v>2</v>
      </c>
      <c r="O421" s="849">
        <v>1224</v>
      </c>
      <c r="P421" s="837"/>
      <c r="Q421" s="850">
        <v>612</v>
      </c>
    </row>
    <row r="422" spans="1:17" ht="14.45" customHeight="1" x14ac:dyDescent="0.2">
      <c r="A422" s="831" t="s">
        <v>7987</v>
      </c>
      <c r="B422" s="832" t="s">
        <v>7988</v>
      </c>
      <c r="C422" s="832" t="s">
        <v>6657</v>
      </c>
      <c r="D422" s="832" t="s">
        <v>8039</v>
      </c>
      <c r="E422" s="832" t="s">
        <v>8040</v>
      </c>
      <c r="F422" s="849"/>
      <c r="G422" s="849"/>
      <c r="H422" s="849"/>
      <c r="I422" s="849"/>
      <c r="J422" s="849">
        <v>3</v>
      </c>
      <c r="K422" s="849">
        <v>8520</v>
      </c>
      <c r="L422" s="849">
        <v>1</v>
      </c>
      <c r="M422" s="849">
        <v>2840</v>
      </c>
      <c r="N422" s="849">
        <v>4</v>
      </c>
      <c r="O422" s="849">
        <v>11380</v>
      </c>
      <c r="P422" s="837">
        <v>1.335680751173709</v>
      </c>
      <c r="Q422" s="850">
        <v>2845</v>
      </c>
    </row>
    <row r="423" spans="1:17" ht="14.45" customHeight="1" x14ac:dyDescent="0.2">
      <c r="A423" s="831" t="s">
        <v>7987</v>
      </c>
      <c r="B423" s="832" t="s">
        <v>7988</v>
      </c>
      <c r="C423" s="832" t="s">
        <v>6657</v>
      </c>
      <c r="D423" s="832" t="s">
        <v>8041</v>
      </c>
      <c r="E423" s="832" t="s">
        <v>8042</v>
      </c>
      <c r="F423" s="849"/>
      <c r="G423" s="849"/>
      <c r="H423" s="849"/>
      <c r="I423" s="849"/>
      <c r="J423" s="849">
        <v>2</v>
      </c>
      <c r="K423" s="849">
        <v>32014</v>
      </c>
      <c r="L423" s="849">
        <v>1</v>
      </c>
      <c r="M423" s="849">
        <v>16007</v>
      </c>
      <c r="N423" s="849"/>
      <c r="O423" s="849"/>
      <c r="P423" s="837"/>
      <c r="Q423" s="850"/>
    </row>
    <row r="424" spans="1:17" ht="14.45" customHeight="1" x14ac:dyDescent="0.2">
      <c r="A424" s="831" t="s">
        <v>7987</v>
      </c>
      <c r="B424" s="832" t="s">
        <v>7988</v>
      </c>
      <c r="C424" s="832" t="s">
        <v>6657</v>
      </c>
      <c r="D424" s="832" t="s">
        <v>7362</v>
      </c>
      <c r="E424" s="832" t="s">
        <v>7363</v>
      </c>
      <c r="F424" s="849"/>
      <c r="G424" s="849"/>
      <c r="H424" s="849"/>
      <c r="I424" s="849"/>
      <c r="J424" s="849"/>
      <c r="K424" s="849"/>
      <c r="L424" s="849"/>
      <c r="M424" s="849"/>
      <c r="N424" s="849">
        <v>2</v>
      </c>
      <c r="O424" s="849">
        <v>7678</v>
      </c>
      <c r="P424" s="837"/>
      <c r="Q424" s="850">
        <v>3839</v>
      </c>
    </row>
    <row r="425" spans="1:17" ht="14.45" customHeight="1" x14ac:dyDescent="0.2">
      <c r="A425" s="831" t="s">
        <v>8043</v>
      </c>
      <c r="B425" s="832" t="s">
        <v>8044</v>
      </c>
      <c r="C425" s="832" t="s">
        <v>6657</v>
      </c>
      <c r="D425" s="832" t="s">
        <v>8045</v>
      </c>
      <c r="E425" s="832" t="s">
        <v>8046</v>
      </c>
      <c r="F425" s="849">
        <v>325</v>
      </c>
      <c r="G425" s="849">
        <v>56225</v>
      </c>
      <c r="H425" s="849">
        <v>0.92060451255853559</v>
      </c>
      <c r="I425" s="849">
        <v>173</v>
      </c>
      <c r="J425" s="849">
        <v>351</v>
      </c>
      <c r="K425" s="849">
        <v>61074</v>
      </c>
      <c r="L425" s="849">
        <v>1</v>
      </c>
      <c r="M425" s="849">
        <v>174</v>
      </c>
      <c r="N425" s="849">
        <v>443</v>
      </c>
      <c r="O425" s="849">
        <v>77525</v>
      </c>
      <c r="P425" s="837">
        <v>1.2693617578675049</v>
      </c>
      <c r="Q425" s="850">
        <v>175</v>
      </c>
    </row>
    <row r="426" spans="1:17" ht="14.45" customHeight="1" x14ac:dyDescent="0.2">
      <c r="A426" s="831" t="s">
        <v>8043</v>
      </c>
      <c r="B426" s="832" t="s">
        <v>8044</v>
      </c>
      <c r="C426" s="832" t="s">
        <v>6657</v>
      </c>
      <c r="D426" s="832" t="s">
        <v>8047</v>
      </c>
      <c r="E426" s="832" t="s">
        <v>8048</v>
      </c>
      <c r="F426" s="849">
        <v>6</v>
      </c>
      <c r="G426" s="849">
        <v>6420</v>
      </c>
      <c r="H426" s="849">
        <v>0.5</v>
      </c>
      <c r="I426" s="849">
        <v>1070</v>
      </c>
      <c r="J426" s="849">
        <v>12</v>
      </c>
      <c r="K426" s="849">
        <v>12840</v>
      </c>
      <c r="L426" s="849">
        <v>1</v>
      </c>
      <c r="M426" s="849">
        <v>1070</v>
      </c>
      <c r="N426" s="849">
        <v>17</v>
      </c>
      <c r="O426" s="849">
        <v>18241</v>
      </c>
      <c r="P426" s="837">
        <v>1.4206386292834892</v>
      </c>
      <c r="Q426" s="850">
        <v>1073</v>
      </c>
    </row>
    <row r="427" spans="1:17" ht="14.45" customHeight="1" x14ac:dyDescent="0.2">
      <c r="A427" s="831" t="s">
        <v>8043</v>
      </c>
      <c r="B427" s="832" t="s">
        <v>8044</v>
      </c>
      <c r="C427" s="832" t="s">
        <v>6657</v>
      </c>
      <c r="D427" s="832" t="s">
        <v>8049</v>
      </c>
      <c r="E427" s="832" t="s">
        <v>8050</v>
      </c>
      <c r="F427" s="849">
        <v>151</v>
      </c>
      <c r="G427" s="849">
        <v>6946</v>
      </c>
      <c r="H427" s="849">
        <v>0.92638036809815949</v>
      </c>
      <c r="I427" s="849">
        <v>46</v>
      </c>
      <c r="J427" s="849">
        <v>163</v>
      </c>
      <c r="K427" s="849">
        <v>7498</v>
      </c>
      <c r="L427" s="849">
        <v>1</v>
      </c>
      <c r="M427" s="849">
        <v>46</v>
      </c>
      <c r="N427" s="849">
        <v>263</v>
      </c>
      <c r="O427" s="849">
        <v>12361</v>
      </c>
      <c r="P427" s="837">
        <v>1.64857295278741</v>
      </c>
      <c r="Q427" s="850">
        <v>47</v>
      </c>
    </row>
    <row r="428" spans="1:17" ht="14.45" customHeight="1" x14ac:dyDescent="0.2">
      <c r="A428" s="831" t="s">
        <v>8043</v>
      </c>
      <c r="B428" s="832" t="s">
        <v>8044</v>
      </c>
      <c r="C428" s="832" t="s">
        <v>6657</v>
      </c>
      <c r="D428" s="832" t="s">
        <v>7961</v>
      </c>
      <c r="E428" s="832" t="s">
        <v>7962</v>
      </c>
      <c r="F428" s="849">
        <v>28</v>
      </c>
      <c r="G428" s="849">
        <v>9716</v>
      </c>
      <c r="H428" s="849">
        <v>1.3333333333333333</v>
      </c>
      <c r="I428" s="849">
        <v>347</v>
      </c>
      <c r="J428" s="849">
        <v>21</v>
      </c>
      <c r="K428" s="849">
        <v>7287</v>
      </c>
      <c r="L428" s="849">
        <v>1</v>
      </c>
      <c r="M428" s="849">
        <v>347</v>
      </c>
      <c r="N428" s="849">
        <v>28</v>
      </c>
      <c r="O428" s="849">
        <v>9744</v>
      </c>
      <c r="P428" s="837">
        <v>1.3371757925072045</v>
      </c>
      <c r="Q428" s="850">
        <v>348</v>
      </c>
    </row>
    <row r="429" spans="1:17" ht="14.45" customHeight="1" x14ac:dyDescent="0.2">
      <c r="A429" s="831" t="s">
        <v>8043</v>
      </c>
      <c r="B429" s="832" t="s">
        <v>8044</v>
      </c>
      <c r="C429" s="832" t="s">
        <v>6657</v>
      </c>
      <c r="D429" s="832" t="s">
        <v>8051</v>
      </c>
      <c r="E429" s="832" t="s">
        <v>8052</v>
      </c>
      <c r="F429" s="849"/>
      <c r="G429" s="849"/>
      <c r="H429" s="849"/>
      <c r="I429" s="849"/>
      <c r="J429" s="849"/>
      <c r="K429" s="849"/>
      <c r="L429" s="849"/>
      <c r="M429" s="849"/>
      <c r="N429" s="849">
        <v>18</v>
      </c>
      <c r="O429" s="849">
        <v>918</v>
      </c>
      <c r="P429" s="837"/>
      <c r="Q429" s="850">
        <v>51</v>
      </c>
    </row>
    <row r="430" spans="1:17" ht="14.45" customHeight="1" x14ac:dyDescent="0.2">
      <c r="A430" s="831" t="s">
        <v>8043</v>
      </c>
      <c r="B430" s="832" t="s">
        <v>8044</v>
      </c>
      <c r="C430" s="832" t="s">
        <v>6657</v>
      </c>
      <c r="D430" s="832" t="s">
        <v>8053</v>
      </c>
      <c r="E430" s="832" t="s">
        <v>8054</v>
      </c>
      <c r="F430" s="849">
        <v>74</v>
      </c>
      <c r="G430" s="849">
        <v>27898</v>
      </c>
      <c r="H430" s="849">
        <v>0.9135802469135802</v>
      </c>
      <c r="I430" s="849">
        <v>377</v>
      </c>
      <c r="J430" s="849">
        <v>81</v>
      </c>
      <c r="K430" s="849">
        <v>30537</v>
      </c>
      <c r="L430" s="849">
        <v>1</v>
      </c>
      <c r="M430" s="849">
        <v>377</v>
      </c>
      <c r="N430" s="849">
        <v>127</v>
      </c>
      <c r="O430" s="849">
        <v>48006</v>
      </c>
      <c r="P430" s="837">
        <v>1.5720601237842617</v>
      </c>
      <c r="Q430" s="850">
        <v>378</v>
      </c>
    </row>
    <row r="431" spans="1:17" ht="14.45" customHeight="1" x14ac:dyDescent="0.2">
      <c r="A431" s="831" t="s">
        <v>8043</v>
      </c>
      <c r="B431" s="832" t="s">
        <v>8044</v>
      </c>
      <c r="C431" s="832" t="s">
        <v>6657</v>
      </c>
      <c r="D431" s="832" t="s">
        <v>8055</v>
      </c>
      <c r="E431" s="832" t="s">
        <v>8056</v>
      </c>
      <c r="F431" s="849">
        <v>23</v>
      </c>
      <c r="G431" s="849">
        <v>12052</v>
      </c>
      <c r="H431" s="849">
        <v>0.85185185185185186</v>
      </c>
      <c r="I431" s="849">
        <v>524</v>
      </c>
      <c r="J431" s="849">
        <v>27</v>
      </c>
      <c r="K431" s="849">
        <v>14148</v>
      </c>
      <c r="L431" s="849">
        <v>1</v>
      </c>
      <c r="M431" s="849">
        <v>524</v>
      </c>
      <c r="N431" s="849">
        <v>63</v>
      </c>
      <c r="O431" s="849">
        <v>33075</v>
      </c>
      <c r="P431" s="837">
        <v>2.3377862595419847</v>
      </c>
      <c r="Q431" s="850">
        <v>525</v>
      </c>
    </row>
    <row r="432" spans="1:17" ht="14.45" customHeight="1" x14ac:dyDescent="0.2">
      <c r="A432" s="831" t="s">
        <v>8043</v>
      </c>
      <c r="B432" s="832" t="s">
        <v>8044</v>
      </c>
      <c r="C432" s="832" t="s">
        <v>6657</v>
      </c>
      <c r="D432" s="832" t="s">
        <v>8057</v>
      </c>
      <c r="E432" s="832" t="s">
        <v>8058</v>
      </c>
      <c r="F432" s="849">
        <v>13</v>
      </c>
      <c r="G432" s="849">
        <v>741</v>
      </c>
      <c r="H432" s="849">
        <v>0.76313079299691045</v>
      </c>
      <c r="I432" s="849">
        <v>57</v>
      </c>
      <c r="J432" s="849">
        <v>17</v>
      </c>
      <c r="K432" s="849">
        <v>971</v>
      </c>
      <c r="L432" s="849">
        <v>1</v>
      </c>
      <c r="M432" s="849">
        <v>57.117647058823529</v>
      </c>
      <c r="N432" s="849">
        <v>5</v>
      </c>
      <c r="O432" s="849">
        <v>290</v>
      </c>
      <c r="P432" s="837">
        <v>0.29866117404737386</v>
      </c>
      <c r="Q432" s="850">
        <v>58</v>
      </c>
    </row>
    <row r="433" spans="1:17" ht="14.45" customHeight="1" x14ac:dyDescent="0.2">
      <c r="A433" s="831" t="s">
        <v>8043</v>
      </c>
      <c r="B433" s="832" t="s">
        <v>8044</v>
      </c>
      <c r="C433" s="832" t="s">
        <v>6657</v>
      </c>
      <c r="D433" s="832" t="s">
        <v>8059</v>
      </c>
      <c r="E433" s="832" t="s">
        <v>8060</v>
      </c>
      <c r="F433" s="849">
        <v>2</v>
      </c>
      <c r="G433" s="849">
        <v>448</v>
      </c>
      <c r="H433" s="849">
        <v>0.66370370370370368</v>
      </c>
      <c r="I433" s="849">
        <v>224</v>
      </c>
      <c r="J433" s="849">
        <v>3</v>
      </c>
      <c r="K433" s="849">
        <v>675</v>
      </c>
      <c r="L433" s="849">
        <v>1</v>
      </c>
      <c r="M433" s="849">
        <v>225</v>
      </c>
      <c r="N433" s="849">
        <v>2</v>
      </c>
      <c r="O433" s="849">
        <v>452</v>
      </c>
      <c r="P433" s="837">
        <v>0.66962962962962957</v>
      </c>
      <c r="Q433" s="850">
        <v>226</v>
      </c>
    </row>
    <row r="434" spans="1:17" ht="14.45" customHeight="1" x14ac:dyDescent="0.2">
      <c r="A434" s="831" t="s">
        <v>8043</v>
      </c>
      <c r="B434" s="832" t="s">
        <v>8044</v>
      </c>
      <c r="C434" s="832" t="s">
        <v>6657</v>
      </c>
      <c r="D434" s="832" t="s">
        <v>8061</v>
      </c>
      <c r="E434" s="832" t="s">
        <v>8062</v>
      </c>
      <c r="F434" s="849">
        <v>3</v>
      </c>
      <c r="G434" s="849">
        <v>1659</v>
      </c>
      <c r="H434" s="849">
        <v>0.99819494584837543</v>
      </c>
      <c r="I434" s="849">
        <v>553</v>
      </c>
      <c r="J434" s="849">
        <v>3</v>
      </c>
      <c r="K434" s="849">
        <v>1662</v>
      </c>
      <c r="L434" s="849">
        <v>1</v>
      </c>
      <c r="M434" s="849">
        <v>554</v>
      </c>
      <c r="N434" s="849">
        <v>2</v>
      </c>
      <c r="O434" s="849">
        <v>1110</v>
      </c>
      <c r="P434" s="837">
        <v>0.66787003610108309</v>
      </c>
      <c r="Q434" s="850">
        <v>555</v>
      </c>
    </row>
    <row r="435" spans="1:17" ht="14.45" customHeight="1" x14ac:dyDescent="0.2">
      <c r="A435" s="831" t="s">
        <v>8043</v>
      </c>
      <c r="B435" s="832" t="s">
        <v>8044</v>
      </c>
      <c r="C435" s="832" t="s">
        <v>6657</v>
      </c>
      <c r="D435" s="832" t="s">
        <v>8063</v>
      </c>
      <c r="E435" s="832" t="s">
        <v>8064</v>
      </c>
      <c r="F435" s="849"/>
      <c r="G435" s="849"/>
      <c r="H435" s="849"/>
      <c r="I435" s="849"/>
      <c r="J435" s="849">
        <v>1</v>
      </c>
      <c r="K435" s="849">
        <v>214</v>
      </c>
      <c r="L435" s="849">
        <v>1</v>
      </c>
      <c r="M435" s="849">
        <v>214</v>
      </c>
      <c r="N435" s="849">
        <v>2</v>
      </c>
      <c r="O435" s="849">
        <v>432</v>
      </c>
      <c r="P435" s="837">
        <v>2.0186915887850465</v>
      </c>
      <c r="Q435" s="850">
        <v>216</v>
      </c>
    </row>
    <row r="436" spans="1:17" ht="14.45" customHeight="1" x14ac:dyDescent="0.2">
      <c r="A436" s="831" t="s">
        <v>8043</v>
      </c>
      <c r="B436" s="832" t="s">
        <v>8044</v>
      </c>
      <c r="C436" s="832" t="s">
        <v>6657</v>
      </c>
      <c r="D436" s="832" t="s">
        <v>8065</v>
      </c>
      <c r="E436" s="832" t="s">
        <v>8066</v>
      </c>
      <c r="F436" s="849">
        <v>3</v>
      </c>
      <c r="G436" s="849">
        <v>429</v>
      </c>
      <c r="H436" s="849"/>
      <c r="I436" s="849">
        <v>143</v>
      </c>
      <c r="J436" s="849">
        <v>0</v>
      </c>
      <c r="K436" s="849">
        <v>0</v>
      </c>
      <c r="L436" s="849"/>
      <c r="M436" s="849"/>
      <c r="N436" s="849">
        <v>1</v>
      </c>
      <c r="O436" s="849">
        <v>144</v>
      </c>
      <c r="P436" s="837"/>
      <c r="Q436" s="850">
        <v>144</v>
      </c>
    </row>
    <row r="437" spans="1:17" ht="14.45" customHeight="1" x14ac:dyDescent="0.2">
      <c r="A437" s="831" t="s">
        <v>8043</v>
      </c>
      <c r="B437" s="832" t="s">
        <v>8044</v>
      </c>
      <c r="C437" s="832" t="s">
        <v>6657</v>
      </c>
      <c r="D437" s="832" t="s">
        <v>8067</v>
      </c>
      <c r="E437" s="832" t="s">
        <v>8068</v>
      </c>
      <c r="F437" s="849">
        <v>12</v>
      </c>
      <c r="G437" s="849">
        <v>780</v>
      </c>
      <c r="H437" s="849">
        <v>2</v>
      </c>
      <c r="I437" s="849">
        <v>65</v>
      </c>
      <c r="J437" s="849">
        <v>6</v>
      </c>
      <c r="K437" s="849">
        <v>390</v>
      </c>
      <c r="L437" s="849">
        <v>1</v>
      </c>
      <c r="M437" s="849">
        <v>65</v>
      </c>
      <c r="N437" s="849">
        <v>3</v>
      </c>
      <c r="O437" s="849">
        <v>198</v>
      </c>
      <c r="P437" s="837">
        <v>0.50769230769230766</v>
      </c>
      <c r="Q437" s="850">
        <v>66</v>
      </c>
    </row>
    <row r="438" spans="1:17" ht="14.45" customHeight="1" x14ac:dyDescent="0.2">
      <c r="A438" s="831" t="s">
        <v>8043</v>
      </c>
      <c r="B438" s="832" t="s">
        <v>8044</v>
      </c>
      <c r="C438" s="832" t="s">
        <v>6657</v>
      </c>
      <c r="D438" s="832" t="s">
        <v>8069</v>
      </c>
      <c r="E438" s="832" t="s">
        <v>8070</v>
      </c>
      <c r="F438" s="849">
        <v>487</v>
      </c>
      <c r="G438" s="849">
        <v>66232</v>
      </c>
      <c r="H438" s="849">
        <v>0.96619936104100712</v>
      </c>
      <c r="I438" s="849">
        <v>136</v>
      </c>
      <c r="J438" s="849">
        <v>501</v>
      </c>
      <c r="K438" s="849">
        <v>68549</v>
      </c>
      <c r="L438" s="849">
        <v>1</v>
      </c>
      <c r="M438" s="849">
        <v>136.8243512974052</v>
      </c>
      <c r="N438" s="849">
        <v>624</v>
      </c>
      <c r="O438" s="849">
        <v>86112</v>
      </c>
      <c r="P438" s="837">
        <v>1.2562108856438461</v>
      </c>
      <c r="Q438" s="850">
        <v>138</v>
      </c>
    </row>
    <row r="439" spans="1:17" ht="14.45" customHeight="1" x14ac:dyDescent="0.2">
      <c r="A439" s="831" t="s">
        <v>8043</v>
      </c>
      <c r="B439" s="832" t="s">
        <v>8044</v>
      </c>
      <c r="C439" s="832" t="s">
        <v>6657</v>
      </c>
      <c r="D439" s="832" t="s">
        <v>8071</v>
      </c>
      <c r="E439" s="832" t="s">
        <v>8072</v>
      </c>
      <c r="F439" s="849">
        <v>139</v>
      </c>
      <c r="G439" s="849">
        <v>12649</v>
      </c>
      <c r="H439" s="849">
        <v>1.0373134328358209</v>
      </c>
      <c r="I439" s="849">
        <v>91</v>
      </c>
      <c r="J439" s="849">
        <v>134</v>
      </c>
      <c r="K439" s="849">
        <v>12194</v>
      </c>
      <c r="L439" s="849">
        <v>1</v>
      </c>
      <c r="M439" s="849">
        <v>91</v>
      </c>
      <c r="N439" s="849">
        <v>121</v>
      </c>
      <c r="O439" s="849">
        <v>11132</v>
      </c>
      <c r="P439" s="837">
        <v>0.91290798753485325</v>
      </c>
      <c r="Q439" s="850">
        <v>92</v>
      </c>
    </row>
    <row r="440" spans="1:17" ht="14.45" customHeight="1" x14ac:dyDescent="0.2">
      <c r="A440" s="831" t="s">
        <v>8043</v>
      </c>
      <c r="B440" s="832" t="s">
        <v>8044</v>
      </c>
      <c r="C440" s="832" t="s">
        <v>6657</v>
      </c>
      <c r="D440" s="832" t="s">
        <v>8073</v>
      </c>
      <c r="E440" s="832" t="s">
        <v>8074</v>
      </c>
      <c r="F440" s="849">
        <v>6</v>
      </c>
      <c r="G440" s="849">
        <v>822</v>
      </c>
      <c r="H440" s="849">
        <v>0.98916967509025266</v>
      </c>
      <c r="I440" s="849">
        <v>137</v>
      </c>
      <c r="J440" s="849">
        <v>6</v>
      </c>
      <c r="K440" s="849">
        <v>831</v>
      </c>
      <c r="L440" s="849">
        <v>1</v>
      </c>
      <c r="M440" s="849">
        <v>138.5</v>
      </c>
      <c r="N440" s="849">
        <v>6</v>
      </c>
      <c r="O440" s="849">
        <v>840</v>
      </c>
      <c r="P440" s="837">
        <v>1.0108303249097472</v>
      </c>
      <c r="Q440" s="850">
        <v>140</v>
      </c>
    </row>
    <row r="441" spans="1:17" ht="14.45" customHeight="1" x14ac:dyDescent="0.2">
      <c r="A441" s="831" t="s">
        <v>8043</v>
      </c>
      <c r="B441" s="832" t="s">
        <v>8044</v>
      </c>
      <c r="C441" s="832" t="s">
        <v>6657</v>
      </c>
      <c r="D441" s="832" t="s">
        <v>8075</v>
      </c>
      <c r="E441" s="832" t="s">
        <v>8076</v>
      </c>
      <c r="F441" s="849">
        <v>27</v>
      </c>
      <c r="G441" s="849">
        <v>1782</v>
      </c>
      <c r="H441" s="849">
        <v>1.798183652875883</v>
      </c>
      <c r="I441" s="849">
        <v>66</v>
      </c>
      <c r="J441" s="849">
        <v>15</v>
      </c>
      <c r="K441" s="849">
        <v>991</v>
      </c>
      <c r="L441" s="849">
        <v>1</v>
      </c>
      <c r="M441" s="849">
        <v>66.066666666666663</v>
      </c>
      <c r="N441" s="849">
        <v>13</v>
      </c>
      <c r="O441" s="849">
        <v>871</v>
      </c>
      <c r="P441" s="837">
        <v>0.87891019172552975</v>
      </c>
      <c r="Q441" s="850">
        <v>67</v>
      </c>
    </row>
    <row r="442" spans="1:17" ht="14.45" customHeight="1" x14ac:dyDescent="0.2">
      <c r="A442" s="831" t="s">
        <v>8043</v>
      </c>
      <c r="B442" s="832" t="s">
        <v>8044</v>
      </c>
      <c r="C442" s="832" t="s">
        <v>6657</v>
      </c>
      <c r="D442" s="832" t="s">
        <v>7970</v>
      </c>
      <c r="E442" s="832" t="s">
        <v>7971</v>
      </c>
      <c r="F442" s="849">
        <v>79</v>
      </c>
      <c r="G442" s="849">
        <v>25912</v>
      </c>
      <c r="H442" s="849">
        <v>0.83157894736842108</v>
      </c>
      <c r="I442" s="849">
        <v>328</v>
      </c>
      <c r="J442" s="849">
        <v>95</v>
      </c>
      <c r="K442" s="849">
        <v>31160</v>
      </c>
      <c r="L442" s="849">
        <v>1</v>
      </c>
      <c r="M442" s="849">
        <v>328</v>
      </c>
      <c r="N442" s="849">
        <v>135</v>
      </c>
      <c r="O442" s="849">
        <v>44415</v>
      </c>
      <c r="P442" s="837">
        <v>1.4253851091142491</v>
      </c>
      <c r="Q442" s="850">
        <v>329</v>
      </c>
    </row>
    <row r="443" spans="1:17" ht="14.45" customHeight="1" x14ac:dyDescent="0.2">
      <c r="A443" s="831" t="s">
        <v>8043</v>
      </c>
      <c r="B443" s="832" t="s">
        <v>8044</v>
      </c>
      <c r="C443" s="832" t="s">
        <v>6657</v>
      </c>
      <c r="D443" s="832" t="s">
        <v>8077</v>
      </c>
      <c r="E443" s="832" t="s">
        <v>8078</v>
      </c>
      <c r="F443" s="849">
        <v>97</v>
      </c>
      <c r="G443" s="849">
        <v>4947</v>
      </c>
      <c r="H443" s="849">
        <v>1</v>
      </c>
      <c r="I443" s="849">
        <v>51</v>
      </c>
      <c r="J443" s="849">
        <v>97</v>
      </c>
      <c r="K443" s="849">
        <v>4947</v>
      </c>
      <c r="L443" s="849">
        <v>1</v>
      </c>
      <c r="M443" s="849">
        <v>51</v>
      </c>
      <c r="N443" s="849">
        <v>136</v>
      </c>
      <c r="O443" s="849">
        <v>7072</v>
      </c>
      <c r="P443" s="837">
        <v>1.429553264604811</v>
      </c>
      <c r="Q443" s="850">
        <v>52</v>
      </c>
    </row>
    <row r="444" spans="1:17" ht="14.45" customHeight="1" x14ac:dyDescent="0.2">
      <c r="A444" s="831" t="s">
        <v>8043</v>
      </c>
      <c r="B444" s="832" t="s">
        <v>8044</v>
      </c>
      <c r="C444" s="832" t="s">
        <v>6657</v>
      </c>
      <c r="D444" s="832" t="s">
        <v>8079</v>
      </c>
      <c r="E444" s="832" t="s">
        <v>8080</v>
      </c>
      <c r="F444" s="849">
        <v>1</v>
      </c>
      <c r="G444" s="849">
        <v>207</v>
      </c>
      <c r="H444" s="849"/>
      <c r="I444" s="849">
        <v>207</v>
      </c>
      <c r="J444" s="849">
        <v>0</v>
      </c>
      <c r="K444" s="849">
        <v>0</v>
      </c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8043</v>
      </c>
      <c r="B445" s="832" t="s">
        <v>8044</v>
      </c>
      <c r="C445" s="832" t="s">
        <v>6657</v>
      </c>
      <c r="D445" s="832" t="s">
        <v>8081</v>
      </c>
      <c r="E445" s="832" t="s">
        <v>8082</v>
      </c>
      <c r="F445" s="849"/>
      <c r="G445" s="849"/>
      <c r="H445" s="849"/>
      <c r="I445" s="849"/>
      <c r="J445" s="849">
        <v>1</v>
      </c>
      <c r="K445" s="849">
        <v>763</v>
      </c>
      <c r="L445" s="849">
        <v>1</v>
      </c>
      <c r="M445" s="849">
        <v>763</v>
      </c>
      <c r="N445" s="849">
        <v>2</v>
      </c>
      <c r="O445" s="849">
        <v>1528</v>
      </c>
      <c r="P445" s="837">
        <v>2.0026212319790302</v>
      </c>
      <c r="Q445" s="850">
        <v>764</v>
      </c>
    </row>
    <row r="446" spans="1:17" ht="14.45" customHeight="1" x14ac:dyDescent="0.2">
      <c r="A446" s="831" t="s">
        <v>8043</v>
      </c>
      <c r="B446" s="832" t="s">
        <v>8044</v>
      </c>
      <c r="C446" s="832" t="s">
        <v>6657</v>
      </c>
      <c r="D446" s="832" t="s">
        <v>8083</v>
      </c>
      <c r="E446" s="832" t="s">
        <v>8084</v>
      </c>
      <c r="F446" s="849">
        <v>9</v>
      </c>
      <c r="G446" s="849">
        <v>5508</v>
      </c>
      <c r="H446" s="849">
        <v>0.6</v>
      </c>
      <c r="I446" s="849">
        <v>612</v>
      </c>
      <c r="J446" s="849">
        <v>15</v>
      </c>
      <c r="K446" s="849">
        <v>9180</v>
      </c>
      <c r="L446" s="849">
        <v>1</v>
      </c>
      <c r="M446" s="849">
        <v>612</v>
      </c>
      <c r="N446" s="849">
        <v>27</v>
      </c>
      <c r="O446" s="849">
        <v>16605</v>
      </c>
      <c r="P446" s="837">
        <v>1.8088235294117647</v>
      </c>
      <c r="Q446" s="850">
        <v>615</v>
      </c>
    </row>
    <row r="447" spans="1:17" ht="14.45" customHeight="1" x14ac:dyDescent="0.2">
      <c r="A447" s="831" t="s">
        <v>8043</v>
      </c>
      <c r="B447" s="832" t="s">
        <v>8044</v>
      </c>
      <c r="C447" s="832" t="s">
        <v>6657</v>
      </c>
      <c r="D447" s="832" t="s">
        <v>8085</v>
      </c>
      <c r="E447" s="832" t="s">
        <v>8086</v>
      </c>
      <c r="F447" s="849"/>
      <c r="G447" s="849"/>
      <c r="H447" s="849"/>
      <c r="I447" s="849"/>
      <c r="J447" s="849">
        <v>1</v>
      </c>
      <c r="K447" s="849">
        <v>272</v>
      </c>
      <c r="L447" s="849">
        <v>1</v>
      </c>
      <c r="M447" s="849">
        <v>272</v>
      </c>
      <c r="N447" s="849">
        <v>2</v>
      </c>
      <c r="O447" s="849">
        <v>550</v>
      </c>
      <c r="P447" s="837">
        <v>2.0220588235294117</v>
      </c>
      <c r="Q447" s="850">
        <v>275</v>
      </c>
    </row>
    <row r="448" spans="1:17" ht="14.45" customHeight="1" x14ac:dyDescent="0.2">
      <c r="A448" s="831" t="s">
        <v>8043</v>
      </c>
      <c r="B448" s="832" t="s">
        <v>8044</v>
      </c>
      <c r="C448" s="832" t="s">
        <v>6657</v>
      </c>
      <c r="D448" s="832" t="s">
        <v>8087</v>
      </c>
      <c r="E448" s="832" t="s">
        <v>8088</v>
      </c>
      <c r="F448" s="849">
        <v>1</v>
      </c>
      <c r="G448" s="849">
        <v>47</v>
      </c>
      <c r="H448" s="849"/>
      <c r="I448" s="849">
        <v>47</v>
      </c>
      <c r="J448" s="849"/>
      <c r="K448" s="849"/>
      <c r="L448" s="849"/>
      <c r="M448" s="849"/>
      <c r="N448" s="849">
        <v>1</v>
      </c>
      <c r="O448" s="849">
        <v>47</v>
      </c>
      <c r="P448" s="837"/>
      <c r="Q448" s="850">
        <v>47</v>
      </c>
    </row>
    <row r="449" spans="1:17" ht="14.45" customHeight="1" x14ac:dyDescent="0.2">
      <c r="A449" s="831" t="s">
        <v>8043</v>
      </c>
      <c r="B449" s="832" t="s">
        <v>8044</v>
      </c>
      <c r="C449" s="832" t="s">
        <v>6657</v>
      </c>
      <c r="D449" s="832" t="s">
        <v>8089</v>
      </c>
      <c r="E449" s="832" t="s">
        <v>8090</v>
      </c>
      <c r="F449" s="849"/>
      <c r="G449" s="849"/>
      <c r="H449" s="849"/>
      <c r="I449" s="849"/>
      <c r="J449" s="849">
        <v>1</v>
      </c>
      <c r="K449" s="849">
        <v>377</v>
      </c>
      <c r="L449" s="849">
        <v>1</v>
      </c>
      <c r="M449" s="849">
        <v>377</v>
      </c>
      <c r="N449" s="849"/>
      <c r="O449" s="849"/>
      <c r="P449" s="837"/>
      <c r="Q449" s="850"/>
    </row>
    <row r="450" spans="1:17" ht="14.45" customHeight="1" x14ac:dyDescent="0.2">
      <c r="A450" s="831" t="s">
        <v>8043</v>
      </c>
      <c r="B450" s="832" t="s">
        <v>8044</v>
      </c>
      <c r="C450" s="832" t="s">
        <v>6657</v>
      </c>
      <c r="D450" s="832" t="s">
        <v>8091</v>
      </c>
      <c r="E450" s="832" t="s">
        <v>8092</v>
      </c>
      <c r="F450" s="849">
        <v>4</v>
      </c>
      <c r="G450" s="849">
        <v>5972</v>
      </c>
      <c r="H450" s="849">
        <v>0.2</v>
      </c>
      <c r="I450" s="849">
        <v>1493</v>
      </c>
      <c r="J450" s="849">
        <v>20</v>
      </c>
      <c r="K450" s="849">
        <v>29860</v>
      </c>
      <c r="L450" s="849">
        <v>1</v>
      </c>
      <c r="M450" s="849">
        <v>1493</v>
      </c>
      <c r="N450" s="849">
        <v>5</v>
      </c>
      <c r="O450" s="849">
        <v>7480</v>
      </c>
      <c r="P450" s="837">
        <v>0.25050234427327528</v>
      </c>
      <c r="Q450" s="850">
        <v>1496</v>
      </c>
    </row>
    <row r="451" spans="1:17" ht="14.45" customHeight="1" x14ac:dyDescent="0.2">
      <c r="A451" s="831" t="s">
        <v>8043</v>
      </c>
      <c r="B451" s="832" t="s">
        <v>8044</v>
      </c>
      <c r="C451" s="832" t="s">
        <v>6657</v>
      </c>
      <c r="D451" s="832" t="s">
        <v>8093</v>
      </c>
      <c r="E451" s="832" t="s">
        <v>8094</v>
      </c>
      <c r="F451" s="849">
        <v>2</v>
      </c>
      <c r="G451" s="849">
        <v>654</v>
      </c>
      <c r="H451" s="849">
        <v>0.1</v>
      </c>
      <c r="I451" s="849">
        <v>327</v>
      </c>
      <c r="J451" s="849">
        <v>20</v>
      </c>
      <c r="K451" s="849">
        <v>6540</v>
      </c>
      <c r="L451" s="849">
        <v>1</v>
      </c>
      <c r="M451" s="849">
        <v>327</v>
      </c>
      <c r="N451" s="849">
        <v>19</v>
      </c>
      <c r="O451" s="849">
        <v>6251</v>
      </c>
      <c r="P451" s="837">
        <v>0.95581039755351682</v>
      </c>
      <c r="Q451" s="850">
        <v>329</v>
      </c>
    </row>
    <row r="452" spans="1:17" ht="14.45" customHeight="1" x14ac:dyDescent="0.2">
      <c r="A452" s="831" t="s">
        <v>8043</v>
      </c>
      <c r="B452" s="832" t="s">
        <v>8044</v>
      </c>
      <c r="C452" s="832" t="s">
        <v>6657</v>
      </c>
      <c r="D452" s="832" t="s">
        <v>8095</v>
      </c>
      <c r="E452" s="832" t="s">
        <v>8096</v>
      </c>
      <c r="F452" s="849"/>
      <c r="G452" s="849"/>
      <c r="H452" s="849"/>
      <c r="I452" s="849"/>
      <c r="J452" s="849">
        <v>4</v>
      </c>
      <c r="K452" s="849">
        <v>3552</v>
      </c>
      <c r="L452" s="849">
        <v>1</v>
      </c>
      <c r="M452" s="849">
        <v>888</v>
      </c>
      <c r="N452" s="849"/>
      <c r="O452" s="849"/>
      <c r="P452" s="837"/>
      <c r="Q452" s="850"/>
    </row>
    <row r="453" spans="1:17" ht="14.45" customHeight="1" x14ac:dyDescent="0.2">
      <c r="A453" s="831" t="s">
        <v>8043</v>
      </c>
      <c r="B453" s="832" t="s">
        <v>8044</v>
      </c>
      <c r="C453" s="832" t="s">
        <v>6657</v>
      </c>
      <c r="D453" s="832" t="s">
        <v>8097</v>
      </c>
      <c r="E453" s="832" t="s">
        <v>8098</v>
      </c>
      <c r="F453" s="849">
        <v>120</v>
      </c>
      <c r="G453" s="849">
        <v>31200</v>
      </c>
      <c r="H453" s="849">
        <v>0.3475006682705159</v>
      </c>
      <c r="I453" s="849">
        <v>260</v>
      </c>
      <c r="J453" s="849">
        <v>344</v>
      </c>
      <c r="K453" s="849">
        <v>89784</v>
      </c>
      <c r="L453" s="849">
        <v>1</v>
      </c>
      <c r="M453" s="849">
        <v>261</v>
      </c>
      <c r="N453" s="849">
        <v>520</v>
      </c>
      <c r="O453" s="849">
        <v>136240</v>
      </c>
      <c r="P453" s="837">
        <v>1.5174195847812528</v>
      </c>
      <c r="Q453" s="850">
        <v>262</v>
      </c>
    </row>
    <row r="454" spans="1:17" ht="14.45" customHeight="1" x14ac:dyDescent="0.2">
      <c r="A454" s="831" t="s">
        <v>8043</v>
      </c>
      <c r="B454" s="832" t="s">
        <v>8044</v>
      </c>
      <c r="C454" s="832" t="s">
        <v>6657</v>
      </c>
      <c r="D454" s="832" t="s">
        <v>8099</v>
      </c>
      <c r="E454" s="832" t="s">
        <v>8100</v>
      </c>
      <c r="F454" s="849"/>
      <c r="G454" s="849"/>
      <c r="H454" s="849"/>
      <c r="I454" s="849"/>
      <c r="J454" s="849">
        <v>22</v>
      </c>
      <c r="K454" s="849">
        <v>3630</v>
      </c>
      <c r="L454" s="849">
        <v>1</v>
      </c>
      <c r="M454" s="849">
        <v>165</v>
      </c>
      <c r="N454" s="849">
        <v>32</v>
      </c>
      <c r="O454" s="849">
        <v>5312</v>
      </c>
      <c r="P454" s="837">
        <v>1.4633608815426997</v>
      </c>
      <c r="Q454" s="850">
        <v>166</v>
      </c>
    </row>
    <row r="455" spans="1:17" ht="14.45" customHeight="1" x14ac:dyDescent="0.2">
      <c r="A455" s="831" t="s">
        <v>8043</v>
      </c>
      <c r="B455" s="832" t="s">
        <v>8044</v>
      </c>
      <c r="C455" s="832" t="s">
        <v>6657</v>
      </c>
      <c r="D455" s="832" t="s">
        <v>8101</v>
      </c>
      <c r="E455" s="832" t="s">
        <v>8102</v>
      </c>
      <c r="F455" s="849"/>
      <c r="G455" s="849"/>
      <c r="H455" s="849"/>
      <c r="I455" s="849"/>
      <c r="J455" s="849">
        <v>3</v>
      </c>
      <c r="K455" s="849">
        <v>456</v>
      </c>
      <c r="L455" s="849">
        <v>1</v>
      </c>
      <c r="M455" s="849">
        <v>152</v>
      </c>
      <c r="N455" s="849">
        <v>2</v>
      </c>
      <c r="O455" s="849">
        <v>304</v>
      </c>
      <c r="P455" s="837">
        <v>0.66666666666666663</v>
      </c>
      <c r="Q455" s="850">
        <v>152</v>
      </c>
    </row>
    <row r="456" spans="1:17" ht="14.45" customHeight="1" x14ac:dyDescent="0.2">
      <c r="A456" s="831" t="s">
        <v>8103</v>
      </c>
      <c r="B456" s="832" t="s">
        <v>7727</v>
      </c>
      <c r="C456" s="832" t="s">
        <v>6657</v>
      </c>
      <c r="D456" s="832" t="s">
        <v>8104</v>
      </c>
      <c r="E456" s="832" t="s">
        <v>8105</v>
      </c>
      <c r="F456" s="849">
        <v>2</v>
      </c>
      <c r="G456" s="849">
        <v>2966</v>
      </c>
      <c r="H456" s="849"/>
      <c r="I456" s="849">
        <v>1483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8103</v>
      </c>
      <c r="B457" s="832" t="s">
        <v>7727</v>
      </c>
      <c r="C457" s="832" t="s">
        <v>6657</v>
      </c>
      <c r="D457" s="832" t="s">
        <v>7501</v>
      </c>
      <c r="E457" s="832" t="s">
        <v>7502</v>
      </c>
      <c r="F457" s="849"/>
      <c r="G457" s="849"/>
      <c r="H457" s="849"/>
      <c r="I457" s="849"/>
      <c r="J457" s="849">
        <v>1</v>
      </c>
      <c r="K457" s="849">
        <v>168</v>
      </c>
      <c r="L457" s="849">
        <v>1</v>
      </c>
      <c r="M457" s="849">
        <v>168</v>
      </c>
      <c r="N457" s="849"/>
      <c r="O457" s="849"/>
      <c r="P457" s="837"/>
      <c r="Q457" s="850"/>
    </row>
    <row r="458" spans="1:17" ht="14.45" customHeight="1" x14ac:dyDescent="0.2">
      <c r="A458" s="831" t="s">
        <v>8103</v>
      </c>
      <c r="B458" s="832" t="s">
        <v>7727</v>
      </c>
      <c r="C458" s="832" t="s">
        <v>6657</v>
      </c>
      <c r="D458" s="832" t="s">
        <v>3611</v>
      </c>
      <c r="E458" s="832" t="s">
        <v>8106</v>
      </c>
      <c r="F458" s="849"/>
      <c r="G458" s="849"/>
      <c r="H458" s="849"/>
      <c r="I458" s="849"/>
      <c r="J458" s="849">
        <v>1</v>
      </c>
      <c r="K458" s="849">
        <v>550</v>
      </c>
      <c r="L458" s="849">
        <v>1</v>
      </c>
      <c r="M458" s="849">
        <v>550</v>
      </c>
      <c r="N458" s="849">
        <v>2</v>
      </c>
      <c r="O458" s="849">
        <v>1102</v>
      </c>
      <c r="P458" s="837">
        <v>2.0036363636363634</v>
      </c>
      <c r="Q458" s="850">
        <v>551</v>
      </c>
    </row>
    <row r="459" spans="1:17" ht="14.45" customHeight="1" x14ac:dyDescent="0.2">
      <c r="A459" s="831" t="s">
        <v>8103</v>
      </c>
      <c r="B459" s="832" t="s">
        <v>7727</v>
      </c>
      <c r="C459" s="832" t="s">
        <v>6657</v>
      </c>
      <c r="D459" s="832" t="s">
        <v>8107</v>
      </c>
      <c r="E459" s="832" t="s">
        <v>8108</v>
      </c>
      <c r="F459" s="849"/>
      <c r="G459" s="849"/>
      <c r="H459" s="849"/>
      <c r="I459" s="849"/>
      <c r="J459" s="849">
        <v>1</v>
      </c>
      <c r="K459" s="849">
        <v>655</v>
      </c>
      <c r="L459" s="849">
        <v>1</v>
      </c>
      <c r="M459" s="849">
        <v>655</v>
      </c>
      <c r="N459" s="849"/>
      <c r="O459" s="849"/>
      <c r="P459" s="837"/>
      <c r="Q459" s="850"/>
    </row>
    <row r="460" spans="1:17" ht="14.45" customHeight="1" x14ac:dyDescent="0.2">
      <c r="A460" s="831" t="s">
        <v>8103</v>
      </c>
      <c r="B460" s="832" t="s">
        <v>7727</v>
      </c>
      <c r="C460" s="832" t="s">
        <v>6657</v>
      </c>
      <c r="D460" s="832" t="s">
        <v>8109</v>
      </c>
      <c r="E460" s="832" t="s">
        <v>8110</v>
      </c>
      <c r="F460" s="849"/>
      <c r="G460" s="849"/>
      <c r="H460" s="849"/>
      <c r="I460" s="849"/>
      <c r="J460" s="849">
        <v>1</v>
      </c>
      <c r="K460" s="849">
        <v>655</v>
      </c>
      <c r="L460" s="849">
        <v>1</v>
      </c>
      <c r="M460" s="849">
        <v>655</v>
      </c>
      <c r="N460" s="849"/>
      <c r="O460" s="849"/>
      <c r="P460" s="837"/>
      <c r="Q460" s="850"/>
    </row>
    <row r="461" spans="1:17" ht="14.45" customHeight="1" x14ac:dyDescent="0.2">
      <c r="A461" s="831" t="s">
        <v>8103</v>
      </c>
      <c r="B461" s="832" t="s">
        <v>7727</v>
      </c>
      <c r="C461" s="832" t="s">
        <v>6657</v>
      </c>
      <c r="D461" s="832" t="s">
        <v>8111</v>
      </c>
      <c r="E461" s="832" t="s">
        <v>8112</v>
      </c>
      <c r="F461" s="849"/>
      <c r="G461" s="849"/>
      <c r="H461" s="849"/>
      <c r="I461" s="849"/>
      <c r="J461" s="849">
        <v>1</v>
      </c>
      <c r="K461" s="849">
        <v>679</v>
      </c>
      <c r="L461" s="849">
        <v>1</v>
      </c>
      <c r="M461" s="849">
        <v>679</v>
      </c>
      <c r="N461" s="849"/>
      <c r="O461" s="849"/>
      <c r="P461" s="837"/>
      <c r="Q461" s="850"/>
    </row>
    <row r="462" spans="1:17" ht="14.45" customHeight="1" x14ac:dyDescent="0.2">
      <c r="A462" s="831" t="s">
        <v>8103</v>
      </c>
      <c r="B462" s="832" t="s">
        <v>7727</v>
      </c>
      <c r="C462" s="832" t="s">
        <v>6657</v>
      </c>
      <c r="D462" s="832" t="s">
        <v>8113</v>
      </c>
      <c r="E462" s="832" t="s">
        <v>8114</v>
      </c>
      <c r="F462" s="849"/>
      <c r="G462" s="849"/>
      <c r="H462" s="849"/>
      <c r="I462" s="849"/>
      <c r="J462" s="849"/>
      <c r="K462" s="849"/>
      <c r="L462" s="849"/>
      <c r="M462" s="849"/>
      <c r="N462" s="849">
        <v>2</v>
      </c>
      <c r="O462" s="849">
        <v>1030</v>
      </c>
      <c r="P462" s="837"/>
      <c r="Q462" s="850">
        <v>515</v>
      </c>
    </row>
    <row r="463" spans="1:17" ht="14.45" customHeight="1" x14ac:dyDescent="0.2">
      <c r="A463" s="831" t="s">
        <v>8103</v>
      </c>
      <c r="B463" s="832" t="s">
        <v>7727</v>
      </c>
      <c r="C463" s="832" t="s">
        <v>6657</v>
      </c>
      <c r="D463" s="832" t="s">
        <v>8115</v>
      </c>
      <c r="E463" s="832" t="s">
        <v>8116</v>
      </c>
      <c r="F463" s="849"/>
      <c r="G463" s="849"/>
      <c r="H463" s="849"/>
      <c r="I463" s="849"/>
      <c r="J463" s="849"/>
      <c r="K463" s="849"/>
      <c r="L463" s="849"/>
      <c r="M463" s="849"/>
      <c r="N463" s="849">
        <v>2</v>
      </c>
      <c r="O463" s="849">
        <v>850</v>
      </c>
      <c r="P463" s="837"/>
      <c r="Q463" s="850">
        <v>425</v>
      </c>
    </row>
    <row r="464" spans="1:17" ht="14.45" customHeight="1" x14ac:dyDescent="0.2">
      <c r="A464" s="831" t="s">
        <v>8103</v>
      </c>
      <c r="B464" s="832" t="s">
        <v>7727</v>
      </c>
      <c r="C464" s="832" t="s">
        <v>6657</v>
      </c>
      <c r="D464" s="832" t="s">
        <v>8117</v>
      </c>
      <c r="E464" s="832" t="s">
        <v>8118</v>
      </c>
      <c r="F464" s="849">
        <v>1</v>
      </c>
      <c r="G464" s="849">
        <v>349</v>
      </c>
      <c r="H464" s="849">
        <v>0.99714285714285711</v>
      </c>
      <c r="I464" s="849">
        <v>349</v>
      </c>
      <c r="J464" s="849">
        <v>1</v>
      </c>
      <c r="K464" s="849">
        <v>350</v>
      </c>
      <c r="L464" s="849">
        <v>1</v>
      </c>
      <c r="M464" s="849">
        <v>350</v>
      </c>
      <c r="N464" s="849">
        <v>1</v>
      </c>
      <c r="O464" s="849">
        <v>351</v>
      </c>
      <c r="P464" s="837">
        <v>1.0028571428571429</v>
      </c>
      <c r="Q464" s="850">
        <v>351</v>
      </c>
    </row>
    <row r="465" spans="1:17" ht="14.45" customHeight="1" x14ac:dyDescent="0.2">
      <c r="A465" s="831" t="s">
        <v>8103</v>
      </c>
      <c r="B465" s="832" t="s">
        <v>7727</v>
      </c>
      <c r="C465" s="832" t="s">
        <v>6657</v>
      </c>
      <c r="D465" s="832" t="s">
        <v>7369</v>
      </c>
      <c r="E465" s="832" t="s">
        <v>7370</v>
      </c>
      <c r="F465" s="849">
        <v>2</v>
      </c>
      <c r="G465" s="849">
        <v>1016</v>
      </c>
      <c r="H465" s="849">
        <v>0.99803536345776034</v>
      </c>
      <c r="I465" s="849">
        <v>508</v>
      </c>
      <c r="J465" s="849">
        <v>2</v>
      </c>
      <c r="K465" s="849">
        <v>1018</v>
      </c>
      <c r="L465" s="849">
        <v>1</v>
      </c>
      <c r="M465" s="849">
        <v>509</v>
      </c>
      <c r="N465" s="849"/>
      <c r="O465" s="849"/>
      <c r="P465" s="837"/>
      <c r="Q465" s="850"/>
    </row>
    <row r="466" spans="1:17" ht="14.45" customHeight="1" x14ac:dyDescent="0.2">
      <c r="A466" s="831" t="s">
        <v>8103</v>
      </c>
      <c r="B466" s="832" t="s">
        <v>7727</v>
      </c>
      <c r="C466" s="832" t="s">
        <v>6657</v>
      </c>
      <c r="D466" s="832" t="s">
        <v>8119</v>
      </c>
      <c r="E466" s="832" t="s">
        <v>8120</v>
      </c>
      <c r="F466" s="849">
        <v>1</v>
      </c>
      <c r="G466" s="849">
        <v>111</v>
      </c>
      <c r="H466" s="849"/>
      <c r="I466" s="849">
        <v>111</v>
      </c>
      <c r="J466" s="849"/>
      <c r="K466" s="849"/>
      <c r="L466" s="849"/>
      <c r="M466" s="849"/>
      <c r="N466" s="849">
        <v>1</v>
      </c>
      <c r="O466" s="849">
        <v>111</v>
      </c>
      <c r="P466" s="837"/>
      <c r="Q466" s="850">
        <v>111</v>
      </c>
    </row>
    <row r="467" spans="1:17" ht="14.45" customHeight="1" x14ac:dyDescent="0.2">
      <c r="A467" s="831" t="s">
        <v>8103</v>
      </c>
      <c r="B467" s="832" t="s">
        <v>7727</v>
      </c>
      <c r="C467" s="832" t="s">
        <v>6657</v>
      </c>
      <c r="D467" s="832" t="s">
        <v>8121</v>
      </c>
      <c r="E467" s="832" t="s">
        <v>8122</v>
      </c>
      <c r="F467" s="849"/>
      <c r="G467" s="849"/>
      <c r="H467" s="849"/>
      <c r="I467" s="849"/>
      <c r="J467" s="849">
        <v>2</v>
      </c>
      <c r="K467" s="849">
        <v>624</v>
      </c>
      <c r="L467" s="849">
        <v>1</v>
      </c>
      <c r="M467" s="849">
        <v>312</v>
      </c>
      <c r="N467" s="849"/>
      <c r="O467" s="849"/>
      <c r="P467" s="837"/>
      <c r="Q467" s="850"/>
    </row>
    <row r="468" spans="1:17" ht="14.45" customHeight="1" x14ac:dyDescent="0.2">
      <c r="A468" s="831" t="s">
        <v>8103</v>
      </c>
      <c r="B468" s="832" t="s">
        <v>7727</v>
      </c>
      <c r="C468" s="832" t="s">
        <v>6657</v>
      </c>
      <c r="D468" s="832" t="s">
        <v>7397</v>
      </c>
      <c r="E468" s="832" t="s">
        <v>7398</v>
      </c>
      <c r="F468" s="849">
        <v>4</v>
      </c>
      <c r="G468" s="849">
        <v>1400</v>
      </c>
      <c r="H468" s="849">
        <v>1</v>
      </c>
      <c r="I468" s="849">
        <v>350</v>
      </c>
      <c r="J468" s="849">
        <v>4</v>
      </c>
      <c r="K468" s="849">
        <v>1400</v>
      </c>
      <c r="L468" s="849">
        <v>1</v>
      </c>
      <c r="M468" s="849">
        <v>350</v>
      </c>
      <c r="N468" s="849"/>
      <c r="O468" s="849"/>
      <c r="P468" s="837"/>
      <c r="Q468" s="850"/>
    </row>
    <row r="469" spans="1:17" ht="14.45" customHeight="1" x14ac:dyDescent="0.2">
      <c r="A469" s="831" t="s">
        <v>8103</v>
      </c>
      <c r="B469" s="832" t="s">
        <v>7727</v>
      </c>
      <c r="C469" s="832" t="s">
        <v>6657</v>
      </c>
      <c r="D469" s="832" t="s">
        <v>8123</v>
      </c>
      <c r="E469" s="832" t="s">
        <v>8124</v>
      </c>
      <c r="F469" s="849">
        <v>1</v>
      </c>
      <c r="G469" s="849">
        <v>209</v>
      </c>
      <c r="H469" s="849">
        <v>0.99523809523809526</v>
      </c>
      <c r="I469" s="849">
        <v>209</v>
      </c>
      <c r="J469" s="849">
        <v>1</v>
      </c>
      <c r="K469" s="849">
        <v>210</v>
      </c>
      <c r="L469" s="849">
        <v>1</v>
      </c>
      <c r="M469" s="849">
        <v>210</v>
      </c>
      <c r="N469" s="849">
        <v>2</v>
      </c>
      <c r="O469" s="849">
        <v>422</v>
      </c>
      <c r="P469" s="837">
        <v>2.0095238095238095</v>
      </c>
      <c r="Q469" s="850">
        <v>211</v>
      </c>
    </row>
    <row r="470" spans="1:17" ht="14.45" customHeight="1" x14ac:dyDescent="0.2">
      <c r="A470" s="831" t="s">
        <v>8103</v>
      </c>
      <c r="B470" s="832" t="s">
        <v>7727</v>
      </c>
      <c r="C470" s="832" t="s">
        <v>6657</v>
      </c>
      <c r="D470" s="832" t="s">
        <v>8125</v>
      </c>
      <c r="E470" s="832" t="s">
        <v>8126</v>
      </c>
      <c r="F470" s="849">
        <v>2</v>
      </c>
      <c r="G470" s="849">
        <v>10046</v>
      </c>
      <c r="H470" s="849">
        <v>1.9996019108280254</v>
      </c>
      <c r="I470" s="849">
        <v>5023</v>
      </c>
      <c r="J470" s="849">
        <v>1</v>
      </c>
      <c r="K470" s="849">
        <v>5024</v>
      </c>
      <c r="L470" s="849">
        <v>1</v>
      </c>
      <c r="M470" s="849">
        <v>5024</v>
      </c>
      <c r="N470" s="849">
        <v>1</v>
      </c>
      <c r="O470" s="849">
        <v>5030</v>
      </c>
      <c r="P470" s="837">
        <v>1.0011942675159236</v>
      </c>
      <c r="Q470" s="850">
        <v>5030</v>
      </c>
    </row>
    <row r="471" spans="1:17" ht="14.45" customHeight="1" x14ac:dyDescent="0.2">
      <c r="A471" s="831" t="s">
        <v>8103</v>
      </c>
      <c r="B471" s="832" t="s">
        <v>7727</v>
      </c>
      <c r="C471" s="832" t="s">
        <v>6657</v>
      </c>
      <c r="D471" s="832" t="s">
        <v>7604</v>
      </c>
      <c r="E471" s="832" t="s">
        <v>7605</v>
      </c>
      <c r="F471" s="849"/>
      <c r="G471" s="849"/>
      <c r="H471" s="849"/>
      <c r="I471" s="849"/>
      <c r="J471" s="849">
        <v>1</v>
      </c>
      <c r="K471" s="849">
        <v>171</v>
      </c>
      <c r="L471" s="849">
        <v>1</v>
      </c>
      <c r="M471" s="849">
        <v>171</v>
      </c>
      <c r="N471" s="849"/>
      <c r="O471" s="849"/>
      <c r="P471" s="837"/>
      <c r="Q471" s="850"/>
    </row>
    <row r="472" spans="1:17" ht="14.45" customHeight="1" x14ac:dyDescent="0.2">
      <c r="A472" s="831" t="s">
        <v>8103</v>
      </c>
      <c r="B472" s="832" t="s">
        <v>7727</v>
      </c>
      <c r="C472" s="832" t="s">
        <v>6657</v>
      </c>
      <c r="D472" s="832" t="s">
        <v>8127</v>
      </c>
      <c r="E472" s="832" t="s">
        <v>8128</v>
      </c>
      <c r="F472" s="849"/>
      <c r="G472" s="849"/>
      <c r="H472" s="849"/>
      <c r="I472" s="849"/>
      <c r="J472" s="849">
        <v>1</v>
      </c>
      <c r="K472" s="849">
        <v>350</v>
      </c>
      <c r="L472" s="849">
        <v>1</v>
      </c>
      <c r="M472" s="849">
        <v>350</v>
      </c>
      <c r="N472" s="849">
        <v>1</v>
      </c>
      <c r="O472" s="849">
        <v>351</v>
      </c>
      <c r="P472" s="837">
        <v>1.0028571428571429</v>
      </c>
      <c r="Q472" s="850">
        <v>351</v>
      </c>
    </row>
    <row r="473" spans="1:17" ht="14.45" customHeight="1" x14ac:dyDescent="0.2">
      <c r="A473" s="831" t="s">
        <v>8103</v>
      </c>
      <c r="B473" s="832" t="s">
        <v>7727</v>
      </c>
      <c r="C473" s="832" t="s">
        <v>6657</v>
      </c>
      <c r="D473" s="832" t="s">
        <v>7631</v>
      </c>
      <c r="E473" s="832" t="s">
        <v>7632</v>
      </c>
      <c r="F473" s="849"/>
      <c r="G473" s="849"/>
      <c r="H473" s="849"/>
      <c r="I473" s="849"/>
      <c r="J473" s="849">
        <v>1</v>
      </c>
      <c r="K473" s="849">
        <v>174</v>
      </c>
      <c r="L473" s="849">
        <v>1</v>
      </c>
      <c r="M473" s="849">
        <v>174</v>
      </c>
      <c r="N473" s="849"/>
      <c r="O473" s="849"/>
      <c r="P473" s="837"/>
      <c r="Q473" s="850"/>
    </row>
    <row r="474" spans="1:17" ht="14.45" customHeight="1" x14ac:dyDescent="0.2">
      <c r="A474" s="831" t="s">
        <v>8103</v>
      </c>
      <c r="B474" s="832" t="s">
        <v>7727</v>
      </c>
      <c r="C474" s="832" t="s">
        <v>6657</v>
      </c>
      <c r="D474" s="832" t="s">
        <v>8129</v>
      </c>
      <c r="E474" s="832" t="s">
        <v>8130</v>
      </c>
      <c r="F474" s="849">
        <v>16</v>
      </c>
      <c r="G474" s="849">
        <v>6416</v>
      </c>
      <c r="H474" s="849">
        <v>4</v>
      </c>
      <c r="I474" s="849">
        <v>401</v>
      </c>
      <c r="J474" s="849">
        <v>4</v>
      </c>
      <c r="K474" s="849">
        <v>1604</v>
      </c>
      <c r="L474" s="849">
        <v>1</v>
      </c>
      <c r="M474" s="849">
        <v>401</v>
      </c>
      <c r="N474" s="849">
        <v>18</v>
      </c>
      <c r="O474" s="849">
        <v>7218</v>
      </c>
      <c r="P474" s="837">
        <v>4.5</v>
      </c>
      <c r="Q474" s="850">
        <v>401</v>
      </c>
    </row>
    <row r="475" spans="1:17" ht="14.45" customHeight="1" x14ac:dyDescent="0.2">
      <c r="A475" s="831" t="s">
        <v>8103</v>
      </c>
      <c r="B475" s="832" t="s">
        <v>7727</v>
      </c>
      <c r="C475" s="832" t="s">
        <v>6657</v>
      </c>
      <c r="D475" s="832" t="s">
        <v>8131</v>
      </c>
      <c r="E475" s="832" t="s">
        <v>8132</v>
      </c>
      <c r="F475" s="849"/>
      <c r="G475" s="849"/>
      <c r="H475" s="849"/>
      <c r="I475" s="849"/>
      <c r="J475" s="849">
        <v>1</v>
      </c>
      <c r="K475" s="849">
        <v>655</v>
      </c>
      <c r="L475" s="849">
        <v>1</v>
      </c>
      <c r="M475" s="849">
        <v>655</v>
      </c>
      <c r="N475" s="849"/>
      <c r="O475" s="849"/>
      <c r="P475" s="837"/>
      <c r="Q475" s="850"/>
    </row>
    <row r="476" spans="1:17" ht="14.45" customHeight="1" x14ac:dyDescent="0.2">
      <c r="A476" s="831" t="s">
        <v>8103</v>
      </c>
      <c r="B476" s="832" t="s">
        <v>7727</v>
      </c>
      <c r="C476" s="832" t="s">
        <v>6657</v>
      </c>
      <c r="D476" s="832" t="s">
        <v>8133</v>
      </c>
      <c r="E476" s="832" t="s">
        <v>8134</v>
      </c>
      <c r="F476" s="849"/>
      <c r="G476" s="849"/>
      <c r="H476" s="849"/>
      <c r="I476" s="849"/>
      <c r="J476" s="849">
        <v>1</v>
      </c>
      <c r="K476" s="849">
        <v>655</v>
      </c>
      <c r="L476" s="849">
        <v>1</v>
      </c>
      <c r="M476" s="849">
        <v>655</v>
      </c>
      <c r="N476" s="849"/>
      <c r="O476" s="849"/>
      <c r="P476" s="837"/>
      <c r="Q476" s="850"/>
    </row>
    <row r="477" spans="1:17" ht="14.45" customHeight="1" x14ac:dyDescent="0.2">
      <c r="A477" s="831" t="s">
        <v>8103</v>
      </c>
      <c r="B477" s="832" t="s">
        <v>7727</v>
      </c>
      <c r="C477" s="832" t="s">
        <v>6657</v>
      </c>
      <c r="D477" s="832" t="s">
        <v>8135</v>
      </c>
      <c r="E477" s="832" t="s">
        <v>8136</v>
      </c>
      <c r="F477" s="849"/>
      <c r="G477" s="849"/>
      <c r="H477" s="849"/>
      <c r="I477" s="849"/>
      <c r="J477" s="849">
        <v>1</v>
      </c>
      <c r="K477" s="849">
        <v>679</v>
      </c>
      <c r="L477" s="849">
        <v>1</v>
      </c>
      <c r="M477" s="849">
        <v>679</v>
      </c>
      <c r="N477" s="849"/>
      <c r="O477" s="849"/>
      <c r="P477" s="837"/>
      <c r="Q477" s="850"/>
    </row>
    <row r="478" spans="1:17" ht="14.45" customHeight="1" x14ac:dyDescent="0.2">
      <c r="A478" s="831" t="s">
        <v>8103</v>
      </c>
      <c r="B478" s="832" t="s">
        <v>7727</v>
      </c>
      <c r="C478" s="832" t="s">
        <v>6657</v>
      </c>
      <c r="D478" s="832" t="s">
        <v>8137</v>
      </c>
      <c r="E478" s="832" t="s">
        <v>8138</v>
      </c>
      <c r="F478" s="849"/>
      <c r="G478" s="849"/>
      <c r="H478" s="849"/>
      <c r="I478" s="849"/>
      <c r="J478" s="849">
        <v>1</v>
      </c>
      <c r="K478" s="849">
        <v>478</v>
      </c>
      <c r="L478" s="849">
        <v>1</v>
      </c>
      <c r="M478" s="849">
        <v>478</v>
      </c>
      <c r="N478" s="849">
        <v>1</v>
      </c>
      <c r="O478" s="849">
        <v>478</v>
      </c>
      <c r="P478" s="837">
        <v>1</v>
      </c>
      <c r="Q478" s="850">
        <v>478</v>
      </c>
    </row>
    <row r="479" spans="1:17" ht="14.45" customHeight="1" x14ac:dyDescent="0.2">
      <c r="A479" s="831" t="s">
        <v>8103</v>
      </c>
      <c r="B479" s="832" t="s">
        <v>7727</v>
      </c>
      <c r="C479" s="832" t="s">
        <v>6657</v>
      </c>
      <c r="D479" s="832" t="s">
        <v>8139</v>
      </c>
      <c r="E479" s="832" t="s">
        <v>8140</v>
      </c>
      <c r="F479" s="849"/>
      <c r="G479" s="849"/>
      <c r="H479" s="849"/>
      <c r="I479" s="849"/>
      <c r="J479" s="849"/>
      <c r="K479" s="849"/>
      <c r="L479" s="849"/>
      <c r="M479" s="849"/>
      <c r="N479" s="849">
        <v>2</v>
      </c>
      <c r="O479" s="849">
        <v>586</v>
      </c>
      <c r="P479" s="837"/>
      <c r="Q479" s="850">
        <v>293</v>
      </c>
    </row>
    <row r="480" spans="1:17" ht="14.45" customHeight="1" x14ac:dyDescent="0.2">
      <c r="A480" s="831" t="s">
        <v>8103</v>
      </c>
      <c r="B480" s="832" t="s">
        <v>7727</v>
      </c>
      <c r="C480" s="832" t="s">
        <v>6657</v>
      </c>
      <c r="D480" s="832" t="s">
        <v>8141</v>
      </c>
      <c r="E480" s="832" t="s">
        <v>8142</v>
      </c>
      <c r="F480" s="849">
        <v>4</v>
      </c>
      <c r="G480" s="849">
        <v>2296</v>
      </c>
      <c r="H480" s="849">
        <v>4</v>
      </c>
      <c r="I480" s="849">
        <v>574</v>
      </c>
      <c r="J480" s="849">
        <v>1</v>
      </c>
      <c r="K480" s="849">
        <v>574</v>
      </c>
      <c r="L480" s="849">
        <v>1</v>
      </c>
      <c r="M480" s="849">
        <v>574</v>
      </c>
      <c r="N480" s="849">
        <v>3</v>
      </c>
      <c r="O480" s="849">
        <v>1722</v>
      </c>
      <c r="P480" s="837">
        <v>3</v>
      </c>
      <c r="Q480" s="850">
        <v>574</v>
      </c>
    </row>
    <row r="481" spans="1:17" ht="14.45" customHeight="1" x14ac:dyDescent="0.2">
      <c r="A481" s="831" t="s">
        <v>8103</v>
      </c>
      <c r="B481" s="832" t="s">
        <v>7727</v>
      </c>
      <c r="C481" s="832" t="s">
        <v>6657</v>
      </c>
      <c r="D481" s="832" t="s">
        <v>8143</v>
      </c>
      <c r="E481" s="832" t="s">
        <v>8144</v>
      </c>
      <c r="F481" s="849"/>
      <c r="G481" s="849"/>
      <c r="H481" s="849"/>
      <c r="I481" s="849"/>
      <c r="J481" s="849">
        <v>1</v>
      </c>
      <c r="K481" s="849">
        <v>1400</v>
      </c>
      <c r="L481" s="849">
        <v>1</v>
      </c>
      <c r="M481" s="849">
        <v>1400</v>
      </c>
      <c r="N481" s="849"/>
      <c r="O481" s="849"/>
      <c r="P481" s="837"/>
      <c r="Q481" s="850"/>
    </row>
    <row r="482" spans="1:17" ht="14.45" customHeight="1" x14ac:dyDescent="0.2">
      <c r="A482" s="831" t="s">
        <v>8103</v>
      </c>
      <c r="B482" s="832" t="s">
        <v>7727</v>
      </c>
      <c r="C482" s="832" t="s">
        <v>6657</v>
      </c>
      <c r="D482" s="832" t="s">
        <v>8145</v>
      </c>
      <c r="E482" s="832" t="s">
        <v>8146</v>
      </c>
      <c r="F482" s="849">
        <v>1</v>
      </c>
      <c r="G482" s="849">
        <v>1022</v>
      </c>
      <c r="H482" s="849"/>
      <c r="I482" s="849">
        <v>1022</v>
      </c>
      <c r="J482" s="849"/>
      <c r="K482" s="849"/>
      <c r="L482" s="849"/>
      <c r="M482" s="849"/>
      <c r="N482" s="849">
        <v>1</v>
      </c>
      <c r="O482" s="849">
        <v>1023</v>
      </c>
      <c r="P482" s="837"/>
      <c r="Q482" s="850">
        <v>1023</v>
      </c>
    </row>
    <row r="483" spans="1:17" ht="14.45" customHeight="1" x14ac:dyDescent="0.2">
      <c r="A483" s="831" t="s">
        <v>8147</v>
      </c>
      <c r="B483" s="832" t="s">
        <v>7342</v>
      </c>
      <c r="C483" s="832" t="s">
        <v>6657</v>
      </c>
      <c r="D483" s="832" t="s">
        <v>8009</v>
      </c>
      <c r="E483" s="832" t="s">
        <v>8010</v>
      </c>
      <c r="F483" s="849">
        <v>2</v>
      </c>
      <c r="G483" s="849">
        <v>25588</v>
      </c>
      <c r="H483" s="849"/>
      <c r="I483" s="849">
        <v>12794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8147</v>
      </c>
      <c r="B484" s="832" t="s">
        <v>7342</v>
      </c>
      <c r="C484" s="832" t="s">
        <v>6657</v>
      </c>
      <c r="D484" s="832" t="s">
        <v>7352</v>
      </c>
      <c r="E484" s="832" t="s">
        <v>7353</v>
      </c>
      <c r="F484" s="849">
        <v>20</v>
      </c>
      <c r="G484" s="849">
        <v>195240</v>
      </c>
      <c r="H484" s="849">
        <v>1.0362727301678289</v>
      </c>
      <c r="I484" s="849">
        <v>9762</v>
      </c>
      <c r="J484" s="849">
        <v>18</v>
      </c>
      <c r="K484" s="849">
        <v>188406</v>
      </c>
      <c r="L484" s="849">
        <v>1</v>
      </c>
      <c r="M484" s="849">
        <v>10467</v>
      </c>
      <c r="N484" s="849">
        <v>6</v>
      </c>
      <c r="O484" s="849">
        <v>63000</v>
      </c>
      <c r="P484" s="837">
        <v>0.3343842552784943</v>
      </c>
      <c r="Q484" s="850">
        <v>10500</v>
      </c>
    </row>
    <row r="485" spans="1:17" ht="14.45" customHeight="1" x14ac:dyDescent="0.2">
      <c r="A485" s="831" t="s">
        <v>8147</v>
      </c>
      <c r="B485" s="832" t="s">
        <v>7342</v>
      </c>
      <c r="C485" s="832" t="s">
        <v>6657</v>
      </c>
      <c r="D485" s="832" t="s">
        <v>8148</v>
      </c>
      <c r="E485" s="832" t="s">
        <v>8149</v>
      </c>
      <c r="F485" s="849">
        <v>1</v>
      </c>
      <c r="G485" s="849">
        <v>7556</v>
      </c>
      <c r="H485" s="849"/>
      <c r="I485" s="849">
        <v>7556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5" customHeight="1" x14ac:dyDescent="0.2">
      <c r="A486" s="831" t="s">
        <v>8147</v>
      </c>
      <c r="B486" s="832" t="s">
        <v>7342</v>
      </c>
      <c r="C486" s="832" t="s">
        <v>6657</v>
      </c>
      <c r="D486" s="832" t="s">
        <v>8150</v>
      </c>
      <c r="E486" s="832" t="s">
        <v>8151</v>
      </c>
      <c r="F486" s="849">
        <v>1</v>
      </c>
      <c r="G486" s="849">
        <v>0</v>
      </c>
      <c r="H486" s="849"/>
      <c r="I486" s="849">
        <v>0</v>
      </c>
      <c r="J486" s="849"/>
      <c r="K486" s="849"/>
      <c r="L486" s="849"/>
      <c r="M486" s="849"/>
      <c r="N486" s="849">
        <v>1</v>
      </c>
      <c r="O486" s="849">
        <v>0</v>
      </c>
      <c r="P486" s="837"/>
      <c r="Q486" s="850">
        <v>0</v>
      </c>
    </row>
    <row r="487" spans="1:17" ht="14.45" customHeight="1" x14ac:dyDescent="0.2">
      <c r="A487" s="831" t="s">
        <v>8147</v>
      </c>
      <c r="B487" s="832" t="s">
        <v>7342</v>
      </c>
      <c r="C487" s="832" t="s">
        <v>6657</v>
      </c>
      <c r="D487" s="832" t="s">
        <v>8152</v>
      </c>
      <c r="E487" s="832" t="s">
        <v>8153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0</v>
      </c>
      <c r="P487" s="837"/>
      <c r="Q487" s="850">
        <v>0</v>
      </c>
    </row>
    <row r="488" spans="1:17" ht="14.45" customHeight="1" x14ac:dyDescent="0.2">
      <c r="A488" s="831" t="s">
        <v>8147</v>
      </c>
      <c r="B488" s="832" t="s">
        <v>7342</v>
      </c>
      <c r="C488" s="832" t="s">
        <v>6657</v>
      </c>
      <c r="D488" s="832" t="s">
        <v>8154</v>
      </c>
      <c r="E488" s="832" t="s">
        <v>8155</v>
      </c>
      <c r="F488" s="849">
        <v>2</v>
      </c>
      <c r="G488" s="849">
        <v>0</v>
      </c>
      <c r="H488" s="849"/>
      <c r="I488" s="849">
        <v>0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5" customHeight="1" x14ac:dyDescent="0.2">
      <c r="A489" s="831" t="s">
        <v>8147</v>
      </c>
      <c r="B489" s="832" t="s">
        <v>7342</v>
      </c>
      <c r="C489" s="832" t="s">
        <v>6657</v>
      </c>
      <c r="D489" s="832" t="s">
        <v>8156</v>
      </c>
      <c r="E489" s="832" t="s">
        <v>8157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0</v>
      </c>
      <c r="P489" s="837"/>
      <c r="Q489" s="850">
        <v>0</v>
      </c>
    </row>
    <row r="490" spans="1:17" ht="14.45" customHeight="1" x14ac:dyDescent="0.2">
      <c r="A490" s="831" t="s">
        <v>8147</v>
      </c>
      <c r="B490" s="832" t="s">
        <v>7342</v>
      </c>
      <c r="C490" s="832" t="s">
        <v>6657</v>
      </c>
      <c r="D490" s="832" t="s">
        <v>7343</v>
      </c>
      <c r="E490" s="832" t="s">
        <v>7344</v>
      </c>
      <c r="F490" s="849"/>
      <c r="G490" s="849"/>
      <c r="H490" s="849"/>
      <c r="I490" s="849"/>
      <c r="J490" s="849">
        <v>14</v>
      </c>
      <c r="K490" s="849">
        <v>15497</v>
      </c>
      <c r="L490" s="849">
        <v>1</v>
      </c>
      <c r="M490" s="849">
        <v>1106.9285714285713</v>
      </c>
      <c r="N490" s="849">
        <v>15</v>
      </c>
      <c r="O490" s="849">
        <v>16650</v>
      </c>
      <c r="P490" s="837">
        <v>1.0744014970639479</v>
      </c>
      <c r="Q490" s="850">
        <v>1110</v>
      </c>
    </row>
    <row r="491" spans="1:17" ht="14.45" customHeight="1" x14ac:dyDescent="0.2">
      <c r="A491" s="831" t="s">
        <v>8147</v>
      </c>
      <c r="B491" s="832" t="s">
        <v>7342</v>
      </c>
      <c r="C491" s="832" t="s">
        <v>6657</v>
      </c>
      <c r="D491" s="832" t="s">
        <v>8158</v>
      </c>
      <c r="E491" s="832" t="s">
        <v>8159</v>
      </c>
      <c r="F491" s="849"/>
      <c r="G491" s="849"/>
      <c r="H491" s="849"/>
      <c r="I491" s="849"/>
      <c r="J491" s="849">
        <v>6</v>
      </c>
      <c r="K491" s="849">
        <v>23010</v>
      </c>
      <c r="L491" s="849">
        <v>1</v>
      </c>
      <c r="M491" s="849">
        <v>3835</v>
      </c>
      <c r="N491" s="849">
        <v>6</v>
      </c>
      <c r="O491" s="849">
        <v>23034</v>
      </c>
      <c r="P491" s="837">
        <v>1.0010430247718383</v>
      </c>
      <c r="Q491" s="850">
        <v>3839</v>
      </c>
    </row>
    <row r="492" spans="1:17" ht="14.45" customHeight="1" x14ac:dyDescent="0.2">
      <c r="A492" s="831" t="s">
        <v>8147</v>
      </c>
      <c r="B492" s="832" t="s">
        <v>7342</v>
      </c>
      <c r="C492" s="832" t="s">
        <v>6657</v>
      </c>
      <c r="D492" s="832" t="s">
        <v>7360</v>
      </c>
      <c r="E492" s="832" t="s">
        <v>7361</v>
      </c>
      <c r="F492" s="849"/>
      <c r="G492" s="849"/>
      <c r="H492" s="849"/>
      <c r="I492" s="849"/>
      <c r="J492" s="849">
        <v>92</v>
      </c>
      <c r="K492" s="849">
        <v>149867</v>
      </c>
      <c r="L492" s="849">
        <v>1</v>
      </c>
      <c r="M492" s="849">
        <v>1628.9891304347825</v>
      </c>
      <c r="N492" s="849">
        <v>30</v>
      </c>
      <c r="O492" s="849">
        <v>48960</v>
      </c>
      <c r="P492" s="837">
        <v>0.32668966483615475</v>
      </c>
      <c r="Q492" s="850">
        <v>1632</v>
      </c>
    </row>
    <row r="493" spans="1:17" ht="14.45" customHeight="1" x14ac:dyDescent="0.2">
      <c r="A493" s="831" t="s">
        <v>8147</v>
      </c>
      <c r="B493" s="832" t="s">
        <v>7342</v>
      </c>
      <c r="C493" s="832" t="s">
        <v>6657</v>
      </c>
      <c r="D493" s="832" t="s">
        <v>7362</v>
      </c>
      <c r="E493" s="832" t="s">
        <v>7363</v>
      </c>
      <c r="F493" s="849"/>
      <c r="G493" s="849"/>
      <c r="H493" s="849"/>
      <c r="I493" s="849"/>
      <c r="J493" s="849">
        <v>6</v>
      </c>
      <c r="K493" s="849">
        <v>23010</v>
      </c>
      <c r="L493" s="849">
        <v>1</v>
      </c>
      <c r="M493" s="849">
        <v>3835</v>
      </c>
      <c r="N493" s="849">
        <v>6</v>
      </c>
      <c r="O493" s="849">
        <v>23034</v>
      </c>
      <c r="P493" s="837">
        <v>1.0010430247718383</v>
      </c>
      <c r="Q493" s="850">
        <v>3839</v>
      </c>
    </row>
    <row r="494" spans="1:17" ht="14.45" customHeight="1" thickBot="1" x14ac:dyDescent="0.25">
      <c r="A494" s="839" t="s">
        <v>8147</v>
      </c>
      <c r="B494" s="840" t="s">
        <v>7342</v>
      </c>
      <c r="C494" s="840" t="s">
        <v>6657</v>
      </c>
      <c r="D494" s="840" t="s">
        <v>8160</v>
      </c>
      <c r="E494" s="840" t="s">
        <v>8161</v>
      </c>
      <c r="F494" s="851"/>
      <c r="G494" s="851"/>
      <c r="H494" s="851"/>
      <c r="I494" s="851"/>
      <c r="J494" s="851"/>
      <c r="K494" s="851"/>
      <c r="L494" s="851"/>
      <c r="M494" s="851"/>
      <c r="N494" s="851">
        <v>1</v>
      </c>
      <c r="O494" s="851">
        <v>30555.56</v>
      </c>
      <c r="P494" s="845"/>
      <c r="Q494" s="852">
        <v>30555.56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202A11C-8ABE-4AEC-990F-911EDB9D34BE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11497</v>
      </c>
      <c r="D3" s="193">
        <f>SUBTOTAL(9,D6:D1048576)</f>
        <v>10681</v>
      </c>
      <c r="E3" s="193">
        <f>SUBTOTAL(9,E6:E1048576)</f>
        <v>11221</v>
      </c>
      <c r="F3" s="194">
        <f>IF(OR(E3=0,D3=0),"",E3/D3)</f>
        <v>1.0505570639453234</v>
      </c>
      <c r="G3" s="388">
        <f>SUBTOTAL(9,G6:G1048576)</f>
        <v>10336.811800000001</v>
      </c>
      <c r="H3" s="389">
        <f>SUBTOTAL(9,H6:H1048576)</f>
        <v>9597.1523000000034</v>
      </c>
      <c r="I3" s="389">
        <f>SUBTOTAL(9,I6:I1048576)</f>
        <v>10114.549640000003</v>
      </c>
      <c r="J3" s="194">
        <f>IF(OR(I3=0,H3=0),"",I3/H3)</f>
        <v>1.0539115483246004</v>
      </c>
      <c r="K3" s="388">
        <f>SUBTOTAL(9,K6:K1048576)</f>
        <v>919.76</v>
      </c>
      <c r="L3" s="389">
        <f>SUBTOTAL(9,L6:L1048576)</f>
        <v>854.48</v>
      </c>
      <c r="M3" s="389">
        <f>SUBTOTAL(9,M6:M1048576)</f>
        <v>897.68</v>
      </c>
      <c r="N3" s="195">
        <f>IF(OR(M3=0,E3=0),"",M3*1000/E3)</f>
        <v>80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5"/>
      <c r="B5" s="996"/>
      <c r="C5" s="999">
        <v>2015</v>
      </c>
      <c r="D5" s="999">
        <v>2018</v>
      </c>
      <c r="E5" s="999">
        <v>2019</v>
      </c>
      <c r="F5" s="1000" t="s">
        <v>2</v>
      </c>
      <c r="G5" s="1004">
        <v>2015</v>
      </c>
      <c r="H5" s="999">
        <v>2018</v>
      </c>
      <c r="I5" s="999">
        <v>2019</v>
      </c>
      <c r="J5" s="1000" t="s">
        <v>2</v>
      </c>
      <c r="K5" s="1004">
        <v>2015</v>
      </c>
      <c r="L5" s="999">
        <v>2018</v>
      </c>
      <c r="M5" s="999">
        <v>2019</v>
      </c>
      <c r="N5" s="1005" t="s">
        <v>92</v>
      </c>
    </row>
    <row r="6" spans="1:14" ht="14.45" customHeight="1" thickBot="1" x14ac:dyDescent="0.25">
      <c r="A6" s="997" t="s">
        <v>6979</v>
      </c>
      <c r="B6" s="998" t="s">
        <v>8163</v>
      </c>
      <c r="C6" s="1001">
        <v>11497</v>
      </c>
      <c r="D6" s="1002">
        <v>10681</v>
      </c>
      <c r="E6" s="1002">
        <v>11221</v>
      </c>
      <c r="F6" s="1003"/>
      <c r="G6" s="1001">
        <v>10336.811800000001</v>
      </c>
      <c r="H6" s="1002">
        <v>9597.1523000000034</v>
      </c>
      <c r="I6" s="1002">
        <v>10114.549640000003</v>
      </c>
      <c r="J6" s="1003"/>
      <c r="K6" s="1001">
        <v>919.76</v>
      </c>
      <c r="L6" s="1002">
        <v>854.48</v>
      </c>
      <c r="M6" s="1002">
        <v>897.68</v>
      </c>
      <c r="N6" s="1006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B46B371-3D3F-4F0F-8BC1-0981483F908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0.37262843021881259</v>
      </c>
      <c r="C4" s="323">
        <f t="shared" ref="C4:M4" si="0">(C10+C8)/C6</f>
        <v>0.40787230095137483</v>
      </c>
      <c r="D4" s="323">
        <f t="shared" si="0"/>
        <v>0.43064788695117845</v>
      </c>
      <c r="E4" s="323">
        <f t="shared" si="0"/>
        <v>0.43877036758870824</v>
      </c>
      <c r="F4" s="323">
        <f t="shared" si="0"/>
        <v>0.43585517618003028</v>
      </c>
      <c r="G4" s="323">
        <f t="shared" si="0"/>
        <v>0.43529010691391751</v>
      </c>
      <c r="H4" s="323">
        <f t="shared" si="0"/>
        <v>0.43133542076099618</v>
      </c>
      <c r="I4" s="323">
        <f t="shared" si="0"/>
        <v>0.42960684581204134</v>
      </c>
      <c r="J4" s="323">
        <f t="shared" si="0"/>
        <v>0.42083635754271548</v>
      </c>
      <c r="K4" s="323">
        <f t="shared" si="0"/>
        <v>0.41720717666027107</v>
      </c>
      <c r="L4" s="323">
        <f t="shared" si="0"/>
        <v>0.31432300366213789</v>
      </c>
      <c r="M4" s="323">
        <f t="shared" si="0"/>
        <v>0.31432300366213789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39295.2326300001</v>
      </c>
      <c r="C5" s="323">
        <f>IF(ISERROR(VLOOKUP($A5,'Man Tab'!$A:$Q,COLUMN()+2,0)),0,VLOOKUP($A5,'Man Tab'!$A:$Q,COLUMN()+2,0))</f>
        <v>35021.799660000099</v>
      </c>
      <c r="D5" s="323">
        <f>IF(ISERROR(VLOOKUP($A5,'Man Tab'!$A:$Q,COLUMN()+2,0)),0,VLOOKUP($A5,'Man Tab'!$A:$Q,COLUMN()+2,0))</f>
        <v>36123.766169999901</v>
      </c>
      <c r="E5" s="323">
        <f>IF(ISERROR(VLOOKUP($A5,'Man Tab'!$A:$Q,COLUMN()+2,0)),0,VLOOKUP($A5,'Man Tab'!$A:$Q,COLUMN()+2,0))</f>
        <v>37258.565619999797</v>
      </c>
      <c r="F5" s="323">
        <f>IF(ISERROR(VLOOKUP($A5,'Man Tab'!$A:$Q,COLUMN()+2,0)),0,VLOOKUP($A5,'Man Tab'!$A:$Q,COLUMN()+2,0))</f>
        <v>40458.573790000002</v>
      </c>
      <c r="G5" s="323">
        <f>IF(ISERROR(VLOOKUP($A5,'Man Tab'!$A:$Q,COLUMN()+2,0)),0,VLOOKUP($A5,'Man Tab'!$A:$Q,COLUMN()+2,0))</f>
        <v>39377.490219999898</v>
      </c>
      <c r="H5" s="323">
        <f>IF(ISERROR(VLOOKUP($A5,'Man Tab'!$A:$Q,COLUMN()+2,0)),0,VLOOKUP($A5,'Man Tab'!$A:$Q,COLUMN()+2,0))</f>
        <v>45486.24841</v>
      </c>
      <c r="I5" s="323">
        <f>IF(ISERROR(VLOOKUP($A5,'Man Tab'!$A:$Q,COLUMN()+2,0)),0,VLOOKUP($A5,'Man Tab'!$A:$Q,COLUMN()+2,0))</f>
        <v>41359.016840000098</v>
      </c>
      <c r="J5" s="323">
        <f>IF(ISERROR(VLOOKUP($A5,'Man Tab'!$A:$Q,COLUMN()+2,0)),0,VLOOKUP($A5,'Man Tab'!$A:$Q,COLUMN()+2,0))</f>
        <v>41485.7599399998</v>
      </c>
      <c r="K5" s="323">
        <f>IF(ISERROR(VLOOKUP($A5,'Man Tab'!$A:$Q,COLUMN()+2,0)),0,VLOOKUP($A5,'Man Tab'!$A:$Q,COLUMN()+2,0))</f>
        <v>46814.141730000003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39295.2326300001</v>
      </c>
      <c r="C6" s="325">
        <f t="shared" ref="C6:M6" si="1">C5+B6</f>
        <v>74317.032290000207</v>
      </c>
      <c r="D6" s="325">
        <f t="shared" si="1"/>
        <v>110440.79846000011</v>
      </c>
      <c r="E6" s="325">
        <f t="shared" si="1"/>
        <v>147699.36407999991</v>
      </c>
      <c r="F6" s="325">
        <f t="shared" si="1"/>
        <v>188157.93786999991</v>
      </c>
      <c r="G6" s="325">
        <f t="shared" si="1"/>
        <v>227535.4280899998</v>
      </c>
      <c r="H6" s="325">
        <f t="shared" si="1"/>
        <v>273021.67649999983</v>
      </c>
      <c r="I6" s="325">
        <f t="shared" si="1"/>
        <v>314380.69333999994</v>
      </c>
      <c r="J6" s="325">
        <f t="shared" si="1"/>
        <v>355866.45327999973</v>
      </c>
      <c r="K6" s="325">
        <f t="shared" si="1"/>
        <v>402680.5950099997</v>
      </c>
      <c r="L6" s="325">
        <f t="shared" si="1"/>
        <v>402680.5950099997</v>
      </c>
      <c r="M6" s="325">
        <f t="shared" si="1"/>
        <v>402680.5950099997</v>
      </c>
    </row>
    <row r="7" spans="1:13" ht="14.45" customHeight="1" x14ac:dyDescent="0.2">
      <c r="A7" s="324" t="s">
        <v>125</v>
      </c>
      <c r="B7" s="324">
        <v>112.824</v>
      </c>
      <c r="C7" s="324">
        <v>228.858</v>
      </c>
      <c r="D7" s="324">
        <v>340.72199999999998</v>
      </c>
      <c r="E7" s="324">
        <v>488.30900000000003</v>
      </c>
      <c r="F7" s="324">
        <v>634.12900000000002</v>
      </c>
      <c r="G7" s="324">
        <v>790.87800000000004</v>
      </c>
      <c r="H7" s="324">
        <v>925.029</v>
      </c>
      <c r="I7" s="324">
        <v>1091.403</v>
      </c>
      <c r="J7" s="324">
        <v>1228.1220000000001</v>
      </c>
      <c r="K7" s="324">
        <v>1380.982</v>
      </c>
      <c r="L7" s="324"/>
      <c r="M7" s="324"/>
    </row>
    <row r="8" spans="1:13" ht="14.45" customHeight="1" x14ac:dyDescent="0.2">
      <c r="A8" s="324" t="s">
        <v>98</v>
      </c>
      <c r="B8" s="325">
        <f>B7*30</f>
        <v>3384.72</v>
      </c>
      <c r="C8" s="325">
        <f t="shared" ref="C8:M8" si="2">C7*30</f>
        <v>6865.74</v>
      </c>
      <c r="D8" s="325">
        <f t="shared" si="2"/>
        <v>10221.66</v>
      </c>
      <c r="E8" s="325">
        <f t="shared" si="2"/>
        <v>14649.27</v>
      </c>
      <c r="F8" s="325">
        <f t="shared" si="2"/>
        <v>19023.87</v>
      </c>
      <c r="G8" s="325">
        <f t="shared" si="2"/>
        <v>23726.34</v>
      </c>
      <c r="H8" s="325">
        <f t="shared" si="2"/>
        <v>27750.87</v>
      </c>
      <c r="I8" s="325">
        <f t="shared" si="2"/>
        <v>32742.09</v>
      </c>
      <c r="J8" s="325">
        <f t="shared" si="2"/>
        <v>36843.660000000003</v>
      </c>
      <c r="K8" s="325">
        <f t="shared" si="2"/>
        <v>41429.46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11257800.850000001</v>
      </c>
      <c r="C9" s="324">
        <v>12188318.110000003</v>
      </c>
      <c r="D9" s="324">
        <v>13893317.529999999</v>
      </c>
      <c r="E9" s="324">
        <v>12817397.780000001</v>
      </c>
      <c r="F9" s="324">
        <v>12828906.890000001</v>
      </c>
      <c r="G9" s="324">
        <v>12331839.66</v>
      </c>
      <c r="H9" s="324">
        <v>14695468.890000002</v>
      </c>
      <c r="I9" s="324">
        <v>12304958.339999998</v>
      </c>
      <c r="J9" s="324">
        <v>10599873.920000002</v>
      </c>
      <c r="K9" s="324">
        <v>13653892.170000002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11257.800850000001</v>
      </c>
      <c r="C10" s="325">
        <f t="shared" ref="C10:M10" si="3">C9/1000+B10</f>
        <v>23446.118960000007</v>
      </c>
      <c r="D10" s="325">
        <f t="shared" si="3"/>
        <v>37339.436490000007</v>
      </c>
      <c r="E10" s="325">
        <f t="shared" si="3"/>
        <v>50156.834270000007</v>
      </c>
      <c r="F10" s="325">
        <f t="shared" si="3"/>
        <v>62985.741160000005</v>
      </c>
      <c r="G10" s="325">
        <f t="shared" si="3"/>
        <v>75317.580820000003</v>
      </c>
      <c r="H10" s="325">
        <f t="shared" si="3"/>
        <v>90013.049710000007</v>
      </c>
      <c r="I10" s="325">
        <f t="shared" si="3"/>
        <v>102318.00805</v>
      </c>
      <c r="J10" s="325">
        <f t="shared" si="3"/>
        <v>112917.88197</v>
      </c>
      <c r="K10" s="325">
        <f t="shared" si="3"/>
        <v>126571.77414000001</v>
      </c>
      <c r="L10" s="325">
        <f t="shared" si="3"/>
        <v>126571.77414000001</v>
      </c>
      <c r="M10" s="325">
        <f t="shared" si="3"/>
        <v>126571.77414000001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0.39503207927755352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0.39503207927755352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02C0C59-E256-4911-A430-A251AF62975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344479.73692982999</v>
      </c>
      <c r="C7" s="56">
        <v>28706.644744152502</v>
      </c>
      <c r="D7" s="56">
        <v>29999.642160000101</v>
      </c>
      <c r="E7" s="56">
        <v>25899.578119999998</v>
      </c>
      <c r="F7" s="56">
        <v>26631.942439999901</v>
      </c>
      <c r="G7" s="56">
        <v>28253.884629999899</v>
      </c>
      <c r="H7" s="56">
        <v>30774.302739999999</v>
      </c>
      <c r="I7" s="56">
        <v>29356.548969999902</v>
      </c>
      <c r="J7" s="56">
        <v>31294.905480000001</v>
      </c>
      <c r="K7" s="56">
        <v>31414.489440000099</v>
      </c>
      <c r="L7" s="56">
        <v>31557.758369999901</v>
      </c>
      <c r="M7" s="56">
        <v>37575.223489999997</v>
      </c>
      <c r="N7" s="56">
        <v>0</v>
      </c>
      <c r="O7" s="56">
        <v>0</v>
      </c>
      <c r="P7" s="57">
        <v>302758.27584000002</v>
      </c>
      <c r="Q7" s="185">
        <v>1.0546627045350001</v>
      </c>
    </row>
    <row r="8" spans="1:17" ht="14.45" customHeight="1" x14ac:dyDescent="0.2">
      <c r="A8" s="19" t="s">
        <v>36</v>
      </c>
      <c r="B8" s="55">
        <v>2441.3693930416698</v>
      </c>
      <c r="C8" s="56">
        <v>203.44744942013901</v>
      </c>
      <c r="D8" s="56">
        <v>204.16</v>
      </c>
      <c r="E8" s="56">
        <v>257.16000000000099</v>
      </c>
      <c r="F8" s="56">
        <v>203.38</v>
      </c>
      <c r="G8" s="56">
        <v>206.08999999999901</v>
      </c>
      <c r="H8" s="56">
        <v>254.25</v>
      </c>
      <c r="I8" s="56">
        <v>314.719999999999</v>
      </c>
      <c r="J8" s="56">
        <v>391.79</v>
      </c>
      <c r="K8" s="56">
        <v>316.11000000000098</v>
      </c>
      <c r="L8" s="56">
        <v>284.88999999999902</v>
      </c>
      <c r="M8" s="56">
        <v>232</v>
      </c>
      <c r="N8" s="56">
        <v>0</v>
      </c>
      <c r="O8" s="56">
        <v>0</v>
      </c>
      <c r="P8" s="57">
        <v>2664.55</v>
      </c>
      <c r="Q8" s="185">
        <v>1.3096993880209999</v>
      </c>
    </row>
    <row r="9" spans="1:17" ht="14.45" customHeight="1" x14ac:dyDescent="0.2">
      <c r="A9" s="19" t="s">
        <v>37</v>
      </c>
      <c r="B9" s="55">
        <v>4498</v>
      </c>
      <c r="C9" s="56">
        <v>374.83333333333297</v>
      </c>
      <c r="D9" s="56">
        <v>162.04571999999999</v>
      </c>
      <c r="E9" s="56">
        <v>153.02924999999999</v>
      </c>
      <c r="F9" s="56">
        <v>826.82085999999799</v>
      </c>
      <c r="G9" s="56">
        <v>208.623359999999</v>
      </c>
      <c r="H9" s="56">
        <v>242.08658</v>
      </c>
      <c r="I9" s="56">
        <v>617.34589999999798</v>
      </c>
      <c r="J9" s="56">
        <v>253.44666000000001</v>
      </c>
      <c r="K9" s="56">
        <v>342.58719000000099</v>
      </c>
      <c r="L9" s="56">
        <v>688.65257999999699</v>
      </c>
      <c r="M9" s="56">
        <v>246.60856999999999</v>
      </c>
      <c r="N9" s="56">
        <v>0</v>
      </c>
      <c r="O9" s="56">
        <v>0</v>
      </c>
      <c r="P9" s="57">
        <v>3741.24666999999</v>
      </c>
      <c r="Q9" s="185">
        <v>0.99810938283600004</v>
      </c>
    </row>
    <row r="10" spans="1:17" ht="14.45" customHeight="1" x14ac:dyDescent="0.2">
      <c r="A10" s="19" t="s">
        <v>38</v>
      </c>
      <c r="B10" s="55">
        <v>1129.53568897076</v>
      </c>
      <c r="C10" s="56">
        <v>94.127974080895996</v>
      </c>
      <c r="D10" s="56">
        <v>102.28906000000001</v>
      </c>
      <c r="E10" s="56">
        <v>59.061</v>
      </c>
      <c r="F10" s="56">
        <v>96.219899999999001</v>
      </c>
      <c r="G10" s="56">
        <v>114.2051</v>
      </c>
      <c r="H10" s="56">
        <v>121.35209999999999</v>
      </c>
      <c r="I10" s="56">
        <v>109.51939</v>
      </c>
      <c r="J10" s="56">
        <v>110.6127</v>
      </c>
      <c r="K10" s="56">
        <v>110.56798999999999</v>
      </c>
      <c r="L10" s="56">
        <v>101.23209</v>
      </c>
      <c r="M10" s="56">
        <v>107.20560999999999</v>
      </c>
      <c r="N10" s="56">
        <v>0</v>
      </c>
      <c r="O10" s="56">
        <v>0</v>
      </c>
      <c r="P10" s="57">
        <v>1032.26494</v>
      </c>
      <c r="Q10" s="185">
        <v>1.0966611680310001</v>
      </c>
    </row>
    <row r="11" spans="1:17" ht="14.45" customHeight="1" x14ac:dyDescent="0.2">
      <c r="A11" s="19" t="s">
        <v>39</v>
      </c>
      <c r="B11" s="55">
        <v>733.86536704804803</v>
      </c>
      <c r="C11" s="56">
        <v>61.155447254004002</v>
      </c>
      <c r="D11" s="56">
        <v>56.818629999999999</v>
      </c>
      <c r="E11" s="56">
        <v>50.98312</v>
      </c>
      <c r="F11" s="56">
        <v>73.780429999999001</v>
      </c>
      <c r="G11" s="56">
        <v>63.375049999999</v>
      </c>
      <c r="H11" s="56">
        <v>43.167000000000002</v>
      </c>
      <c r="I11" s="56">
        <v>65.169189999999006</v>
      </c>
      <c r="J11" s="56">
        <v>68.644869999999997</v>
      </c>
      <c r="K11" s="56">
        <v>85.082599999999999</v>
      </c>
      <c r="L11" s="56">
        <v>83.162499999999</v>
      </c>
      <c r="M11" s="56">
        <v>69.206299999999999</v>
      </c>
      <c r="N11" s="56">
        <v>0</v>
      </c>
      <c r="O11" s="56">
        <v>0</v>
      </c>
      <c r="P11" s="57">
        <v>659.38968999999895</v>
      </c>
      <c r="Q11" s="185">
        <v>1.0782190624179999</v>
      </c>
    </row>
    <row r="12" spans="1:17" ht="14.45" customHeight="1" x14ac:dyDescent="0.2">
      <c r="A12" s="19" t="s">
        <v>40</v>
      </c>
      <c r="B12" s="55">
        <v>244.21433096675301</v>
      </c>
      <c r="C12" s="56">
        <v>20.351194247229</v>
      </c>
      <c r="D12" s="56">
        <v>3.0525000000000002</v>
      </c>
      <c r="E12" s="56">
        <v>11.049250000000001</v>
      </c>
      <c r="F12" s="56">
        <v>7.9373699999990004</v>
      </c>
      <c r="G12" s="56">
        <v>6.0509199999990004</v>
      </c>
      <c r="H12" s="56">
        <v>7.4834500000000004</v>
      </c>
      <c r="I12" s="56">
        <v>2.7747699999990001</v>
      </c>
      <c r="J12" s="56">
        <v>15.913489999999999</v>
      </c>
      <c r="K12" s="56">
        <v>526.07189000000096</v>
      </c>
      <c r="L12" s="56">
        <v>-506.27455999999802</v>
      </c>
      <c r="M12" s="56">
        <v>13.710290000000001</v>
      </c>
      <c r="N12" s="56">
        <v>0</v>
      </c>
      <c r="O12" s="56">
        <v>0</v>
      </c>
      <c r="P12" s="57">
        <v>87.769370000002993</v>
      </c>
      <c r="Q12" s="185">
        <v>0.43127380601699999</v>
      </c>
    </row>
    <row r="13" spans="1:17" ht="14.45" customHeight="1" x14ac:dyDescent="0.2">
      <c r="A13" s="19" t="s">
        <v>41</v>
      </c>
      <c r="B13" s="55">
        <v>180.21032053003299</v>
      </c>
      <c r="C13" s="56">
        <v>15.017526710836</v>
      </c>
      <c r="D13" s="56">
        <v>22.734200000000001</v>
      </c>
      <c r="E13" s="56">
        <v>10.992979999999999</v>
      </c>
      <c r="F13" s="56">
        <v>11.13978</v>
      </c>
      <c r="G13" s="56">
        <v>13.220749999999001</v>
      </c>
      <c r="H13" s="56">
        <v>26.885739999999998</v>
      </c>
      <c r="I13" s="56">
        <v>17.164179999999</v>
      </c>
      <c r="J13" s="56">
        <v>18.065169999999998</v>
      </c>
      <c r="K13" s="56">
        <v>17.393820000000002</v>
      </c>
      <c r="L13" s="56">
        <v>10.11257</v>
      </c>
      <c r="M13" s="56">
        <v>17.598849999999999</v>
      </c>
      <c r="N13" s="56">
        <v>0</v>
      </c>
      <c r="O13" s="56">
        <v>0</v>
      </c>
      <c r="P13" s="57">
        <v>165.30804000000001</v>
      </c>
      <c r="Q13" s="185">
        <v>1.1007674111920001</v>
      </c>
    </row>
    <row r="14" spans="1:17" ht="14.45" customHeight="1" x14ac:dyDescent="0.2">
      <c r="A14" s="19" t="s">
        <v>42</v>
      </c>
      <c r="B14" s="55">
        <v>3430.7060540422099</v>
      </c>
      <c r="C14" s="56">
        <v>285.89217117018399</v>
      </c>
      <c r="D14" s="56">
        <v>419.33800000000099</v>
      </c>
      <c r="E14" s="56">
        <v>338.26700000000102</v>
      </c>
      <c r="F14" s="56">
        <v>320.36999999999898</v>
      </c>
      <c r="G14" s="56">
        <v>267.56899999999899</v>
      </c>
      <c r="H14" s="56">
        <v>256.05099999999999</v>
      </c>
      <c r="I14" s="56">
        <v>221.362999999999</v>
      </c>
      <c r="J14" s="56">
        <v>214.542</v>
      </c>
      <c r="K14" s="56">
        <v>215.97200000000001</v>
      </c>
      <c r="L14" s="56">
        <v>220.99099999999899</v>
      </c>
      <c r="M14" s="56">
        <v>287.202</v>
      </c>
      <c r="N14" s="56">
        <v>0</v>
      </c>
      <c r="O14" s="56">
        <v>0</v>
      </c>
      <c r="P14" s="57">
        <v>2761.665</v>
      </c>
      <c r="Q14" s="185">
        <v>0.96598133089600002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3093.16862328042</v>
      </c>
      <c r="C17" s="56">
        <v>257.76405194003502</v>
      </c>
      <c r="D17" s="56">
        <v>16.939319999999999</v>
      </c>
      <c r="E17" s="56">
        <v>446.722700000001</v>
      </c>
      <c r="F17" s="56">
        <v>66.694069999999002</v>
      </c>
      <c r="G17" s="56">
        <v>213.43161999999899</v>
      </c>
      <c r="H17" s="56">
        <v>185.06931</v>
      </c>
      <c r="I17" s="56">
        <v>781.29187999999704</v>
      </c>
      <c r="J17" s="56">
        <v>1489.8073199999999</v>
      </c>
      <c r="K17" s="56">
        <v>117.17955000000001</v>
      </c>
      <c r="L17" s="56">
        <v>870.99868999999603</v>
      </c>
      <c r="M17" s="56">
        <v>86.173789999999997</v>
      </c>
      <c r="N17" s="56">
        <v>0</v>
      </c>
      <c r="O17" s="56">
        <v>0</v>
      </c>
      <c r="P17" s="57">
        <v>4274.30824999999</v>
      </c>
      <c r="Q17" s="185">
        <v>1.6582251162749999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2.6549999999999998</v>
      </c>
      <c r="E18" s="56">
        <v>10.145</v>
      </c>
      <c r="F18" s="56">
        <v>5.9579999999990001</v>
      </c>
      <c r="G18" s="56">
        <v>7.4679999999989999</v>
      </c>
      <c r="H18" s="56">
        <v>4.2549999999999999</v>
      </c>
      <c r="I18" s="56">
        <v>11.853</v>
      </c>
      <c r="J18" s="56">
        <v>6.7930000000000001</v>
      </c>
      <c r="K18" s="56">
        <v>0</v>
      </c>
      <c r="L18" s="56">
        <v>0.37099999999900002</v>
      </c>
      <c r="M18" s="56">
        <v>4.7480000000000002</v>
      </c>
      <c r="N18" s="56">
        <v>0</v>
      </c>
      <c r="O18" s="56">
        <v>0</v>
      </c>
      <c r="P18" s="57">
        <v>54.245999999999</v>
      </c>
      <c r="Q18" s="185" t="s">
        <v>329</v>
      </c>
    </row>
    <row r="19" spans="1:17" ht="14.45" customHeight="1" x14ac:dyDescent="0.2">
      <c r="A19" s="19" t="s">
        <v>47</v>
      </c>
      <c r="B19" s="55">
        <v>5842.8526790317301</v>
      </c>
      <c r="C19" s="56">
        <v>486.90438991931097</v>
      </c>
      <c r="D19" s="56">
        <v>312.00290000000098</v>
      </c>
      <c r="E19" s="56">
        <v>530.87428000000102</v>
      </c>
      <c r="F19" s="56">
        <v>407.51913999999903</v>
      </c>
      <c r="G19" s="56">
        <v>382.63056999999799</v>
      </c>
      <c r="H19" s="56">
        <v>867.46140000000003</v>
      </c>
      <c r="I19" s="56">
        <v>442.86316999999798</v>
      </c>
      <c r="J19" s="56">
        <v>1029.41093</v>
      </c>
      <c r="K19" s="56">
        <v>450.04832000000101</v>
      </c>
      <c r="L19" s="56">
        <v>521.68966999999805</v>
      </c>
      <c r="M19" s="56">
        <v>503.10489999999999</v>
      </c>
      <c r="N19" s="56">
        <v>0</v>
      </c>
      <c r="O19" s="56">
        <v>0</v>
      </c>
      <c r="P19" s="57">
        <v>5447.6052799999998</v>
      </c>
      <c r="Q19" s="185">
        <v>1.1188244330470001</v>
      </c>
    </row>
    <row r="20" spans="1:17" ht="14.45" customHeight="1" x14ac:dyDescent="0.2">
      <c r="A20" s="19" t="s">
        <v>48</v>
      </c>
      <c r="B20" s="55">
        <v>82240.475758000102</v>
      </c>
      <c r="C20" s="56">
        <v>6853.3729798333397</v>
      </c>
      <c r="D20" s="56">
        <v>6646.62608000002</v>
      </c>
      <c r="E20" s="56">
        <v>6257.5265100000097</v>
      </c>
      <c r="F20" s="56">
        <v>6488.8623599999801</v>
      </c>
      <c r="G20" s="56">
        <v>6544.5637399999696</v>
      </c>
      <c r="H20" s="56">
        <v>6645.4481400000004</v>
      </c>
      <c r="I20" s="56">
        <v>6433.8695699999798</v>
      </c>
      <c r="J20" s="56">
        <v>9624.6444599999995</v>
      </c>
      <c r="K20" s="56">
        <v>6582.2678800000103</v>
      </c>
      <c r="L20" s="56">
        <v>6662.6828999999698</v>
      </c>
      <c r="M20" s="56">
        <v>6689.8085600000004</v>
      </c>
      <c r="N20" s="56">
        <v>0</v>
      </c>
      <c r="O20" s="56">
        <v>0</v>
      </c>
      <c r="P20" s="57">
        <v>68576.300199999998</v>
      </c>
      <c r="Q20" s="185">
        <v>1.0006211598550001</v>
      </c>
    </row>
    <row r="21" spans="1:17" ht="14.45" customHeight="1" x14ac:dyDescent="0.2">
      <c r="A21" s="20" t="s">
        <v>49</v>
      </c>
      <c r="B21" s="55">
        <v>13411.9999999998</v>
      </c>
      <c r="C21" s="56">
        <v>1117.6666666666499</v>
      </c>
      <c r="D21" s="56">
        <v>1344.3950600000001</v>
      </c>
      <c r="E21" s="56">
        <v>959.02400000000205</v>
      </c>
      <c r="F21" s="56">
        <v>959.02408999999795</v>
      </c>
      <c r="G21" s="56">
        <v>959.16340999999602</v>
      </c>
      <c r="H21" s="56">
        <v>959.16233</v>
      </c>
      <c r="I21" s="56">
        <v>966.51332999999602</v>
      </c>
      <c r="J21" s="56">
        <v>966.51233000000002</v>
      </c>
      <c r="K21" s="56">
        <v>966.51233000000195</v>
      </c>
      <c r="L21" s="56">
        <v>966.51232999999604</v>
      </c>
      <c r="M21" s="56">
        <v>966.51233000000002</v>
      </c>
      <c r="N21" s="56">
        <v>0</v>
      </c>
      <c r="O21" s="56">
        <v>0</v>
      </c>
      <c r="P21" s="57">
        <v>10013.331539999999</v>
      </c>
      <c r="Q21" s="185">
        <v>0.89591394631599997</v>
      </c>
    </row>
    <row r="22" spans="1:17" ht="14.45" customHeight="1" x14ac:dyDescent="0.2">
      <c r="A22" s="19" t="s">
        <v>50</v>
      </c>
      <c r="B22" s="55">
        <v>42</v>
      </c>
      <c r="C22" s="56">
        <v>3.5</v>
      </c>
      <c r="D22" s="56">
        <v>0</v>
      </c>
      <c r="E22" s="56">
        <v>37.103999999999999</v>
      </c>
      <c r="F22" s="56">
        <v>22.384999999999</v>
      </c>
      <c r="G22" s="56">
        <v>14.591319999999</v>
      </c>
      <c r="H22" s="56">
        <v>69.634219999999999</v>
      </c>
      <c r="I22" s="56">
        <v>0</v>
      </c>
      <c r="J22" s="56">
        <v>0</v>
      </c>
      <c r="K22" s="56">
        <v>212.76400000000001</v>
      </c>
      <c r="L22" s="56">
        <v>16.012289999998998</v>
      </c>
      <c r="M22" s="56">
        <v>4.1139999999999999</v>
      </c>
      <c r="N22" s="56">
        <v>0</v>
      </c>
      <c r="O22" s="56">
        <v>0</v>
      </c>
      <c r="P22" s="57">
        <v>376.60482999999999</v>
      </c>
      <c r="Q22" s="185">
        <v>10.760138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1.45519152283669E-11</v>
      </c>
      <c r="D24" s="56">
        <v>2.5339999999990002</v>
      </c>
      <c r="E24" s="56">
        <v>0.28244999999800002</v>
      </c>
      <c r="F24" s="56">
        <v>1.7327299999879999</v>
      </c>
      <c r="G24" s="56">
        <v>3.6981500000029999</v>
      </c>
      <c r="H24" s="56">
        <v>1.9647800000019999</v>
      </c>
      <c r="I24" s="56">
        <v>36.493870000005003</v>
      </c>
      <c r="J24" s="56">
        <v>1.159999999996</v>
      </c>
      <c r="K24" s="56">
        <v>1.9698299999869999</v>
      </c>
      <c r="L24" s="56">
        <v>6.968509999998</v>
      </c>
      <c r="M24" s="56">
        <v>10.925040000009</v>
      </c>
      <c r="N24" s="56">
        <v>0</v>
      </c>
      <c r="O24" s="56">
        <v>0</v>
      </c>
      <c r="P24" s="57">
        <v>67.729359999989995</v>
      </c>
      <c r="Q24" s="185" t="s">
        <v>329</v>
      </c>
    </row>
    <row r="25" spans="1:17" ht="14.45" customHeight="1" x14ac:dyDescent="0.2">
      <c r="A25" s="21" t="s">
        <v>53</v>
      </c>
      <c r="B25" s="58">
        <v>461768.13514474197</v>
      </c>
      <c r="C25" s="59">
        <v>38480.677928728503</v>
      </c>
      <c r="D25" s="59">
        <v>39295.2326300001</v>
      </c>
      <c r="E25" s="59">
        <v>35021.799660000099</v>
      </c>
      <c r="F25" s="59">
        <v>36123.766169999901</v>
      </c>
      <c r="G25" s="59">
        <v>37258.565619999797</v>
      </c>
      <c r="H25" s="59">
        <v>40458.573790000002</v>
      </c>
      <c r="I25" s="59">
        <v>39377.490219999898</v>
      </c>
      <c r="J25" s="59">
        <v>45486.24841</v>
      </c>
      <c r="K25" s="59">
        <v>41359.016840000098</v>
      </c>
      <c r="L25" s="59">
        <v>41485.7599399998</v>
      </c>
      <c r="M25" s="59">
        <v>46814.141730000003</v>
      </c>
      <c r="N25" s="59">
        <v>0</v>
      </c>
      <c r="O25" s="59">
        <v>0</v>
      </c>
      <c r="P25" s="60">
        <v>402680.59500999999</v>
      </c>
      <c r="Q25" s="186">
        <v>1.046448806738</v>
      </c>
    </row>
    <row r="26" spans="1:17" ht="14.45" customHeight="1" x14ac:dyDescent="0.2">
      <c r="A26" s="19" t="s">
        <v>54</v>
      </c>
      <c r="B26" s="55">
        <v>12878.138152007499</v>
      </c>
      <c r="C26" s="56">
        <v>1073.1781793339501</v>
      </c>
      <c r="D26" s="56">
        <v>1223.13354</v>
      </c>
      <c r="E26" s="56">
        <v>1172.1698799999999</v>
      </c>
      <c r="F26" s="56">
        <v>1332.4216799999999</v>
      </c>
      <c r="G26" s="56">
        <v>1306.64968</v>
      </c>
      <c r="H26" s="56">
        <v>1165.2751599999999</v>
      </c>
      <c r="I26" s="56">
        <v>1686.4813300000001</v>
      </c>
      <c r="J26" s="56">
        <v>1495.32835</v>
      </c>
      <c r="K26" s="56">
        <v>1091.6935100000001</v>
      </c>
      <c r="L26" s="56">
        <v>1243.0924399999999</v>
      </c>
      <c r="M26" s="56">
        <v>1272.3254199999999</v>
      </c>
      <c r="N26" s="56">
        <v>0</v>
      </c>
      <c r="O26" s="56">
        <v>0</v>
      </c>
      <c r="P26" s="57">
        <v>12988.57099</v>
      </c>
      <c r="Q26" s="185">
        <v>1.210290261218</v>
      </c>
    </row>
    <row r="27" spans="1:17" ht="14.45" customHeight="1" x14ac:dyDescent="0.2">
      <c r="A27" s="22" t="s">
        <v>55</v>
      </c>
      <c r="B27" s="58">
        <v>474646.27329674899</v>
      </c>
      <c r="C27" s="59">
        <v>39553.856108062399</v>
      </c>
      <c r="D27" s="59">
        <v>40518.366170000103</v>
      </c>
      <c r="E27" s="59">
        <v>36193.9695400001</v>
      </c>
      <c r="F27" s="59">
        <v>37456.1878499999</v>
      </c>
      <c r="G27" s="59">
        <v>38565.2152999998</v>
      </c>
      <c r="H27" s="59">
        <v>41623.84895</v>
      </c>
      <c r="I27" s="59">
        <v>41063.9715499999</v>
      </c>
      <c r="J27" s="59">
        <v>46981.576760000004</v>
      </c>
      <c r="K27" s="59">
        <v>42450.710350000103</v>
      </c>
      <c r="L27" s="59">
        <v>42728.8523799998</v>
      </c>
      <c r="M27" s="59">
        <v>48086.467149999997</v>
      </c>
      <c r="N27" s="59">
        <v>0</v>
      </c>
      <c r="O27" s="59">
        <v>0</v>
      </c>
      <c r="P27" s="60">
        <v>415669.16600000003</v>
      </c>
      <c r="Q27" s="186">
        <v>1.050894165323</v>
      </c>
    </row>
    <row r="28" spans="1:17" ht="14.45" customHeight="1" x14ac:dyDescent="0.2">
      <c r="A28" s="20" t="s">
        <v>56</v>
      </c>
      <c r="B28" s="55">
        <v>479.04353612308802</v>
      </c>
      <c r="C28" s="56">
        <v>39.920294676924001</v>
      </c>
      <c r="D28" s="56">
        <v>262.39454999999998</v>
      </c>
      <c r="E28" s="56">
        <v>162.14158</v>
      </c>
      <c r="F28" s="56">
        <v>5.1809599999999998</v>
      </c>
      <c r="G28" s="56">
        <v>6.0810000000000004</v>
      </c>
      <c r="H28" s="56">
        <v>5.5807399999999996</v>
      </c>
      <c r="I28" s="56">
        <v>76.003140000000002</v>
      </c>
      <c r="J28" s="56">
        <v>115.85272000000001</v>
      </c>
      <c r="K28" s="56">
        <v>348.89967000000001</v>
      </c>
      <c r="L28" s="56">
        <v>137.95303000000001</v>
      </c>
      <c r="M28" s="56">
        <v>120.59058</v>
      </c>
      <c r="N28" s="56">
        <v>0</v>
      </c>
      <c r="O28" s="56">
        <v>0</v>
      </c>
      <c r="P28" s="57">
        <v>1240.67797</v>
      </c>
      <c r="Q28" s="185">
        <v>3.1078878050390002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0.28299999999999997</v>
      </c>
      <c r="F31" s="62">
        <v>0</v>
      </c>
      <c r="G31" s="62">
        <v>0.189</v>
      </c>
      <c r="H31" s="62">
        <v>0.56599999999999995</v>
      </c>
      <c r="I31" s="62">
        <v>69.158240000000006</v>
      </c>
      <c r="J31" s="62">
        <v>0.66</v>
      </c>
      <c r="K31" s="62">
        <v>0.377</v>
      </c>
      <c r="L31" s="62">
        <v>0.37719999999999998</v>
      </c>
      <c r="M31" s="62">
        <v>9.0891999999989999</v>
      </c>
      <c r="N31" s="62">
        <v>0</v>
      </c>
      <c r="O31" s="62">
        <v>0</v>
      </c>
      <c r="P31" s="63">
        <v>80.699640000000002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382FE44C-A570-43E4-973F-4DE1D9C668C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7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411228.46469742298</v>
      </c>
      <c r="C6" s="701">
        <v>410546.99020000099</v>
      </c>
      <c r="D6" s="702">
        <v>-681.474497421877</v>
      </c>
      <c r="E6" s="703">
        <v>0.99834283237599997</v>
      </c>
      <c r="F6" s="701">
        <v>461768.13514474197</v>
      </c>
      <c r="G6" s="702">
        <v>384806.779287285</v>
      </c>
      <c r="H6" s="704">
        <v>46814.141730000003</v>
      </c>
      <c r="I6" s="701">
        <v>402680.59500999999</v>
      </c>
      <c r="J6" s="702">
        <v>17873.815722715099</v>
      </c>
      <c r="K6" s="705">
        <v>0.87204067228100002</v>
      </c>
    </row>
    <row r="7" spans="1:11" ht="14.45" customHeight="1" thickBot="1" x14ac:dyDescent="0.25">
      <c r="A7" s="720" t="s">
        <v>332</v>
      </c>
      <c r="B7" s="701">
        <v>306486.59966562298</v>
      </c>
      <c r="C7" s="701">
        <v>308844.58727000002</v>
      </c>
      <c r="D7" s="702">
        <v>2357.9876043772701</v>
      </c>
      <c r="E7" s="703">
        <v>1.0076936075080001</v>
      </c>
      <c r="F7" s="701">
        <v>357137.63808442903</v>
      </c>
      <c r="G7" s="702">
        <v>297614.698403691</v>
      </c>
      <c r="H7" s="704">
        <v>38557.844449999997</v>
      </c>
      <c r="I7" s="701">
        <v>313882.78606000001</v>
      </c>
      <c r="J7" s="702">
        <v>16268.0876563085</v>
      </c>
      <c r="K7" s="705">
        <v>0.87888464442799996</v>
      </c>
    </row>
    <row r="8" spans="1:11" ht="14.45" customHeight="1" thickBot="1" x14ac:dyDescent="0.25">
      <c r="A8" s="721" t="s">
        <v>333</v>
      </c>
      <c r="B8" s="701">
        <v>303471.90058303298</v>
      </c>
      <c r="C8" s="701">
        <v>305862.89027000102</v>
      </c>
      <c r="D8" s="702">
        <v>2390.9896869672798</v>
      </c>
      <c r="E8" s="703">
        <v>1.0078787844349999</v>
      </c>
      <c r="F8" s="701">
        <v>353706.93203038699</v>
      </c>
      <c r="G8" s="702">
        <v>294755.77669198898</v>
      </c>
      <c r="H8" s="704">
        <v>38270.642449999999</v>
      </c>
      <c r="I8" s="701">
        <v>311121.12105999998</v>
      </c>
      <c r="J8" s="702">
        <v>16365.344368010399</v>
      </c>
      <c r="K8" s="705">
        <v>0.87960142390700002</v>
      </c>
    </row>
    <row r="9" spans="1:11" ht="14.45" customHeight="1" thickBot="1" x14ac:dyDescent="0.25">
      <c r="A9" s="722" t="s">
        <v>334</v>
      </c>
      <c r="B9" s="706">
        <v>0</v>
      </c>
      <c r="C9" s="706">
        <v>1.34E-3</v>
      </c>
      <c r="D9" s="707">
        <v>1.34E-3</v>
      </c>
      <c r="E9" s="708" t="s">
        <v>329</v>
      </c>
      <c r="F9" s="706">
        <v>0</v>
      </c>
      <c r="G9" s="707">
        <v>0</v>
      </c>
      <c r="H9" s="709">
        <v>1.3999999999999999E-4</v>
      </c>
      <c r="I9" s="706">
        <v>2.1099999989999999E-3</v>
      </c>
      <c r="J9" s="707">
        <v>2.1099999989999999E-3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1.34E-3</v>
      </c>
      <c r="D10" s="702">
        <v>1.34E-3</v>
      </c>
      <c r="E10" s="711" t="s">
        <v>329</v>
      </c>
      <c r="F10" s="701">
        <v>0</v>
      </c>
      <c r="G10" s="702">
        <v>0</v>
      </c>
      <c r="H10" s="704">
        <v>1.3999999999999999E-4</v>
      </c>
      <c r="I10" s="701">
        <v>2.1099999989999999E-3</v>
      </c>
      <c r="J10" s="702">
        <v>2.1099999989999999E-3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294250.94632773701</v>
      </c>
      <c r="C11" s="706">
        <v>296443.80564000102</v>
      </c>
      <c r="D11" s="707">
        <v>2192.85931226308</v>
      </c>
      <c r="E11" s="713">
        <v>1.0074523441280001</v>
      </c>
      <c r="F11" s="706">
        <v>344479.73692982999</v>
      </c>
      <c r="G11" s="707">
        <v>287066.447441525</v>
      </c>
      <c r="H11" s="709">
        <v>37575.223489999997</v>
      </c>
      <c r="I11" s="706">
        <v>302758.27584000002</v>
      </c>
      <c r="J11" s="707">
        <v>15691.828398474699</v>
      </c>
      <c r="K11" s="714">
        <v>0.87888558711200004</v>
      </c>
    </row>
    <row r="12" spans="1:11" ht="14.45" customHeight="1" thickBot="1" x14ac:dyDescent="0.25">
      <c r="A12" s="723" t="s">
        <v>337</v>
      </c>
      <c r="B12" s="701">
        <v>35149.845950038798</v>
      </c>
      <c r="C12" s="701">
        <v>35649.388860000101</v>
      </c>
      <c r="D12" s="702">
        <v>499.54290996125201</v>
      </c>
      <c r="E12" s="703">
        <v>1.0142118093679999</v>
      </c>
      <c r="F12" s="701">
        <v>35000.054457473903</v>
      </c>
      <c r="G12" s="702">
        <v>29166.712047894998</v>
      </c>
      <c r="H12" s="704">
        <v>4056.5103600000002</v>
      </c>
      <c r="I12" s="701">
        <v>32215.466189999999</v>
      </c>
      <c r="J12" s="702">
        <v>3048.75414210502</v>
      </c>
      <c r="K12" s="705">
        <v>0.92044045900299998</v>
      </c>
    </row>
    <row r="13" spans="1:11" ht="14.45" customHeight="1" thickBot="1" x14ac:dyDescent="0.25">
      <c r="A13" s="723" t="s">
        <v>338</v>
      </c>
      <c r="B13" s="701">
        <v>446</v>
      </c>
      <c r="C13" s="701">
        <v>377.61036000000098</v>
      </c>
      <c r="D13" s="702">
        <v>-68.389639999999005</v>
      </c>
      <c r="E13" s="703">
        <v>0.84665999999999997</v>
      </c>
      <c r="F13" s="701">
        <v>370</v>
      </c>
      <c r="G13" s="702">
        <v>308.33333333333297</v>
      </c>
      <c r="H13" s="704">
        <v>23.698340000000002</v>
      </c>
      <c r="I13" s="701">
        <v>286.63375000000002</v>
      </c>
      <c r="J13" s="702">
        <v>-21.699583333332999</v>
      </c>
      <c r="K13" s="705">
        <v>0.77468581080999999</v>
      </c>
    </row>
    <row r="14" spans="1:11" ht="14.45" customHeight="1" thickBot="1" x14ac:dyDescent="0.25">
      <c r="A14" s="723" t="s">
        <v>339</v>
      </c>
      <c r="B14" s="701">
        <v>200</v>
      </c>
      <c r="C14" s="701">
        <v>240.55078</v>
      </c>
      <c r="D14" s="702">
        <v>40.550780000000003</v>
      </c>
      <c r="E14" s="703">
        <v>1.2027539</v>
      </c>
      <c r="F14" s="701">
        <v>230</v>
      </c>
      <c r="G14" s="702">
        <v>191.666666666667</v>
      </c>
      <c r="H14" s="704">
        <v>22.897300000000001</v>
      </c>
      <c r="I14" s="701">
        <v>210.65602000000001</v>
      </c>
      <c r="J14" s="702">
        <v>18.989353333333</v>
      </c>
      <c r="K14" s="705">
        <v>0.91589573913</v>
      </c>
    </row>
    <row r="15" spans="1:11" ht="14.45" customHeight="1" thickBot="1" x14ac:dyDescent="0.25">
      <c r="A15" s="723" t="s">
        <v>340</v>
      </c>
      <c r="B15" s="701">
        <v>130</v>
      </c>
      <c r="C15" s="701">
        <v>39.845320000000001</v>
      </c>
      <c r="D15" s="702">
        <v>-90.154679999999999</v>
      </c>
      <c r="E15" s="703">
        <v>0.30650246153799998</v>
      </c>
      <c r="F15" s="701">
        <v>60</v>
      </c>
      <c r="G15" s="702">
        <v>50</v>
      </c>
      <c r="H15" s="704">
        <v>1.97142</v>
      </c>
      <c r="I15" s="701">
        <v>49.552860000000003</v>
      </c>
      <c r="J15" s="702">
        <v>-0.44713999999999998</v>
      </c>
      <c r="K15" s="705">
        <v>0.825880999999</v>
      </c>
    </row>
    <row r="16" spans="1:11" ht="14.45" customHeight="1" thickBot="1" x14ac:dyDescent="0.25">
      <c r="A16" s="723" t="s">
        <v>341</v>
      </c>
      <c r="B16" s="701">
        <v>5</v>
      </c>
      <c r="C16" s="701">
        <v>1.31104</v>
      </c>
      <c r="D16" s="702">
        <v>-3.6889599999999998</v>
      </c>
      <c r="E16" s="703">
        <v>0.262208</v>
      </c>
      <c r="F16" s="701">
        <v>5</v>
      </c>
      <c r="G16" s="702">
        <v>4.1666666666659999</v>
      </c>
      <c r="H16" s="704">
        <v>0</v>
      </c>
      <c r="I16" s="701">
        <v>0</v>
      </c>
      <c r="J16" s="702">
        <v>-4.1666666666659999</v>
      </c>
      <c r="K16" s="705">
        <v>0</v>
      </c>
    </row>
    <row r="17" spans="1:11" ht="14.45" customHeight="1" thickBot="1" x14ac:dyDescent="0.25">
      <c r="A17" s="723" t="s">
        <v>342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0</v>
      </c>
      <c r="I17" s="701">
        <v>123.00196</v>
      </c>
      <c r="J17" s="702">
        <v>123.00196</v>
      </c>
      <c r="K17" s="712" t="s">
        <v>343</v>
      </c>
    </row>
    <row r="18" spans="1:11" ht="14.45" customHeight="1" thickBot="1" x14ac:dyDescent="0.25">
      <c r="A18" s="723" t="s">
        <v>344</v>
      </c>
      <c r="B18" s="701">
        <v>260</v>
      </c>
      <c r="C18" s="701">
        <v>309.38425000000097</v>
      </c>
      <c r="D18" s="702">
        <v>49.384250000000002</v>
      </c>
      <c r="E18" s="703">
        <v>1.1899394230760001</v>
      </c>
      <c r="F18" s="701">
        <v>285</v>
      </c>
      <c r="G18" s="702">
        <v>237.5</v>
      </c>
      <c r="H18" s="704">
        <v>54.164079999999998</v>
      </c>
      <c r="I18" s="701">
        <v>373.11770999999902</v>
      </c>
      <c r="J18" s="702">
        <v>135.61770999999899</v>
      </c>
      <c r="K18" s="705">
        <v>1.309184947368</v>
      </c>
    </row>
    <row r="19" spans="1:11" ht="14.45" customHeight="1" thickBot="1" x14ac:dyDescent="0.25">
      <c r="A19" s="723" t="s">
        <v>345</v>
      </c>
      <c r="B19" s="701">
        <v>80</v>
      </c>
      <c r="C19" s="701">
        <v>254.83503000000101</v>
      </c>
      <c r="D19" s="702">
        <v>174.83503000000101</v>
      </c>
      <c r="E19" s="703">
        <v>3.1854378749999999</v>
      </c>
      <c r="F19" s="701">
        <v>79.750743470206004</v>
      </c>
      <c r="G19" s="702">
        <v>66.458952891837995</v>
      </c>
      <c r="H19" s="704">
        <v>8.0631000000000004</v>
      </c>
      <c r="I19" s="701">
        <v>67.324740000000006</v>
      </c>
      <c r="J19" s="702">
        <v>0.86578710816100002</v>
      </c>
      <c r="K19" s="705">
        <v>0.84418949680499999</v>
      </c>
    </row>
    <row r="20" spans="1:11" ht="14.45" customHeight="1" thickBot="1" x14ac:dyDescent="0.25">
      <c r="A20" s="723" t="s">
        <v>346</v>
      </c>
      <c r="B20" s="701">
        <v>248000.10037769901</v>
      </c>
      <c r="C20" s="701">
        <v>251134.73766000001</v>
      </c>
      <c r="D20" s="702">
        <v>3134.63728230179</v>
      </c>
      <c r="E20" s="703">
        <v>1.0126396613449999</v>
      </c>
      <c r="F20" s="701">
        <v>299999.93172888597</v>
      </c>
      <c r="G20" s="702">
        <v>249999.94310740501</v>
      </c>
      <c r="H20" s="704">
        <v>32218.91273</v>
      </c>
      <c r="I20" s="701">
        <v>262001.68356999999</v>
      </c>
      <c r="J20" s="702">
        <v>12001.7404625949</v>
      </c>
      <c r="K20" s="705">
        <v>0.87333914397900003</v>
      </c>
    </row>
    <row r="21" spans="1:11" ht="14.45" customHeight="1" thickBot="1" x14ac:dyDescent="0.25">
      <c r="A21" s="723" t="s">
        <v>347</v>
      </c>
      <c r="B21" s="701">
        <v>9915</v>
      </c>
      <c r="C21" s="701">
        <v>8385.9963100000095</v>
      </c>
      <c r="D21" s="702">
        <v>-1529.00368999999</v>
      </c>
      <c r="E21" s="703">
        <v>0.84578883610599997</v>
      </c>
      <c r="F21" s="701">
        <v>8385</v>
      </c>
      <c r="G21" s="702">
        <v>6987.5</v>
      </c>
      <c r="H21" s="704">
        <v>1183.19892</v>
      </c>
      <c r="I21" s="701">
        <v>7386.9322999999904</v>
      </c>
      <c r="J21" s="702">
        <v>399.43229999998903</v>
      </c>
      <c r="K21" s="705">
        <v>0.88096986285000001</v>
      </c>
    </row>
    <row r="22" spans="1:11" ht="14.45" customHeight="1" thickBot="1" x14ac:dyDescent="0.25">
      <c r="A22" s="723" t="s">
        <v>348</v>
      </c>
      <c r="B22" s="701">
        <v>65</v>
      </c>
      <c r="C22" s="701">
        <v>50.146030000000003</v>
      </c>
      <c r="D22" s="702">
        <v>-14.853969999999</v>
      </c>
      <c r="E22" s="703">
        <v>0.77147738461500004</v>
      </c>
      <c r="F22" s="701">
        <v>65</v>
      </c>
      <c r="G22" s="702">
        <v>54.166666666666003</v>
      </c>
      <c r="H22" s="704">
        <v>5.8072400000000002</v>
      </c>
      <c r="I22" s="701">
        <v>43.906739999998997</v>
      </c>
      <c r="J22" s="702">
        <v>-10.259926666666001</v>
      </c>
      <c r="K22" s="705">
        <v>0.67548830769199997</v>
      </c>
    </row>
    <row r="23" spans="1:11" ht="14.45" customHeight="1" thickBot="1" x14ac:dyDescent="0.25">
      <c r="A23" s="722" t="s">
        <v>349</v>
      </c>
      <c r="B23" s="706">
        <v>2890.1803582010202</v>
      </c>
      <c r="C23" s="706">
        <v>2359.17</v>
      </c>
      <c r="D23" s="707">
        <v>-531.01035820101697</v>
      </c>
      <c r="E23" s="713">
        <v>0.81627085773499997</v>
      </c>
      <c r="F23" s="706">
        <v>2441.3693930416698</v>
      </c>
      <c r="G23" s="707">
        <v>2034.4744942013899</v>
      </c>
      <c r="H23" s="709">
        <v>232</v>
      </c>
      <c r="I23" s="706">
        <v>2664.55</v>
      </c>
      <c r="J23" s="707">
        <v>630.07550579860902</v>
      </c>
      <c r="K23" s="714">
        <v>1.0914161566839999</v>
      </c>
    </row>
    <row r="24" spans="1:11" ht="14.45" customHeight="1" thickBot="1" x14ac:dyDescent="0.25">
      <c r="A24" s="723" t="s">
        <v>350</v>
      </c>
      <c r="B24" s="701">
        <v>2841.4985852874402</v>
      </c>
      <c r="C24" s="701">
        <v>2323.02</v>
      </c>
      <c r="D24" s="702">
        <v>-518.47858528743598</v>
      </c>
      <c r="E24" s="703">
        <v>0.81753340016700005</v>
      </c>
      <c r="F24" s="701">
        <v>2400.0657750147898</v>
      </c>
      <c r="G24" s="702">
        <v>2000.05481251232</v>
      </c>
      <c r="H24" s="704">
        <v>226.87</v>
      </c>
      <c r="I24" s="701">
        <v>2625.81</v>
      </c>
      <c r="J24" s="702">
        <v>625.75518748767604</v>
      </c>
      <c r="K24" s="705">
        <v>1.094057515979</v>
      </c>
    </row>
    <row r="25" spans="1:11" ht="14.45" customHeight="1" thickBot="1" x14ac:dyDescent="0.25">
      <c r="A25" s="723" t="s">
        <v>351</v>
      </c>
      <c r="B25" s="701">
        <v>48.681772913579998</v>
      </c>
      <c r="C25" s="701">
        <v>36.15</v>
      </c>
      <c r="D25" s="702">
        <v>-12.531772913579999</v>
      </c>
      <c r="E25" s="703">
        <v>0.74257772131999999</v>
      </c>
      <c r="F25" s="701">
        <v>41.303618026880002</v>
      </c>
      <c r="G25" s="702">
        <v>34.419681689066998</v>
      </c>
      <c r="H25" s="704">
        <v>5.13</v>
      </c>
      <c r="I25" s="701">
        <v>38.74</v>
      </c>
      <c r="J25" s="702">
        <v>4.3203183109319996</v>
      </c>
      <c r="K25" s="705">
        <v>0.93793236163399996</v>
      </c>
    </row>
    <row r="26" spans="1:11" ht="14.45" customHeight="1" thickBot="1" x14ac:dyDescent="0.25">
      <c r="A26" s="722" t="s">
        <v>352</v>
      </c>
      <c r="B26" s="706">
        <v>4026</v>
      </c>
      <c r="C26" s="706">
        <v>4525.1773000000103</v>
      </c>
      <c r="D26" s="707">
        <v>499.17730000000802</v>
      </c>
      <c r="E26" s="713">
        <v>1.123988400397</v>
      </c>
      <c r="F26" s="706">
        <v>4498</v>
      </c>
      <c r="G26" s="707">
        <v>3748.3333333333298</v>
      </c>
      <c r="H26" s="709">
        <v>246.60856999999999</v>
      </c>
      <c r="I26" s="706">
        <v>3741.24666999999</v>
      </c>
      <c r="J26" s="707">
        <v>-7.0866633333409998</v>
      </c>
      <c r="K26" s="714">
        <v>0.83175781903000001</v>
      </c>
    </row>
    <row r="27" spans="1:11" ht="14.45" customHeight="1" thickBot="1" x14ac:dyDescent="0.25">
      <c r="A27" s="723" t="s">
        <v>353</v>
      </c>
      <c r="B27" s="701">
        <v>35</v>
      </c>
      <c r="C27" s="701">
        <v>50.91789</v>
      </c>
      <c r="D27" s="702">
        <v>15.91789</v>
      </c>
      <c r="E27" s="703">
        <v>1.454796857142</v>
      </c>
      <c r="F27" s="701">
        <v>45</v>
      </c>
      <c r="G27" s="702">
        <v>37.5</v>
      </c>
      <c r="H27" s="704">
        <v>8.4415800000000001</v>
      </c>
      <c r="I27" s="701">
        <v>49.038339999999998</v>
      </c>
      <c r="J27" s="702">
        <v>11.53834</v>
      </c>
      <c r="K27" s="705">
        <v>1.089740888888</v>
      </c>
    </row>
    <row r="28" spans="1:11" ht="14.45" customHeight="1" thickBot="1" x14ac:dyDescent="0.25">
      <c r="A28" s="723" t="s">
        <v>354</v>
      </c>
      <c r="B28" s="701">
        <v>2</v>
      </c>
      <c r="C28" s="701">
        <v>0.27382000000000001</v>
      </c>
      <c r="D28" s="702">
        <v>-1.72618</v>
      </c>
      <c r="E28" s="703">
        <v>0.13691</v>
      </c>
      <c r="F28" s="701">
        <v>0</v>
      </c>
      <c r="G28" s="702">
        <v>0</v>
      </c>
      <c r="H28" s="704">
        <v>0</v>
      </c>
      <c r="I28" s="701">
        <v>0.32767000000000002</v>
      </c>
      <c r="J28" s="702">
        <v>0.32767000000000002</v>
      </c>
      <c r="K28" s="712" t="s">
        <v>329</v>
      </c>
    </row>
    <row r="29" spans="1:11" ht="14.45" customHeight="1" thickBot="1" x14ac:dyDescent="0.25">
      <c r="A29" s="723" t="s">
        <v>355</v>
      </c>
      <c r="B29" s="701">
        <v>380</v>
      </c>
      <c r="C29" s="701">
        <v>445.70166000000103</v>
      </c>
      <c r="D29" s="702">
        <v>65.701660000000004</v>
      </c>
      <c r="E29" s="703">
        <v>1.172899105263</v>
      </c>
      <c r="F29" s="701">
        <v>460</v>
      </c>
      <c r="G29" s="702">
        <v>383.33333333333297</v>
      </c>
      <c r="H29" s="704">
        <v>25.70703</v>
      </c>
      <c r="I29" s="701">
        <v>328.42311000000001</v>
      </c>
      <c r="J29" s="702">
        <v>-54.910223333333001</v>
      </c>
      <c r="K29" s="705">
        <v>0.71396328260800002</v>
      </c>
    </row>
    <row r="30" spans="1:11" ht="14.45" customHeight="1" thickBot="1" x14ac:dyDescent="0.25">
      <c r="A30" s="723" t="s">
        <v>356</v>
      </c>
      <c r="B30" s="701">
        <v>1670</v>
      </c>
      <c r="C30" s="701">
        <v>2080.6205399999999</v>
      </c>
      <c r="D30" s="702">
        <v>410.62054000000398</v>
      </c>
      <c r="E30" s="703">
        <v>1.245880562874</v>
      </c>
      <c r="F30" s="701">
        <v>2070</v>
      </c>
      <c r="G30" s="702">
        <v>1725</v>
      </c>
      <c r="H30" s="704">
        <v>100.16189</v>
      </c>
      <c r="I30" s="701">
        <v>1897.22784</v>
      </c>
      <c r="J30" s="702">
        <v>172.22783999999501</v>
      </c>
      <c r="K30" s="705">
        <v>0.91653518840500003</v>
      </c>
    </row>
    <row r="31" spans="1:11" ht="14.45" customHeight="1" thickBot="1" x14ac:dyDescent="0.25">
      <c r="A31" s="723" t="s">
        <v>357</v>
      </c>
      <c r="B31" s="701">
        <v>900</v>
      </c>
      <c r="C31" s="701">
        <v>1009.9524699999999</v>
      </c>
      <c r="D31" s="702">
        <v>109.95247000000199</v>
      </c>
      <c r="E31" s="703">
        <v>1.1221694111110001</v>
      </c>
      <c r="F31" s="701">
        <v>995</v>
      </c>
      <c r="G31" s="702">
        <v>829.16666666666697</v>
      </c>
      <c r="H31" s="704">
        <v>13.345700000000001</v>
      </c>
      <c r="I31" s="701">
        <v>814.34724999999798</v>
      </c>
      <c r="J31" s="702">
        <v>-14.819416666668999</v>
      </c>
      <c r="K31" s="705">
        <v>0.81843944723600004</v>
      </c>
    </row>
    <row r="32" spans="1:11" ht="14.45" customHeight="1" thickBot="1" x14ac:dyDescent="0.25">
      <c r="A32" s="723" t="s">
        <v>358</v>
      </c>
      <c r="B32" s="701">
        <v>5</v>
      </c>
      <c r="C32" s="701">
        <v>0</v>
      </c>
      <c r="D32" s="702">
        <v>-5</v>
      </c>
      <c r="E32" s="703">
        <v>0</v>
      </c>
      <c r="F32" s="701">
        <v>0</v>
      </c>
      <c r="G32" s="702">
        <v>0</v>
      </c>
      <c r="H32" s="704">
        <v>0</v>
      </c>
      <c r="I32" s="701">
        <v>0</v>
      </c>
      <c r="J32" s="702">
        <v>0</v>
      </c>
      <c r="K32" s="705">
        <v>10</v>
      </c>
    </row>
    <row r="33" spans="1:11" ht="14.45" customHeight="1" thickBot="1" x14ac:dyDescent="0.25">
      <c r="A33" s="723" t="s">
        <v>359</v>
      </c>
      <c r="B33" s="701">
        <v>230</v>
      </c>
      <c r="C33" s="701">
        <v>234.94318999999999</v>
      </c>
      <c r="D33" s="702">
        <v>4.9431900000000004</v>
      </c>
      <c r="E33" s="703">
        <v>1.0214921304339999</v>
      </c>
      <c r="F33" s="701">
        <v>245</v>
      </c>
      <c r="G33" s="702">
        <v>204.166666666667</v>
      </c>
      <c r="H33" s="704">
        <v>23.79496</v>
      </c>
      <c r="I33" s="701">
        <v>204.52817999999999</v>
      </c>
      <c r="J33" s="702">
        <v>0.36151333333300001</v>
      </c>
      <c r="K33" s="705">
        <v>0.83480889795900004</v>
      </c>
    </row>
    <row r="34" spans="1:11" ht="14.45" customHeight="1" thickBot="1" x14ac:dyDescent="0.25">
      <c r="A34" s="723" t="s">
        <v>360</v>
      </c>
      <c r="B34" s="701">
        <v>120</v>
      </c>
      <c r="C34" s="701">
        <v>113.77370000000001</v>
      </c>
      <c r="D34" s="702">
        <v>-6.2262999999990001</v>
      </c>
      <c r="E34" s="703">
        <v>0.94811416666600001</v>
      </c>
      <c r="F34" s="701">
        <v>120</v>
      </c>
      <c r="G34" s="702">
        <v>100</v>
      </c>
      <c r="H34" s="704">
        <v>11.48446</v>
      </c>
      <c r="I34" s="701">
        <v>99.864349999999007</v>
      </c>
      <c r="J34" s="702">
        <v>-0.13564999999999999</v>
      </c>
      <c r="K34" s="705">
        <v>0.83220291666599999</v>
      </c>
    </row>
    <row r="35" spans="1:11" ht="14.45" customHeight="1" thickBot="1" x14ac:dyDescent="0.25">
      <c r="A35" s="723" t="s">
        <v>361</v>
      </c>
      <c r="B35" s="701">
        <v>647</v>
      </c>
      <c r="C35" s="701">
        <v>565.68629000000101</v>
      </c>
      <c r="D35" s="702">
        <v>-81.313709999999006</v>
      </c>
      <c r="E35" s="703">
        <v>0.87432193199300001</v>
      </c>
      <c r="F35" s="701">
        <v>550</v>
      </c>
      <c r="G35" s="702">
        <v>458.33333333333297</v>
      </c>
      <c r="H35" s="704">
        <v>63.139400000000002</v>
      </c>
      <c r="I35" s="701">
        <v>342.75673999999998</v>
      </c>
      <c r="J35" s="702">
        <v>-115.576593333334</v>
      </c>
      <c r="K35" s="705">
        <v>0.623194072727</v>
      </c>
    </row>
    <row r="36" spans="1:11" ht="14.45" customHeight="1" thickBot="1" x14ac:dyDescent="0.25">
      <c r="A36" s="723" t="s">
        <v>362</v>
      </c>
      <c r="B36" s="701">
        <v>35</v>
      </c>
      <c r="C36" s="701">
        <v>5.1974999999999998</v>
      </c>
      <c r="D36" s="702">
        <v>-29.802499999999998</v>
      </c>
      <c r="E36" s="703">
        <v>0.14849999999999999</v>
      </c>
      <c r="F36" s="701">
        <v>10</v>
      </c>
      <c r="G36" s="702">
        <v>8.333333333333</v>
      </c>
      <c r="H36" s="704">
        <v>0</v>
      </c>
      <c r="I36" s="701">
        <v>0</v>
      </c>
      <c r="J36" s="702">
        <v>-8.333333333333</v>
      </c>
      <c r="K36" s="705">
        <v>0</v>
      </c>
    </row>
    <row r="37" spans="1:11" ht="14.45" customHeight="1" thickBot="1" x14ac:dyDescent="0.25">
      <c r="A37" s="723" t="s">
        <v>363</v>
      </c>
      <c r="B37" s="701">
        <v>2</v>
      </c>
      <c r="C37" s="701">
        <v>2.4318300000000002</v>
      </c>
      <c r="D37" s="702">
        <v>0.43182999999999999</v>
      </c>
      <c r="E37" s="703">
        <v>1.2159150000000001</v>
      </c>
      <c r="F37" s="701">
        <v>3</v>
      </c>
      <c r="G37" s="702">
        <v>2.5</v>
      </c>
      <c r="H37" s="704">
        <v>0.53354999999999997</v>
      </c>
      <c r="I37" s="701">
        <v>4.7331899999990004</v>
      </c>
      <c r="J37" s="702">
        <v>2.2331899999989999</v>
      </c>
      <c r="K37" s="705">
        <v>1.5777300000000001</v>
      </c>
    </row>
    <row r="38" spans="1:11" ht="14.45" customHeight="1" thickBot="1" x14ac:dyDescent="0.25">
      <c r="A38" s="723" t="s">
        <v>364</v>
      </c>
      <c r="B38" s="701">
        <v>0</v>
      </c>
      <c r="C38" s="701">
        <v>15.67841</v>
      </c>
      <c r="D38" s="702">
        <v>15.67841</v>
      </c>
      <c r="E38" s="711" t="s">
        <v>343</v>
      </c>
      <c r="F38" s="701">
        <v>0</v>
      </c>
      <c r="G38" s="702">
        <v>0</v>
      </c>
      <c r="H38" s="704">
        <v>0</v>
      </c>
      <c r="I38" s="701">
        <v>0</v>
      </c>
      <c r="J38" s="702">
        <v>0</v>
      </c>
      <c r="K38" s="712" t="s">
        <v>329</v>
      </c>
    </row>
    <row r="39" spans="1:11" ht="14.45" customHeight="1" thickBot="1" x14ac:dyDescent="0.25">
      <c r="A39" s="722" t="s">
        <v>365</v>
      </c>
      <c r="B39" s="706">
        <v>1235.81835244534</v>
      </c>
      <c r="C39" s="706">
        <v>1141.2994200000001</v>
      </c>
      <c r="D39" s="707">
        <v>-94.518932445339004</v>
      </c>
      <c r="E39" s="713">
        <v>0.92351713157600002</v>
      </c>
      <c r="F39" s="706">
        <v>1129.53568897076</v>
      </c>
      <c r="G39" s="707">
        <v>941.27974080896502</v>
      </c>
      <c r="H39" s="709">
        <v>107.20560999999999</v>
      </c>
      <c r="I39" s="706">
        <v>1032.26494</v>
      </c>
      <c r="J39" s="707">
        <v>90.985199191033004</v>
      </c>
      <c r="K39" s="714">
        <v>0.91388430669200005</v>
      </c>
    </row>
    <row r="40" spans="1:11" ht="14.45" customHeight="1" thickBot="1" x14ac:dyDescent="0.25">
      <c r="A40" s="723" t="s">
        <v>366</v>
      </c>
      <c r="B40" s="701">
        <v>958.22166818568496</v>
      </c>
      <c r="C40" s="701">
        <v>869.80939000000205</v>
      </c>
      <c r="D40" s="702">
        <v>-88.412278185682993</v>
      </c>
      <c r="E40" s="703">
        <v>0.90773295874899995</v>
      </c>
      <c r="F40" s="701">
        <v>845.76417819422397</v>
      </c>
      <c r="G40" s="702">
        <v>704.80348182852003</v>
      </c>
      <c r="H40" s="704">
        <v>88.25112</v>
      </c>
      <c r="I40" s="701">
        <v>823.78180999999904</v>
      </c>
      <c r="J40" s="702">
        <v>118.97832817147901</v>
      </c>
      <c r="K40" s="705">
        <v>0.97400886823800004</v>
      </c>
    </row>
    <row r="41" spans="1:11" ht="14.45" customHeight="1" thickBot="1" x14ac:dyDescent="0.25">
      <c r="A41" s="723" t="s">
        <v>367</v>
      </c>
      <c r="B41" s="701">
        <v>277.59668425965702</v>
      </c>
      <c r="C41" s="701">
        <v>271.49002999999999</v>
      </c>
      <c r="D41" s="702">
        <v>-6.1066542596559996</v>
      </c>
      <c r="E41" s="703">
        <v>0.97800170316799995</v>
      </c>
      <c r="F41" s="701">
        <v>283.77151077653502</v>
      </c>
      <c r="G41" s="702">
        <v>236.47625898044501</v>
      </c>
      <c r="H41" s="704">
        <v>18.95449</v>
      </c>
      <c r="I41" s="701">
        <v>208.48312999999999</v>
      </c>
      <c r="J41" s="702">
        <v>-27.993128980445</v>
      </c>
      <c r="K41" s="705">
        <v>0.73468661258300005</v>
      </c>
    </row>
    <row r="42" spans="1:11" ht="14.45" customHeight="1" thickBot="1" x14ac:dyDescent="0.25">
      <c r="A42" s="722" t="s">
        <v>368</v>
      </c>
      <c r="B42" s="706">
        <v>760.89443503287305</v>
      </c>
      <c r="C42" s="706">
        <v>772.738480000001</v>
      </c>
      <c r="D42" s="707">
        <v>11.844044967126999</v>
      </c>
      <c r="E42" s="713">
        <v>1.0155659503100001</v>
      </c>
      <c r="F42" s="706">
        <v>733.86536704804803</v>
      </c>
      <c r="G42" s="707">
        <v>611.55447254004002</v>
      </c>
      <c r="H42" s="709">
        <v>69.206299999999999</v>
      </c>
      <c r="I42" s="706">
        <v>659.38968999999895</v>
      </c>
      <c r="J42" s="707">
        <v>47.835217459958997</v>
      </c>
      <c r="K42" s="714">
        <v>0.89851588534799998</v>
      </c>
    </row>
    <row r="43" spans="1:11" ht="14.45" customHeight="1" thickBot="1" x14ac:dyDescent="0.25">
      <c r="A43" s="723" t="s">
        <v>369</v>
      </c>
      <c r="B43" s="701">
        <v>0</v>
      </c>
      <c r="C43" s="701">
        <v>15.90814</v>
      </c>
      <c r="D43" s="702">
        <v>15.90814</v>
      </c>
      <c r="E43" s="711" t="s">
        <v>329</v>
      </c>
      <c r="F43" s="701">
        <v>0</v>
      </c>
      <c r="G43" s="702">
        <v>0</v>
      </c>
      <c r="H43" s="704">
        <v>-6.5702999999999996</v>
      </c>
      <c r="I43" s="701">
        <v>21.916929999998999</v>
      </c>
      <c r="J43" s="702">
        <v>21.916929999998999</v>
      </c>
      <c r="K43" s="712" t="s">
        <v>329</v>
      </c>
    </row>
    <row r="44" spans="1:11" ht="14.45" customHeight="1" thickBot="1" x14ac:dyDescent="0.25">
      <c r="A44" s="723" t="s">
        <v>370</v>
      </c>
      <c r="B44" s="701">
        <v>85</v>
      </c>
      <c r="C44" s="701">
        <v>83.427160000000001</v>
      </c>
      <c r="D44" s="702">
        <v>-1.5728399999989999</v>
      </c>
      <c r="E44" s="703">
        <v>0.98149600000000004</v>
      </c>
      <c r="F44" s="701">
        <v>85</v>
      </c>
      <c r="G44" s="702">
        <v>70.833333333333002</v>
      </c>
      <c r="H44" s="704">
        <v>12.721769999999999</v>
      </c>
      <c r="I44" s="701">
        <v>78.294159999998996</v>
      </c>
      <c r="J44" s="702">
        <v>7.4608266666659997</v>
      </c>
      <c r="K44" s="705">
        <v>0.921107764705</v>
      </c>
    </row>
    <row r="45" spans="1:11" ht="14.45" customHeight="1" thickBot="1" x14ac:dyDescent="0.25">
      <c r="A45" s="723" t="s">
        <v>371</v>
      </c>
      <c r="B45" s="701">
        <v>211.07830531798601</v>
      </c>
      <c r="C45" s="701">
        <v>213.65404000000001</v>
      </c>
      <c r="D45" s="702">
        <v>2.5757346820140001</v>
      </c>
      <c r="E45" s="703">
        <v>1.0122027447490001</v>
      </c>
      <c r="F45" s="701">
        <v>215</v>
      </c>
      <c r="G45" s="702">
        <v>179.166666666667</v>
      </c>
      <c r="H45" s="704">
        <v>20.085260000000002</v>
      </c>
      <c r="I45" s="701">
        <v>173.11680999999999</v>
      </c>
      <c r="J45" s="702">
        <v>-6.0498566666659999</v>
      </c>
      <c r="K45" s="705">
        <v>0.80519446511600001</v>
      </c>
    </row>
    <row r="46" spans="1:11" ht="14.45" customHeight="1" thickBot="1" x14ac:dyDescent="0.25">
      <c r="A46" s="723" t="s">
        <v>372</v>
      </c>
      <c r="B46" s="701">
        <v>150</v>
      </c>
      <c r="C46" s="701">
        <v>122.31236</v>
      </c>
      <c r="D46" s="702">
        <v>-27.687639999999</v>
      </c>
      <c r="E46" s="703">
        <v>0.81541573333299999</v>
      </c>
      <c r="F46" s="701">
        <v>140</v>
      </c>
      <c r="G46" s="702">
        <v>116.666666666667</v>
      </c>
      <c r="H46" s="704">
        <v>8.7292199999999998</v>
      </c>
      <c r="I46" s="701">
        <v>92.452389999998999</v>
      </c>
      <c r="J46" s="702">
        <v>-24.214276666665999</v>
      </c>
      <c r="K46" s="705">
        <v>0.66037421428499998</v>
      </c>
    </row>
    <row r="47" spans="1:11" ht="14.45" customHeight="1" thickBot="1" x14ac:dyDescent="0.25">
      <c r="A47" s="723" t="s">
        <v>373</v>
      </c>
      <c r="B47" s="701">
        <v>27.880178478588999</v>
      </c>
      <c r="C47" s="701">
        <v>29.269069999999999</v>
      </c>
      <c r="D47" s="702">
        <v>1.3888915214099999</v>
      </c>
      <c r="E47" s="703">
        <v>1.049816450152</v>
      </c>
      <c r="F47" s="701">
        <v>27.902752337502999</v>
      </c>
      <c r="G47" s="702">
        <v>23.252293614586002</v>
      </c>
      <c r="H47" s="704">
        <v>2.855</v>
      </c>
      <c r="I47" s="701">
        <v>19.396889999999999</v>
      </c>
      <c r="J47" s="702">
        <v>-3.8554036145850001</v>
      </c>
      <c r="K47" s="705">
        <v>0.69516045461599996</v>
      </c>
    </row>
    <row r="48" spans="1:11" ht="14.45" customHeight="1" thickBot="1" x14ac:dyDescent="0.25">
      <c r="A48" s="723" t="s">
        <v>374</v>
      </c>
      <c r="B48" s="701">
        <v>0.254920300248</v>
      </c>
      <c r="C48" s="701">
        <v>1.8340000000000001</v>
      </c>
      <c r="D48" s="702">
        <v>1.5790796997509999</v>
      </c>
      <c r="E48" s="703">
        <v>7.1944054601129999</v>
      </c>
      <c r="F48" s="701">
        <v>0</v>
      </c>
      <c r="G48" s="702">
        <v>0</v>
      </c>
      <c r="H48" s="704">
        <v>0.316</v>
      </c>
      <c r="I48" s="701">
        <v>1.5947499999999999</v>
      </c>
      <c r="J48" s="702">
        <v>1.5947499999999999</v>
      </c>
      <c r="K48" s="712" t="s">
        <v>329</v>
      </c>
    </row>
    <row r="49" spans="1:11" ht="14.45" customHeight="1" thickBot="1" x14ac:dyDescent="0.25">
      <c r="A49" s="723" t="s">
        <v>375</v>
      </c>
      <c r="B49" s="701">
        <v>0</v>
      </c>
      <c r="C49" s="701">
        <v>44.159190000000002</v>
      </c>
      <c r="D49" s="702">
        <v>44.159190000000002</v>
      </c>
      <c r="E49" s="711" t="s">
        <v>329</v>
      </c>
      <c r="F49" s="701">
        <v>0</v>
      </c>
      <c r="G49" s="702">
        <v>0</v>
      </c>
      <c r="H49" s="704">
        <v>2.5821399999999999</v>
      </c>
      <c r="I49" s="701">
        <v>25.84984</v>
      </c>
      <c r="J49" s="702">
        <v>25.84984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3.7581519080399999</v>
      </c>
      <c r="C50" s="701">
        <v>1.9374199999999999</v>
      </c>
      <c r="D50" s="702">
        <v>-1.82073190804</v>
      </c>
      <c r="E50" s="703">
        <v>0.51552466409200004</v>
      </c>
      <c r="F50" s="701">
        <v>0</v>
      </c>
      <c r="G50" s="702">
        <v>0</v>
      </c>
      <c r="H50" s="704">
        <v>0.11317000000000001</v>
      </c>
      <c r="I50" s="701">
        <v>2.52772</v>
      </c>
      <c r="J50" s="702">
        <v>2.52772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67.830614786099005</v>
      </c>
      <c r="C51" s="701">
        <v>60.972549999999998</v>
      </c>
      <c r="D51" s="702">
        <v>-6.8580647860989998</v>
      </c>
      <c r="E51" s="703">
        <v>0.89889425582000004</v>
      </c>
      <c r="F51" s="701">
        <v>55.962614710544997</v>
      </c>
      <c r="G51" s="702">
        <v>46.635512258787003</v>
      </c>
      <c r="H51" s="704">
        <v>9.6491500000000006</v>
      </c>
      <c r="I51" s="701">
        <v>44.751809999999999</v>
      </c>
      <c r="J51" s="702">
        <v>-1.883702258787</v>
      </c>
      <c r="K51" s="705">
        <v>0.79967332176000006</v>
      </c>
    </row>
    <row r="52" spans="1:11" ht="14.45" customHeight="1" thickBot="1" x14ac:dyDescent="0.25">
      <c r="A52" s="723" t="s">
        <v>378</v>
      </c>
      <c r="B52" s="701">
        <v>0</v>
      </c>
      <c r="C52" s="701">
        <v>3.63</v>
      </c>
      <c r="D52" s="702">
        <v>3.63</v>
      </c>
      <c r="E52" s="711" t="s">
        <v>343</v>
      </c>
      <c r="F52" s="701">
        <v>0</v>
      </c>
      <c r="G52" s="702">
        <v>0</v>
      </c>
      <c r="H52" s="704">
        <v>0</v>
      </c>
      <c r="I52" s="701">
        <v>24.732399999999998</v>
      </c>
      <c r="J52" s="702">
        <v>24.732399999999998</v>
      </c>
      <c r="K52" s="712" t="s">
        <v>329</v>
      </c>
    </row>
    <row r="53" spans="1:11" ht="14.45" customHeight="1" thickBot="1" x14ac:dyDescent="0.25">
      <c r="A53" s="723" t="s">
        <v>379</v>
      </c>
      <c r="B53" s="701">
        <v>0</v>
      </c>
      <c r="C53" s="701">
        <v>4.3559999999999999</v>
      </c>
      <c r="D53" s="702">
        <v>4.3559999999999999</v>
      </c>
      <c r="E53" s="711" t="s">
        <v>329</v>
      </c>
      <c r="F53" s="701">
        <v>0</v>
      </c>
      <c r="G53" s="702">
        <v>0</v>
      </c>
      <c r="H53" s="704">
        <v>0</v>
      </c>
      <c r="I53" s="701">
        <v>6.2919999999999998</v>
      </c>
      <c r="J53" s="702">
        <v>6.2919999999999998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4.5768199999999997</v>
      </c>
      <c r="D54" s="702">
        <v>4.5768199999999997</v>
      </c>
      <c r="E54" s="711" t="s">
        <v>329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214.409098805403</v>
      </c>
      <c r="C55" s="701">
        <v>186.70173</v>
      </c>
      <c r="D55" s="702">
        <v>-27.707368805402002</v>
      </c>
      <c r="E55" s="703">
        <v>0.87077335355700003</v>
      </c>
      <c r="F55" s="701">
        <v>210</v>
      </c>
      <c r="G55" s="702">
        <v>175</v>
      </c>
      <c r="H55" s="704">
        <v>18.724889999999998</v>
      </c>
      <c r="I55" s="701">
        <v>167.95579000000001</v>
      </c>
      <c r="J55" s="702">
        <v>-7.0442099999999996</v>
      </c>
      <c r="K55" s="705">
        <v>0.79978947618999996</v>
      </c>
    </row>
    <row r="56" spans="1:11" ht="14.45" customHeight="1" thickBot="1" x14ac:dyDescent="0.25">
      <c r="A56" s="723" t="s">
        <v>382</v>
      </c>
      <c r="B56" s="701">
        <v>0.68316543650700001</v>
      </c>
      <c r="C56" s="701">
        <v>0</v>
      </c>
      <c r="D56" s="702">
        <v>-0.68316543650700001</v>
      </c>
      <c r="E56" s="703">
        <v>0</v>
      </c>
      <c r="F56" s="701">
        <v>0</v>
      </c>
      <c r="G56" s="702">
        <v>0</v>
      </c>
      <c r="H56" s="704">
        <v>0</v>
      </c>
      <c r="I56" s="701">
        <v>0.50819999999900001</v>
      </c>
      <c r="J56" s="702">
        <v>0.50819999999900001</v>
      </c>
      <c r="K56" s="712" t="s">
        <v>343</v>
      </c>
    </row>
    <row r="57" spans="1:11" ht="14.45" customHeight="1" thickBot="1" x14ac:dyDescent="0.25">
      <c r="A57" s="722" t="s">
        <v>383</v>
      </c>
      <c r="B57" s="706">
        <v>95.469208580092001</v>
      </c>
      <c r="C57" s="706">
        <v>288.32405</v>
      </c>
      <c r="D57" s="707">
        <v>192.85484141990801</v>
      </c>
      <c r="E57" s="713">
        <v>3.0200737419760002</v>
      </c>
      <c r="F57" s="706">
        <v>244.21433096675301</v>
      </c>
      <c r="G57" s="707">
        <v>203.51194247229401</v>
      </c>
      <c r="H57" s="709">
        <v>13.710290000000001</v>
      </c>
      <c r="I57" s="706">
        <v>87.769370000002993</v>
      </c>
      <c r="J57" s="707">
        <v>-115.742572472291</v>
      </c>
      <c r="K57" s="714">
        <v>0.35939483834699998</v>
      </c>
    </row>
    <row r="58" spans="1:11" ht="14.45" customHeight="1" thickBot="1" x14ac:dyDescent="0.25">
      <c r="A58" s="723" t="s">
        <v>384</v>
      </c>
      <c r="B58" s="701">
        <v>0</v>
      </c>
      <c r="C58" s="701">
        <v>0.19900000000000001</v>
      </c>
      <c r="D58" s="702">
        <v>0.19900000000000001</v>
      </c>
      <c r="E58" s="711" t="s">
        <v>329</v>
      </c>
      <c r="F58" s="701">
        <v>0</v>
      </c>
      <c r="G58" s="702">
        <v>0</v>
      </c>
      <c r="H58" s="704">
        <v>0</v>
      </c>
      <c r="I58" s="701">
        <v>7.2839999998999996E-2</v>
      </c>
      <c r="J58" s="702">
        <v>7.2839999998999996E-2</v>
      </c>
      <c r="K58" s="712" t="s">
        <v>343</v>
      </c>
    </row>
    <row r="59" spans="1:11" ht="14.45" customHeight="1" thickBot="1" x14ac:dyDescent="0.25">
      <c r="A59" s="723" t="s">
        <v>385</v>
      </c>
      <c r="B59" s="701">
        <v>4.8608975911000003E-2</v>
      </c>
      <c r="C59" s="701">
        <v>0.22758999999999999</v>
      </c>
      <c r="D59" s="702">
        <v>0.17898102408800001</v>
      </c>
      <c r="E59" s="703">
        <v>4.6820570837049997</v>
      </c>
      <c r="F59" s="701">
        <v>0.175543191041</v>
      </c>
      <c r="G59" s="702">
        <v>0.14628599253399999</v>
      </c>
      <c r="H59" s="704">
        <v>0</v>
      </c>
      <c r="I59" s="701">
        <v>0.11219999999999999</v>
      </c>
      <c r="J59" s="702">
        <v>-3.4085992533999999E-2</v>
      </c>
      <c r="K59" s="705">
        <v>0.63915894050900002</v>
      </c>
    </row>
    <row r="60" spans="1:11" ht="14.45" customHeight="1" thickBot="1" x14ac:dyDescent="0.25">
      <c r="A60" s="723" t="s">
        <v>386</v>
      </c>
      <c r="B60" s="701">
        <v>15.478163706761</v>
      </c>
      <c r="C60" s="701">
        <v>15.485580000000001</v>
      </c>
      <c r="D60" s="702">
        <v>7.4162932379999999E-3</v>
      </c>
      <c r="E60" s="703">
        <v>1.000479145548</v>
      </c>
      <c r="F60" s="701">
        <v>4.0178152709469996</v>
      </c>
      <c r="G60" s="702">
        <v>3.3481793924550001</v>
      </c>
      <c r="H60" s="704">
        <v>0</v>
      </c>
      <c r="I60" s="701">
        <v>1.26</v>
      </c>
      <c r="J60" s="702">
        <v>-2.0881793924549998</v>
      </c>
      <c r="K60" s="705">
        <v>0.31360326820099999</v>
      </c>
    </row>
    <row r="61" spans="1:11" ht="14.45" customHeight="1" thickBot="1" x14ac:dyDescent="0.25">
      <c r="A61" s="723" t="s">
        <v>387</v>
      </c>
      <c r="B61" s="701">
        <v>71.111117023399004</v>
      </c>
      <c r="C61" s="701">
        <v>255.23661000000001</v>
      </c>
      <c r="D61" s="702">
        <v>184.12549297660101</v>
      </c>
      <c r="E61" s="703">
        <v>3.5892645297070001</v>
      </c>
      <c r="F61" s="701">
        <v>217.582293281185</v>
      </c>
      <c r="G61" s="702">
        <v>181.31857773432</v>
      </c>
      <c r="H61" s="704">
        <v>5.7236700000000003</v>
      </c>
      <c r="I61" s="701">
        <v>62.476660000003001</v>
      </c>
      <c r="J61" s="702">
        <v>-118.84191773431699</v>
      </c>
      <c r="K61" s="705">
        <v>0.28714036908899998</v>
      </c>
    </row>
    <row r="62" spans="1:11" ht="14.45" customHeight="1" thickBot="1" x14ac:dyDescent="0.25">
      <c r="A62" s="723" t="s">
        <v>388</v>
      </c>
      <c r="B62" s="701">
        <v>0</v>
      </c>
      <c r="C62" s="701">
        <v>2.8555999999999999</v>
      </c>
      <c r="D62" s="702">
        <v>2.8555999999999999</v>
      </c>
      <c r="E62" s="711" t="s">
        <v>329</v>
      </c>
      <c r="F62" s="701">
        <v>2.4046561564800002</v>
      </c>
      <c r="G62" s="702">
        <v>2.0038801303999998</v>
      </c>
      <c r="H62" s="704">
        <v>1.3552</v>
      </c>
      <c r="I62" s="701">
        <v>3.1217999999989998</v>
      </c>
      <c r="J62" s="702">
        <v>1.117919869599</v>
      </c>
      <c r="K62" s="705">
        <v>1.2982313465419999</v>
      </c>
    </row>
    <row r="63" spans="1:11" ht="14.45" customHeight="1" thickBot="1" x14ac:dyDescent="0.25">
      <c r="A63" s="723" t="s">
        <v>389</v>
      </c>
      <c r="B63" s="701">
        <v>8.8313188740200008</v>
      </c>
      <c r="C63" s="701">
        <v>14.31967</v>
      </c>
      <c r="D63" s="702">
        <v>5.4883511259790003</v>
      </c>
      <c r="E63" s="703">
        <v>1.621464495198</v>
      </c>
      <c r="F63" s="701">
        <v>10.659120768221999</v>
      </c>
      <c r="G63" s="702">
        <v>8.8826006401850002</v>
      </c>
      <c r="H63" s="704">
        <v>6.6314200000000003</v>
      </c>
      <c r="I63" s="701">
        <v>20.72587</v>
      </c>
      <c r="J63" s="702">
        <v>11.843269359814</v>
      </c>
      <c r="K63" s="705">
        <v>1.9444258537520001</v>
      </c>
    </row>
    <row r="64" spans="1:11" ht="14.45" customHeight="1" thickBot="1" x14ac:dyDescent="0.25">
      <c r="A64" s="723" t="s">
        <v>390</v>
      </c>
      <c r="B64" s="701">
        <v>0</v>
      </c>
      <c r="C64" s="701">
        <v>0</v>
      </c>
      <c r="D64" s="702">
        <v>0</v>
      </c>
      <c r="E64" s="703">
        <v>1</v>
      </c>
      <c r="F64" s="701">
        <v>9.374902298876</v>
      </c>
      <c r="G64" s="702">
        <v>7.812418582397</v>
      </c>
      <c r="H64" s="704">
        <v>0</v>
      </c>
      <c r="I64" s="701">
        <v>0</v>
      </c>
      <c r="J64" s="702">
        <v>-7.812418582397</v>
      </c>
      <c r="K64" s="705">
        <v>0</v>
      </c>
    </row>
    <row r="65" spans="1:11" ht="14.45" customHeight="1" thickBot="1" x14ac:dyDescent="0.25">
      <c r="A65" s="722" t="s">
        <v>391</v>
      </c>
      <c r="B65" s="706">
        <v>212.59190103645199</v>
      </c>
      <c r="C65" s="706">
        <v>284.99968000000001</v>
      </c>
      <c r="D65" s="707">
        <v>72.407778963547997</v>
      </c>
      <c r="E65" s="713">
        <v>1.340595190176</v>
      </c>
      <c r="F65" s="706">
        <v>180.21032053003299</v>
      </c>
      <c r="G65" s="707">
        <v>150.175267108361</v>
      </c>
      <c r="H65" s="709">
        <v>17.598849999999999</v>
      </c>
      <c r="I65" s="706">
        <v>165.30804000000001</v>
      </c>
      <c r="J65" s="707">
        <v>15.132772891639</v>
      </c>
      <c r="K65" s="714">
        <v>0.91730617599300002</v>
      </c>
    </row>
    <row r="66" spans="1:11" ht="14.45" customHeight="1" thickBot="1" x14ac:dyDescent="0.25">
      <c r="A66" s="723" t="s">
        <v>392</v>
      </c>
      <c r="B66" s="701">
        <v>0</v>
      </c>
      <c r="C66" s="701">
        <v>18.741779999999999</v>
      </c>
      <c r="D66" s="702">
        <v>18.741779999999999</v>
      </c>
      <c r="E66" s="711" t="s">
        <v>329</v>
      </c>
      <c r="F66" s="701">
        <v>0</v>
      </c>
      <c r="G66" s="702">
        <v>0</v>
      </c>
      <c r="H66" s="704">
        <v>0</v>
      </c>
      <c r="I66" s="701">
        <v>0.11495</v>
      </c>
      <c r="J66" s="702">
        <v>0.11495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41.771683302635999</v>
      </c>
      <c r="C67" s="701">
        <v>57.187390000000001</v>
      </c>
      <c r="D67" s="702">
        <v>15.415706697362999</v>
      </c>
      <c r="E67" s="703">
        <v>1.369046815415</v>
      </c>
      <c r="F67" s="701">
        <v>0</v>
      </c>
      <c r="G67" s="702">
        <v>0</v>
      </c>
      <c r="H67" s="704">
        <v>3.0707499999999999</v>
      </c>
      <c r="I67" s="701">
        <v>22.514340000000001</v>
      </c>
      <c r="J67" s="702">
        <v>22.514340000000001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0</v>
      </c>
      <c r="C68" s="701">
        <v>35.004179999999998</v>
      </c>
      <c r="D68" s="702">
        <v>35.004179999999998</v>
      </c>
      <c r="E68" s="711" t="s">
        <v>329</v>
      </c>
      <c r="F68" s="701">
        <v>0</v>
      </c>
      <c r="G68" s="702">
        <v>0</v>
      </c>
      <c r="H68" s="704">
        <v>0</v>
      </c>
      <c r="I68" s="701">
        <v>2.1667100000000001</v>
      </c>
      <c r="J68" s="702">
        <v>2.1667100000000001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20.413024519141</v>
      </c>
      <c r="C69" s="701">
        <v>16.150259999999999</v>
      </c>
      <c r="D69" s="702">
        <v>-4.2627645191410002</v>
      </c>
      <c r="E69" s="703">
        <v>0.79117428114800004</v>
      </c>
      <c r="F69" s="701">
        <v>20</v>
      </c>
      <c r="G69" s="702">
        <v>16.666666666666</v>
      </c>
      <c r="H69" s="704">
        <v>1.72353</v>
      </c>
      <c r="I69" s="701">
        <v>12.8462</v>
      </c>
      <c r="J69" s="702">
        <v>-3.8204666666659999</v>
      </c>
      <c r="K69" s="705">
        <v>0.64230999999899996</v>
      </c>
    </row>
    <row r="70" spans="1:11" ht="14.45" customHeight="1" thickBot="1" x14ac:dyDescent="0.25">
      <c r="A70" s="723" t="s">
        <v>396</v>
      </c>
      <c r="B70" s="701">
        <v>20</v>
      </c>
      <c r="C70" s="701">
        <v>16.17137</v>
      </c>
      <c r="D70" s="702">
        <v>-3.8286299999989999</v>
      </c>
      <c r="E70" s="703">
        <v>0.80856850000000002</v>
      </c>
      <c r="F70" s="701">
        <v>20</v>
      </c>
      <c r="G70" s="702">
        <v>16.666666666666</v>
      </c>
      <c r="H70" s="704">
        <v>1.0349999999999999</v>
      </c>
      <c r="I70" s="701">
        <v>13.925890000000001</v>
      </c>
      <c r="J70" s="702">
        <v>-2.7407766666660001</v>
      </c>
      <c r="K70" s="705">
        <v>0.69629450000000004</v>
      </c>
    </row>
    <row r="71" spans="1:11" ht="14.45" customHeight="1" thickBot="1" x14ac:dyDescent="0.25">
      <c r="A71" s="723" t="s">
        <v>397</v>
      </c>
      <c r="B71" s="701">
        <v>130.40719321467401</v>
      </c>
      <c r="C71" s="701">
        <v>141.74469999999999</v>
      </c>
      <c r="D71" s="702">
        <v>11.337506785324999</v>
      </c>
      <c r="E71" s="703">
        <v>1.086939274635</v>
      </c>
      <c r="F71" s="701">
        <v>140.21032053003299</v>
      </c>
      <c r="G71" s="702">
        <v>116.841933775027</v>
      </c>
      <c r="H71" s="704">
        <v>11.76957</v>
      </c>
      <c r="I71" s="701">
        <v>113.73994999999999</v>
      </c>
      <c r="J71" s="702">
        <v>-3.1019837750270001</v>
      </c>
      <c r="K71" s="705">
        <v>0.81120954270699996</v>
      </c>
    </row>
    <row r="72" spans="1:11" ht="14.45" customHeight="1" thickBot="1" x14ac:dyDescent="0.25">
      <c r="A72" s="722" t="s">
        <v>398</v>
      </c>
      <c r="B72" s="706">
        <v>0</v>
      </c>
      <c r="C72" s="706">
        <v>0</v>
      </c>
      <c r="D72" s="707">
        <v>0</v>
      </c>
      <c r="E72" s="713">
        <v>1</v>
      </c>
      <c r="F72" s="706">
        <v>0</v>
      </c>
      <c r="G72" s="707">
        <v>0</v>
      </c>
      <c r="H72" s="709">
        <v>0</v>
      </c>
      <c r="I72" s="706">
        <v>0.39600000000000002</v>
      </c>
      <c r="J72" s="707">
        <v>0.39600000000000002</v>
      </c>
      <c r="K72" s="710" t="s">
        <v>343</v>
      </c>
    </row>
    <row r="73" spans="1:11" ht="14.45" customHeight="1" thickBot="1" x14ac:dyDescent="0.25">
      <c r="A73" s="723" t="s">
        <v>399</v>
      </c>
      <c r="B73" s="701">
        <v>0</v>
      </c>
      <c r="C73" s="701">
        <v>0</v>
      </c>
      <c r="D73" s="702">
        <v>0</v>
      </c>
      <c r="E73" s="703">
        <v>1</v>
      </c>
      <c r="F73" s="701">
        <v>0</v>
      </c>
      <c r="G73" s="702">
        <v>0</v>
      </c>
      <c r="H73" s="704">
        <v>0</v>
      </c>
      <c r="I73" s="701">
        <v>0.39600000000000002</v>
      </c>
      <c r="J73" s="702">
        <v>0.39600000000000002</v>
      </c>
      <c r="K73" s="712" t="s">
        <v>343</v>
      </c>
    </row>
    <row r="74" spans="1:11" ht="14.45" customHeight="1" thickBot="1" x14ac:dyDescent="0.25">
      <c r="A74" s="722" t="s">
        <v>400</v>
      </c>
      <c r="B74" s="706">
        <v>0</v>
      </c>
      <c r="C74" s="706">
        <v>47.374360000000003</v>
      </c>
      <c r="D74" s="707">
        <v>47.374360000000003</v>
      </c>
      <c r="E74" s="708" t="s">
        <v>329</v>
      </c>
      <c r="F74" s="706">
        <v>0</v>
      </c>
      <c r="G74" s="707">
        <v>0</v>
      </c>
      <c r="H74" s="709">
        <v>9.0891999999999999</v>
      </c>
      <c r="I74" s="706">
        <v>11.9184</v>
      </c>
      <c r="J74" s="707">
        <v>11.9184</v>
      </c>
      <c r="K74" s="710" t="s">
        <v>329</v>
      </c>
    </row>
    <row r="75" spans="1:11" ht="14.45" customHeight="1" thickBot="1" x14ac:dyDescent="0.25">
      <c r="A75" s="723" t="s">
        <v>401</v>
      </c>
      <c r="B75" s="701">
        <v>0</v>
      </c>
      <c r="C75" s="701">
        <v>47.374360000000003</v>
      </c>
      <c r="D75" s="702">
        <v>47.374360000000003</v>
      </c>
      <c r="E75" s="711" t="s">
        <v>329</v>
      </c>
      <c r="F75" s="701">
        <v>0</v>
      </c>
      <c r="G75" s="702">
        <v>0</v>
      </c>
      <c r="H75" s="704">
        <v>9.0891999999999999</v>
      </c>
      <c r="I75" s="701">
        <v>11.9184</v>
      </c>
      <c r="J75" s="702">
        <v>11.9184</v>
      </c>
      <c r="K75" s="712" t="s">
        <v>329</v>
      </c>
    </row>
    <row r="76" spans="1:11" ht="14.45" customHeight="1" thickBot="1" x14ac:dyDescent="0.25">
      <c r="A76" s="721" t="s">
        <v>42</v>
      </c>
      <c r="B76" s="701">
        <v>3014.6990825900102</v>
      </c>
      <c r="C76" s="701">
        <v>2981.6970000000101</v>
      </c>
      <c r="D76" s="702">
        <v>-33.002082590002999</v>
      </c>
      <c r="E76" s="703">
        <v>0.98905294303400004</v>
      </c>
      <c r="F76" s="701">
        <v>3430.7060540422099</v>
      </c>
      <c r="G76" s="702">
        <v>2858.9217117018402</v>
      </c>
      <c r="H76" s="704">
        <v>287.202</v>
      </c>
      <c r="I76" s="701">
        <v>2761.665</v>
      </c>
      <c r="J76" s="702">
        <v>-97.256711701843003</v>
      </c>
      <c r="K76" s="705">
        <v>0.80498444241400002</v>
      </c>
    </row>
    <row r="77" spans="1:11" ht="14.45" customHeight="1" thickBot="1" x14ac:dyDescent="0.25">
      <c r="A77" s="722" t="s">
        <v>402</v>
      </c>
      <c r="B77" s="706">
        <v>3014.6990825900102</v>
      </c>
      <c r="C77" s="706">
        <v>2981.6970000000101</v>
      </c>
      <c r="D77" s="707">
        <v>-33.002082590002999</v>
      </c>
      <c r="E77" s="713">
        <v>0.98905294303400004</v>
      </c>
      <c r="F77" s="706">
        <v>3430.7060540422099</v>
      </c>
      <c r="G77" s="707">
        <v>2858.9217117018402</v>
      </c>
      <c r="H77" s="709">
        <v>287.202</v>
      </c>
      <c r="I77" s="706">
        <v>2761.665</v>
      </c>
      <c r="J77" s="707">
        <v>-97.256711701843003</v>
      </c>
      <c r="K77" s="714">
        <v>0.80498444241400002</v>
      </c>
    </row>
    <row r="78" spans="1:11" ht="14.45" customHeight="1" thickBot="1" x14ac:dyDescent="0.25">
      <c r="A78" s="723" t="s">
        <v>403</v>
      </c>
      <c r="B78" s="701">
        <v>947.67722484776004</v>
      </c>
      <c r="C78" s="701">
        <v>987.46800000000201</v>
      </c>
      <c r="D78" s="702">
        <v>39.790775152240997</v>
      </c>
      <c r="E78" s="703">
        <v>1.0419876874830001</v>
      </c>
      <c r="F78" s="701">
        <v>1292.9044757203301</v>
      </c>
      <c r="G78" s="702">
        <v>1077.42039643361</v>
      </c>
      <c r="H78" s="704">
        <v>115.76900000000001</v>
      </c>
      <c r="I78" s="701">
        <v>1148.5239999999999</v>
      </c>
      <c r="J78" s="702">
        <v>71.103603566390007</v>
      </c>
      <c r="K78" s="705">
        <v>0.88832858232599998</v>
      </c>
    </row>
    <row r="79" spans="1:11" ht="14.45" customHeight="1" thickBot="1" x14ac:dyDescent="0.25">
      <c r="A79" s="723" t="s">
        <v>404</v>
      </c>
      <c r="B79" s="701">
        <v>405.67366998228999</v>
      </c>
      <c r="C79" s="701">
        <v>429.62500000000102</v>
      </c>
      <c r="D79" s="702">
        <v>23.951330017709999</v>
      </c>
      <c r="E79" s="703">
        <v>1.0590408788879999</v>
      </c>
      <c r="F79" s="701">
        <v>423.84799926567803</v>
      </c>
      <c r="G79" s="702">
        <v>353.20666605473201</v>
      </c>
      <c r="H79" s="704">
        <v>37.991999999999997</v>
      </c>
      <c r="I79" s="701">
        <v>349.34399999999999</v>
      </c>
      <c r="J79" s="702">
        <v>-3.8626660547310001</v>
      </c>
      <c r="K79" s="705">
        <v>0.82422000482500002</v>
      </c>
    </row>
    <row r="80" spans="1:11" ht="14.45" customHeight="1" thickBot="1" x14ac:dyDescent="0.25">
      <c r="A80" s="723" t="s">
        <v>405</v>
      </c>
      <c r="B80" s="701">
        <v>1661.34818775996</v>
      </c>
      <c r="C80" s="701">
        <v>1564.604</v>
      </c>
      <c r="D80" s="702">
        <v>-96.744187759956006</v>
      </c>
      <c r="E80" s="703">
        <v>0.94176766286900004</v>
      </c>
      <c r="F80" s="701">
        <v>1713.9535790561999</v>
      </c>
      <c r="G80" s="702">
        <v>1428.2946492135</v>
      </c>
      <c r="H80" s="704">
        <v>133.441</v>
      </c>
      <c r="I80" s="701">
        <v>1263.797</v>
      </c>
      <c r="J80" s="702">
        <v>-164.497649213503</v>
      </c>
      <c r="K80" s="705">
        <v>0.737357776455</v>
      </c>
    </row>
    <row r="81" spans="1:11" ht="14.45" customHeight="1" thickBot="1" x14ac:dyDescent="0.25">
      <c r="A81" s="724" t="s">
        <v>406</v>
      </c>
      <c r="B81" s="706">
        <v>13125.393575857801</v>
      </c>
      <c r="C81" s="706">
        <v>8793.6982500000104</v>
      </c>
      <c r="D81" s="707">
        <v>-4331.6953258578096</v>
      </c>
      <c r="E81" s="713">
        <v>0.66997596675299997</v>
      </c>
      <c r="F81" s="706">
        <v>8936.0213023121596</v>
      </c>
      <c r="G81" s="707">
        <v>7446.6844185934697</v>
      </c>
      <c r="H81" s="709">
        <v>594.02669000000003</v>
      </c>
      <c r="I81" s="706">
        <v>9776.1595299999899</v>
      </c>
      <c r="J81" s="707">
        <v>2329.4751114065202</v>
      </c>
      <c r="K81" s="714">
        <v>1.0940170350159999</v>
      </c>
    </row>
    <row r="82" spans="1:11" ht="14.45" customHeight="1" thickBot="1" x14ac:dyDescent="0.25">
      <c r="A82" s="721" t="s">
        <v>45</v>
      </c>
      <c r="B82" s="701">
        <v>6918.7665245727503</v>
      </c>
      <c r="C82" s="701">
        <v>3287.2979799999998</v>
      </c>
      <c r="D82" s="702">
        <v>-3631.46854457274</v>
      </c>
      <c r="E82" s="703">
        <v>0.47512775121400003</v>
      </c>
      <c r="F82" s="701">
        <v>3093.16862328042</v>
      </c>
      <c r="G82" s="702">
        <v>2577.6405194003501</v>
      </c>
      <c r="H82" s="704">
        <v>86.173789999999997</v>
      </c>
      <c r="I82" s="701">
        <v>4274.30824999999</v>
      </c>
      <c r="J82" s="702">
        <v>1696.66773059964</v>
      </c>
      <c r="K82" s="705">
        <v>1.381854263563</v>
      </c>
    </row>
    <row r="83" spans="1:11" ht="14.45" customHeight="1" thickBot="1" x14ac:dyDescent="0.25">
      <c r="A83" s="725" t="s">
        <v>407</v>
      </c>
      <c r="B83" s="701">
        <v>6918.7665245727503</v>
      </c>
      <c r="C83" s="701">
        <v>3287.2979799999998</v>
      </c>
      <c r="D83" s="702">
        <v>-3631.46854457274</v>
      </c>
      <c r="E83" s="703">
        <v>0.47512775121400003</v>
      </c>
      <c r="F83" s="701">
        <v>3093.16862328042</v>
      </c>
      <c r="G83" s="702">
        <v>2577.6405194003501</v>
      </c>
      <c r="H83" s="704">
        <v>86.173789999999997</v>
      </c>
      <c r="I83" s="701">
        <v>4274.30824999999</v>
      </c>
      <c r="J83" s="702">
        <v>1696.66773059964</v>
      </c>
      <c r="K83" s="705">
        <v>1.381854263563</v>
      </c>
    </row>
    <row r="84" spans="1:11" ht="14.45" customHeight="1" thickBot="1" x14ac:dyDescent="0.25">
      <c r="A84" s="723" t="s">
        <v>408</v>
      </c>
      <c r="B84" s="701">
        <v>6683.0903049560402</v>
      </c>
      <c r="C84" s="701">
        <v>2855.6571100000001</v>
      </c>
      <c r="D84" s="702">
        <v>-3827.4331949560401</v>
      </c>
      <c r="E84" s="703">
        <v>0.42729590349500002</v>
      </c>
      <c r="F84" s="701">
        <v>2560.3181193012201</v>
      </c>
      <c r="G84" s="702">
        <v>2133.59843275102</v>
      </c>
      <c r="H84" s="704">
        <v>11.892530000000001</v>
      </c>
      <c r="I84" s="701">
        <v>3824.8534199999899</v>
      </c>
      <c r="J84" s="702">
        <v>1691.2549872489799</v>
      </c>
      <c r="K84" s="705">
        <v>1.49389772746</v>
      </c>
    </row>
    <row r="85" spans="1:11" ht="14.45" customHeight="1" thickBot="1" x14ac:dyDescent="0.25">
      <c r="A85" s="723" t="s">
        <v>409</v>
      </c>
      <c r="B85" s="701">
        <v>18.439981665447998</v>
      </c>
      <c r="C85" s="701">
        <v>3.548</v>
      </c>
      <c r="D85" s="702">
        <v>-14.891981665448</v>
      </c>
      <c r="E85" s="703">
        <v>0.19240800041799999</v>
      </c>
      <c r="F85" s="701">
        <v>7.163544704844</v>
      </c>
      <c r="G85" s="702">
        <v>5.9696205873699997</v>
      </c>
      <c r="H85" s="704">
        <v>0</v>
      </c>
      <c r="I85" s="701">
        <v>11.919</v>
      </c>
      <c r="J85" s="702">
        <v>5.9493794126289998</v>
      </c>
      <c r="K85" s="705">
        <v>1.6638410858149999</v>
      </c>
    </row>
    <row r="86" spans="1:11" ht="14.45" customHeight="1" thickBot="1" x14ac:dyDescent="0.25">
      <c r="A86" s="723" t="s">
        <v>410</v>
      </c>
      <c r="B86" s="701">
        <v>28.321758154247998</v>
      </c>
      <c r="C86" s="701">
        <v>132.56068999999999</v>
      </c>
      <c r="D86" s="702">
        <v>104.23893184575201</v>
      </c>
      <c r="E86" s="703">
        <v>4.6805247498420002</v>
      </c>
      <c r="F86" s="701">
        <v>5.0046137212569999</v>
      </c>
      <c r="G86" s="702">
        <v>4.1705114343809999</v>
      </c>
      <c r="H86" s="704">
        <v>51.271329999999999</v>
      </c>
      <c r="I86" s="701">
        <v>98.558499999999995</v>
      </c>
      <c r="J86" s="702">
        <v>94.387988565618002</v>
      </c>
      <c r="K86" s="705">
        <v>19.693527910328999</v>
      </c>
    </row>
    <row r="87" spans="1:11" ht="14.45" customHeight="1" thickBot="1" x14ac:dyDescent="0.25">
      <c r="A87" s="723" t="s">
        <v>411</v>
      </c>
      <c r="B87" s="701">
        <v>69.431041817891</v>
      </c>
      <c r="C87" s="701">
        <v>164.957500000001</v>
      </c>
      <c r="D87" s="702">
        <v>95.526458182108001</v>
      </c>
      <c r="E87" s="703">
        <v>2.375846533207</v>
      </c>
      <c r="F87" s="701">
        <v>261.542446835053</v>
      </c>
      <c r="G87" s="702">
        <v>217.95203902921099</v>
      </c>
      <c r="H87" s="704">
        <v>2.5409999999999999</v>
      </c>
      <c r="I87" s="701">
        <v>177.15948</v>
      </c>
      <c r="J87" s="702">
        <v>-40.792559029209997</v>
      </c>
      <c r="K87" s="705">
        <v>0.67736416074600003</v>
      </c>
    </row>
    <row r="88" spans="1:11" ht="14.45" customHeight="1" thickBot="1" x14ac:dyDescent="0.25">
      <c r="A88" s="723" t="s">
        <v>412</v>
      </c>
      <c r="B88" s="701">
        <v>109.81887715015699</v>
      </c>
      <c r="C88" s="701">
        <v>130.57468</v>
      </c>
      <c r="D88" s="702">
        <v>20.755802849841999</v>
      </c>
      <c r="E88" s="703">
        <v>1.1890003193300001</v>
      </c>
      <c r="F88" s="701">
        <v>133.85754479099799</v>
      </c>
      <c r="G88" s="702">
        <v>111.54795399249799</v>
      </c>
      <c r="H88" s="704">
        <v>8.5794700000000006</v>
      </c>
      <c r="I88" s="701">
        <v>144.13490999999999</v>
      </c>
      <c r="J88" s="702">
        <v>32.586956007501001</v>
      </c>
      <c r="K88" s="705">
        <v>1.076778378275</v>
      </c>
    </row>
    <row r="89" spans="1:11" ht="14.45" customHeight="1" thickBot="1" x14ac:dyDescent="0.25">
      <c r="A89" s="723" t="s">
        <v>413</v>
      </c>
      <c r="B89" s="701">
        <v>9.6645608289599991</v>
      </c>
      <c r="C89" s="701">
        <v>0</v>
      </c>
      <c r="D89" s="702">
        <v>-9.6645608289599991</v>
      </c>
      <c r="E89" s="703">
        <v>0</v>
      </c>
      <c r="F89" s="701">
        <v>0</v>
      </c>
      <c r="G89" s="702">
        <v>0</v>
      </c>
      <c r="H89" s="704">
        <v>7.0119499999999997</v>
      </c>
      <c r="I89" s="701">
        <v>12.805429999999999</v>
      </c>
      <c r="J89" s="702">
        <v>12.805429999999999</v>
      </c>
      <c r="K89" s="712" t="s">
        <v>343</v>
      </c>
    </row>
    <row r="90" spans="1:11" ht="14.45" customHeight="1" thickBot="1" x14ac:dyDescent="0.2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26.737154391009</v>
      </c>
      <c r="G90" s="702">
        <v>22.280961992508001</v>
      </c>
      <c r="H90" s="704">
        <v>0</v>
      </c>
      <c r="I90" s="701">
        <v>0</v>
      </c>
      <c r="J90" s="702">
        <v>-22.280961992508001</v>
      </c>
      <c r="K90" s="705">
        <v>0</v>
      </c>
    </row>
    <row r="91" spans="1:11" ht="14.45" customHeight="1" thickBot="1" x14ac:dyDescent="0.25">
      <c r="A91" s="723" t="s">
        <v>415</v>
      </c>
      <c r="B91" s="701">
        <v>0</v>
      </c>
      <c r="C91" s="701">
        <v>0</v>
      </c>
      <c r="D91" s="702">
        <v>0</v>
      </c>
      <c r="E91" s="703">
        <v>1</v>
      </c>
      <c r="F91" s="701">
        <v>74.411681282317005</v>
      </c>
      <c r="G91" s="702">
        <v>62.009734401930999</v>
      </c>
      <c r="H91" s="704">
        <v>0</v>
      </c>
      <c r="I91" s="701">
        <v>0</v>
      </c>
      <c r="J91" s="702">
        <v>-62.009734401930999</v>
      </c>
      <c r="K91" s="705">
        <v>0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24.133518253723999</v>
      </c>
      <c r="G92" s="702">
        <v>20.111265211437001</v>
      </c>
      <c r="H92" s="704">
        <v>4.87751</v>
      </c>
      <c r="I92" s="701">
        <v>4.87751</v>
      </c>
      <c r="J92" s="702">
        <v>-15.233755211437</v>
      </c>
      <c r="K92" s="705">
        <v>0.202105219335</v>
      </c>
    </row>
    <row r="93" spans="1:11" ht="14.45" customHeight="1" thickBot="1" x14ac:dyDescent="0.25">
      <c r="A93" s="726" t="s">
        <v>46</v>
      </c>
      <c r="B93" s="706">
        <v>0</v>
      </c>
      <c r="C93" s="706">
        <v>103.05200000000001</v>
      </c>
      <c r="D93" s="707">
        <v>103.05200000000001</v>
      </c>
      <c r="E93" s="708" t="s">
        <v>329</v>
      </c>
      <c r="F93" s="706">
        <v>0</v>
      </c>
      <c r="G93" s="707">
        <v>0</v>
      </c>
      <c r="H93" s="709">
        <v>4.7480000000000002</v>
      </c>
      <c r="I93" s="706">
        <v>54.245999999999</v>
      </c>
      <c r="J93" s="707">
        <v>54.245999999999</v>
      </c>
      <c r="K93" s="710" t="s">
        <v>329</v>
      </c>
    </row>
    <row r="94" spans="1:11" ht="14.45" customHeight="1" thickBot="1" x14ac:dyDescent="0.25">
      <c r="A94" s="722" t="s">
        <v>417</v>
      </c>
      <c r="B94" s="706">
        <v>0</v>
      </c>
      <c r="C94" s="706">
        <v>103.05200000000001</v>
      </c>
      <c r="D94" s="707">
        <v>103.05200000000001</v>
      </c>
      <c r="E94" s="708" t="s">
        <v>329</v>
      </c>
      <c r="F94" s="706">
        <v>0</v>
      </c>
      <c r="G94" s="707">
        <v>0</v>
      </c>
      <c r="H94" s="709">
        <v>4.7480000000000002</v>
      </c>
      <c r="I94" s="706">
        <v>54.245999999999</v>
      </c>
      <c r="J94" s="707">
        <v>54.245999999999</v>
      </c>
      <c r="K94" s="710" t="s">
        <v>329</v>
      </c>
    </row>
    <row r="95" spans="1:11" ht="14.45" customHeight="1" thickBot="1" x14ac:dyDescent="0.25">
      <c r="A95" s="723" t="s">
        <v>418</v>
      </c>
      <c r="B95" s="701">
        <v>0</v>
      </c>
      <c r="C95" s="701">
        <v>102.30200000000001</v>
      </c>
      <c r="D95" s="702">
        <v>102.30200000000001</v>
      </c>
      <c r="E95" s="711" t="s">
        <v>329</v>
      </c>
      <c r="F95" s="701">
        <v>0</v>
      </c>
      <c r="G95" s="702">
        <v>0</v>
      </c>
      <c r="H95" s="704">
        <v>4.7480000000000002</v>
      </c>
      <c r="I95" s="701">
        <v>54.245999999999</v>
      </c>
      <c r="J95" s="702">
        <v>54.245999999999</v>
      </c>
      <c r="K95" s="712" t="s">
        <v>329</v>
      </c>
    </row>
    <row r="96" spans="1:11" ht="14.45" customHeight="1" thickBot="1" x14ac:dyDescent="0.25">
      <c r="A96" s="723" t="s">
        <v>419</v>
      </c>
      <c r="B96" s="701">
        <v>0</v>
      </c>
      <c r="C96" s="701">
        <v>0.75</v>
      </c>
      <c r="D96" s="702">
        <v>0.75</v>
      </c>
      <c r="E96" s="711" t="s">
        <v>329</v>
      </c>
      <c r="F96" s="701">
        <v>0</v>
      </c>
      <c r="G96" s="702">
        <v>0</v>
      </c>
      <c r="H96" s="704">
        <v>0</v>
      </c>
      <c r="I96" s="701">
        <v>0</v>
      </c>
      <c r="J96" s="702">
        <v>0</v>
      </c>
      <c r="K96" s="712" t="s">
        <v>329</v>
      </c>
    </row>
    <row r="97" spans="1:11" ht="14.45" customHeight="1" thickBot="1" x14ac:dyDescent="0.25">
      <c r="A97" s="721" t="s">
        <v>47</v>
      </c>
      <c r="B97" s="701">
        <v>6206.6270512850797</v>
      </c>
      <c r="C97" s="701">
        <v>5403.3482700000104</v>
      </c>
      <c r="D97" s="702">
        <v>-803.278781285072</v>
      </c>
      <c r="E97" s="703">
        <v>0.87057724354099997</v>
      </c>
      <c r="F97" s="701">
        <v>5842.8526790317301</v>
      </c>
      <c r="G97" s="702">
        <v>4869.0438991931096</v>
      </c>
      <c r="H97" s="704">
        <v>503.10489999999999</v>
      </c>
      <c r="I97" s="701">
        <v>5447.6052799999998</v>
      </c>
      <c r="J97" s="702">
        <v>578.56138080688504</v>
      </c>
      <c r="K97" s="705">
        <v>0.93235369420600001</v>
      </c>
    </row>
    <row r="98" spans="1:11" ht="14.45" customHeight="1" thickBot="1" x14ac:dyDescent="0.25">
      <c r="A98" s="722" t="s">
        <v>420</v>
      </c>
      <c r="B98" s="706">
        <v>113.16943480905</v>
      </c>
      <c r="C98" s="706">
        <v>117.68138</v>
      </c>
      <c r="D98" s="707">
        <v>4.5119451909499997</v>
      </c>
      <c r="E98" s="713">
        <v>1.0398689380970001</v>
      </c>
      <c r="F98" s="706">
        <v>115.650292126895</v>
      </c>
      <c r="G98" s="707">
        <v>96.375243439079</v>
      </c>
      <c r="H98" s="709">
        <v>9.0769400000000005</v>
      </c>
      <c r="I98" s="706">
        <v>95.095569999999</v>
      </c>
      <c r="J98" s="707">
        <v>-1.2796734390790001</v>
      </c>
      <c r="K98" s="714">
        <v>0.822268307767</v>
      </c>
    </row>
    <row r="99" spans="1:11" ht="14.45" customHeight="1" thickBot="1" x14ac:dyDescent="0.25">
      <c r="A99" s="723" t="s">
        <v>421</v>
      </c>
      <c r="B99" s="701">
        <v>65.154019872248</v>
      </c>
      <c r="C99" s="701">
        <v>75.960099999999997</v>
      </c>
      <c r="D99" s="702">
        <v>10.806080127752001</v>
      </c>
      <c r="E99" s="703">
        <v>1.165854388554</v>
      </c>
      <c r="F99" s="701">
        <v>73.759191046146995</v>
      </c>
      <c r="G99" s="702">
        <v>61.465992538456</v>
      </c>
      <c r="H99" s="704">
        <v>5.4451000000000001</v>
      </c>
      <c r="I99" s="701">
        <v>49.875900000000001</v>
      </c>
      <c r="J99" s="702">
        <v>-11.590092538456</v>
      </c>
      <c r="K99" s="705">
        <v>0.67619911895100004</v>
      </c>
    </row>
    <row r="100" spans="1:11" ht="14.45" customHeight="1" thickBot="1" x14ac:dyDescent="0.25">
      <c r="A100" s="723" t="s">
        <v>422</v>
      </c>
      <c r="B100" s="701">
        <v>48.015414936801001</v>
      </c>
      <c r="C100" s="701">
        <v>41.72128</v>
      </c>
      <c r="D100" s="702">
        <v>-6.294134936801</v>
      </c>
      <c r="E100" s="703">
        <v>0.86891428627400003</v>
      </c>
      <c r="F100" s="701">
        <v>41.891101080745997</v>
      </c>
      <c r="G100" s="702">
        <v>34.909250900621998</v>
      </c>
      <c r="H100" s="704">
        <v>3.63184</v>
      </c>
      <c r="I100" s="701">
        <v>45.219670000000001</v>
      </c>
      <c r="J100" s="702">
        <v>10.310419099377</v>
      </c>
      <c r="K100" s="705">
        <v>1.0794576612539999</v>
      </c>
    </row>
    <row r="101" spans="1:11" ht="14.45" customHeight="1" thickBot="1" x14ac:dyDescent="0.25">
      <c r="A101" s="722" t="s">
        <v>423</v>
      </c>
      <c r="B101" s="706">
        <v>97.575827341391999</v>
      </c>
      <c r="C101" s="706">
        <v>90.75582</v>
      </c>
      <c r="D101" s="707">
        <v>-6.8200073413920004</v>
      </c>
      <c r="E101" s="713">
        <v>0.930105564798</v>
      </c>
      <c r="F101" s="706">
        <v>97.721372889193006</v>
      </c>
      <c r="G101" s="707">
        <v>81.434477407659998</v>
      </c>
      <c r="H101" s="709">
        <v>15.84577</v>
      </c>
      <c r="I101" s="706">
        <v>91.564160000000001</v>
      </c>
      <c r="J101" s="707">
        <v>10.129682592339</v>
      </c>
      <c r="K101" s="714">
        <v>0.93699215732200003</v>
      </c>
    </row>
    <row r="102" spans="1:11" ht="14.45" customHeight="1" thickBot="1" x14ac:dyDescent="0.25">
      <c r="A102" s="723" t="s">
        <v>424</v>
      </c>
      <c r="B102" s="701">
        <v>57.498591549295</v>
      </c>
      <c r="C102" s="701">
        <v>61.56</v>
      </c>
      <c r="D102" s="702">
        <v>4.0614084507039996</v>
      </c>
      <c r="E102" s="703">
        <v>1.070634920634</v>
      </c>
      <c r="F102" s="701">
        <v>66.999999999999005</v>
      </c>
      <c r="G102" s="702">
        <v>55.833333333332</v>
      </c>
      <c r="H102" s="704">
        <v>17.414999999999999</v>
      </c>
      <c r="I102" s="701">
        <v>66.42</v>
      </c>
      <c r="J102" s="702">
        <v>10.586666666667</v>
      </c>
      <c r="K102" s="705">
        <v>0.99134328358199997</v>
      </c>
    </row>
    <row r="103" spans="1:11" ht="14.45" customHeight="1" thickBot="1" x14ac:dyDescent="0.25">
      <c r="A103" s="723" t="s">
        <v>425</v>
      </c>
      <c r="B103" s="701">
        <v>40.077235792095998</v>
      </c>
      <c r="C103" s="701">
        <v>29.195820000000001</v>
      </c>
      <c r="D103" s="702">
        <v>-10.881415792096</v>
      </c>
      <c r="E103" s="703">
        <v>0.72848886463700002</v>
      </c>
      <c r="F103" s="701">
        <v>30.721372889194001</v>
      </c>
      <c r="G103" s="702">
        <v>25.601144074328001</v>
      </c>
      <c r="H103" s="704">
        <v>-1.5692299999999999</v>
      </c>
      <c r="I103" s="701">
        <v>25.144159999999999</v>
      </c>
      <c r="J103" s="702">
        <v>-0.45698407432799998</v>
      </c>
      <c r="K103" s="705">
        <v>0.81845821443800004</v>
      </c>
    </row>
    <row r="104" spans="1:11" ht="14.45" customHeight="1" thickBot="1" x14ac:dyDescent="0.25">
      <c r="A104" s="722" t="s">
        <v>426</v>
      </c>
      <c r="B104" s="706">
        <v>1550.2925516672201</v>
      </c>
      <c r="C104" s="706">
        <v>1431.97669</v>
      </c>
      <c r="D104" s="707">
        <v>-118.315861667213</v>
      </c>
      <c r="E104" s="713">
        <v>0.92368159058699995</v>
      </c>
      <c r="F104" s="706">
        <v>1461.64096103526</v>
      </c>
      <c r="G104" s="707">
        <v>1218.03413419605</v>
      </c>
      <c r="H104" s="709">
        <v>232.62903</v>
      </c>
      <c r="I104" s="706">
        <v>1702.6480100000001</v>
      </c>
      <c r="J104" s="707">
        <v>484.613875803952</v>
      </c>
      <c r="K104" s="714">
        <v>1.1648879960189999</v>
      </c>
    </row>
    <row r="105" spans="1:11" ht="14.45" customHeight="1" thickBot="1" x14ac:dyDescent="0.25">
      <c r="A105" s="723" t="s">
        <v>427</v>
      </c>
      <c r="B105" s="701">
        <v>1325.6127738934399</v>
      </c>
      <c r="C105" s="701">
        <v>1196.8511599999999</v>
      </c>
      <c r="D105" s="702">
        <v>-128.76161389344199</v>
      </c>
      <c r="E105" s="703">
        <v>0.90286634496100004</v>
      </c>
      <c r="F105" s="701">
        <v>1245.7375085516901</v>
      </c>
      <c r="G105" s="702">
        <v>1038.1145904597499</v>
      </c>
      <c r="H105" s="704">
        <v>108.79042</v>
      </c>
      <c r="I105" s="701">
        <v>1061.5602200000001</v>
      </c>
      <c r="J105" s="702">
        <v>23.445629540253002</v>
      </c>
      <c r="K105" s="705">
        <v>0.85215401536199997</v>
      </c>
    </row>
    <row r="106" spans="1:11" ht="14.45" customHeight="1" thickBot="1" x14ac:dyDescent="0.25">
      <c r="A106" s="723" t="s">
        <v>428</v>
      </c>
      <c r="B106" s="701">
        <v>5.976330738073</v>
      </c>
      <c r="C106" s="701">
        <v>27.19736</v>
      </c>
      <c r="D106" s="702">
        <v>21.221029261925999</v>
      </c>
      <c r="E106" s="703">
        <v>4.5508458604420001</v>
      </c>
      <c r="F106" s="701">
        <v>0</v>
      </c>
      <c r="G106" s="702">
        <v>0</v>
      </c>
      <c r="H106" s="704">
        <v>1.0164</v>
      </c>
      <c r="I106" s="701">
        <v>10.164</v>
      </c>
      <c r="J106" s="702">
        <v>10.164</v>
      </c>
      <c r="K106" s="712" t="s">
        <v>329</v>
      </c>
    </row>
    <row r="107" spans="1:11" ht="14.45" customHeight="1" thickBot="1" x14ac:dyDescent="0.25">
      <c r="A107" s="723" t="s">
        <v>429</v>
      </c>
      <c r="B107" s="701">
        <v>0.99009900989999999</v>
      </c>
      <c r="C107" s="701">
        <v>0.60399999999999998</v>
      </c>
      <c r="D107" s="702">
        <v>-0.38609900990000001</v>
      </c>
      <c r="E107" s="703">
        <v>0.61004000000000003</v>
      </c>
      <c r="F107" s="701">
        <v>0.59214583257700004</v>
      </c>
      <c r="G107" s="702">
        <v>0.49345486048100001</v>
      </c>
      <c r="H107" s="704">
        <v>0</v>
      </c>
      <c r="I107" s="701">
        <v>0.72599999999999998</v>
      </c>
      <c r="J107" s="702">
        <v>0.23254513951799999</v>
      </c>
      <c r="K107" s="705">
        <v>1.2260493278139999</v>
      </c>
    </row>
    <row r="108" spans="1:11" ht="14.45" customHeight="1" thickBot="1" x14ac:dyDescent="0.25">
      <c r="A108" s="723" t="s">
        <v>430</v>
      </c>
      <c r="B108" s="701">
        <v>217.71334802579599</v>
      </c>
      <c r="C108" s="701">
        <v>207.32417000000001</v>
      </c>
      <c r="D108" s="702">
        <v>-10.389178025794999</v>
      </c>
      <c r="E108" s="703">
        <v>0.95228047283200001</v>
      </c>
      <c r="F108" s="701">
        <v>215.311306650983</v>
      </c>
      <c r="G108" s="702">
        <v>179.426088875819</v>
      </c>
      <c r="H108" s="704">
        <v>23.904990000000002</v>
      </c>
      <c r="I108" s="701">
        <v>192.58789999999999</v>
      </c>
      <c r="J108" s="702">
        <v>13.16181112418</v>
      </c>
      <c r="K108" s="705">
        <v>0.89446254818399995</v>
      </c>
    </row>
    <row r="109" spans="1:11" ht="14.45" customHeight="1" thickBot="1" x14ac:dyDescent="0.25">
      <c r="A109" s="723" t="s">
        <v>431</v>
      </c>
      <c r="B109" s="701">
        <v>0</v>
      </c>
      <c r="C109" s="701">
        <v>0</v>
      </c>
      <c r="D109" s="702">
        <v>0</v>
      </c>
      <c r="E109" s="703">
        <v>1</v>
      </c>
      <c r="F109" s="701">
        <v>0</v>
      </c>
      <c r="G109" s="702">
        <v>0</v>
      </c>
      <c r="H109" s="704">
        <v>98.91722</v>
      </c>
      <c r="I109" s="701">
        <v>437.60989000000001</v>
      </c>
      <c r="J109" s="702">
        <v>437.60989000000001</v>
      </c>
      <c r="K109" s="712" t="s">
        <v>343</v>
      </c>
    </row>
    <row r="110" spans="1:11" ht="14.45" customHeight="1" thickBot="1" x14ac:dyDescent="0.25">
      <c r="A110" s="722" t="s">
        <v>432</v>
      </c>
      <c r="B110" s="706">
        <v>4444.0964247557004</v>
      </c>
      <c r="C110" s="706">
        <v>3762.9343800000102</v>
      </c>
      <c r="D110" s="707">
        <v>-681.16204475569498</v>
      </c>
      <c r="E110" s="713">
        <v>0.84672653793800001</v>
      </c>
      <c r="F110" s="706">
        <v>4167.8400529803903</v>
      </c>
      <c r="G110" s="707">
        <v>3473.2000441503301</v>
      </c>
      <c r="H110" s="709">
        <v>245.55315999999999</v>
      </c>
      <c r="I110" s="706">
        <v>3489.5162999999998</v>
      </c>
      <c r="J110" s="707">
        <v>16.316255849672</v>
      </c>
      <c r="K110" s="714">
        <v>0.83724813227999995</v>
      </c>
    </row>
    <row r="111" spans="1:11" ht="14.45" customHeight="1" thickBot="1" x14ac:dyDescent="0.25">
      <c r="A111" s="723" t="s">
        <v>433</v>
      </c>
      <c r="B111" s="701">
        <v>0</v>
      </c>
      <c r="C111" s="701">
        <v>2.1</v>
      </c>
      <c r="D111" s="702">
        <v>2.1</v>
      </c>
      <c r="E111" s="711" t="s">
        <v>343</v>
      </c>
      <c r="F111" s="701">
        <v>1.6799897856620001</v>
      </c>
      <c r="G111" s="702">
        <v>1.399991488051</v>
      </c>
      <c r="H111" s="704">
        <v>27.248999999999999</v>
      </c>
      <c r="I111" s="701">
        <v>69.736999999999</v>
      </c>
      <c r="J111" s="702">
        <v>68.337008511948</v>
      </c>
      <c r="K111" s="705">
        <v>41.510371429141998</v>
      </c>
    </row>
    <row r="112" spans="1:11" ht="14.45" customHeight="1" thickBot="1" x14ac:dyDescent="0.25">
      <c r="A112" s="723" t="s">
        <v>434</v>
      </c>
      <c r="B112" s="701">
        <v>2511.3819169069802</v>
      </c>
      <c r="C112" s="701">
        <v>1470.2209800000001</v>
      </c>
      <c r="D112" s="702">
        <v>-1041.1609369069799</v>
      </c>
      <c r="E112" s="703">
        <v>0.58542309717999996</v>
      </c>
      <c r="F112" s="701">
        <v>1665.77799376138</v>
      </c>
      <c r="G112" s="702">
        <v>1388.1483281344799</v>
      </c>
      <c r="H112" s="704">
        <v>62.831189999999999</v>
      </c>
      <c r="I112" s="701">
        <v>1783.0320999999999</v>
      </c>
      <c r="J112" s="702">
        <v>394.883771865516</v>
      </c>
      <c r="K112" s="705">
        <v>1.070389995952</v>
      </c>
    </row>
    <row r="113" spans="1:11" ht="14.45" customHeight="1" thickBot="1" x14ac:dyDescent="0.25">
      <c r="A113" s="723" t="s">
        <v>435</v>
      </c>
      <c r="B113" s="701">
        <v>45.016457852606997</v>
      </c>
      <c r="C113" s="701">
        <v>19.1723</v>
      </c>
      <c r="D113" s="702">
        <v>-25.844157852607001</v>
      </c>
      <c r="E113" s="703">
        <v>0.42589534837999998</v>
      </c>
      <c r="F113" s="701">
        <v>18</v>
      </c>
      <c r="G113" s="702">
        <v>15</v>
      </c>
      <c r="H113" s="704">
        <v>5.4892899999999996</v>
      </c>
      <c r="I113" s="701">
        <v>12.12649</v>
      </c>
      <c r="J113" s="702">
        <v>-2.87351</v>
      </c>
      <c r="K113" s="705">
        <v>0.67369388888799997</v>
      </c>
    </row>
    <row r="114" spans="1:11" ht="14.45" customHeight="1" thickBot="1" x14ac:dyDescent="0.25">
      <c r="A114" s="723" t="s">
        <v>436</v>
      </c>
      <c r="B114" s="701">
        <v>113.50717712621</v>
      </c>
      <c r="C114" s="701">
        <v>16.770579999999999</v>
      </c>
      <c r="D114" s="702">
        <v>-96.73659712621</v>
      </c>
      <c r="E114" s="703">
        <v>0.147749071244</v>
      </c>
      <c r="F114" s="701">
        <v>16.521005397741</v>
      </c>
      <c r="G114" s="702">
        <v>13.767504498118001</v>
      </c>
      <c r="H114" s="704">
        <v>0</v>
      </c>
      <c r="I114" s="701">
        <v>98.750859999998994</v>
      </c>
      <c r="J114" s="702">
        <v>84.983355501880993</v>
      </c>
      <c r="K114" s="705">
        <v>5.9772911891599998</v>
      </c>
    </row>
    <row r="115" spans="1:11" ht="14.45" customHeight="1" thickBot="1" x14ac:dyDescent="0.25">
      <c r="A115" s="723" t="s">
        <v>437</v>
      </c>
      <c r="B115" s="701">
        <v>1774.1908728699</v>
      </c>
      <c r="C115" s="701">
        <v>2254.6705200000001</v>
      </c>
      <c r="D115" s="702">
        <v>480.47964713010202</v>
      </c>
      <c r="E115" s="703">
        <v>1.270816209505</v>
      </c>
      <c r="F115" s="701">
        <v>2465.8610640356101</v>
      </c>
      <c r="G115" s="702">
        <v>2054.8842200296699</v>
      </c>
      <c r="H115" s="704">
        <v>149.98367999999999</v>
      </c>
      <c r="I115" s="701">
        <v>1525.86985</v>
      </c>
      <c r="J115" s="702">
        <v>-529.01437002967396</v>
      </c>
      <c r="K115" s="705">
        <v>0.61879798187099999</v>
      </c>
    </row>
    <row r="116" spans="1:11" ht="14.45" customHeight="1" thickBot="1" x14ac:dyDescent="0.25">
      <c r="A116" s="722" t="s">
        <v>438</v>
      </c>
      <c r="B116" s="706">
        <v>1.4928127117200001</v>
      </c>
      <c r="C116" s="706">
        <v>0</v>
      </c>
      <c r="D116" s="707">
        <v>-1.4928127117200001</v>
      </c>
      <c r="E116" s="713">
        <v>0</v>
      </c>
      <c r="F116" s="706">
        <v>0</v>
      </c>
      <c r="G116" s="707">
        <v>0</v>
      </c>
      <c r="H116" s="709">
        <v>0</v>
      </c>
      <c r="I116" s="706">
        <v>0</v>
      </c>
      <c r="J116" s="707">
        <v>0</v>
      </c>
      <c r="K116" s="714">
        <v>10</v>
      </c>
    </row>
    <row r="117" spans="1:11" ht="14.45" customHeight="1" thickBot="1" x14ac:dyDescent="0.25">
      <c r="A117" s="723" t="s">
        <v>439</v>
      </c>
      <c r="B117" s="701">
        <v>1.4928127117200001</v>
      </c>
      <c r="C117" s="701">
        <v>0</v>
      </c>
      <c r="D117" s="702">
        <v>-1.4928127117200001</v>
      </c>
      <c r="E117" s="703">
        <v>0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05">
        <v>10</v>
      </c>
    </row>
    <row r="118" spans="1:11" ht="14.45" customHeight="1" thickBot="1" x14ac:dyDescent="0.25">
      <c r="A118" s="722" t="s">
        <v>440</v>
      </c>
      <c r="B118" s="706">
        <v>0</v>
      </c>
      <c r="C118" s="706">
        <v>0</v>
      </c>
      <c r="D118" s="707">
        <v>0</v>
      </c>
      <c r="E118" s="713">
        <v>1</v>
      </c>
      <c r="F118" s="706">
        <v>0</v>
      </c>
      <c r="G118" s="707">
        <v>0</v>
      </c>
      <c r="H118" s="709">
        <v>0</v>
      </c>
      <c r="I118" s="706">
        <v>68.781239999999002</v>
      </c>
      <c r="J118" s="707">
        <v>68.781239999999002</v>
      </c>
      <c r="K118" s="710" t="s">
        <v>343</v>
      </c>
    </row>
    <row r="119" spans="1:11" ht="14.45" customHeight="1" thickBot="1" x14ac:dyDescent="0.25">
      <c r="A119" s="723" t="s">
        <v>441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0</v>
      </c>
      <c r="I119" s="701">
        <v>68.781239999999002</v>
      </c>
      <c r="J119" s="702">
        <v>68.781239999999002</v>
      </c>
      <c r="K119" s="712" t="s">
        <v>343</v>
      </c>
    </row>
    <row r="120" spans="1:11" ht="14.45" customHeight="1" thickBot="1" x14ac:dyDescent="0.25">
      <c r="A120" s="720" t="s">
        <v>48</v>
      </c>
      <c r="B120" s="701">
        <v>67112.212263634501</v>
      </c>
      <c r="C120" s="701">
        <v>76282.881720000107</v>
      </c>
      <c r="D120" s="702">
        <v>9170.6694563655892</v>
      </c>
      <c r="E120" s="703">
        <v>1.136646806103</v>
      </c>
      <c r="F120" s="701">
        <v>82240.475758000102</v>
      </c>
      <c r="G120" s="702">
        <v>68533.729798333399</v>
      </c>
      <c r="H120" s="704">
        <v>6689.8085600000004</v>
      </c>
      <c r="I120" s="701">
        <v>68576.300199999998</v>
      </c>
      <c r="J120" s="702">
        <v>42.570401666555</v>
      </c>
      <c r="K120" s="705">
        <v>0.83385096654500002</v>
      </c>
    </row>
    <row r="121" spans="1:11" ht="14.45" customHeight="1" thickBot="1" x14ac:dyDescent="0.25">
      <c r="A121" s="726" t="s">
        <v>442</v>
      </c>
      <c r="B121" s="706">
        <v>49435.4922636345</v>
      </c>
      <c r="C121" s="706">
        <v>56248.053420000098</v>
      </c>
      <c r="D121" s="707">
        <v>6812.5611563655602</v>
      </c>
      <c r="E121" s="713">
        <v>1.1378070864550001</v>
      </c>
      <c r="F121" s="706">
        <v>59024.210000000101</v>
      </c>
      <c r="G121" s="707">
        <v>49186.841666666798</v>
      </c>
      <c r="H121" s="709">
        <v>4934.7299999999996</v>
      </c>
      <c r="I121" s="706">
        <v>50506.076000000001</v>
      </c>
      <c r="J121" s="707">
        <v>1319.2343333332001</v>
      </c>
      <c r="K121" s="714">
        <v>0.85568406591099999</v>
      </c>
    </row>
    <row r="122" spans="1:11" ht="14.45" customHeight="1" thickBot="1" x14ac:dyDescent="0.25">
      <c r="A122" s="722" t="s">
        <v>443</v>
      </c>
      <c r="B122" s="706">
        <v>49101.999999999804</v>
      </c>
      <c r="C122" s="706">
        <v>55857.2250000001</v>
      </c>
      <c r="D122" s="707">
        <v>6755.2250000002396</v>
      </c>
      <c r="E122" s="713">
        <v>1.137575353346</v>
      </c>
      <c r="F122" s="706">
        <v>58521.480000000098</v>
      </c>
      <c r="G122" s="707">
        <v>48767.900000000103</v>
      </c>
      <c r="H122" s="709">
        <v>4884.0550000000003</v>
      </c>
      <c r="I122" s="706">
        <v>50071.330999999998</v>
      </c>
      <c r="J122" s="707">
        <v>1303.43099999987</v>
      </c>
      <c r="K122" s="714">
        <v>0.85560602705099997</v>
      </c>
    </row>
    <row r="123" spans="1:11" ht="14.45" customHeight="1" thickBot="1" x14ac:dyDescent="0.25">
      <c r="A123" s="723" t="s">
        <v>444</v>
      </c>
      <c r="B123" s="701">
        <v>49101.999999999804</v>
      </c>
      <c r="C123" s="701">
        <v>55857.2250000001</v>
      </c>
      <c r="D123" s="702">
        <v>6755.2250000002396</v>
      </c>
      <c r="E123" s="703">
        <v>1.137575353346</v>
      </c>
      <c r="F123" s="701">
        <v>58521.480000000098</v>
      </c>
      <c r="G123" s="702">
        <v>48767.900000000103</v>
      </c>
      <c r="H123" s="704">
        <v>4884.0550000000003</v>
      </c>
      <c r="I123" s="701">
        <v>50071.330999999998</v>
      </c>
      <c r="J123" s="702">
        <v>1303.43099999987</v>
      </c>
      <c r="K123" s="705">
        <v>0.85560602705099997</v>
      </c>
    </row>
    <row r="124" spans="1:11" ht="14.45" customHeight="1" thickBot="1" x14ac:dyDescent="0.25">
      <c r="A124" s="722" t="s">
        <v>445</v>
      </c>
      <c r="B124" s="706">
        <v>0</v>
      </c>
      <c r="C124" s="706">
        <v>-4.6795799999999996</v>
      </c>
      <c r="D124" s="707">
        <v>-4.6795799999999996</v>
      </c>
      <c r="E124" s="708" t="s">
        <v>343</v>
      </c>
      <c r="F124" s="706">
        <v>0</v>
      </c>
      <c r="G124" s="707">
        <v>0</v>
      </c>
      <c r="H124" s="709">
        <v>0</v>
      </c>
      <c r="I124" s="706">
        <v>0</v>
      </c>
      <c r="J124" s="707">
        <v>0</v>
      </c>
      <c r="K124" s="710" t="s">
        <v>329</v>
      </c>
    </row>
    <row r="125" spans="1:11" ht="14.45" customHeight="1" thickBot="1" x14ac:dyDescent="0.25">
      <c r="A125" s="723" t="s">
        <v>446</v>
      </c>
      <c r="B125" s="701">
        <v>0</v>
      </c>
      <c r="C125" s="701">
        <v>-4.6795799999999996</v>
      </c>
      <c r="D125" s="702">
        <v>-4.6795799999999996</v>
      </c>
      <c r="E125" s="711" t="s">
        <v>343</v>
      </c>
      <c r="F125" s="701">
        <v>0</v>
      </c>
      <c r="G125" s="702">
        <v>0</v>
      </c>
      <c r="H125" s="704">
        <v>0</v>
      </c>
      <c r="I125" s="701">
        <v>0</v>
      </c>
      <c r="J125" s="702">
        <v>0</v>
      </c>
      <c r="K125" s="712" t="s">
        <v>329</v>
      </c>
    </row>
    <row r="126" spans="1:11" ht="14.45" customHeight="1" thickBot="1" x14ac:dyDescent="0.25">
      <c r="A126" s="722" t="s">
        <v>447</v>
      </c>
      <c r="B126" s="706">
        <v>216.471263634682</v>
      </c>
      <c r="C126" s="706">
        <v>199.1</v>
      </c>
      <c r="D126" s="707">
        <v>-17.371263634681</v>
      </c>
      <c r="E126" s="713">
        <v>0.91975256510699999</v>
      </c>
      <c r="F126" s="706">
        <v>186.84</v>
      </c>
      <c r="G126" s="707">
        <v>155.69999999999999</v>
      </c>
      <c r="H126" s="709">
        <v>16</v>
      </c>
      <c r="I126" s="706">
        <v>191.28</v>
      </c>
      <c r="J126" s="707">
        <v>35.579999999999004</v>
      </c>
      <c r="K126" s="714">
        <v>1.023763648041</v>
      </c>
    </row>
    <row r="127" spans="1:11" ht="14.45" customHeight="1" thickBot="1" x14ac:dyDescent="0.25">
      <c r="A127" s="723" t="s">
        <v>448</v>
      </c>
      <c r="B127" s="701">
        <v>216.471263634682</v>
      </c>
      <c r="C127" s="701">
        <v>199.1</v>
      </c>
      <c r="D127" s="702">
        <v>-17.371263634681</v>
      </c>
      <c r="E127" s="703">
        <v>0.91975256510699999</v>
      </c>
      <c r="F127" s="701">
        <v>186.84</v>
      </c>
      <c r="G127" s="702">
        <v>155.69999999999999</v>
      </c>
      <c r="H127" s="704">
        <v>16</v>
      </c>
      <c r="I127" s="701">
        <v>191.28</v>
      </c>
      <c r="J127" s="702">
        <v>35.579999999999004</v>
      </c>
      <c r="K127" s="705">
        <v>1.023763648041</v>
      </c>
    </row>
    <row r="128" spans="1:11" ht="14.45" customHeight="1" thickBot="1" x14ac:dyDescent="0.25">
      <c r="A128" s="722" t="s">
        <v>449</v>
      </c>
      <c r="B128" s="706">
        <v>117.021</v>
      </c>
      <c r="C128" s="706">
        <v>139.90799999999999</v>
      </c>
      <c r="D128" s="707">
        <v>22.887</v>
      </c>
      <c r="E128" s="713">
        <v>1.1955802804619999</v>
      </c>
      <c r="F128" s="706">
        <v>130.01</v>
      </c>
      <c r="G128" s="707">
        <v>108.341666666667</v>
      </c>
      <c r="H128" s="709">
        <v>33.174999999999997</v>
      </c>
      <c r="I128" s="706">
        <v>167.965</v>
      </c>
      <c r="J128" s="707">
        <v>59.623333333333001</v>
      </c>
      <c r="K128" s="714">
        <v>1.291939081609</v>
      </c>
    </row>
    <row r="129" spans="1:11" ht="14.45" customHeight="1" thickBot="1" x14ac:dyDescent="0.25">
      <c r="A129" s="723" t="s">
        <v>450</v>
      </c>
      <c r="B129" s="701">
        <v>117.021</v>
      </c>
      <c r="C129" s="701">
        <v>139.90799999999999</v>
      </c>
      <c r="D129" s="702">
        <v>22.887</v>
      </c>
      <c r="E129" s="703">
        <v>1.1955802804619999</v>
      </c>
      <c r="F129" s="701">
        <v>130.01</v>
      </c>
      <c r="G129" s="702">
        <v>108.341666666667</v>
      </c>
      <c r="H129" s="704">
        <v>33.174999999999997</v>
      </c>
      <c r="I129" s="701">
        <v>167.965</v>
      </c>
      <c r="J129" s="702">
        <v>59.623333333333001</v>
      </c>
      <c r="K129" s="705">
        <v>1.291939081609</v>
      </c>
    </row>
    <row r="130" spans="1:11" ht="14.45" customHeight="1" thickBot="1" x14ac:dyDescent="0.25">
      <c r="A130" s="725" t="s">
        <v>451</v>
      </c>
      <c r="B130" s="701">
        <v>0</v>
      </c>
      <c r="C130" s="701">
        <v>56.5</v>
      </c>
      <c r="D130" s="702">
        <v>56.5</v>
      </c>
      <c r="E130" s="711" t="s">
        <v>329</v>
      </c>
      <c r="F130" s="701">
        <v>185.88</v>
      </c>
      <c r="G130" s="702">
        <v>154.9</v>
      </c>
      <c r="H130" s="704">
        <v>1.5</v>
      </c>
      <c r="I130" s="701">
        <v>75.5</v>
      </c>
      <c r="J130" s="702">
        <v>-79.399999999998997</v>
      </c>
      <c r="K130" s="705">
        <v>0.40617602754400001</v>
      </c>
    </row>
    <row r="131" spans="1:11" ht="14.45" customHeight="1" thickBot="1" x14ac:dyDescent="0.25">
      <c r="A131" s="723" t="s">
        <v>452</v>
      </c>
      <c r="B131" s="701">
        <v>0</v>
      </c>
      <c r="C131" s="701">
        <v>56.5</v>
      </c>
      <c r="D131" s="702">
        <v>56.5</v>
      </c>
      <c r="E131" s="711" t="s">
        <v>329</v>
      </c>
      <c r="F131" s="701">
        <v>185.88</v>
      </c>
      <c r="G131" s="702">
        <v>154.9</v>
      </c>
      <c r="H131" s="704">
        <v>1.5</v>
      </c>
      <c r="I131" s="701">
        <v>75.5</v>
      </c>
      <c r="J131" s="702">
        <v>-79.399999999998997</v>
      </c>
      <c r="K131" s="705">
        <v>0.40617602754400001</v>
      </c>
    </row>
    <row r="132" spans="1:11" ht="14.45" customHeight="1" thickBot="1" x14ac:dyDescent="0.25">
      <c r="A132" s="721" t="s">
        <v>453</v>
      </c>
      <c r="B132" s="701">
        <v>16694.68</v>
      </c>
      <c r="C132" s="701">
        <v>18914.9627</v>
      </c>
      <c r="D132" s="702">
        <v>2220.2827000000402</v>
      </c>
      <c r="E132" s="703">
        <v>1.132993426648</v>
      </c>
      <c r="F132" s="701">
        <v>21647.81</v>
      </c>
      <c r="G132" s="702">
        <v>18039.8416666667</v>
      </c>
      <c r="H132" s="704">
        <v>1656.7293</v>
      </c>
      <c r="I132" s="701">
        <v>17065.39788</v>
      </c>
      <c r="J132" s="702">
        <v>-974.44378666666705</v>
      </c>
      <c r="K132" s="705">
        <v>0.78831982911800003</v>
      </c>
    </row>
    <row r="133" spans="1:11" ht="14.45" customHeight="1" thickBot="1" x14ac:dyDescent="0.25">
      <c r="A133" s="722" t="s">
        <v>454</v>
      </c>
      <c r="B133" s="706">
        <v>4419.1800000000103</v>
      </c>
      <c r="C133" s="706">
        <v>5049.0557100000096</v>
      </c>
      <c r="D133" s="707">
        <v>629.875709999999</v>
      </c>
      <c r="E133" s="713">
        <v>1.1425322593780001</v>
      </c>
      <c r="F133" s="706">
        <v>5841.1399999999903</v>
      </c>
      <c r="G133" s="707">
        <v>4867.6166666666604</v>
      </c>
      <c r="H133" s="709">
        <v>441.14368000000002</v>
      </c>
      <c r="I133" s="706">
        <v>4529.1255499999997</v>
      </c>
      <c r="J133" s="707">
        <v>-338.49111666666198</v>
      </c>
      <c r="K133" s="714">
        <v>0.77538383774399999</v>
      </c>
    </row>
    <row r="134" spans="1:11" ht="14.45" customHeight="1" thickBot="1" x14ac:dyDescent="0.25">
      <c r="A134" s="723" t="s">
        <v>455</v>
      </c>
      <c r="B134" s="701">
        <v>4419.1800000000103</v>
      </c>
      <c r="C134" s="701">
        <v>5049.0557100000096</v>
      </c>
      <c r="D134" s="702">
        <v>629.875709999999</v>
      </c>
      <c r="E134" s="703">
        <v>1.1425322593780001</v>
      </c>
      <c r="F134" s="701">
        <v>5841.1399999999903</v>
      </c>
      <c r="G134" s="702">
        <v>4867.6166666666604</v>
      </c>
      <c r="H134" s="704">
        <v>441.14368000000002</v>
      </c>
      <c r="I134" s="701">
        <v>4529.1255499999997</v>
      </c>
      <c r="J134" s="702">
        <v>-338.49111666666198</v>
      </c>
      <c r="K134" s="705">
        <v>0.77538383774399999</v>
      </c>
    </row>
    <row r="135" spans="1:11" ht="14.45" customHeight="1" thickBot="1" x14ac:dyDescent="0.25">
      <c r="A135" s="722" t="s">
        <v>456</v>
      </c>
      <c r="B135" s="706">
        <v>12275.5</v>
      </c>
      <c r="C135" s="706">
        <v>13867.49841</v>
      </c>
      <c r="D135" s="707">
        <v>1591.9984100000399</v>
      </c>
      <c r="E135" s="713">
        <v>1.129689088835</v>
      </c>
      <c r="F135" s="706">
        <v>15806.67</v>
      </c>
      <c r="G135" s="707">
        <v>13172.225</v>
      </c>
      <c r="H135" s="709">
        <v>1215.5856200000001</v>
      </c>
      <c r="I135" s="706">
        <v>12536.27233</v>
      </c>
      <c r="J135" s="707">
        <v>-635.95267000000194</v>
      </c>
      <c r="K135" s="714">
        <v>0.793100148861</v>
      </c>
    </row>
    <row r="136" spans="1:11" ht="14.45" customHeight="1" thickBot="1" x14ac:dyDescent="0.25">
      <c r="A136" s="723" t="s">
        <v>457</v>
      </c>
      <c r="B136" s="701">
        <v>12275.5</v>
      </c>
      <c r="C136" s="701">
        <v>13867.49841</v>
      </c>
      <c r="D136" s="702">
        <v>1591.9984100000399</v>
      </c>
      <c r="E136" s="703">
        <v>1.129689088835</v>
      </c>
      <c r="F136" s="701">
        <v>15806.67</v>
      </c>
      <c r="G136" s="702">
        <v>13172.225</v>
      </c>
      <c r="H136" s="704">
        <v>1215.5856200000001</v>
      </c>
      <c r="I136" s="701">
        <v>12536.27233</v>
      </c>
      <c r="J136" s="702">
        <v>-635.95267000000194</v>
      </c>
      <c r="K136" s="705">
        <v>0.793100148861</v>
      </c>
    </row>
    <row r="137" spans="1:11" ht="14.45" customHeight="1" thickBot="1" x14ac:dyDescent="0.25">
      <c r="A137" s="722" t="s">
        <v>458</v>
      </c>
      <c r="B137" s="706">
        <v>0</v>
      </c>
      <c r="C137" s="706">
        <v>-0.42152000000000001</v>
      </c>
      <c r="D137" s="707">
        <v>-0.42152000000000001</v>
      </c>
      <c r="E137" s="708" t="s">
        <v>343</v>
      </c>
      <c r="F137" s="706">
        <v>0</v>
      </c>
      <c r="G137" s="707">
        <v>0</v>
      </c>
      <c r="H137" s="709">
        <v>0</v>
      </c>
      <c r="I137" s="706">
        <v>0</v>
      </c>
      <c r="J137" s="707">
        <v>0</v>
      </c>
      <c r="K137" s="710" t="s">
        <v>329</v>
      </c>
    </row>
    <row r="138" spans="1:11" ht="14.45" customHeight="1" thickBot="1" x14ac:dyDescent="0.25">
      <c r="A138" s="723" t="s">
        <v>459</v>
      </c>
      <c r="B138" s="701">
        <v>0</v>
      </c>
      <c r="C138" s="701">
        <v>-0.42152000000000001</v>
      </c>
      <c r="D138" s="702">
        <v>-0.42152000000000001</v>
      </c>
      <c r="E138" s="711" t="s">
        <v>343</v>
      </c>
      <c r="F138" s="701">
        <v>0</v>
      </c>
      <c r="G138" s="702">
        <v>0</v>
      </c>
      <c r="H138" s="704">
        <v>0</v>
      </c>
      <c r="I138" s="701">
        <v>0</v>
      </c>
      <c r="J138" s="702">
        <v>0</v>
      </c>
      <c r="K138" s="712" t="s">
        <v>329</v>
      </c>
    </row>
    <row r="139" spans="1:11" ht="14.45" customHeight="1" thickBot="1" x14ac:dyDescent="0.25">
      <c r="A139" s="722" t="s">
        <v>460</v>
      </c>
      <c r="B139" s="706">
        <v>0</v>
      </c>
      <c r="C139" s="706">
        <v>-1.1698999999999999</v>
      </c>
      <c r="D139" s="707">
        <v>-1.1698999999999999</v>
      </c>
      <c r="E139" s="708" t="s">
        <v>343</v>
      </c>
      <c r="F139" s="706">
        <v>0</v>
      </c>
      <c r="G139" s="707">
        <v>0</v>
      </c>
      <c r="H139" s="709">
        <v>0</v>
      </c>
      <c r="I139" s="706">
        <v>0</v>
      </c>
      <c r="J139" s="707">
        <v>0</v>
      </c>
      <c r="K139" s="710" t="s">
        <v>329</v>
      </c>
    </row>
    <row r="140" spans="1:11" ht="14.45" customHeight="1" thickBot="1" x14ac:dyDescent="0.25">
      <c r="A140" s="723" t="s">
        <v>461</v>
      </c>
      <c r="B140" s="701">
        <v>0</v>
      </c>
      <c r="C140" s="701">
        <v>-1.1698999999999999</v>
      </c>
      <c r="D140" s="702">
        <v>-1.1698999999999999</v>
      </c>
      <c r="E140" s="711" t="s">
        <v>343</v>
      </c>
      <c r="F140" s="701">
        <v>0</v>
      </c>
      <c r="G140" s="702">
        <v>0</v>
      </c>
      <c r="H140" s="704">
        <v>0</v>
      </c>
      <c r="I140" s="701">
        <v>0</v>
      </c>
      <c r="J140" s="702">
        <v>0</v>
      </c>
      <c r="K140" s="712" t="s">
        <v>329</v>
      </c>
    </row>
    <row r="141" spans="1:11" ht="14.45" customHeight="1" thickBot="1" x14ac:dyDescent="0.25">
      <c r="A141" s="721" t="s">
        <v>462</v>
      </c>
      <c r="B141" s="701">
        <v>0</v>
      </c>
      <c r="C141" s="701">
        <v>0</v>
      </c>
      <c r="D141" s="702">
        <v>0</v>
      </c>
      <c r="E141" s="703">
        <v>1</v>
      </c>
      <c r="F141" s="701">
        <v>270.47575799999998</v>
      </c>
      <c r="G141" s="702">
        <v>225.39646500000001</v>
      </c>
      <c r="H141" s="704">
        <v>0</v>
      </c>
      <c r="I141" s="701">
        <v>0</v>
      </c>
      <c r="J141" s="702">
        <v>-225.39646500000001</v>
      </c>
      <c r="K141" s="705">
        <v>0</v>
      </c>
    </row>
    <row r="142" spans="1:11" ht="14.45" customHeight="1" thickBot="1" x14ac:dyDescent="0.25">
      <c r="A142" s="722" t="s">
        <v>463</v>
      </c>
      <c r="B142" s="706">
        <v>0</v>
      </c>
      <c r="C142" s="706">
        <v>0</v>
      </c>
      <c r="D142" s="707">
        <v>0</v>
      </c>
      <c r="E142" s="713">
        <v>1</v>
      </c>
      <c r="F142" s="706">
        <v>270.47575799999998</v>
      </c>
      <c r="G142" s="707">
        <v>225.39646500000001</v>
      </c>
      <c r="H142" s="709">
        <v>0</v>
      </c>
      <c r="I142" s="706">
        <v>0</v>
      </c>
      <c r="J142" s="707">
        <v>-225.39646500000001</v>
      </c>
      <c r="K142" s="714">
        <v>0</v>
      </c>
    </row>
    <row r="143" spans="1:11" ht="14.45" customHeight="1" thickBot="1" x14ac:dyDescent="0.25">
      <c r="A143" s="723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270.47575799999998</v>
      </c>
      <c r="G143" s="702">
        <v>225.39646500000001</v>
      </c>
      <c r="H143" s="704">
        <v>0</v>
      </c>
      <c r="I143" s="701">
        <v>0</v>
      </c>
      <c r="J143" s="702">
        <v>-225.39646500000001</v>
      </c>
      <c r="K143" s="705">
        <v>0</v>
      </c>
    </row>
    <row r="144" spans="1:11" ht="14.45" customHeight="1" thickBot="1" x14ac:dyDescent="0.25">
      <c r="A144" s="721" t="s">
        <v>465</v>
      </c>
      <c r="B144" s="701">
        <v>982.04000000000406</v>
      </c>
      <c r="C144" s="701">
        <v>1119.8656000000001</v>
      </c>
      <c r="D144" s="702">
        <v>137.82559999999799</v>
      </c>
      <c r="E144" s="703">
        <v>1.140346218076</v>
      </c>
      <c r="F144" s="701">
        <v>1297.98</v>
      </c>
      <c r="G144" s="702">
        <v>1081.6500000000001</v>
      </c>
      <c r="H144" s="704">
        <v>98.349260000000001</v>
      </c>
      <c r="I144" s="701">
        <v>1004.82632</v>
      </c>
      <c r="J144" s="702">
        <v>-76.823679999999001</v>
      </c>
      <c r="K144" s="705">
        <v>0.77414622721399995</v>
      </c>
    </row>
    <row r="145" spans="1:11" ht="14.45" customHeight="1" thickBot="1" x14ac:dyDescent="0.25">
      <c r="A145" s="722" t="s">
        <v>466</v>
      </c>
      <c r="B145" s="706">
        <v>982.04000000000406</v>
      </c>
      <c r="C145" s="706">
        <v>1119.8656000000001</v>
      </c>
      <c r="D145" s="707">
        <v>137.82559999999799</v>
      </c>
      <c r="E145" s="713">
        <v>1.140346218076</v>
      </c>
      <c r="F145" s="706">
        <v>1297.98</v>
      </c>
      <c r="G145" s="707">
        <v>1081.6500000000001</v>
      </c>
      <c r="H145" s="709">
        <v>98.349260000000001</v>
      </c>
      <c r="I145" s="706">
        <v>1004.82632</v>
      </c>
      <c r="J145" s="707">
        <v>-76.823679999999001</v>
      </c>
      <c r="K145" s="714">
        <v>0.77414622721399995</v>
      </c>
    </row>
    <row r="146" spans="1:11" ht="14.45" customHeight="1" thickBot="1" x14ac:dyDescent="0.25">
      <c r="A146" s="723" t="s">
        <v>467</v>
      </c>
      <c r="B146" s="701">
        <v>982.04000000000406</v>
      </c>
      <c r="C146" s="701">
        <v>1119.8656000000001</v>
      </c>
      <c r="D146" s="702">
        <v>137.82559999999799</v>
      </c>
      <c r="E146" s="703">
        <v>1.140346218076</v>
      </c>
      <c r="F146" s="701">
        <v>1297.98</v>
      </c>
      <c r="G146" s="702">
        <v>1081.6500000000001</v>
      </c>
      <c r="H146" s="704">
        <v>98.349260000000001</v>
      </c>
      <c r="I146" s="701">
        <v>1004.82632</v>
      </c>
      <c r="J146" s="702">
        <v>-76.823679999999001</v>
      </c>
      <c r="K146" s="705">
        <v>0.77414622721399995</v>
      </c>
    </row>
    <row r="147" spans="1:11" ht="14.45" customHeight="1" thickBot="1" x14ac:dyDescent="0.25">
      <c r="A147" s="720" t="s">
        <v>468</v>
      </c>
      <c r="B147" s="701">
        <v>2.7032358029619998</v>
      </c>
      <c r="C147" s="701">
        <v>139.9786</v>
      </c>
      <c r="D147" s="702">
        <v>137.27536419703799</v>
      </c>
      <c r="E147" s="703">
        <v>51.781868176879001</v>
      </c>
      <c r="F147" s="701">
        <v>0</v>
      </c>
      <c r="G147" s="702">
        <v>0</v>
      </c>
      <c r="H147" s="704">
        <v>1.8357000000000001</v>
      </c>
      <c r="I147" s="701">
        <v>55.412849999998997</v>
      </c>
      <c r="J147" s="702">
        <v>55.412849999998997</v>
      </c>
      <c r="K147" s="712" t="s">
        <v>329</v>
      </c>
    </row>
    <row r="148" spans="1:11" ht="14.45" customHeight="1" thickBot="1" x14ac:dyDescent="0.25">
      <c r="A148" s="721" t="s">
        <v>469</v>
      </c>
      <c r="B148" s="701">
        <v>2.7032358029619998</v>
      </c>
      <c r="C148" s="701">
        <v>139.9786</v>
      </c>
      <c r="D148" s="702">
        <v>137.27536419703799</v>
      </c>
      <c r="E148" s="703">
        <v>51.781868176879001</v>
      </c>
      <c r="F148" s="701">
        <v>0</v>
      </c>
      <c r="G148" s="702">
        <v>0</v>
      </c>
      <c r="H148" s="704">
        <v>1.8357000000000001</v>
      </c>
      <c r="I148" s="701">
        <v>55.412849999998997</v>
      </c>
      <c r="J148" s="702">
        <v>55.412849999998997</v>
      </c>
      <c r="K148" s="712" t="s">
        <v>329</v>
      </c>
    </row>
    <row r="149" spans="1:11" ht="14.45" customHeight="1" thickBot="1" x14ac:dyDescent="0.25">
      <c r="A149" s="722" t="s">
        <v>470</v>
      </c>
      <c r="B149" s="706">
        <v>0</v>
      </c>
      <c r="C149" s="706">
        <v>9.0749999999999993</v>
      </c>
      <c r="D149" s="707">
        <v>9.0749999999999993</v>
      </c>
      <c r="E149" s="708" t="s">
        <v>329</v>
      </c>
      <c r="F149" s="706">
        <v>0</v>
      </c>
      <c r="G149" s="707">
        <v>0</v>
      </c>
      <c r="H149" s="709">
        <v>0</v>
      </c>
      <c r="I149" s="706">
        <v>0</v>
      </c>
      <c r="J149" s="707">
        <v>0</v>
      </c>
      <c r="K149" s="710" t="s">
        <v>329</v>
      </c>
    </row>
    <row r="150" spans="1:11" ht="14.45" customHeight="1" thickBot="1" x14ac:dyDescent="0.25">
      <c r="A150" s="723" t="s">
        <v>471</v>
      </c>
      <c r="B150" s="701">
        <v>0</v>
      </c>
      <c r="C150" s="701">
        <v>9.0749999999999993</v>
      </c>
      <c r="D150" s="702">
        <v>9.0749999999999993</v>
      </c>
      <c r="E150" s="711" t="s">
        <v>329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329</v>
      </c>
    </row>
    <row r="151" spans="1:11" ht="14.45" customHeight="1" thickBot="1" x14ac:dyDescent="0.25">
      <c r="A151" s="722" t="s">
        <v>472</v>
      </c>
      <c r="B151" s="706">
        <v>0</v>
      </c>
      <c r="C151" s="706">
        <v>75.368600000000001</v>
      </c>
      <c r="D151" s="707">
        <v>75.368600000000001</v>
      </c>
      <c r="E151" s="708" t="s">
        <v>329</v>
      </c>
      <c r="F151" s="706">
        <v>0</v>
      </c>
      <c r="G151" s="707">
        <v>0</v>
      </c>
      <c r="H151" s="709">
        <v>0.41570000000000001</v>
      </c>
      <c r="I151" s="706">
        <v>9.243849999999</v>
      </c>
      <c r="J151" s="707">
        <v>9.243849999999</v>
      </c>
      <c r="K151" s="710" t="s">
        <v>329</v>
      </c>
    </row>
    <row r="152" spans="1:11" ht="14.45" customHeight="1" thickBot="1" x14ac:dyDescent="0.25">
      <c r="A152" s="723" t="s">
        <v>473</v>
      </c>
      <c r="B152" s="701">
        <v>0</v>
      </c>
      <c r="C152" s="701">
        <v>14.0266</v>
      </c>
      <c r="D152" s="702">
        <v>14.0266</v>
      </c>
      <c r="E152" s="711" t="s">
        <v>329</v>
      </c>
      <c r="F152" s="701">
        <v>0</v>
      </c>
      <c r="G152" s="702">
        <v>0</v>
      </c>
      <c r="H152" s="704">
        <v>0.41570000000000001</v>
      </c>
      <c r="I152" s="701">
        <v>3.1338499999999998</v>
      </c>
      <c r="J152" s="702">
        <v>3.1338499999999998</v>
      </c>
      <c r="K152" s="712" t="s">
        <v>329</v>
      </c>
    </row>
    <row r="153" spans="1:11" ht="14.45" customHeight="1" thickBot="1" x14ac:dyDescent="0.25">
      <c r="A153" s="723" t="s">
        <v>474</v>
      </c>
      <c r="B153" s="701">
        <v>0</v>
      </c>
      <c r="C153" s="701">
        <v>-1.1080000000000001</v>
      </c>
      <c r="D153" s="702">
        <v>-1.1080000000000001</v>
      </c>
      <c r="E153" s="711" t="s">
        <v>343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5" customHeight="1" thickBot="1" x14ac:dyDescent="0.25">
      <c r="A154" s="723" t="s">
        <v>475</v>
      </c>
      <c r="B154" s="701">
        <v>0</v>
      </c>
      <c r="C154" s="701">
        <v>30.1</v>
      </c>
      <c r="D154" s="702">
        <v>30.1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32.35</v>
      </c>
      <c r="D155" s="702">
        <v>32.35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5.9999999999989999</v>
      </c>
      <c r="J155" s="702">
        <v>5.9999999999989999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0</v>
      </c>
      <c r="D156" s="702">
        <v>0</v>
      </c>
      <c r="E156" s="703">
        <v>1</v>
      </c>
      <c r="F156" s="701">
        <v>0</v>
      </c>
      <c r="G156" s="702">
        <v>0</v>
      </c>
      <c r="H156" s="704">
        <v>0</v>
      </c>
      <c r="I156" s="701">
        <v>0.11</v>
      </c>
      <c r="J156" s="702">
        <v>0.11</v>
      </c>
      <c r="K156" s="712" t="s">
        <v>343</v>
      </c>
    </row>
    <row r="157" spans="1:11" ht="14.45" customHeight="1" thickBot="1" x14ac:dyDescent="0.25">
      <c r="A157" s="725" t="s">
        <v>478</v>
      </c>
      <c r="B157" s="701">
        <v>0</v>
      </c>
      <c r="C157" s="701">
        <v>25.100999999999999</v>
      </c>
      <c r="D157" s="702">
        <v>25.100999999999999</v>
      </c>
      <c r="E157" s="711" t="s">
        <v>343</v>
      </c>
      <c r="F157" s="701">
        <v>0</v>
      </c>
      <c r="G157" s="702">
        <v>0</v>
      </c>
      <c r="H157" s="704">
        <v>0</v>
      </c>
      <c r="I157" s="701">
        <v>34.616999999999003</v>
      </c>
      <c r="J157" s="702">
        <v>34.616999999999003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25.100999999999999</v>
      </c>
      <c r="D158" s="702">
        <v>25.100999999999999</v>
      </c>
      <c r="E158" s="711" t="s">
        <v>343</v>
      </c>
      <c r="F158" s="701">
        <v>0</v>
      </c>
      <c r="G158" s="702">
        <v>0</v>
      </c>
      <c r="H158" s="704">
        <v>0</v>
      </c>
      <c r="I158" s="701">
        <v>34.616999999999003</v>
      </c>
      <c r="J158" s="702">
        <v>34.616999999999003</v>
      </c>
      <c r="K158" s="712" t="s">
        <v>329</v>
      </c>
    </row>
    <row r="159" spans="1:11" ht="14.45" customHeight="1" thickBot="1" x14ac:dyDescent="0.25">
      <c r="A159" s="725" t="s">
        <v>480</v>
      </c>
      <c r="B159" s="701">
        <v>0</v>
      </c>
      <c r="C159" s="701">
        <v>0</v>
      </c>
      <c r="D159" s="702">
        <v>0</v>
      </c>
      <c r="E159" s="703">
        <v>1</v>
      </c>
      <c r="F159" s="701">
        <v>0</v>
      </c>
      <c r="G159" s="702">
        <v>0</v>
      </c>
      <c r="H159" s="704">
        <v>0</v>
      </c>
      <c r="I159" s="701">
        <v>0.49999999999900002</v>
      </c>
      <c r="J159" s="702">
        <v>0.49999999999900002</v>
      </c>
      <c r="K159" s="712" t="s">
        <v>343</v>
      </c>
    </row>
    <row r="160" spans="1:11" ht="14.45" customHeight="1" thickBot="1" x14ac:dyDescent="0.2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0</v>
      </c>
      <c r="I160" s="701">
        <v>0.49999999999900002</v>
      </c>
      <c r="J160" s="702">
        <v>0.49999999999900002</v>
      </c>
      <c r="K160" s="712" t="s">
        <v>343</v>
      </c>
    </row>
    <row r="161" spans="1:11" ht="14.45" customHeight="1" thickBot="1" x14ac:dyDescent="0.25">
      <c r="A161" s="725" t="s">
        <v>482</v>
      </c>
      <c r="B161" s="701">
        <v>2.7032358029619998</v>
      </c>
      <c r="C161" s="701">
        <v>21.934999999999999</v>
      </c>
      <c r="D161" s="702">
        <v>19.231764197038</v>
      </c>
      <c r="E161" s="703">
        <v>8.1143494681309996</v>
      </c>
      <c r="F161" s="701">
        <v>0</v>
      </c>
      <c r="G161" s="702">
        <v>0</v>
      </c>
      <c r="H161" s="704">
        <v>0</v>
      </c>
      <c r="I161" s="701">
        <v>1.35</v>
      </c>
      <c r="J161" s="702">
        <v>1.35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2.7032358029619998</v>
      </c>
      <c r="C162" s="701">
        <v>21.934999999999999</v>
      </c>
      <c r="D162" s="702">
        <v>19.231764197038</v>
      </c>
      <c r="E162" s="703">
        <v>8.1143494681309996</v>
      </c>
      <c r="F162" s="701">
        <v>0</v>
      </c>
      <c r="G162" s="702">
        <v>0</v>
      </c>
      <c r="H162" s="704">
        <v>0</v>
      </c>
      <c r="I162" s="701">
        <v>1.35</v>
      </c>
      <c r="J162" s="702">
        <v>1.35</v>
      </c>
      <c r="K162" s="712" t="s">
        <v>329</v>
      </c>
    </row>
    <row r="163" spans="1:11" ht="14.45" customHeight="1" thickBot="1" x14ac:dyDescent="0.25">
      <c r="A163" s="725" t="s">
        <v>484</v>
      </c>
      <c r="B163" s="701">
        <v>0</v>
      </c>
      <c r="C163" s="701">
        <v>8.4990000000000006</v>
      </c>
      <c r="D163" s="702">
        <v>8.4990000000000006</v>
      </c>
      <c r="E163" s="711" t="s">
        <v>329</v>
      </c>
      <c r="F163" s="701">
        <v>0</v>
      </c>
      <c r="G163" s="702">
        <v>0</v>
      </c>
      <c r="H163" s="704">
        <v>1.42</v>
      </c>
      <c r="I163" s="701">
        <v>9.7019999999989999</v>
      </c>
      <c r="J163" s="702">
        <v>9.7019999999989999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8.4990000000000006</v>
      </c>
      <c r="D164" s="702">
        <v>8.4990000000000006</v>
      </c>
      <c r="E164" s="711" t="s">
        <v>329</v>
      </c>
      <c r="F164" s="701">
        <v>0</v>
      </c>
      <c r="G164" s="702">
        <v>0</v>
      </c>
      <c r="H164" s="704">
        <v>1.42</v>
      </c>
      <c r="I164" s="701">
        <v>9.7019999999989999</v>
      </c>
      <c r="J164" s="702">
        <v>9.7019999999989999</v>
      </c>
      <c r="K164" s="712" t="s">
        <v>329</v>
      </c>
    </row>
    <row r="165" spans="1:11" ht="14.45" customHeight="1" thickBot="1" x14ac:dyDescent="0.25">
      <c r="A165" s="720" t="s">
        <v>486</v>
      </c>
      <c r="B165" s="701">
        <v>24501.555956503998</v>
      </c>
      <c r="C165" s="701">
        <v>16485.844359999999</v>
      </c>
      <c r="D165" s="702">
        <v>-8015.7115965040102</v>
      </c>
      <c r="E165" s="703">
        <v>0.67284887495500001</v>
      </c>
      <c r="F165" s="701">
        <v>13453.9999999998</v>
      </c>
      <c r="G165" s="702">
        <v>11211.666666666501</v>
      </c>
      <c r="H165" s="704">
        <v>970.62633000000005</v>
      </c>
      <c r="I165" s="701">
        <v>10389.936369999999</v>
      </c>
      <c r="J165" s="702">
        <v>-821.730296666507</v>
      </c>
      <c r="K165" s="705">
        <v>0.77225630816099999</v>
      </c>
    </row>
    <row r="166" spans="1:11" ht="14.45" customHeight="1" thickBot="1" x14ac:dyDescent="0.25">
      <c r="A166" s="721" t="s">
        <v>487</v>
      </c>
      <c r="B166" s="701">
        <v>24342.555956503998</v>
      </c>
      <c r="C166" s="701">
        <v>16160</v>
      </c>
      <c r="D166" s="702">
        <v>-8182.5559565040103</v>
      </c>
      <c r="E166" s="703">
        <v>0.66385797895900001</v>
      </c>
      <c r="F166" s="701">
        <v>13411.9999999998</v>
      </c>
      <c r="G166" s="702">
        <v>11176.666666666501</v>
      </c>
      <c r="H166" s="704">
        <v>966.51233000000002</v>
      </c>
      <c r="I166" s="701">
        <v>10013.331539999999</v>
      </c>
      <c r="J166" s="702">
        <v>-1163.33512666651</v>
      </c>
      <c r="K166" s="705">
        <v>0.74659495526300002</v>
      </c>
    </row>
    <row r="167" spans="1:11" ht="14.45" customHeight="1" thickBot="1" x14ac:dyDescent="0.25">
      <c r="A167" s="722" t="s">
        <v>488</v>
      </c>
      <c r="B167" s="706">
        <v>24342.555956503998</v>
      </c>
      <c r="C167" s="706">
        <v>16160</v>
      </c>
      <c r="D167" s="707">
        <v>-8182.5559565040103</v>
      </c>
      <c r="E167" s="713">
        <v>0.66385797895900001</v>
      </c>
      <c r="F167" s="706">
        <v>13411.9999999998</v>
      </c>
      <c r="G167" s="707">
        <v>11176.666666666501</v>
      </c>
      <c r="H167" s="709">
        <v>966.51233000000002</v>
      </c>
      <c r="I167" s="706">
        <v>10013.331539999999</v>
      </c>
      <c r="J167" s="707">
        <v>-1163.33512666651</v>
      </c>
      <c r="K167" s="714">
        <v>0.74659495526300002</v>
      </c>
    </row>
    <row r="168" spans="1:11" ht="14.45" customHeight="1" thickBot="1" x14ac:dyDescent="0.25">
      <c r="A168" s="723" t="s">
        <v>489</v>
      </c>
      <c r="B168" s="701">
        <v>845.76142134275005</v>
      </c>
      <c r="C168" s="701">
        <v>782.48400000000095</v>
      </c>
      <c r="D168" s="702">
        <v>-63.277421342747999</v>
      </c>
      <c r="E168" s="703">
        <v>0.92518289467199999</v>
      </c>
      <c r="F168" s="701">
        <v>782.99999999998897</v>
      </c>
      <c r="G168" s="702">
        <v>652.49999999999</v>
      </c>
      <c r="H168" s="704">
        <v>65.408079999999998</v>
      </c>
      <c r="I168" s="701">
        <v>653.66602999999895</v>
      </c>
      <c r="J168" s="702">
        <v>1.1660300000079999</v>
      </c>
      <c r="K168" s="705">
        <v>0.83482251596400003</v>
      </c>
    </row>
    <row r="169" spans="1:11" ht="14.45" customHeight="1" thickBot="1" x14ac:dyDescent="0.25">
      <c r="A169" s="723" t="s">
        <v>490</v>
      </c>
      <c r="B169" s="701">
        <v>4972.7193062932802</v>
      </c>
      <c r="C169" s="701">
        <v>4491.5120000000097</v>
      </c>
      <c r="D169" s="702">
        <v>-481.20730629327301</v>
      </c>
      <c r="E169" s="703">
        <v>0.90323055120200002</v>
      </c>
      <c r="F169" s="701">
        <v>5961.99999999991</v>
      </c>
      <c r="G169" s="702">
        <v>4968.3333333332603</v>
      </c>
      <c r="H169" s="704">
        <v>377.67410999999998</v>
      </c>
      <c r="I169" s="701">
        <v>3739.99305</v>
      </c>
      <c r="J169" s="702">
        <v>-1228.34028333326</v>
      </c>
      <c r="K169" s="705">
        <v>0.62730510734599998</v>
      </c>
    </row>
    <row r="170" spans="1:11" ht="14.45" customHeight="1" thickBot="1" x14ac:dyDescent="0.25">
      <c r="A170" s="723" t="s">
        <v>491</v>
      </c>
      <c r="B170" s="701">
        <v>353.75959146785999</v>
      </c>
      <c r="C170" s="701">
        <v>157.97200000000001</v>
      </c>
      <c r="D170" s="702">
        <v>-195.78759146786001</v>
      </c>
      <c r="E170" s="703">
        <v>0.44655184992800001</v>
      </c>
      <c r="F170" s="701">
        <v>158.99999999999801</v>
      </c>
      <c r="G170" s="702">
        <v>132.49999999999801</v>
      </c>
      <c r="H170" s="704">
        <v>13.164</v>
      </c>
      <c r="I170" s="701">
        <v>131.643</v>
      </c>
      <c r="J170" s="702">
        <v>-0.85699999999800003</v>
      </c>
      <c r="K170" s="705">
        <v>0.82794339622599999</v>
      </c>
    </row>
    <row r="171" spans="1:11" ht="14.45" customHeight="1" thickBot="1" x14ac:dyDescent="0.25">
      <c r="A171" s="723" t="s">
        <v>492</v>
      </c>
      <c r="B171" s="701">
        <v>266.92498654682697</v>
      </c>
      <c r="C171" s="701">
        <v>244.79</v>
      </c>
      <c r="D171" s="702">
        <v>-22.134986546825999</v>
      </c>
      <c r="E171" s="703">
        <v>0.91707413070099997</v>
      </c>
      <c r="F171" s="701">
        <v>243.99999999999599</v>
      </c>
      <c r="G171" s="702">
        <v>203.33333333332999</v>
      </c>
      <c r="H171" s="704">
        <v>20.379249999999999</v>
      </c>
      <c r="I171" s="701">
        <v>203.79250999999999</v>
      </c>
      <c r="J171" s="702">
        <v>0.45917666666899998</v>
      </c>
      <c r="K171" s="705">
        <v>0.83521520491800005</v>
      </c>
    </row>
    <row r="172" spans="1:11" ht="14.45" customHeight="1" thickBot="1" x14ac:dyDescent="0.25">
      <c r="A172" s="723" t="s">
        <v>493</v>
      </c>
      <c r="B172" s="701">
        <v>17903.3906508533</v>
      </c>
      <c r="C172" s="701">
        <v>10483.242</v>
      </c>
      <c r="D172" s="702">
        <v>-7420.1486508533098</v>
      </c>
      <c r="E172" s="703">
        <v>0.58554506263299999</v>
      </c>
      <c r="F172" s="701">
        <v>6263.99999999991</v>
      </c>
      <c r="G172" s="702">
        <v>5219.99999999992</v>
      </c>
      <c r="H172" s="704">
        <v>489.88688999999999</v>
      </c>
      <c r="I172" s="701">
        <v>5284.2369500000004</v>
      </c>
      <c r="J172" s="702">
        <v>64.236950000074998</v>
      </c>
      <c r="K172" s="705">
        <v>0.84358827426500005</v>
      </c>
    </row>
    <row r="173" spans="1:11" ht="14.45" customHeight="1" thickBot="1" x14ac:dyDescent="0.25">
      <c r="A173" s="721" t="s">
        <v>494</v>
      </c>
      <c r="B173" s="701">
        <v>159</v>
      </c>
      <c r="C173" s="701">
        <v>325.84436000000102</v>
      </c>
      <c r="D173" s="702">
        <v>166.84436000000099</v>
      </c>
      <c r="E173" s="703">
        <v>2.0493355974840002</v>
      </c>
      <c r="F173" s="701">
        <v>42</v>
      </c>
      <c r="G173" s="702">
        <v>35</v>
      </c>
      <c r="H173" s="704">
        <v>4.1139999999999999</v>
      </c>
      <c r="I173" s="701">
        <v>376.60482999999999</v>
      </c>
      <c r="J173" s="702">
        <v>341.60482999999999</v>
      </c>
      <c r="K173" s="705">
        <v>8.9667816666659999</v>
      </c>
    </row>
    <row r="174" spans="1:11" ht="14.45" customHeight="1" thickBot="1" x14ac:dyDescent="0.25">
      <c r="A174" s="722" t="s">
        <v>495</v>
      </c>
      <c r="B174" s="706">
        <v>159</v>
      </c>
      <c r="C174" s="706">
        <v>229.43640000000099</v>
      </c>
      <c r="D174" s="707">
        <v>70.436400000000006</v>
      </c>
      <c r="E174" s="713">
        <v>1.442996226415</v>
      </c>
      <c r="F174" s="706">
        <v>42</v>
      </c>
      <c r="G174" s="707">
        <v>35</v>
      </c>
      <c r="H174" s="709">
        <v>0</v>
      </c>
      <c r="I174" s="706">
        <v>22.384999999999</v>
      </c>
      <c r="J174" s="707">
        <v>-12.615</v>
      </c>
      <c r="K174" s="714">
        <v>0.53297619047599998</v>
      </c>
    </row>
    <row r="175" spans="1:11" ht="14.45" customHeight="1" thickBot="1" x14ac:dyDescent="0.25">
      <c r="A175" s="723" t="s">
        <v>496</v>
      </c>
      <c r="B175" s="701">
        <v>159</v>
      </c>
      <c r="C175" s="701">
        <v>229.43640000000099</v>
      </c>
      <c r="D175" s="702">
        <v>70.436400000000006</v>
      </c>
      <c r="E175" s="703">
        <v>1.442996226415</v>
      </c>
      <c r="F175" s="701">
        <v>42</v>
      </c>
      <c r="G175" s="702">
        <v>35</v>
      </c>
      <c r="H175" s="704">
        <v>0</v>
      </c>
      <c r="I175" s="701">
        <v>22.384999999999</v>
      </c>
      <c r="J175" s="702">
        <v>-12.615</v>
      </c>
      <c r="K175" s="705">
        <v>0.53297619047599998</v>
      </c>
    </row>
    <row r="176" spans="1:11" ht="14.45" customHeight="1" thickBot="1" x14ac:dyDescent="0.25">
      <c r="A176" s="722" t="s">
        <v>497</v>
      </c>
      <c r="B176" s="706">
        <v>0</v>
      </c>
      <c r="C176" s="706">
        <v>8.4094999999999995</v>
      </c>
      <c r="D176" s="707">
        <v>8.4094999999999995</v>
      </c>
      <c r="E176" s="708" t="s">
        <v>329</v>
      </c>
      <c r="F176" s="706">
        <v>0</v>
      </c>
      <c r="G176" s="707">
        <v>0</v>
      </c>
      <c r="H176" s="709">
        <v>4.1139999999999999</v>
      </c>
      <c r="I176" s="706">
        <v>21.236929999998999</v>
      </c>
      <c r="J176" s="707">
        <v>21.236929999998999</v>
      </c>
      <c r="K176" s="710" t="s">
        <v>329</v>
      </c>
    </row>
    <row r="177" spans="1:11" ht="14.45" customHeight="1" thickBot="1" x14ac:dyDescent="0.25">
      <c r="A177" s="723" t="s">
        <v>498</v>
      </c>
      <c r="B177" s="701">
        <v>0</v>
      </c>
      <c r="C177" s="701">
        <v>8.4094999999999995</v>
      </c>
      <c r="D177" s="702">
        <v>8.4094999999999995</v>
      </c>
      <c r="E177" s="711" t="s">
        <v>329</v>
      </c>
      <c r="F177" s="701">
        <v>0</v>
      </c>
      <c r="G177" s="702">
        <v>0</v>
      </c>
      <c r="H177" s="704">
        <v>4.1139999999999999</v>
      </c>
      <c r="I177" s="701">
        <v>4.1139999999999999</v>
      </c>
      <c r="J177" s="702">
        <v>4.1139999999999999</v>
      </c>
      <c r="K177" s="712" t="s">
        <v>329</v>
      </c>
    </row>
    <row r="178" spans="1:11" ht="14.45" customHeight="1" thickBot="1" x14ac:dyDescent="0.25">
      <c r="A178" s="723" t="s">
        <v>499</v>
      </c>
      <c r="B178" s="701">
        <v>0</v>
      </c>
      <c r="C178" s="701">
        <v>0</v>
      </c>
      <c r="D178" s="702">
        <v>0</v>
      </c>
      <c r="E178" s="703">
        <v>1</v>
      </c>
      <c r="F178" s="701">
        <v>0</v>
      </c>
      <c r="G178" s="702">
        <v>0</v>
      </c>
      <c r="H178" s="704">
        <v>0</v>
      </c>
      <c r="I178" s="701">
        <v>7.3002899999990003</v>
      </c>
      <c r="J178" s="702">
        <v>7.3002899999990003</v>
      </c>
      <c r="K178" s="712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0</v>
      </c>
      <c r="D179" s="702">
        <v>0</v>
      </c>
      <c r="E179" s="703">
        <v>1</v>
      </c>
      <c r="F179" s="701">
        <v>0</v>
      </c>
      <c r="G179" s="702">
        <v>0</v>
      </c>
      <c r="H179" s="704">
        <v>0</v>
      </c>
      <c r="I179" s="701">
        <v>9.8226399999989997</v>
      </c>
      <c r="J179" s="702">
        <v>9.8226399999989997</v>
      </c>
      <c r="K179" s="712" t="s">
        <v>343</v>
      </c>
    </row>
    <row r="180" spans="1:11" ht="14.45" customHeight="1" thickBot="1" x14ac:dyDescent="0.25">
      <c r="A180" s="722" t="s">
        <v>501</v>
      </c>
      <c r="B180" s="706">
        <v>0</v>
      </c>
      <c r="C180" s="706">
        <v>16.637499999999999</v>
      </c>
      <c r="D180" s="707">
        <v>16.637499999999999</v>
      </c>
      <c r="E180" s="708" t="s">
        <v>343</v>
      </c>
      <c r="F180" s="706">
        <v>0</v>
      </c>
      <c r="G180" s="707">
        <v>0</v>
      </c>
      <c r="H180" s="709">
        <v>0</v>
      </c>
      <c r="I180" s="706">
        <v>26.9709</v>
      </c>
      <c r="J180" s="707">
        <v>26.9709</v>
      </c>
      <c r="K180" s="710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0</v>
      </c>
      <c r="D181" s="702">
        <v>0</v>
      </c>
      <c r="E181" s="703">
        <v>1</v>
      </c>
      <c r="F181" s="701">
        <v>0</v>
      </c>
      <c r="G181" s="702">
        <v>0</v>
      </c>
      <c r="H181" s="704">
        <v>0</v>
      </c>
      <c r="I181" s="701">
        <v>26.9709</v>
      </c>
      <c r="J181" s="702">
        <v>26.9709</v>
      </c>
      <c r="K181" s="712" t="s">
        <v>343</v>
      </c>
    </row>
    <row r="182" spans="1:11" ht="14.45" customHeight="1" thickBot="1" x14ac:dyDescent="0.25">
      <c r="A182" s="723" t="s">
        <v>503</v>
      </c>
      <c r="B182" s="701">
        <v>0</v>
      </c>
      <c r="C182" s="701">
        <v>16.637499999999999</v>
      </c>
      <c r="D182" s="702">
        <v>16.637499999999999</v>
      </c>
      <c r="E182" s="711" t="s">
        <v>343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2" t="s">
        <v>504</v>
      </c>
      <c r="B183" s="706">
        <v>0</v>
      </c>
      <c r="C183" s="706">
        <v>50.182470000000002</v>
      </c>
      <c r="D183" s="707">
        <v>50.182470000000002</v>
      </c>
      <c r="E183" s="708" t="s">
        <v>343</v>
      </c>
      <c r="F183" s="706">
        <v>0</v>
      </c>
      <c r="G183" s="707">
        <v>0</v>
      </c>
      <c r="H183" s="709">
        <v>0</v>
      </c>
      <c r="I183" s="706">
        <v>289.50799999999998</v>
      </c>
      <c r="J183" s="707">
        <v>289.50799999999998</v>
      </c>
      <c r="K183" s="710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50.182470000000002</v>
      </c>
      <c r="D184" s="702">
        <v>50.182470000000002</v>
      </c>
      <c r="E184" s="711" t="s">
        <v>343</v>
      </c>
      <c r="F184" s="701">
        <v>0</v>
      </c>
      <c r="G184" s="702">
        <v>0</v>
      </c>
      <c r="H184" s="704">
        <v>0</v>
      </c>
      <c r="I184" s="701">
        <v>289.50799999999998</v>
      </c>
      <c r="J184" s="702">
        <v>289.50799999999998</v>
      </c>
      <c r="K184" s="712" t="s">
        <v>329</v>
      </c>
    </row>
    <row r="185" spans="1:11" ht="14.45" customHeight="1" thickBot="1" x14ac:dyDescent="0.25">
      <c r="A185" s="722" t="s">
        <v>506</v>
      </c>
      <c r="B185" s="706">
        <v>0</v>
      </c>
      <c r="C185" s="706">
        <v>21.17849</v>
      </c>
      <c r="D185" s="707">
        <v>21.17849</v>
      </c>
      <c r="E185" s="708" t="s">
        <v>329</v>
      </c>
      <c r="F185" s="706">
        <v>0</v>
      </c>
      <c r="G185" s="707">
        <v>0</v>
      </c>
      <c r="H185" s="709">
        <v>0</v>
      </c>
      <c r="I185" s="706">
        <v>16.504000000000001</v>
      </c>
      <c r="J185" s="707">
        <v>16.504000000000001</v>
      </c>
      <c r="K185" s="710" t="s">
        <v>329</v>
      </c>
    </row>
    <row r="186" spans="1:11" ht="14.45" customHeight="1" thickBot="1" x14ac:dyDescent="0.25">
      <c r="A186" s="723" t="s">
        <v>507</v>
      </c>
      <c r="B186" s="701">
        <v>0</v>
      </c>
      <c r="C186" s="701">
        <v>12.750489999999999</v>
      </c>
      <c r="D186" s="702">
        <v>12.750489999999999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16.504000000000001</v>
      </c>
      <c r="J186" s="702">
        <v>16.504000000000001</v>
      </c>
      <c r="K186" s="712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8.4280000000000008</v>
      </c>
      <c r="D187" s="702">
        <v>8.4280000000000008</v>
      </c>
      <c r="E187" s="711" t="s">
        <v>343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5" customHeight="1" thickBot="1" x14ac:dyDescent="0.25">
      <c r="A188" s="719" t="s">
        <v>509</v>
      </c>
      <c r="B188" s="701">
        <v>476718.79734978301</v>
      </c>
      <c r="C188" s="701">
        <v>509481.29583999998</v>
      </c>
      <c r="D188" s="702">
        <v>32762.4984902166</v>
      </c>
      <c r="E188" s="703">
        <v>1.0687249982</v>
      </c>
      <c r="F188" s="701">
        <v>582059.16242915497</v>
      </c>
      <c r="G188" s="702">
        <v>485049.30202429602</v>
      </c>
      <c r="H188" s="704">
        <v>55030.4142499999</v>
      </c>
      <c r="I188" s="701">
        <v>495952.36336000002</v>
      </c>
      <c r="J188" s="702">
        <v>10903.0613357043</v>
      </c>
      <c r="K188" s="705">
        <v>0.85206521153299997</v>
      </c>
    </row>
    <row r="189" spans="1:11" ht="14.45" customHeight="1" thickBot="1" x14ac:dyDescent="0.25">
      <c r="A189" s="720" t="s">
        <v>510</v>
      </c>
      <c r="B189" s="701">
        <v>476527.03352118703</v>
      </c>
      <c r="C189" s="701">
        <v>508571.73744</v>
      </c>
      <c r="D189" s="702">
        <v>32044.7039188126</v>
      </c>
      <c r="E189" s="703">
        <v>1.067246350499</v>
      </c>
      <c r="F189" s="701">
        <v>581457.88548474899</v>
      </c>
      <c r="G189" s="702">
        <v>484548.23790395801</v>
      </c>
      <c r="H189" s="704">
        <v>55012.639079999899</v>
      </c>
      <c r="I189" s="701">
        <v>495015.45925999997</v>
      </c>
      <c r="J189" s="702">
        <v>10467.221356042301</v>
      </c>
      <c r="K189" s="705">
        <v>0.851335017749</v>
      </c>
    </row>
    <row r="190" spans="1:11" ht="14.45" customHeight="1" thickBot="1" x14ac:dyDescent="0.25">
      <c r="A190" s="721" t="s">
        <v>511</v>
      </c>
      <c r="B190" s="701">
        <v>476527.03352118703</v>
      </c>
      <c r="C190" s="701">
        <v>508571.73744</v>
      </c>
      <c r="D190" s="702">
        <v>32044.7039188126</v>
      </c>
      <c r="E190" s="703">
        <v>1.067246350499</v>
      </c>
      <c r="F190" s="701">
        <v>581457.88548474899</v>
      </c>
      <c r="G190" s="702">
        <v>484548.23790395801</v>
      </c>
      <c r="H190" s="704">
        <v>55012.639079999899</v>
      </c>
      <c r="I190" s="701">
        <v>495015.45925999997</v>
      </c>
      <c r="J190" s="702">
        <v>10467.221356042301</v>
      </c>
      <c r="K190" s="705">
        <v>0.851335017749</v>
      </c>
    </row>
    <row r="191" spans="1:11" ht="14.45" customHeight="1" thickBot="1" x14ac:dyDescent="0.25">
      <c r="A191" s="722" t="s">
        <v>512</v>
      </c>
      <c r="B191" s="706">
        <v>153.87171639530399</v>
      </c>
      <c r="C191" s="706">
        <v>577.96061999999995</v>
      </c>
      <c r="D191" s="707">
        <v>424.08890360469701</v>
      </c>
      <c r="E191" s="713">
        <v>3.756119925998</v>
      </c>
      <c r="F191" s="706">
        <v>479.04353612308802</v>
      </c>
      <c r="G191" s="707">
        <v>399.20294676923999</v>
      </c>
      <c r="H191" s="709">
        <v>120.59058</v>
      </c>
      <c r="I191" s="706">
        <v>1240.67797</v>
      </c>
      <c r="J191" s="707">
        <v>841.47502323076003</v>
      </c>
      <c r="K191" s="714">
        <v>2.5899065041989999</v>
      </c>
    </row>
    <row r="192" spans="1:11" ht="14.45" customHeight="1" thickBot="1" x14ac:dyDescent="0.25">
      <c r="A192" s="723" t="s">
        <v>513</v>
      </c>
      <c r="B192" s="701">
        <v>3.018178148059</v>
      </c>
      <c r="C192" s="701">
        <v>0.94743999999999995</v>
      </c>
      <c r="D192" s="702">
        <v>-2.0707381480590001</v>
      </c>
      <c r="E192" s="703">
        <v>0.31391122509000002</v>
      </c>
      <c r="F192" s="701">
        <v>0.244684761508</v>
      </c>
      <c r="G192" s="702">
        <v>0.203903967923</v>
      </c>
      <c r="H192" s="704">
        <v>0</v>
      </c>
      <c r="I192" s="701">
        <v>0.12397</v>
      </c>
      <c r="J192" s="702">
        <v>-7.9933967923000004E-2</v>
      </c>
      <c r="K192" s="705">
        <v>0.50665190278200001</v>
      </c>
    </row>
    <row r="193" spans="1:11" ht="14.45" customHeight="1" thickBot="1" x14ac:dyDescent="0.25">
      <c r="A193" s="723" t="s">
        <v>514</v>
      </c>
      <c r="B193" s="701">
        <v>0.67425166242000001</v>
      </c>
      <c r="C193" s="701">
        <v>0</v>
      </c>
      <c r="D193" s="702">
        <v>-0.67425166242000001</v>
      </c>
      <c r="E193" s="703">
        <v>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05">
        <v>10</v>
      </c>
    </row>
    <row r="194" spans="1:11" ht="14.45" customHeight="1" thickBot="1" x14ac:dyDescent="0.25">
      <c r="A194" s="723" t="s">
        <v>515</v>
      </c>
      <c r="B194" s="701">
        <v>147.77101169363399</v>
      </c>
      <c r="C194" s="701">
        <v>575.95456999999999</v>
      </c>
      <c r="D194" s="702">
        <v>428.18355830636602</v>
      </c>
      <c r="E194" s="703">
        <v>3.8976153942430001</v>
      </c>
      <c r="F194" s="701">
        <v>477.44850507001797</v>
      </c>
      <c r="G194" s="702">
        <v>397.87375422501498</v>
      </c>
      <c r="H194" s="704">
        <v>8.499669999999</v>
      </c>
      <c r="I194" s="701">
        <v>301.59472</v>
      </c>
      <c r="J194" s="702">
        <v>-96.279034225014001</v>
      </c>
      <c r="K194" s="705">
        <v>0.63168010119899998</v>
      </c>
    </row>
    <row r="195" spans="1:11" ht="14.45" customHeight="1" thickBot="1" x14ac:dyDescent="0.25">
      <c r="A195" s="723" t="s">
        <v>516</v>
      </c>
      <c r="B195" s="701">
        <v>2.408274891189</v>
      </c>
      <c r="C195" s="701">
        <v>1.0586100000000001</v>
      </c>
      <c r="D195" s="702">
        <v>-1.3496648911889999</v>
      </c>
      <c r="E195" s="703">
        <v>0.439571912605</v>
      </c>
      <c r="F195" s="701">
        <v>1.3503462915619999</v>
      </c>
      <c r="G195" s="702">
        <v>1.1252885763010001</v>
      </c>
      <c r="H195" s="704">
        <v>112.09090999999999</v>
      </c>
      <c r="I195" s="701">
        <v>938.95928000000004</v>
      </c>
      <c r="J195" s="702">
        <v>937.83399142369797</v>
      </c>
      <c r="K195" s="705">
        <v>695.34702754921</v>
      </c>
    </row>
    <row r="196" spans="1:11" ht="14.45" customHeight="1" thickBot="1" x14ac:dyDescent="0.25">
      <c r="A196" s="722" t="s">
        <v>517</v>
      </c>
      <c r="B196" s="706">
        <v>1219.4816970750201</v>
      </c>
      <c r="C196" s="706">
        <v>192.35488000000001</v>
      </c>
      <c r="D196" s="707">
        <v>-1027.12681707502</v>
      </c>
      <c r="E196" s="713">
        <v>0.157734946298</v>
      </c>
      <c r="F196" s="706">
        <v>0</v>
      </c>
      <c r="G196" s="707">
        <v>0</v>
      </c>
      <c r="H196" s="709">
        <v>0</v>
      </c>
      <c r="I196" s="706">
        <v>0</v>
      </c>
      <c r="J196" s="707">
        <v>0</v>
      </c>
      <c r="K196" s="710" t="s">
        <v>329</v>
      </c>
    </row>
    <row r="197" spans="1:11" ht="14.45" customHeight="1" thickBot="1" x14ac:dyDescent="0.25">
      <c r="A197" s="723" t="s">
        <v>518</v>
      </c>
      <c r="B197" s="701">
        <v>1219.4816970750201</v>
      </c>
      <c r="C197" s="701">
        <v>192.35488000000001</v>
      </c>
      <c r="D197" s="702">
        <v>-1027.12681707502</v>
      </c>
      <c r="E197" s="703">
        <v>0.157734946298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5" customHeight="1" thickBot="1" x14ac:dyDescent="0.25">
      <c r="A198" s="725" t="s">
        <v>519</v>
      </c>
      <c r="B198" s="701">
        <v>814.21204493682501</v>
      </c>
      <c r="C198" s="701">
        <v>1389.5263500000001</v>
      </c>
      <c r="D198" s="702">
        <v>575.31430506317497</v>
      </c>
      <c r="E198" s="703">
        <v>1.7065902655709999</v>
      </c>
      <c r="F198" s="701">
        <v>435.25831180978298</v>
      </c>
      <c r="G198" s="702">
        <v>362.71525984148599</v>
      </c>
      <c r="H198" s="704">
        <v>119.7932</v>
      </c>
      <c r="I198" s="701">
        <v>605.69907999999998</v>
      </c>
      <c r="J198" s="702">
        <v>242.98382015851399</v>
      </c>
      <c r="K198" s="705">
        <v>1.3915853266110001</v>
      </c>
    </row>
    <row r="199" spans="1:11" ht="14.45" customHeight="1" thickBot="1" x14ac:dyDescent="0.25">
      <c r="A199" s="723" t="s">
        <v>520</v>
      </c>
      <c r="B199" s="701">
        <v>0</v>
      </c>
      <c r="C199" s="701">
        <v>0</v>
      </c>
      <c r="D199" s="702">
        <v>0</v>
      </c>
      <c r="E199" s="703">
        <v>1</v>
      </c>
      <c r="F199" s="701">
        <v>8.9103947676860003</v>
      </c>
      <c r="G199" s="702">
        <v>7.4253289730710001</v>
      </c>
      <c r="H199" s="704">
        <v>0</v>
      </c>
      <c r="I199" s="701">
        <v>3.4155799999999998</v>
      </c>
      <c r="J199" s="702">
        <v>-4.0097489730709999</v>
      </c>
      <c r="K199" s="705">
        <v>0.38332532834400002</v>
      </c>
    </row>
    <row r="200" spans="1:11" ht="14.45" customHeight="1" thickBot="1" x14ac:dyDescent="0.25">
      <c r="A200" s="723" t="s">
        <v>521</v>
      </c>
      <c r="B200" s="701">
        <v>0</v>
      </c>
      <c r="C200" s="701">
        <v>0</v>
      </c>
      <c r="D200" s="702">
        <v>0</v>
      </c>
      <c r="E200" s="703">
        <v>1</v>
      </c>
      <c r="F200" s="701">
        <v>426.34791704209698</v>
      </c>
      <c r="G200" s="702">
        <v>355.28993086841399</v>
      </c>
      <c r="H200" s="704">
        <v>119.7932</v>
      </c>
      <c r="I200" s="701">
        <v>602.2835</v>
      </c>
      <c r="J200" s="702">
        <v>246.99356913158601</v>
      </c>
      <c r="K200" s="705">
        <v>1.412657306217</v>
      </c>
    </row>
    <row r="201" spans="1:11" ht="14.45" customHeight="1" thickBot="1" x14ac:dyDescent="0.25">
      <c r="A201" s="723" t="s">
        <v>522</v>
      </c>
      <c r="B201" s="701">
        <v>192.73134459987699</v>
      </c>
      <c r="C201" s="701">
        <v>1014.20826</v>
      </c>
      <c r="D201" s="702">
        <v>821.47691540012295</v>
      </c>
      <c r="E201" s="703">
        <v>5.2622901692789998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5" customHeight="1" thickBot="1" x14ac:dyDescent="0.25">
      <c r="A202" s="723" t="s">
        <v>523</v>
      </c>
      <c r="B202" s="701">
        <v>621.48070033694796</v>
      </c>
      <c r="C202" s="701">
        <v>375.31808999999998</v>
      </c>
      <c r="D202" s="702">
        <v>-246.16261033694801</v>
      </c>
      <c r="E202" s="703">
        <v>0.60390948551800006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5" customHeight="1" thickBot="1" x14ac:dyDescent="0.25">
      <c r="A203" s="722" t="s">
        <v>524</v>
      </c>
      <c r="B203" s="706">
        <v>0</v>
      </c>
      <c r="C203" s="706">
        <v>-1.1320699999999999</v>
      </c>
      <c r="D203" s="707">
        <v>-1.1320699999999999</v>
      </c>
      <c r="E203" s="708" t="s">
        <v>329</v>
      </c>
      <c r="F203" s="706">
        <v>0</v>
      </c>
      <c r="G203" s="707">
        <v>0</v>
      </c>
      <c r="H203" s="709">
        <v>0</v>
      </c>
      <c r="I203" s="706">
        <v>-7.9991099999999999</v>
      </c>
      <c r="J203" s="707">
        <v>-7.9991099999999999</v>
      </c>
      <c r="K203" s="710" t="s">
        <v>329</v>
      </c>
    </row>
    <row r="204" spans="1:11" ht="14.45" customHeight="1" thickBot="1" x14ac:dyDescent="0.25">
      <c r="A204" s="723" t="s">
        <v>525</v>
      </c>
      <c r="B204" s="701">
        <v>0</v>
      </c>
      <c r="C204" s="701">
        <v>-1.1320699999999999</v>
      </c>
      <c r="D204" s="702">
        <v>-1.1320699999999999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5" customHeight="1" thickBot="1" x14ac:dyDescent="0.25">
      <c r="A205" s="723" t="s">
        <v>526</v>
      </c>
      <c r="B205" s="701">
        <v>0</v>
      </c>
      <c r="C205" s="701">
        <v>0</v>
      </c>
      <c r="D205" s="702">
        <v>0</v>
      </c>
      <c r="E205" s="703">
        <v>1</v>
      </c>
      <c r="F205" s="701">
        <v>0</v>
      </c>
      <c r="G205" s="702">
        <v>0</v>
      </c>
      <c r="H205" s="704">
        <v>0</v>
      </c>
      <c r="I205" s="701">
        <v>-7.9991099999999999</v>
      </c>
      <c r="J205" s="702">
        <v>-7.9991099999999999</v>
      </c>
      <c r="K205" s="712" t="s">
        <v>343</v>
      </c>
    </row>
    <row r="206" spans="1:11" ht="14.45" customHeight="1" thickBot="1" x14ac:dyDescent="0.25">
      <c r="A206" s="722" t="s">
        <v>527</v>
      </c>
      <c r="B206" s="706">
        <v>0</v>
      </c>
      <c r="C206" s="706">
        <v>0.4032</v>
      </c>
      <c r="D206" s="707">
        <v>0.4032</v>
      </c>
      <c r="E206" s="708" t="s">
        <v>343</v>
      </c>
      <c r="F206" s="706">
        <v>0.38767477199299999</v>
      </c>
      <c r="G206" s="707">
        <v>0.32306230999399999</v>
      </c>
      <c r="H206" s="709">
        <v>0</v>
      </c>
      <c r="I206" s="706">
        <v>0.1368</v>
      </c>
      <c r="J206" s="707">
        <v>-0.18626230999400001</v>
      </c>
      <c r="K206" s="714">
        <v>0.35287310364899999</v>
      </c>
    </row>
    <row r="207" spans="1:11" ht="14.45" customHeight="1" thickBot="1" x14ac:dyDescent="0.25">
      <c r="A207" s="723" t="s">
        <v>528</v>
      </c>
      <c r="B207" s="701">
        <v>0</v>
      </c>
      <c r="C207" s="701">
        <v>0.4032</v>
      </c>
      <c r="D207" s="702">
        <v>0.4032</v>
      </c>
      <c r="E207" s="711" t="s">
        <v>343</v>
      </c>
      <c r="F207" s="701">
        <v>0.38767477199299999</v>
      </c>
      <c r="G207" s="702">
        <v>0.32306230999399999</v>
      </c>
      <c r="H207" s="704">
        <v>0</v>
      </c>
      <c r="I207" s="701">
        <v>0.1368</v>
      </c>
      <c r="J207" s="702">
        <v>-0.18626230999400001</v>
      </c>
      <c r="K207" s="705">
        <v>0.35287310364899999</v>
      </c>
    </row>
    <row r="208" spans="1:11" ht="14.45" customHeight="1" thickBot="1" x14ac:dyDescent="0.25">
      <c r="A208" s="722" t="s">
        <v>529</v>
      </c>
      <c r="B208" s="706">
        <v>474339.46806277998</v>
      </c>
      <c r="C208" s="706">
        <v>494776.20367999998</v>
      </c>
      <c r="D208" s="707">
        <v>20436.7356172197</v>
      </c>
      <c r="E208" s="713">
        <v>1.043084619756</v>
      </c>
      <c r="F208" s="706">
        <v>580543.19596204394</v>
      </c>
      <c r="G208" s="707">
        <v>483785.99663503701</v>
      </c>
      <c r="H208" s="709">
        <v>53852.653459999899</v>
      </c>
      <c r="I208" s="706">
        <v>487413.67060999997</v>
      </c>
      <c r="J208" s="707">
        <v>3627.6739749631402</v>
      </c>
      <c r="K208" s="714">
        <v>0.839582091393</v>
      </c>
    </row>
    <row r="209" spans="1:11" ht="14.45" customHeight="1" thickBot="1" x14ac:dyDescent="0.25">
      <c r="A209" s="723" t="s">
        <v>530</v>
      </c>
      <c r="B209" s="701">
        <v>122060.21088315301</v>
      </c>
      <c r="C209" s="701">
        <v>109857.80778</v>
      </c>
      <c r="D209" s="702">
        <v>-12202.4031031533</v>
      </c>
      <c r="E209" s="703">
        <v>0.900029640987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3" t="s">
        <v>531</v>
      </c>
      <c r="B210" s="701">
        <v>141223.02210071401</v>
      </c>
      <c r="C210" s="701">
        <v>149284.73957000001</v>
      </c>
      <c r="D210" s="702">
        <v>8061.7174692861399</v>
      </c>
      <c r="E210" s="703">
        <v>1.0570850088699999</v>
      </c>
      <c r="F210" s="701">
        <v>304538.25345349801</v>
      </c>
      <c r="G210" s="702">
        <v>253781.87787791499</v>
      </c>
      <c r="H210" s="704">
        <v>23581.238499999999</v>
      </c>
      <c r="I210" s="701">
        <v>230798.23469000001</v>
      </c>
      <c r="J210" s="702">
        <v>-22983.643187914899</v>
      </c>
      <c r="K210" s="705">
        <v>0.75786286968100003</v>
      </c>
    </row>
    <row r="211" spans="1:11" ht="14.45" customHeight="1" thickBot="1" x14ac:dyDescent="0.25">
      <c r="A211" s="723" t="s">
        <v>532</v>
      </c>
      <c r="B211" s="701">
        <v>99794.242991586507</v>
      </c>
      <c r="C211" s="701">
        <v>97443.757370000007</v>
      </c>
      <c r="D211" s="702">
        <v>-2350.4856215864702</v>
      </c>
      <c r="E211" s="703">
        <v>0.97644668117900002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3" t="s">
        <v>533</v>
      </c>
      <c r="B212" s="701">
        <v>111261.992087327</v>
      </c>
      <c r="C212" s="701">
        <v>138189.89895999999</v>
      </c>
      <c r="D212" s="702">
        <v>26927.906872673298</v>
      </c>
      <c r="E212" s="703">
        <v>1.2420225125169999</v>
      </c>
      <c r="F212" s="701">
        <v>276004.942508546</v>
      </c>
      <c r="G212" s="702">
        <v>230004.11875712199</v>
      </c>
      <c r="H212" s="704">
        <v>30271.4149599999</v>
      </c>
      <c r="I212" s="701">
        <v>256615.43591999999</v>
      </c>
      <c r="J212" s="702">
        <v>26611.317162877898</v>
      </c>
      <c r="K212" s="705">
        <v>0.92974942255600002</v>
      </c>
    </row>
    <row r="213" spans="1:11" ht="14.45" customHeight="1" thickBot="1" x14ac:dyDescent="0.25">
      <c r="A213" s="722" t="s">
        <v>534</v>
      </c>
      <c r="B213" s="706">
        <v>0</v>
      </c>
      <c r="C213" s="706">
        <v>11636.42078</v>
      </c>
      <c r="D213" s="707">
        <v>11636.42078</v>
      </c>
      <c r="E213" s="708" t="s">
        <v>329</v>
      </c>
      <c r="F213" s="706">
        <v>0</v>
      </c>
      <c r="G213" s="707">
        <v>0</v>
      </c>
      <c r="H213" s="709">
        <v>919.60183999999799</v>
      </c>
      <c r="I213" s="706">
        <v>5763.2739099999899</v>
      </c>
      <c r="J213" s="707">
        <v>5763.2739099999899</v>
      </c>
      <c r="K213" s="710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4879.9964600000003</v>
      </c>
      <c r="D214" s="702">
        <v>4879.9964600000003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3" t="s">
        <v>536</v>
      </c>
      <c r="B215" s="701">
        <v>0</v>
      </c>
      <c r="C215" s="701">
        <v>6756.4243200000001</v>
      </c>
      <c r="D215" s="702">
        <v>6756.4243200000001</v>
      </c>
      <c r="E215" s="711" t="s">
        <v>329</v>
      </c>
      <c r="F215" s="701">
        <v>0</v>
      </c>
      <c r="G215" s="702">
        <v>0</v>
      </c>
      <c r="H215" s="704">
        <v>919.60183999999799</v>
      </c>
      <c r="I215" s="701">
        <v>5763.2739099999899</v>
      </c>
      <c r="J215" s="702">
        <v>5763.2739099999899</v>
      </c>
      <c r="K215" s="712" t="s">
        <v>329</v>
      </c>
    </row>
    <row r="216" spans="1:11" ht="14.45" customHeight="1" thickBot="1" x14ac:dyDescent="0.25">
      <c r="A216" s="720" t="s">
        <v>537</v>
      </c>
      <c r="B216" s="701">
        <v>30.916563893875999</v>
      </c>
      <c r="C216" s="701">
        <v>193.35964000000001</v>
      </c>
      <c r="D216" s="702">
        <v>162.44307610612401</v>
      </c>
      <c r="E216" s="703">
        <v>6.2542409519930002</v>
      </c>
      <c r="F216" s="701">
        <v>0</v>
      </c>
      <c r="G216" s="702">
        <v>0</v>
      </c>
      <c r="H216" s="704">
        <v>14.721170000000001</v>
      </c>
      <c r="I216" s="701">
        <v>209.72309999999999</v>
      </c>
      <c r="J216" s="702">
        <v>209.72309999999999</v>
      </c>
      <c r="K216" s="712" t="s">
        <v>329</v>
      </c>
    </row>
    <row r="217" spans="1:11" ht="14.45" customHeight="1" thickBot="1" x14ac:dyDescent="0.25">
      <c r="A217" s="721" t="s">
        <v>538</v>
      </c>
      <c r="B217" s="701">
        <v>0</v>
      </c>
      <c r="C217" s="701">
        <v>103.87436</v>
      </c>
      <c r="D217" s="702">
        <v>103.87436</v>
      </c>
      <c r="E217" s="711" t="s">
        <v>329</v>
      </c>
      <c r="F217" s="701">
        <v>0</v>
      </c>
      <c r="G217" s="702">
        <v>0</v>
      </c>
      <c r="H217" s="704">
        <v>10.5892</v>
      </c>
      <c r="I217" s="701">
        <v>156.19963999999999</v>
      </c>
      <c r="J217" s="702">
        <v>156.19963999999999</v>
      </c>
      <c r="K217" s="712" t="s">
        <v>329</v>
      </c>
    </row>
    <row r="218" spans="1:11" ht="14.45" customHeight="1" thickBot="1" x14ac:dyDescent="0.25">
      <c r="A218" s="722" t="s">
        <v>539</v>
      </c>
      <c r="B218" s="706">
        <v>0</v>
      </c>
      <c r="C218" s="706">
        <v>47.374360000000003</v>
      </c>
      <c r="D218" s="707">
        <v>47.374360000000003</v>
      </c>
      <c r="E218" s="708" t="s">
        <v>329</v>
      </c>
      <c r="F218" s="706">
        <v>0</v>
      </c>
      <c r="G218" s="707">
        <v>0</v>
      </c>
      <c r="H218" s="709">
        <v>9.0891999999989999</v>
      </c>
      <c r="I218" s="706">
        <v>80.699640000000002</v>
      </c>
      <c r="J218" s="707">
        <v>80.699640000000002</v>
      </c>
      <c r="K218" s="710" t="s">
        <v>329</v>
      </c>
    </row>
    <row r="219" spans="1:11" ht="14.45" customHeight="1" thickBot="1" x14ac:dyDescent="0.25">
      <c r="A219" s="723" t="s">
        <v>540</v>
      </c>
      <c r="B219" s="701">
        <v>0</v>
      </c>
      <c r="C219" s="701">
        <v>47.374360000000003</v>
      </c>
      <c r="D219" s="702">
        <v>47.374360000000003</v>
      </c>
      <c r="E219" s="711" t="s">
        <v>329</v>
      </c>
      <c r="F219" s="701">
        <v>0</v>
      </c>
      <c r="G219" s="702">
        <v>0</v>
      </c>
      <c r="H219" s="704">
        <v>9.0891999999989999</v>
      </c>
      <c r="I219" s="701">
        <v>80.699640000000002</v>
      </c>
      <c r="J219" s="702">
        <v>80.699640000000002</v>
      </c>
      <c r="K219" s="712" t="s">
        <v>329</v>
      </c>
    </row>
    <row r="220" spans="1:11" ht="14.45" customHeight="1" thickBot="1" x14ac:dyDescent="0.25">
      <c r="A220" s="722" t="s">
        <v>541</v>
      </c>
      <c r="B220" s="706">
        <v>0</v>
      </c>
      <c r="C220" s="706">
        <v>56.5</v>
      </c>
      <c r="D220" s="707">
        <v>56.5</v>
      </c>
      <c r="E220" s="708" t="s">
        <v>329</v>
      </c>
      <c r="F220" s="706">
        <v>0</v>
      </c>
      <c r="G220" s="707">
        <v>0</v>
      </c>
      <c r="H220" s="709">
        <v>1.5</v>
      </c>
      <c r="I220" s="706">
        <v>75.5</v>
      </c>
      <c r="J220" s="707">
        <v>75.5</v>
      </c>
      <c r="K220" s="710" t="s">
        <v>329</v>
      </c>
    </row>
    <row r="221" spans="1:11" ht="14.45" customHeight="1" thickBot="1" x14ac:dyDescent="0.25">
      <c r="A221" s="723" t="s">
        <v>542</v>
      </c>
      <c r="B221" s="701">
        <v>0</v>
      </c>
      <c r="C221" s="701">
        <v>56.5</v>
      </c>
      <c r="D221" s="702">
        <v>56.5</v>
      </c>
      <c r="E221" s="711" t="s">
        <v>329</v>
      </c>
      <c r="F221" s="701">
        <v>0</v>
      </c>
      <c r="G221" s="702">
        <v>0</v>
      </c>
      <c r="H221" s="704">
        <v>1.5</v>
      </c>
      <c r="I221" s="701">
        <v>75.5</v>
      </c>
      <c r="J221" s="702">
        <v>75.5</v>
      </c>
      <c r="K221" s="712" t="s">
        <v>329</v>
      </c>
    </row>
    <row r="222" spans="1:11" ht="14.45" customHeight="1" thickBot="1" x14ac:dyDescent="0.25">
      <c r="A222" s="726" t="s">
        <v>543</v>
      </c>
      <c r="B222" s="706">
        <v>30.916563893875999</v>
      </c>
      <c r="C222" s="706">
        <v>89.485280000000003</v>
      </c>
      <c r="D222" s="707">
        <v>58.568716106122999</v>
      </c>
      <c r="E222" s="713">
        <v>2.8944122091689999</v>
      </c>
      <c r="F222" s="706">
        <v>0</v>
      </c>
      <c r="G222" s="707">
        <v>0</v>
      </c>
      <c r="H222" s="709">
        <v>4.1319699999989998</v>
      </c>
      <c r="I222" s="706">
        <v>53.52346</v>
      </c>
      <c r="J222" s="707">
        <v>53.52346</v>
      </c>
      <c r="K222" s="710" t="s">
        <v>329</v>
      </c>
    </row>
    <row r="223" spans="1:11" ht="14.45" customHeight="1" thickBot="1" x14ac:dyDescent="0.25">
      <c r="A223" s="722" t="s">
        <v>544</v>
      </c>
      <c r="B223" s="706">
        <v>0</v>
      </c>
      <c r="C223" s="706">
        <v>46.001339999999999</v>
      </c>
      <c r="D223" s="707">
        <v>46.001339999999999</v>
      </c>
      <c r="E223" s="708" t="s">
        <v>329</v>
      </c>
      <c r="F223" s="706">
        <v>0</v>
      </c>
      <c r="G223" s="707">
        <v>0</v>
      </c>
      <c r="H223" s="709">
        <v>-2.5999999999999998E-4</v>
      </c>
      <c r="I223" s="706">
        <v>12.63165</v>
      </c>
      <c r="J223" s="707">
        <v>12.63165</v>
      </c>
      <c r="K223" s="710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1.34E-3</v>
      </c>
      <c r="D224" s="702">
        <v>1.34E-3</v>
      </c>
      <c r="E224" s="711" t="s">
        <v>329</v>
      </c>
      <c r="F224" s="701">
        <v>0</v>
      </c>
      <c r="G224" s="702">
        <v>0</v>
      </c>
      <c r="H224" s="704">
        <v>-2.5999999999999998E-4</v>
      </c>
      <c r="I224" s="701">
        <v>-3.49999999E-4</v>
      </c>
      <c r="J224" s="702">
        <v>-3.49999999E-4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0</v>
      </c>
      <c r="C225" s="701">
        <v>46</v>
      </c>
      <c r="D225" s="702">
        <v>46</v>
      </c>
      <c r="E225" s="711" t="s">
        <v>343</v>
      </c>
      <c r="F225" s="701">
        <v>0</v>
      </c>
      <c r="G225" s="702">
        <v>0</v>
      </c>
      <c r="H225" s="704">
        <v>0</v>
      </c>
      <c r="I225" s="701">
        <v>12.632</v>
      </c>
      <c r="J225" s="702">
        <v>12.632</v>
      </c>
      <c r="K225" s="712" t="s">
        <v>329</v>
      </c>
    </row>
    <row r="226" spans="1:11" ht="14.45" customHeight="1" thickBot="1" x14ac:dyDescent="0.25">
      <c r="A226" s="722" t="s">
        <v>547</v>
      </c>
      <c r="B226" s="706">
        <v>30.916563893875999</v>
      </c>
      <c r="C226" s="706">
        <v>35.05594</v>
      </c>
      <c r="D226" s="707">
        <v>4.1393761061229997</v>
      </c>
      <c r="E226" s="713">
        <v>1.1338886210100001</v>
      </c>
      <c r="F226" s="706">
        <v>0</v>
      </c>
      <c r="G226" s="707">
        <v>0</v>
      </c>
      <c r="H226" s="709">
        <v>4.1322299999989998</v>
      </c>
      <c r="I226" s="706">
        <v>40.89181</v>
      </c>
      <c r="J226" s="707">
        <v>40.89181</v>
      </c>
      <c r="K226" s="710" t="s">
        <v>329</v>
      </c>
    </row>
    <row r="227" spans="1:11" ht="14.45" customHeight="1" thickBot="1" x14ac:dyDescent="0.25">
      <c r="A227" s="723" t="s">
        <v>548</v>
      </c>
      <c r="B227" s="701">
        <v>0</v>
      </c>
      <c r="C227" s="701">
        <v>0.84099999999999997</v>
      </c>
      <c r="D227" s="702">
        <v>0.84099999999999997</v>
      </c>
      <c r="E227" s="711" t="s">
        <v>343</v>
      </c>
      <c r="F227" s="701">
        <v>0</v>
      </c>
      <c r="G227" s="702">
        <v>0</v>
      </c>
      <c r="H227" s="704">
        <v>0</v>
      </c>
      <c r="I227" s="701">
        <v>0.14799999999999999</v>
      </c>
      <c r="J227" s="702">
        <v>0.14799999999999999</v>
      </c>
      <c r="K227" s="712" t="s">
        <v>329</v>
      </c>
    </row>
    <row r="228" spans="1:11" ht="14.45" customHeight="1" thickBot="1" x14ac:dyDescent="0.25">
      <c r="A228" s="723" t="s">
        <v>549</v>
      </c>
      <c r="B228" s="701">
        <v>30.916563893875999</v>
      </c>
      <c r="C228" s="701">
        <v>34.214939999999999</v>
      </c>
      <c r="D228" s="702">
        <v>3.2983761061229999</v>
      </c>
      <c r="E228" s="703">
        <v>1.1066863742499999</v>
      </c>
      <c r="F228" s="701">
        <v>0</v>
      </c>
      <c r="G228" s="702">
        <v>0</v>
      </c>
      <c r="H228" s="704">
        <v>4.1322299999989998</v>
      </c>
      <c r="I228" s="701">
        <v>40.743810000000003</v>
      </c>
      <c r="J228" s="702">
        <v>40.743810000000003</v>
      </c>
      <c r="K228" s="712" t="s">
        <v>329</v>
      </c>
    </row>
    <row r="229" spans="1:11" ht="14.45" customHeight="1" thickBot="1" x14ac:dyDescent="0.25">
      <c r="A229" s="722" t="s">
        <v>550</v>
      </c>
      <c r="B229" s="706">
        <v>0</v>
      </c>
      <c r="C229" s="706">
        <v>8.4280000000000008</v>
      </c>
      <c r="D229" s="707">
        <v>8.4280000000000008</v>
      </c>
      <c r="E229" s="708" t="s">
        <v>343</v>
      </c>
      <c r="F229" s="706">
        <v>0</v>
      </c>
      <c r="G229" s="707">
        <v>0</v>
      </c>
      <c r="H229" s="709">
        <v>0</v>
      </c>
      <c r="I229" s="706">
        <v>0</v>
      </c>
      <c r="J229" s="707">
        <v>0</v>
      </c>
      <c r="K229" s="710" t="s">
        <v>329</v>
      </c>
    </row>
    <row r="230" spans="1:11" ht="14.45" customHeight="1" thickBot="1" x14ac:dyDescent="0.25">
      <c r="A230" s="723" t="s">
        <v>551</v>
      </c>
      <c r="B230" s="701">
        <v>0</v>
      </c>
      <c r="C230" s="701">
        <v>8.4280000000000008</v>
      </c>
      <c r="D230" s="702">
        <v>8.4280000000000008</v>
      </c>
      <c r="E230" s="711" t="s">
        <v>343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5" customHeight="1" thickBot="1" x14ac:dyDescent="0.25">
      <c r="A231" s="720" t="s">
        <v>552</v>
      </c>
      <c r="B231" s="701">
        <v>0</v>
      </c>
      <c r="C231" s="701">
        <v>-1.0902400000000001</v>
      </c>
      <c r="D231" s="702">
        <v>-1.0902400000000001</v>
      </c>
      <c r="E231" s="711" t="s">
        <v>343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5" customHeight="1" thickBot="1" x14ac:dyDescent="0.25">
      <c r="A232" s="726" t="s">
        <v>553</v>
      </c>
      <c r="B232" s="706">
        <v>0</v>
      </c>
      <c r="C232" s="706">
        <v>-1.0902400000000001</v>
      </c>
      <c r="D232" s="707">
        <v>-1.0902400000000001</v>
      </c>
      <c r="E232" s="708" t="s">
        <v>343</v>
      </c>
      <c r="F232" s="706">
        <v>0</v>
      </c>
      <c r="G232" s="707">
        <v>0</v>
      </c>
      <c r="H232" s="709">
        <v>0</v>
      </c>
      <c r="I232" s="706">
        <v>0</v>
      </c>
      <c r="J232" s="707">
        <v>0</v>
      </c>
      <c r="K232" s="710" t="s">
        <v>329</v>
      </c>
    </row>
    <row r="233" spans="1:11" ht="14.45" customHeight="1" thickBot="1" x14ac:dyDescent="0.25">
      <c r="A233" s="722" t="s">
        <v>554</v>
      </c>
      <c r="B233" s="706">
        <v>0</v>
      </c>
      <c r="C233" s="706">
        <v>-1.0902400000000001</v>
      </c>
      <c r="D233" s="707">
        <v>-1.0902400000000001</v>
      </c>
      <c r="E233" s="708" t="s">
        <v>343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-1.0902400000000001</v>
      </c>
      <c r="D234" s="702">
        <v>-1.0902400000000001</v>
      </c>
      <c r="E234" s="711" t="s">
        <v>343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12" t="s">
        <v>329</v>
      </c>
    </row>
    <row r="235" spans="1:11" ht="14.45" customHeight="1" thickBot="1" x14ac:dyDescent="0.25">
      <c r="A235" s="720" t="s">
        <v>556</v>
      </c>
      <c r="B235" s="701">
        <v>160.84726470211999</v>
      </c>
      <c r="C235" s="701">
        <v>717.28899999999999</v>
      </c>
      <c r="D235" s="702">
        <v>556.44173529787997</v>
      </c>
      <c r="E235" s="703">
        <v>4.4594417028370001</v>
      </c>
      <c r="F235" s="701">
        <v>601.276944405466</v>
      </c>
      <c r="G235" s="702">
        <v>501.06412033788803</v>
      </c>
      <c r="H235" s="704">
        <v>3.0539999999990002</v>
      </c>
      <c r="I235" s="701">
        <v>727.18099999999902</v>
      </c>
      <c r="J235" s="702">
        <v>226.11687966211099</v>
      </c>
      <c r="K235" s="705">
        <v>1.209394450869</v>
      </c>
    </row>
    <row r="236" spans="1:11" ht="14.45" customHeight="1" thickBot="1" x14ac:dyDescent="0.25">
      <c r="A236" s="726" t="s">
        <v>557</v>
      </c>
      <c r="B236" s="706">
        <v>160.84726470211999</v>
      </c>
      <c r="C236" s="706">
        <v>717.28899999999999</v>
      </c>
      <c r="D236" s="707">
        <v>556.44173529787997</v>
      </c>
      <c r="E236" s="713">
        <v>4.4594417028370001</v>
      </c>
      <c r="F236" s="706">
        <v>601.276944405466</v>
      </c>
      <c r="G236" s="707">
        <v>501.06412033788803</v>
      </c>
      <c r="H236" s="709">
        <v>3.0539999999990002</v>
      </c>
      <c r="I236" s="706">
        <v>727.18099999999902</v>
      </c>
      <c r="J236" s="707">
        <v>226.11687966211099</v>
      </c>
      <c r="K236" s="714">
        <v>1.209394450869</v>
      </c>
    </row>
    <row r="237" spans="1:11" ht="14.45" customHeight="1" thickBot="1" x14ac:dyDescent="0.25">
      <c r="A237" s="722" t="s">
        <v>558</v>
      </c>
      <c r="B237" s="706">
        <v>160.84726470211999</v>
      </c>
      <c r="C237" s="706">
        <v>680.64099999999996</v>
      </c>
      <c r="D237" s="707">
        <v>519.79373529787995</v>
      </c>
      <c r="E237" s="713">
        <v>4.2315982261830003</v>
      </c>
      <c r="F237" s="706">
        <v>601.276944405466</v>
      </c>
      <c r="G237" s="707">
        <v>501.06412033788803</v>
      </c>
      <c r="H237" s="709">
        <v>0</v>
      </c>
      <c r="I237" s="706">
        <v>696.64099999999905</v>
      </c>
      <c r="J237" s="707">
        <v>195.576879662111</v>
      </c>
      <c r="K237" s="714">
        <v>1.158602548263</v>
      </c>
    </row>
    <row r="238" spans="1:11" ht="14.45" customHeight="1" thickBot="1" x14ac:dyDescent="0.25">
      <c r="A238" s="723" t="s">
        <v>559</v>
      </c>
      <c r="B238" s="701">
        <v>160.84726470211999</v>
      </c>
      <c r="C238" s="701">
        <v>680.64099999999996</v>
      </c>
      <c r="D238" s="702">
        <v>519.79373529787995</v>
      </c>
      <c r="E238" s="703">
        <v>4.2315982261830003</v>
      </c>
      <c r="F238" s="701">
        <v>601.276944405466</v>
      </c>
      <c r="G238" s="702">
        <v>501.06412033788803</v>
      </c>
      <c r="H238" s="704">
        <v>0</v>
      </c>
      <c r="I238" s="701">
        <v>696.64099999999905</v>
      </c>
      <c r="J238" s="702">
        <v>195.576879662111</v>
      </c>
      <c r="K238" s="705">
        <v>1.158602548263</v>
      </c>
    </row>
    <row r="239" spans="1:11" ht="14.45" customHeight="1" thickBot="1" x14ac:dyDescent="0.25">
      <c r="A239" s="725" t="s">
        <v>560</v>
      </c>
      <c r="B239" s="701">
        <v>0</v>
      </c>
      <c r="C239" s="701">
        <v>36.648000000000003</v>
      </c>
      <c r="D239" s="702">
        <v>36.648000000000003</v>
      </c>
      <c r="E239" s="711" t="s">
        <v>329</v>
      </c>
      <c r="F239" s="701">
        <v>0</v>
      </c>
      <c r="G239" s="702">
        <v>0</v>
      </c>
      <c r="H239" s="704">
        <v>3.0539999999990002</v>
      </c>
      <c r="I239" s="701">
        <v>30.54</v>
      </c>
      <c r="J239" s="702">
        <v>30.54</v>
      </c>
      <c r="K239" s="712" t="s">
        <v>329</v>
      </c>
    </row>
    <row r="240" spans="1:11" ht="14.45" customHeight="1" thickBot="1" x14ac:dyDescent="0.25">
      <c r="A240" s="723" t="s">
        <v>561</v>
      </c>
      <c r="B240" s="701">
        <v>0</v>
      </c>
      <c r="C240" s="701">
        <v>36.648000000000003</v>
      </c>
      <c r="D240" s="702">
        <v>36.648000000000003</v>
      </c>
      <c r="E240" s="711" t="s">
        <v>329</v>
      </c>
      <c r="F240" s="701">
        <v>0</v>
      </c>
      <c r="G240" s="702">
        <v>0</v>
      </c>
      <c r="H240" s="704">
        <v>3.0539999999990002</v>
      </c>
      <c r="I240" s="701">
        <v>30.54</v>
      </c>
      <c r="J240" s="702">
        <v>30.54</v>
      </c>
      <c r="K240" s="712" t="s">
        <v>329</v>
      </c>
    </row>
    <row r="241" spans="1:11" ht="14.45" customHeight="1" thickBot="1" x14ac:dyDescent="0.25">
      <c r="A241" s="719" t="s">
        <v>562</v>
      </c>
      <c r="B241" s="701">
        <v>11727.274339260101</v>
      </c>
      <c r="C241" s="701">
        <v>14453.386860000001</v>
      </c>
      <c r="D241" s="702">
        <v>2726.11252073992</v>
      </c>
      <c r="E241" s="703">
        <v>1.2324591752409999</v>
      </c>
      <c r="F241" s="701">
        <v>12878.138152007499</v>
      </c>
      <c r="G241" s="702">
        <v>10731.7817933395</v>
      </c>
      <c r="H241" s="704">
        <v>1272.3254199999999</v>
      </c>
      <c r="I241" s="701">
        <v>12988.57099</v>
      </c>
      <c r="J241" s="702">
        <v>2256.7891966604602</v>
      </c>
      <c r="K241" s="705">
        <v>1.008575217682</v>
      </c>
    </row>
    <row r="242" spans="1:11" ht="14.45" customHeight="1" thickBot="1" x14ac:dyDescent="0.25">
      <c r="A242" s="724" t="s">
        <v>563</v>
      </c>
      <c r="B242" s="706">
        <v>11727.274339260101</v>
      </c>
      <c r="C242" s="706">
        <v>14453.386860000001</v>
      </c>
      <c r="D242" s="707">
        <v>2726.11252073992</v>
      </c>
      <c r="E242" s="713">
        <v>1.2324591752409999</v>
      </c>
      <c r="F242" s="706">
        <v>12878.138152007499</v>
      </c>
      <c r="G242" s="707">
        <v>10731.7817933395</v>
      </c>
      <c r="H242" s="709">
        <v>1272.3254199999999</v>
      </c>
      <c r="I242" s="706">
        <v>12988.57099</v>
      </c>
      <c r="J242" s="707">
        <v>2256.7891966604602</v>
      </c>
      <c r="K242" s="714">
        <v>1.008575217682</v>
      </c>
    </row>
    <row r="243" spans="1:11" ht="14.45" customHeight="1" thickBot="1" x14ac:dyDescent="0.25">
      <c r="A243" s="726" t="s">
        <v>54</v>
      </c>
      <c r="B243" s="706">
        <v>11727.274339260101</v>
      </c>
      <c r="C243" s="706">
        <v>14453.386860000001</v>
      </c>
      <c r="D243" s="707">
        <v>2726.11252073992</v>
      </c>
      <c r="E243" s="713">
        <v>1.2324591752409999</v>
      </c>
      <c r="F243" s="706">
        <v>12878.138152007499</v>
      </c>
      <c r="G243" s="707">
        <v>10731.7817933395</v>
      </c>
      <c r="H243" s="709">
        <v>1272.3254199999999</v>
      </c>
      <c r="I243" s="706">
        <v>12988.57099</v>
      </c>
      <c r="J243" s="707">
        <v>2256.7891966604602</v>
      </c>
      <c r="K243" s="714">
        <v>1.008575217682</v>
      </c>
    </row>
    <row r="244" spans="1:11" ht="14.45" customHeight="1" thickBot="1" x14ac:dyDescent="0.25">
      <c r="A244" s="725" t="s">
        <v>564</v>
      </c>
      <c r="B244" s="701">
        <v>0</v>
      </c>
      <c r="C244" s="701">
        <v>942.30231000000003</v>
      </c>
      <c r="D244" s="702">
        <v>942.30231000000003</v>
      </c>
      <c r="E244" s="711" t="s">
        <v>343</v>
      </c>
      <c r="F244" s="701">
        <v>437.08484646571202</v>
      </c>
      <c r="G244" s="702">
        <v>364.23737205475999</v>
      </c>
      <c r="H244" s="704">
        <v>51.367429999999999</v>
      </c>
      <c r="I244" s="701">
        <v>871.41296</v>
      </c>
      <c r="J244" s="702">
        <v>507.17558794524001</v>
      </c>
      <c r="K244" s="705">
        <v>1.9936929112190001</v>
      </c>
    </row>
    <row r="245" spans="1:11" ht="14.45" customHeight="1" thickBot="1" x14ac:dyDescent="0.25">
      <c r="A245" s="723" t="s">
        <v>565</v>
      </c>
      <c r="B245" s="701">
        <v>0</v>
      </c>
      <c r="C245" s="701">
        <v>593.91899999999998</v>
      </c>
      <c r="D245" s="702">
        <v>593.91899999999998</v>
      </c>
      <c r="E245" s="711" t="s">
        <v>343</v>
      </c>
      <c r="F245" s="701">
        <v>0</v>
      </c>
      <c r="G245" s="702">
        <v>0</v>
      </c>
      <c r="H245" s="704">
        <v>0</v>
      </c>
      <c r="I245" s="701">
        <v>421.85199999999998</v>
      </c>
      <c r="J245" s="702">
        <v>421.85199999999998</v>
      </c>
      <c r="K245" s="712" t="s">
        <v>343</v>
      </c>
    </row>
    <row r="246" spans="1:11" ht="14.45" customHeight="1" thickBot="1" x14ac:dyDescent="0.25">
      <c r="A246" s="723" t="s">
        <v>566</v>
      </c>
      <c r="B246" s="701">
        <v>0</v>
      </c>
      <c r="C246" s="701">
        <v>348.38330999999999</v>
      </c>
      <c r="D246" s="702">
        <v>348.38330999999999</v>
      </c>
      <c r="E246" s="711" t="s">
        <v>343</v>
      </c>
      <c r="F246" s="701">
        <v>437.08484646571202</v>
      </c>
      <c r="G246" s="702">
        <v>364.23737205475999</v>
      </c>
      <c r="H246" s="704">
        <v>51.367429999999999</v>
      </c>
      <c r="I246" s="701">
        <v>449.56096000000002</v>
      </c>
      <c r="J246" s="702">
        <v>85.323587945240007</v>
      </c>
      <c r="K246" s="705">
        <v>1.028543916896</v>
      </c>
    </row>
    <row r="247" spans="1:11" ht="14.45" customHeight="1" thickBot="1" x14ac:dyDescent="0.25">
      <c r="A247" s="722" t="s">
        <v>567</v>
      </c>
      <c r="B247" s="706">
        <v>234.784945529471</v>
      </c>
      <c r="C247" s="706">
        <v>111.8415</v>
      </c>
      <c r="D247" s="707">
        <v>-122.94344552947101</v>
      </c>
      <c r="E247" s="713">
        <v>0.47635720317399999</v>
      </c>
      <c r="F247" s="706">
        <v>229.10737425089599</v>
      </c>
      <c r="G247" s="707">
        <v>190.92281187574699</v>
      </c>
      <c r="H247" s="709">
        <v>7.92</v>
      </c>
      <c r="I247" s="706">
        <v>69.953999999999994</v>
      </c>
      <c r="J247" s="707">
        <v>-120.96881187574699</v>
      </c>
      <c r="K247" s="714">
        <v>0.30533281710600002</v>
      </c>
    </row>
    <row r="248" spans="1:11" ht="14.45" customHeight="1" thickBot="1" x14ac:dyDescent="0.25">
      <c r="A248" s="723" t="s">
        <v>568</v>
      </c>
      <c r="B248" s="701">
        <v>234.784945529471</v>
      </c>
      <c r="C248" s="701">
        <v>111.8415</v>
      </c>
      <c r="D248" s="702">
        <v>-122.94344552947101</v>
      </c>
      <c r="E248" s="703">
        <v>0.47635720317399999</v>
      </c>
      <c r="F248" s="701">
        <v>229.10737425089599</v>
      </c>
      <c r="G248" s="702">
        <v>190.92281187574699</v>
      </c>
      <c r="H248" s="704">
        <v>7.92</v>
      </c>
      <c r="I248" s="701">
        <v>69.953999999999994</v>
      </c>
      <c r="J248" s="702">
        <v>-120.96881187574699</v>
      </c>
      <c r="K248" s="705">
        <v>0.30533281710600002</v>
      </c>
    </row>
    <row r="249" spans="1:11" ht="14.45" customHeight="1" thickBot="1" x14ac:dyDescent="0.25">
      <c r="A249" s="722" t="s">
        <v>569</v>
      </c>
      <c r="B249" s="706">
        <v>597.51814260970502</v>
      </c>
      <c r="C249" s="706">
        <v>447.82373999999999</v>
      </c>
      <c r="D249" s="707">
        <v>-149.69440260970501</v>
      </c>
      <c r="E249" s="713">
        <v>0.74947304201300002</v>
      </c>
      <c r="F249" s="706">
        <v>675.57830362879099</v>
      </c>
      <c r="G249" s="707">
        <v>562.98191969065897</v>
      </c>
      <c r="H249" s="709">
        <v>48.210540000000002</v>
      </c>
      <c r="I249" s="706">
        <v>483.37153999999998</v>
      </c>
      <c r="J249" s="707">
        <v>-79.610379690657993</v>
      </c>
      <c r="K249" s="714">
        <v>0.71549298934500005</v>
      </c>
    </row>
    <row r="250" spans="1:11" ht="14.45" customHeight="1" thickBot="1" x14ac:dyDescent="0.25">
      <c r="A250" s="723" t="s">
        <v>570</v>
      </c>
      <c r="B250" s="701">
        <v>570.38470460872304</v>
      </c>
      <c r="C250" s="701">
        <v>421.06</v>
      </c>
      <c r="D250" s="702">
        <v>-149.32470460872301</v>
      </c>
      <c r="E250" s="703">
        <v>0.73820352579199999</v>
      </c>
      <c r="F250" s="701">
        <v>628.68438748739698</v>
      </c>
      <c r="G250" s="702">
        <v>523.90365623949697</v>
      </c>
      <c r="H250" s="704">
        <v>46.62</v>
      </c>
      <c r="I250" s="701">
        <v>455.46800000000002</v>
      </c>
      <c r="J250" s="702">
        <v>-68.435656239497007</v>
      </c>
      <c r="K250" s="705">
        <v>0.72447798778700001</v>
      </c>
    </row>
    <row r="251" spans="1:11" ht="14.45" customHeight="1" thickBot="1" x14ac:dyDescent="0.25">
      <c r="A251" s="723" t="s">
        <v>571</v>
      </c>
      <c r="B251" s="701">
        <v>0</v>
      </c>
      <c r="C251" s="701">
        <v>1.1828000000000001</v>
      </c>
      <c r="D251" s="702">
        <v>1.1828000000000001</v>
      </c>
      <c r="E251" s="711" t="s">
        <v>343</v>
      </c>
      <c r="F251" s="701">
        <v>0</v>
      </c>
      <c r="G251" s="702">
        <v>0</v>
      </c>
      <c r="H251" s="704">
        <v>0</v>
      </c>
      <c r="I251" s="701">
        <v>0</v>
      </c>
      <c r="J251" s="702">
        <v>0</v>
      </c>
      <c r="K251" s="705">
        <v>10</v>
      </c>
    </row>
    <row r="252" spans="1:11" ht="14.45" customHeight="1" thickBot="1" x14ac:dyDescent="0.25">
      <c r="A252" s="723" t="s">
        <v>572</v>
      </c>
      <c r="B252" s="701">
        <v>27.133438000982</v>
      </c>
      <c r="C252" s="701">
        <v>25.580939999999998</v>
      </c>
      <c r="D252" s="702">
        <v>-1.552498000982</v>
      </c>
      <c r="E252" s="703">
        <v>0.94278284967299997</v>
      </c>
      <c r="F252" s="701">
        <v>46.893916141394001</v>
      </c>
      <c r="G252" s="702">
        <v>39.078263451161</v>
      </c>
      <c r="H252" s="704">
        <v>1.5905400000000001</v>
      </c>
      <c r="I252" s="701">
        <v>27.90354</v>
      </c>
      <c r="J252" s="702">
        <v>-11.174723451161</v>
      </c>
      <c r="K252" s="705">
        <v>0.59503539682700002</v>
      </c>
    </row>
    <row r="253" spans="1:11" ht="14.45" customHeight="1" thickBot="1" x14ac:dyDescent="0.25">
      <c r="A253" s="725" t="s">
        <v>573</v>
      </c>
      <c r="B253" s="701">
        <v>0</v>
      </c>
      <c r="C253" s="701">
        <v>0</v>
      </c>
      <c r="D253" s="702">
        <v>0</v>
      </c>
      <c r="E253" s="703">
        <v>1</v>
      </c>
      <c r="F253" s="701">
        <v>0</v>
      </c>
      <c r="G253" s="702">
        <v>0</v>
      </c>
      <c r="H253" s="704">
        <v>4.2933000000000003</v>
      </c>
      <c r="I253" s="701">
        <v>28.770399999999999</v>
      </c>
      <c r="J253" s="702">
        <v>28.770399999999999</v>
      </c>
      <c r="K253" s="712" t="s">
        <v>343</v>
      </c>
    </row>
    <row r="254" spans="1:11" ht="14.45" customHeight="1" thickBot="1" x14ac:dyDescent="0.25">
      <c r="A254" s="723" t="s">
        <v>574</v>
      </c>
      <c r="B254" s="701">
        <v>0</v>
      </c>
      <c r="C254" s="701">
        <v>0</v>
      </c>
      <c r="D254" s="702">
        <v>0</v>
      </c>
      <c r="E254" s="703">
        <v>1</v>
      </c>
      <c r="F254" s="701">
        <v>0</v>
      </c>
      <c r="G254" s="702">
        <v>0</v>
      </c>
      <c r="H254" s="704">
        <v>4.2933000000000003</v>
      </c>
      <c r="I254" s="701">
        <v>28.770399999999999</v>
      </c>
      <c r="J254" s="702">
        <v>28.770399999999999</v>
      </c>
      <c r="K254" s="712" t="s">
        <v>343</v>
      </c>
    </row>
    <row r="255" spans="1:11" ht="14.45" customHeight="1" thickBot="1" x14ac:dyDescent="0.25">
      <c r="A255" s="722" t="s">
        <v>575</v>
      </c>
      <c r="B255" s="706">
        <v>735.83096427918997</v>
      </c>
      <c r="C255" s="706">
        <v>787.35893999999996</v>
      </c>
      <c r="D255" s="707">
        <v>51.527975720809003</v>
      </c>
      <c r="E255" s="713">
        <v>1.0700269195259999</v>
      </c>
      <c r="F255" s="706">
        <v>697.64008267616202</v>
      </c>
      <c r="G255" s="707">
        <v>581.36673556346796</v>
      </c>
      <c r="H255" s="709">
        <v>0</v>
      </c>
      <c r="I255" s="706">
        <v>178.03435999999999</v>
      </c>
      <c r="J255" s="707">
        <v>-403.33237556346802</v>
      </c>
      <c r="K255" s="714">
        <v>0.255195142052</v>
      </c>
    </row>
    <row r="256" spans="1:11" ht="14.45" customHeight="1" thickBot="1" x14ac:dyDescent="0.25">
      <c r="A256" s="723" t="s">
        <v>576</v>
      </c>
      <c r="B256" s="701">
        <v>735.83096427918997</v>
      </c>
      <c r="C256" s="701">
        <v>787.35893999999996</v>
      </c>
      <c r="D256" s="702">
        <v>51.527975720809003</v>
      </c>
      <c r="E256" s="703">
        <v>1.0700269195259999</v>
      </c>
      <c r="F256" s="701">
        <v>697.64008267616202</v>
      </c>
      <c r="G256" s="702">
        <v>581.36673556346796</v>
      </c>
      <c r="H256" s="704">
        <v>0</v>
      </c>
      <c r="I256" s="701">
        <v>178.03435999999999</v>
      </c>
      <c r="J256" s="702">
        <v>-403.33237556346802</v>
      </c>
      <c r="K256" s="705">
        <v>0.255195142052</v>
      </c>
    </row>
    <row r="257" spans="1:11" ht="14.45" customHeight="1" thickBot="1" x14ac:dyDescent="0.25">
      <c r="A257" s="722" t="s">
        <v>577</v>
      </c>
      <c r="B257" s="706">
        <v>0</v>
      </c>
      <c r="C257" s="706">
        <v>12.561</v>
      </c>
      <c r="D257" s="707">
        <v>12.561</v>
      </c>
      <c r="E257" s="708" t="s">
        <v>343</v>
      </c>
      <c r="F257" s="706">
        <v>0</v>
      </c>
      <c r="G257" s="707">
        <v>0</v>
      </c>
      <c r="H257" s="709">
        <v>1.0640000000000001</v>
      </c>
      <c r="I257" s="706">
        <v>10.805</v>
      </c>
      <c r="J257" s="707">
        <v>10.805</v>
      </c>
      <c r="K257" s="710" t="s">
        <v>343</v>
      </c>
    </row>
    <row r="258" spans="1:11" ht="14.45" customHeight="1" thickBot="1" x14ac:dyDescent="0.25">
      <c r="A258" s="723" t="s">
        <v>578</v>
      </c>
      <c r="B258" s="701">
        <v>0</v>
      </c>
      <c r="C258" s="701">
        <v>12.561</v>
      </c>
      <c r="D258" s="702">
        <v>12.561</v>
      </c>
      <c r="E258" s="711" t="s">
        <v>343</v>
      </c>
      <c r="F258" s="701">
        <v>0</v>
      </c>
      <c r="G258" s="702">
        <v>0</v>
      </c>
      <c r="H258" s="704">
        <v>1.0640000000000001</v>
      </c>
      <c r="I258" s="701">
        <v>10.805</v>
      </c>
      <c r="J258" s="702">
        <v>10.805</v>
      </c>
      <c r="K258" s="712" t="s">
        <v>343</v>
      </c>
    </row>
    <row r="259" spans="1:11" ht="14.45" customHeight="1" thickBot="1" x14ac:dyDescent="0.25">
      <c r="A259" s="722" t="s">
        <v>579</v>
      </c>
      <c r="B259" s="706">
        <v>3238.4546778547301</v>
      </c>
      <c r="C259" s="706">
        <v>2712.3717999999999</v>
      </c>
      <c r="D259" s="707">
        <v>-526.08287785473101</v>
      </c>
      <c r="E259" s="713">
        <v>0.83755126126900004</v>
      </c>
      <c r="F259" s="706">
        <v>3641.9022454727401</v>
      </c>
      <c r="G259" s="707">
        <v>3034.9185378939501</v>
      </c>
      <c r="H259" s="709">
        <v>207.87814</v>
      </c>
      <c r="I259" s="706">
        <v>2574.2907399999999</v>
      </c>
      <c r="J259" s="707">
        <v>-460.62779789394898</v>
      </c>
      <c r="K259" s="714">
        <v>0.70685333281499996</v>
      </c>
    </row>
    <row r="260" spans="1:11" ht="14.45" customHeight="1" thickBot="1" x14ac:dyDescent="0.25">
      <c r="A260" s="723" t="s">
        <v>580</v>
      </c>
      <c r="B260" s="701">
        <v>3238.4546778547301</v>
      </c>
      <c r="C260" s="701">
        <v>2712.3717999999999</v>
      </c>
      <c r="D260" s="702">
        <v>-526.08287785473101</v>
      </c>
      <c r="E260" s="703">
        <v>0.83755126126900004</v>
      </c>
      <c r="F260" s="701">
        <v>3641.9022454727401</v>
      </c>
      <c r="G260" s="702">
        <v>3034.9185378939501</v>
      </c>
      <c r="H260" s="704">
        <v>207.87814</v>
      </c>
      <c r="I260" s="701">
        <v>2574.2907399999999</v>
      </c>
      <c r="J260" s="702">
        <v>-460.62779789394898</v>
      </c>
      <c r="K260" s="705">
        <v>0.70685333281499996</v>
      </c>
    </row>
    <row r="261" spans="1:11" ht="14.45" customHeight="1" thickBot="1" x14ac:dyDescent="0.25">
      <c r="A261" s="722" t="s">
        <v>581</v>
      </c>
      <c r="B261" s="706">
        <v>0</v>
      </c>
      <c r="C261" s="706">
        <v>1717.5936300000001</v>
      </c>
      <c r="D261" s="707">
        <v>1717.5936300000001</v>
      </c>
      <c r="E261" s="708" t="s">
        <v>343</v>
      </c>
      <c r="F261" s="706">
        <v>0</v>
      </c>
      <c r="G261" s="707">
        <v>0</v>
      </c>
      <c r="H261" s="709">
        <v>177.14723000000001</v>
      </c>
      <c r="I261" s="706">
        <v>1637.21307</v>
      </c>
      <c r="J261" s="707">
        <v>1637.21307</v>
      </c>
      <c r="K261" s="710" t="s">
        <v>343</v>
      </c>
    </row>
    <row r="262" spans="1:11" ht="14.45" customHeight="1" thickBot="1" x14ac:dyDescent="0.25">
      <c r="A262" s="723" t="s">
        <v>582</v>
      </c>
      <c r="B262" s="701">
        <v>0</v>
      </c>
      <c r="C262" s="701">
        <v>1717.5936300000001</v>
      </c>
      <c r="D262" s="702">
        <v>1717.5936300000001</v>
      </c>
      <c r="E262" s="711" t="s">
        <v>343</v>
      </c>
      <c r="F262" s="701">
        <v>0</v>
      </c>
      <c r="G262" s="702">
        <v>0</v>
      </c>
      <c r="H262" s="704">
        <v>177.14723000000001</v>
      </c>
      <c r="I262" s="701">
        <v>1637.21307</v>
      </c>
      <c r="J262" s="702">
        <v>1637.21307</v>
      </c>
      <c r="K262" s="712" t="s">
        <v>343</v>
      </c>
    </row>
    <row r="263" spans="1:11" ht="14.45" customHeight="1" thickBot="1" x14ac:dyDescent="0.25">
      <c r="A263" s="722" t="s">
        <v>583</v>
      </c>
      <c r="B263" s="706">
        <v>6920.6856089869898</v>
      </c>
      <c r="C263" s="706">
        <v>7721.5339400000003</v>
      </c>
      <c r="D263" s="707">
        <v>800.84833101301501</v>
      </c>
      <c r="E263" s="713">
        <v>1.1157180626680001</v>
      </c>
      <c r="F263" s="706">
        <v>7196.8252995131497</v>
      </c>
      <c r="G263" s="707">
        <v>5997.3544162609596</v>
      </c>
      <c r="H263" s="709">
        <v>774.44478000000004</v>
      </c>
      <c r="I263" s="706">
        <v>7134.7189200000003</v>
      </c>
      <c r="J263" s="707">
        <v>1137.3645037390399</v>
      </c>
      <c r="K263" s="714">
        <v>0.99137030886099997</v>
      </c>
    </row>
    <row r="264" spans="1:11" ht="14.45" customHeight="1" thickBot="1" x14ac:dyDescent="0.25">
      <c r="A264" s="723" t="s">
        <v>584</v>
      </c>
      <c r="B264" s="701">
        <v>6920.6856089869898</v>
      </c>
      <c r="C264" s="701">
        <v>7721.5339400000003</v>
      </c>
      <c r="D264" s="702">
        <v>800.84833101301501</v>
      </c>
      <c r="E264" s="703">
        <v>1.1157180626680001</v>
      </c>
      <c r="F264" s="701">
        <v>7196.8252995131497</v>
      </c>
      <c r="G264" s="702">
        <v>5997.3544162609596</v>
      </c>
      <c r="H264" s="704">
        <v>774.44478000000004</v>
      </c>
      <c r="I264" s="701">
        <v>7134.7189200000003</v>
      </c>
      <c r="J264" s="702">
        <v>1137.3645037390399</v>
      </c>
      <c r="K264" s="705">
        <v>0.99137030886099997</v>
      </c>
    </row>
    <row r="265" spans="1:11" ht="14.45" customHeight="1" thickBot="1" x14ac:dyDescent="0.25">
      <c r="A265" s="719" t="s">
        <v>585</v>
      </c>
      <c r="B265" s="701">
        <v>0</v>
      </c>
      <c r="C265" s="701">
        <v>2428.50146</v>
      </c>
      <c r="D265" s="702">
        <v>2428.50146</v>
      </c>
      <c r="E265" s="711" t="s">
        <v>329</v>
      </c>
      <c r="F265" s="701">
        <v>0</v>
      </c>
      <c r="G265" s="702">
        <v>0</v>
      </c>
      <c r="H265" s="704">
        <v>0.12679000000000001</v>
      </c>
      <c r="I265" s="701">
        <v>1244.0255400000001</v>
      </c>
      <c r="J265" s="702">
        <v>1244.0255400000001</v>
      </c>
      <c r="K265" s="712" t="s">
        <v>343</v>
      </c>
    </row>
    <row r="266" spans="1:11" ht="14.45" customHeight="1" thickBot="1" x14ac:dyDescent="0.25">
      <c r="A266" s="724" t="s">
        <v>586</v>
      </c>
      <c r="B266" s="706">
        <v>0</v>
      </c>
      <c r="C266" s="706">
        <v>2428.50146</v>
      </c>
      <c r="D266" s="707">
        <v>2428.50146</v>
      </c>
      <c r="E266" s="708" t="s">
        <v>329</v>
      </c>
      <c r="F266" s="706">
        <v>0</v>
      </c>
      <c r="G266" s="707">
        <v>0</v>
      </c>
      <c r="H266" s="709">
        <v>0.12679000000000001</v>
      </c>
      <c r="I266" s="706">
        <v>1244.0255400000001</v>
      </c>
      <c r="J266" s="707">
        <v>1244.0255400000001</v>
      </c>
      <c r="K266" s="710" t="s">
        <v>343</v>
      </c>
    </row>
    <row r="267" spans="1:11" ht="14.45" customHeight="1" thickBot="1" x14ac:dyDescent="0.25">
      <c r="A267" s="726" t="s">
        <v>587</v>
      </c>
      <c r="B267" s="706">
        <v>0</v>
      </c>
      <c r="C267" s="706">
        <v>2428.50146</v>
      </c>
      <c r="D267" s="707">
        <v>2428.50146</v>
      </c>
      <c r="E267" s="708" t="s">
        <v>329</v>
      </c>
      <c r="F267" s="706">
        <v>0</v>
      </c>
      <c r="G267" s="707">
        <v>0</v>
      </c>
      <c r="H267" s="709">
        <v>0.12679000000000001</v>
      </c>
      <c r="I267" s="706">
        <v>1244.0255400000001</v>
      </c>
      <c r="J267" s="707">
        <v>1244.0255400000001</v>
      </c>
      <c r="K267" s="710" t="s">
        <v>343</v>
      </c>
    </row>
    <row r="268" spans="1:11" ht="14.45" customHeight="1" thickBot="1" x14ac:dyDescent="0.25">
      <c r="A268" s="722" t="s">
        <v>588</v>
      </c>
      <c r="B268" s="706">
        <v>0</v>
      </c>
      <c r="C268" s="706">
        <v>2428.50146</v>
      </c>
      <c r="D268" s="707">
        <v>2428.50146</v>
      </c>
      <c r="E268" s="708" t="s">
        <v>343</v>
      </c>
      <c r="F268" s="706">
        <v>0</v>
      </c>
      <c r="G268" s="707">
        <v>0</v>
      </c>
      <c r="H268" s="709">
        <v>0.12679000000000001</v>
      </c>
      <c r="I268" s="706">
        <v>1244.0255400000001</v>
      </c>
      <c r="J268" s="707">
        <v>1244.0255400000001</v>
      </c>
      <c r="K268" s="710" t="s">
        <v>343</v>
      </c>
    </row>
    <row r="269" spans="1:11" ht="14.45" customHeight="1" thickBot="1" x14ac:dyDescent="0.25">
      <c r="A269" s="723" t="s">
        <v>589</v>
      </c>
      <c r="B269" s="701">
        <v>0</v>
      </c>
      <c r="C269" s="701">
        <v>1.3408599999999999</v>
      </c>
      <c r="D269" s="702">
        <v>1.3408599999999999</v>
      </c>
      <c r="E269" s="711" t="s">
        <v>343</v>
      </c>
      <c r="F269" s="701">
        <v>0</v>
      </c>
      <c r="G269" s="702">
        <v>0</v>
      </c>
      <c r="H269" s="704">
        <v>0.12679000000000001</v>
      </c>
      <c r="I269" s="701">
        <v>1.42018</v>
      </c>
      <c r="J269" s="702">
        <v>1.42018</v>
      </c>
      <c r="K269" s="712" t="s">
        <v>343</v>
      </c>
    </row>
    <row r="270" spans="1:11" ht="14.45" customHeight="1" thickBot="1" x14ac:dyDescent="0.25">
      <c r="A270" s="723" t="s">
        <v>590</v>
      </c>
      <c r="B270" s="701">
        <v>0</v>
      </c>
      <c r="C270" s="701">
        <v>23.1996</v>
      </c>
      <c r="D270" s="702">
        <v>23.1996</v>
      </c>
      <c r="E270" s="711" t="s">
        <v>343</v>
      </c>
      <c r="F270" s="701">
        <v>0</v>
      </c>
      <c r="G270" s="702">
        <v>0</v>
      </c>
      <c r="H270" s="704">
        <v>0</v>
      </c>
      <c r="I270" s="701">
        <v>1.44936</v>
      </c>
      <c r="J270" s="702">
        <v>1.44936</v>
      </c>
      <c r="K270" s="712" t="s">
        <v>343</v>
      </c>
    </row>
    <row r="271" spans="1:11" ht="14.45" customHeight="1" thickBot="1" x14ac:dyDescent="0.25">
      <c r="A271" s="723" t="s">
        <v>591</v>
      </c>
      <c r="B271" s="701">
        <v>0</v>
      </c>
      <c r="C271" s="701">
        <v>2403.9609999999998</v>
      </c>
      <c r="D271" s="702">
        <v>2403.9609999999998</v>
      </c>
      <c r="E271" s="711" t="s">
        <v>343</v>
      </c>
      <c r="F271" s="701">
        <v>0</v>
      </c>
      <c r="G271" s="702">
        <v>0</v>
      </c>
      <c r="H271" s="704">
        <v>0</v>
      </c>
      <c r="I271" s="701">
        <v>1241.1559999999999</v>
      </c>
      <c r="J271" s="702">
        <v>1241.1559999999999</v>
      </c>
      <c r="K271" s="712" t="s">
        <v>343</v>
      </c>
    </row>
    <row r="272" spans="1:11" ht="14.45" customHeight="1" thickBot="1" x14ac:dyDescent="0.25">
      <c r="A272" s="727"/>
      <c r="B272" s="701">
        <v>53763.058313100802</v>
      </c>
      <c r="C272" s="701">
        <v>86909.420239999294</v>
      </c>
      <c r="D272" s="702">
        <v>33146.361926898498</v>
      </c>
      <c r="E272" s="703">
        <v>1.616526718659</v>
      </c>
      <c r="F272" s="701">
        <v>107412.889132406</v>
      </c>
      <c r="G272" s="702">
        <v>89510.740943671306</v>
      </c>
      <c r="H272" s="704">
        <v>6944.0738899998596</v>
      </c>
      <c r="I272" s="701">
        <v>81527.222900000095</v>
      </c>
      <c r="J272" s="702">
        <v>-7983.5180436711798</v>
      </c>
      <c r="K272" s="705">
        <v>0.75900782074200002</v>
      </c>
    </row>
    <row r="273" spans="1:11" ht="14.45" customHeight="1" thickBot="1" x14ac:dyDescent="0.25">
      <c r="A273" s="728" t="s">
        <v>66</v>
      </c>
      <c r="B273" s="715">
        <v>53763.058313100802</v>
      </c>
      <c r="C273" s="715">
        <v>86909.420239999294</v>
      </c>
      <c r="D273" s="716">
        <v>33146.361926898498</v>
      </c>
      <c r="E273" s="717" t="s">
        <v>329</v>
      </c>
      <c r="F273" s="715">
        <v>107412.889132406</v>
      </c>
      <c r="G273" s="716">
        <v>89510.740943671393</v>
      </c>
      <c r="H273" s="715">
        <v>6944.0738899998596</v>
      </c>
      <c r="I273" s="715">
        <v>81527.222900000197</v>
      </c>
      <c r="J273" s="716">
        <v>-7983.5180436712199</v>
      </c>
      <c r="K273" s="718">
        <v>0.75900782074200002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607258F8-7858-4ECE-BE99-E37E5D15C2E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592</v>
      </c>
      <c r="B5" s="730" t="s">
        <v>593</v>
      </c>
      <c r="C5" s="731" t="s">
        <v>594</v>
      </c>
      <c r="D5" s="731" t="s">
        <v>594</v>
      </c>
      <c r="E5" s="731"/>
      <c r="F5" s="731" t="s">
        <v>594</v>
      </c>
      <c r="G5" s="731" t="s">
        <v>594</v>
      </c>
      <c r="H5" s="731" t="s">
        <v>594</v>
      </c>
      <c r="I5" s="732" t="s">
        <v>594</v>
      </c>
      <c r="J5" s="733" t="s">
        <v>73</v>
      </c>
    </row>
    <row r="6" spans="1:10" ht="14.45" customHeight="1" x14ac:dyDescent="0.2">
      <c r="A6" s="729" t="s">
        <v>592</v>
      </c>
      <c r="B6" s="730" t="s">
        <v>595</v>
      </c>
      <c r="C6" s="731">
        <v>28496.685869999998</v>
      </c>
      <c r="D6" s="731">
        <v>29256.251779999977</v>
      </c>
      <c r="E6" s="731"/>
      <c r="F6" s="731">
        <v>32215.466190000006</v>
      </c>
      <c r="G6" s="731">
        <v>31249.724785644532</v>
      </c>
      <c r="H6" s="731">
        <v>965.74140435547451</v>
      </c>
      <c r="I6" s="732">
        <v>1.0309039971065319</v>
      </c>
      <c r="J6" s="733" t="s">
        <v>1</v>
      </c>
    </row>
    <row r="7" spans="1:10" ht="14.45" customHeight="1" x14ac:dyDescent="0.2">
      <c r="A7" s="729" t="s">
        <v>592</v>
      </c>
      <c r="B7" s="730" t="s">
        <v>596</v>
      </c>
      <c r="C7" s="731">
        <v>386.74572000000012</v>
      </c>
      <c r="D7" s="731">
        <v>336.21467000000013</v>
      </c>
      <c r="E7" s="731"/>
      <c r="F7" s="731">
        <v>286.63374999999996</v>
      </c>
      <c r="G7" s="731">
        <v>308.33334375000004</v>
      </c>
      <c r="H7" s="731">
        <v>-21.699593750000076</v>
      </c>
      <c r="I7" s="732">
        <v>0.92962294156679226</v>
      </c>
      <c r="J7" s="733" t="s">
        <v>1</v>
      </c>
    </row>
    <row r="8" spans="1:10" ht="14.45" customHeight="1" x14ac:dyDescent="0.2">
      <c r="A8" s="729" t="s">
        <v>592</v>
      </c>
      <c r="B8" s="730" t="s">
        <v>597</v>
      </c>
      <c r="C8" s="731">
        <v>170.70417999999995</v>
      </c>
      <c r="D8" s="731">
        <v>192.46051</v>
      </c>
      <c r="E8" s="731"/>
      <c r="F8" s="731">
        <v>210.65602000000001</v>
      </c>
      <c r="G8" s="731">
        <v>191.66667187499999</v>
      </c>
      <c r="H8" s="731">
        <v>18.989348125000021</v>
      </c>
      <c r="I8" s="732">
        <v>1.0990748570903572</v>
      </c>
      <c r="J8" s="733" t="s">
        <v>1</v>
      </c>
    </row>
    <row r="9" spans="1:10" ht="14.45" customHeight="1" x14ac:dyDescent="0.2">
      <c r="A9" s="729" t="s">
        <v>592</v>
      </c>
      <c r="B9" s="730" t="s">
        <v>598</v>
      </c>
      <c r="C9" s="731">
        <v>77.118800000000007</v>
      </c>
      <c r="D9" s="731">
        <v>39.845319999999994</v>
      </c>
      <c r="E9" s="731"/>
      <c r="F9" s="731">
        <v>49.552859999999995</v>
      </c>
      <c r="G9" s="731">
        <v>50</v>
      </c>
      <c r="H9" s="731">
        <v>-0.44714000000000453</v>
      </c>
      <c r="I9" s="732">
        <v>0.99105719999999986</v>
      </c>
      <c r="J9" s="733" t="s">
        <v>1</v>
      </c>
    </row>
    <row r="10" spans="1:10" ht="14.45" customHeight="1" x14ac:dyDescent="0.2">
      <c r="A10" s="729" t="s">
        <v>592</v>
      </c>
      <c r="B10" s="730" t="s">
        <v>599</v>
      </c>
      <c r="C10" s="731">
        <v>0</v>
      </c>
      <c r="D10" s="731">
        <v>0.65551999999999999</v>
      </c>
      <c r="E10" s="731"/>
      <c r="F10" s="731">
        <v>0</v>
      </c>
      <c r="G10" s="731">
        <v>4.1666665039062503</v>
      </c>
      <c r="H10" s="731">
        <v>-4.1666665039062503</v>
      </c>
      <c r="I10" s="732">
        <v>0</v>
      </c>
      <c r="J10" s="733" t="s">
        <v>1</v>
      </c>
    </row>
    <row r="11" spans="1:10" ht="14.45" customHeight="1" x14ac:dyDescent="0.2">
      <c r="A11" s="729" t="s">
        <v>592</v>
      </c>
      <c r="B11" s="730" t="s">
        <v>600</v>
      </c>
      <c r="C11" s="731">
        <v>0</v>
      </c>
      <c r="D11" s="731">
        <v>0</v>
      </c>
      <c r="E11" s="731"/>
      <c r="F11" s="731">
        <v>123.00196</v>
      </c>
      <c r="G11" s="731">
        <v>0</v>
      </c>
      <c r="H11" s="731">
        <v>123.00196</v>
      </c>
      <c r="I11" s="732" t="s">
        <v>594</v>
      </c>
      <c r="J11" s="733" t="s">
        <v>1</v>
      </c>
    </row>
    <row r="12" spans="1:10" ht="14.45" customHeight="1" x14ac:dyDescent="0.2">
      <c r="A12" s="729" t="s">
        <v>592</v>
      </c>
      <c r="B12" s="730" t="s">
        <v>601</v>
      </c>
      <c r="C12" s="731">
        <v>215.22522000000004</v>
      </c>
      <c r="D12" s="731">
        <v>256.74626999999998</v>
      </c>
      <c r="E12" s="731"/>
      <c r="F12" s="731">
        <v>373.11771000000005</v>
      </c>
      <c r="G12" s="731">
        <v>237.500015625</v>
      </c>
      <c r="H12" s="731">
        <v>135.61769437500004</v>
      </c>
      <c r="I12" s="732">
        <v>1.5710218334854058</v>
      </c>
      <c r="J12" s="733" t="s">
        <v>1</v>
      </c>
    </row>
    <row r="13" spans="1:10" ht="14.45" customHeight="1" x14ac:dyDescent="0.2">
      <c r="A13" s="729" t="s">
        <v>592</v>
      </c>
      <c r="B13" s="730" t="s">
        <v>602</v>
      </c>
      <c r="C13" s="731">
        <v>66.451440000000019</v>
      </c>
      <c r="D13" s="731">
        <v>245.97643000000002</v>
      </c>
      <c r="E13" s="731"/>
      <c r="F13" s="731">
        <v>67.324740000000006</v>
      </c>
      <c r="G13" s="731">
        <v>66.458951171875</v>
      </c>
      <c r="H13" s="731">
        <v>0.86578882812500524</v>
      </c>
      <c r="I13" s="732">
        <v>1.0130274223841709</v>
      </c>
      <c r="J13" s="733" t="s">
        <v>1</v>
      </c>
    </row>
    <row r="14" spans="1:10" ht="14.45" customHeight="1" x14ac:dyDescent="0.2">
      <c r="A14" s="729" t="s">
        <v>592</v>
      </c>
      <c r="B14" s="730" t="s">
        <v>603</v>
      </c>
      <c r="C14" s="731">
        <v>145851.72023000001</v>
      </c>
      <c r="D14" s="731">
        <v>206804.34579000002</v>
      </c>
      <c r="E14" s="731"/>
      <c r="F14" s="731">
        <v>262001.68357000023</v>
      </c>
      <c r="G14" s="731">
        <v>249999.93599999999</v>
      </c>
      <c r="H14" s="731">
        <v>12001.74757000024</v>
      </c>
      <c r="I14" s="732">
        <v>1.0480070025697936</v>
      </c>
      <c r="J14" s="733" t="s">
        <v>1</v>
      </c>
    </row>
    <row r="15" spans="1:10" ht="14.45" customHeight="1" x14ac:dyDescent="0.2">
      <c r="A15" s="729" t="s">
        <v>592</v>
      </c>
      <c r="B15" s="730" t="s">
        <v>604</v>
      </c>
      <c r="C15" s="731">
        <v>12003.662620000006</v>
      </c>
      <c r="D15" s="731">
        <v>7648.3166500000007</v>
      </c>
      <c r="E15" s="731"/>
      <c r="F15" s="731">
        <v>7386.9322999999958</v>
      </c>
      <c r="G15" s="731">
        <v>8583.2479999999996</v>
      </c>
      <c r="H15" s="731">
        <v>-1196.3157000000037</v>
      </c>
      <c r="I15" s="732">
        <v>0.86062202793161702</v>
      </c>
      <c r="J15" s="733" t="s">
        <v>1</v>
      </c>
    </row>
    <row r="16" spans="1:10" ht="14.45" customHeight="1" x14ac:dyDescent="0.2">
      <c r="A16" s="729" t="s">
        <v>592</v>
      </c>
      <c r="B16" s="730" t="s">
        <v>605</v>
      </c>
      <c r="C16" s="731">
        <v>51.332530000000006</v>
      </c>
      <c r="D16" s="731">
        <v>41.242119999999993</v>
      </c>
      <c r="E16" s="731"/>
      <c r="F16" s="731">
        <v>43.906739999999985</v>
      </c>
      <c r="G16" s="731">
        <v>54.166663452148441</v>
      </c>
      <c r="H16" s="731">
        <v>-10.259923452148456</v>
      </c>
      <c r="I16" s="732">
        <v>0.81058601733495717</v>
      </c>
      <c r="J16" s="733" t="s">
        <v>1</v>
      </c>
    </row>
    <row r="17" spans="1:10" ht="14.45" customHeight="1" x14ac:dyDescent="0.2">
      <c r="A17" s="729" t="s">
        <v>592</v>
      </c>
      <c r="B17" s="730" t="s">
        <v>606</v>
      </c>
      <c r="C17" s="731">
        <v>187319.64661000003</v>
      </c>
      <c r="D17" s="731">
        <v>244822.05506000001</v>
      </c>
      <c r="E17" s="731"/>
      <c r="F17" s="731">
        <v>302758.27584000025</v>
      </c>
      <c r="G17" s="731">
        <v>290745.20109802246</v>
      </c>
      <c r="H17" s="731">
        <v>12013.074741977791</v>
      </c>
      <c r="I17" s="732">
        <v>1.0413182219228707</v>
      </c>
      <c r="J17" s="733" t="s">
        <v>607</v>
      </c>
    </row>
    <row r="19" spans="1:10" ht="14.45" customHeight="1" x14ac:dyDescent="0.2">
      <c r="A19" s="729" t="s">
        <v>592</v>
      </c>
      <c r="B19" s="730" t="s">
        <v>593</v>
      </c>
      <c r="C19" s="731" t="s">
        <v>594</v>
      </c>
      <c r="D19" s="731" t="s">
        <v>594</v>
      </c>
      <c r="E19" s="731"/>
      <c r="F19" s="731" t="s">
        <v>594</v>
      </c>
      <c r="G19" s="731" t="s">
        <v>594</v>
      </c>
      <c r="H19" s="731" t="s">
        <v>594</v>
      </c>
      <c r="I19" s="732" t="s">
        <v>594</v>
      </c>
      <c r="J19" s="733" t="s">
        <v>73</v>
      </c>
    </row>
    <row r="20" spans="1:10" ht="14.45" customHeight="1" x14ac:dyDescent="0.2">
      <c r="A20" s="729" t="s">
        <v>608</v>
      </c>
      <c r="B20" s="730" t="s">
        <v>609</v>
      </c>
      <c r="C20" s="731" t="s">
        <v>594</v>
      </c>
      <c r="D20" s="731" t="s">
        <v>594</v>
      </c>
      <c r="E20" s="731"/>
      <c r="F20" s="731" t="s">
        <v>594</v>
      </c>
      <c r="G20" s="731" t="s">
        <v>594</v>
      </c>
      <c r="H20" s="731" t="s">
        <v>594</v>
      </c>
      <c r="I20" s="732" t="s">
        <v>594</v>
      </c>
      <c r="J20" s="733" t="s">
        <v>0</v>
      </c>
    </row>
    <row r="21" spans="1:10" ht="14.45" customHeight="1" x14ac:dyDescent="0.2">
      <c r="A21" s="729" t="s">
        <v>608</v>
      </c>
      <c r="B21" s="730" t="s">
        <v>595</v>
      </c>
      <c r="C21" s="731">
        <v>1954.4919400000008</v>
      </c>
      <c r="D21" s="731">
        <v>1979.0236900000014</v>
      </c>
      <c r="E21" s="731"/>
      <c r="F21" s="731">
        <v>1855.9079499999987</v>
      </c>
      <c r="G21" s="731">
        <v>1791</v>
      </c>
      <c r="H21" s="731">
        <v>64.907949999998664</v>
      </c>
      <c r="I21" s="732">
        <v>1.0362411781127854</v>
      </c>
      <c r="J21" s="733" t="s">
        <v>1</v>
      </c>
    </row>
    <row r="22" spans="1:10" ht="14.45" customHeight="1" x14ac:dyDescent="0.2">
      <c r="A22" s="729" t="s">
        <v>608</v>
      </c>
      <c r="B22" s="730" t="s">
        <v>596</v>
      </c>
      <c r="C22" s="731">
        <v>98.838520000000017</v>
      </c>
      <c r="D22" s="731">
        <v>147.70459000000002</v>
      </c>
      <c r="E22" s="731"/>
      <c r="F22" s="731">
        <v>148.05990999999997</v>
      </c>
      <c r="G22" s="731">
        <v>144</v>
      </c>
      <c r="H22" s="731">
        <v>4.0599099999999737</v>
      </c>
      <c r="I22" s="732">
        <v>1.0281938194444442</v>
      </c>
      <c r="J22" s="733" t="s">
        <v>1</v>
      </c>
    </row>
    <row r="23" spans="1:10" ht="14.45" customHeight="1" x14ac:dyDescent="0.2">
      <c r="A23" s="729" t="s">
        <v>608</v>
      </c>
      <c r="B23" s="730" t="s">
        <v>597</v>
      </c>
      <c r="C23" s="731">
        <v>109.16727999999995</v>
      </c>
      <c r="D23" s="731">
        <v>125.27153999999999</v>
      </c>
      <c r="E23" s="731"/>
      <c r="F23" s="731">
        <v>96.540210000000044</v>
      </c>
      <c r="G23" s="731">
        <v>112</v>
      </c>
      <c r="H23" s="731">
        <v>-15.459789999999956</v>
      </c>
      <c r="I23" s="732">
        <v>0.86196616071428611</v>
      </c>
      <c r="J23" s="733" t="s">
        <v>1</v>
      </c>
    </row>
    <row r="24" spans="1:10" ht="14.45" customHeight="1" x14ac:dyDescent="0.2">
      <c r="A24" s="729" t="s">
        <v>608</v>
      </c>
      <c r="B24" s="730" t="s">
        <v>598</v>
      </c>
      <c r="C24" s="731">
        <v>9.0090000000000003</v>
      </c>
      <c r="D24" s="731">
        <v>21.685599999999997</v>
      </c>
      <c r="E24" s="731"/>
      <c r="F24" s="731">
        <v>30.359839999999998</v>
      </c>
      <c r="G24" s="731">
        <v>27</v>
      </c>
      <c r="H24" s="731">
        <v>3.3598399999999984</v>
      </c>
      <c r="I24" s="732">
        <v>1.1244385185185184</v>
      </c>
      <c r="J24" s="733" t="s">
        <v>1</v>
      </c>
    </row>
    <row r="25" spans="1:10" ht="14.45" customHeight="1" x14ac:dyDescent="0.2">
      <c r="A25" s="729" t="s">
        <v>608</v>
      </c>
      <c r="B25" s="730" t="s">
        <v>600</v>
      </c>
      <c r="C25" s="731">
        <v>0</v>
      </c>
      <c r="D25" s="731">
        <v>0</v>
      </c>
      <c r="E25" s="731"/>
      <c r="F25" s="731">
        <v>119.35</v>
      </c>
      <c r="G25" s="731">
        <v>0</v>
      </c>
      <c r="H25" s="731">
        <v>119.35</v>
      </c>
      <c r="I25" s="732" t="s">
        <v>594</v>
      </c>
      <c r="J25" s="733" t="s">
        <v>1</v>
      </c>
    </row>
    <row r="26" spans="1:10" ht="14.45" customHeight="1" x14ac:dyDescent="0.2">
      <c r="A26" s="729" t="s">
        <v>608</v>
      </c>
      <c r="B26" s="730" t="s">
        <v>601</v>
      </c>
      <c r="C26" s="731">
        <v>85.496320000000011</v>
      </c>
      <c r="D26" s="731">
        <v>111.34264000000002</v>
      </c>
      <c r="E26" s="731"/>
      <c r="F26" s="731">
        <v>163.23948000000001</v>
      </c>
      <c r="G26" s="731">
        <v>99</v>
      </c>
      <c r="H26" s="731">
        <v>64.239480000000015</v>
      </c>
      <c r="I26" s="732">
        <v>1.6488836363636366</v>
      </c>
      <c r="J26" s="733" t="s">
        <v>1</v>
      </c>
    </row>
    <row r="27" spans="1:10" ht="14.45" customHeight="1" x14ac:dyDescent="0.2">
      <c r="A27" s="729" t="s">
        <v>608</v>
      </c>
      <c r="B27" s="730" t="s">
        <v>602</v>
      </c>
      <c r="C27" s="731">
        <v>51.923590000000019</v>
      </c>
      <c r="D27" s="731">
        <v>234.71542000000002</v>
      </c>
      <c r="E27" s="731"/>
      <c r="F27" s="731">
        <v>21.523570000000003</v>
      </c>
      <c r="G27" s="731">
        <v>23</v>
      </c>
      <c r="H27" s="731">
        <v>-1.476429999999997</v>
      </c>
      <c r="I27" s="732">
        <v>0.93580739130434798</v>
      </c>
      <c r="J27" s="733" t="s">
        <v>1</v>
      </c>
    </row>
    <row r="28" spans="1:10" ht="14.45" customHeight="1" x14ac:dyDescent="0.2">
      <c r="A28" s="729" t="s">
        <v>608</v>
      </c>
      <c r="B28" s="730" t="s">
        <v>605</v>
      </c>
      <c r="C28" s="731">
        <v>48.848530000000004</v>
      </c>
      <c r="D28" s="731">
        <v>39.586119999999994</v>
      </c>
      <c r="E28" s="731"/>
      <c r="F28" s="731">
        <v>36.502849999999988</v>
      </c>
      <c r="G28" s="731">
        <v>52</v>
      </c>
      <c r="H28" s="731">
        <v>-15.497150000000012</v>
      </c>
      <c r="I28" s="732">
        <v>0.70197788461538435</v>
      </c>
      <c r="J28" s="733" t="s">
        <v>1</v>
      </c>
    </row>
    <row r="29" spans="1:10" ht="14.45" customHeight="1" x14ac:dyDescent="0.2">
      <c r="A29" s="729" t="s">
        <v>608</v>
      </c>
      <c r="B29" s="730" t="s">
        <v>610</v>
      </c>
      <c r="C29" s="731">
        <v>2357.7751800000015</v>
      </c>
      <c r="D29" s="731">
        <v>2659.3296000000009</v>
      </c>
      <c r="E29" s="731"/>
      <c r="F29" s="731">
        <v>2471.4838099999984</v>
      </c>
      <c r="G29" s="731">
        <v>2249</v>
      </c>
      <c r="H29" s="731">
        <v>222.48380999999836</v>
      </c>
      <c r="I29" s="732">
        <v>1.0989256602934629</v>
      </c>
      <c r="J29" s="733" t="s">
        <v>611</v>
      </c>
    </row>
    <row r="30" spans="1:10" ht="14.45" customHeight="1" x14ac:dyDescent="0.2">
      <c r="A30" s="729" t="s">
        <v>594</v>
      </c>
      <c r="B30" s="730" t="s">
        <v>594</v>
      </c>
      <c r="C30" s="731" t="s">
        <v>594</v>
      </c>
      <c r="D30" s="731" t="s">
        <v>594</v>
      </c>
      <c r="E30" s="731"/>
      <c r="F30" s="731" t="s">
        <v>594</v>
      </c>
      <c r="G30" s="731" t="s">
        <v>594</v>
      </c>
      <c r="H30" s="731" t="s">
        <v>594</v>
      </c>
      <c r="I30" s="732" t="s">
        <v>594</v>
      </c>
      <c r="J30" s="733" t="s">
        <v>612</v>
      </c>
    </row>
    <row r="31" spans="1:10" ht="14.45" customHeight="1" x14ac:dyDescent="0.2">
      <c r="A31" s="729" t="s">
        <v>613</v>
      </c>
      <c r="B31" s="730" t="s">
        <v>614</v>
      </c>
      <c r="C31" s="731" t="s">
        <v>594</v>
      </c>
      <c r="D31" s="731" t="s">
        <v>594</v>
      </c>
      <c r="E31" s="731"/>
      <c r="F31" s="731" t="s">
        <v>594</v>
      </c>
      <c r="G31" s="731" t="s">
        <v>594</v>
      </c>
      <c r="H31" s="731" t="s">
        <v>594</v>
      </c>
      <c r="I31" s="732" t="s">
        <v>594</v>
      </c>
      <c r="J31" s="733" t="s">
        <v>0</v>
      </c>
    </row>
    <row r="32" spans="1:10" ht="14.45" customHeight="1" x14ac:dyDescent="0.2">
      <c r="A32" s="729" t="s">
        <v>613</v>
      </c>
      <c r="B32" s="730" t="s">
        <v>595</v>
      </c>
      <c r="C32" s="731">
        <v>2251.4131899999988</v>
      </c>
      <c r="D32" s="731">
        <v>2074.6802699999998</v>
      </c>
      <c r="E32" s="731"/>
      <c r="F32" s="731">
        <v>2416.5529600000023</v>
      </c>
      <c r="G32" s="731">
        <v>2156</v>
      </c>
      <c r="H32" s="731">
        <v>260.55296000000226</v>
      </c>
      <c r="I32" s="732">
        <v>1.1208501669758824</v>
      </c>
      <c r="J32" s="733" t="s">
        <v>1</v>
      </c>
    </row>
    <row r="33" spans="1:10" ht="14.45" customHeight="1" x14ac:dyDescent="0.2">
      <c r="A33" s="729" t="s">
        <v>613</v>
      </c>
      <c r="B33" s="730" t="s">
        <v>596</v>
      </c>
      <c r="C33" s="731">
        <v>287.9072000000001</v>
      </c>
      <c r="D33" s="731">
        <v>188.5100800000001</v>
      </c>
      <c r="E33" s="731"/>
      <c r="F33" s="731">
        <v>138.57384000000002</v>
      </c>
      <c r="G33" s="731">
        <v>164</v>
      </c>
      <c r="H33" s="731">
        <v>-25.426159999999982</v>
      </c>
      <c r="I33" s="732">
        <v>0.84496243902439039</v>
      </c>
      <c r="J33" s="733" t="s">
        <v>1</v>
      </c>
    </row>
    <row r="34" spans="1:10" ht="14.45" customHeight="1" x14ac:dyDescent="0.2">
      <c r="A34" s="729" t="s">
        <v>613</v>
      </c>
      <c r="B34" s="730" t="s">
        <v>597</v>
      </c>
      <c r="C34" s="731">
        <v>61.536899999999989</v>
      </c>
      <c r="D34" s="731">
        <v>67.188970000000012</v>
      </c>
      <c r="E34" s="731"/>
      <c r="F34" s="731">
        <v>114.11580999999998</v>
      </c>
      <c r="G34" s="731">
        <v>80</v>
      </c>
      <c r="H34" s="731">
        <v>34.115809999999982</v>
      </c>
      <c r="I34" s="732">
        <v>1.4264476249999998</v>
      </c>
      <c r="J34" s="733" t="s">
        <v>1</v>
      </c>
    </row>
    <row r="35" spans="1:10" ht="14.45" customHeight="1" x14ac:dyDescent="0.2">
      <c r="A35" s="729" t="s">
        <v>613</v>
      </c>
      <c r="B35" s="730" t="s">
        <v>598</v>
      </c>
      <c r="C35" s="731">
        <v>68.109800000000007</v>
      </c>
      <c r="D35" s="731">
        <v>18.159719999999997</v>
      </c>
      <c r="E35" s="731"/>
      <c r="F35" s="731">
        <v>19.193019999999997</v>
      </c>
      <c r="G35" s="731">
        <v>23</v>
      </c>
      <c r="H35" s="731">
        <v>-3.8069800000000029</v>
      </c>
      <c r="I35" s="732">
        <v>0.8344791304347825</v>
      </c>
      <c r="J35" s="733" t="s">
        <v>1</v>
      </c>
    </row>
    <row r="36" spans="1:10" ht="14.45" customHeight="1" x14ac:dyDescent="0.2">
      <c r="A36" s="729" t="s">
        <v>613</v>
      </c>
      <c r="B36" s="730" t="s">
        <v>600</v>
      </c>
      <c r="C36" s="731">
        <v>0</v>
      </c>
      <c r="D36" s="731">
        <v>0</v>
      </c>
      <c r="E36" s="731"/>
      <c r="F36" s="731">
        <v>3.6519599999999999</v>
      </c>
      <c r="G36" s="731">
        <v>0</v>
      </c>
      <c r="H36" s="731">
        <v>3.6519599999999999</v>
      </c>
      <c r="I36" s="732" t="s">
        <v>594</v>
      </c>
      <c r="J36" s="733" t="s">
        <v>1</v>
      </c>
    </row>
    <row r="37" spans="1:10" ht="14.45" customHeight="1" x14ac:dyDescent="0.2">
      <c r="A37" s="729" t="s">
        <v>613</v>
      </c>
      <c r="B37" s="730" t="s">
        <v>601</v>
      </c>
      <c r="C37" s="731">
        <v>127.80078000000002</v>
      </c>
      <c r="D37" s="731">
        <v>145.40362999999999</v>
      </c>
      <c r="E37" s="731"/>
      <c r="F37" s="731">
        <v>209.80531000000002</v>
      </c>
      <c r="G37" s="731">
        <v>139</v>
      </c>
      <c r="H37" s="731">
        <v>70.80531000000002</v>
      </c>
      <c r="I37" s="732">
        <v>1.5093907194244607</v>
      </c>
      <c r="J37" s="733" t="s">
        <v>1</v>
      </c>
    </row>
    <row r="38" spans="1:10" ht="14.45" customHeight="1" x14ac:dyDescent="0.2">
      <c r="A38" s="729" t="s">
        <v>613</v>
      </c>
      <c r="B38" s="730" t="s">
        <v>602</v>
      </c>
      <c r="C38" s="731">
        <v>14.527850000000001</v>
      </c>
      <c r="D38" s="731">
        <v>11.261009999999999</v>
      </c>
      <c r="E38" s="731"/>
      <c r="F38" s="731">
        <v>45.588459999999998</v>
      </c>
      <c r="G38" s="731">
        <v>43</v>
      </c>
      <c r="H38" s="731">
        <v>2.5884599999999978</v>
      </c>
      <c r="I38" s="732">
        <v>1.0601967441860465</v>
      </c>
      <c r="J38" s="733" t="s">
        <v>1</v>
      </c>
    </row>
    <row r="39" spans="1:10" ht="14.45" customHeight="1" x14ac:dyDescent="0.2">
      <c r="A39" s="729" t="s">
        <v>613</v>
      </c>
      <c r="B39" s="730" t="s">
        <v>605</v>
      </c>
      <c r="C39" s="731">
        <v>1.242</v>
      </c>
      <c r="D39" s="731">
        <v>1.6559999999999999</v>
      </c>
      <c r="E39" s="731"/>
      <c r="F39" s="731">
        <v>6.8518899999999991</v>
      </c>
      <c r="G39" s="731">
        <v>2</v>
      </c>
      <c r="H39" s="731">
        <v>4.8518899999999991</v>
      </c>
      <c r="I39" s="732">
        <v>3.4259449999999996</v>
      </c>
      <c r="J39" s="733" t="s">
        <v>1</v>
      </c>
    </row>
    <row r="40" spans="1:10" ht="14.45" customHeight="1" x14ac:dyDescent="0.2">
      <c r="A40" s="729" t="s">
        <v>613</v>
      </c>
      <c r="B40" s="730" t="s">
        <v>615</v>
      </c>
      <c r="C40" s="731">
        <v>2812.5377199999994</v>
      </c>
      <c r="D40" s="731">
        <v>2506.85968</v>
      </c>
      <c r="E40" s="731"/>
      <c r="F40" s="731">
        <v>2954.3332500000024</v>
      </c>
      <c r="G40" s="731">
        <v>2607</v>
      </c>
      <c r="H40" s="731">
        <v>347.33325000000241</v>
      </c>
      <c r="I40" s="732">
        <v>1.1332310126582288</v>
      </c>
      <c r="J40" s="733" t="s">
        <v>611</v>
      </c>
    </row>
    <row r="41" spans="1:10" ht="14.45" customHeight="1" x14ac:dyDescent="0.2">
      <c r="A41" s="729" t="s">
        <v>594</v>
      </c>
      <c r="B41" s="730" t="s">
        <v>594</v>
      </c>
      <c r="C41" s="731" t="s">
        <v>594</v>
      </c>
      <c r="D41" s="731" t="s">
        <v>594</v>
      </c>
      <c r="E41" s="731"/>
      <c r="F41" s="731" t="s">
        <v>594</v>
      </c>
      <c r="G41" s="731" t="s">
        <v>594</v>
      </c>
      <c r="H41" s="731" t="s">
        <v>594</v>
      </c>
      <c r="I41" s="732" t="s">
        <v>594</v>
      </c>
      <c r="J41" s="733" t="s">
        <v>612</v>
      </c>
    </row>
    <row r="42" spans="1:10" ht="14.45" customHeight="1" x14ac:dyDescent="0.2">
      <c r="A42" s="729" t="s">
        <v>616</v>
      </c>
      <c r="B42" s="730" t="s">
        <v>617</v>
      </c>
      <c r="C42" s="731" t="s">
        <v>594</v>
      </c>
      <c r="D42" s="731" t="s">
        <v>594</v>
      </c>
      <c r="E42" s="731"/>
      <c r="F42" s="731" t="s">
        <v>594</v>
      </c>
      <c r="G42" s="731" t="s">
        <v>594</v>
      </c>
      <c r="H42" s="731" t="s">
        <v>594</v>
      </c>
      <c r="I42" s="732" t="s">
        <v>594</v>
      </c>
      <c r="J42" s="733" t="s">
        <v>0</v>
      </c>
    </row>
    <row r="43" spans="1:10" ht="14.45" customHeight="1" x14ac:dyDescent="0.2">
      <c r="A43" s="729" t="s">
        <v>616</v>
      </c>
      <c r="B43" s="730" t="s">
        <v>595</v>
      </c>
      <c r="C43" s="731">
        <v>23351.571649999998</v>
      </c>
      <c r="D43" s="731">
        <v>24451.754009999975</v>
      </c>
      <c r="E43" s="731"/>
      <c r="F43" s="731">
        <v>27338.63266000001</v>
      </c>
      <c r="G43" s="731">
        <v>26536</v>
      </c>
      <c r="H43" s="731">
        <v>802.63266000001022</v>
      </c>
      <c r="I43" s="732">
        <v>1.0302469347301784</v>
      </c>
      <c r="J43" s="733" t="s">
        <v>1</v>
      </c>
    </row>
    <row r="44" spans="1:10" ht="14.45" customHeight="1" x14ac:dyDescent="0.2">
      <c r="A44" s="729" t="s">
        <v>616</v>
      </c>
      <c r="B44" s="730" t="s">
        <v>599</v>
      </c>
      <c r="C44" s="731">
        <v>0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594</v>
      </c>
      <c r="J44" s="733" t="s">
        <v>1</v>
      </c>
    </row>
    <row r="45" spans="1:10" ht="14.45" customHeight="1" x14ac:dyDescent="0.2">
      <c r="A45" s="729" t="s">
        <v>616</v>
      </c>
      <c r="B45" s="730" t="s">
        <v>601</v>
      </c>
      <c r="C45" s="731">
        <v>1.9281199999999998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594</v>
      </c>
      <c r="J45" s="733" t="s">
        <v>1</v>
      </c>
    </row>
    <row r="46" spans="1:10" ht="14.45" customHeight="1" x14ac:dyDescent="0.2">
      <c r="A46" s="729" t="s">
        <v>616</v>
      </c>
      <c r="B46" s="730" t="s">
        <v>604</v>
      </c>
      <c r="C46" s="731">
        <v>12003.662620000006</v>
      </c>
      <c r="D46" s="731">
        <v>7648.3166500000007</v>
      </c>
      <c r="E46" s="731"/>
      <c r="F46" s="731">
        <v>7386.9322999999958</v>
      </c>
      <c r="G46" s="731">
        <v>8583</v>
      </c>
      <c r="H46" s="731">
        <v>-1196.0677000000042</v>
      </c>
      <c r="I46" s="732">
        <v>0.86064689502504899</v>
      </c>
      <c r="J46" s="733" t="s">
        <v>1</v>
      </c>
    </row>
    <row r="47" spans="1:10" ht="14.45" customHeight="1" x14ac:dyDescent="0.2">
      <c r="A47" s="729" t="s">
        <v>616</v>
      </c>
      <c r="B47" s="730" t="s">
        <v>605</v>
      </c>
      <c r="C47" s="731">
        <v>0.82799999999999996</v>
      </c>
      <c r="D47" s="731">
        <v>0</v>
      </c>
      <c r="E47" s="731"/>
      <c r="F47" s="731">
        <v>0.55200000000000005</v>
      </c>
      <c r="G47" s="731">
        <v>0</v>
      </c>
      <c r="H47" s="731">
        <v>0.55200000000000005</v>
      </c>
      <c r="I47" s="732" t="s">
        <v>594</v>
      </c>
      <c r="J47" s="733" t="s">
        <v>1</v>
      </c>
    </row>
    <row r="48" spans="1:10" ht="14.45" customHeight="1" x14ac:dyDescent="0.2">
      <c r="A48" s="729" t="s">
        <v>616</v>
      </c>
      <c r="B48" s="730" t="s">
        <v>618</v>
      </c>
      <c r="C48" s="731">
        <v>35357.990390000006</v>
      </c>
      <c r="D48" s="731">
        <v>32100.070659999976</v>
      </c>
      <c r="E48" s="731"/>
      <c r="F48" s="731">
        <v>34726.116960000007</v>
      </c>
      <c r="G48" s="731">
        <v>35119</v>
      </c>
      <c r="H48" s="731">
        <v>-392.88303999999334</v>
      </c>
      <c r="I48" s="732">
        <v>0.98881280674278904</v>
      </c>
      <c r="J48" s="733" t="s">
        <v>611</v>
      </c>
    </row>
    <row r="49" spans="1:10" ht="14.45" customHeight="1" x14ac:dyDescent="0.2">
      <c r="A49" s="729" t="s">
        <v>594</v>
      </c>
      <c r="B49" s="730" t="s">
        <v>594</v>
      </c>
      <c r="C49" s="731" t="s">
        <v>594</v>
      </c>
      <c r="D49" s="731" t="s">
        <v>594</v>
      </c>
      <c r="E49" s="731"/>
      <c r="F49" s="731" t="s">
        <v>594</v>
      </c>
      <c r="G49" s="731" t="s">
        <v>594</v>
      </c>
      <c r="H49" s="731" t="s">
        <v>594</v>
      </c>
      <c r="I49" s="732" t="s">
        <v>594</v>
      </c>
      <c r="J49" s="733" t="s">
        <v>612</v>
      </c>
    </row>
    <row r="50" spans="1:10" ht="14.45" customHeight="1" x14ac:dyDescent="0.2">
      <c r="A50" s="729" t="s">
        <v>619</v>
      </c>
      <c r="B50" s="730" t="s">
        <v>620</v>
      </c>
      <c r="C50" s="731" t="s">
        <v>594</v>
      </c>
      <c r="D50" s="731" t="s">
        <v>594</v>
      </c>
      <c r="E50" s="731"/>
      <c r="F50" s="731" t="s">
        <v>594</v>
      </c>
      <c r="G50" s="731" t="s">
        <v>594</v>
      </c>
      <c r="H50" s="731" t="s">
        <v>594</v>
      </c>
      <c r="I50" s="732" t="s">
        <v>594</v>
      </c>
      <c r="J50" s="733" t="s">
        <v>0</v>
      </c>
    </row>
    <row r="51" spans="1:10" ht="14.45" customHeight="1" x14ac:dyDescent="0.2">
      <c r="A51" s="729" t="s">
        <v>619</v>
      </c>
      <c r="B51" s="730" t="s">
        <v>595</v>
      </c>
      <c r="C51" s="731">
        <v>931.48953000000029</v>
      </c>
      <c r="D51" s="731">
        <v>745.62749000000019</v>
      </c>
      <c r="E51" s="731"/>
      <c r="F51" s="731">
        <v>600.16577000000007</v>
      </c>
      <c r="G51" s="731">
        <v>761</v>
      </c>
      <c r="H51" s="731">
        <v>-160.83422999999993</v>
      </c>
      <c r="I51" s="732">
        <v>0.78865409986859403</v>
      </c>
      <c r="J51" s="733" t="s">
        <v>1</v>
      </c>
    </row>
    <row r="52" spans="1:10" ht="14.45" customHeight="1" x14ac:dyDescent="0.2">
      <c r="A52" s="729" t="s">
        <v>619</v>
      </c>
      <c r="B52" s="730" t="s">
        <v>605</v>
      </c>
      <c r="C52" s="731">
        <v>0.41399999999999998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594</v>
      </c>
      <c r="J52" s="733" t="s">
        <v>1</v>
      </c>
    </row>
    <row r="53" spans="1:10" ht="14.45" customHeight="1" x14ac:dyDescent="0.2">
      <c r="A53" s="729" t="s">
        <v>619</v>
      </c>
      <c r="B53" s="730" t="s">
        <v>621</v>
      </c>
      <c r="C53" s="731">
        <v>931.90353000000027</v>
      </c>
      <c r="D53" s="731">
        <v>745.62749000000019</v>
      </c>
      <c r="E53" s="731"/>
      <c r="F53" s="731">
        <v>600.16577000000007</v>
      </c>
      <c r="G53" s="731">
        <v>761</v>
      </c>
      <c r="H53" s="731">
        <v>-160.83422999999993</v>
      </c>
      <c r="I53" s="732">
        <v>0.78865409986859403</v>
      </c>
      <c r="J53" s="733" t="s">
        <v>611</v>
      </c>
    </row>
    <row r="54" spans="1:10" ht="14.45" customHeight="1" x14ac:dyDescent="0.2">
      <c r="A54" s="729" t="s">
        <v>594</v>
      </c>
      <c r="B54" s="730" t="s">
        <v>594</v>
      </c>
      <c r="C54" s="731" t="s">
        <v>594</v>
      </c>
      <c r="D54" s="731" t="s">
        <v>594</v>
      </c>
      <c r="E54" s="731"/>
      <c r="F54" s="731" t="s">
        <v>594</v>
      </c>
      <c r="G54" s="731" t="s">
        <v>594</v>
      </c>
      <c r="H54" s="731" t="s">
        <v>594</v>
      </c>
      <c r="I54" s="732" t="s">
        <v>594</v>
      </c>
      <c r="J54" s="733" t="s">
        <v>612</v>
      </c>
    </row>
    <row r="55" spans="1:10" ht="14.45" customHeight="1" x14ac:dyDescent="0.2">
      <c r="A55" s="729" t="s">
        <v>622</v>
      </c>
      <c r="B55" s="730" t="s">
        <v>623</v>
      </c>
      <c r="C55" s="731" t="s">
        <v>594</v>
      </c>
      <c r="D55" s="731" t="s">
        <v>594</v>
      </c>
      <c r="E55" s="731"/>
      <c r="F55" s="731" t="s">
        <v>594</v>
      </c>
      <c r="G55" s="731" t="s">
        <v>594</v>
      </c>
      <c r="H55" s="731" t="s">
        <v>594</v>
      </c>
      <c r="I55" s="732" t="s">
        <v>594</v>
      </c>
      <c r="J55" s="733" t="s">
        <v>0</v>
      </c>
    </row>
    <row r="56" spans="1:10" ht="14.45" customHeight="1" x14ac:dyDescent="0.2">
      <c r="A56" s="729" t="s">
        <v>622</v>
      </c>
      <c r="B56" s="730" t="s">
        <v>595</v>
      </c>
      <c r="C56" s="731">
        <v>7.7195600000000004</v>
      </c>
      <c r="D56" s="731">
        <v>5.1663200000000007</v>
      </c>
      <c r="E56" s="731"/>
      <c r="F56" s="731">
        <v>4.2068500000000002</v>
      </c>
      <c r="G56" s="731">
        <v>5</v>
      </c>
      <c r="H56" s="731">
        <v>-0.7931499999999998</v>
      </c>
      <c r="I56" s="732">
        <v>0.84137000000000006</v>
      </c>
      <c r="J56" s="733" t="s">
        <v>1</v>
      </c>
    </row>
    <row r="57" spans="1:10" ht="14.45" customHeight="1" x14ac:dyDescent="0.2">
      <c r="A57" s="729" t="s">
        <v>622</v>
      </c>
      <c r="B57" s="730" t="s">
        <v>599</v>
      </c>
      <c r="C57" s="731">
        <v>0</v>
      </c>
      <c r="D57" s="731">
        <v>0.65551999999999999</v>
      </c>
      <c r="E57" s="731"/>
      <c r="F57" s="731">
        <v>0</v>
      </c>
      <c r="G57" s="731">
        <v>4</v>
      </c>
      <c r="H57" s="731">
        <v>-4</v>
      </c>
      <c r="I57" s="732">
        <v>0</v>
      </c>
      <c r="J57" s="733" t="s">
        <v>1</v>
      </c>
    </row>
    <row r="58" spans="1:10" ht="14.45" customHeight="1" x14ac:dyDescent="0.2">
      <c r="A58" s="729" t="s">
        <v>622</v>
      </c>
      <c r="B58" s="730" t="s">
        <v>601</v>
      </c>
      <c r="C58" s="731">
        <v>0</v>
      </c>
      <c r="D58" s="731">
        <v>0</v>
      </c>
      <c r="E58" s="731"/>
      <c r="F58" s="731">
        <v>7.2919999999999999E-2</v>
      </c>
      <c r="G58" s="731">
        <v>0</v>
      </c>
      <c r="H58" s="731">
        <v>7.2919999999999999E-2</v>
      </c>
      <c r="I58" s="732" t="s">
        <v>594</v>
      </c>
      <c r="J58" s="733" t="s">
        <v>1</v>
      </c>
    </row>
    <row r="59" spans="1:10" ht="14.45" customHeight="1" x14ac:dyDescent="0.2">
      <c r="A59" s="729" t="s">
        <v>622</v>
      </c>
      <c r="B59" s="730" t="s">
        <v>602</v>
      </c>
      <c r="C59" s="731">
        <v>0</v>
      </c>
      <c r="D59" s="731">
        <v>0</v>
      </c>
      <c r="E59" s="731"/>
      <c r="F59" s="731">
        <v>0.21271000000000001</v>
      </c>
      <c r="G59" s="731">
        <v>0</v>
      </c>
      <c r="H59" s="731">
        <v>0.21271000000000001</v>
      </c>
      <c r="I59" s="732" t="s">
        <v>594</v>
      </c>
      <c r="J59" s="733" t="s">
        <v>1</v>
      </c>
    </row>
    <row r="60" spans="1:10" ht="14.45" customHeight="1" x14ac:dyDescent="0.2">
      <c r="A60" s="729" t="s">
        <v>622</v>
      </c>
      <c r="B60" s="730" t="s">
        <v>624</v>
      </c>
      <c r="C60" s="731">
        <v>7.7195600000000004</v>
      </c>
      <c r="D60" s="731">
        <v>5.8218400000000008</v>
      </c>
      <c r="E60" s="731"/>
      <c r="F60" s="731">
        <v>4.4924800000000005</v>
      </c>
      <c r="G60" s="731">
        <v>10</v>
      </c>
      <c r="H60" s="731">
        <v>-5.5075199999999995</v>
      </c>
      <c r="I60" s="732">
        <v>0.44924800000000004</v>
      </c>
      <c r="J60" s="733" t="s">
        <v>611</v>
      </c>
    </row>
    <row r="61" spans="1:10" ht="14.45" customHeight="1" x14ac:dyDescent="0.2">
      <c r="A61" s="729" t="s">
        <v>594</v>
      </c>
      <c r="B61" s="730" t="s">
        <v>594</v>
      </c>
      <c r="C61" s="731" t="s">
        <v>594</v>
      </c>
      <c r="D61" s="731" t="s">
        <v>594</v>
      </c>
      <c r="E61" s="731"/>
      <c r="F61" s="731" t="s">
        <v>594</v>
      </c>
      <c r="G61" s="731" t="s">
        <v>594</v>
      </c>
      <c r="H61" s="731" t="s">
        <v>594</v>
      </c>
      <c r="I61" s="732" t="s">
        <v>594</v>
      </c>
      <c r="J61" s="733" t="s">
        <v>612</v>
      </c>
    </row>
    <row r="62" spans="1:10" ht="14.45" customHeight="1" x14ac:dyDescent="0.2">
      <c r="A62" s="729" t="s">
        <v>625</v>
      </c>
      <c r="B62" s="730" t="s">
        <v>626</v>
      </c>
      <c r="C62" s="731" t="s">
        <v>594</v>
      </c>
      <c r="D62" s="731" t="s">
        <v>594</v>
      </c>
      <c r="E62" s="731"/>
      <c r="F62" s="731" t="s">
        <v>594</v>
      </c>
      <c r="G62" s="731" t="s">
        <v>594</v>
      </c>
      <c r="H62" s="731" t="s">
        <v>594</v>
      </c>
      <c r="I62" s="732" t="s">
        <v>594</v>
      </c>
      <c r="J62" s="733" t="s">
        <v>0</v>
      </c>
    </row>
    <row r="63" spans="1:10" ht="14.45" customHeight="1" x14ac:dyDescent="0.2">
      <c r="A63" s="729" t="s">
        <v>625</v>
      </c>
      <c r="B63" s="730" t="s">
        <v>603</v>
      </c>
      <c r="C63" s="731">
        <v>145851.72023000001</v>
      </c>
      <c r="D63" s="731">
        <v>206804.34579000002</v>
      </c>
      <c r="E63" s="731"/>
      <c r="F63" s="731">
        <v>262001.68357000023</v>
      </c>
      <c r="G63" s="731">
        <v>250000</v>
      </c>
      <c r="H63" s="731">
        <v>12001.683570000227</v>
      </c>
      <c r="I63" s="732">
        <v>1.0480067342800008</v>
      </c>
      <c r="J63" s="733" t="s">
        <v>1</v>
      </c>
    </row>
    <row r="64" spans="1:10" ht="14.45" customHeight="1" x14ac:dyDescent="0.2">
      <c r="A64" s="729" t="s">
        <v>625</v>
      </c>
      <c r="B64" s="730" t="s">
        <v>627</v>
      </c>
      <c r="C64" s="731">
        <v>145851.72023000001</v>
      </c>
      <c r="D64" s="731">
        <v>206804.34579000002</v>
      </c>
      <c r="E64" s="731"/>
      <c r="F64" s="731">
        <v>262001.68357000023</v>
      </c>
      <c r="G64" s="731">
        <v>250000</v>
      </c>
      <c r="H64" s="731">
        <v>12001.683570000227</v>
      </c>
      <c r="I64" s="732">
        <v>1.0480067342800008</v>
      </c>
      <c r="J64" s="733" t="s">
        <v>611</v>
      </c>
    </row>
    <row r="65" spans="1:10" ht="14.45" customHeight="1" x14ac:dyDescent="0.2">
      <c r="A65" s="729" t="s">
        <v>594</v>
      </c>
      <c r="B65" s="730" t="s">
        <v>594</v>
      </c>
      <c r="C65" s="731" t="s">
        <v>594</v>
      </c>
      <c r="D65" s="731" t="s">
        <v>594</v>
      </c>
      <c r="E65" s="731"/>
      <c r="F65" s="731" t="s">
        <v>594</v>
      </c>
      <c r="G65" s="731" t="s">
        <v>594</v>
      </c>
      <c r="H65" s="731" t="s">
        <v>594</v>
      </c>
      <c r="I65" s="732" t="s">
        <v>594</v>
      </c>
      <c r="J65" s="733" t="s">
        <v>612</v>
      </c>
    </row>
    <row r="66" spans="1:10" ht="14.45" customHeight="1" x14ac:dyDescent="0.2">
      <c r="A66" s="729" t="s">
        <v>592</v>
      </c>
      <c r="B66" s="730" t="s">
        <v>606</v>
      </c>
      <c r="C66" s="731">
        <v>187319.64661</v>
      </c>
      <c r="D66" s="731">
        <v>244822.05505999998</v>
      </c>
      <c r="E66" s="731"/>
      <c r="F66" s="731">
        <v>302758.27584000025</v>
      </c>
      <c r="G66" s="731">
        <v>290745</v>
      </c>
      <c r="H66" s="731">
        <v>12013.275840000249</v>
      </c>
      <c r="I66" s="732">
        <v>1.0413189421658162</v>
      </c>
      <c r="J66" s="733" t="s">
        <v>607</v>
      </c>
    </row>
  </sheetData>
  <mergeCells count="3">
    <mergeCell ref="F3:I3"/>
    <mergeCell ref="C4:D4"/>
    <mergeCell ref="A1:I1"/>
  </mergeCells>
  <conditionalFormatting sqref="F18 F6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6">
    <cfRule type="expression" dxfId="66" priority="5">
      <formula>$H19&gt;0</formula>
    </cfRule>
  </conditionalFormatting>
  <conditionalFormatting sqref="A19:A66">
    <cfRule type="expression" dxfId="65" priority="2">
      <formula>AND($J19&lt;&gt;"mezeraKL",$J19&lt;&gt;"")</formula>
    </cfRule>
  </conditionalFormatting>
  <conditionalFormatting sqref="I19:I66">
    <cfRule type="expression" dxfId="64" priority="6">
      <formula>$I19&gt;1</formula>
    </cfRule>
  </conditionalFormatting>
  <conditionalFormatting sqref="B19:B66">
    <cfRule type="expression" dxfId="63" priority="1">
      <formula>OR($J19="NS",$J19="SumaNS",$J19="Účet")</formula>
    </cfRule>
  </conditionalFormatting>
  <conditionalFormatting sqref="A19:D66 F19:I66">
    <cfRule type="expression" dxfId="62" priority="8">
      <formula>AND($J19&lt;&gt;"",$J19&lt;&gt;"mezeraKL")</formula>
    </cfRule>
  </conditionalFormatting>
  <conditionalFormatting sqref="B19:D66 F19:I6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6 F19:I66">
    <cfRule type="expression" dxfId="60" priority="4">
      <formula>OR($J19="SumaNS",$J19="NS")</formula>
    </cfRule>
  </conditionalFormatting>
  <hyperlinks>
    <hyperlink ref="A2" location="Obsah!A1" display="Zpět na Obsah  KL 01  1.-4.měsíc" xr:uid="{F901C14D-C7E2-4D20-BFA8-374E8D8F87E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4094.4879036416946</v>
      </c>
      <c r="M3" s="203">
        <f>SUBTOTAL(9,M5:M1048576)</f>
        <v>73965.237340700012</v>
      </c>
      <c r="N3" s="204">
        <f>SUBTOTAL(9,N5:N1048576)</f>
        <v>302849769.58148319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592</v>
      </c>
      <c r="B5" s="741" t="s">
        <v>593</v>
      </c>
      <c r="C5" s="742" t="s">
        <v>608</v>
      </c>
      <c r="D5" s="743" t="s">
        <v>609</v>
      </c>
      <c r="E5" s="744">
        <v>50113001</v>
      </c>
      <c r="F5" s="743" t="s">
        <v>628</v>
      </c>
      <c r="G5" s="742" t="s">
        <v>629</v>
      </c>
      <c r="H5" s="742">
        <v>196885</v>
      </c>
      <c r="I5" s="742">
        <v>96885</v>
      </c>
      <c r="J5" s="742" t="s">
        <v>630</v>
      </c>
      <c r="K5" s="742" t="s">
        <v>631</v>
      </c>
      <c r="L5" s="745">
        <v>19.249972737342645</v>
      </c>
      <c r="M5" s="745">
        <v>2483</v>
      </c>
      <c r="N5" s="746">
        <v>47797.682306821785</v>
      </c>
    </row>
    <row r="6" spans="1:14" ht="14.45" customHeight="1" x14ac:dyDescent="0.2">
      <c r="A6" s="747" t="s">
        <v>592</v>
      </c>
      <c r="B6" s="748" t="s">
        <v>593</v>
      </c>
      <c r="C6" s="749" t="s">
        <v>608</v>
      </c>
      <c r="D6" s="750" t="s">
        <v>609</v>
      </c>
      <c r="E6" s="751">
        <v>50113001</v>
      </c>
      <c r="F6" s="750" t="s">
        <v>628</v>
      </c>
      <c r="G6" s="749" t="s">
        <v>629</v>
      </c>
      <c r="H6" s="749">
        <v>196884</v>
      </c>
      <c r="I6" s="749">
        <v>96884</v>
      </c>
      <c r="J6" s="749" t="s">
        <v>632</v>
      </c>
      <c r="K6" s="749" t="s">
        <v>633</v>
      </c>
      <c r="L6" s="752">
        <v>9.3499975761766994</v>
      </c>
      <c r="M6" s="752">
        <v>222</v>
      </c>
      <c r="N6" s="753">
        <v>2075.6994619112274</v>
      </c>
    </row>
    <row r="7" spans="1:14" ht="14.45" customHeight="1" x14ac:dyDescent="0.2">
      <c r="A7" s="747" t="s">
        <v>592</v>
      </c>
      <c r="B7" s="748" t="s">
        <v>593</v>
      </c>
      <c r="C7" s="749" t="s">
        <v>608</v>
      </c>
      <c r="D7" s="750" t="s">
        <v>609</v>
      </c>
      <c r="E7" s="751">
        <v>50113001</v>
      </c>
      <c r="F7" s="750" t="s">
        <v>628</v>
      </c>
      <c r="G7" s="749" t="s">
        <v>629</v>
      </c>
      <c r="H7" s="749">
        <v>29631</v>
      </c>
      <c r="I7" s="749">
        <v>29631</v>
      </c>
      <c r="J7" s="749" t="s">
        <v>634</v>
      </c>
      <c r="K7" s="749" t="s">
        <v>635</v>
      </c>
      <c r="L7" s="752">
        <v>7343.4738114097572</v>
      </c>
      <c r="M7" s="752">
        <v>6.1120000000000001</v>
      </c>
      <c r="N7" s="753">
        <v>44883.311935336438</v>
      </c>
    </row>
    <row r="8" spans="1:14" ht="14.45" customHeight="1" x14ac:dyDescent="0.2">
      <c r="A8" s="747" t="s">
        <v>592</v>
      </c>
      <c r="B8" s="748" t="s">
        <v>593</v>
      </c>
      <c r="C8" s="749" t="s">
        <v>608</v>
      </c>
      <c r="D8" s="750" t="s">
        <v>609</v>
      </c>
      <c r="E8" s="751">
        <v>50113001</v>
      </c>
      <c r="F8" s="750" t="s">
        <v>628</v>
      </c>
      <c r="G8" s="749" t="s">
        <v>629</v>
      </c>
      <c r="H8" s="749">
        <v>226195</v>
      </c>
      <c r="I8" s="749">
        <v>226195</v>
      </c>
      <c r="J8" s="749" t="s">
        <v>636</v>
      </c>
      <c r="K8" s="749" t="s">
        <v>637</v>
      </c>
      <c r="L8" s="752">
        <v>73.700000000000017</v>
      </c>
      <c r="M8" s="752">
        <v>2</v>
      </c>
      <c r="N8" s="753">
        <v>147.40000000000003</v>
      </c>
    </row>
    <row r="9" spans="1:14" ht="14.45" customHeight="1" x14ac:dyDescent="0.2">
      <c r="A9" s="747" t="s">
        <v>592</v>
      </c>
      <c r="B9" s="748" t="s">
        <v>593</v>
      </c>
      <c r="C9" s="749" t="s">
        <v>608</v>
      </c>
      <c r="D9" s="750" t="s">
        <v>609</v>
      </c>
      <c r="E9" s="751">
        <v>50113001</v>
      </c>
      <c r="F9" s="750" t="s">
        <v>628</v>
      </c>
      <c r="G9" s="749" t="s">
        <v>629</v>
      </c>
      <c r="H9" s="749">
        <v>846758</v>
      </c>
      <c r="I9" s="749">
        <v>103387</v>
      </c>
      <c r="J9" s="749" t="s">
        <v>638</v>
      </c>
      <c r="K9" s="749" t="s">
        <v>639</v>
      </c>
      <c r="L9" s="752">
        <v>71.972857142857151</v>
      </c>
      <c r="M9" s="752">
        <v>14</v>
      </c>
      <c r="N9" s="753">
        <v>1007.6200000000001</v>
      </c>
    </row>
    <row r="10" spans="1:14" ht="14.45" customHeight="1" x14ac:dyDescent="0.2">
      <c r="A10" s="747" t="s">
        <v>592</v>
      </c>
      <c r="B10" s="748" t="s">
        <v>593</v>
      </c>
      <c r="C10" s="749" t="s">
        <v>608</v>
      </c>
      <c r="D10" s="750" t="s">
        <v>609</v>
      </c>
      <c r="E10" s="751">
        <v>50113001</v>
      </c>
      <c r="F10" s="750" t="s">
        <v>628</v>
      </c>
      <c r="G10" s="749" t="s">
        <v>629</v>
      </c>
      <c r="H10" s="749">
        <v>172830</v>
      </c>
      <c r="I10" s="749">
        <v>172830</v>
      </c>
      <c r="J10" s="749" t="s">
        <v>640</v>
      </c>
      <c r="K10" s="749" t="s">
        <v>641</v>
      </c>
      <c r="L10" s="752">
        <v>89.57</v>
      </c>
      <c r="M10" s="752">
        <v>2</v>
      </c>
      <c r="N10" s="753">
        <v>179.14</v>
      </c>
    </row>
    <row r="11" spans="1:14" ht="14.45" customHeight="1" x14ac:dyDescent="0.2">
      <c r="A11" s="747" t="s">
        <v>592</v>
      </c>
      <c r="B11" s="748" t="s">
        <v>593</v>
      </c>
      <c r="C11" s="749" t="s">
        <v>608</v>
      </c>
      <c r="D11" s="750" t="s">
        <v>609</v>
      </c>
      <c r="E11" s="751">
        <v>50113001</v>
      </c>
      <c r="F11" s="750" t="s">
        <v>628</v>
      </c>
      <c r="G11" s="749" t="s">
        <v>629</v>
      </c>
      <c r="H11" s="749">
        <v>192730</v>
      </c>
      <c r="I11" s="749">
        <v>92730</v>
      </c>
      <c r="J11" s="749" t="s">
        <v>642</v>
      </c>
      <c r="K11" s="749" t="s">
        <v>643</v>
      </c>
      <c r="L11" s="752">
        <v>447.66</v>
      </c>
      <c r="M11" s="752">
        <v>1</v>
      </c>
      <c r="N11" s="753">
        <v>447.66</v>
      </c>
    </row>
    <row r="12" spans="1:14" ht="14.45" customHeight="1" x14ac:dyDescent="0.2">
      <c r="A12" s="747" t="s">
        <v>592</v>
      </c>
      <c r="B12" s="748" t="s">
        <v>593</v>
      </c>
      <c r="C12" s="749" t="s">
        <v>608</v>
      </c>
      <c r="D12" s="750" t="s">
        <v>609</v>
      </c>
      <c r="E12" s="751">
        <v>50113001</v>
      </c>
      <c r="F12" s="750" t="s">
        <v>628</v>
      </c>
      <c r="G12" s="749" t="s">
        <v>629</v>
      </c>
      <c r="H12" s="749">
        <v>176064</v>
      </c>
      <c r="I12" s="749">
        <v>76064</v>
      </c>
      <c r="J12" s="749" t="s">
        <v>644</v>
      </c>
      <c r="K12" s="749" t="s">
        <v>645</v>
      </c>
      <c r="L12" s="752">
        <v>83.592000000000013</v>
      </c>
      <c r="M12" s="752">
        <v>5</v>
      </c>
      <c r="N12" s="753">
        <v>417.96000000000009</v>
      </c>
    </row>
    <row r="13" spans="1:14" ht="14.45" customHeight="1" x14ac:dyDescent="0.2">
      <c r="A13" s="747" t="s">
        <v>592</v>
      </c>
      <c r="B13" s="748" t="s">
        <v>593</v>
      </c>
      <c r="C13" s="749" t="s">
        <v>608</v>
      </c>
      <c r="D13" s="750" t="s">
        <v>609</v>
      </c>
      <c r="E13" s="751">
        <v>50113001</v>
      </c>
      <c r="F13" s="750" t="s">
        <v>628</v>
      </c>
      <c r="G13" s="749" t="s">
        <v>629</v>
      </c>
      <c r="H13" s="749">
        <v>197323</v>
      </c>
      <c r="I13" s="749">
        <v>197323</v>
      </c>
      <c r="J13" s="749" t="s">
        <v>646</v>
      </c>
      <c r="K13" s="749" t="s">
        <v>647</v>
      </c>
      <c r="L13" s="752">
        <v>1334.42</v>
      </c>
      <c r="M13" s="752">
        <v>2</v>
      </c>
      <c r="N13" s="753">
        <v>2668.84</v>
      </c>
    </row>
    <row r="14" spans="1:14" ht="14.45" customHeight="1" x14ac:dyDescent="0.2">
      <c r="A14" s="747" t="s">
        <v>592</v>
      </c>
      <c r="B14" s="748" t="s">
        <v>593</v>
      </c>
      <c r="C14" s="749" t="s">
        <v>608</v>
      </c>
      <c r="D14" s="750" t="s">
        <v>609</v>
      </c>
      <c r="E14" s="751">
        <v>50113001</v>
      </c>
      <c r="F14" s="750" t="s">
        <v>628</v>
      </c>
      <c r="G14" s="749" t="s">
        <v>629</v>
      </c>
      <c r="H14" s="749">
        <v>100362</v>
      </c>
      <c r="I14" s="749">
        <v>362</v>
      </c>
      <c r="J14" s="749" t="s">
        <v>648</v>
      </c>
      <c r="K14" s="749" t="s">
        <v>649</v>
      </c>
      <c r="L14" s="752">
        <v>74.582499999999982</v>
      </c>
      <c r="M14" s="752">
        <v>8</v>
      </c>
      <c r="N14" s="753">
        <v>596.65999999999985</v>
      </c>
    </row>
    <row r="15" spans="1:14" ht="14.45" customHeight="1" x14ac:dyDescent="0.2">
      <c r="A15" s="747" t="s">
        <v>592</v>
      </c>
      <c r="B15" s="748" t="s">
        <v>593</v>
      </c>
      <c r="C15" s="749" t="s">
        <v>608</v>
      </c>
      <c r="D15" s="750" t="s">
        <v>609</v>
      </c>
      <c r="E15" s="751">
        <v>50113001</v>
      </c>
      <c r="F15" s="750" t="s">
        <v>628</v>
      </c>
      <c r="G15" s="749" t="s">
        <v>629</v>
      </c>
      <c r="H15" s="749">
        <v>128831</v>
      </c>
      <c r="I15" s="749">
        <v>28831</v>
      </c>
      <c r="J15" s="749" t="s">
        <v>650</v>
      </c>
      <c r="K15" s="749" t="s">
        <v>651</v>
      </c>
      <c r="L15" s="752">
        <v>162.89999999999998</v>
      </c>
      <c r="M15" s="752">
        <v>2</v>
      </c>
      <c r="N15" s="753">
        <v>325.79999999999995</v>
      </c>
    </row>
    <row r="16" spans="1:14" ht="14.45" customHeight="1" x14ac:dyDescent="0.2">
      <c r="A16" s="747" t="s">
        <v>592</v>
      </c>
      <c r="B16" s="748" t="s">
        <v>593</v>
      </c>
      <c r="C16" s="749" t="s">
        <v>608</v>
      </c>
      <c r="D16" s="750" t="s">
        <v>609</v>
      </c>
      <c r="E16" s="751">
        <v>50113001</v>
      </c>
      <c r="F16" s="750" t="s">
        <v>628</v>
      </c>
      <c r="G16" s="749" t="s">
        <v>629</v>
      </c>
      <c r="H16" s="749">
        <v>202701</v>
      </c>
      <c r="I16" s="749">
        <v>202701</v>
      </c>
      <c r="J16" s="749" t="s">
        <v>652</v>
      </c>
      <c r="K16" s="749" t="s">
        <v>653</v>
      </c>
      <c r="L16" s="752">
        <v>131.78545454545454</v>
      </c>
      <c r="M16" s="752">
        <v>11</v>
      </c>
      <c r="N16" s="753">
        <v>1449.64</v>
      </c>
    </row>
    <row r="17" spans="1:14" ht="14.45" customHeight="1" x14ac:dyDescent="0.2">
      <c r="A17" s="747" t="s">
        <v>592</v>
      </c>
      <c r="B17" s="748" t="s">
        <v>593</v>
      </c>
      <c r="C17" s="749" t="s">
        <v>608</v>
      </c>
      <c r="D17" s="750" t="s">
        <v>609</v>
      </c>
      <c r="E17" s="751">
        <v>50113001</v>
      </c>
      <c r="F17" s="750" t="s">
        <v>628</v>
      </c>
      <c r="G17" s="749" t="s">
        <v>629</v>
      </c>
      <c r="H17" s="749">
        <v>845008</v>
      </c>
      <c r="I17" s="749">
        <v>107806</v>
      </c>
      <c r="J17" s="749" t="s">
        <v>652</v>
      </c>
      <c r="K17" s="749" t="s">
        <v>654</v>
      </c>
      <c r="L17" s="752">
        <v>65.445909090909097</v>
      </c>
      <c r="M17" s="752">
        <v>22</v>
      </c>
      <c r="N17" s="753">
        <v>1439.8100000000002</v>
      </c>
    </row>
    <row r="18" spans="1:14" ht="14.45" customHeight="1" x14ac:dyDescent="0.2">
      <c r="A18" s="747" t="s">
        <v>592</v>
      </c>
      <c r="B18" s="748" t="s">
        <v>593</v>
      </c>
      <c r="C18" s="749" t="s">
        <v>608</v>
      </c>
      <c r="D18" s="750" t="s">
        <v>609</v>
      </c>
      <c r="E18" s="751">
        <v>50113001</v>
      </c>
      <c r="F18" s="750" t="s">
        <v>628</v>
      </c>
      <c r="G18" s="749" t="s">
        <v>655</v>
      </c>
      <c r="H18" s="749">
        <v>115379</v>
      </c>
      <c r="I18" s="749">
        <v>15379</v>
      </c>
      <c r="J18" s="749" t="s">
        <v>656</v>
      </c>
      <c r="K18" s="749" t="s">
        <v>657</v>
      </c>
      <c r="L18" s="752">
        <v>53.94</v>
      </c>
      <c r="M18" s="752">
        <v>2</v>
      </c>
      <c r="N18" s="753">
        <v>107.88</v>
      </c>
    </row>
    <row r="19" spans="1:14" ht="14.45" customHeight="1" x14ac:dyDescent="0.2">
      <c r="A19" s="747" t="s">
        <v>592</v>
      </c>
      <c r="B19" s="748" t="s">
        <v>593</v>
      </c>
      <c r="C19" s="749" t="s">
        <v>608</v>
      </c>
      <c r="D19" s="750" t="s">
        <v>609</v>
      </c>
      <c r="E19" s="751">
        <v>50113001</v>
      </c>
      <c r="F19" s="750" t="s">
        <v>628</v>
      </c>
      <c r="G19" s="749" t="s">
        <v>655</v>
      </c>
      <c r="H19" s="749">
        <v>102954</v>
      </c>
      <c r="I19" s="749">
        <v>2954</v>
      </c>
      <c r="J19" s="749" t="s">
        <v>656</v>
      </c>
      <c r="K19" s="749" t="s">
        <v>658</v>
      </c>
      <c r="L19" s="752">
        <v>14.991428571428571</v>
      </c>
      <c r="M19" s="752">
        <v>7</v>
      </c>
      <c r="N19" s="753">
        <v>104.94</v>
      </c>
    </row>
    <row r="20" spans="1:14" ht="14.45" customHeight="1" x14ac:dyDescent="0.2">
      <c r="A20" s="747" t="s">
        <v>592</v>
      </c>
      <c r="B20" s="748" t="s">
        <v>593</v>
      </c>
      <c r="C20" s="749" t="s">
        <v>608</v>
      </c>
      <c r="D20" s="750" t="s">
        <v>609</v>
      </c>
      <c r="E20" s="751">
        <v>50113001</v>
      </c>
      <c r="F20" s="750" t="s">
        <v>628</v>
      </c>
      <c r="G20" s="749" t="s">
        <v>655</v>
      </c>
      <c r="H20" s="749">
        <v>115378</v>
      </c>
      <c r="I20" s="749">
        <v>15378</v>
      </c>
      <c r="J20" s="749" t="s">
        <v>659</v>
      </c>
      <c r="K20" s="749" t="s">
        <v>660</v>
      </c>
      <c r="L20" s="752">
        <v>21.19</v>
      </c>
      <c r="M20" s="752">
        <v>5</v>
      </c>
      <c r="N20" s="753">
        <v>105.95</v>
      </c>
    </row>
    <row r="21" spans="1:14" ht="14.45" customHeight="1" x14ac:dyDescent="0.2">
      <c r="A21" s="747" t="s">
        <v>592</v>
      </c>
      <c r="B21" s="748" t="s">
        <v>593</v>
      </c>
      <c r="C21" s="749" t="s">
        <v>608</v>
      </c>
      <c r="D21" s="750" t="s">
        <v>609</v>
      </c>
      <c r="E21" s="751">
        <v>50113001</v>
      </c>
      <c r="F21" s="750" t="s">
        <v>628</v>
      </c>
      <c r="G21" s="749" t="s">
        <v>655</v>
      </c>
      <c r="H21" s="749">
        <v>102945</v>
      </c>
      <c r="I21" s="749">
        <v>2945</v>
      </c>
      <c r="J21" s="749" t="s">
        <v>659</v>
      </c>
      <c r="K21" s="749" t="s">
        <v>661</v>
      </c>
      <c r="L21" s="752">
        <v>8.6449999999999996</v>
      </c>
      <c r="M21" s="752">
        <v>2</v>
      </c>
      <c r="N21" s="753">
        <v>17.29</v>
      </c>
    </row>
    <row r="22" spans="1:14" ht="14.45" customHeight="1" x14ac:dyDescent="0.2">
      <c r="A22" s="747" t="s">
        <v>592</v>
      </c>
      <c r="B22" s="748" t="s">
        <v>593</v>
      </c>
      <c r="C22" s="749" t="s">
        <v>608</v>
      </c>
      <c r="D22" s="750" t="s">
        <v>609</v>
      </c>
      <c r="E22" s="751">
        <v>50113001</v>
      </c>
      <c r="F22" s="750" t="s">
        <v>628</v>
      </c>
      <c r="G22" s="749" t="s">
        <v>629</v>
      </c>
      <c r="H22" s="749">
        <v>210492</v>
      </c>
      <c r="I22" s="749">
        <v>210492</v>
      </c>
      <c r="J22" s="749" t="s">
        <v>662</v>
      </c>
      <c r="K22" s="749" t="s">
        <v>663</v>
      </c>
      <c r="L22" s="752">
        <v>1455.6958333333325</v>
      </c>
      <c r="M22" s="752">
        <v>24</v>
      </c>
      <c r="N22" s="753">
        <v>34936.699999999983</v>
      </c>
    </row>
    <row r="23" spans="1:14" ht="14.45" customHeight="1" x14ac:dyDescent="0.2">
      <c r="A23" s="747" t="s">
        <v>592</v>
      </c>
      <c r="B23" s="748" t="s">
        <v>593</v>
      </c>
      <c r="C23" s="749" t="s">
        <v>608</v>
      </c>
      <c r="D23" s="750" t="s">
        <v>609</v>
      </c>
      <c r="E23" s="751">
        <v>50113001</v>
      </c>
      <c r="F23" s="750" t="s">
        <v>628</v>
      </c>
      <c r="G23" s="749" t="s">
        <v>629</v>
      </c>
      <c r="H23" s="749">
        <v>201384</v>
      </c>
      <c r="I23" s="749">
        <v>201384</v>
      </c>
      <c r="J23" s="749" t="s">
        <v>664</v>
      </c>
      <c r="K23" s="749" t="s">
        <v>665</v>
      </c>
      <c r="L23" s="752">
        <v>1090.4100000000001</v>
      </c>
      <c r="M23" s="752">
        <v>1</v>
      </c>
      <c r="N23" s="753">
        <v>1090.4100000000001</v>
      </c>
    </row>
    <row r="24" spans="1:14" ht="14.45" customHeight="1" x14ac:dyDescent="0.2">
      <c r="A24" s="747" t="s">
        <v>592</v>
      </c>
      <c r="B24" s="748" t="s">
        <v>593</v>
      </c>
      <c r="C24" s="749" t="s">
        <v>608</v>
      </c>
      <c r="D24" s="750" t="s">
        <v>609</v>
      </c>
      <c r="E24" s="751">
        <v>50113001</v>
      </c>
      <c r="F24" s="750" t="s">
        <v>628</v>
      </c>
      <c r="G24" s="749" t="s">
        <v>629</v>
      </c>
      <c r="H24" s="749">
        <v>849832</v>
      </c>
      <c r="I24" s="749">
        <v>136168</v>
      </c>
      <c r="J24" s="749" t="s">
        <v>666</v>
      </c>
      <c r="K24" s="749" t="s">
        <v>667</v>
      </c>
      <c r="L24" s="752">
        <v>262.57</v>
      </c>
      <c r="M24" s="752">
        <v>1</v>
      </c>
      <c r="N24" s="753">
        <v>262.57</v>
      </c>
    </row>
    <row r="25" spans="1:14" ht="14.45" customHeight="1" x14ac:dyDescent="0.2">
      <c r="A25" s="747" t="s">
        <v>592</v>
      </c>
      <c r="B25" s="748" t="s">
        <v>593</v>
      </c>
      <c r="C25" s="749" t="s">
        <v>608</v>
      </c>
      <c r="D25" s="750" t="s">
        <v>609</v>
      </c>
      <c r="E25" s="751">
        <v>50113001</v>
      </c>
      <c r="F25" s="750" t="s">
        <v>628</v>
      </c>
      <c r="G25" s="749" t="s">
        <v>629</v>
      </c>
      <c r="H25" s="749">
        <v>176954</v>
      </c>
      <c r="I25" s="749">
        <v>176954</v>
      </c>
      <c r="J25" s="749" t="s">
        <v>668</v>
      </c>
      <c r="K25" s="749" t="s">
        <v>669</v>
      </c>
      <c r="L25" s="752">
        <v>94.755925925925908</v>
      </c>
      <c r="M25" s="752">
        <v>81</v>
      </c>
      <c r="N25" s="753">
        <v>7675.2299999999987</v>
      </c>
    </row>
    <row r="26" spans="1:14" ht="14.45" customHeight="1" x14ac:dyDescent="0.2">
      <c r="A26" s="747" t="s">
        <v>592</v>
      </c>
      <c r="B26" s="748" t="s">
        <v>593</v>
      </c>
      <c r="C26" s="749" t="s">
        <v>608</v>
      </c>
      <c r="D26" s="750" t="s">
        <v>609</v>
      </c>
      <c r="E26" s="751">
        <v>50113001</v>
      </c>
      <c r="F26" s="750" t="s">
        <v>628</v>
      </c>
      <c r="G26" s="749" t="s">
        <v>594</v>
      </c>
      <c r="H26" s="749">
        <v>136507</v>
      </c>
      <c r="I26" s="749">
        <v>136507</v>
      </c>
      <c r="J26" s="749" t="s">
        <v>670</v>
      </c>
      <c r="K26" s="749" t="s">
        <v>671</v>
      </c>
      <c r="L26" s="752">
        <v>47.96</v>
      </c>
      <c r="M26" s="752">
        <v>3</v>
      </c>
      <c r="N26" s="753">
        <v>143.88</v>
      </c>
    </row>
    <row r="27" spans="1:14" ht="14.45" customHeight="1" x14ac:dyDescent="0.2">
      <c r="A27" s="747" t="s">
        <v>592</v>
      </c>
      <c r="B27" s="748" t="s">
        <v>593</v>
      </c>
      <c r="C27" s="749" t="s">
        <v>608</v>
      </c>
      <c r="D27" s="750" t="s">
        <v>609</v>
      </c>
      <c r="E27" s="751">
        <v>50113001</v>
      </c>
      <c r="F27" s="750" t="s">
        <v>628</v>
      </c>
      <c r="G27" s="749" t="s">
        <v>629</v>
      </c>
      <c r="H27" s="749">
        <v>136505</v>
      </c>
      <c r="I27" s="749">
        <v>136505</v>
      </c>
      <c r="J27" s="749" t="s">
        <v>670</v>
      </c>
      <c r="K27" s="749" t="s">
        <v>672</v>
      </c>
      <c r="L27" s="752">
        <v>51.20000000000001</v>
      </c>
      <c r="M27" s="752">
        <v>5</v>
      </c>
      <c r="N27" s="753">
        <v>256.00000000000006</v>
      </c>
    </row>
    <row r="28" spans="1:14" ht="14.45" customHeight="1" x14ac:dyDescent="0.2">
      <c r="A28" s="747" t="s">
        <v>592</v>
      </c>
      <c r="B28" s="748" t="s">
        <v>593</v>
      </c>
      <c r="C28" s="749" t="s">
        <v>608</v>
      </c>
      <c r="D28" s="750" t="s">
        <v>609</v>
      </c>
      <c r="E28" s="751">
        <v>50113001</v>
      </c>
      <c r="F28" s="750" t="s">
        <v>628</v>
      </c>
      <c r="G28" s="749" t="s">
        <v>629</v>
      </c>
      <c r="H28" s="749">
        <v>167547</v>
      </c>
      <c r="I28" s="749">
        <v>67547</v>
      </c>
      <c r="J28" s="749" t="s">
        <v>673</v>
      </c>
      <c r="K28" s="749" t="s">
        <v>674</v>
      </c>
      <c r="L28" s="752">
        <v>47.203999999999994</v>
      </c>
      <c r="M28" s="752">
        <v>15</v>
      </c>
      <c r="N28" s="753">
        <v>708.06</v>
      </c>
    </row>
    <row r="29" spans="1:14" ht="14.45" customHeight="1" x14ac:dyDescent="0.2">
      <c r="A29" s="747" t="s">
        <v>592</v>
      </c>
      <c r="B29" s="748" t="s">
        <v>593</v>
      </c>
      <c r="C29" s="749" t="s">
        <v>608</v>
      </c>
      <c r="D29" s="750" t="s">
        <v>609</v>
      </c>
      <c r="E29" s="751">
        <v>50113001</v>
      </c>
      <c r="F29" s="750" t="s">
        <v>628</v>
      </c>
      <c r="G29" s="749" t="s">
        <v>655</v>
      </c>
      <c r="H29" s="749">
        <v>127263</v>
      </c>
      <c r="I29" s="749">
        <v>127263</v>
      </c>
      <c r="J29" s="749" t="s">
        <v>675</v>
      </c>
      <c r="K29" s="749" t="s">
        <v>672</v>
      </c>
      <c r="L29" s="752">
        <v>53.960000000000015</v>
      </c>
      <c r="M29" s="752">
        <v>12</v>
      </c>
      <c r="N29" s="753">
        <v>647.52000000000021</v>
      </c>
    </row>
    <row r="30" spans="1:14" ht="14.45" customHeight="1" x14ac:dyDescent="0.2">
      <c r="A30" s="747" t="s">
        <v>592</v>
      </c>
      <c r="B30" s="748" t="s">
        <v>593</v>
      </c>
      <c r="C30" s="749" t="s">
        <v>608</v>
      </c>
      <c r="D30" s="750" t="s">
        <v>609</v>
      </c>
      <c r="E30" s="751">
        <v>50113001</v>
      </c>
      <c r="F30" s="750" t="s">
        <v>628</v>
      </c>
      <c r="G30" s="749" t="s">
        <v>655</v>
      </c>
      <c r="H30" s="749">
        <v>127260</v>
      </c>
      <c r="I30" s="749">
        <v>127260</v>
      </c>
      <c r="J30" s="749" t="s">
        <v>675</v>
      </c>
      <c r="K30" s="749" t="s">
        <v>676</v>
      </c>
      <c r="L30" s="752">
        <v>16.2</v>
      </c>
      <c r="M30" s="752">
        <v>3</v>
      </c>
      <c r="N30" s="753">
        <v>48.599999999999994</v>
      </c>
    </row>
    <row r="31" spans="1:14" ht="14.45" customHeight="1" x14ac:dyDescent="0.2">
      <c r="A31" s="747" t="s">
        <v>592</v>
      </c>
      <c r="B31" s="748" t="s">
        <v>593</v>
      </c>
      <c r="C31" s="749" t="s">
        <v>608</v>
      </c>
      <c r="D31" s="750" t="s">
        <v>609</v>
      </c>
      <c r="E31" s="751">
        <v>50113001</v>
      </c>
      <c r="F31" s="750" t="s">
        <v>628</v>
      </c>
      <c r="G31" s="749" t="s">
        <v>655</v>
      </c>
      <c r="H31" s="749">
        <v>127272</v>
      </c>
      <c r="I31" s="749">
        <v>127272</v>
      </c>
      <c r="J31" s="749" t="s">
        <v>675</v>
      </c>
      <c r="K31" s="749" t="s">
        <v>671</v>
      </c>
      <c r="L31" s="752">
        <v>48.68</v>
      </c>
      <c r="M31" s="752">
        <v>14</v>
      </c>
      <c r="N31" s="753">
        <v>681.52</v>
      </c>
    </row>
    <row r="32" spans="1:14" ht="14.45" customHeight="1" x14ac:dyDescent="0.2">
      <c r="A32" s="747" t="s">
        <v>592</v>
      </c>
      <c r="B32" s="748" t="s">
        <v>593</v>
      </c>
      <c r="C32" s="749" t="s">
        <v>608</v>
      </c>
      <c r="D32" s="750" t="s">
        <v>609</v>
      </c>
      <c r="E32" s="751">
        <v>50113001</v>
      </c>
      <c r="F32" s="750" t="s">
        <v>628</v>
      </c>
      <c r="G32" s="749" t="s">
        <v>629</v>
      </c>
      <c r="H32" s="749">
        <v>167644</v>
      </c>
      <c r="I32" s="749">
        <v>167644</v>
      </c>
      <c r="J32" s="749" t="s">
        <v>677</v>
      </c>
      <c r="K32" s="749" t="s">
        <v>678</v>
      </c>
      <c r="L32" s="752">
        <v>1359.1487500000001</v>
      </c>
      <c r="M32" s="752">
        <v>8</v>
      </c>
      <c r="N32" s="753">
        <v>10873.19</v>
      </c>
    </row>
    <row r="33" spans="1:14" ht="14.45" customHeight="1" x14ac:dyDescent="0.2">
      <c r="A33" s="747" t="s">
        <v>592</v>
      </c>
      <c r="B33" s="748" t="s">
        <v>593</v>
      </c>
      <c r="C33" s="749" t="s">
        <v>608</v>
      </c>
      <c r="D33" s="750" t="s">
        <v>609</v>
      </c>
      <c r="E33" s="751">
        <v>50113001</v>
      </c>
      <c r="F33" s="750" t="s">
        <v>628</v>
      </c>
      <c r="G33" s="749" t="s">
        <v>629</v>
      </c>
      <c r="H33" s="749">
        <v>187544</v>
      </c>
      <c r="I33" s="749">
        <v>187544</v>
      </c>
      <c r="J33" s="749" t="s">
        <v>679</v>
      </c>
      <c r="K33" s="749" t="s">
        <v>680</v>
      </c>
      <c r="L33" s="752">
        <v>422.86999999999995</v>
      </c>
      <c r="M33" s="752">
        <v>1</v>
      </c>
      <c r="N33" s="753">
        <v>422.86999999999995</v>
      </c>
    </row>
    <row r="34" spans="1:14" ht="14.45" customHeight="1" x14ac:dyDescent="0.2">
      <c r="A34" s="747" t="s">
        <v>592</v>
      </c>
      <c r="B34" s="748" t="s">
        <v>593</v>
      </c>
      <c r="C34" s="749" t="s">
        <v>608</v>
      </c>
      <c r="D34" s="750" t="s">
        <v>609</v>
      </c>
      <c r="E34" s="751">
        <v>50113001</v>
      </c>
      <c r="F34" s="750" t="s">
        <v>628</v>
      </c>
      <c r="G34" s="749" t="s">
        <v>655</v>
      </c>
      <c r="H34" s="749">
        <v>849453</v>
      </c>
      <c r="I34" s="749">
        <v>163077</v>
      </c>
      <c r="J34" s="749" t="s">
        <v>681</v>
      </c>
      <c r="K34" s="749" t="s">
        <v>682</v>
      </c>
      <c r="L34" s="752">
        <v>15.510000000000002</v>
      </c>
      <c r="M34" s="752">
        <v>2</v>
      </c>
      <c r="N34" s="753">
        <v>31.020000000000003</v>
      </c>
    </row>
    <row r="35" spans="1:14" ht="14.45" customHeight="1" x14ac:dyDescent="0.2">
      <c r="A35" s="747" t="s">
        <v>592</v>
      </c>
      <c r="B35" s="748" t="s">
        <v>593</v>
      </c>
      <c r="C35" s="749" t="s">
        <v>608</v>
      </c>
      <c r="D35" s="750" t="s">
        <v>609</v>
      </c>
      <c r="E35" s="751">
        <v>50113001</v>
      </c>
      <c r="F35" s="750" t="s">
        <v>628</v>
      </c>
      <c r="G35" s="749" t="s">
        <v>655</v>
      </c>
      <c r="H35" s="749">
        <v>849444</v>
      </c>
      <c r="I35" s="749">
        <v>163085</v>
      </c>
      <c r="J35" s="749" t="s">
        <v>683</v>
      </c>
      <c r="K35" s="749" t="s">
        <v>684</v>
      </c>
      <c r="L35" s="752">
        <v>23.230833333333337</v>
      </c>
      <c r="M35" s="752">
        <v>24</v>
      </c>
      <c r="N35" s="753">
        <v>557.54000000000008</v>
      </c>
    </row>
    <row r="36" spans="1:14" ht="14.45" customHeight="1" x14ac:dyDescent="0.2">
      <c r="A36" s="747" t="s">
        <v>592</v>
      </c>
      <c r="B36" s="748" t="s">
        <v>593</v>
      </c>
      <c r="C36" s="749" t="s">
        <v>608</v>
      </c>
      <c r="D36" s="750" t="s">
        <v>609</v>
      </c>
      <c r="E36" s="751">
        <v>50113001</v>
      </c>
      <c r="F36" s="750" t="s">
        <v>628</v>
      </c>
      <c r="G36" s="749" t="s">
        <v>629</v>
      </c>
      <c r="H36" s="749">
        <v>194920</v>
      </c>
      <c r="I36" s="749">
        <v>94920</v>
      </c>
      <c r="J36" s="749" t="s">
        <v>685</v>
      </c>
      <c r="K36" s="749" t="s">
        <v>686</v>
      </c>
      <c r="L36" s="752">
        <v>74.823999999999998</v>
      </c>
      <c r="M36" s="752">
        <v>5</v>
      </c>
      <c r="N36" s="753">
        <v>374.12</v>
      </c>
    </row>
    <row r="37" spans="1:14" ht="14.45" customHeight="1" x14ac:dyDescent="0.2">
      <c r="A37" s="747" t="s">
        <v>592</v>
      </c>
      <c r="B37" s="748" t="s">
        <v>593</v>
      </c>
      <c r="C37" s="749" t="s">
        <v>608</v>
      </c>
      <c r="D37" s="750" t="s">
        <v>609</v>
      </c>
      <c r="E37" s="751">
        <v>50113001</v>
      </c>
      <c r="F37" s="750" t="s">
        <v>628</v>
      </c>
      <c r="G37" s="749" t="s">
        <v>629</v>
      </c>
      <c r="H37" s="749">
        <v>194919</v>
      </c>
      <c r="I37" s="749">
        <v>94919</v>
      </c>
      <c r="J37" s="749" t="s">
        <v>685</v>
      </c>
      <c r="K37" s="749" t="s">
        <v>687</v>
      </c>
      <c r="L37" s="752">
        <v>52.029999999999994</v>
      </c>
      <c r="M37" s="752">
        <v>5</v>
      </c>
      <c r="N37" s="753">
        <v>260.14999999999998</v>
      </c>
    </row>
    <row r="38" spans="1:14" ht="14.45" customHeight="1" x14ac:dyDescent="0.2">
      <c r="A38" s="747" t="s">
        <v>592</v>
      </c>
      <c r="B38" s="748" t="s">
        <v>593</v>
      </c>
      <c r="C38" s="749" t="s">
        <v>608</v>
      </c>
      <c r="D38" s="750" t="s">
        <v>609</v>
      </c>
      <c r="E38" s="751">
        <v>50113001</v>
      </c>
      <c r="F38" s="750" t="s">
        <v>628</v>
      </c>
      <c r="G38" s="749" t="s">
        <v>629</v>
      </c>
      <c r="H38" s="749">
        <v>845369</v>
      </c>
      <c r="I38" s="749">
        <v>107987</v>
      </c>
      <c r="J38" s="749" t="s">
        <v>688</v>
      </c>
      <c r="K38" s="749" t="s">
        <v>689</v>
      </c>
      <c r="L38" s="752">
        <v>112.21911111111115</v>
      </c>
      <c r="M38" s="752">
        <v>45</v>
      </c>
      <c r="N38" s="753">
        <v>5049.8600000000015</v>
      </c>
    </row>
    <row r="39" spans="1:14" ht="14.45" customHeight="1" x14ac:dyDescent="0.2">
      <c r="A39" s="747" t="s">
        <v>592</v>
      </c>
      <c r="B39" s="748" t="s">
        <v>593</v>
      </c>
      <c r="C39" s="749" t="s">
        <v>608</v>
      </c>
      <c r="D39" s="750" t="s">
        <v>609</v>
      </c>
      <c r="E39" s="751">
        <v>50113001</v>
      </c>
      <c r="F39" s="750" t="s">
        <v>628</v>
      </c>
      <c r="G39" s="749" t="s">
        <v>629</v>
      </c>
      <c r="H39" s="749">
        <v>235897</v>
      </c>
      <c r="I39" s="749">
        <v>235897</v>
      </c>
      <c r="J39" s="749" t="s">
        <v>690</v>
      </c>
      <c r="K39" s="749" t="s">
        <v>691</v>
      </c>
      <c r="L39" s="752">
        <v>60.92714285714284</v>
      </c>
      <c r="M39" s="752">
        <v>7</v>
      </c>
      <c r="N39" s="753">
        <v>426.4899999999999</v>
      </c>
    </row>
    <row r="40" spans="1:14" ht="14.45" customHeight="1" x14ac:dyDescent="0.2">
      <c r="A40" s="747" t="s">
        <v>592</v>
      </c>
      <c r="B40" s="748" t="s">
        <v>593</v>
      </c>
      <c r="C40" s="749" t="s">
        <v>608</v>
      </c>
      <c r="D40" s="750" t="s">
        <v>609</v>
      </c>
      <c r="E40" s="751">
        <v>50113001</v>
      </c>
      <c r="F40" s="750" t="s">
        <v>628</v>
      </c>
      <c r="G40" s="749" t="s">
        <v>629</v>
      </c>
      <c r="H40" s="749">
        <v>207931</v>
      </c>
      <c r="I40" s="749">
        <v>207931</v>
      </c>
      <c r="J40" s="749" t="s">
        <v>692</v>
      </c>
      <c r="K40" s="749" t="s">
        <v>693</v>
      </c>
      <c r="L40" s="752">
        <v>26.402222222222225</v>
      </c>
      <c r="M40" s="752">
        <v>18</v>
      </c>
      <c r="N40" s="753">
        <v>475.24000000000007</v>
      </c>
    </row>
    <row r="41" spans="1:14" ht="14.45" customHeight="1" x14ac:dyDescent="0.2">
      <c r="A41" s="747" t="s">
        <v>592</v>
      </c>
      <c r="B41" s="748" t="s">
        <v>593</v>
      </c>
      <c r="C41" s="749" t="s">
        <v>608</v>
      </c>
      <c r="D41" s="750" t="s">
        <v>609</v>
      </c>
      <c r="E41" s="751">
        <v>50113001</v>
      </c>
      <c r="F41" s="750" t="s">
        <v>628</v>
      </c>
      <c r="G41" s="749" t="s">
        <v>629</v>
      </c>
      <c r="H41" s="749">
        <v>196610</v>
      </c>
      <c r="I41" s="749">
        <v>96610</v>
      </c>
      <c r="J41" s="749" t="s">
        <v>694</v>
      </c>
      <c r="K41" s="749" t="s">
        <v>695</v>
      </c>
      <c r="L41" s="752">
        <v>46.245714285714293</v>
      </c>
      <c r="M41" s="752">
        <v>7</v>
      </c>
      <c r="N41" s="753">
        <v>323.72000000000003</v>
      </c>
    </row>
    <row r="42" spans="1:14" ht="14.45" customHeight="1" x14ac:dyDescent="0.2">
      <c r="A42" s="747" t="s">
        <v>592</v>
      </c>
      <c r="B42" s="748" t="s">
        <v>593</v>
      </c>
      <c r="C42" s="749" t="s">
        <v>608</v>
      </c>
      <c r="D42" s="750" t="s">
        <v>609</v>
      </c>
      <c r="E42" s="751">
        <v>50113001</v>
      </c>
      <c r="F42" s="750" t="s">
        <v>628</v>
      </c>
      <c r="G42" s="749" t="s">
        <v>629</v>
      </c>
      <c r="H42" s="749">
        <v>848439</v>
      </c>
      <c r="I42" s="749">
        <v>122112</v>
      </c>
      <c r="J42" s="749" t="s">
        <v>696</v>
      </c>
      <c r="K42" s="749" t="s">
        <v>697</v>
      </c>
      <c r="L42" s="752">
        <v>46.27</v>
      </c>
      <c r="M42" s="752">
        <v>4</v>
      </c>
      <c r="N42" s="753">
        <v>185.08</v>
      </c>
    </row>
    <row r="43" spans="1:14" ht="14.45" customHeight="1" x14ac:dyDescent="0.2">
      <c r="A43" s="747" t="s">
        <v>592</v>
      </c>
      <c r="B43" s="748" t="s">
        <v>593</v>
      </c>
      <c r="C43" s="749" t="s">
        <v>608</v>
      </c>
      <c r="D43" s="750" t="s">
        <v>609</v>
      </c>
      <c r="E43" s="751">
        <v>50113001</v>
      </c>
      <c r="F43" s="750" t="s">
        <v>628</v>
      </c>
      <c r="G43" s="749" t="s">
        <v>655</v>
      </c>
      <c r="H43" s="749">
        <v>849054</v>
      </c>
      <c r="I43" s="749">
        <v>107847</v>
      </c>
      <c r="J43" s="749" t="s">
        <v>698</v>
      </c>
      <c r="K43" s="749" t="s">
        <v>654</v>
      </c>
      <c r="L43" s="752">
        <v>98.179999999999978</v>
      </c>
      <c r="M43" s="752">
        <v>1</v>
      </c>
      <c r="N43" s="753">
        <v>98.179999999999978</v>
      </c>
    </row>
    <row r="44" spans="1:14" ht="14.45" customHeight="1" x14ac:dyDescent="0.2">
      <c r="A44" s="747" t="s">
        <v>592</v>
      </c>
      <c r="B44" s="748" t="s">
        <v>593</v>
      </c>
      <c r="C44" s="749" t="s">
        <v>608</v>
      </c>
      <c r="D44" s="750" t="s">
        <v>609</v>
      </c>
      <c r="E44" s="751">
        <v>50113001</v>
      </c>
      <c r="F44" s="750" t="s">
        <v>628</v>
      </c>
      <c r="G44" s="749" t="s">
        <v>655</v>
      </c>
      <c r="H44" s="749">
        <v>847766</v>
      </c>
      <c r="I44" s="749">
        <v>125520</v>
      </c>
      <c r="J44" s="749" t="s">
        <v>699</v>
      </c>
      <c r="K44" s="749" t="s">
        <v>700</v>
      </c>
      <c r="L44" s="752">
        <v>74.42</v>
      </c>
      <c r="M44" s="752">
        <v>1</v>
      </c>
      <c r="N44" s="753">
        <v>74.42</v>
      </c>
    </row>
    <row r="45" spans="1:14" ht="14.45" customHeight="1" x14ac:dyDescent="0.2">
      <c r="A45" s="747" t="s">
        <v>592</v>
      </c>
      <c r="B45" s="748" t="s">
        <v>593</v>
      </c>
      <c r="C45" s="749" t="s">
        <v>608</v>
      </c>
      <c r="D45" s="750" t="s">
        <v>609</v>
      </c>
      <c r="E45" s="751">
        <v>50113001</v>
      </c>
      <c r="F45" s="750" t="s">
        <v>628</v>
      </c>
      <c r="G45" s="749" t="s">
        <v>629</v>
      </c>
      <c r="H45" s="749">
        <v>187764</v>
      </c>
      <c r="I45" s="749">
        <v>87764</v>
      </c>
      <c r="J45" s="749" t="s">
        <v>701</v>
      </c>
      <c r="K45" s="749" t="s">
        <v>702</v>
      </c>
      <c r="L45" s="752">
        <v>52.46</v>
      </c>
      <c r="M45" s="752">
        <v>8</v>
      </c>
      <c r="N45" s="753">
        <v>419.68</v>
      </c>
    </row>
    <row r="46" spans="1:14" ht="14.45" customHeight="1" x14ac:dyDescent="0.2">
      <c r="A46" s="747" t="s">
        <v>592</v>
      </c>
      <c r="B46" s="748" t="s">
        <v>593</v>
      </c>
      <c r="C46" s="749" t="s">
        <v>608</v>
      </c>
      <c r="D46" s="750" t="s">
        <v>609</v>
      </c>
      <c r="E46" s="751">
        <v>50113001</v>
      </c>
      <c r="F46" s="750" t="s">
        <v>628</v>
      </c>
      <c r="G46" s="749" t="s">
        <v>629</v>
      </c>
      <c r="H46" s="749">
        <v>187825</v>
      </c>
      <c r="I46" s="749">
        <v>87825</v>
      </c>
      <c r="J46" s="749" t="s">
        <v>703</v>
      </c>
      <c r="K46" s="749" t="s">
        <v>702</v>
      </c>
      <c r="L46" s="752">
        <v>80.368178571428572</v>
      </c>
      <c r="M46" s="752">
        <v>7</v>
      </c>
      <c r="N46" s="753">
        <v>562.57725000000005</v>
      </c>
    </row>
    <row r="47" spans="1:14" ht="14.45" customHeight="1" x14ac:dyDescent="0.2">
      <c r="A47" s="747" t="s">
        <v>592</v>
      </c>
      <c r="B47" s="748" t="s">
        <v>593</v>
      </c>
      <c r="C47" s="749" t="s">
        <v>608</v>
      </c>
      <c r="D47" s="750" t="s">
        <v>609</v>
      </c>
      <c r="E47" s="751">
        <v>50113001</v>
      </c>
      <c r="F47" s="750" t="s">
        <v>628</v>
      </c>
      <c r="G47" s="749" t="s">
        <v>629</v>
      </c>
      <c r="H47" s="749">
        <v>173367</v>
      </c>
      <c r="I47" s="749">
        <v>173367</v>
      </c>
      <c r="J47" s="749" t="s">
        <v>704</v>
      </c>
      <c r="K47" s="749" t="s">
        <v>705</v>
      </c>
      <c r="L47" s="752">
        <v>1035.6500000000001</v>
      </c>
      <c r="M47" s="752">
        <v>1</v>
      </c>
      <c r="N47" s="753">
        <v>1035.6500000000001</v>
      </c>
    </row>
    <row r="48" spans="1:14" ht="14.45" customHeight="1" x14ac:dyDescent="0.2">
      <c r="A48" s="747" t="s">
        <v>592</v>
      </c>
      <c r="B48" s="748" t="s">
        <v>593</v>
      </c>
      <c r="C48" s="749" t="s">
        <v>608</v>
      </c>
      <c r="D48" s="750" t="s">
        <v>609</v>
      </c>
      <c r="E48" s="751">
        <v>50113001</v>
      </c>
      <c r="F48" s="750" t="s">
        <v>628</v>
      </c>
      <c r="G48" s="749" t="s">
        <v>629</v>
      </c>
      <c r="H48" s="749">
        <v>208456</v>
      </c>
      <c r="I48" s="749">
        <v>208456</v>
      </c>
      <c r="J48" s="749" t="s">
        <v>706</v>
      </c>
      <c r="K48" s="749" t="s">
        <v>707</v>
      </c>
      <c r="L48" s="752">
        <v>738.54000000000008</v>
      </c>
      <c r="M48" s="752">
        <v>0.05</v>
      </c>
      <c r="N48" s="753">
        <v>36.927000000000007</v>
      </c>
    </row>
    <row r="49" spans="1:14" ht="14.45" customHeight="1" x14ac:dyDescent="0.2">
      <c r="A49" s="747" t="s">
        <v>592</v>
      </c>
      <c r="B49" s="748" t="s">
        <v>593</v>
      </c>
      <c r="C49" s="749" t="s">
        <v>608</v>
      </c>
      <c r="D49" s="750" t="s">
        <v>609</v>
      </c>
      <c r="E49" s="751">
        <v>50113001</v>
      </c>
      <c r="F49" s="750" t="s">
        <v>628</v>
      </c>
      <c r="G49" s="749" t="s">
        <v>629</v>
      </c>
      <c r="H49" s="749">
        <v>173390</v>
      </c>
      <c r="I49" s="749">
        <v>173390</v>
      </c>
      <c r="J49" s="749" t="s">
        <v>708</v>
      </c>
      <c r="K49" s="749" t="s">
        <v>709</v>
      </c>
      <c r="L49" s="752">
        <v>411.94995172133025</v>
      </c>
      <c r="M49" s="752">
        <v>19.200000000000003</v>
      </c>
      <c r="N49" s="753">
        <v>7909.4390730495425</v>
      </c>
    </row>
    <row r="50" spans="1:14" ht="14.45" customHeight="1" x14ac:dyDescent="0.2">
      <c r="A50" s="747" t="s">
        <v>592</v>
      </c>
      <c r="B50" s="748" t="s">
        <v>593</v>
      </c>
      <c r="C50" s="749" t="s">
        <v>608</v>
      </c>
      <c r="D50" s="750" t="s">
        <v>609</v>
      </c>
      <c r="E50" s="751">
        <v>50113001</v>
      </c>
      <c r="F50" s="750" t="s">
        <v>628</v>
      </c>
      <c r="G50" s="749" t="s">
        <v>629</v>
      </c>
      <c r="H50" s="749">
        <v>173394</v>
      </c>
      <c r="I50" s="749">
        <v>173394</v>
      </c>
      <c r="J50" s="749" t="s">
        <v>710</v>
      </c>
      <c r="K50" s="749" t="s">
        <v>711</v>
      </c>
      <c r="L50" s="752">
        <v>423.72000000000008</v>
      </c>
      <c r="M50" s="752">
        <v>1</v>
      </c>
      <c r="N50" s="753">
        <v>423.72000000000008</v>
      </c>
    </row>
    <row r="51" spans="1:14" ht="14.45" customHeight="1" x14ac:dyDescent="0.2">
      <c r="A51" s="747" t="s">
        <v>592</v>
      </c>
      <c r="B51" s="748" t="s">
        <v>593</v>
      </c>
      <c r="C51" s="749" t="s">
        <v>608</v>
      </c>
      <c r="D51" s="750" t="s">
        <v>609</v>
      </c>
      <c r="E51" s="751">
        <v>50113001</v>
      </c>
      <c r="F51" s="750" t="s">
        <v>628</v>
      </c>
      <c r="G51" s="749" t="s">
        <v>629</v>
      </c>
      <c r="H51" s="749">
        <v>992354</v>
      </c>
      <c r="I51" s="749">
        <v>0</v>
      </c>
      <c r="J51" s="749" t="s">
        <v>712</v>
      </c>
      <c r="K51" s="749" t="s">
        <v>594</v>
      </c>
      <c r="L51" s="752">
        <v>221.69</v>
      </c>
      <c r="M51" s="752">
        <v>1</v>
      </c>
      <c r="N51" s="753">
        <v>221.69</v>
      </c>
    </row>
    <row r="52" spans="1:14" ht="14.45" customHeight="1" x14ac:dyDescent="0.2">
      <c r="A52" s="747" t="s">
        <v>592</v>
      </c>
      <c r="B52" s="748" t="s">
        <v>593</v>
      </c>
      <c r="C52" s="749" t="s">
        <v>608</v>
      </c>
      <c r="D52" s="750" t="s">
        <v>609</v>
      </c>
      <c r="E52" s="751">
        <v>50113001</v>
      </c>
      <c r="F52" s="750" t="s">
        <v>628</v>
      </c>
      <c r="G52" s="749" t="s">
        <v>629</v>
      </c>
      <c r="H52" s="749">
        <v>203805</v>
      </c>
      <c r="I52" s="749">
        <v>203805</v>
      </c>
      <c r="J52" s="749" t="s">
        <v>713</v>
      </c>
      <c r="K52" s="749" t="s">
        <v>714</v>
      </c>
      <c r="L52" s="752">
        <v>602.76</v>
      </c>
      <c r="M52" s="752">
        <v>1</v>
      </c>
      <c r="N52" s="753">
        <v>602.76</v>
      </c>
    </row>
    <row r="53" spans="1:14" ht="14.45" customHeight="1" x14ac:dyDescent="0.2">
      <c r="A53" s="747" t="s">
        <v>592</v>
      </c>
      <c r="B53" s="748" t="s">
        <v>593</v>
      </c>
      <c r="C53" s="749" t="s">
        <v>608</v>
      </c>
      <c r="D53" s="750" t="s">
        <v>609</v>
      </c>
      <c r="E53" s="751">
        <v>50113001</v>
      </c>
      <c r="F53" s="750" t="s">
        <v>628</v>
      </c>
      <c r="G53" s="749" t="s">
        <v>629</v>
      </c>
      <c r="H53" s="749">
        <v>196303</v>
      </c>
      <c r="I53" s="749">
        <v>96303</v>
      </c>
      <c r="J53" s="749" t="s">
        <v>715</v>
      </c>
      <c r="K53" s="749" t="s">
        <v>716</v>
      </c>
      <c r="L53" s="752">
        <v>55.022000000000013</v>
      </c>
      <c r="M53" s="752">
        <v>10</v>
      </c>
      <c r="N53" s="753">
        <v>550.22000000000014</v>
      </c>
    </row>
    <row r="54" spans="1:14" ht="14.45" customHeight="1" x14ac:dyDescent="0.2">
      <c r="A54" s="747" t="s">
        <v>592</v>
      </c>
      <c r="B54" s="748" t="s">
        <v>593</v>
      </c>
      <c r="C54" s="749" t="s">
        <v>608</v>
      </c>
      <c r="D54" s="750" t="s">
        <v>609</v>
      </c>
      <c r="E54" s="751">
        <v>50113001</v>
      </c>
      <c r="F54" s="750" t="s">
        <v>628</v>
      </c>
      <c r="G54" s="749" t="s">
        <v>629</v>
      </c>
      <c r="H54" s="749">
        <v>188206</v>
      </c>
      <c r="I54" s="749">
        <v>188206</v>
      </c>
      <c r="J54" s="749" t="s">
        <v>717</v>
      </c>
      <c r="K54" s="749" t="s">
        <v>718</v>
      </c>
      <c r="L54" s="752">
        <v>254.45000000000002</v>
      </c>
      <c r="M54" s="752">
        <v>1</v>
      </c>
      <c r="N54" s="753">
        <v>254.45000000000002</v>
      </c>
    </row>
    <row r="55" spans="1:14" ht="14.45" customHeight="1" x14ac:dyDescent="0.2">
      <c r="A55" s="747" t="s">
        <v>592</v>
      </c>
      <c r="B55" s="748" t="s">
        <v>593</v>
      </c>
      <c r="C55" s="749" t="s">
        <v>608</v>
      </c>
      <c r="D55" s="750" t="s">
        <v>609</v>
      </c>
      <c r="E55" s="751">
        <v>50113001</v>
      </c>
      <c r="F55" s="750" t="s">
        <v>628</v>
      </c>
      <c r="G55" s="749" t="s">
        <v>629</v>
      </c>
      <c r="H55" s="749">
        <v>148888</v>
      </c>
      <c r="I55" s="749">
        <v>48888</v>
      </c>
      <c r="J55" s="749" t="s">
        <v>719</v>
      </c>
      <c r="K55" s="749" t="s">
        <v>720</v>
      </c>
      <c r="L55" s="752">
        <v>64.989999999999981</v>
      </c>
      <c r="M55" s="752">
        <v>2</v>
      </c>
      <c r="N55" s="753">
        <v>129.97999999999996</v>
      </c>
    </row>
    <row r="56" spans="1:14" ht="14.45" customHeight="1" x14ac:dyDescent="0.2">
      <c r="A56" s="747" t="s">
        <v>592</v>
      </c>
      <c r="B56" s="748" t="s">
        <v>593</v>
      </c>
      <c r="C56" s="749" t="s">
        <v>608</v>
      </c>
      <c r="D56" s="750" t="s">
        <v>609</v>
      </c>
      <c r="E56" s="751">
        <v>50113001</v>
      </c>
      <c r="F56" s="750" t="s">
        <v>628</v>
      </c>
      <c r="G56" s="749" t="s">
        <v>655</v>
      </c>
      <c r="H56" s="749">
        <v>102949</v>
      </c>
      <c r="I56" s="749">
        <v>2949</v>
      </c>
      <c r="J56" s="749" t="s">
        <v>721</v>
      </c>
      <c r="K56" s="749" t="s">
        <v>722</v>
      </c>
      <c r="L56" s="752">
        <v>74.069999999999993</v>
      </c>
      <c r="M56" s="752">
        <v>1</v>
      </c>
      <c r="N56" s="753">
        <v>74.069999999999993</v>
      </c>
    </row>
    <row r="57" spans="1:14" ht="14.45" customHeight="1" x14ac:dyDescent="0.2">
      <c r="A57" s="747" t="s">
        <v>592</v>
      </c>
      <c r="B57" s="748" t="s">
        <v>593</v>
      </c>
      <c r="C57" s="749" t="s">
        <v>608</v>
      </c>
      <c r="D57" s="750" t="s">
        <v>609</v>
      </c>
      <c r="E57" s="751">
        <v>50113001</v>
      </c>
      <c r="F57" s="750" t="s">
        <v>628</v>
      </c>
      <c r="G57" s="749" t="s">
        <v>655</v>
      </c>
      <c r="H57" s="749">
        <v>102950</v>
      </c>
      <c r="I57" s="749">
        <v>2950</v>
      </c>
      <c r="J57" s="749" t="s">
        <v>721</v>
      </c>
      <c r="K57" s="749" t="s">
        <v>723</v>
      </c>
      <c r="L57" s="752">
        <v>97.91</v>
      </c>
      <c r="M57" s="752">
        <v>2</v>
      </c>
      <c r="N57" s="753">
        <v>195.82</v>
      </c>
    </row>
    <row r="58" spans="1:14" ht="14.45" customHeight="1" x14ac:dyDescent="0.2">
      <c r="A58" s="747" t="s">
        <v>592</v>
      </c>
      <c r="B58" s="748" t="s">
        <v>593</v>
      </c>
      <c r="C58" s="749" t="s">
        <v>608</v>
      </c>
      <c r="D58" s="750" t="s">
        <v>609</v>
      </c>
      <c r="E58" s="751">
        <v>50113001</v>
      </c>
      <c r="F58" s="750" t="s">
        <v>628</v>
      </c>
      <c r="G58" s="749" t="s">
        <v>629</v>
      </c>
      <c r="H58" s="749">
        <v>100392</v>
      </c>
      <c r="I58" s="749">
        <v>392</v>
      </c>
      <c r="J58" s="749" t="s">
        <v>724</v>
      </c>
      <c r="K58" s="749" t="s">
        <v>725</v>
      </c>
      <c r="L58" s="752">
        <v>57.567272727272737</v>
      </c>
      <c r="M58" s="752">
        <v>11</v>
      </c>
      <c r="N58" s="753">
        <v>633.24000000000012</v>
      </c>
    </row>
    <row r="59" spans="1:14" ht="14.45" customHeight="1" x14ac:dyDescent="0.2">
      <c r="A59" s="747" t="s">
        <v>592</v>
      </c>
      <c r="B59" s="748" t="s">
        <v>593</v>
      </c>
      <c r="C59" s="749" t="s">
        <v>608</v>
      </c>
      <c r="D59" s="750" t="s">
        <v>609</v>
      </c>
      <c r="E59" s="751">
        <v>50113001</v>
      </c>
      <c r="F59" s="750" t="s">
        <v>628</v>
      </c>
      <c r="G59" s="749" t="s">
        <v>629</v>
      </c>
      <c r="H59" s="749">
        <v>100394</v>
      </c>
      <c r="I59" s="749">
        <v>394</v>
      </c>
      <c r="J59" s="749" t="s">
        <v>726</v>
      </c>
      <c r="K59" s="749" t="s">
        <v>727</v>
      </c>
      <c r="L59" s="752">
        <v>65.67</v>
      </c>
      <c r="M59" s="752">
        <v>1</v>
      </c>
      <c r="N59" s="753">
        <v>65.67</v>
      </c>
    </row>
    <row r="60" spans="1:14" ht="14.45" customHeight="1" x14ac:dyDescent="0.2">
      <c r="A60" s="747" t="s">
        <v>592</v>
      </c>
      <c r="B60" s="748" t="s">
        <v>593</v>
      </c>
      <c r="C60" s="749" t="s">
        <v>608</v>
      </c>
      <c r="D60" s="750" t="s">
        <v>609</v>
      </c>
      <c r="E60" s="751">
        <v>50113001</v>
      </c>
      <c r="F60" s="750" t="s">
        <v>628</v>
      </c>
      <c r="G60" s="749" t="s">
        <v>629</v>
      </c>
      <c r="H60" s="749">
        <v>192351</v>
      </c>
      <c r="I60" s="749">
        <v>92351</v>
      </c>
      <c r="J60" s="749" t="s">
        <v>728</v>
      </c>
      <c r="K60" s="749" t="s">
        <v>729</v>
      </c>
      <c r="L60" s="752">
        <v>86.220000000000013</v>
      </c>
      <c r="M60" s="752">
        <v>8</v>
      </c>
      <c r="N60" s="753">
        <v>689.7600000000001</v>
      </c>
    </row>
    <row r="61" spans="1:14" ht="14.45" customHeight="1" x14ac:dyDescent="0.2">
      <c r="A61" s="747" t="s">
        <v>592</v>
      </c>
      <c r="B61" s="748" t="s">
        <v>593</v>
      </c>
      <c r="C61" s="749" t="s">
        <v>608</v>
      </c>
      <c r="D61" s="750" t="s">
        <v>609</v>
      </c>
      <c r="E61" s="751">
        <v>50113001</v>
      </c>
      <c r="F61" s="750" t="s">
        <v>628</v>
      </c>
      <c r="G61" s="749" t="s">
        <v>629</v>
      </c>
      <c r="H61" s="749">
        <v>132992</v>
      </c>
      <c r="I61" s="749">
        <v>32992</v>
      </c>
      <c r="J61" s="749" t="s">
        <v>730</v>
      </c>
      <c r="K61" s="749" t="s">
        <v>731</v>
      </c>
      <c r="L61" s="752">
        <v>108.38999999999999</v>
      </c>
      <c r="M61" s="752">
        <v>2</v>
      </c>
      <c r="N61" s="753">
        <v>216.77999999999997</v>
      </c>
    </row>
    <row r="62" spans="1:14" ht="14.45" customHeight="1" x14ac:dyDescent="0.2">
      <c r="A62" s="747" t="s">
        <v>592</v>
      </c>
      <c r="B62" s="748" t="s">
        <v>593</v>
      </c>
      <c r="C62" s="749" t="s">
        <v>608</v>
      </c>
      <c r="D62" s="750" t="s">
        <v>609</v>
      </c>
      <c r="E62" s="751">
        <v>50113001</v>
      </c>
      <c r="F62" s="750" t="s">
        <v>628</v>
      </c>
      <c r="G62" s="749" t="s">
        <v>629</v>
      </c>
      <c r="H62" s="749">
        <v>112891</v>
      </c>
      <c r="I62" s="749">
        <v>12891</v>
      </c>
      <c r="J62" s="749" t="s">
        <v>732</v>
      </c>
      <c r="K62" s="749" t="s">
        <v>733</v>
      </c>
      <c r="L62" s="752">
        <v>58.305</v>
      </c>
      <c r="M62" s="752">
        <v>6</v>
      </c>
      <c r="N62" s="753">
        <v>349.83</v>
      </c>
    </row>
    <row r="63" spans="1:14" ht="14.45" customHeight="1" x14ac:dyDescent="0.2">
      <c r="A63" s="747" t="s">
        <v>592</v>
      </c>
      <c r="B63" s="748" t="s">
        <v>593</v>
      </c>
      <c r="C63" s="749" t="s">
        <v>608</v>
      </c>
      <c r="D63" s="750" t="s">
        <v>609</v>
      </c>
      <c r="E63" s="751">
        <v>50113001</v>
      </c>
      <c r="F63" s="750" t="s">
        <v>628</v>
      </c>
      <c r="G63" s="749" t="s">
        <v>629</v>
      </c>
      <c r="H63" s="749">
        <v>112892</v>
      </c>
      <c r="I63" s="749">
        <v>12892</v>
      </c>
      <c r="J63" s="749" t="s">
        <v>732</v>
      </c>
      <c r="K63" s="749" t="s">
        <v>734</v>
      </c>
      <c r="L63" s="752">
        <v>104.14285714285714</v>
      </c>
      <c r="M63" s="752">
        <v>42</v>
      </c>
      <c r="N63" s="753">
        <v>4374</v>
      </c>
    </row>
    <row r="64" spans="1:14" ht="14.45" customHeight="1" x14ac:dyDescent="0.2">
      <c r="A64" s="747" t="s">
        <v>592</v>
      </c>
      <c r="B64" s="748" t="s">
        <v>593</v>
      </c>
      <c r="C64" s="749" t="s">
        <v>608</v>
      </c>
      <c r="D64" s="750" t="s">
        <v>609</v>
      </c>
      <c r="E64" s="751">
        <v>50113001</v>
      </c>
      <c r="F64" s="750" t="s">
        <v>628</v>
      </c>
      <c r="G64" s="749" t="s">
        <v>629</v>
      </c>
      <c r="H64" s="749">
        <v>112895</v>
      </c>
      <c r="I64" s="749">
        <v>12895</v>
      </c>
      <c r="J64" s="749" t="s">
        <v>732</v>
      </c>
      <c r="K64" s="749" t="s">
        <v>735</v>
      </c>
      <c r="L64" s="752">
        <v>106.23666666666668</v>
      </c>
      <c r="M64" s="752">
        <v>3</v>
      </c>
      <c r="N64" s="753">
        <v>318.71000000000004</v>
      </c>
    </row>
    <row r="65" spans="1:14" ht="14.45" customHeight="1" x14ac:dyDescent="0.2">
      <c r="A65" s="747" t="s">
        <v>592</v>
      </c>
      <c r="B65" s="748" t="s">
        <v>593</v>
      </c>
      <c r="C65" s="749" t="s">
        <v>608</v>
      </c>
      <c r="D65" s="750" t="s">
        <v>609</v>
      </c>
      <c r="E65" s="751">
        <v>50113001</v>
      </c>
      <c r="F65" s="750" t="s">
        <v>628</v>
      </c>
      <c r="G65" s="749" t="s">
        <v>629</v>
      </c>
      <c r="H65" s="749">
        <v>112894</v>
      </c>
      <c r="I65" s="749">
        <v>12894</v>
      </c>
      <c r="J65" s="749" t="s">
        <v>732</v>
      </c>
      <c r="K65" s="749" t="s">
        <v>736</v>
      </c>
      <c r="L65" s="752">
        <v>60.64</v>
      </c>
      <c r="M65" s="752">
        <v>2</v>
      </c>
      <c r="N65" s="753">
        <v>121.28</v>
      </c>
    </row>
    <row r="66" spans="1:14" ht="14.45" customHeight="1" x14ac:dyDescent="0.2">
      <c r="A66" s="747" t="s">
        <v>592</v>
      </c>
      <c r="B66" s="748" t="s">
        <v>593</v>
      </c>
      <c r="C66" s="749" t="s">
        <v>608</v>
      </c>
      <c r="D66" s="750" t="s">
        <v>609</v>
      </c>
      <c r="E66" s="751">
        <v>50113001</v>
      </c>
      <c r="F66" s="750" t="s">
        <v>628</v>
      </c>
      <c r="G66" s="749" t="s">
        <v>629</v>
      </c>
      <c r="H66" s="749">
        <v>988158</v>
      </c>
      <c r="I66" s="749">
        <v>500933</v>
      </c>
      <c r="J66" s="749" t="s">
        <v>737</v>
      </c>
      <c r="K66" s="749" t="s">
        <v>738</v>
      </c>
      <c r="L66" s="752">
        <v>334.36</v>
      </c>
      <c r="M66" s="752">
        <v>1</v>
      </c>
      <c r="N66" s="753">
        <v>334.36</v>
      </c>
    </row>
    <row r="67" spans="1:14" ht="14.45" customHeight="1" x14ac:dyDescent="0.2">
      <c r="A67" s="747" t="s">
        <v>592</v>
      </c>
      <c r="B67" s="748" t="s">
        <v>593</v>
      </c>
      <c r="C67" s="749" t="s">
        <v>608</v>
      </c>
      <c r="D67" s="750" t="s">
        <v>609</v>
      </c>
      <c r="E67" s="751">
        <v>50113001</v>
      </c>
      <c r="F67" s="750" t="s">
        <v>628</v>
      </c>
      <c r="G67" s="749" t="s">
        <v>629</v>
      </c>
      <c r="H67" s="749">
        <v>119759</v>
      </c>
      <c r="I67" s="749">
        <v>19759</v>
      </c>
      <c r="J67" s="749" t="s">
        <v>739</v>
      </c>
      <c r="K67" s="749" t="s">
        <v>740</v>
      </c>
      <c r="L67" s="752">
        <v>71.800000000000011</v>
      </c>
      <c r="M67" s="752">
        <v>2</v>
      </c>
      <c r="N67" s="753">
        <v>143.60000000000002</v>
      </c>
    </row>
    <row r="68" spans="1:14" ht="14.45" customHeight="1" x14ac:dyDescent="0.2">
      <c r="A68" s="747" t="s">
        <v>592</v>
      </c>
      <c r="B68" s="748" t="s">
        <v>593</v>
      </c>
      <c r="C68" s="749" t="s">
        <v>608</v>
      </c>
      <c r="D68" s="750" t="s">
        <v>609</v>
      </c>
      <c r="E68" s="751">
        <v>50113001</v>
      </c>
      <c r="F68" s="750" t="s">
        <v>628</v>
      </c>
      <c r="G68" s="749" t="s">
        <v>629</v>
      </c>
      <c r="H68" s="749">
        <v>176496</v>
      </c>
      <c r="I68" s="749">
        <v>76496</v>
      </c>
      <c r="J68" s="749" t="s">
        <v>741</v>
      </c>
      <c r="K68" s="749" t="s">
        <v>742</v>
      </c>
      <c r="L68" s="752">
        <v>125.43000000000004</v>
      </c>
      <c r="M68" s="752">
        <v>7</v>
      </c>
      <c r="N68" s="753">
        <v>878.01000000000022</v>
      </c>
    </row>
    <row r="69" spans="1:14" ht="14.45" customHeight="1" x14ac:dyDescent="0.2">
      <c r="A69" s="747" t="s">
        <v>592</v>
      </c>
      <c r="B69" s="748" t="s">
        <v>593</v>
      </c>
      <c r="C69" s="749" t="s">
        <v>608</v>
      </c>
      <c r="D69" s="750" t="s">
        <v>609</v>
      </c>
      <c r="E69" s="751">
        <v>50113001</v>
      </c>
      <c r="F69" s="750" t="s">
        <v>628</v>
      </c>
      <c r="G69" s="749" t="s">
        <v>629</v>
      </c>
      <c r="H69" s="749">
        <v>162320</v>
      </c>
      <c r="I69" s="749">
        <v>62320</v>
      </c>
      <c r="J69" s="749" t="s">
        <v>743</v>
      </c>
      <c r="K69" s="749" t="s">
        <v>744</v>
      </c>
      <c r="L69" s="752">
        <v>77.319999999999993</v>
      </c>
      <c r="M69" s="752">
        <v>6</v>
      </c>
      <c r="N69" s="753">
        <v>463.91999999999996</v>
      </c>
    </row>
    <row r="70" spans="1:14" ht="14.45" customHeight="1" x14ac:dyDescent="0.2">
      <c r="A70" s="747" t="s">
        <v>592</v>
      </c>
      <c r="B70" s="748" t="s">
        <v>593</v>
      </c>
      <c r="C70" s="749" t="s">
        <v>608</v>
      </c>
      <c r="D70" s="750" t="s">
        <v>609</v>
      </c>
      <c r="E70" s="751">
        <v>50113001</v>
      </c>
      <c r="F70" s="750" t="s">
        <v>628</v>
      </c>
      <c r="G70" s="749" t="s">
        <v>629</v>
      </c>
      <c r="H70" s="749">
        <v>203323</v>
      </c>
      <c r="I70" s="749">
        <v>203323</v>
      </c>
      <c r="J70" s="749" t="s">
        <v>743</v>
      </c>
      <c r="K70" s="749" t="s">
        <v>745</v>
      </c>
      <c r="L70" s="752">
        <v>244.15000000000006</v>
      </c>
      <c r="M70" s="752">
        <v>2</v>
      </c>
      <c r="N70" s="753">
        <v>488.30000000000013</v>
      </c>
    </row>
    <row r="71" spans="1:14" ht="14.45" customHeight="1" x14ac:dyDescent="0.2">
      <c r="A71" s="747" t="s">
        <v>592</v>
      </c>
      <c r="B71" s="748" t="s">
        <v>593</v>
      </c>
      <c r="C71" s="749" t="s">
        <v>608</v>
      </c>
      <c r="D71" s="750" t="s">
        <v>609</v>
      </c>
      <c r="E71" s="751">
        <v>50113001</v>
      </c>
      <c r="F71" s="750" t="s">
        <v>628</v>
      </c>
      <c r="G71" s="749" t="s">
        <v>629</v>
      </c>
      <c r="H71" s="749">
        <v>162316</v>
      </c>
      <c r="I71" s="749">
        <v>62316</v>
      </c>
      <c r="J71" s="749" t="s">
        <v>746</v>
      </c>
      <c r="K71" s="749" t="s">
        <v>747</v>
      </c>
      <c r="L71" s="752">
        <v>152.53999999999996</v>
      </c>
      <c r="M71" s="752">
        <v>2</v>
      </c>
      <c r="N71" s="753">
        <v>305.07999999999993</v>
      </c>
    </row>
    <row r="72" spans="1:14" ht="14.45" customHeight="1" x14ac:dyDescent="0.2">
      <c r="A72" s="747" t="s">
        <v>592</v>
      </c>
      <c r="B72" s="748" t="s">
        <v>593</v>
      </c>
      <c r="C72" s="749" t="s">
        <v>608</v>
      </c>
      <c r="D72" s="750" t="s">
        <v>609</v>
      </c>
      <c r="E72" s="751">
        <v>50113001</v>
      </c>
      <c r="F72" s="750" t="s">
        <v>628</v>
      </c>
      <c r="G72" s="749" t="s">
        <v>655</v>
      </c>
      <c r="H72" s="749">
        <v>231703</v>
      </c>
      <c r="I72" s="749">
        <v>231703</v>
      </c>
      <c r="J72" s="749" t="s">
        <v>748</v>
      </c>
      <c r="K72" s="749" t="s">
        <v>749</v>
      </c>
      <c r="L72" s="752">
        <v>88.45</v>
      </c>
      <c r="M72" s="752">
        <v>3</v>
      </c>
      <c r="N72" s="753">
        <v>265.35000000000002</v>
      </c>
    </row>
    <row r="73" spans="1:14" ht="14.45" customHeight="1" x14ac:dyDescent="0.2">
      <c r="A73" s="747" t="s">
        <v>592</v>
      </c>
      <c r="B73" s="748" t="s">
        <v>593</v>
      </c>
      <c r="C73" s="749" t="s">
        <v>608</v>
      </c>
      <c r="D73" s="750" t="s">
        <v>609</v>
      </c>
      <c r="E73" s="751">
        <v>50113001</v>
      </c>
      <c r="F73" s="750" t="s">
        <v>628</v>
      </c>
      <c r="G73" s="749" t="s">
        <v>594</v>
      </c>
      <c r="H73" s="749">
        <v>231688</v>
      </c>
      <c r="I73" s="749">
        <v>231688</v>
      </c>
      <c r="J73" s="749" t="s">
        <v>750</v>
      </c>
      <c r="K73" s="749" t="s">
        <v>751</v>
      </c>
      <c r="L73" s="752">
        <v>97.39</v>
      </c>
      <c r="M73" s="752">
        <v>3</v>
      </c>
      <c r="N73" s="753">
        <v>292.17</v>
      </c>
    </row>
    <row r="74" spans="1:14" ht="14.45" customHeight="1" x14ac:dyDescent="0.2">
      <c r="A74" s="747" t="s">
        <v>592</v>
      </c>
      <c r="B74" s="748" t="s">
        <v>593</v>
      </c>
      <c r="C74" s="749" t="s">
        <v>608</v>
      </c>
      <c r="D74" s="750" t="s">
        <v>609</v>
      </c>
      <c r="E74" s="751">
        <v>50113001</v>
      </c>
      <c r="F74" s="750" t="s">
        <v>628</v>
      </c>
      <c r="G74" s="749" t="s">
        <v>594</v>
      </c>
      <c r="H74" s="749">
        <v>231687</v>
      </c>
      <c r="I74" s="749">
        <v>231687</v>
      </c>
      <c r="J74" s="749" t="s">
        <v>750</v>
      </c>
      <c r="K74" s="749" t="s">
        <v>752</v>
      </c>
      <c r="L74" s="752">
        <v>204.8175</v>
      </c>
      <c r="M74" s="752">
        <v>4</v>
      </c>
      <c r="N74" s="753">
        <v>819.27</v>
      </c>
    </row>
    <row r="75" spans="1:14" ht="14.45" customHeight="1" x14ac:dyDescent="0.2">
      <c r="A75" s="747" t="s">
        <v>592</v>
      </c>
      <c r="B75" s="748" t="s">
        <v>593</v>
      </c>
      <c r="C75" s="749" t="s">
        <v>608</v>
      </c>
      <c r="D75" s="750" t="s">
        <v>609</v>
      </c>
      <c r="E75" s="751">
        <v>50113001</v>
      </c>
      <c r="F75" s="750" t="s">
        <v>628</v>
      </c>
      <c r="G75" s="749" t="s">
        <v>655</v>
      </c>
      <c r="H75" s="749">
        <v>231702</v>
      </c>
      <c r="I75" s="749">
        <v>231702</v>
      </c>
      <c r="J75" s="749" t="s">
        <v>753</v>
      </c>
      <c r="K75" s="749" t="s">
        <v>754</v>
      </c>
      <c r="L75" s="752">
        <v>249.82333333333335</v>
      </c>
      <c r="M75" s="752">
        <v>3</v>
      </c>
      <c r="N75" s="753">
        <v>749.47</v>
      </c>
    </row>
    <row r="76" spans="1:14" ht="14.45" customHeight="1" x14ac:dyDescent="0.2">
      <c r="A76" s="747" t="s">
        <v>592</v>
      </c>
      <c r="B76" s="748" t="s">
        <v>593</v>
      </c>
      <c r="C76" s="749" t="s">
        <v>608</v>
      </c>
      <c r="D76" s="750" t="s">
        <v>609</v>
      </c>
      <c r="E76" s="751">
        <v>50113001</v>
      </c>
      <c r="F76" s="750" t="s">
        <v>628</v>
      </c>
      <c r="G76" s="749" t="s">
        <v>655</v>
      </c>
      <c r="H76" s="749">
        <v>158041</v>
      </c>
      <c r="I76" s="749">
        <v>58041</v>
      </c>
      <c r="J76" s="749" t="s">
        <v>753</v>
      </c>
      <c r="K76" s="749" t="s">
        <v>751</v>
      </c>
      <c r="L76" s="752">
        <v>125.85</v>
      </c>
      <c r="M76" s="752">
        <v>1</v>
      </c>
      <c r="N76" s="753">
        <v>125.85</v>
      </c>
    </row>
    <row r="77" spans="1:14" ht="14.45" customHeight="1" x14ac:dyDescent="0.2">
      <c r="A77" s="747" t="s">
        <v>592</v>
      </c>
      <c r="B77" s="748" t="s">
        <v>593</v>
      </c>
      <c r="C77" s="749" t="s">
        <v>608</v>
      </c>
      <c r="D77" s="750" t="s">
        <v>609</v>
      </c>
      <c r="E77" s="751">
        <v>50113001</v>
      </c>
      <c r="F77" s="750" t="s">
        <v>628</v>
      </c>
      <c r="G77" s="749" t="s">
        <v>594</v>
      </c>
      <c r="H77" s="749">
        <v>231697</v>
      </c>
      <c r="I77" s="749">
        <v>231697</v>
      </c>
      <c r="J77" s="749" t="s">
        <v>753</v>
      </c>
      <c r="K77" s="749" t="s">
        <v>755</v>
      </c>
      <c r="L77" s="752">
        <v>72.340000000000018</v>
      </c>
      <c r="M77" s="752">
        <v>1</v>
      </c>
      <c r="N77" s="753">
        <v>72.340000000000018</v>
      </c>
    </row>
    <row r="78" spans="1:14" ht="14.45" customHeight="1" x14ac:dyDescent="0.2">
      <c r="A78" s="747" t="s">
        <v>592</v>
      </c>
      <c r="B78" s="748" t="s">
        <v>593</v>
      </c>
      <c r="C78" s="749" t="s">
        <v>608</v>
      </c>
      <c r="D78" s="750" t="s">
        <v>609</v>
      </c>
      <c r="E78" s="751">
        <v>50113001</v>
      </c>
      <c r="F78" s="750" t="s">
        <v>628</v>
      </c>
      <c r="G78" s="749" t="s">
        <v>594</v>
      </c>
      <c r="H78" s="749">
        <v>231696</v>
      </c>
      <c r="I78" s="749">
        <v>231696</v>
      </c>
      <c r="J78" s="749" t="s">
        <v>753</v>
      </c>
      <c r="K78" s="749" t="s">
        <v>756</v>
      </c>
      <c r="L78" s="752">
        <v>207.36333333333332</v>
      </c>
      <c r="M78" s="752">
        <v>3</v>
      </c>
      <c r="N78" s="753">
        <v>622.08999999999992</v>
      </c>
    </row>
    <row r="79" spans="1:14" ht="14.45" customHeight="1" x14ac:dyDescent="0.2">
      <c r="A79" s="747" t="s">
        <v>592</v>
      </c>
      <c r="B79" s="748" t="s">
        <v>593</v>
      </c>
      <c r="C79" s="749" t="s">
        <v>608</v>
      </c>
      <c r="D79" s="750" t="s">
        <v>609</v>
      </c>
      <c r="E79" s="751">
        <v>50113001</v>
      </c>
      <c r="F79" s="750" t="s">
        <v>628</v>
      </c>
      <c r="G79" s="749" t="s">
        <v>655</v>
      </c>
      <c r="H79" s="749">
        <v>132225</v>
      </c>
      <c r="I79" s="749">
        <v>32225</v>
      </c>
      <c r="J79" s="749" t="s">
        <v>753</v>
      </c>
      <c r="K79" s="749" t="s">
        <v>755</v>
      </c>
      <c r="L79" s="752">
        <v>72.34</v>
      </c>
      <c r="M79" s="752">
        <v>1</v>
      </c>
      <c r="N79" s="753">
        <v>72.34</v>
      </c>
    </row>
    <row r="80" spans="1:14" ht="14.45" customHeight="1" x14ac:dyDescent="0.2">
      <c r="A80" s="747" t="s">
        <v>592</v>
      </c>
      <c r="B80" s="748" t="s">
        <v>593</v>
      </c>
      <c r="C80" s="749" t="s">
        <v>608</v>
      </c>
      <c r="D80" s="750" t="s">
        <v>609</v>
      </c>
      <c r="E80" s="751">
        <v>50113001</v>
      </c>
      <c r="F80" s="750" t="s">
        <v>628</v>
      </c>
      <c r="G80" s="749" t="s">
        <v>655</v>
      </c>
      <c r="H80" s="749">
        <v>231701</v>
      </c>
      <c r="I80" s="749">
        <v>231701</v>
      </c>
      <c r="J80" s="749" t="s">
        <v>753</v>
      </c>
      <c r="K80" s="749" t="s">
        <v>757</v>
      </c>
      <c r="L80" s="752">
        <v>93.814999999999998</v>
      </c>
      <c r="M80" s="752">
        <v>6</v>
      </c>
      <c r="N80" s="753">
        <v>562.89</v>
      </c>
    </row>
    <row r="81" spans="1:14" ht="14.45" customHeight="1" x14ac:dyDescent="0.2">
      <c r="A81" s="747" t="s">
        <v>592</v>
      </c>
      <c r="B81" s="748" t="s">
        <v>593</v>
      </c>
      <c r="C81" s="749" t="s">
        <v>608</v>
      </c>
      <c r="D81" s="750" t="s">
        <v>609</v>
      </c>
      <c r="E81" s="751">
        <v>50113001</v>
      </c>
      <c r="F81" s="750" t="s">
        <v>628</v>
      </c>
      <c r="G81" s="749" t="s">
        <v>655</v>
      </c>
      <c r="H81" s="749">
        <v>49941</v>
      </c>
      <c r="I81" s="749">
        <v>49941</v>
      </c>
      <c r="J81" s="749" t="s">
        <v>753</v>
      </c>
      <c r="K81" s="749" t="s">
        <v>758</v>
      </c>
      <c r="L81" s="752">
        <v>291.64999999999992</v>
      </c>
      <c r="M81" s="752">
        <v>2</v>
      </c>
      <c r="N81" s="753">
        <v>583.29999999999984</v>
      </c>
    </row>
    <row r="82" spans="1:14" ht="14.45" customHeight="1" x14ac:dyDescent="0.2">
      <c r="A82" s="747" t="s">
        <v>592</v>
      </c>
      <c r="B82" s="748" t="s">
        <v>593</v>
      </c>
      <c r="C82" s="749" t="s">
        <v>608</v>
      </c>
      <c r="D82" s="750" t="s">
        <v>609</v>
      </c>
      <c r="E82" s="751">
        <v>50113001</v>
      </c>
      <c r="F82" s="750" t="s">
        <v>628</v>
      </c>
      <c r="G82" s="749" t="s">
        <v>655</v>
      </c>
      <c r="H82" s="749">
        <v>145499</v>
      </c>
      <c r="I82" s="749">
        <v>45499</v>
      </c>
      <c r="J82" s="749" t="s">
        <v>759</v>
      </c>
      <c r="K82" s="749" t="s">
        <v>760</v>
      </c>
      <c r="L82" s="752">
        <v>101.73000000000006</v>
      </c>
      <c r="M82" s="752">
        <v>3</v>
      </c>
      <c r="N82" s="753">
        <v>305.19000000000017</v>
      </c>
    </row>
    <row r="83" spans="1:14" ht="14.45" customHeight="1" x14ac:dyDescent="0.2">
      <c r="A83" s="747" t="s">
        <v>592</v>
      </c>
      <c r="B83" s="748" t="s">
        <v>593</v>
      </c>
      <c r="C83" s="749" t="s">
        <v>608</v>
      </c>
      <c r="D83" s="750" t="s">
        <v>609</v>
      </c>
      <c r="E83" s="751">
        <v>50113001</v>
      </c>
      <c r="F83" s="750" t="s">
        <v>628</v>
      </c>
      <c r="G83" s="749" t="s">
        <v>655</v>
      </c>
      <c r="H83" s="749">
        <v>229646</v>
      </c>
      <c r="I83" s="749">
        <v>229646</v>
      </c>
      <c r="J83" s="749" t="s">
        <v>761</v>
      </c>
      <c r="K83" s="749" t="s">
        <v>762</v>
      </c>
      <c r="L83" s="752">
        <v>77.19</v>
      </c>
      <c r="M83" s="752">
        <v>1</v>
      </c>
      <c r="N83" s="753">
        <v>77.19</v>
      </c>
    </row>
    <row r="84" spans="1:14" ht="14.45" customHeight="1" x14ac:dyDescent="0.2">
      <c r="A84" s="747" t="s">
        <v>592</v>
      </c>
      <c r="B84" s="748" t="s">
        <v>593</v>
      </c>
      <c r="C84" s="749" t="s">
        <v>608</v>
      </c>
      <c r="D84" s="750" t="s">
        <v>609</v>
      </c>
      <c r="E84" s="751">
        <v>50113001</v>
      </c>
      <c r="F84" s="750" t="s">
        <v>628</v>
      </c>
      <c r="G84" s="749" t="s">
        <v>629</v>
      </c>
      <c r="H84" s="749">
        <v>191729</v>
      </c>
      <c r="I84" s="749">
        <v>191729</v>
      </c>
      <c r="J84" s="749" t="s">
        <v>763</v>
      </c>
      <c r="K84" s="749" t="s">
        <v>764</v>
      </c>
      <c r="L84" s="752">
        <v>91.839999999999975</v>
      </c>
      <c r="M84" s="752">
        <v>16</v>
      </c>
      <c r="N84" s="753">
        <v>1469.4399999999996</v>
      </c>
    </row>
    <row r="85" spans="1:14" ht="14.45" customHeight="1" x14ac:dyDescent="0.2">
      <c r="A85" s="747" t="s">
        <v>592</v>
      </c>
      <c r="B85" s="748" t="s">
        <v>593</v>
      </c>
      <c r="C85" s="749" t="s">
        <v>608</v>
      </c>
      <c r="D85" s="750" t="s">
        <v>609</v>
      </c>
      <c r="E85" s="751">
        <v>50113001</v>
      </c>
      <c r="F85" s="750" t="s">
        <v>628</v>
      </c>
      <c r="G85" s="749" t="s">
        <v>629</v>
      </c>
      <c r="H85" s="749">
        <v>993603</v>
      </c>
      <c r="I85" s="749">
        <v>0</v>
      </c>
      <c r="J85" s="749" t="s">
        <v>765</v>
      </c>
      <c r="K85" s="749" t="s">
        <v>594</v>
      </c>
      <c r="L85" s="752">
        <v>178.29275821062603</v>
      </c>
      <c r="M85" s="752">
        <v>29</v>
      </c>
      <c r="N85" s="753">
        <v>5170.4899881081546</v>
      </c>
    </row>
    <row r="86" spans="1:14" ht="14.45" customHeight="1" x14ac:dyDescent="0.2">
      <c r="A86" s="747" t="s">
        <v>592</v>
      </c>
      <c r="B86" s="748" t="s">
        <v>593</v>
      </c>
      <c r="C86" s="749" t="s">
        <v>608</v>
      </c>
      <c r="D86" s="750" t="s">
        <v>609</v>
      </c>
      <c r="E86" s="751">
        <v>50113001</v>
      </c>
      <c r="F86" s="750" t="s">
        <v>628</v>
      </c>
      <c r="G86" s="749" t="s">
        <v>594</v>
      </c>
      <c r="H86" s="749">
        <v>241307</v>
      </c>
      <c r="I86" s="749">
        <v>241307</v>
      </c>
      <c r="J86" s="749" t="s">
        <v>766</v>
      </c>
      <c r="K86" s="749" t="s">
        <v>767</v>
      </c>
      <c r="L86" s="752">
        <v>92.399999999999991</v>
      </c>
      <c r="M86" s="752">
        <v>1</v>
      </c>
      <c r="N86" s="753">
        <v>92.399999999999991</v>
      </c>
    </row>
    <row r="87" spans="1:14" ht="14.45" customHeight="1" x14ac:dyDescent="0.2">
      <c r="A87" s="747" t="s">
        <v>592</v>
      </c>
      <c r="B87" s="748" t="s">
        <v>593</v>
      </c>
      <c r="C87" s="749" t="s">
        <v>608</v>
      </c>
      <c r="D87" s="750" t="s">
        <v>609</v>
      </c>
      <c r="E87" s="751">
        <v>50113001</v>
      </c>
      <c r="F87" s="750" t="s">
        <v>628</v>
      </c>
      <c r="G87" s="749" t="s">
        <v>629</v>
      </c>
      <c r="H87" s="749">
        <v>203954</v>
      </c>
      <c r="I87" s="749">
        <v>203954</v>
      </c>
      <c r="J87" s="749" t="s">
        <v>766</v>
      </c>
      <c r="K87" s="749" t="s">
        <v>767</v>
      </c>
      <c r="L87" s="752">
        <v>92.383333333333354</v>
      </c>
      <c r="M87" s="752">
        <v>15</v>
      </c>
      <c r="N87" s="753">
        <v>1385.7500000000002</v>
      </c>
    </row>
    <row r="88" spans="1:14" ht="14.45" customHeight="1" x14ac:dyDescent="0.2">
      <c r="A88" s="747" t="s">
        <v>592</v>
      </c>
      <c r="B88" s="748" t="s">
        <v>593</v>
      </c>
      <c r="C88" s="749" t="s">
        <v>608</v>
      </c>
      <c r="D88" s="750" t="s">
        <v>609</v>
      </c>
      <c r="E88" s="751">
        <v>50113001</v>
      </c>
      <c r="F88" s="750" t="s">
        <v>628</v>
      </c>
      <c r="G88" s="749" t="s">
        <v>655</v>
      </c>
      <c r="H88" s="749">
        <v>233600</v>
      </c>
      <c r="I88" s="749">
        <v>233600</v>
      </c>
      <c r="J88" s="749" t="s">
        <v>768</v>
      </c>
      <c r="K88" s="749" t="s">
        <v>769</v>
      </c>
      <c r="L88" s="752">
        <v>52.219999999999992</v>
      </c>
      <c r="M88" s="752">
        <v>1</v>
      </c>
      <c r="N88" s="753">
        <v>52.219999999999992</v>
      </c>
    </row>
    <row r="89" spans="1:14" ht="14.45" customHeight="1" x14ac:dyDescent="0.2">
      <c r="A89" s="747" t="s">
        <v>592</v>
      </c>
      <c r="B89" s="748" t="s">
        <v>593</v>
      </c>
      <c r="C89" s="749" t="s">
        <v>608</v>
      </c>
      <c r="D89" s="750" t="s">
        <v>609</v>
      </c>
      <c r="E89" s="751">
        <v>50113001</v>
      </c>
      <c r="F89" s="750" t="s">
        <v>628</v>
      </c>
      <c r="G89" s="749" t="s">
        <v>655</v>
      </c>
      <c r="H89" s="749">
        <v>992572</v>
      </c>
      <c r="I89" s="749">
        <v>158711</v>
      </c>
      <c r="J89" s="749" t="s">
        <v>768</v>
      </c>
      <c r="K89" s="749" t="s">
        <v>769</v>
      </c>
      <c r="L89" s="752">
        <v>52.280000000000015</v>
      </c>
      <c r="M89" s="752">
        <v>2</v>
      </c>
      <c r="N89" s="753">
        <v>104.56000000000003</v>
      </c>
    </row>
    <row r="90" spans="1:14" ht="14.45" customHeight="1" x14ac:dyDescent="0.2">
      <c r="A90" s="747" t="s">
        <v>592</v>
      </c>
      <c r="B90" s="748" t="s">
        <v>593</v>
      </c>
      <c r="C90" s="749" t="s">
        <v>608</v>
      </c>
      <c r="D90" s="750" t="s">
        <v>609</v>
      </c>
      <c r="E90" s="751">
        <v>50113001</v>
      </c>
      <c r="F90" s="750" t="s">
        <v>628</v>
      </c>
      <c r="G90" s="749" t="s">
        <v>594</v>
      </c>
      <c r="H90" s="749">
        <v>158716</v>
      </c>
      <c r="I90" s="749">
        <v>158716</v>
      </c>
      <c r="J90" s="749" t="s">
        <v>770</v>
      </c>
      <c r="K90" s="749" t="s">
        <v>771</v>
      </c>
      <c r="L90" s="752">
        <v>174.26999999999998</v>
      </c>
      <c r="M90" s="752">
        <v>1</v>
      </c>
      <c r="N90" s="753">
        <v>174.26999999999998</v>
      </c>
    </row>
    <row r="91" spans="1:14" ht="14.45" customHeight="1" x14ac:dyDescent="0.2">
      <c r="A91" s="747" t="s">
        <v>592</v>
      </c>
      <c r="B91" s="748" t="s">
        <v>593</v>
      </c>
      <c r="C91" s="749" t="s">
        <v>608</v>
      </c>
      <c r="D91" s="750" t="s">
        <v>609</v>
      </c>
      <c r="E91" s="751">
        <v>50113001</v>
      </c>
      <c r="F91" s="750" t="s">
        <v>628</v>
      </c>
      <c r="G91" s="749" t="s">
        <v>594</v>
      </c>
      <c r="H91" s="749">
        <v>158673</v>
      </c>
      <c r="I91" s="749">
        <v>158673</v>
      </c>
      <c r="J91" s="749" t="s">
        <v>772</v>
      </c>
      <c r="K91" s="749" t="s">
        <v>773</v>
      </c>
      <c r="L91" s="752">
        <v>26.47</v>
      </c>
      <c r="M91" s="752">
        <v>1</v>
      </c>
      <c r="N91" s="753">
        <v>26.47</v>
      </c>
    </row>
    <row r="92" spans="1:14" ht="14.45" customHeight="1" x14ac:dyDescent="0.2">
      <c r="A92" s="747" t="s">
        <v>592</v>
      </c>
      <c r="B92" s="748" t="s">
        <v>593</v>
      </c>
      <c r="C92" s="749" t="s">
        <v>608</v>
      </c>
      <c r="D92" s="750" t="s">
        <v>609</v>
      </c>
      <c r="E92" s="751">
        <v>50113001</v>
      </c>
      <c r="F92" s="750" t="s">
        <v>628</v>
      </c>
      <c r="G92" s="749" t="s">
        <v>655</v>
      </c>
      <c r="H92" s="749">
        <v>233559</v>
      </c>
      <c r="I92" s="749">
        <v>233559</v>
      </c>
      <c r="J92" s="749" t="s">
        <v>772</v>
      </c>
      <c r="K92" s="749" t="s">
        <v>773</v>
      </c>
      <c r="L92" s="752">
        <v>26.449999999999996</v>
      </c>
      <c r="M92" s="752">
        <v>2</v>
      </c>
      <c r="N92" s="753">
        <v>52.899999999999991</v>
      </c>
    </row>
    <row r="93" spans="1:14" ht="14.45" customHeight="1" x14ac:dyDescent="0.2">
      <c r="A93" s="747" t="s">
        <v>592</v>
      </c>
      <c r="B93" s="748" t="s">
        <v>593</v>
      </c>
      <c r="C93" s="749" t="s">
        <v>608</v>
      </c>
      <c r="D93" s="750" t="s">
        <v>609</v>
      </c>
      <c r="E93" s="751">
        <v>50113001</v>
      </c>
      <c r="F93" s="750" t="s">
        <v>628</v>
      </c>
      <c r="G93" s="749" t="s">
        <v>594</v>
      </c>
      <c r="H93" s="749">
        <v>158692</v>
      </c>
      <c r="I93" s="749">
        <v>158692</v>
      </c>
      <c r="J93" s="749" t="s">
        <v>774</v>
      </c>
      <c r="K93" s="749" t="s">
        <v>775</v>
      </c>
      <c r="L93" s="752">
        <v>26.149999999999995</v>
      </c>
      <c r="M93" s="752">
        <v>1</v>
      </c>
      <c r="N93" s="753">
        <v>26.149999999999995</v>
      </c>
    </row>
    <row r="94" spans="1:14" ht="14.45" customHeight="1" x14ac:dyDescent="0.2">
      <c r="A94" s="747" t="s">
        <v>592</v>
      </c>
      <c r="B94" s="748" t="s">
        <v>593</v>
      </c>
      <c r="C94" s="749" t="s">
        <v>608</v>
      </c>
      <c r="D94" s="750" t="s">
        <v>609</v>
      </c>
      <c r="E94" s="751">
        <v>50113001</v>
      </c>
      <c r="F94" s="750" t="s">
        <v>628</v>
      </c>
      <c r="G94" s="749" t="s">
        <v>655</v>
      </c>
      <c r="H94" s="749">
        <v>233584</v>
      </c>
      <c r="I94" s="749">
        <v>233584</v>
      </c>
      <c r="J94" s="749" t="s">
        <v>774</v>
      </c>
      <c r="K94" s="749" t="s">
        <v>776</v>
      </c>
      <c r="L94" s="752">
        <v>87.02</v>
      </c>
      <c r="M94" s="752">
        <v>2</v>
      </c>
      <c r="N94" s="753">
        <v>174.04</v>
      </c>
    </row>
    <row r="95" spans="1:14" ht="14.45" customHeight="1" x14ac:dyDescent="0.2">
      <c r="A95" s="747" t="s">
        <v>592</v>
      </c>
      <c r="B95" s="748" t="s">
        <v>593</v>
      </c>
      <c r="C95" s="749" t="s">
        <v>608</v>
      </c>
      <c r="D95" s="750" t="s">
        <v>609</v>
      </c>
      <c r="E95" s="751">
        <v>50113001</v>
      </c>
      <c r="F95" s="750" t="s">
        <v>628</v>
      </c>
      <c r="G95" s="749" t="s">
        <v>629</v>
      </c>
      <c r="H95" s="749">
        <v>500458</v>
      </c>
      <c r="I95" s="749">
        <v>0</v>
      </c>
      <c r="J95" s="749" t="s">
        <v>777</v>
      </c>
      <c r="K95" s="749" t="s">
        <v>594</v>
      </c>
      <c r="L95" s="752">
        <v>136.69</v>
      </c>
      <c r="M95" s="752">
        <v>1</v>
      </c>
      <c r="N95" s="753">
        <v>136.69</v>
      </c>
    </row>
    <row r="96" spans="1:14" ht="14.45" customHeight="1" x14ac:dyDescent="0.2">
      <c r="A96" s="747" t="s">
        <v>592</v>
      </c>
      <c r="B96" s="748" t="s">
        <v>593</v>
      </c>
      <c r="C96" s="749" t="s">
        <v>608</v>
      </c>
      <c r="D96" s="750" t="s">
        <v>609</v>
      </c>
      <c r="E96" s="751">
        <v>50113001</v>
      </c>
      <c r="F96" s="750" t="s">
        <v>628</v>
      </c>
      <c r="G96" s="749" t="s">
        <v>629</v>
      </c>
      <c r="H96" s="749">
        <v>989607</v>
      </c>
      <c r="I96" s="749">
        <v>0</v>
      </c>
      <c r="J96" s="749" t="s">
        <v>778</v>
      </c>
      <c r="K96" s="749" t="s">
        <v>594</v>
      </c>
      <c r="L96" s="752">
        <v>44.879999999999995</v>
      </c>
      <c r="M96" s="752">
        <v>5</v>
      </c>
      <c r="N96" s="753">
        <v>224.39999999999998</v>
      </c>
    </row>
    <row r="97" spans="1:14" ht="14.45" customHeight="1" x14ac:dyDescent="0.2">
      <c r="A97" s="747" t="s">
        <v>592</v>
      </c>
      <c r="B97" s="748" t="s">
        <v>593</v>
      </c>
      <c r="C97" s="749" t="s">
        <v>608</v>
      </c>
      <c r="D97" s="750" t="s">
        <v>609</v>
      </c>
      <c r="E97" s="751">
        <v>50113001</v>
      </c>
      <c r="F97" s="750" t="s">
        <v>628</v>
      </c>
      <c r="G97" s="749" t="s">
        <v>629</v>
      </c>
      <c r="H97" s="749">
        <v>215611</v>
      </c>
      <c r="I97" s="749">
        <v>215611</v>
      </c>
      <c r="J97" s="749" t="s">
        <v>779</v>
      </c>
      <c r="K97" s="749" t="s">
        <v>780</v>
      </c>
      <c r="L97" s="752">
        <v>1242.6825952000888</v>
      </c>
      <c r="M97" s="752">
        <v>7.0295595999999998</v>
      </c>
      <c r="N97" s="753">
        <v>8735.511366841698</v>
      </c>
    </row>
    <row r="98" spans="1:14" ht="14.45" customHeight="1" x14ac:dyDescent="0.2">
      <c r="A98" s="747" t="s">
        <v>592</v>
      </c>
      <c r="B98" s="748" t="s">
        <v>593</v>
      </c>
      <c r="C98" s="749" t="s">
        <v>608</v>
      </c>
      <c r="D98" s="750" t="s">
        <v>609</v>
      </c>
      <c r="E98" s="751">
        <v>50113001</v>
      </c>
      <c r="F98" s="750" t="s">
        <v>628</v>
      </c>
      <c r="G98" s="749" t="s">
        <v>629</v>
      </c>
      <c r="H98" s="749">
        <v>159392</v>
      </c>
      <c r="I98" s="749">
        <v>59392</v>
      </c>
      <c r="J98" s="749" t="s">
        <v>781</v>
      </c>
      <c r="K98" s="749" t="s">
        <v>782</v>
      </c>
      <c r="L98" s="752">
        <v>84.14</v>
      </c>
      <c r="M98" s="752">
        <v>3</v>
      </c>
      <c r="N98" s="753">
        <v>252.42000000000002</v>
      </c>
    </row>
    <row r="99" spans="1:14" ht="14.45" customHeight="1" x14ac:dyDescent="0.2">
      <c r="A99" s="747" t="s">
        <v>592</v>
      </c>
      <c r="B99" s="748" t="s">
        <v>593</v>
      </c>
      <c r="C99" s="749" t="s">
        <v>608</v>
      </c>
      <c r="D99" s="750" t="s">
        <v>609</v>
      </c>
      <c r="E99" s="751">
        <v>50113001</v>
      </c>
      <c r="F99" s="750" t="s">
        <v>628</v>
      </c>
      <c r="G99" s="749" t="s">
        <v>629</v>
      </c>
      <c r="H99" s="749">
        <v>199466</v>
      </c>
      <c r="I99" s="749">
        <v>199466</v>
      </c>
      <c r="J99" s="749" t="s">
        <v>783</v>
      </c>
      <c r="K99" s="749" t="s">
        <v>784</v>
      </c>
      <c r="L99" s="752">
        <v>112.38</v>
      </c>
      <c r="M99" s="752">
        <v>2</v>
      </c>
      <c r="N99" s="753">
        <v>224.76</v>
      </c>
    </row>
    <row r="100" spans="1:14" ht="14.45" customHeight="1" x14ac:dyDescent="0.2">
      <c r="A100" s="747" t="s">
        <v>592</v>
      </c>
      <c r="B100" s="748" t="s">
        <v>593</v>
      </c>
      <c r="C100" s="749" t="s">
        <v>608</v>
      </c>
      <c r="D100" s="750" t="s">
        <v>609</v>
      </c>
      <c r="E100" s="751">
        <v>50113001</v>
      </c>
      <c r="F100" s="750" t="s">
        <v>628</v>
      </c>
      <c r="G100" s="749" t="s">
        <v>629</v>
      </c>
      <c r="H100" s="749">
        <v>147515</v>
      </c>
      <c r="I100" s="749">
        <v>47515</v>
      </c>
      <c r="J100" s="749" t="s">
        <v>785</v>
      </c>
      <c r="K100" s="749" t="s">
        <v>786</v>
      </c>
      <c r="L100" s="752">
        <v>146.92000000000002</v>
      </c>
      <c r="M100" s="752">
        <v>4</v>
      </c>
      <c r="N100" s="753">
        <v>587.68000000000006</v>
      </c>
    </row>
    <row r="101" spans="1:14" ht="14.45" customHeight="1" x14ac:dyDescent="0.2">
      <c r="A101" s="747" t="s">
        <v>592</v>
      </c>
      <c r="B101" s="748" t="s">
        <v>593</v>
      </c>
      <c r="C101" s="749" t="s">
        <v>608</v>
      </c>
      <c r="D101" s="750" t="s">
        <v>609</v>
      </c>
      <c r="E101" s="751">
        <v>50113001</v>
      </c>
      <c r="F101" s="750" t="s">
        <v>628</v>
      </c>
      <c r="G101" s="749" t="s">
        <v>629</v>
      </c>
      <c r="H101" s="749">
        <v>206529</v>
      </c>
      <c r="I101" s="749">
        <v>206529</v>
      </c>
      <c r="J101" s="749" t="s">
        <v>787</v>
      </c>
      <c r="K101" s="749" t="s">
        <v>788</v>
      </c>
      <c r="L101" s="752">
        <v>132.22999999999999</v>
      </c>
      <c r="M101" s="752">
        <v>1</v>
      </c>
      <c r="N101" s="753">
        <v>132.22999999999999</v>
      </c>
    </row>
    <row r="102" spans="1:14" ht="14.45" customHeight="1" x14ac:dyDescent="0.2">
      <c r="A102" s="747" t="s">
        <v>592</v>
      </c>
      <c r="B102" s="748" t="s">
        <v>593</v>
      </c>
      <c r="C102" s="749" t="s">
        <v>608</v>
      </c>
      <c r="D102" s="750" t="s">
        <v>609</v>
      </c>
      <c r="E102" s="751">
        <v>50113001</v>
      </c>
      <c r="F102" s="750" t="s">
        <v>628</v>
      </c>
      <c r="G102" s="749" t="s">
        <v>629</v>
      </c>
      <c r="H102" s="749">
        <v>498733</v>
      </c>
      <c r="I102" s="749">
        <v>9999999</v>
      </c>
      <c r="J102" s="749" t="s">
        <v>789</v>
      </c>
      <c r="K102" s="749" t="s">
        <v>790</v>
      </c>
      <c r="L102" s="752">
        <v>1159.93</v>
      </c>
      <c r="M102" s="752">
        <v>2</v>
      </c>
      <c r="N102" s="753">
        <v>2319.86</v>
      </c>
    </row>
    <row r="103" spans="1:14" ht="14.45" customHeight="1" x14ac:dyDescent="0.2">
      <c r="A103" s="747" t="s">
        <v>592</v>
      </c>
      <c r="B103" s="748" t="s">
        <v>593</v>
      </c>
      <c r="C103" s="749" t="s">
        <v>608</v>
      </c>
      <c r="D103" s="750" t="s">
        <v>609</v>
      </c>
      <c r="E103" s="751">
        <v>50113001</v>
      </c>
      <c r="F103" s="750" t="s">
        <v>628</v>
      </c>
      <c r="G103" s="749" t="s">
        <v>629</v>
      </c>
      <c r="H103" s="749">
        <v>100407</v>
      </c>
      <c r="I103" s="749">
        <v>407</v>
      </c>
      <c r="J103" s="749" t="s">
        <v>791</v>
      </c>
      <c r="K103" s="749" t="s">
        <v>792</v>
      </c>
      <c r="L103" s="752">
        <v>185.25</v>
      </c>
      <c r="M103" s="752">
        <v>1</v>
      </c>
      <c r="N103" s="753">
        <v>185.25</v>
      </c>
    </row>
    <row r="104" spans="1:14" ht="14.45" customHeight="1" x14ac:dyDescent="0.2">
      <c r="A104" s="747" t="s">
        <v>592</v>
      </c>
      <c r="B104" s="748" t="s">
        <v>593</v>
      </c>
      <c r="C104" s="749" t="s">
        <v>608</v>
      </c>
      <c r="D104" s="750" t="s">
        <v>609</v>
      </c>
      <c r="E104" s="751">
        <v>50113001</v>
      </c>
      <c r="F104" s="750" t="s">
        <v>628</v>
      </c>
      <c r="G104" s="749" t="s">
        <v>629</v>
      </c>
      <c r="H104" s="749">
        <v>132105</v>
      </c>
      <c r="I104" s="749">
        <v>132105</v>
      </c>
      <c r="J104" s="749" t="s">
        <v>793</v>
      </c>
      <c r="K104" s="749" t="s">
        <v>794</v>
      </c>
      <c r="L104" s="752">
        <v>288.1004006327168</v>
      </c>
      <c r="M104" s="752">
        <v>75.648613299999994</v>
      </c>
      <c r="N104" s="753">
        <v>21794.395799039467</v>
      </c>
    </row>
    <row r="105" spans="1:14" ht="14.45" customHeight="1" x14ac:dyDescent="0.2">
      <c r="A105" s="747" t="s">
        <v>592</v>
      </c>
      <c r="B105" s="748" t="s">
        <v>593</v>
      </c>
      <c r="C105" s="749" t="s">
        <v>608</v>
      </c>
      <c r="D105" s="750" t="s">
        <v>609</v>
      </c>
      <c r="E105" s="751">
        <v>50113001</v>
      </c>
      <c r="F105" s="750" t="s">
        <v>628</v>
      </c>
      <c r="G105" s="749" t="s">
        <v>629</v>
      </c>
      <c r="H105" s="749">
        <v>132101</v>
      </c>
      <c r="I105" s="749">
        <v>132101</v>
      </c>
      <c r="J105" s="749" t="s">
        <v>795</v>
      </c>
      <c r="K105" s="749" t="s">
        <v>796</v>
      </c>
      <c r="L105" s="752">
        <v>111.00010429006613</v>
      </c>
      <c r="M105" s="752">
        <v>206.85931309999995</v>
      </c>
      <c r="N105" s="753">
        <v>22961.405327471439</v>
      </c>
    </row>
    <row r="106" spans="1:14" ht="14.45" customHeight="1" x14ac:dyDescent="0.2">
      <c r="A106" s="747" t="s">
        <v>592</v>
      </c>
      <c r="B106" s="748" t="s">
        <v>593</v>
      </c>
      <c r="C106" s="749" t="s">
        <v>608</v>
      </c>
      <c r="D106" s="750" t="s">
        <v>609</v>
      </c>
      <c r="E106" s="751">
        <v>50113001</v>
      </c>
      <c r="F106" s="750" t="s">
        <v>628</v>
      </c>
      <c r="G106" s="749" t="s">
        <v>629</v>
      </c>
      <c r="H106" s="749">
        <v>149317</v>
      </c>
      <c r="I106" s="749">
        <v>49317</v>
      </c>
      <c r="J106" s="749" t="s">
        <v>797</v>
      </c>
      <c r="K106" s="749" t="s">
        <v>798</v>
      </c>
      <c r="L106" s="752">
        <v>299.00161548042445</v>
      </c>
      <c r="M106" s="752">
        <v>5</v>
      </c>
      <c r="N106" s="753">
        <v>1495.0080774021224</v>
      </c>
    </row>
    <row r="107" spans="1:14" ht="14.45" customHeight="1" x14ac:dyDescent="0.2">
      <c r="A107" s="747" t="s">
        <v>592</v>
      </c>
      <c r="B107" s="748" t="s">
        <v>593</v>
      </c>
      <c r="C107" s="749" t="s">
        <v>608</v>
      </c>
      <c r="D107" s="750" t="s">
        <v>609</v>
      </c>
      <c r="E107" s="751">
        <v>50113001</v>
      </c>
      <c r="F107" s="750" t="s">
        <v>628</v>
      </c>
      <c r="G107" s="749" t="s">
        <v>629</v>
      </c>
      <c r="H107" s="749">
        <v>137275</v>
      </c>
      <c r="I107" s="749">
        <v>137275</v>
      </c>
      <c r="J107" s="749" t="s">
        <v>799</v>
      </c>
      <c r="K107" s="749" t="s">
        <v>800</v>
      </c>
      <c r="L107" s="752">
        <v>1055.8900000000001</v>
      </c>
      <c r="M107" s="752">
        <v>2</v>
      </c>
      <c r="N107" s="753">
        <v>2111.7800000000002</v>
      </c>
    </row>
    <row r="108" spans="1:14" ht="14.45" customHeight="1" x14ac:dyDescent="0.2">
      <c r="A108" s="747" t="s">
        <v>592</v>
      </c>
      <c r="B108" s="748" t="s">
        <v>593</v>
      </c>
      <c r="C108" s="749" t="s">
        <v>608</v>
      </c>
      <c r="D108" s="750" t="s">
        <v>609</v>
      </c>
      <c r="E108" s="751">
        <v>50113001</v>
      </c>
      <c r="F108" s="750" t="s">
        <v>628</v>
      </c>
      <c r="G108" s="749" t="s">
        <v>629</v>
      </c>
      <c r="H108" s="749">
        <v>164888</v>
      </c>
      <c r="I108" s="749">
        <v>164888</v>
      </c>
      <c r="J108" s="749" t="s">
        <v>801</v>
      </c>
      <c r="K108" s="749" t="s">
        <v>802</v>
      </c>
      <c r="L108" s="752">
        <v>233.21999999999997</v>
      </c>
      <c r="M108" s="752">
        <v>1</v>
      </c>
      <c r="N108" s="753">
        <v>233.21999999999997</v>
      </c>
    </row>
    <row r="109" spans="1:14" ht="14.45" customHeight="1" x14ac:dyDescent="0.2">
      <c r="A109" s="747" t="s">
        <v>592</v>
      </c>
      <c r="B109" s="748" t="s">
        <v>593</v>
      </c>
      <c r="C109" s="749" t="s">
        <v>608</v>
      </c>
      <c r="D109" s="750" t="s">
        <v>609</v>
      </c>
      <c r="E109" s="751">
        <v>50113001</v>
      </c>
      <c r="F109" s="750" t="s">
        <v>628</v>
      </c>
      <c r="G109" s="749" t="s">
        <v>629</v>
      </c>
      <c r="H109" s="749">
        <v>159011</v>
      </c>
      <c r="I109" s="749">
        <v>159011</v>
      </c>
      <c r="J109" s="749" t="s">
        <v>803</v>
      </c>
      <c r="K109" s="749" t="s">
        <v>804</v>
      </c>
      <c r="L109" s="752">
        <v>164.32</v>
      </c>
      <c r="M109" s="752">
        <v>1</v>
      </c>
      <c r="N109" s="753">
        <v>164.32</v>
      </c>
    </row>
    <row r="110" spans="1:14" ht="14.45" customHeight="1" x14ac:dyDescent="0.2">
      <c r="A110" s="747" t="s">
        <v>592</v>
      </c>
      <c r="B110" s="748" t="s">
        <v>593</v>
      </c>
      <c r="C110" s="749" t="s">
        <v>608</v>
      </c>
      <c r="D110" s="750" t="s">
        <v>609</v>
      </c>
      <c r="E110" s="751">
        <v>50113001</v>
      </c>
      <c r="F110" s="750" t="s">
        <v>628</v>
      </c>
      <c r="G110" s="749" t="s">
        <v>629</v>
      </c>
      <c r="H110" s="749">
        <v>113342</v>
      </c>
      <c r="I110" s="749">
        <v>180174</v>
      </c>
      <c r="J110" s="749" t="s">
        <v>805</v>
      </c>
      <c r="K110" s="749" t="s">
        <v>806</v>
      </c>
      <c r="L110" s="752">
        <v>148.66999999999999</v>
      </c>
      <c r="M110" s="752">
        <v>1</v>
      </c>
      <c r="N110" s="753">
        <v>148.66999999999999</v>
      </c>
    </row>
    <row r="111" spans="1:14" ht="14.45" customHeight="1" x14ac:dyDescent="0.2">
      <c r="A111" s="747" t="s">
        <v>592</v>
      </c>
      <c r="B111" s="748" t="s">
        <v>593</v>
      </c>
      <c r="C111" s="749" t="s">
        <v>608</v>
      </c>
      <c r="D111" s="750" t="s">
        <v>609</v>
      </c>
      <c r="E111" s="751">
        <v>50113001</v>
      </c>
      <c r="F111" s="750" t="s">
        <v>628</v>
      </c>
      <c r="G111" s="749" t="s">
        <v>629</v>
      </c>
      <c r="H111" s="749">
        <v>177659</v>
      </c>
      <c r="I111" s="749">
        <v>177659</v>
      </c>
      <c r="J111" s="749" t="s">
        <v>807</v>
      </c>
      <c r="K111" s="749" t="s">
        <v>808</v>
      </c>
      <c r="L111" s="752">
        <v>525.79999999999995</v>
      </c>
      <c r="M111" s="752">
        <v>19.5139192</v>
      </c>
      <c r="N111" s="753">
        <v>10260.41871536</v>
      </c>
    </row>
    <row r="112" spans="1:14" ht="14.45" customHeight="1" x14ac:dyDescent="0.2">
      <c r="A112" s="747" t="s">
        <v>592</v>
      </c>
      <c r="B112" s="748" t="s">
        <v>593</v>
      </c>
      <c r="C112" s="749" t="s">
        <v>608</v>
      </c>
      <c r="D112" s="750" t="s">
        <v>609</v>
      </c>
      <c r="E112" s="751">
        <v>50113001</v>
      </c>
      <c r="F112" s="750" t="s">
        <v>628</v>
      </c>
      <c r="G112" s="749" t="s">
        <v>629</v>
      </c>
      <c r="H112" s="749">
        <v>177657</v>
      </c>
      <c r="I112" s="749">
        <v>177657</v>
      </c>
      <c r="J112" s="749" t="s">
        <v>807</v>
      </c>
      <c r="K112" s="749" t="s">
        <v>809</v>
      </c>
      <c r="L112" s="752">
        <v>79.199999999999974</v>
      </c>
      <c r="M112" s="752">
        <v>58.302515899999989</v>
      </c>
      <c r="N112" s="753">
        <v>4617.5592592799976</v>
      </c>
    </row>
    <row r="113" spans="1:14" ht="14.45" customHeight="1" x14ac:dyDescent="0.2">
      <c r="A113" s="747" t="s">
        <v>592</v>
      </c>
      <c r="B113" s="748" t="s">
        <v>593</v>
      </c>
      <c r="C113" s="749" t="s">
        <v>608</v>
      </c>
      <c r="D113" s="750" t="s">
        <v>609</v>
      </c>
      <c r="E113" s="751">
        <v>50113001</v>
      </c>
      <c r="F113" s="750" t="s">
        <v>628</v>
      </c>
      <c r="G113" s="749" t="s">
        <v>629</v>
      </c>
      <c r="H113" s="749">
        <v>177658</v>
      </c>
      <c r="I113" s="749">
        <v>177658</v>
      </c>
      <c r="J113" s="749" t="s">
        <v>807</v>
      </c>
      <c r="K113" s="749" t="s">
        <v>810</v>
      </c>
      <c r="L113" s="752">
        <v>218.90000000000003</v>
      </c>
      <c r="M113" s="752">
        <v>60.080965099999972</v>
      </c>
      <c r="N113" s="753">
        <v>13151.723260389996</v>
      </c>
    </row>
    <row r="114" spans="1:14" ht="14.45" customHeight="1" x14ac:dyDescent="0.2">
      <c r="A114" s="747" t="s">
        <v>592</v>
      </c>
      <c r="B114" s="748" t="s">
        <v>593</v>
      </c>
      <c r="C114" s="749" t="s">
        <v>608</v>
      </c>
      <c r="D114" s="750" t="s">
        <v>609</v>
      </c>
      <c r="E114" s="751">
        <v>50113001</v>
      </c>
      <c r="F114" s="750" t="s">
        <v>628</v>
      </c>
      <c r="G114" s="749" t="s">
        <v>629</v>
      </c>
      <c r="H114" s="749">
        <v>177660</v>
      </c>
      <c r="I114" s="749">
        <v>177660</v>
      </c>
      <c r="J114" s="749" t="s">
        <v>807</v>
      </c>
      <c r="K114" s="749" t="s">
        <v>811</v>
      </c>
      <c r="L114" s="752">
        <v>734.8</v>
      </c>
      <c r="M114" s="752">
        <v>6.9149044999999996</v>
      </c>
      <c r="N114" s="753">
        <v>5081.0718265999994</v>
      </c>
    </row>
    <row r="115" spans="1:14" ht="14.45" customHeight="1" x14ac:dyDescent="0.2">
      <c r="A115" s="747" t="s">
        <v>592</v>
      </c>
      <c r="B115" s="748" t="s">
        <v>593</v>
      </c>
      <c r="C115" s="749" t="s">
        <v>608</v>
      </c>
      <c r="D115" s="750" t="s">
        <v>609</v>
      </c>
      <c r="E115" s="751">
        <v>50113001</v>
      </c>
      <c r="F115" s="750" t="s">
        <v>628</v>
      </c>
      <c r="G115" s="749" t="s">
        <v>629</v>
      </c>
      <c r="H115" s="749">
        <v>841498</v>
      </c>
      <c r="I115" s="749">
        <v>31951</v>
      </c>
      <c r="J115" s="749" t="s">
        <v>812</v>
      </c>
      <c r="K115" s="749" t="s">
        <v>813</v>
      </c>
      <c r="L115" s="752">
        <v>51.810000000000024</v>
      </c>
      <c r="M115" s="752">
        <v>1</v>
      </c>
      <c r="N115" s="753">
        <v>51.810000000000024</v>
      </c>
    </row>
    <row r="116" spans="1:14" ht="14.45" customHeight="1" x14ac:dyDescent="0.2">
      <c r="A116" s="747" t="s">
        <v>592</v>
      </c>
      <c r="B116" s="748" t="s">
        <v>593</v>
      </c>
      <c r="C116" s="749" t="s">
        <v>608</v>
      </c>
      <c r="D116" s="750" t="s">
        <v>609</v>
      </c>
      <c r="E116" s="751">
        <v>50113001</v>
      </c>
      <c r="F116" s="750" t="s">
        <v>628</v>
      </c>
      <c r="G116" s="749" t="s">
        <v>629</v>
      </c>
      <c r="H116" s="749">
        <v>188356</v>
      </c>
      <c r="I116" s="749">
        <v>88356</v>
      </c>
      <c r="J116" s="749" t="s">
        <v>814</v>
      </c>
      <c r="K116" s="749" t="s">
        <v>815</v>
      </c>
      <c r="L116" s="752">
        <v>103.42500000000001</v>
      </c>
      <c r="M116" s="752">
        <v>2</v>
      </c>
      <c r="N116" s="753">
        <v>206.85000000000002</v>
      </c>
    </row>
    <row r="117" spans="1:14" ht="14.45" customHeight="1" x14ac:dyDescent="0.2">
      <c r="A117" s="747" t="s">
        <v>592</v>
      </c>
      <c r="B117" s="748" t="s">
        <v>593</v>
      </c>
      <c r="C117" s="749" t="s">
        <v>608</v>
      </c>
      <c r="D117" s="750" t="s">
        <v>609</v>
      </c>
      <c r="E117" s="751">
        <v>50113001</v>
      </c>
      <c r="F117" s="750" t="s">
        <v>628</v>
      </c>
      <c r="G117" s="749" t="s">
        <v>629</v>
      </c>
      <c r="H117" s="749">
        <v>140097</v>
      </c>
      <c r="I117" s="749">
        <v>140097</v>
      </c>
      <c r="J117" s="749" t="s">
        <v>816</v>
      </c>
      <c r="K117" s="749" t="s">
        <v>817</v>
      </c>
      <c r="L117" s="752">
        <v>317.20999999999998</v>
      </c>
      <c r="M117" s="752">
        <v>1</v>
      </c>
      <c r="N117" s="753">
        <v>317.20999999999998</v>
      </c>
    </row>
    <row r="118" spans="1:14" ht="14.45" customHeight="1" x14ac:dyDescent="0.2">
      <c r="A118" s="747" t="s">
        <v>592</v>
      </c>
      <c r="B118" s="748" t="s">
        <v>593</v>
      </c>
      <c r="C118" s="749" t="s">
        <v>608</v>
      </c>
      <c r="D118" s="750" t="s">
        <v>609</v>
      </c>
      <c r="E118" s="751">
        <v>50113001</v>
      </c>
      <c r="F118" s="750" t="s">
        <v>628</v>
      </c>
      <c r="G118" s="749" t="s">
        <v>629</v>
      </c>
      <c r="H118" s="749">
        <v>994346</v>
      </c>
      <c r="I118" s="749">
        <v>0</v>
      </c>
      <c r="J118" s="749" t="s">
        <v>818</v>
      </c>
      <c r="K118" s="749" t="s">
        <v>594</v>
      </c>
      <c r="L118" s="752">
        <v>1010.9400000000003</v>
      </c>
      <c r="M118" s="752">
        <v>1</v>
      </c>
      <c r="N118" s="753">
        <v>1010.9400000000003</v>
      </c>
    </row>
    <row r="119" spans="1:14" ht="14.45" customHeight="1" x14ac:dyDescent="0.2">
      <c r="A119" s="747" t="s">
        <v>592</v>
      </c>
      <c r="B119" s="748" t="s">
        <v>593</v>
      </c>
      <c r="C119" s="749" t="s">
        <v>608</v>
      </c>
      <c r="D119" s="750" t="s">
        <v>609</v>
      </c>
      <c r="E119" s="751">
        <v>50113001</v>
      </c>
      <c r="F119" s="750" t="s">
        <v>628</v>
      </c>
      <c r="G119" s="749" t="s">
        <v>655</v>
      </c>
      <c r="H119" s="749">
        <v>110252</v>
      </c>
      <c r="I119" s="749">
        <v>10252</v>
      </c>
      <c r="J119" s="749" t="s">
        <v>819</v>
      </c>
      <c r="K119" s="749" t="s">
        <v>658</v>
      </c>
      <c r="L119" s="752">
        <v>70.400000000000006</v>
      </c>
      <c r="M119" s="752">
        <v>3</v>
      </c>
      <c r="N119" s="753">
        <v>211.20000000000002</v>
      </c>
    </row>
    <row r="120" spans="1:14" ht="14.45" customHeight="1" x14ac:dyDescent="0.2">
      <c r="A120" s="747" t="s">
        <v>592</v>
      </c>
      <c r="B120" s="748" t="s">
        <v>593</v>
      </c>
      <c r="C120" s="749" t="s">
        <v>608</v>
      </c>
      <c r="D120" s="750" t="s">
        <v>609</v>
      </c>
      <c r="E120" s="751">
        <v>50113001</v>
      </c>
      <c r="F120" s="750" t="s">
        <v>628</v>
      </c>
      <c r="G120" s="749" t="s">
        <v>629</v>
      </c>
      <c r="H120" s="749">
        <v>145981</v>
      </c>
      <c r="I120" s="749">
        <v>45981</v>
      </c>
      <c r="J120" s="749" t="s">
        <v>820</v>
      </c>
      <c r="K120" s="749" t="s">
        <v>821</v>
      </c>
      <c r="L120" s="752">
        <v>1704.56</v>
      </c>
      <c r="M120" s="752">
        <v>8</v>
      </c>
      <c r="N120" s="753">
        <v>13636.48</v>
      </c>
    </row>
    <row r="121" spans="1:14" ht="14.45" customHeight="1" x14ac:dyDescent="0.2">
      <c r="A121" s="747" t="s">
        <v>592</v>
      </c>
      <c r="B121" s="748" t="s">
        <v>593</v>
      </c>
      <c r="C121" s="749" t="s">
        <v>608</v>
      </c>
      <c r="D121" s="750" t="s">
        <v>609</v>
      </c>
      <c r="E121" s="751">
        <v>50113001</v>
      </c>
      <c r="F121" s="750" t="s">
        <v>628</v>
      </c>
      <c r="G121" s="749" t="s">
        <v>629</v>
      </c>
      <c r="H121" s="749">
        <v>196974</v>
      </c>
      <c r="I121" s="749">
        <v>187983</v>
      </c>
      <c r="J121" s="749" t="s">
        <v>822</v>
      </c>
      <c r="K121" s="749" t="s">
        <v>823</v>
      </c>
      <c r="L121" s="752">
        <v>49.81</v>
      </c>
      <c r="M121" s="752">
        <v>3</v>
      </c>
      <c r="N121" s="753">
        <v>149.43</v>
      </c>
    </row>
    <row r="122" spans="1:14" ht="14.45" customHeight="1" x14ac:dyDescent="0.2">
      <c r="A122" s="747" t="s">
        <v>592</v>
      </c>
      <c r="B122" s="748" t="s">
        <v>593</v>
      </c>
      <c r="C122" s="749" t="s">
        <v>608</v>
      </c>
      <c r="D122" s="750" t="s">
        <v>609</v>
      </c>
      <c r="E122" s="751">
        <v>50113001</v>
      </c>
      <c r="F122" s="750" t="s">
        <v>628</v>
      </c>
      <c r="G122" s="749" t="s">
        <v>629</v>
      </c>
      <c r="H122" s="749">
        <v>846446</v>
      </c>
      <c r="I122" s="749">
        <v>124343</v>
      </c>
      <c r="J122" s="749" t="s">
        <v>824</v>
      </c>
      <c r="K122" s="749" t="s">
        <v>825</v>
      </c>
      <c r="L122" s="752">
        <v>30.899999999999995</v>
      </c>
      <c r="M122" s="752">
        <v>3</v>
      </c>
      <c r="N122" s="753">
        <v>92.699999999999989</v>
      </c>
    </row>
    <row r="123" spans="1:14" ht="14.45" customHeight="1" x14ac:dyDescent="0.2">
      <c r="A123" s="747" t="s">
        <v>592</v>
      </c>
      <c r="B123" s="748" t="s">
        <v>593</v>
      </c>
      <c r="C123" s="749" t="s">
        <v>608</v>
      </c>
      <c r="D123" s="750" t="s">
        <v>609</v>
      </c>
      <c r="E123" s="751">
        <v>50113001</v>
      </c>
      <c r="F123" s="750" t="s">
        <v>628</v>
      </c>
      <c r="G123" s="749" t="s">
        <v>629</v>
      </c>
      <c r="H123" s="749">
        <v>848477</v>
      </c>
      <c r="I123" s="749">
        <v>124346</v>
      </c>
      <c r="J123" s="749" t="s">
        <v>824</v>
      </c>
      <c r="K123" s="749" t="s">
        <v>826</v>
      </c>
      <c r="L123" s="752">
        <v>131.12</v>
      </c>
      <c r="M123" s="752">
        <v>1</v>
      </c>
      <c r="N123" s="753">
        <v>131.12</v>
      </c>
    </row>
    <row r="124" spans="1:14" ht="14.45" customHeight="1" x14ac:dyDescent="0.2">
      <c r="A124" s="747" t="s">
        <v>592</v>
      </c>
      <c r="B124" s="748" t="s">
        <v>593</v>
      </c>
      <c r="C124" s="749" t="s">
        <v>608</v>
      </c>
      <c r="D124" s="750" t="s">
        <v>609</v>
      </c>
      <c r="E124" s="751">
        <v>50113001</v>
      </c>
      <c r="F124" s="750" t="s">
        <v>628</v>
      </c>
      <c r="G124" s="749" t="s">
        <v>629</v>
      </c>
      <c r="H124" s="749">
        <v>189992</v>
      </c>
      <c r="I124" s="749">
        <v>189992</v>
      </c>
      <c r="J124" s="749" t="s">
        <v>827</v>
      </c>
      <c r="K124" s="749" t="s">
        <v>828</v>
      </c>
      <c r="L124" s="752">
        <v>413.11659752476055</v>
      </c>
      <c r="M124" s="752">
        <v>193.02196699999999</v>
      </c>
      <c r="N124" s="753">
        <v>79740.578254576612</v>
      </c>
    </row>
    <row r="125" spans="1:14" ht="14.45" customHeight="1" x14ac:dyDescent="0.2">
      <c r="A125" s="747" t="s">
        <v>592</v>
      </c>
      <c r="B125" s="748" t="s">
        <v>593</v>
      </c>
      <c r="C125" s="749" t="s">
        <v>608</v>
      </c>
      <c r="D125" s="750" t="s">
        <v>609</v>
      </c>
      <c r="E125" s="751">
        <v>50113001</v>
      </c>
      <c r="F125" s="750" t="s">
        <v>628</v>
      </c>
      <c r="G125" s="749" t="s">
        <v>629</v>
      </c>
      <c r="H125" s="749">
        <v>230417</v>
      </c>
      <c r="I125" s="749">
        <v>230417</v>
      </c>
      <c r="J125" s="749" t="s">
        <v>829</v>
      </c>
      <c r="K125" s="749" t="s">
        <v>830</v>
      </c>
      <c r="L125" s="752">
        <v>53.929999999999986</v>
      </c>
      <c r="M125" s="752">
        <v>1</v>
      </c>
      <c r="N125" s="753">
        <v>53.929999999999986</v>
      </c>
    </row>
    <row r="126" spans="1:14" ht="14.45" customHeight="1" x14ac:dyDescent="0.2">
      <c r="A126" s="747" t="s">
        <v>592</v>
      </c>
      <c r="B126" s="748" t="s">
        <v>593</v>
      </c>
      <c r="C126" s="749" t="s">
        <v>608</v>
      </c>
      <c r="D126" s="750" t="s">
        <v>609</v>
      </c>
      <c r="E126" s="751">
        <v>50113001</v>
      </c>
      <c r="F126" s="750" t="s">
        <v>628</v>
      </c>
      <c r="G126" s="749" t="s">
        <v>629</v>
      </c>
      <c r="H126" s="749">
        <v>230409</v>
      </c>
      <c r="I126" s="749">
        <v>230409</v>
      </c>
      <c r="J126" s="749" t="s">
        <v>831</v>
      </c>
      <c r="K126" s="749" t="s">
        <v>769</v>
      </c>
      <c r="L126" s="752">
        <v>19.84538461538461</v>
      </c>
      <c r="M126" s="752">
        <v>13</v>
      </c>
      <c r="N126" s="753">
        <v>257.98999999999995</v>
      </c>
    </row>
    <row r="127" spans="1:14" ht="14.45" customHeight="1" x14ac:dyDescent="0.2">
      <c r="A127" s="747" t="s">
        <v>592</v>
      </c>
      <c r="B127" s="748" t="s">
        <v>593</v>
      </c>
      <c r="C127" s="749" t="s">
        <v>608</v>
      </c>
      <c r="D127" s="750" t="s">
        <v>609</v>
      </c>
      <c r="E127" s="751">
        <v>50113001</v>
      </c>
      <c r="F127" s="750" t="s">
        <v>628</v>
      </c>
      <c r="G127" s="749" t="s">
        <v>629</v>
      </c>
      <c r="H127" s="749">
        <v>230415</v>
      </c>
      <c r="I127" s="749">
        <v>230415</v>
      </c>
      <c r="J127" s="749" t="s">
        <v>832</v>
      </c>
      <c r="K127" s="749" t="s">
        <v>833</v>
      </c>
      <c r="L127" s="752">
        <v>27.14</v>
      </c>
      <c r="M127" s="752">
        <v>3</v>
      </c>
      <c r="N127" s="753">
        <v>81.42</v>
      </c>
    </row>
    <row r="128" spans="1:14" ht="14.45" customHeight="1" x14ac:dyDescent="0.2">
      <c r="A128" s="747" t="s">
        <v>592</v>
      </c>
      <c r="B128" s="748" t="s">
        <v>593</v>
      </c>
      <c r="C128" s="749" t="s">
        <v>608</v>
      </c>
      <c r="D128" s="750" t="s">
        <v>609</v>
      </c>
      <c r="E128" s="751">
        <v>50113001</v>
      </c>
      <c r="F128" s="750" t="s">
        <v>628</v>
      </c>
      <c r="G128" s="749" t="s">
        <v>629</v>
      </c>
      <c r="H128" s="749">
        <v>158653</v>
      </c>
      <c r="I128" s="749">
        <v>58653</v>
      </c>
      <c r="J128" s="749" t="s">
        <v>834</v>
      </c>
      <c r="K128" s="749" t="s">
        <v>835</v>
      </c>
      <c r="L128" s="752">
        <v>69.786249999999995</v>
      </c>
      <c r="M128" s="752">
        <v>8</v>
      </c>
      <c r="N128" s="753">
        <v>558.29</v>
      </c>
    </row>
    <row r="129" spans="1:14" ht="14.45" customHeight="1" x14ac:dyDescent="0.2">
      <c r="A129" s="747" t="s">
        <v>592</v>
      </c>
      <c r="B129" s="748" t="s">
        <v>593</v>
      </c>
      <c r="C129" s="749" t="s">
        <v>608</v>
      </c>
      <c r="D129" s="750" t="s">
        <v>609</v>
      </c>
      <c r="E129" s="751">
        <v>50113001</v>
      </c>
      <c r="F129" s="750" t="s">
        <v>628</v>
      </c>
      <c r="G129" s="749" t="s">
        <v>629</v>
      </c>
      <c r="H129" s="749">
        <v>156992</v>
      </c>
      <c r="I129" s="749">
        <v>56992</v>
      </c>
      <c r="J129" s="749" t="s">
        <v>836</v>
      </c>
      <c r="K129" s="749" t="s">
        <v>837</v>
      </c>
      <c r="L129" s="752">
        <v>61.441052631578962</v>
      </c>
      <c r="M129" s="752">
        <v>19</v>
      </c>
      <c r="N129" s="753">
        <v>1167.3800000000003</v>
      </c>
    </row>
    <row r="130" spans="1:14" ht="14.45" customHeight="1" x14ac:dyDescent="0.2">
      <c r="A130" s="747" t="s">
        <v>592</v>
      </c>
      <c r="B130" s="748" t="s">
        <v>593</v>
      </c>
      <c r="C130" s="749" t="s">
        <v>608</v>
      </c>
      <c r="D130" s="750" t="s">
        <v>609</v>
      </c>
      <c r="E130" s="751">
        <v>50113001</v>
      </c>
      <c r="F130" s="750" t="s">
        <v>628</v>
      </c>
      <c r="G130" s="749" t="s">
        <v>629</v>
      </c>
      <c r="H130" s="749">
        <v>207939</v>
      </c>
      <c r="I130" s="749">
        <v>207939</v>
      </c>
      <c r="J130" s="749" t="s">
        <v>836</v>
      </c>
      <c r="K130" s="749" t="s">
        <v>837</v>
      </c>
      <c r="L130" s="752">
        <v>61.368000000000016</v>
      </c>
      <c r="M130" s="752">
        <v>5</v>
      </c>
      <c r="N130" s="753">
        <v>306.84000000000009</v>
      </c>
    </row>
    <row r="131" spans="1:14" ht="14.45" customHeight="1" x14ac:dyDescent="0.2">
      <c r="A131" s="747" t="s">
        <v>592</v>
      </c>
      <c r="B131" s="748" t="s">
        <v>593</v>
      </c>
      <c r="C131" s="749" t="s">
        <v>608</v>
      </c>
      <c r="D131" s="750" t="s">
        <v>609</v>
      </c>
      <c r="E131" s="751">
        <v>50113001</v>
      </c>
      <c r="F131" s="750" t="s">
        <v>628</v>
      </c>
      <c r="G131" s="749" t="s">
        <v>629</v>
      </c>
      <c r="H131" s="749">
        <v>156993</v>
      </c>
      <c r="I131" s="749">
        <v>56993</v>
      </c>
      <c r="J131" s="749" t="s">
        <v>838</v>
      </c>
      <c r="K131" s="749" t="s">
        <v>839</v>
      </c>
      <c r="L131" s="752">
        <v>73.150000000000034</v>
      </c>
      <c r="M131" s="752">
        <v>2</v>
      </c>
      <c r="N131" s="753">
        <v>146.30000000000007</v>
      </c>
    </row>
    <row r="132" spans="1:14" ht="14.45" customHeight="1" x14ac:dyDescent="0.2">
      <c r="A132" s="747" t="s">
        <v>592</v>
      </c>
      <c r="B132" s="748" t="s">
        <v>593</v>
      </c>
      <c r="C132" s="749" t="s">
        <v>608</v>
      </c>
      <c r="D132" s="750" t="s">
        <v>609</v>
      </c>
      <c r="E132" s="751">
        <v>50113001</v>
      </c>
      <c r="F132" s="750" t="s">
        <v>628</v>
      </c>
      <c r="G132" s="749" t="s">
        <v>629</v>
      </c>
      <c r="H132" s="749">
        <v>207940</v>
      </c>
      <c r="I132" s="749">
        <v>207940</v>
      </c>
      <c r="J132" s="749" t="s">
        <v>838</v>
      </c>
      <c r="K132" s="749" t="s">
        <v>839</v>
      </c>
      <c r="L132" s="752">
        <v>73.127142857142857</v>
      </c>
      <c r="M132" s="752">
        <v>14</v>
      </c>
      <c r="N132" s="753">
        <v>1023.7800000000001</v>
      </c>
    </row>
    <row r="133" spans="1:14" ht="14.45" customHeight="1" x14ac:dyDescent="0.2">
      <c r="A133" s="747" t="s">
        <v>592</v>
      </c>
      <c r="B133" s="748" t="s">
        <v>593</v>
      </c>
      <c r="C133" s="749" t="s">
        <v>608</v>
      </c>
      <c r="D133" s="750" t="s">
        <v>609</v>
      </c>
      <c r="E133" s="751">
        <v>50113001</v>
      </c>
      <c r="F133" s="750" t="s">
        <v>628</v>
      </c>
      <c r="G133" s="749" t="s">
        <v>629</v>
      </c>
      <c r="H133" s="749">
        <v>849382</v>
      </c>
      <c r="I133" s="749">
        <v>119697</v>
      </c>
      <c r="J133" s="749" t="s">
        <v>840</v>
      </c>
      <c r="K133" s="749" t="s">
        <v>841</v>
      </c>
      <c r="L133" s="752">
        <v>172.21000000000004</v>
      </c>
      <c r="M133" s="752">
        <v>1</v>
      </c>
      <c r="N133" s="753">
        <v>172.21000000000004</v>
      </c>
    </row>
    <row r="134" spans="1:14" ht="14.45" customHeight="1" x14ac:dyDescent="0.2">
      <c r="A134" s="747" t="s">
        <v>592</v>
      </c>
      <c r="B134" s="748" t="s">
        <v>593</v>
      </c>
      <c r="C134" s="749" t="s">
        <v>608</v>
      </c>
      <c r="D134" s="750" t="s">
        <v>609</v>
      </c>
      <c r="E134" s="751">
        <v>50113001</v>
      </c>
      <c r="F134" s="750" t="s">
        <v>628</v>
      </c>
      <c r="G134" s="749" t="s">
        <v>629</v>
      </c>
      <c r="H134" s="749">
        <v>214526</v>
      </c>
      <c r="I134" s="749">
        <v>214526</v>
      </c>
      <c r="J134" s="749" t="s">
        <v>842</v>
      </c>
      <c r="K134" s="749" t="s">
        <v>843</v>
      </c>
      <c r="L134" s="752">
        <v>85.953333333333333</v>
      </c>
      <c r="M134" s="752">
        <v>3</v>
      </c>
      <c r="N134" s="753">
        <v>257.86</v>
      </c>
    </row>
    <row r="135" spans="1:14" ht="14.45" customHeight="1" x14ac:dyDescent="0.2">
      <c r="A135" s="747" t="s">
        <v>592</v>
      </c>
      <c r="B135" s="748" t="s">
        <v>593</v>
      </c>
      <c r="C135" s="749" t="s">
        <v>608</v>
      </c>
      <c r="D135" s="750" t="s">
        <v>609</v>
      </c>
      <c r="E135" s="751">
        <v>50113001</v>
      </c>
      <c r="F135" s="750" t="s">
        <v>628</v>
      </c>
      <c r="G135" s="749" t="s">
        <v>655</v>
      </c>
      <c r="H135" s="749">
        <v>214433</v>
      </c>
      <c r="I135" s="749">
        <v>214433</v>
      </c>
      <c r="J135" s="749" t="s">
        <v>844</v>
      </c>
      <c r="K135" s="749" t="s">
        <v>845</v>
      </c>
      <c r="L135" s="752">
        <v>12.207333333333334</v>
      </c>
      <c r="M135" s="752">
        <v>15</v>
      </c>
      <c r="N135" s="753">
        <v>183.11</v>
      </c>
    </row>
    <row r="136" spans="1:14" ht="14.45" customHeight="1" x14ac:dyDescent="0.2">
      <c r="A136" s="747" t="s">
        <v>592</v>
      </c>
      <c r="B136" s="748" t="s">
        <v>593</v>
      </c>
      <c r="C136" s="749" t="s">
        <v>608</v>
      </c>
      <c r="D136" s="750" t="s">
        <v>609</v>
      </c>
      <c r="E136" s="751">
        <v>50113001</v>
      </c>
      <c r="F136" s="750" t="s">
        <v>628</v>
      </c>
      <c r="G136" s="749" t="s">
        <v>655</v>
      </c>
      <c r="H136" s="749">
        <v>214435</v>
      </c>
      <c r="I136" s="749">
        <v>214435</v>
      </c>
      <c r="J136" s="749" t="s">
        <v>844</v>
      </c>
      <c r="K136" s="749" t="s">
        <v>846</v>
      </c>
      <c r="L136" s="752">
        <v>42.88</v>
      </c>
      <c r="M136" s="752">
        <v>1</v>
      </c>
      <c r="N136" s="753">
        <v>42.88</v>
      </c>
    </row>
    <row r="137" spans="1:14" ht="14.45" customHeight="1" x14ac:dyDescent="0.2">
      <c r="A137" s="747" t="s">
        <v>592</v>
      </c>
      <c r="B137" s="748" t="s">
        <v>593</v>
      </c>
      <c r="C137" s="749" t="s">
        <v>608</v>
      </c>
      <c r="D137" s="750" t="s">
        <v>609</v>
      </c>
      <c r="E137" s="751">
        <v>50113001</v>
      </c>
      <c r="F137" s="750" t="s">
        <v>628</v>
      </c>
      <c r="G137" s="749" t="s">
        <v>629</v>
      </c>
      <c r="H137" s="749">
        <v>214525</v>
      </c>
      <c r="I137" s="749">
        <v>214525</v>
      </c>
      <c r="J137" s="749" t="s">
        <v>847</v>
      </c>
      <c r="K137" s="749" t="s">
        <v>848</v>
      </c>
      <c r="L137" s="752">
        <v>26.442352941176473</v>
      </c>
      <c r="M137" s="752">
        <v>17</v>
      </c>
      <c r="N137" s="753">
        <v>449.52000000000004</v>
      </c>
    </row>
    <row r="138" spans="1:14" ht="14.45" customHeight="1" x14ac:dyDescent="0.2">
      <c r="A138" s="747" t="s">
        <v>592</v>
      </c>
      <c r="B138" s="748" t="s">
        <v>593</v>
      </c>
      <c r="C138" s="749" t="s">
        <v>608</v>
      </c>
      <c r="D138" s="750" t="s">
        <v>609</v>
      </c>
      <c r="E138" s="751">
        <v>50113001</v>
      </c>
      <c r="F138" s="750" t="s">
        <v>628</v>
      </c>
      <c r="G138" s="749" t="s">
        <v>655</v>
      </c>
      <c r="H138" s="749">
        <v>214427</v>
      </c>
      <c r="I138" s="749">
        <v>214427</v>
      </c>
      <c r="J138" s="749" t="s">
        <v>849</v>
      </c>
      <c r="K138" s="749" t="s">
        <v>850</v>
      </c>
      <c r="L138" s="752">
        <v>16.574817275747506</v>
      </c>
      <c r="M138" s="752">
        <v>301</v>
      </c>
      <c r="N138" s="753">
        <v>4989.0199999999995</v>
      </c>
    </row>
    <row r="139" spans="1:14" ht="14.45" customHeight="1" x14ac:dyDescent="0.2">
      <c r="A139" s="747" t="s">
        <v>592</v>
      </c>
      <c r="B139" s="748" t="s">
        <v>593</v>
      </c>
      <c r="C139" s="749" t="s">
        <v>608</v>
      </c>
      <c r="D139" s="750" t="s">
        <v>609</v>
      </c>
      <c r="E139" s="751">
        <v>50113001</v>
      </c>
      <c r="F139" s="750" t="s">
        <v>628</v>
      </c>
      <c r="G139" s="749" t="s">
        <v>655</v>
      </c>
      <c r="H139" s="749">
        <v>113768</v>
      </c>
      <c r="I139" s="749">
        <v>13768</v>
      </c>
      <c r="J139" s="749" t="s">
        <v>851</v>
      </c>
      <c r="K139" s="749" t="s">
        <v>852</v>
      </c>
      <c r="L139" s="752">
        <v>89.310000000000016</v>
      </c>
      <c r="M139" s="752">
        <v>1</v>
      </c>
      <c r="N139" s="753">
        <v>89.310000000000016</v>
      </c>
    </row>
    <row r="140" spans="1:14" ht="14.45" customHeight="1" x14ac:dyDescent="0.2">
      <c r="A140" s="747" t="s">
        <v>592</v>
      </c>
      <c r="B140" s="748" t="s">
        <v>593</v>
      </c>
      <c r="C140" s="749" t="s">
        <v>608</v>
      </c>
      <c r="D140" s="750" t="s">
        <v>609</v>
      </c>
      <c r="E140" s="751">
        <v>50113001</v>
      </c>
      <c r="F140" s="750" t="s">
        <v>628</v>
      </c>
      <c r="G140" s="749" t="s">
        <v>655</v>
      </c>
      <c r="H140" s="749">
        <v>848765</v>
      </c>
      <c r="I140" s="749">
        <v>107938</v>
      </c>
      <c r="J140" s="749" t="s">
        <v>851</v>
      </c>
      <c r="K140" s="749" t="s">
        <v>853</v>
      </c>
      <c r="L140" s="752">
        <v>128.44000000000003</v>
      </c>
      <c r="M140" s="752">
        <v>1</v>
      </c>
      <c r="N140" s="753">
        <v>128.44000000000003</v>
      </c>
    </row>
    <row r="141" spans="1:14" ht="14.45" customHeight="1" x14ac:dyDescent="0.2">
      <c r="A141" s="747" t="s">
        <v>592</v>
      </c>
      <c r="B141" s="748" t="s">
        <v>593</v>
      </c>
      <c r="C141" s="749" t="s">
        <v>608</v>
      </c>
      <c r="D141" s="750" t="s">
        <v>609</v>
      </c>
      <c r="E141" s="751">
        <v>50113001</v>
      </c>
      <c r="F141" s="750" t="s">
        <v>628</v>
      </c>
      <c r="G141" s="749" t="s">
        <v>629</v>
      </c>
      <c r="H141" s="749">
        <v>213264</v>
      </c>
      <c r="I141" s="749">
        <v>213264</v>
      </c>
      <c r="J141" s="749" t="s">
        <v>854</v>
      </c>
      <c r="K141" s="749" t="s">
        <v>855</v>
      </c>
      <c r="L141" s="752">
        <v>188.33000000000004</v>
      </c>
      <c r="M141" s="752">
        <v>1</v>
      </c>
      <c r="N141" s="753">
        <v>188.33000000000004</v>
      </c>
    </row>
    <row r="142" spans="1:14" ht="14.45" customHeight="1" x14ac:dyDescent="0.2">
      <c r="A142" s="747" t="s">
        <v>592</v>
      </c>
      <c r="B142" s="748" t="s">
        <v>593</v>
      </c>
      <c r="C142" s="749" t="s">
        <v>608</v>
      </c>
      <c r="D142" s="750" t="s">
        <v>609</v>
      </c>
      <c r="E142" s="751">
        <v>50113001</v>
      </c>
      <c r="F142" s="750" t="s">
        <v>628</v>
      </c>
      <c r="G142" s="749" t="s">
        <v>629</v>
      </c>
      <c r="H142" s="749">
        <v>213255</v>
      </c>
      <c r="I142" s="749">
        <v>213255</v>
      </c>
      <c r="J142" s="749" t="s">
        <v>856</v>
      </c>
      <c r="K142" s="749" t="s">
        <v>855</v>
      </c>
      <c r="L142" s="752">
        <v>125.72000000000001</v>
      </c>
      <c r="M142" s="752">
        <v>3</v>
      </c>
      <c r="N142" s="753">
        <v>377.16</v>
      </c>
    </row>
    <row r="143" spans="1:14" ht="14.45" customHeight="1" x14ac:dyDescent="0.2">
      <c r="A143" s="747" t="s">
        <v>592</v>
      </c>
      <c r="B143" s="748" t="s">
        <v>593</v>
      </c>
      <c r="C143" s="749" t="s">
        <v>608</v>
      </c>
      <c r="D143" s="750" t="s">
        <v>609</v>
      </c>
      <c r="E143" s="751">
        <v>50113001</v>
      </c>
      <c r="F143" s="750" t="s">
        <v>628</v>
      </c>
      <c r="G143" s="749" t="s">
        <v>629</v>
      </c>
      <c r="H143" s="749">
        <v>230591</v>
      </c>
      <c r="I143" s="749">
        <v>230591</v>
      </c>
      <c r="J143" s="749" t="s">
        <v>857</v>
      </c>
      <c r="K143" s="749" t="s">
        <v>858</v>
      </c>
      <c r="L143" s="752">
        <v>467.4500000000001</v>
      </c>
      <c r="M143" s="752">
        <v>1</v>
      </c>
      <c r="N143" s="753">
        <v>467.4500000000001</v>
      </c>
    </row>
    <row r="144" spans="1:14" ht="14.45" customHeight="1" x14ac:dyDescent="0.2">
      <c r="A144" s="747" t="s">
        <v>592</v>
      </c>
      <c r="B144" s="748" t="s">
        <v>593</v>
      </c>
      <c r="C144" s="749" t="s">
        <v>608</v>
      </c>
      <c r="D144" s="750" t="s">
        <v>609</v>
      </c>
      <c r="E144" s="751">
        <v>50113001</v>
      </c>
      <c r="F144" s="750" t="s">
        <v>628</v>
      </c>
      <c r="G144" s="749" t="s">
        <v>629</v>
      </c>
      <c r="H144" s="749">
        <v>195770</v>
      </c>
      <c r="I144" s="749">
        <v>195770</v>
      </c>
      <c r="J144" s="749" t="s">
        <v>859</v>
      </c>
      <c r="K144" s="749" t="s">
        <v>860</v>
      </c>
      <c r="L144" s="752">
        <v>302.90881231947515</v>
      </c>
      <c r="M144" s="752">
        <v>8.0079999999999998E-2</v>
      </c>
      <c r="N144" s="753">
        <v>24.25693769054357</v>
      </c>
    </row>
    <row r="145" spans="1:14" ht="14.45" customHeight="1" x14ac:dyDescent="0.2">
      <c r="A145" s="747" t="s">
        <v>592</v>
      </c>
      <c r="B145" s="748" t="s">
        <v>593</v>
      </c>
      <c r="C145" s="749" t="s">
        <v>608</v>
      </c>
      <c r="D145" s="750" t="s">
        <v>609</v>
      </c>
      <c r="E145" s="751">
        <v>50113001</v>
      </c>
      <c r="F145" s="750" t="s">
        <v>628</v>
      </c>
      <c r="G145" s="749" t="s">
        <v>629</v>
      </c>
      <c r="H145" s="749">
        <v>198191</v>
      </c>
      <c r="I145" s="749">
        <v>98191</v>
      </c>
      <c r="J145" s="749" t="s">
        <v>861</v>
      </c>
      <c r="K145" s="749" t="s">
        <v>862</v>
      </c>
      <c r="L145" s="752">
        <v>166.77999999999994</v>
      </c>
      <c r="M145" s="752">
        <v>1</v>
      </c>
      <c r="N145" s="753">
        <v>166.77999999999994</v>
      </c>
    </row>
    <row r="146" spans="1:14" ht="14.45" customHeight="1" x14ac:dyDescent="0.2">
      <c r="A146" s="747" t="s">
        <v>592</v>
      </c>
      <c r="B146" s="748" t="s">
        <v>593</v>
      </c>
      <c r="C146" s="749" t="s">
        <v>608</v>
      </c>
      <c r="D146" s="750" t="s">
        <v>609</v>
      </c>
      <c r="E146" s="751">
        <v>50113001</v>
      </c>
      <c r="F146" s="750" t="s">
        <v>628</v>
      </c>
      <c r="G146" s="749" t="s">
        <v>629</v>
      </c>
      <c r="H146" s="749">
        <v>846761</v>
      </c>
      <c r="I146" s="749">
        <v>9999999</v>
      </c>
      <c r="J146" s="749" t="s">
        <v>863</v>
      </c>
      <c r="K146" s="749" t="s">
        <v>594</v>
      </c>
      <c r="L146" s="752">
        <v>12.748877757231954</v>
      </c>
      <c r="M146" s="752">
        <v>5</v>
      </c>
      <c r="N146" s="753">
        <v>63.744388786159767</v>
      </c>
    </row>
    <row r="147" spans="1:14" ht="14.45" customHeight="1" x14ac:dyDescent="0.2">
      <c r="A147" s="747" t="s">
        <v>592</v>
      </c>
      <c r="B147" s="748" t="s">
        <v>593</v>
      </c>
      <c r="C147" s="749" t="s">
        <v>608</v>
      </c>
      <c r="D147" s="750" t="s">
        <v>609</v>
      </c>
      <c r="E147" s="751">
        <v>50113001</v>
      </c>
      <c r="F147" s="750" t="s">
        <v>628</v>
      </c>
      <c r="G147" s="749" t="s">
        <v>629</v>
      </c>
      <c r="H147" s="749">
        <v>902077</v>
      </c>
      <c r="I147" s="749">
        <v>9999999</v>
      </c>
      <c r="J147" s="749" t="s">
        <v>864</v>
      </c>
      <c r="K147" s="749" t="s">
        <v>594</v>
      </c>
      <c r="L147" s="752">
        <v>2.420290819029892</v>
      </c>
      <c r="M147" s="752">
        <v>15</v>
      </c>
      <c r="N147" s="753">
        <v>36.304362285448377</v>
      </c>
    </row>
    <row r="148" spans="1:14" ht="14.45" customHeight="1" x14ac:dyDescent="0.2">
      <c r="A148" s="747" t="s">
        <v>592</v>
      </c>
      <c r="B148" s="748" t="s">
        <v>593</v>
      </c>
      <c r="C148" s="749" t="s">
        <v>608</v>
      </c>
      <c r="D148" s="750" t="s">
        <v>609</v>
      </c>
      <c r="E148" s="751">
        <v>50113001</v>
      </c>
      <c r="F148" s="750" t="s">
        <v>628</v>
      </c>
      <c r="G148" s="749" t="s">
        <v>629</v>
      </c>
      <c r="H148" s="749">
        <v>849053</v>
      </c>
      <c r="I148" s="749">
        <v>9999999</v>
      </c>
      <c r="J148" s="749" t="s">
        <v>865</v>
      </c>
      <c r="K148" s="749" t="s">
        <v>594</v>
      </c>
      <c r="L148" s="752">
        <v>2.5079926275848496</v>
      </c>
      <c r="M148" s="752">
        <v>29</v>
      </c>
      <c r="N148" s="753">
        <v>72.731786199960638</v>
      </c>
    </row>
    <row r="149" spans="1:14" ht="14.45" customHeight="1" x14ac:dyDescent="0.2">
      <c r="A149" s="747" t="s">
        <v>592</v>
      </c>
      <c r="B149" s="748" t="s">
        <v>593</v>
      </c>
      <c r="C149" s="749" t="s">
        <v>608</v>
      </c>
      <c r="D149" s="750" t="s">
        <v>609</v>
      </c>
      <c r="E149" s="751">
        <v>50113001</v>
      </c>
      <c r="F149" s="750" t="s">
        <v>628</v>
      </c>
      <c r="G149" s="749" t="s">
        <v>629</v>
      </c>
      <c r="H149" s="749">
        <v>902072</v>
      </c>
      <c r="I149" s="749">
        <v>9999999</v>
      </c>
      <c r="J149" s="749" t="s">
        <v>866</v>
      </c>
      <c r="K149" s="749" t="s">
        <v>867</v>
      </c>
      <c r="L149" s="752">
        <v>32.647950944719383</v>
      </c>
      <c r="M149" s="752">
        <v>24</v>
      </c>
      <c r="N149" s="753">
        <v>783.5508226732652</v>
      </c>
    </row>
    <row r="150" spans="1:14" ht="14.45" customHeight="1" x14ac:dyDescent="0.2">
      <c r="A150" s="747" t="s">
        <v>592</v>
      </c>
      <c r="B150" s="748" t="s">
        <v>593</v>
      </c>
      <c r="C150" s="749" t="s">
        <v>608</v>
      </c>
      <c r="D150" s="750" t="s">
        <v>609</v>
      </c>
      <c r="E150" s="751">
        <v>50113001</v>
      </c>
      <c r="F150" s="750" t="s">
        <v>628</v>
      </c>
      <c r="G150" s="749" t="s">
        <v>629</v>
      </c>
      <c r="H150" s="749">
        <v>902073</v>
      </c>
      <c r="I150" s="749">
        <v>9999999</v>
      </c>
      <c r="J150" s="749" t="s">
        <v>868</v>
      </c>
      <c r="K150" s="749" t="s">
        <v>869</v>
      </c>
      <c r="L150" s="752">
        <v>18.888698539231676</v>
      </c>
      <c r="M150" s="752">
        <v>20</v>
      </c>
      <c r="N150" s="753">
        <v>377.77397078463355</v>
      </c>
    </row>
    <row r="151" spans="1:14" ht="14.45" customHeight="1" x14ac:dyDescent="0.2">
      <c r="A151" s="747" t="s">
        <v>592</v>
      </c>
      <c r="B151" s="748" t="s">
        <v>593</v>
      </c>
      <c r="C151" s="749" t="s">
        <v>608</v>
      </c>
      <c r="D151" s="750" t="s">
        <v>609</v>
      </c>
      <c r="E151" s="751">
        <v>50113001</v>
      </c>
      <c r="F151" s="750" t="s">
        <v>628</v>
      </c>
      <c r="G151" s="749" t="s">
        <v>629</v>
      </c>
      <c r="H151" s="749">
        <v>193104</v>
      </c>
      <c r="I151" s="749">
        <v>93104</v>
      </c>
      <c r="J151" s="749" t="s">
        <v>870</v>
      </c>
      <c r="K151" s="749" t="s">
        <v>871</v>
      </c>
      <c r="L151" s="752">
        <v>47.238500000000016</v>
      </c>
      <c r="M151" s="752">
        <v>20</v>
      </c>
      <c r="N151" s="753">
        <v>944.77000000000032</v>
      </c>
    </row>
    <row r="152" spans="1:14" ht="14.45" customHeight="1" x14ac:dyDescent="0.2">
      <c r="A152" s="747" t="s">
        <v>592</v>
      </c>
      <c r="B152" s="748" t="s">
        <v>593</v>
      </c>
      <c r="C152" s="749" t="s">
        <v>608</v>
      </c>
      <c r="D152" s="750" t="s">
        <v>609</v>
      </c>
      <c r="E152" s="751">
        <v>50113001</v>
      </c>
      <c r="F152" s="750" t="s">
        <v>628</v>
      </c>
      <c r="G152" s="749" t="s">
        <v>629</v>
      </c>
      <c r="H152" s="749">
        <v>193105</v>
      </c>
      <c r="I152" s="749">
        <v>93105</v>
      </c>
      <c r="J152" s="749" t="s">
        <v>870</v>
      </c>
      <c r="K152" s="749" t="s">
        <v>872</v>
      </c>
      <c r="L152" s="752">
        <v>209.06799999999998</v>
      </c>
      <c r="M152" s="752">
        <v>25</v>
      </c>
      <c r="N152" s="753">
        <v>5226.7</v>
      </c>
    </row>
    <row r="153" spans="1:14" ht="14.45" customHeight="1" x14ac:dyDescent="0.2">
      <c r="A153" s="747" t="s">
        <v>592</v>
      </c>
      <c r="B153" s="748" t="s">
        <v>593</v>
      </c>
      <c r="C153" s="749" t="s">
        <v>608</v>
      </c>
      <c r="D153" s="750" t="s">
        <v>609</v>
      </c>
      <c r="E153" s="751">
        <v>50113001</v>
      </c>
      <c r="F153" s="750" t="s">
        <v>628</v>
      </c>
      <c r="G153" s="749" t="s">
        <v>655</v>
      </c>
      <c r="H153" s="749">
        <v>144997</v>
      </c>
      <c r="I153" s="749">
        <v>44997</v>
      </c>
      <c r="J153" s="749" t="s">
        <v>873</v>
      </c>
      <c r="K153" s="749" t="s">
        <v>874</v>
      </c>
      <c r="L153" s="752">
        <v>237.26000000000005</v>
      </c>
      <c r="M153" s="752">
        <v>1</v>
      </c>
      <c r="N153" s="753">
        <v>237.26000000000005</v>
      </c>
    </row>
    <row r="154" spans="1:14" ht="14.45" customHeight="1" x14ac:dyDescent="0.2">
      <c r="A154" s="747" t="s">
        <v>592</v>
      </c>
      <c r="B154" s="748" t="s">
        <v>593</v>
      </c>
      <c r="C154" s="749" t="s">
        <v>608</v>
      </c>
      <c r="D154" s="750" t="s">
        <v>609</v>
      </c>
      <c r="E154" s="751">
        <v>50113001</v>
      </c>
      <c r="F154" s="750" t="s">
        <v>628</v>
      </c>
      <c r="G154" s="749" t="s">
        <v>629</v>
      </c>
      <c r="H154" s="749">
        <v>100843</v>
      </c>
      <c r="I154" s="749">
        <v>843</v>
      </c>
      <c r="J154" s="749" t="s">
        <v>875</v>
      </c>
      <c r="K154" s="749" t="s">
        <v>876</v>
      </c>
      <c r="L154" s="752">
        <v>104.15000000000002</v>
      </c>
      <c r="M154" s="752">
        <v>3</v>
      </c>
      <c r="N154" s="753">
        <v>312.45000000000005</v>
      </c>
    </row>
    <row r="155" spans="1:14" ht="14.45" customHeight="1" x14ac:dyDescent="0.2">
      <c r="A155" s="747" t="s">
        <v>592</v>
      </c>
      <c r="B155" s="748" t="s">
        <v>593</v>
      </c>
      <c r="C155" s="749" t="s">
        <v>608</v>
      </c>
      <c r="D155" s="750" t="s">
        <v>609</v>
      </c>
      <c r="E155" s="751">
        <v>50113001</v>
      </c>
      <c r="F155" s="750" t="s">
        <v>628</v>
      </c>
      <c r="G155" s="749" t="s">
        <v>629</v>
      </c>
      <c r="H155" s="749">
        <v>201992</v>
      </c>
      <c r="I155" s="749">
        <v>201992</v>
      </c>
      <c r="J155" s="749" t="s">
        <v>877</v>
      </c>
      <c r="K155" s="749" t="s">
        <v>878</v>
      </c>
      <c r="L155" s="752">
        <v>553.25666666666677</v>
      </c>
      <c r="M155" s="752">
        <v>3</v>
      </c>
      <c r="N155" s="753">
        <v>1659.7700000000002</v>
      </c>
    </row>
    <row r="156" spans="1:14" ht="14.45" customHeight="1" x14ac:dyDescent="0.2">
      <c r="A156" s="747" t="s">
        <v>592</v>
      </c>
      <c r="B156" s="748" t="s">
        <v>593</v>
      </c>
      <c r="C156" s="749" t="s">
        <v>608</v>
      </c>
      <c r="D156" s="750" t="s">
        <v>609</v>
      </c>
      <c r="E156" s="751">
        <v>50113001</v>
      </c>
      <c r="F156" s="750" t="s">
        <v>628</v>
      </c>
      <c r="G156" s="749" t="s">
        <v>629</v>
      </c>
      <c r="H156" s="749">
        <v>114075</v>
      </c>
      <c r="I156" s="749">
        <v>14075</v>
      </c>
      <c r="J156" s="749" t="s">
        <v>877</v>
      </c>
      <c r="K156" s="749" t="s">
        <v>879</v>
      </c>
      <c r="L156" s="752">
        <v>294.79755102040832</v>
      </c>
      <c r="M156" s="752">
        <v>49</v>
      </c>
      <c r="N156" s="753">
        <v>14445.080000000007</v>
      </c>
    </row>
    <row r="157" spans="1:14" ht="14.45" customHeight="1" x14ac:dyDescent="0.2">
      <c r="A157" s="747" t="s">
        <v>592</v>
      </c>
      <c r="B157" s="748" t="s">
        <v>593</v>
      </c>
      <c r="C157" s="749" t="s">
        <v>608</v>
      </c>
      <c r="D157" s="750" t="s">
        <v>609</v>
      </c>
      <c r="E157" s="751">
        <v>50113001</v>
      </c>
      <c r="F157" s="750" t="s">
        <v>628</v>
      </c>
      <c r="G157" s="749" t="s">
        <v>629</v>
      </c>
      <c r="H157" s="749">
        <v>197522</v>
      </c>
      <c r="I157" s="749">
        <v>97522</v>
      </c>
      <c r="J157" s="749" t="s">
        <v>877</v>
      </c>
      <c r="K157" s="749" t="s">
        <v>880</v>
      </c>
      <c r="L157" s="752">
        <v>159.04400000000001</v>
      </c>
      <c r="M157" s="752">
        <v>5</v>
      </c>
      <c r="N157" s="753">
        <v>795.22</v>
      </c>
    </row>
    <row r="158" spans="1:14" ht="14.45" customHeight="1" x14ac:dyDescent="0.2">
      <c r="A158" s="747" t="s">
        <v>592</v>
      </c>
      <c r="B158" s="748" t="s">
        <v>593</v>
      </c>
      <c r="C158" s="749" t="s">
        <v>608</v>
      </c>
      <c r="D158" s="750" t="s">
        <v>609</v>
      </c>
      <c r="E158" s="751">
        <v>50113001</v>
      </c>
      <c r="F158" s="750" t="s">
        <v>628</v>
      </c>
      <c r="G158" s="749" t="s">
        <v>629</v>
      </c>
      <c r="H158" s="749">
        <v>184090</v>
      </c>
      <c r="I158" s="749">
        <v>84090</v>
      </c>
      <c r="J158" s="749" t="s">
        <v>881</v>
      </c>
      <c r="K158" s="749" t="s">
        <v>882</v>
      </c>
      <c r="L158" s="752">
        <v>60.123885714285713</v>
      </c>
      <c r="M158" s="752">
        <v>175</v>
      </c>
      <c r="N158" s="753">
        <v>10521.68</v>
      </c>
    </row>
    <row r="159" spans="1:14" ht="14.45" customHeight="1" x14ac:dyDescent="0.2">
      <c r="A159" s="747" t="s">
        <v>592</v>
      </c>
      <c r="B159" s="748" t="s">
        <v>593</v>
      </c>
      <c r="C159" s="749" t="s">
        <v>608</v>
      </c>
      <c r="D159" s="750" t="s">
        <v>609</v>
      </c>
      <c r="E159" s="751">
        <v>50113001</v>
      </c>
      <c r="F159" s="750" t="s">
        <v>628</v>
      </c>
      <c r="G159" s="749" t="s">
        <v>629</v>
      </c>
      <c r="H159" s="749">
        <v>501994</v>
      </c>
      <c r="I159" s="749">
        <v>0</v>
      </c>
      <c r="J159" s="749" t="s">
        <v>883</v>
      </c>
      <c r="K159" s="749" t="s">
        <v>884</v>
      </c>
      <c r="L159" s="752">
        <v>282.62622222222222</v>
      </c>
      <c r="M159" s="752">
        <v>7</v>
      </c>
      <c r="N159" s="753">
        <v>1978.3835555555556</v>
      </c>
    </row>
    <row r="160" spans="1:14" ht="14.45" customHeight="1" x14ac:dyDescent="0.2">
      <c r="A160" s="747" t="s">
        <v>592</v>
      </c>
      <c r="B160" s="748" t="s">
        <v>593</v>
      </c>
      <c r="C160" s="749" t="s">
        <v>608</v>
      </c>
      <c r="D160" s="750" t="s">
        <v>609</v>
      </c>
      <c r="E160" s="751">
        <v>50113001</v>
      </c>
      <c r="F160" s="750" t="s">
        <v>628</v>
      </c>
      <c r="G160" s="749" t="s">
        <v>629</v>
      </c>
      <c r="H160" s="749">
        <v>141824</v>
      </c>
      <c r="I160" s="749">
        <v>41824</v>
      </c>
      <c r="J160" s="749" t="s">
        <v>885</v>
      </c>
      <c r="K160" s="749" t="s">
        <v>886</v>
      </c>
      <c r="L160" s="752">
        <v>243.49</v>
      </c>
      <c r="M160" s="752">
        <v>1</v>
      </c>
      <c r="N160" s="753">
        <v>243.49</v>
      </c>
    </row>
    <row r="161" spans="1:14" ht="14.45" customHeight="1" x14ac:dyDescent="0.2">
      <c r="A161" s="747" t="s">
        <v>592</v>
      </c>
      <c r="B161" s="748" t="s">
        <v>593</v>
      </c>
      <c r="C161" s="749" t="s">
        <v>608</v>
      </c>
      <c r="D161" s="750" t="s">
        <v>609</v>
      </c>
      <c r="E161" s="751">
        <v>50113001</v>
      </c>
      <c r="F161" s="750" t="s">
        <v>628</v>
      </c>
      <c r="G161" s="749" t="s">
        <v>629</v>
      </c>
      <c r="H161" s="749">
        <v>141826</v>
      </c>
      <c r="I161" s="749">
        <v>41826</v>
      </c>
      <c r="J161" s="749" t="s">
        <v>887</v>
      </c>
      <c r="K161" s="749" t="s">
        <v>888</v>
      </c>
      <c r="L161" s="752">
        <v>487.09000000000009</v>
      </c>
      <c r="M161" s="752">
        <v>1</v>
      </c>
      <c r="N161" s="753">
        <v>487.09000000000009</v>
      </c>
    </row>
    <row r="162" spans="1:14" ht="14.45" customHeight="1" x14ac:dyDescent="0.2">
      <c r="A162" s="747" t="s">
        <v>592</v>
      </c>
      <c r="B162" s="748" t="s">
        <v>593</v>
      </c>
      <c r="C162" s="749" t="s">
        <v>608</v>
      </c>
      <c r="D162" s="750" t="s">
        <v>609</v>
      </c>
      <c r="E162" s="751">
        <v>50113001</v>
      </c>
      <c r="F162" s="750" t="s">
        <v>628</v>
      </c>
      <c r="G162" s="749" t="s">
        <v>629</v>
      </c>
      <c r="H162" s="749">
        <v>194314</v>
      </c>
      <c r="I162" s="749">
        <v>94314</v>
      </c>
      <c r="J162" s="749" t="s">
        <v>889</v>
      </c>
      <c r="K162" s="749" t="s">
        <v>890</v>
      </c>
      <c r="L162" s="752">
        <v>103.86999999999999</v>
      </c>
      <c r="M162" s="752">
        <v>2</v>
      </c>
      <c r="N162" s="753">
        <v>207.73999999999998</v>
      </c>
    </row>
    <row r="163" spans="1:14" ht="14.45" customHeight="1" x14ac:dyDescent="0.2">
      <c r="A163" s="747" t="s">
        <v>592</v>
      </c>
      <c r="B163" s="748" t="s">
        <v>593</v>
      </c>
      <c r="C163" s="749" t="s">
        <v>608</v>
      </c>
      <c r="D163" s="750" t="s">
        <v>609</v>
      </c>
      <c r="E163" s="751">
        <v>50113001</v>
      </c>
      <c r="F163" s="750" t="s">
        <v>628</v>
      </c>
      <c r="G163" s="749" t="s">
        <v>629</v>
      </c>
      <c r="H163" s="749">
        <v>169418</v>
      </c>
      <c r="I163" s="749">
        <v>69418</v>
      </c>
      <c r="J163" s="749" t="s">
        <v>891</v>
      </c>
      <c r="K163" s="749" t="s">
        <v>892</v>
      </c>
      <c r="L163" s="752">
        <v>135.15999999999997</v>
      </c>
      <c r="M163" s="752">
        <v>1</v>
      </c>
      <c r="N163" s="753">
        <v>135.15999999999997</v>
      </c>
    </row>
    <row r="164" spans="1:14" ht="14.45" customHeight="1" x14ac:dyDescent="0.2">
      <c r="A164" s="747" t="s">
        <v>592</v>
      </c>
      <c r="B164" s="748" t="s">
        <v>593</v>
      </c>
      <c r="C164" s="749" t="s">
        <v>608</v>
      </c>
      <c r="D164" s="750" t="s">
        <v>609</v>
      </c>
      <c r="E164" s="751">
        <v>50113001</v>
      </c>
      <c r="F164" s="750" t="s">
        <v>628</v>
      </c>
      <c r="G164" s="749" t="s">
        <v>629</v>
      </c>
      <c r="H164" s="749">
        <v>102477</v>
      </c>
      <c r="I164" s="749">
        <v>2477</v>
      </c>
      <c r="J164" s="749" t="s">
        <v>893</v>
      </c>
      <c r="K164" s="749" t="s">
        <v>894</v>
      </c>
      <c r="L164" s="752">
        <v>40.249999999999993</v>
      </c>
      <c r="M164" s="752">
        <v>1</v>
      </c>
      <c r="N164" s="753">
        <v>40.249999999999993</v>
      </c>
    </row>
    <row r="165" spans="1:14" ht="14.45" customHeight="1" x14ac:dyDescent="0.2">
      <c r="A165" s="747" t="s">
        <v>592</v>
      </c>
      <c r="B165" s="748" t="s">
        <v>593</v>
      </c>
      <c r="C165" s="749" t="s">
        <v>608</v>
      </c>
      <c r="D165" s="750" t="s">
        <v>609</v>
      </c>
      <c r="E165" s="751">
        <v>50113001</v>
      </c>
      <c r="F165" s="750" t="s">
        <v>628</v>
      </c>
      <c r="G165" s="749" t="s">
        <v>629</v>
      </c>
      <c r="H165" s="749">
        <v>102478</v>
      </c>
      <c r="I165" s="749">
        <v>2478</v>
      </c>
      <c r="J165" s="749" t="s">
        <v>893</v>
      </c>
      <c r="K165" s="749" t="s">
        <v>895</v>
      </c>
      <c r="L165" s="752">
        <v>77.419999999999987</v>
      </c>
      <c r="M165" s="752">
        <v>2</v>
      </c>
      <c r="N165" s="753">
        <v>154.83999999999997</v>
      </c>
    </row>
    <row r="166" spans="1:14" ht="14.45" customHeight="1" x14ac:dyDescent="0.2">
      <c r="A166" s="747" t="s">
        <v>592</v>
      </c>
      <c r="B166" s="748" t="s">
        <v>593</v>
      </c>
      <c r="C166" s="749" t="s">
        <v>608</v>
      </c>
      <c r="D166" s="750" t="s">
        <v>609</v>
      </c>
      <c r="E166" s="751">
        <v>50113001</v>
      </c>
      <c r="F166" s="750" t="s">
        <v>628</v>
      </c>
      <c r="G166" s="749" t="s">
        <v>629</v>
      </c>
      <c r="H166" s="749">
        <v>230420</v>
      </c>
      <c r="I166" s="749">
        <v>230420</v>
      </c>
      <c r="J166" s="749" t="s">
        <v>893</v>
      </c>
      <c r="K166" s="749" t="s">
        <v>895</v>
      </c>
      <c r="L166" s="752">
        <v>77.001904761904754</v>
      </c>
      <c r="M166" s="752">
        <v>21</v>
      </c>
      <c r="N166" s="753">
        <v>1617.04</v>
      </c>
    </row>
    <row r="167" spans="1:14" ht="14.45" customHeight="1" x14ac:dyDescent="0.2">
      <c r="A167" s="747" t="s">
        <v>592</v>
      </c>
      <c r="B167" s="748" t="s">
        <v>593</v>
      </c>
      <c r="C167" s="749" t="s">
        <v>608</v>
      </c>
      <c r="D167" s="750" t="s">
        <v>609</v>
      </c>
      <c r="E167" s="751">
        <v>50113001</v>
      </c>
      <c r="F167" s="750" t="s">
        <v>628</v>
      </c>
      <c r="G167" s="749" t="s">
        <v>629</v>
      </c>
      <c r="H167" s="749">
        <v>230422</v>
      </c>
      <c r="I167" s="749">
        <v>230422</v>
      </c>
      <c r="J167" s="749" t="s">
        <v>893</v>
      </c>
      <c r="K167" s="749" t="s">
        <v>894</v>
      </c>
      <c r="L167" s="752">
        <v>39.844374999999999</v>
      </c>
      <c r="M167" s="752">
        <v>16</v>
      </c>
      <c r="N167" s="753">
        <v>637.51</v>
      </c>
    </row>
    <row r="168" spans="1:14" ht="14.45" customHeight="1" x14ac:dyDescent="0.2">
      <c r="A168" s="747" t="s">
        <v>592</v>
      </c>
      <c r="B168" s="748" t="s">
        <v>593</v>
      </c>
      <c r="C168" s="749" t="s">
        <v>608</v>
      </c>
      <c r="D168" s="750" t="s">
        <v>609</v>
      </c>
      <c r="E168" s="751">
        <v>50113001</v>
      </c>
      <c r="F168" s="750" t="s">
        <v>628</v>
      </c>
      <c r="G168" s="749" t="s">
        <v>629</v>
      </c>
      <c r="H168" s="749">
        <v>175632</v>
      </c>
      <c r="I168" s="749">
        <v>75632</v>
      </c>
      <c r="J168" s="749" t="s">
        <v>896</v>
      </c>
      <c r="K168" s="749" t="s">
        <v>897</v>
      </c>
      <c r="L168" s="752">
        <v>87.265000000000001</v>
      </c>
      <c r="M168" s="752">
        <v>6</v>
      </c>
      <c r="N168" s="753">
        <v>523.59</v>
      </c>
    </row>
    <row r="169" spans="1:14" ht="14.45" customHeight="1" x14ac:dyDescent="0.2">
      <c r="A169" s="747" t="s">
        <v>592</v>
      </c>
      <c r="B169" s="748" t="s">
        <v>593</v>
      </c>
      <c r="C169" s="749" t="s">
        <v>608</v>
      </c>
      <c r="D169" s="750" t="s">
        <v>609</v>
      </c>
      <c r="E169" s="751">
        <v>50113001</v>
      </c>
      <c r="F169" s="750" t="s">
        <v>628</v>
      </c>
      <c r="G169" s="749" t="s">
        <v>629</v>
      </c>
      <c r="H169" s="749">
        <v>175631</v>
      </c>
      <c r="I169" s="749">
        <v>75631</v>
      </c>
      <c r="J169" s="749" t="s">
        <v>896</v>
      </c>
      <c r="K169" s="749" t="s">
        <v>898</v>
      </c>
      <c r="L169" s="752">
        <v>34.947499999999998</v>
      </c>
      <c r="M169" s="752">
        <v>4</v>
      </c>
      <c r="N169" s="753">
        <v>139.79</v>
      </c>
    </row>
    <row r="170" spans="1:14" ht="14.45" customHeight="1" x14ac:dyDescent="0.2">
      <c r="A170" s="747" t="s">
        <v>592</v>
      </c>
      <c r="B170" s="748" t="s">
        <v>593</v>
      </c>
      <c r="C170" s="749" t="s">
        <v>608</v>
      </c>
      <c r="D170" s="750" t="s">
        <v>609</v>
      </c>
      <c r="E170" s="751">
        <v>50113001</v>
      </c>
      <c r="F170" s="750" t="s">
        <v>628</v>
      </c>
      <c r="G170" s="749" t="s">
        <v>629</v>
      </c>
      <c r="H170" s="749">
        <v>846346</v>
      </c>
      <c r="I170" s="749">
        <v>119672</v>
      </c>
      <c r="J170" s="749" t="s">
        <v>899</v>
      </c>
      <c r="K170" s="749" t="s">
        <v>900</v>
      </c>
      <c r="L170" s="752">
        <v>110.9466666666667</v>
      </c>
      <c r="M170" s="752">
        <v>6</v>
      </c>
      <c r="N170" s="753">
        <v>665.68000000000018</v>
      </c>
    </row>
    <row r="171" spans="1:14" ht="14.45" customHeight="1" x14ac:dyDescent="0.2">
      <c r="A171" s="747" t="s">
        <v>592</v>
      </c>
      <c r="B171" s="748" t="s">
        <v>593</v>
      </c>
      <c r="C171" s="749" t="s">
        <v>608</v>
      </c>
      <c r="D171" s="750" t="s">
        <v>609</v>
      </c>
      <c r="E171" s="751">
        <v>50113001</v>
      </c>
      <c r="F171" s="750" t="s">
        <v>628</v>
      </c>
      <c r="G171" s="749" t="s">
        <v>629</v>
      </c>
      <c r="H171" s="749">
        <v>101807</v>
      </c>
      <c r="I171" s="749">
        <v>40538</v>
      </c>
      <c r="J171" s="749" t="s">
        <v>901</v>
      </c>
      <c r="K171" s="749" t="s">
        <v>902</v>
      </c>
      <c r="L171" s="752">
        <v>772.9666666666667</v>
      </c>
      <c r="M171" s="752">
        <v>3</v>
      </c>
      <c r="N171" s="753">
        <v>2318.9</v>
      </c>
    </row>
    <row r="172" spans="1:14" ht="14.45" customHeight="1" x14ac:dyDescent="0.2">
      <c r="A172" s="747" t="s">
        <v>592</v>
      </c>
      <c r="B172" s="748" t="s">
        <v>593</v>
      </c>
      <c r="C172" s="749" t="s">
        <v>608</v>
      </c>
      <c r="D172" s="750" t="s">
        <v>609</v>
      </c>
      <c r="E172" s="751">
        <v>50113001</v>
      </c>
      <c r="F172" s="750" t="s">
        <v>628</v>
      </c>
      <c r="G172" s="749" t="s">
        <v>629</v>
      </c>
      <c r="H172" s="749">
        <v>117011</v>
      </c>
      <c r="I172" s="749">
        <v>17011</v>
      </c>
      <c r="J172" s="749" t="s">
        <v>903</v>
      </c>
      <c r="K172" s="749" t="s">
        <v>904</v>
      </c>
      <c r="L172" s="752">
        <v>145.31656410256409</v>
      </c>
      <c r="M172" s="752">
        <v>195</v>
      </c>
      <c r="N172" s="753">
        <v>28336.73</v>
      </c>
    </row>
    <row r="173" spans="1:14" ht="14.45" customHeight="1" x14ac:dyDescent="0.2">
      <c r="A173" s="747" t="s">
        <v>592</v>
      </c>
      <c r="B173" s="748" t="s">
        <v>593</v>
      </c>
      <c r="C173" s="749" t="s">
        <v>608</v>
      </c>
      <c r="D173" s="750" t="s">
        <v>609</v>
      </c>
      <c r="E173" s="751">
        <v>50113001</v>
      </c>
      <c r="F173" s="750" t="s">
        <v>628</v>
      </c>
      <c r="G173" s="749" t="s">
        <v>629</v>
      </c>
      <c r="H173" s="749">
        <v>183318</v>
      </c>
      <c r="I173" s="749">
        <v>83318</v>
      </c>
      <c r="J173" s="749" t="s">
        <v>905</v>
      </c>
      <c r="K173" s="749" t="s">
        <v>906</v>
      </c>
      <c r="L173" s="752">
        <v>31.8</v>
      </c>
      <c r="M173" s="752">
        <v>1</v>
      </c>
      <c r="N173" s="753">
        <v>31.8</v>
      </c>
    </row>
    <row r="174" spans="1:14" ht="14.45" customHeight="1" x14ac:dyDescent="0.2">
      <c r="A174" s="747" t="s">
        <v>592</v>
      </c>
      <c r="B174" s="748" t="s">
        <v>593</v>
      </c>
      <c r="C174" s="749" t="s">
        <v>608</v>
      </c>
      <c r="D174" s="750" t="s">
        <v>609</v>
      </c>
      <c r="E174" s="751">
        <v>50113001</v>
      </c>
      <c r="F174" s="750" t="s">
        <v>628</v>
      </c>
      <c r="G174" s="749" t="s">
        <v>629</v>
      </c>
      <c r="H174" s="749">
        <v>102479</v>
      </c>
      <c r="I174" s="749">
        <v>2479</v>
      </c>
      <c r="J174" s="749" t="s">
        <v>907</v>
      </c>
      <c r="K174" s="749" t="s">
        <v>908</v>
      </c>
      <c r="L174" s="752">
        <v>65.597894736842093</v>
      </c>
      <c r="M174" s="752">
        <v>19</v>
      </c>
      <c r="N174" s="753">
        <v>1246.3599999999999</v>
      </c>
    </row>
    <row r="175" spans="1:14" ht="14.45" customHeight="1" x14ac:dyDescent="0.2">
      <c r="A175" s="747" t="s">
        <v>592</v>
      </c>
      <c r="B175" s="748" t="s">
        <v>593</v>
      </c>
      <c r="C175" s="749" t="s">
        <v>608</v>
      </c>
      <c r="D175" s="750" t="s">
        <v>609</v>
      </c>
      <c r="E175" s="751">
        <v>50113001</v>
      </c>
      <c r="F175" s="750" t="s">
        <v>628</v>
      </c>
      <c r="G175" s="749" t="s">
        <v>629</v>
      </c>
      <c r="H175" s="749">
        <v>104071</v>
      </c>
      <c r="I175" s="749">
        <v>4071</v>
      </c>
      <c r="J175" s="749" t="s">
        <v>907</v>
      </c>
      <c r="K175" s="749" t="s">
        <v>909</v>
      </c>
      <c r="L175" s="752">
        <v>203.94357142857143</v>
      </c>
      <c r="M175" s="752">
        <v>14</v>
      </c>
      <c r="N175" s="753">
        <v>2855.21</v>
      </c>
    </row>
    <row r="176" spans="1:14" ht="14.45" customHeight="1" x14ac:dyDescent="0.2">
      <c r="A176" s="747" t="s">
        <v>592</v>
      </c>
      <c r="B176" s="748" t="s">
        <v>593</v>
      </c>
      <c r="C176" s="749" t="s">
        <v>608</v>
      </c>
      <c r="D176" s="750" t="s">
        <v>609</v>
      </c>
      <c r="E176" s="751">
        <v>50113001</v>
      </c>
      <c r="F176" s="750" t="s">
        <v>628</v>
      </c>
      <c r="G176" s="749" t="s">
        <v>629</v>
      </c>
      <c r="H176" s="749">
        <v>209939</v>
      </c>
      <c r="I176" s="749">
        <v>209939</v>
      </c>
      <c r="J176" s="749" t="s">
        <v>910</v>
      </c>
      <c r="K176" s="749" t="s">
        <v>911</v>
      </c>
      <c r="L176" s="752">
        <v>67.182222222222208</v>
      </c>
      <c r="M176" s="752">
        <v>9</v>
      </c>
      <c r="N176" s="753">
        <v>604.63999999999987</v>
      </c>
    </row>
    <row r="177" spans="1:14" ht="14.45" customHeight="1" x14ac:dyDescent="0.2">
      <c r="A177" s="747" t="s">
        <v>592</v>
      </c>
      <c r="B177" s="748" t="s">
        <v>593</v>
      </c>
      <c r="C177" s="749" t="s">
        <v>608</v>
      </c>
      <c r="D177" s="750" t="s">
        <v>609</v>
      </c>
      <c r="E177" s="751">
        <v>50113001</v>
      </c>
      <c r="F177" s="750" t="s">
        <v>628</v>
      </c>
      <c r="G177" s="749" t="s">
        <v>629</v>
      </c>
      <c r="H177" s="749">
        <v>193325</v>
      </c>
      <c r="I177" s="749">
        <v>193325</v>
      </c>
      <c r="J177" s="749" t="s">
        <v>912</v>
      </c>
      <c r="K177" s="749" t="s">
        <v>913</v>
      </c>
      <c r="L177" s="752">
        <v>84.148115333489173</v>
      </c>
      <c r="M177" s="752">
        <v>33.457999999999998</v>
      </c>
      <c r="N177" s="753">
        <v>2815.4276428278808</v>
      </c>
    </row>
    <row r="178" spans="1:14" ht="14.45" customHeight="1" x14ac:dyDescent="0.2">
      <c r="A178" s="747" t="s">
        <v>592</v>
      </c>
      <c r="B178" s="748" t="s">
        <v>593</v>
      </c>
      <c r="C178" s="749" t="s">
        <v>608</v>
      </c>
      <c r="D178" s="750" t="s">
        <v>609</v>
      </c>
      <c r="E178" s="751">
        <v>50113001</v>
      </c>
      <c r="F178" s="750" t="s">
        <v>628</v>
      </c>
      <c r="G178" s="749" t="s">
        <v>629</v>
      </c>
      <c r="H178" s="749">
        <v>193326</v>
      </c>
      <c r="I178" s="749">
        <v>193326</v>
      </c>
      <c r="J178" s="749" t="s">
        <v>914</v>
      </c>
      <c r="K178" s="749" t="s">
        <v>915</v>
      </c>
      <c r="L178" s="752">
        <v>314.15047683914759</v>
      </c>
      <c r="M178" s="752">
        <v>26.646999999999998</v>
      </c>
      <c r="N178" s="753">
        <v>8371.1677563327648</v>
      </c>
    </row>
    <row r="179" spans="1:14" ht="14.45" customHeight="1" x14ac:dyDescent="0.2">
      <c r="A179" s="747" t="s">
        <v>592</v>
      </c>
      <c r="B179" s="748" t="s">
        <v>593</v>
      </c>
      <c r="C179" s="749" t="s">
        <v>608</v>
      </c>
      <c r="D179" s="750" t="s">
        <v>609</v>
      </c>
      <c r="E179" s="751">
        <v>50113001</v>
      </c>
      <c r="F179" s="750" t="s">
        <v>628</v>
      </c>
      <c r="G179" s="749" t="s">
        <v>629</v>
      </c>
      <c r="H179" s="749">
        <v>58880</v>
      </c>
      <c r="I179" s="749">
        <v>58880</v>
      </c>
      <c r="J179" s="749" t="s">
        <v>916</v>
      </c>
      <c r="K179" s="749" t="s">
        <v>917</v>
      </c>
      <c r="L179" s="752">
        <v>105.22999999999998</v>
      </c>
      <c r="M179" s="752">
        <v>6</v>
      </c>
      <c r="N179" s="753">
        <v>631.37999999999988</v>
      </c>
    </row>
    <row r="180" spans="1:14" ht="14.45" customHeight="1" x14ac:dyDescent="0.2">
      <c r="A180" s="747" t="s">
        <v>592</v>
      </c>
      <c r="B180" s="748" t="s">
        <v>593</v>
      </c>
      <c r="C180" s="749" t="s">
        <v>608</v>
      </c>
      <c r="D180" s="750" t="s">
        <v>609</v>
      </c>
      <c r="E180" s="751">
        <v>50113001</v>
      </c>
      <c r="F180" s="750" t="s">
        <v>628</v>
      </c>
      <c r="G180" s="749" t="s">
        <v>629</v>
      </c>
      <c r="H180" s="749">
        <v>158425</v>
      </c>
      <c r="I180" s="749">
        <v>58425</v>
      </c>
      <c r="J180" s="749" t="s">
        <v>918</v>
      </c>
      <c r="K180" s="749" t="s">
        <v>919</v>
      </c>
      <c r="L180" s="752">
        <v>73.359473684210528</v>
      </c>
      <c r="M180" s="752">
        <v>19</v>
      </c>
      <c r="N180" s="753">
        <v>1393.83</v>
      </c>
    </row>
    <row r="181" spans="1:14" ht="14.45" customHeight="1" x14ac:dyDescent="0.2">
      <c r="A181" s="747" t="s">
        <v>592</v>
      </c>
      <c r="B181" s="748" t="s">
        <v>593</v>
      </c>
      <c r="C181" s="749" t="s">
        <v>608</v>
      </c>
      <c r="D181" s="750" t="s">
        <v>609</v>
      </c>
      <c r="E181" s="751">
        <v>50113001</v>
      </c>
      <c r="F181" s="750" t="s">
        <v>628</v>
      </c>
      <c r="G181" s="749" t="s">
        <v>629</v>
      </c>
      <c r="H181" s="749">
        <v>154539</v>
      </c>
      <c r="I181" s="749">
        <v>54539</v>
      </c>
      <c r="J181" s="749" t="s">
        <v>920</v>
      </c>
      <c r="K181" s="749" t="s">
        <v>921</v>
      </c>
      <c r="L181" s="752">
        <v>60.187142857142859</v>
      </c>
      <c r="M181" s="752">
        <v>63</v>
      </c>
      <c r="N181" s="753">
        <v>3791.79</v>
      </c>
    </row>
    <row r="182" spans="1:14" ht="14.45" customHeight="1" x14ac:dyDescent="0.2">
      <c r="A182" s="747" t="s">
        <v>592</v>
      </c>
      <c r="B182" s="748" t="s">
        <v>593</v>
      </c>
      <c r="C182" s="749" t="s">
        <v>608</v>
      </c>
      <c r="D182" s="750" t="s">
        <v>609</v>
      </c>
      <c r="E182" s="751">
        <v>50113001</v>
      </c>
      <c r="F182" s="750" t="s">
        <v>628</v>
      </c>
      <c r="G182" s="749" t="s">
        <v>629</v>
      </c>
      <c r="H182" s="749">
        <v>179327</v>
      </c>
      <c r="I182" s="749">
        <v>179327</v>
      </c>
      <c r="J182" s="749" t="s">
        <v>922</v>
      </c>
      <c r="K182" s="749" t="s">
        <v>923</v>
      </c>
      <c r="L182" s="752">
        <v>74.400000000000006</v>
      </c>
      <c r="M182" s="752">
        <v>5</v>
      </c>
      <c r="N182" s="753">
        <v>372.00000000000006</v>
      </c>
    </row>
    <row r="183" spans="1:14" ht="14.45" customHeight="1" x14ac:dyDescent="0.2">
      <c r="A183" s="747" t="s">
        <v>592</v>
      </c>
      <c r="B183" s="748" t="s">
        <v>593</v>
      </c>
      <c r="C183" s="749" t="s">
        <v>608</v>
      </c>
      <c r="D183" s="750" t="s">
        <v>609</v>
      </c>
      <c r="E183" s="751">
        <v>50113001</v>
      </c>
      <c r="F183" s="750" t="s">
        <v>628</v>
      </c>
      <c r="G183" s="749" t="s">
        <v>629</v>
      </c>
      <c r="H183" s="749">
        <v>179333</v>
      </c>
      <c r="I183" s="749">
        <v>179333</v>
      </c>
      <c r="J183" s="749" t="s">
        <v>922</v>
      </c>
      <c r="K183" s="749" t="s">
        <v>802</v>
      </c>
      <c r="L183" s="752">
        <v>223.64499999999998</v>
      </c>
      <c r="M183" s="752">
        <v>2</v>
      </c>
      <c r="N183" s="753">
        <v>447.28999999999996</v>
      </c>
    </row>
    <row r="184" spans="1:14" ht="14.45" customHeight="1" x14ac:dyDescent="0.2">
      <c r="A184" s="747" t="s">
        <v>592</v>
      </c>
      <c r="B184" s="748" t="s">
        <v>593</v>
      </c>
      <c r="C184" s="749" t="s">
        <v>608</v>
      </c>
      <c r="D184" s="750" t="s">
        <v>609</v>
      </c>
      <c r="E184" s="751">
        <v>50113001</v>
      </c>
      <c r="F184" s="750" t="s">
        <v>628</v>
      </c>
      <c r="G184" s="749" t="s">
        <v>629</v>
      </c>
      <c r="H184" s="749">
        <v>179325</v>
      </c>
      <c r="I184" s="749">
        <v>179325</v>
      </c>
      <c r="J184" s="749" t="s">
        <v>922</v>
      </c>
      <c r="K184" s="749" t="s">
        <v>924</v>
      </c>
      <c r="L184" s="752">
        <v>33.9925</v>
      </c>
      <c r="M184" s="752">
        <v>8</v>
      </c>
      <c r="N184" s="753">
        <v>271.94</v>
      </c>
    </row>
    <row r="185" spans="1:14" ht="14.45" customHeight="1" x14ac:dyDescent="0.2">
      <c r="A185" s="747" t="s">
        <v>592</v>
      </c>
      <c r="B185" s="748" t="s">
        <v>593</v>
      </c>
      <c r="C185" s="749" t="s">
        <v>608</v>
      </c>
      <c r="D185" s="750" t="s">
        <v>609</v>
      </c>
      <c r="E185" s="751">
        <v>50113001</v>
      </c>
      <c r="F185" s="750" t="s">
        <v>628</v>
      </c>
      <c r="G185" s="749" t="s">
        <v>629</v>
      </c>
      <c r="H185" s="749">
        <v>179326</v>
      </c>
      <c r="I185" s="749">
        <v>179326</v>
      </c>
      <c r="J185" s="749" t="s">
        <v>922</v>
      </c>
      <c r="K185" s="749" t="s">
        <v>925</v>
      </c>
      <c r="L185" s="752">
        <v>67.97</v>
      </c>
      <c r="M185" s="752">
        <v>1</v>
      </c>
      <c r="N185" s="753">
        <v>67.97</v>
      </c>
    </row>
    <row r="186" spans="1:14" ht="14.45" customHeight="1" x14ac:dyDescent="0.2">
      <c r="A186" s="747" t="s">
        <v>592</v>
      </c>
      <c r="B186" s="748" t="s">
        <v>593</v>
      </c>
      <c r="C186" s="749" t="s">
        <v>608</v>
      </c>
      <c r="D186" s="750" t="s">
        <v>609</v>
      </c>
      <c r="E186" s="751">
        <v>50113001</v>
      </c>
      <c r="F186" s="750" t="s">
        <v>628</v>
      </c>
      <c r="G186" s="749" t="s">
        <v>594</v>
      </c>
      <c r="H186" s="749">
        <v>115010</v>
      </c>
      <c r="I186" s="749">
        <v>15010</v>
      </c>
      <c r="J186" s="749" t="s">
        <v>926</v>
      </c>
      <c r="K186" s="749" t="s">
        <v>927</v>
      </c>
      <c r="L186" s="752">
        <v>90.237500000000011</v>
      </c>
      <c r="M186" s="752">
        <v>4</v>
      </c>
      <c r="N186" s="753">
        <v>360.95000000000005</v>
      </c>
    </row>
    <row r="187" spans="1:14" ht="14.45" customHeight="1" x14ac:dyDescent="0.2">
      <c r="A187" s="747" t="s">
        <v>592</v>
      </c>
      <c r="B187" s="748" t="s">
        <v>593</v>
      </c>
      <c r="C187" s="749" t="s">
        <v>608</v>
      </c>
      <c r="D187" s="750" t="s">
        <v>609</v>
      </c>
      <c r="E187" s="751">
        <v>50113001</v>
      </c>
      <c r="F187" s="750" t="s">
        <v>628</v>
      </c>
      <c r="G187" s="749" t="s">
        <v>655</v>
      </c>
      <c r="H187" s="749">
        <v>204626</v>
      </c>
      <c r="I187" s="749">
        <v>204626</v>
      </c>
      <c r="J187" s="749" t="s">
        <v>928</v>
      </c>
      <c r="K187" s="749" t="s">
        <v>929</v>
      </c>
      <c r="L187" s="752">
        <v>213.1655543576002</v>
      </c>
      <c r="M187" s="752">
        <v>6.0910000000000002</v>
      </c>
      <c r="N187" s="753">
        <v>1298.3913915921428</v>
      </c>
    </row>
    <row r="188" spans="1:14" ht="14.45" customHeight="1" x14ac:dyDescent="0.2">
      <c r="A188" s="747" t="s">
        <v>592</v>
      </c>
      <c r="B188" s="748" t="s">
        <v>593</v>
      </c>
      <c r="C188" s="749" t="s">
        <v>608</v>
      </c>
      <c r="D188" s="750" t="s">
        <v>609</v>
      </c>
      <c r="E188" s="751">
        <v>50113001</v>
      </c>
      <c r="F188" s="750" t="s">
        <v>628</v>
      </c>
      <c r="G188" s="749" t="s">
        <v>655</v>
      </c>
      <c r="H188" s="749">
        <v>204622</v>
      </c>
      <c r="I188" s="749">
        <v>204622</v>
      </c>
      <c r="J188" s="749" t="s">
        <v>928</v>
      </c>
      <c r="K188" s="749" t="s">
        <v>930</v>
      </c>
      <c r="L188" s="752">
        <v>72.919575345807317</v>
      </c>
      <c r="M188" s="752">
        <v>3.4219999999999997</v>
      </c>
      <c r="N188" s="753">
        <v>249.53078683335264</v>
      </c>
    </row>
    <row r="189" spans="1:14" ht="14.45" customHeight="1" x14ac:dyDescent="0.2">
      <c r="A189" s="747" t="s">
        <v>592</v>
      </c>
      <c r="B189" s="748" t="s">
        <v>593</v>
      </c>
      <c r="C189" s="749" t="s">
        <v>608</v>
      </c>
      <c r="D189" s="750" t="s">
        <v>609</v>
      </c>
      <c r="E189" s="751">
        <v>50113001</v>
      </c>
      <c r="F189" s="750" t="s">
        <v>628</v>
      </c>
      <c r="G189" s="749" t="s">
        <v>629</v>
      </c>
      <c r="H189" s="749">
        <v>840312</v>
      </c>
      <c r="I189" s="749">
        <v>0</v>
      </c>
      <c r="J189" s="749" t="s">
        <v>931</v>
      </c>
      <c r="K189" s="749" t="s">
        <v>594</v>
      </c>
      <c r="L189" s="752">
        <v>33.56</v>
      </c>
      <c r="M189" s="752">
        <v>1</v>
      </c>
      <c r="N189" s="753">
        <v>33.56</v>
      </c>
    </row>
    <row r="190" spans="1:14" ht="14.45" customHeight="1" x14ac:dyDescent="0.2">
      <c r="A190" s="747" t="s">
        <v>592</v>
      </c>
      <c r="B190" s="748" t="s">
        <v>593</v>
      </c>
      <c r="C190" s="749" t="s">
        <v>608</v>
      </c>
      <c r="D190" s="750" t="s">
        <v>609</v>
      </c>
      <c r="E190" s="751">
        <v>50113001</v>
      </c>
      <c r="F190" s="750" t="s">
        <v>628</v>
      </c>
      <c r="G190" s="749" t="s">
        <v>629</v>
      </c>
      <c r="H190" s="749">
        <v>226523</v>
      </c>
      <c r="I190" s="749">
        <v>226523</v>
      </c>
      <c r="J190" s="749" t="s">
        <v>932</v>
      </c>
      <c r="K190" s="749" t="s">
        <v>933</v>
      </c>
      <c r="L190" s="752">
        <v>52.015272727272745</v>
      </c>
      <c r="M190" s="752">
        <v>55</v>
      </c>
      <c r="N190" s="753">
        <v>2860.8400000000011</v>
      </c>
    </row>
    <row r="191" spans="1:14" ht="14.45" customHeight="1" x14ac:dyDescent="0.2">
      <c r="A191" s="747" t="s">
        <v>592</v>
      </c>
      <c r="B191" s="748" t="s">
        <v>593</v>
      </c>
      <c r="C191" s="749" t="s">
        <v>608</v>
      </c>
      <c r="D191" s="750" t="s">
        <v>609</v>
      </c>
      <c r="E191" s="751">
        <v>50113001</v>
      </c>
      <c r="F191" s="750" t="s">
        <v>628</v>
      </c>
      <c r="G191" s="749" t="s">
        <v>655</v>
      </c>
      <c r="H191" s="749">
        <v>159448</v>
      </c>
      <c r="I191" s="749">
        <v>59448</v>
      </c>
      <c r="J191" s="749" t="s">
        <v>934</v>
      </c>
      <c r="K191" s="749" t="s">
        <v>935</v>
      </c>
      <c r="L191" s="752">
        <v>372.13</v>
      </c>
      <c r="M191" s="752">
        <v>2</v>
      </c>
      <c r="N191" s="753">
        <v>744.26</v>
      </c>
    </row>
    <row r="192" spans="1:14" ht="14.45" customHeight="1" x14ac:dyDescent="0.2">
      <c r="A192" s="747" t="s">
        <v>592</v>
      </c>
      <c r="B192" s="748" t="s">
        <v>593</v>
      </c>
      <c r="C192" s="749" t="s">
        <v>608</v>
      </c>
      <c r="D192" s="750" t="s">
        <v>609</v>
      </c>
      <c r="E192" s="751">
        <v>50113001</v>
      </c>
      <c r="F192" s="750" t="s">
        <v>628</v>
      </c>
      <c r="G192" s="749" t="s">
        <v>629</v>
      </c>
      <c r="H192" s="749">
        <v>500355</v>
      </c>
      <c r="I192" s="749">
        <v>15879</v>
      </c>
      <c r="J192" s="749" t="s">
        <v>936</v>
      </c>
      <c r="K192" s="749" t="s">
        <v>594</v>
      </c>
      <c r="L192" s="752">
        <v>97.052000000000035</v>
      </c>
      <c r="M192" s="752">
        <v>1</v>
      </c>
      <c r="N192" s="753">
        <v>97.052000000000035</v>
      </c>
    </row>
    <row r="193" spans="1:14" ht="14.45" customHeight="1" x14ac:dyDescent="0.2">
      <c r="A193" s="747" t="s">
        <v>592</v>
      </c>
      <c r="B193" s="748" t="s">
        <v>593</v>
      </c>
      <c r="C193" s="749" t="s">
        <v>608</v>
      </c>
      <c r="D193" s="750" t="s">
        <v>609</v>
      </c>
      <c r="E193" s="751">
        <v>50113001</v>
      </c>
      <c r="F193" s="750" t="s">
        <v>628</v>
      </c>
      <c r="G193" s="749" t="s">
        <v>629</v>
      </c>
      <c r="H193" s="749">
        <v>905097</v>
      </c>
      <c r="I193" s="749">
        <v>158767</v>
      </c>
      <c r="J193" s="749" t="s">
        <v>937</v>
      </c>
      <c r="K193" s="749" t="s">
        <v>938</v>
      </c>
      <c r="L193" s="752">
        <v>167.41998859072021</v>
      </c>
      <c r="M193" s="752">
        <v>2</v>
      </c>
      <c r="N193" s="753">
        <v>334.83997718144042</v>
      </c>
    </row>
    <row r="194" spans="1:14" ht="14.45" customHeight="1" x14ac:dyDescent="0.2">
      <c r="A194" s="747" t="s">
        <v>592</v>
      </c>
      <c r="B194" s="748" t="s">
        <v>593</v>
      </c>
      <c r="C194" s="749" t="s">
        <v>608</v>
      </c>
      <c r="D194" s="750" t="s">
        <v>609</v>
      </c>
      <c r="E194" s="751">
        <v>50113001</v>
      </c>
      <c r="F194" s="750" t="s">
        <v>628</v>
      </c>
      <c r="G194" s="749" t="s">
        <v>629</v>
      </c>
      <c r="H194" s="749">
        <v>23987</v>
      </c>
      <c r="I194" s="749">
        <v>23987</v>
      </c>
      <c r="J194" s="749" t="s">
        <v>939</v>
      </c>
      <c r="K194" s="749" t="s">
        <v>940</v>
      </c>
      <c r="L194" s="752">
        <v>167.42001140928915</v>
      </c>
      <c r="M194" s="752">
        <v>2</v>
      </c>
      <c r="N194" s="753">
        <v>334.84002281857829</v>
      </c>
    </row>
    <row r="195" spans="1:14" ht="14.45" customHeight="1" x14ac:dyDescent="0.2">
      <c r="A195" s="747" t="s">
        <v>592</v>
      </c>
      <c r="B195" s="748" t="s">
        <v>593</v>
      </c>
      <c r="C195" s="749" t="s">
        <v>608</v>
      </c>
      <c r="D195" s="750" t="s">
        <v>609</v>
      </c>
      <c r="E195" s="751">
        <v>50113001</v>
      </c>
      <c r="F195" s="750" t="s">
        <v>628</v>
      </c>
      <c r="G195" s="749" t="s">
        <v>629</v>
      </c>
      <c r="H195" s="749">
        <v>215476</v>
      </c>
      <c r="I195" s="749">
        <v>215476</v>
      </c>
      <c r="J195" s="749" t="s">
        <v>941</v>
      </c>
      <c r="K195" s="749" t="s">
        <v>942</v>
      </c>
      <c r="L195" s="752">
        <v>183.72999999999988</v>
      </c>
      <c r="M195" s="752">
        <v>1</v>
      </c>
      <c r="N195" s="753">
        <v>183.72999999999988</v>
      </c>
    </row>
    <row r="196" spans="1:14" ht="14.45" customHeight="1" x14ac:dyDescent="0.2">
      <c r="A196" s="747" t="s">
        <v>592</v>
      </c>
      <c r="B196" s="748" t="s">
        <v>593</v>
      </c>
      <c r="C196" s="749" t="s">
        <v>608</v>
      </c>
      <c r="D196" s="750" t="s">
        <v>609</v>
      </c>
      <c r="E196" s="751">
        <v>50113001</v>
      </c>
      <c r="F196" s="750" t="s">
        <v>628</v>
      </c>
      <c r="G196" s="749" t="s">
        <v>655</v>
      </c>
      <c r="H196" s="749">
        <v>168328</v>
      </c>
      <c r="I196" s="749">
        <v>168328</v>
      </c>
      <c r="J196" s="749" t="s">
        <v>943</v>
      </c>
      <c r="K196" s="749" t="s">
        <v>944</v>
      </c>
      <c r="L196" s="752">
        <v>1278.5100000000002</v>
      </c>
      <c r="M196" s="752">
        <v>1</v>
      </c>
      <c r="N196" s="753">
        <v>1278.5100000000002</v>
      </c>
    </row>
    <row r="197" spans="1:14" ht="14.45" customHeight="1" x14ac:dyDescent="0.2">
      <c r="A197" s="747" t="s">
        <v>592</v>
      </c>
      <c r="B197" s="748" t="s">
        <v>593</v>
      </c>
      <c r="C197" s="749" t="s">
        <v>608</v>
      </c>
      <c r="D197" s="750" t="s">
        <v>609</v>
      </c>
      <c r="E197" s="751">
        <v>50113001</v>
      </c>
      <c r="F197" s="750" t="s">
        <v>628</v>
      </c>
      <c r="G197" s="749" t="s">
        <v>655</v>
      </c>
      <c r="H197" s="749">
        <v>168326</v>
      </c>
      <c r="I197" s="749">
        <v>168326</v>
      </c>
      <c r="J197" s="749" t="s">
        <v>945</v>
      </c>
      <c r="K197" s="749" t="s">
        <v>946</v>
      </c>
      <c r="L197" s="752">
        <v>379.26000000000005</v>
      </c>
      <c r="M197" s="752">
        <v>1</v>
      </c>
      <c r="N197" s="753">
        <v>379.26000000000005</v>
      </c>
    </row>
    <row r="198" spans="1:14" ht="14.45" customHeight="1" x14ac:dyDescent="0.2">
      <c r="A198" s="747" t="s">
        <v>592</v>
      </c>
      <c r="B198" s="748" t="s">
        <v>593</v>
      </c>
      <c r="C198" s="749" t="s">
        <v>608</v>
      </c>
      <c r="D198" s="750" t="s">
        <v>609</v>
      </c>
      <c r="E198" s="751">
        <v>50113001</v>
      </c>
      <c r="F198" s="750" t="s">
        <v>628</v>
      </c>
      <c r="G198" s="749" t="s">
        <v>629</v>
      </c>
      <c r="H198" s="749">
        <v>225888</v>
      </c>
      <c r="I198" s="749">
        <v>225888</v>
      </c>
      <c r="J198" s="749" t="s">
        <v>947</v>
      </c>
      <c r="K198" s="749" t="s">
        <v>948</v>
      </c>
      <c r="L198" s="752">
        <v>674.52</v>
      </c>
      <c r="M198" s="752">
        <v>2</v>
      </c>
      <c r="N198" s="753">
        <v>1349.04</v>
      </c>
    </row>
    <row r="199" spans="1:14" ht="14.45" customHeight="1" x14ac:dyDescent="0.2">
      <c r="A199" s="747" t="s">
        <v>592</v>
      </c>
      <c r="B199" s="748" t="s">
        <v>593</v>
      </c>
      <c r="C199" s="749" t="s">
        <v>608</v>
      </c>
      <c r="D199" s="750" t="s">
        <v>609</v>
      </c>
      <c r="E199" s="751">
        <v>50113001</v>
      </c>
      <c r="F199" s="750" t="s">
        <v>628</v>
      </c>
      <c r="G199" s="749" t="s">
        <v>629</v>
      </c>
      <c r="H199" s="749">
        <v>145273</v>
      </c>
      <c r="I199" s="749">
        <v>45273</v>
      </c>
      <c r="J199" s="749" t="s">
        <v>949</v>
      </c>
      <c r="K199" s="749" t="s">
        <v>950</v>
      </c>
      <c r="L199" s="752">
        <v>32.696666666666665</v>
      </c>
      <c r="M199" s="752">
        <v>3</v>
      </c>
      <c r="N199" s="753">
        <v>98.09</v>
      </c>
    </row>
    <row r="200" spans="1:14" ht="14.45" customHeight="1" x14ac:dyDescent="0.2">
      <c r="A200" s="747" t="s">
        <v>592</v>
      </c>
      <c r="B200" s="748" t="s">
        <v>593</v>
      </c>
      <c r="C200" s="749" t="s">
        <v>608</v>
      </c>
      <c r="D200" s="750" t="s">
        <v>609</v>
      </c>
      <c r="E200" s="751">
        <v>50113001</v>
      </c>
      <c r="F200" s="750" t="s">
        <v>628</v>
      </c>
      <c r="G200" s="749" t="s">
        <v>629</v>
      </c>
      <c r="H200" s="749">
        <v>229192</v>
      </c>
      <c r="I200" s="749">
        <v>229192</v>
      </c>
      <c r="J200" s="749" t="s">
        <v>951</v>
      </c>
      <c r="K200" s="749" t="s">
        <v>952</v>
      </c>
      <c r="L200" s="752">
        <v>224.92000000000002</v>
      </c>
      <c r="M200" s="752">
        <v>7</v>
      </c>
      <c r="N200" s="753">
        <v>1574.44</v>
      </c>
    </row>
    <row r="201" spans="1:14" ht="14.45" customHeight="1" x14ac:dyDescent="0.2">
      <c r="A201" s="747" t="s">
        <v>592</v>
      </c>
      <c r="B201" s="748" t="s">
        <v>593</v>
      </c>
      <c r="C201" s="749" t="s">
        <v>608</v>
      </c>
      <c r="D201" s="750" t="s">
        <v>609</v>
      </c>
      <c r="E201" s="751">
        <v>50113001</v>
      </c>
      <c r="F201" s="750" t="s">
        <v>628</v>
      </c>
      <c r="G201" s="749" t="s">
        <v>629</v>
      </c>
      <c r="H201" s="749">
        <v>229191</v>
      </c>
      <c r="I201" s="749">
        <v>229191</v>
      </c>
      <c r="J201" s="749" t="s">
        <v>951</v>
      </c>
      <c r="K201" s="749" t="s">
        <v>953</v>
      </c>
      <c r="L201" s="752">
        <v>141.35079999999999</v>
      </c>
      <c r="M201" s="752">
        <v>25</v>
      </c>
      <c r="N201" s="753">
        <v>3533.7699999999995</v>
      </c>
    </row>
    <row r="202" spans="1:14" ht="14.45" customHeight="1" x14ac:dyDescent="0.2">
      <c r="A202" s="747" t="s">
        <v>592</v>
      </c>
      <c r="B202" s="748" t="s">
        <v>593</v>
      </c>
      <c r="C202" s="749" t="s">
        <v>608</v>
      </c>
      <c r="D202" s="750" t="s">
        <v>609</v>
      </c>
      <c r="E202" s="751">
        <v>50113001</v>
      </c>
      <c r="F202" s="750" t="s">
        <v>628</v>
      </c>
      <c r="G202" s="749" t="s">
        <v>629</v>
      </c>
      <c r="H202" s="749">
        <v>184231</v>
      </c>
      <c r="I202" s="749">
        <v>84231</v>
      </c>
      <c r="J202" s="749" t="s">
        <v>954</v>
      </c>
      <c r="K202" s="749" t="s">
        <v>955</v>
      </c>
      <c r="L202" s="752">
        <v>373.29580430961522</v>
      </c>
      <c r="M202" s="752">
        <v>0.94399999999999995</v>
      </c>
      <c r="N202" s="753">
        <v>352.39123926827676</v>
      </c>
    </row>
    <row r="203" spans="1:14" ht="14.45" customHeight="1" x14ac:dyDescent="0.2">
      <c r="A203" s="747" t="s">
        <v>592</v>
      </c>
      <c r="B203" s="748" t="s">
        <v>593</v>
      </c>
      <c r="C203" s="749" t="s">
        <v>608</v>
      </c>
      <c r="D203" s="750" t="s">
        <v>609</v>
      </c>
      <c r="E203" s="751">
        <v>50113001</v>
      </c>
      <c r="F203" s="750" t="s">
        <v>628</v>
      </c>
      <c r="G203" s="749" t="s">
        <v>629</v>
      </c>
      <c r="H203" s="749">
        <v>197026</v>
      </c>
      <c r="I203" s="749">
        <v>97026</v>
      </c>
      <c r="J203" s="749" t="s">
        <v>956</v>
      </c>
      <c r="K203" s="749" t="s">
        <v>897</v>
      </c>
      <c r="L203" s="752">
        <v>45.096666666666664</v>
      </c>
      <c r="M203" s="752">
        <v>3</v>
      </c>
      <c r="N203" s="753">
        <v>135.29</v>
      </c>
    </row>
    <row r="204" spans="1:14" ht="14.45" customHeight="1" x14ac:dyDescent="0.2">
      <c r="A204" s="747" t="s">
        <v>592</v>
      </c>
      <c r="B204" s="748" t="s">
        <v>593</v>
      </c>
      <c r="C204" s="749" t="s">
        <v>608</v>
      </c>
      <c r="D204" s="750" t="s">
        <v>609</v>
      </c>
      <c r="E204" s="751">
        <v>50113001</v>
      </c>
      <c r="F204" s="750" t="s">
        <v>628</v>
      </c>
      <c r="G204" s="749" t="s">
        <v>629</v>
      </c>
      <c r="H204" s="749">
        <v>850053</v>
      </c>
      <c r="I204" s="749">
        <v>162694</v>
      </c>
      <c r="J204" s="749" t="s">
        <v>957</v>
      </c>
      <c r="K204" s="749" t="s">
        <v>958</v>
      </c>
      <c r="L204" s="752">
        <v>56.56</v>
      </c>
      <c r="M204" s="752">
        <v>1</v>
      </c>
      <c r="N204" s="753">
        <v>56.56</v>
      </c>
    </row>
    <row r="205" spans="1:14" ht="14.45" customHeight="1" x14ac:dyDescent="0.2">
      <c r="A205" s="747" t="s">
        <v>592</v>
      </c>
      <c r="B205" s="748" t="s">
        <v>593</v>
      </c>
      <c r="C205" s="749" t="s">
        <v>608</v>
      </c>
      <c r="D205" s="750" t="s">
        <v>609</v>
      </c>
      <c r="E205" s="751">
        <v>50113001</v>
      </c>
      <c r="F205" s="750" t="s">
        <v>628</v>
      </c>
      <c r="G205" s="749" t="s">
        <v>629</v>
      </c>
      <c r="H205" s="749">
        <v>203055</v>
      </c>
      <c r="I205" s="749">
        <v>203055</v>
      </c>
      <c r="J205" s="749" t="s">
        <v>959</v>
      </c>
      <c r="K205" s="749" t="s">
        <v>960</v>
      </c>
      <c r="L205" s="752">
        <v>595.54000000000008</v>
      </c>
      <c r="M205" s="752">
        <v>1</v>
      </c>
      <c r="N205" s="753">
        <v>595.54000000000008</v>
      </c>
    </row>
    <row r="206" spans="1:14" ht="14.45" customHeight="1" x14ac:dyDescent="0.2">
      <c r="A206" s="747" t="s">
        <v>592</v>
      </c>
      <c r="B206" s="748" t="s">
        <v>593</v>
      </c>
      <c r="C206" s="749" t="s">
        <v>608</v>
      </c>
      <c r="D206" s="750" t="s">
        <v>609</v>
      </c>
      <c r="E206" s="751">
        <v>50113001</v>
      </c>
      <c r="F206" s="750" t="s">
        <v>628</v>
      </c>
      <c r="G206" s="749" t="s">
        <v>629</v>
      </c>
      <c r="H206" s="749">
        <v>214593</v>
      </c>
      <c r="I206" s="749">
        <v>214593</v>
      </c>
      <c r="J206" s="749" t="s">
        <v>961</v>
      </c>
      <c r="K206" s="749" t="s">
        <v>962</v>
      </c>
      <c r="L206" s="752">
        <v>56.1</v>
      </c>
      <c r="M206" s="752">
        <v>1</v>
      </c>
      <c r="N206" s="753">
        <v>56.1</v>
      </c>
    </row>
    <row r="207" spans="1:14" ht="14.45" customHeight="1" x14ac:dyDescent="0.2">
      <c r="A207" s="747" t="s">
        <v>592</v>
      </c>
      <c r="B207" s="748" t="s">
        <v>593</v>
      </c>
      <c r="C207" s="749" t="s">
        <v>608</v>
      </c>
      <c r="D207" s="750" t="s">
        <v>609</v>
      </c>
      <c r="E207" s="751">
        <v>50113001</v>
      </c>
      <c r="F207" s="750" t="s">
        <v>628</v>
      </c>
      <c r="G207" s="749" t="s">
        <v>629</v>
      </c>
      <c r="H207" s="749">
        <v>199680</v>
      </c>
      <c r="I207" s="749">
        <v>199680</v>
      </c>
      <c r="J207" s="749" t="s">
        <v>963</v>
      </c>
      <c r="K207" s="749" t="s">
        <v>964</v>
      </c>
      <c r="L207" s="752">
        <v>362.56999999999994</v>
      </c>
      <c r="M207" s="752">
        <v>1</v>
      </c>
      <c r="N207" s="753">
        <v>362.56999999999994</v>
      </c>
    </row>
    <row r="208" spans="1:14" ht="14.45" customHeight="1" x14ac:dyDescent="0.2">
      <c r="A208" s="747" t="s">
        <v>592</v>
      </c>
      <c r="B208" s="748" t="s">
        <v>593</v>
      </c>
      <c r="C208" s="749" t="s">
        <v>608</v>
      </c>
      <c r="D208" s="750" t="s">
        <v>609</v>
      </c>
      <c r="E208" s="751">
        <v>50113001</v>
      </c>
      <c r="F208" s="750" t="s">
        <v>628</v>
      </c>
      <c r="G208" s="749" t="s">
        <v>629</v>
      </c>
      <c r="H208" s="749">
        <v>192757</v>
      </c>
      <c r="I208" s="749">
        <v>92757</v>
      </c>
      <c r="J208" s="749" t="s">
        <v>965</v>
      </c>
      <c r="K208" s="749" t="s">
        <v>966</v>
      </c>
      <c r="L208" s="752">
        <v>74.295000000000016</v>
      </c>
      <c r="M208" s="752">
        <v>2</v>
      </c>
      <c r="N208" s="753">
        <v>148.59000000000003</v>
      </c>
    </row>
    <row r="209" spans="1:14" ht="14.45" customHeight="1" x14ac:dyDescent="0.2">
      <c r="A209" s="747" t="s">
        <v>592</v>
      </c>
      <c r="B209" s="748" t="s">
        <v>593</v>
      </c>
      <c r="C209" s="749" t="s">
        <v>608</v>
      </c>
      <c r="D209" s="750" t="s">
        <v>609</v>
      </c>
      <c r="E209" s="751">
        <v>50113001</v>
      </c>
      <c r="F209" s="750" t="s">
        <v>628</v>
      </c>
      <c r="G209" s="749" t="s">
        <v>629</v>
      </c>
      <c r="H209" s="749">
        <v>187076</v>
      </c>
      <c r="I209" s="749">
        <v>87076</v>
      </c>
      <c r="J209" s="749" t="s">
        <v>965</v>
      </c>
      <c r="K209" s="749" t="s">
        <v>967</v>
      </c>
      <c r="L209" s="752">
        <v>133.14015625000002</v>
      </c>
      <c r="M209" s="752">
        <v>32</v>
      </c>
      <c r="N209" s="753">
        <v>4260.4850000000006</v>
      </c>
    </row>
    <row r="210" spans="1:14" ht="14.45" customHeight="1" x14ac:dyDescent="0.2">
      <c r="A210" s="747" t="s">
        <v>592</v>
      </c>
      <c r="B210" s="748" t="s">
        <v>593</v>
      </c>
      <c r="C210" s="749" t="s">
        <v>608</v>
      </c>
      <c r="D210" s="750" t="s">
        <v>609</v>
      </c>
      <c r="E210" s="751">
        <v>50113001</v>
      </c>
      <c r="F210" s="750" t="s">
        <v>628</v>
      </c>
      <c r="G210" s="749" t="s">
        <v>629</v>
      </c>
      <c r="H210" s="749">
        <v>157586</v>
      </c>
      <c r="I210" s="749">
        <v>57586</v>
      </c>
      <c r="J210" s="749" t="s">
        <v>968</v>
      </c>
      <c r="K210" s="749" t="s">
        <v>969</v>
      </c>
      <c r="L210" s="752">
        <v>73.679999999999993</v>
      </c>
      <c r="M210" s="752">
        <v>6</v>
      </c>
      <c r="N210" s="753">
        <v>442.08</v>
      </c>
    </row>
    <row r="211" spans="1:14" ht="14.45" customHeight="1" x14ac:dyDescent="0.2">
      <c r="A211" s="747" t="s">
        <v>592</v>
      </c>
      <c r="B211" s="748" t="s">
        <v>593</v>
      </c>
      <c r="C211" s="749" t="s">
        <v>608</v>
      </c>
      <c r="D211" s="750" t="s">
        <v>609</v>
      </c>
      <c r="E211" s="751">
        <v>50113001</v>
      </c>
      <c r="F211" s="750" t="s">
        <v>628</v>
      </c>
      <c r="G211" s="749" t="s">
        <v>629</v>
      </c>
      <c r="H211" s="749">
        <v>846413</v>
      </c>
      <c r="I211" s="749">
        <v>57585</v>
      </c>
      <c r="J211" s="749" t="s">
        <v>970</v>
      </c>
      <c r="K211" s="749" t="s">
        <v>971</v>
      </c>
      <c r="L211" s="752">
        <v>133.22666666666669</v>
      </c>
      <c r="M211" s="752">
        <v>6</v>
      </c>
      <c r="N211" s="753">
        <v>799.36000000000013</v>
      </c>
    </row>
    <row r="212" spans="1:14" ht="14.45" customHeight="1" x14ac:dyDescent="0.2">
      <c r="A212" s="747" t="s">
        <v>592</v>
      </c>
      <c r="B212" s="748" t="s">
        <v>593</v>
      </c>
      <c r="C212" s="749" t="s">
        <v>608</v>
      </c>
      <c r="D212" s="750" t="s">
        <v>609</v>
      </c>
      <c r="E212" s="751">
        <v>50113001</v>
      </c>
      <c r="F212" s="750" t="s">
        <v>628</v>
      </c>
      <c r="G212" s="749" t="s">
        <v>629</v>
      </c>
      <c r="H212" s="749">
        <v>181293</v>
      </c>
      <c r="I212" s="749">
        <v>181293</v>
      </c>
      <c r="J212" s="749" t="s">
        <v>972</v>
      </c>
      <c r="K212" s="749" t="s">
        <v>973</v>
      </c>
      <c r="L212" s="752">
        <v>224.38</v>
      </c>
      <c r="M212" s="752">
        <v>1</v>
      </c>
      <c r="N212" s="753">
        <v>224.38</v>
      </c>
    </row>
    <row r="213" spans="1:14" ht="14.45" customHeight="1" x14ac:dyDescent="0.2">
      <c r="A213" s="747" t="s">
        <v>592</v>
      </c>
      <c r="B213" s="748" t="s">
        <v>593</v>
      </c>
      <c r="C213" s="749" t="s">
        <v>608</v>
      </c>
      <c r="D213" s="750" t="s">
        <v>609</v>
      </c>
      <c r="E213" s="751">
        <v>50113001</v>
      </c>
      <c r="F213" s="750" t="s">
        <v>628</v>
      </c>
      <c r="G213" s="749" t="s">
        <v>629</v>
      </c>
      <c r="H213" s="749">
        <v>848560</v>
      </c>
      <c r="I213" s="749">
        <v>125752</v>
      </c>
      <c r="J213" s="749" t="s">
        <v>974</v>
      </c>
      <c r="K213" s="749" t="s">
        <v>975</v>
      </c>
      <c r="L213" s="752">
        <v>223.215</v>
      </c>
      <c r="M213" s="752">
        <v>6</v>
      </c>
      <c r="N213" s="753">
        <v>1339.29</v>
      </c>
    </row>
    <row r="214" spans="1:14" ht="14.45" customHeight="1" x14ac:dyDescent="0.2">
      <c r="A214" s="747" t="s">
        <v>592</v>
      </c>
      <c r="B214" s="748" t="s">
        <v>593</v>
      </c>
      <c r="C214" s="749" t="s">
        <v>608</v>
      </c>
      <c r="D214" s="750" t="s">
        <v>609</v>
      </c>
      <c r="E214" s="751">
        <v>50113001</v>
      </c>
      <c r="F214" s="750" t="s">
        <v>628</v>
      </c>
      <c r="G214" s="749" t="s">
        <v>655</v>
      </c>
      <c r="H214" s="749">
        <v>12670</v>
      </c>
      <c r="I214" s="749">
        <v>12670</v>
      </c>
      <c r="J214" s="749" t="s">
        <v>976</v>
      </c>
      <c r="K214" s="749" t="s">
        <v>977</v>
      </c>
      <c r="L214" s="752">
        <v>158.39988323319011</v>
      </c>
      <c r="M214" s="752">
        <v>46.430439200000002</v>
      </c>
      <c r="N214" s="753">
        <v>7354.5761477457327</v>
      </c>
    </row>
    <row r="215" spans="1:14" ht="14.45" customHeight="1" x14ac:dyDescent="0.2">
      <c r="A215" s="747" t="s">
        <v>592</v>
      </c>
      <c r="B215" s="748" t="s">
        <v>593</v>
      </c>
      <c r="C215" s="749" t="s">
        <v>608</v>
      </c>
      <c r="D215" s="750" t="s">
        <v>609</v>
      </c>
      <c r="E215" s="751">
        <v>50113001</v>
      </c>
      <c r="F215" s="750" t="s">
        <v>628</v>
      </c>
      <c r="G215" s="749" t="s">
        <v>655</v>
      </c>
      <c r="H215" s="749">
        <v>112669</v>
      </c>
      <c r="I215" s="749">
        <v>12669</v>
      </c>
      <c r="J215" s="749" t="s">
        <v>976</v>
      </c>
      <c r="K215" s="749" t="s">
        <v>978</v>
      </c>
      <c r="L215" s="752">
        <v>104.5001520303405</v>
      </c>
      <c r="M215" s="752">
        <v>26.089525099999999</v>
      </c>
      <c r="N215" s="753">
        <v>2726.3593393493843</v>
      </c>
    </row>
    <row r="216" spans="1:14" ht="14.45" customHeight="1" x14ac:dyDescent="0.2">
      <c r="A216" s="747" t="s">
        <v>592</v>
      </c>
      <c r="B216" s="748" t="s">
        <v>593</v>
      </c>
      <c r="C216" s="749" t="s">
        <v>608</v>
      </c>
      <c r="D216" s="750" t="s">
        <v>609</v>
      </c>
      <c r="E216" s="751">
        <v>50113001</v>
      </c>
      <c r="F216" s="750" t="s">
        <v>628</v>
      </c>
      <c r="G216" s="749" t="s">
        <v>655</v>
      </c>
      <c r="H216" s="749">
        <v>112671</v>
      </c>
      <c r="I216" s="749">
        <v>12671</v>
      </c>
      <c r="J216" s="749" t="s">
        <v>976</v>
      </c>
      <c r="K216" s="749" t="s">
        <v>979</v>
      </c>
      <c r="L216" s="752">
        <v>324.49992805889019</v>
      </c>
      <c r="M216" s="752">
        <v>20.218000000000007</v>
      </c>
      <c r="N216" s="753">
        <v>6560.7395454946436</v>
      </c>
    </row>
    <row r="217" spans="1:14" ht="14.45" customHeight="1" x14ac:dyDescent="0.2">
      <c r="A217" s="747" t="s">
        <v>592</v>
      </c>
      <c r="B217" s="748" t="s">
        <v>593</v>
      </c>
      <c r="C217" s="749" t="s">
        <v>608</v>
      </c>
      <c r="D217" s="750" t="s">
        <v>609</v>
      </c>
      <c r="E217" s="751">
        <v>50113001</v>
      </c>
      <c r="F217" s="750" t="s">
        <v>628</v>
      </c>
      <c r="G217" s="749" t="s">
        <v>655</v>
      </c>
      <c r="H217" s="749">
        <v>169189</v>
      </c>
      <c r="I217" s="749">
        <v>69189</v>
      </c>
      <c r="J217" s="749" t="s">
        <v>980</v>
      </c>
      <c r="K217" s="749" t="s">
        <v>981</v>
      </c>
      <c r="L217" s="752">
        <v>61.11</v>
      </c>
      <c r="M217" s="752">
        <v>2</v>
      </c>
      <c r="N217" s="753">
        <v>122.22</v>
      </c>
    </row>
    <row r="218" spans="1:14" ht="14.45" customHeight="1" x14ac:dyDescent="0.2">
      <c r="A218" s="747" t="s">
        <v>592</v>
      </c>
      <c r="B218" s="748" t="s">
        <v>593</v>
      </c>
      <c r="C218" s="749" t="s">
        <v>608</v>
      </c>
      <c r="D218" s="750" t="s">
        <v>609</v>
      </c>
      <c r="E218" s="751">
        <v>50113001</v>
      </c>
      <c r="F218" s="750" t="s">
        <v>628</v>
      </c>
      <c r="G218" s="749" t="s">
        <v>629</v>
      </c>
      <c r="H218" s="749">
        <v>142613</v>
      </c>
      <c r="I218" s="749">
        <v>42613</v>
      </c>
      <c r="J218" s="749" t="s">
        <v>982</v>
      </c>
      <c r="K218" s="749" t="s">
        <v>983</v>
      </c>
      <c r="L218" s="752">
        <v>134.62</v>
      </c>
      <c r="M218" s="752">
        <v>4</v>
      </c>
      <c r="N218" s="753">
        <v>538.48</v>
      </c>
    </row>
    <row r="219" spans="1:14" ht="14.45" customHeight="1" x14ac:dyDescent="0.2">
      <c r="A219" s="747" t="s">
        <v>592</v>
      </c>
      <c r="B219" s="748" t="s">
        <v>593</v>
      </c>
      <c r="C219" s="749" t="s">
        <v>608</v>
      </c>
      <c r="D219" s="750" t="s">
        <v>609</v>
      </c>
      <c r="E219" s="751">
        <v>50113001</v>
      </c>
      <c r="F219" s="750" t="s">
        <v>628</v>
      </c>
      <c r="G219" s="749" t="s">
        <v>629</v>
      </c>
      <c r="H219" s="749">
        <v>149990</v>
      </c>
      <c r="I219" s="749">
        <v>49990</v>
      </c>
      <c r="J219" s="749" t="s">
        <v>982</v>
      </c>
      <c r="K219" s="749" t="s">
        <v>984</v>
      </c>
      <c r="L219" s="752">
        <v>121.77000000000001</v>
      </c>
      <c r="M219" s="752">
        <v>9</v>
      </c>
      <c r="N219" s="753">
        <v>1095.93</v>
      </c>
    </row>
    <row r="220" spans="1:14" ht="14.45" customHeight="1" x14ac:dyDescent="0.2">
      <c r="A220" s="747" t="s">
        <v>592</v>
      </c>
      <c r="B220" s="748" t="s">
        <v>593</v>
      </c>
      <c r="C220" s="749" t="s">
        <v>608</v>
      </c>
      <c r="D220" s="750" t="s">
        <v>609</v>
      </c>
      <c r="E220" s="751">
        <v>50113001</v>
      </c>
      <c r="F220" s="750" t="s">
        <v>628</v>
      </c>
      <c r="G220" s="749" t="s">
        <v>629</v>
      </c>
      <c r="H220" s="749">
        <v>116465</v>
      </c>
      <c r="I220" s="749">
        <v>16465</v>
      </c>
      <c r="J220" s="749" t="s">
        <v>985</v>
      </c>
      <c r="K220" s="749" t="s">
        <v>986</v>
      </c>
      <c r="L220" s="752">
        <v>125.82000000000002</v>
      </c>
      <c r="M220" s="752">
        <v>1</v>
      </c>
      <c r="N220" s="753">
        <v>125.82000000000002</v>
      </c>
    </row>
    <row r="221" spans="1:14" ht="14.45" customHeight="1" x14ac:dyDescent="0.2">
      <c r="A221" s="747" t="s">
        <v>592</v>
      </c>
      <c r="B221" s="748" t="s">
        <v>593</v>
      </c>
      <c r="C221" s="749" t="s">
        <v>608</v>
      </c>
      <c r="D221" s="750" t="s">
        <v>609</v>
      </c>
      <c r="E221" s="751">
        <v>50113001</v>
      </c>
      <c r="F221" s="750" t="s">
        <v>628</v>
      </c>
      <c r="G221" s="749" t="s">
        <v>629</v>
      </c>
      <c r="H221" s="749">
        <v>214595</v>
      </c>
      <c r="I221" s="749">
        <v>214595</v>
      </c>
      <c r="J221" s="749" t="s">
        <v>987</v>
      </c>
      <c r="K221" s="749" t="s">
        <v>988</v>
      </c>
      <c r="L221" s="752">
        <v>126.11777777777777</v>
      </c>
      <c r="M221" s="752">
        <v>9</v>
      </c>
      <c r="N221" s="753">
        <v>1135.06</v>
      </c>
    </row>
    <row r="222" spans="1:14" ht="14.45" customHeight="1" x14ac:dyDescent="0.2">
      <c r="A222" s="747" t="s">
        <v>592</v>
      </c>
      <c r="B222" s="748" t="s">
        <v>593</v>
      </c>
      <c r="C222" s="749" t="s">
        <v>608</v>
      </c>
      <c r="D222" s="750" t="s">
        <v>609</v>
      </c>
      <c r="E222" s="751">
        <v>50113001</v>
      </c>
      <c r="F222" s="750" t="s">
        <v>628</v>
      </c>
      <c r="G222" s="749" t="s">
        <v>629</v>
      </c>
      <c r="H222" s="749">
        <v>214596</v>
      </c>
      <c r="I222" s="749">
        <v>214596</v>
      </c>
      <c r="J222" s="749" t="s">
        <v>989</v>
      </c>
      <c r="K222" s="749" t="s">
        <v>990</v>
      </c>
      <c r="L222" s="752">
        <v>86.294999999999987</v>
      </c>
      <c r="M222" s="752">
        <v>8</v>
      </c>
      <c r="N222" s="753">
        <v>690.3599999999999</v>
      </c>
    </row>
    <row r="223" spans="1:14" ht="14.45" customHeight="1" x14ac:dyDescent="0.2">
      <c r="A223" s="747" t="s">
        <v>592</v>
      </c>
      <c r="B223" s="748" t="s">
        <v>593</v>
      </c>
      <c r="C223" s="749" t="s">
        <v>608</v>
      </c>
      <c r="D223" s="750" t="s">
        <v>609</v>
      </c>
      <c r="E223" s="751">
        <v>50113001</v>
      </c>
      <c r="F223" s="750" t="s">
        <v>628</v>
      </c>
      <c r="G223" s="749" t="s">
        <v>629</v>
      </c>
      <c r="H223" s="749">
        <v>125489</v>
      </c>
      <c r="I223" s="749">
        <v>25489</v>
      </c>
      <c r="J223" s="749" t="s">
        <v>991</v>
      </c>
      <c r="K223" s="749" t="s">
        <v>992</v>
      </c>
      <c r="L223" s="752">
        <v>4567.84</v>
      </c>
      <c r="M223" s="752">
        <v>1</v>
      </c>
      <c r="N223" s="753">
        <v>4567.84</v>
      </c>
    </row>
    <row r="224" spans="1:14" ht="14.45" customHeight="1" x14ac:dyDescent="0.2">
      <c r="A224" s="747" t="s">
        <v>592</v>
      </c>
      <c r="B224" s="748" t="s">
        <v>593</v>
      </c>
      <c r="C224" s="749" t="s">
        <v>608</v>
      </c>
      <c r="D224" s="750" t="s">
        <v>609</v>
      </c>
      <c r="E224" s="751">
        <v>50113001</v>
      </c>
      <c r="F224" s="750" t="s">
        <v>628</v>
      </c>
      <c r="G224" s="749" t="s">
        <v>629</v>
      </c>
      <c r="H224" s="749">
        <v>173500</v>
      </c>
      <c r="I224" s="749">
        <v>173500</v>
      </c>
      <c r="J224" s="749" t="s">
        <v>993</v>
      </c>
      <c r="K224" s="749" t="s">
        <v>994</v>
      </c>
      <c r="L224" s="752">
        <v>135.65000000000003</v>
      </c>
      <c r="M224" s="752">
        <v>1</v>
      </c>
      <c r="N224" s="753">
        <v>135.65000000000003</v>
      </c>
    </row>
    <row r="225" spans="1:14" ht="14.45" customHeight="1" x14ac:dyDescent="0.2">
      <c r="A225" s="747" t="s">
        <v>592</v>
      </c>
      <c r="B225" s="748" t="s">
        <v>593</v>
      </c>
      <c r="C225" s="749" t="s">
        <v>608</v>
      </c>
      <c r="D225" s="750" t="s">
        <v>609</v>
      </c>
      <c r="E225" s="751">
        <v>50113001</v>
      </c>
      <c r="F225" s="750" t="s">
        <v>628</v>
      </c>
      <c r="G225" s="749" t="s">
        <v>629</v>
      </c>
      <c r="H225" s="749">
        <v>173498</v>
      </c>
      <c r="I225" s="749">
        <v>173498</v>
      </c>
      <c r="J225" s="749" t="s">
        <v>993</v>
      </c>
      <c r="K225" s="749" t="s">
        <v>995</v>
      </c>
      <c r="L225" s="752">
        <v>212.41000000000005</v>
      </c>
      <c r="M225" s="752">
        <v>1</v>
      </c>
      <c r="N225" s="753">
        <v>212.41000000000005</v>
      </c>
    </row>
    <row r="226" spans="1:14" ht="14.45" customHeight="1" x14ac:dyDescent="0.2">
      <c r="A226" s="747" t="s">
        <v>592</v>
      </c>
      <c r="B226" s="748" t="s">
        <v>593</v>
      </c>
      <c r="C226" s="749" t="s">
        <v>608</v>
      </c>
      <c r="D226" s="750" t="s">
        <v>609</v>
      </c>
      <c r="E226" s="751">
        <v>50113001</v>
      </c>
      <c r="F226" s="750" t="s">
        <v>628</v>
      </c>
      <c r="G226" s="749" t="s">
        <v>655</v>
      </c>
      <c r="H226" s="749">
        <v>848610</v>
      </c>
      <c r="I226" s="749">
        <v>122572</v>
      </c>
      <c r="J226" s="749" t="s">
        <v>996</v>
      </c>
      <c r="K226" s="749" t="s">
        <v>997</v>
      </c>
      <c r="L226" s="752">
        <v>1610.3859999999997</v>
      </c>
      <c r="M226" s="752">
        <v>20</v>
      </c>
      <c r="N226" s="753">
        <v>32207.719999999994</v>
      </c>
    </row>
    <row r="227" spans="1:14" ht="14.45" customHeight="1" x14ac:dyDescent="0.2">
      <c r="A227" s="747" t="s">
        <v>592</v>
      </c>
      <c r="B227" s="748" t="s">
        <v>593</v>
      </c>
      <c r="C227" s="749" t="s">
        <v>608</v>
      </c>
      <c r="D227" s="750" t="s">
        <v>609</v>
      </c>
      <c r="E227" s="751">
        <v>50113001</v>
      </c>
      <c r="F227" s="750" t="s">
        <v>628</v>
      </c>
      <c r="G227" s="749" t="s">
        <v>655</v>
      </c>
      <c r="H227" s="749">
        <v>848697</v>
      </c>
      <c r="I227" s="749">
        <v>122593</v>
      </c>
      <c r="J227" s="749" t="s">
        <v>998</v>
      </c>
      <c r="K227" s="749" t="s">
        <v>999</v>
      </c>
      <c r="L227" s="752">
        <v>369.13925925925935</v>
      </c>
      <c r="M227" s="752">
        <v>27</v>
      </c>
      <c r="N227" s="753">
        <v>9966.760000000002</v>
      </c>
    </row>
    <row r="228" spans="1:14" ht="14.45" customHeight="1" x14ac:dyDescent="0.2">
      <c r="A228" s="747" t="s">
        <v>592</v>
      </c>
      <c r="B228" s="748" t="s">
        <v>593</v>
      </c>
      <c r="C228" s="749" t="s">
        <v>608</v>
      </c>
      <c r="D228" s="750" t="s">
        <v>609</v>
      </c>
      <c r="E228" s="751">
        <v>50113001</v>
      </c>
      <c r="F228" s="750" t="s">
        <v>628</v>
      </c>
      <c r="G228" s="749" t="s">
        <v>655</v>
      </c>
      <c r="H228" s="749">
        <v>848612</v>
      </c>
      <c r="I228" s="749">
        <v>122600</v>
      </c>
      <c r="J228" s="749" t="s">
        <v>1000</v>
      </c>
      <c r="K228" s="749" t="s">
        <v>1001</v>
      </c>
      <c r="L228" s="752">
        <v>774.17620689655178</v>
      </c>
      <c r="M228" s="752">
        <v>29</v>
      </c>
      <c r="N228" s="753">
        <v>22451.11</v>
      </c>
    </row>
    <row r="229" spans="1:14" ht="14.45" customHeight="1" x14ac:dyDescent="0.2">
      <c r="A229" s="747" t="s">
        <v>592</v>
      </c>
      <c r="B229" s="748" t="s">
        <v>593</v>
      </c>
      <c r="C229" s="749" t="s">
        <v>608</v>
      </c>
      <c r="D229" s="750" t="s">
        <v>609</v>
      </c>
      <c r="E229" s="751">
        <v>50113001</v>
      </c>
      <c r="F229" s="750" t="s">
        <v>628</v>
      </c>
      <c r="G229" s="749" t="s">
        <v>655</v>
      </c>
      <c r="H229" s="749">
        <v>848611</v>
      </c>
      <c r="I229" s="749">
        <v>122580</v>
      </c>
      <c r="J229" s="749" t="s">
        <v>1002</v>
      </c>
      <c r="K229" s="749" t="s">
        <v>1003</v>
      </c>
      <c r="L229" s="752">
        <v>1187.7124999999999</v>
      </c>
      <c r="M229" s="752">
        <v>12</v>
      </c>
      <c r="N229" s="753">
        <v>14252.55</v>
      </c>
    </row>
    <row r="230" spans="1:14" ht="14.45" customHeight="1" x14ac:dyDescent="0.2">
      <c r="A230" s="747" t="s">
        <v>592</v>
      </c>
      <c r="B230" s="748" t="s">
        <v>593</v>
      </c>
      <c r="C230" s="749" t="s">
        <v>608</v>
      </c>
      <c r="D230" s="750" t="s">
        <v>609</v>
      </c>
      <c r="E230" s="751">
        <v>50113001</v>
      </c>
      <c r="F230" s="750" t="s">
        <v>628</v>
      </c>
      <c r="G230" s="749" t="s">
        <v>594</v>
      </c>
      <c r="H230" s="749">
        <v>115777</v>
      </c>
      <c r="I230" s="749">
        <v>115777</v>
      </c>
      <c r="J230" s="749" t="s">
        <v>1004</v>
      </c>
      <c r="K230" s="749" t="s">
        <v>594</v>
      </c>
      <c r="L230" s="752">
        <v>195.20232558139537</v>
      </c>
      <c r="M230" s="752">
        <v>43</v>
      </c>
      <c r="N230" s="753">
        <v>8393.7000000000007</v>
      </c>
    </row>
    <row r="231" spans="1:14" ht="14.45" customHeight="1" x14ac:dyDescent="0.2">
      <c r="A231" s="747" t="s">
        <v>592</v>
      </c>
      <c r="B231" s="748" t="s">
        <v>593</v>
      </c>
      <c r="C231" s="749" t="s">
        <v>608</v>
      </c>
      <c r="D231" s="750" t="s">
        <v>609</v>
      </c>
      <c r="E231" s="751">
        <v>50113001</v>
      </c>
      <c r="F231" s="750" t="s">
        <v>628</v>
      </c>
      <c r="G231" s="749" t="s">
        <v>655</v>
      </c>
      <c r="H231" s="749">
        <v>153639</v>
      </c>
      <c r="I231" s="749">
        <v>53639</v>
      </c>
      <c r="J231" s="749" t="s">
        <v>1005</v>
      </c>
      <c r="K231" s="749" t="s">
        <v>1006</v>
      </c>
      <c r="L231" s="752">
        <v>80.909999999999982</v>
      </c>
      <c r="M231" s="752">
        <v>1</v>
      </c>
      <c r="N231" s="753">
        <v>80.909999999999982</v>
      </c>
    </row>
    <row r="232" spans="1:14" ht="14.45" customHeight="1" x14ac:dyDescent="0.2">
      <c r="A232" s="747" t="s">
        <v>592</v>
      </c>
      <c r="B232" s="748" t="s">
        <v>593</v>
      </c>
      <c r="C232" s="749" t="s">
        <v>608</v>
      </c>
      <c r="D232" s="750" t="s">
        <v>609</v>
      </c>
      <c r="E232" s="751">
        <v>50113001</v>
      </c>
      <c r="F232" s="750" t="s">
        <v>628</v>
      </c>
      <c r="G232" s="749" t="s">
        <v>629</v>
      </c>
      <c r="H232" s="749">
        <v>229132</v>
      </c>
      <c r="I232" s="749">
        <v>229132</v>
      </c>
      <c r="J232" s="749" t="s">
        <v>1007</v>
      </c>
      <c r="K232" s="749" t="s">
        <v>1008</v>
      </c>
      <c r="L232" s="752">
        <v>88.61888888888889</v>
      </c>
      <c r="M232" s="752">
        <v>9</v>
      </c>
      <c r="N232" s="753">
        <v>797.57</v>
      </c>
    </row>
    <row r="233" spans="1:14" ht="14.45" customHeight="1" x14ac:dyDescent="0.2">
      <c r="A233" s="747" t="s">
        <v>592</v>
      </c>
      <c r="B233" s="748" t="s">
        <v>593</v>
      </c>
      <c r="C233" s="749" t="s">
        <v>608</v>
      </c>
      <c r="D233" s="750" t="s">
        <v>609</v>
      </c>
      <c r="E233" s="751">
        <v>50113001</v>
      </c>
      <c r="F233" s="750" t="s">
        <v>628</v>
      </c>
      <c r="G233" s="749" t="s">
        <v>629</v>
      </c>
      <c r="H233" s="749">
        <v>989676</v>
      </c>
      <c r="I233" s="749">
        <v>126913</v>
      </c>
      <c r="J233" s="749" t="s">
        <v>1009</v>
      </c>
      <c r="K233" s="749" t="s">
        <v>1010</v>
      </c>
      <c r="L233" s="752">
        <v>155.00767667275841</v>
      </c>
      <c r="M233" s="752">
        <v>366.23235339999974</v>
      </c>
      <c r="N233" s="753">
        <v>56768.826222930547</v>
      </c>
    </row>
    <row r="234" spans="1:14" ht="14.45" customHeight="1" x14ac:dyDescent="0.2">
      <c r="A234" s="747" t="s">
        <v>592</v>
      </c>
      <c r="B234" s="748" t="s">
        <v>593</v>
      </c>
      <c r="C234" s="749" t="s">
        <v>608</v>
      </c>
      <c r="D234" s="750" t="s">
        <v>609</v>
      </c>
      <c r="E234" s="751">
        <v>50113001</v>
      </c>
      <c r="F234" s="750" t="s">
        <v>628</v>
      </c>
      <c r="G234" s="749" t="s">
        <v>655</v>
      </c>
      <c r="H234" s="749">
        <v>114439</v>
      </c>
      <c r="I234" s="749">
        <v>14439</v>
      </c>
      <c r="J234" s="749" t="s">
        <v>1011</v>
      </c>
      <c r="K234" s="749" t="s">
        <v>1012</v>
      </c>
      <c r="L234" s="752">
        <v>74.470000000000013</v>
      </c>
      <c r="M234" s="752">
        <v>7</v>
      </c>
      <c r="N234" s="753">
        <v>521.29000000000008</v>
      </c>
    </row>
    <row r="235" spans="1:14" ht="14.45" customHeight="1" x14ac:dyDescent="0.2">
      <c r="A235" s="747" t="s">
        <v>592</v>
      </c>
      <c r="B235" s="748" t="s">
        <v>593</v>
      </c>
      <c r="C235" s="749" t="s">
        <v>608</v>
      </c>
      <c r="D235" s="750" t="s">
        <v>609</v>
      </c>
      <c r="E235" s="751">
        <v>50113001</v>
      </c>
      <c r="F235" s="750" t="s">
        <v>628</v>
      </c>
      <c r="G235" s="749" t="s">
        <v>655</v>
      </c>
      <c r="H235" s="749">
        <v>149195</v>
      </c>
      <c r="I235" s="749">
        <v>49195</v>
      </c>
      <c r="J235" s="749" t="s">
        <v>1011</v>
      </c>
      <c r="K235" s="749" t="s">
        <v>1013</v>
      </c>
      <c r="L235" s="752">
        <v>225.13000000000002</v>
      </c>
      <c r="M235" s="752">
        <v>7</v>
      </c>
      <c r="N235" s="753">
        <v>1575.91</v>
      </c>
    </row>
    <row r="236" spans="1:14" ht="14.45" customHeight="1" x14ac:dyDescent="0.2">
      <c r="A236" s="747" t="s">
        <v>592</v>
      </c>
      <c r="B236" s="748" t="s">
        <v>593</v>
      </c>
      <c r="C236" s="749" t="s">
        <v>608</v>
      </c>
      <c r="D236" s="750" t="s">
        <v>609</v>
      </c>
      <c r="E236" s="751">
        <v>50113001</v>
      </c>
      <c r="F236" s="750" t="s">
        <v>628</v>
      </c>
      <c r="G236" s="749" t="s">
        <v>629</v>
      </c>
      <c r="H236" s="749">
        <v>152334</v>
      </c>
      <c r="I236" s="749">
        <v>52334</v>
      </c>
      <c r="J236" s="749" t="s">
        <v>1014</v>
      </c>
      <c r="K236" s="749" t="s">
        <v>1015</v>
      </c>
      <c r="L236" s="752">
        <v>197.71392156862751</v>
      </c>
      <c r="M236" s="752">
        <v>51</v>
      </c>
      <c r="N236" s="753">
        <v>10083.410000000003</v>
      </c>
    </row>
    <row r="237" spans="1:14" ht="14.45" customHeight="1" x14ac:dyDescent="0.2">
      <c r="A237" s="747" t="s">
        <v>592</v>
      </c>
      <c r="B237" s="748" t="s">
        <v>593</v>
      </c>
      <c r="C237" s="749" t="s">
        <v>608</v>
      </c>
      <c r="D237" s="750" t="s">
        <v>609</v>
      </c>
      <c r="E237" s="751">
        <v>50113001</v>
      </c>
      <c r="F237" s="750" t="s">
        <v>628</v>
      </c>
      <c r="G237" s="749" t="s">
        <v>629</v>
      </c>
      <c r="H237" s="749">
        <v>158827</v>
      </c>
      <c r="I237" s="749">
        <v>58827</v>
      </c>
      <c r="J237" s="749" t="s">
        <v>1016</v>
      </c>
      <c r="K237" s="749" t="s">
        <v>1017</v>
      </c>
      <c r="L237" s="752">
        <v>162.44499999999999</v>
      </c>
      <c r="M237" s="752">
        <v>4</v>
      </c>
      <c r="N237" s="753">
        <v>649.78</v>
      </c>
    </row>
    <row r="238" spans="1:14" ht="14.45" customHeight="1" x14ac:dyDescent="0.2">
      <c r="A238" s="747" t="s">
        <v>592</v>
      </c>
      <c r="B238" s="748" t="s">
        <v>593</v>
      </c>
      <c r="C238" s="749" t="s">
        <v>608</v>
      </c>
      <c r="D238" s="750" t="s">
        <v>609</v>
      </c>
      <c r="E238" s="751">
        <v>50113001</v>
      </c>
      <c r="F238" s="750" t="s">
        <v>628</v>
      </c>
      <c r="G238" s="749" t="s">
        <v>655</v>
      </c>
      <c r="H238" s="749">
        <v>213477</v>
      </c>
      <c r="I238" s="749">
        <v>213477</v>
      </c>
      <c r="J238" s="749" t="s">
        <v>1018</v>
      </c>
      <c r="K238" s="749" t="s">
        <v>1019</v>
      </c>
      <c r="L238" s="752">
        <v>3300</v>
      </c>
      <c r="M238" s="752">
        <v>15</v>
      </c>
      <c r="N238" s="753">
        <v>49500</v>
      </c>
    </row>
    <row r="239" spans="1:14" ht="14.45" customHeight="1" x14ac:dyDescent="0.2">
      <c r="A239" s="747" t="s">
        <v>592</v>
      </c>
      <c r="B239" s="748" t="s">
        <v>593</v>
      </c>
      <c r="C239" s="749" t="s">
        <v>608</v>
      </c>
      <c r="D239" s="750" t="s">
        <v>609</v>
      </c>
      <c r="E239" s="751">
        <v>50113001</v>
      </c>
      <c r="F239" s="750" t="s">
        <v>628</v>
      </c>
      <c r="G239" s="749" t="s">
        <v>655</v>
      </c>
      <c r="H239" s="749">
        <v>213489</v>
      </c>
      <c r="I239" s="749">
        <v>213489</v>
      </c>
      <c r="J239" s="749" t="s">
        <v>1020</v>
      </c>
      <c r="K239" s="749" t="s">
        <v>1021</v>
      </c>
      <c r="L239" s="752">
        <v>630.66</v>
      </c>
      <c r="M239" s="752">
        <v>2</v>
      </c>
      <c r="N239" s="753">
        <v>1261.32</v>
      </c>
    </row>
    <row r="240" spans="1:14" ht="14.45" customHeight="1" x14ac:dyDescent="0.2">
      <c r="A240" s="747" t="s">
        <v>592</v>
      </c>
      <c r="B240" s="748" t="s">
        <v>593</v>
      </c>
      <c r="C240" s="749" t="s">
        <v>608</v>
      </c>
      <c r="D240" s="750" t="s">
        <v>609</v>
      </c>
      <c r="E240" s="751">
        <v>50113001</v>
      </c>
      <c r="F240" s="750" t="s">
        <v>628</v>
      </c>
      <c r="G240" s="749" t="s">
        <v>655</v>
      </c>
      <c r="H240" s="749">
        <v>213490</v>
      </c>
      <c r="I240" s="749">
        <v>213490</v>
      </c>
      <c r="J240" s="749" t="s">
        <v>1020</v>
      </c>
      <c r="K240" s="749" t="s">
        <v>1022</v>
      </c>
      <c r="L240" s="752">
        <v>913.65</v>
      </c>
      <c r="M240" s="752">
        <v>1</v>
      </c>
      <c r="N240" s="753">
        <v>913.65</v>
      </c>
    </row>
    <row r="241" spans="1:14" ht="14.45" customHeight="1" x14ac:dyDescent="0.2">
      <c r="A241" s="747" t="s">
        <v>592</v>
      </c>
      <c r="B241" s="748" t="s">
        <v>593</v>
      </c>
      <c r="C241" s="749" t="s">
        <v>608</v>
      </c>
      <c r="D241" s="750" t="s">
        <v>609</v>
      </c>
      <c r="E241" s="751">
        <v>50113001</v>
      </c>
      <c r="F241" s="750" t="s">
        <v>628</v>
      </c>
      <c r="G241" s="749" t="s">
        <v>655</v>
      </c>
      <c r="H241" s="749">
        <v>213484</v>
      </c>
      <c r="I241" s="749">
        <v>213484</v>
      </c>
      <c r="J241" s="749" t="s">
        <v>1023</v>
      </c>
      <c r="K241" s="749" t="s">
        <v>1022</v>
      </c>
      <c r="L241" s="752">
        <v>1895.77</v>
      </c>
      <c r="M241" s="752">
        <v>2</v>
      </c>
      <c r="N241" s="753">
        <v>3791.54</v>
      </c>
    </row>
    <row r="242" spans="1:14" ht="14.45" customHeight="1" x14ac:dyDescent="0.2">
      <c r="A242" s="747" t="s">
        <v>592</v>
      </c>
      <c r="B242" s="748" t="s">
        <v>593</v>
      </c>
      <c r="C242" s="749" t="s">
        <v>608</v>
      </c>
      <c r="D242" s="750" t="s">
        <v>609</v>
      </c>
      <c r="E242" s="751">
        <v>50113001</v>
      </c>
      <c r="F242" s="750" t="s">
        <v>628</v>
      </c>
      <c r="G242" s="749" t="s">
        <v>655</v>
      </c>
      <c r="H242" s="749">
        <v>213482</v>
      </c>
      <c r="I242" s="749">
        <v>213482</v>
      </c>
      <c r="J242" s="749" t="s">
        <v>1023</v>
      </c>
      <c r="K242" s="749" t="s">
        <v>1024</v>
      </c>
      <c r="L242" s="752">
        <v>1501.0200000000002</v>
      </c>
      <c r="M242" s="752">
        <v>9</v>
      </c>
      <c r="N242" s="753">
        <v>13509.180000000002</v>
      </c>
    </row>
    <row r="243" spans="1:14" ht="14.45" customHeight="1" x14ac:dyDescent="0.2">
      <c r="A243" s="747" t="s">
        <v>592</v>
      </c>
      <c r="B243" s="748" t="s">
        <v>593</v>
      </c>
      <c r="C243" s="749" t="s">
        <v>608</v>
      </c>
      <c r="D243" s="750" t="s">
        <v>609</v>
      </c>
      <c r="E243" s="751">
        <v>50113001</v>
      </c>
      <c r="F243" s="750" t="s">
        <v>628</v>
      </c>
      <c r="G243" s="749" t="s">
        <v>655</v>
      </c>
      <c r="H243" s="749">
        <v>213480</v>
      </c>
      <c r="I243" s="749">
        <v>213480</v>
      </c>
      <c r="J243" s="749" t="s">
        <v>1023</v>
      </c>
      <c r="K243" s="749" t="s">
        <v>1021</v>
      </c>
      <c r="L243" s="752">
        <v>1106.26</v>
      </c>
      <c r="M243" s="752">
        <v>10</v>
      </c>
      <c r="N243" s="753">
        <v>11062.6</v>
      </c>
    </row>
    <row r="244" spans="1:14" ht="14.45" customHeight="1" x14ac:dyDescent="0.2">
      <c r="A244" s="747" t="s">
        <v>592</v>
      </c>
      <c r="B244" s="748" t="s">
        <v>593</v>
      </c>
      <c r="C244" s="749" t="s">
        <v>608</v>
      </c>
      <c r="D244" s="750" t="s">
        <v>609</v>
      </c>
      <c r="E244" s="751">
        <v>50113001</v>
      </c>
      <c r="F244" s="750" t="s">
        <v>628</v>
      </c>
      <c r="G244" s="749" t="s">
        <v>655</v>
      </c>
      <c r="H244" s="749">
        <v>156808</v>
      </c>
      <c r="I244" s="749">
        <v>56808</v>
      </c>
      <c r="J244" s="749" t="s">
        <v>1025</v>
      </c>
      <c r="K244" s="749" t="s">
        <v>1026</v>
      </c>
      <c r="L244" s="752">
        <v>92.77000000000001</v>
      </c>
      <c r="M244" s="752">
        <v>1</v>
      </c>
      <c r="N244" s="753">
        <v>92.77000000000001</v>
      </c>
    </row>
    <row r="245" spans="1:14" ht="14.45" customHeight="1" x14ac:dyDescent="0.2">
      <c r="A245" s="747" t="s">
        <v>592</v>
      </c>
      <c r="B245" s="748" t="s">
        <v>593</v>
      </c>
      <c r="C245" s="749" t="s">
        <v>608</v>
      </c>
      <c r="D245" s="750" t="s">
        <v>609</v>
      </c>
      <c r="E245" s="751">
        <v>50113001</v>
      </c>
      <c r="F245" s="750" t="s">
        <v>628</v>
      </c>
      <c r="G245" s="749" t="s">
        <v>655</v>
      </c>
      <c r="H245" s="749">
        <v>156809</v>
      </c>
      <c r="I245" s="749">
        <v>56809</v>
      </c>
      <c r="J245" s="749" t="s">
        <v>1025</v>
      </c>
      <c r="K245" s="749" t="s">
        <v>1027</v>
      </c>
      <c r="L245" s="752">
        <v>161.78</v>
      </c>
      <c r="M245" s="752">
        <v>1</v>
      </c>
      <c r="N245" s="753">
        <v>161.78</v>
      </c>
    </row>
    <row r="246" spans="1:14" ht="14.45" customHeight="1" x14ac:dyDescent="0.2">
      <c r="A246" s="747" t="s">
        <v>592</v>
      </c>
      <c r="B246" s="748" t="s">
        <v>593</v>
      </c>
      <c r="C246" s="749" t="s">
        <v>608</v>
      </c>
      <c r="D246" s="750" t="s">
        <v>609</v>
      </c>
      <c r="E246" s="751">
        <v>50113001</v>
      </c>
      <c r="F246" s="750" t="s">
        <v>628</v>
      </c>
      <c r="G246" s="749" t="s">
        <v>655</v>
      </c>
      <c r="H246" s="749">
        <v>156811</v>
      </c>
      <c r="I246" s="749">
        <v>56811</v>
      </c>
      <c r="J246" s="749" t="s">
        <v>1028</v>
      </c>
      <c r="K246" s="749" t="s">
        <v>1029</v>
      </c>
      <c r="L246" s="752">
        <v>151.25999999999996</v>
      </c>
      <c r="M246" s="752">
        <v>1</v>
      </c>
      <c r="N246" s="753">
        <v>151.25999999999996</v>
      </c>
    </row>
    <row r="247" spans="1:14" ht="14.45" customHeight="1" x14ac:dyDescent="0.2">
      <c r="A247" s="747" t="s">
        <v>592</v>
      </c>
      <c r="B247" s="748" t="s">
        <v>593</v>
      </c>
      <c r="C247" s="749" t="s">
        <v>608</v>
      </c>
      <c r="D247" s="750" t="s">
        <v>609</v>
      </c>
      <c r="E247" s="751">
        <v>50113001</v>
      </c>
      <c r="F247" s="750" t="s">
        <v>628</v>
      </c>
      <c r="G247" s="749" t="s">
        <v>655</v>
      </c>
      <c r="H247" s="749">
        <v>156804</v>
      </c>
      <c r="I247" s="749">
        <v>56804</v>
      </c>
      <c r="J247" s="749" t="s">
        <v>1030</v>
      </c>
      <c r="K247" s="749" t="s">
        <v>1031</v>
      </c>
      <c r="L247" s="752">
        <v>31.613499999999998</v>
      </c>
      <c r="M247" s="752">
        <v>20</v>
      </c>
      <c r="N247" s="753">
        <v>632.27</v>
      </c>
    </row>
    <row r="248" spans="1:14" ht="14.45" customHeight="1" x14ac:dyDescent="0.2">
      <c r="A248" s="747" t="s">
        <v>592</v>
      </c>
      <c r="B248" s="748" t="s">
        <v>593</v>
      </c>
      <c r="C248" s="749" t="s">
        <v>608</v>
      </c>
      <c r="D248" s="750" t="s">
        <v>609</v>
      </c>
      <c r="E248" s="751">
        <v>50113001</v>
      </c>
      <c r="F248" s="750" t="s">
        <v>628</v>
      </c>
      <c r="G248" s="749" t="s">
        <v>655</v>
      </c>
      <c r="H248" s="749">
        <v>156805</v>
      </c>
      <c r="I248" s="749">
        <v>56805</v>
      </c>
      <c r="J248" s="749" t="s">
        <v>1030</v>
      </c>
      <c r="K248" s="749" t="s">
        <v>1032</v>
      </c>
      <c r="L248" s="752">
        <v>58.710000000000015</v>
      </c>
      <c r="M248" s="752">
        <v>1</v>
      </c>
      <c r="N248" s="753">
        <v>58.710000000000015</v>
      </c>
    </row>
    <row r="249" spans="1:14" ht="14.45" customHeight="1" x14ac:dyDescent="0.2">
      <c r="A249" s="747" t="s">
        <v>592</v>
      </c>
      <c r="B249" s="748" t="s">
        <v>593</v>
      </c>
      <c r="C249" s="749" t="s">
        <v>608</v>
      </c>
      <c r="D249" s="750" t="s">
        <v>609</v>
      </c>
      <c r="E249" s="751">
        <v>50113001</v>
      </c>
      <c r="F249" s="750" t="s">
        <v>628</v>
      </c>
      <c r="G249" s="749" t="s">
        <v>655</v>
      </c>
      <c r="H249" s="749">
        <v>214036</v>
      </c>
      <c r="I249" s="749">
        <v>214036</v>
      </c>
      <c r="J249" s="749" t="s">
        <v>1033</v>
      </c>
      <c r="K249" s="749" t="s">
        <v>1034</v>
      </c>
      <c r="L249" s="752">
        <v>40.286078431372552</v>
      </c>
      <c r="M249" s="752">
        <v>51</v>
      </c>
      <c r="N249" s="753">
        <v>2054.59</v>
      </c>
    </row>
    <row r="250" spans="1:14" ht="14.45" customHeight="1" x14ac:dyDescent="0.2">
      <c r="A250" s="747" t="s">
        <v>592</v>
      </c>
      <c r="B250" s="748" t="s">
        <v>593</v>
      </c>
      <c r="C250" s="749" t="s">
        <v>608</v>
      </c>
      <c r="D250" s="750" t="s">
        <v>609</v>
      </c>
      <c r="E250" s="751">
        <v>50113001</v>
      </c>
      <c r="F250" s="750" t="s">
        <v>628</v>
      </c>
      <c r="G250" s="749" t="s">
        <v>655</v>
      </c>
      <c r="H250" s="749">
        <v>150781</v>
      </c>
      <c r="I250" s="749">
        <v>150781</v>
      </c>
      <c r="J250" s="749" t="s">
        <v>1035</v>
      </c>
      <c r="K250" s="749" t="s">
        <v>1036</v>
      </c>
      <c r="L250" s="752">
        <v>367.31</v>
      </c>
      <c r="M250" s="752">
        <v>1</v>
      </c>
      <c r="N250" s="753">
        <v>367.31</v>
      </c>
    </row>
    <row r="251" spans="1:14" ht="14.45" customHeight="1" x14ac:dyDescent="0.2">
      <c r="A251" s="747" t="s">
        <v>592</v>
      </c>
      <c r="B251" s="748" t="s">
        <v>593</v>
      </c>
      <c r="C251" s="749" t="s">
        <v>608</v>
      </c>
      <c r="D251" s="750" t="s">
        <v>609</v>
      </c>
      <c r="E251" s="751">
        <v>50113001</v>
      </c>
      <c r="F251" s="750" t="s">
        <v>628</v>
      </c>
      <c r="G251" s="749" t="s">
        <v>629</v>
      </c>
      <c r="H251" s="749">
        <v>218523</v>
      </c>
      <c r="I251" s="749">
        <v>218523</v>
      </c>
      <c r="J251" s="749" t="s">
        <v>1037</v>
      </c>
      <c r="K251" s="749" t="s">
        <v>1038</v>
      </c>
      <c r="L251" s="752">
        <v>529.05999999999983</v>
      </c>
      <c r="M251" s="752">
        <v>1</v>
      </c>
      <c r="N251" s="753">
        <v>529.05999999999983</v>
      </c>
    </row>
    <row r="252" spans="1:14" ht="14.45" customHeight="1" x14ac:dyDescent="0.2">
      <c r="A252" s="747" t="s">
        <v>592</v>
      </c>
      <c r="B252" s="748" t="s">
        <v>593</v>
      </c>
      <c r="C252" s="749" t="s">
        <v>608</v>
      </c>
      <c r="D252" s="750" t="s">
        <v>609</v>
      </c>
      <c r="E252" s="751">
        <v>50113001</v>
      </c>
      <c r="F252" s="750" t="s">
        <v>628</v>
      </c>
      <c r="G252" s="749" t="s">
        <v>594</v>
      </c>
      <c r="H252" s="749">
        <v>172159</v>
      </c>
      <c r="I252" s="749">
        <v>172173</v>
      </c>
      <c r="J252" s="749" t="s">
        <v>1039</v>
      </c>
      <c r="K252" s="749" t="s">
        <v>1040</v>
      </c>
      <c r="L252" s="752">
        <v>476.530708507913</v>
      </c>
      <c r="M252" s="752">
        <v>16.268503299999995</v>
      </c>
      <c r="N252" s="753">
        <v>7752.4414039123185</v>
      </c>
    </row>
    <row r="253" spans="1:14" ht="14.45" customHeight="1" x14ac:dyDescent="0.2">
      <c r="A253" s="747" t="s">
        <v>592</v>
      </c>
      <c r="B253" s="748" t="s">
        <v>593</v>
      </c>
      <c r="C253" s="749" t="s">
        <v>608</v>
      </c>
      <c r="D253" s="750" t="s">
        <v>609</v>
      </c>
      <c r="E253" s="751">
        <v>50113001</v>
      </c>
      <c r="F253" s="750" t="s">
        <v>628</v>
      </c>
      <c r="G253" s="749" t="s">
        <v>594</v>
      </c>
      <c r="H253" s="749">
        <v>394970</v>
      </c>
      <c r="I253" s="749">
        <v>172174</v>
      </c>
      <c r="J253" s="749" t="s">
        <v>1039</v>
      </c>
      <c r="K253" s="749" t="s">
        <v>1041</v>
      </c>
      <c r="L253" s="752">
        <v>224.65099977677923</v>
      </c>
      <c r="M253" s="752">
        <v>7.6640000000000006</v>
      </c>
      <c r="N253" s="753">
        <v>1721.7252622892361</v>
      </c>
    </row>
    <row r="254" spans="1:14" ht="14.45" customHeight="1" x14ac:dyDescent="0.2">
      <c r="A254" s="747" t="s">
        <v>592</v>
      </c>
      <c r="B254" s="748" t="s">
        <v>593</v>
      </c>
      <c r="C254" s="749" t="s">
        <v>608</v>
      </c>
      <c r="D254" s="750" t="s">
        <v>609</v>
      </c>
      <c r="E254" s="751">
        <v>50113001</v>
      </c>
      <c r="F254" s="750" t="s">
        <v>628</v>
      </c>
      <c r="G254" s="749" t="s">
        <v>594</v>
      </c>
      <c r="H254" s="749">
        <v>160414</v>
      </c>
      <c r="I254" s="749">
        <v>160676</v>
      </c>
      <c r="J254" s="749" t="s">
        <v>1039</v>
      </c>
      <c r="K254" s="749" t="s">
        <v>1042</v>
      </c>
      <c r="L254" s="752">
        <v>78.760118984815577</v>
      </c>
      <c r="M254" s="752">
        <v>31.108294699999998</v>
      </c>
      <c r="N254" s="753">
        <v>2450.0929919867076</v>
      </c>
    </row>
    <row r="255" spans="1:14" ht="14.45" customHeight="1" x14ac:dyDescent="0.2">
      <c r="A255" s="747" t="s">
        <v>592</v>
      </c>
      <c r="B255" s="748" t="s">
        <v>593</v>
      </c>
      <c r="C255" s="749" t="s">
        <v>608</v>
      </c>
      <c r="D255" s="750" t="s">
        <v>609</v>
      </c>
      <c r="E255" s="751">
        <v>50113001</v>
      </c>
      <c r="F255" s="750" t="s">
        <v>628</v>
      </c>
      <c r="G255" s="749" t="s">
        <v>594</v>
      </c>
      <c r="H255" s="749">
        <v>242254</v>
      </c>
      <c r="I255" s="749">
        <v>242254</v>
      </c>
      <c r="J255" s="749" t="s">
        <v>1043</v>
      </c>
      <c r="K255" s="749" t="s">
        <v>1044</v>
      </c>
      <c r="L255" s="752">
        <v>76.504999999999981</v>
      </c>
      <c r="M255" s="752">
        <v>4.633</v>
      </c>
      <c r="N255" s="753">
        <v>354.44766499999992</v>
      </c>
    </row>
    <row r="256" spans="1:14" ht="14.45" customHeight="1" x14ac:dyDescent="0.2">
      <c r="A256" s="747" t="s">
        <v>592</v>
      </c>
      <c r="B256" s="748" t="s">
        <v>593</v>
      </c>
      <c r="C256" s="749" t="s">
        <v>608</v>
      </c>
      <c r="D256" s="750" t="s">
        <v>609</v>
      </c>
      <c r="E256" s="751">
        <v>50113001</v>
      </c>
      <c r="F256" s="750" t="s">
        <v>628</v>
      </c>
      <c r="G256" s="749" t="s">
        <v>655</v>
      </c>
      <c r="H256" s="749">
        <v>178169</v>
      </c>
      <c r="I256" s="749">
        <v>178169</v>
      </c>
      <c r="J256" s="749" t="s">
        <v>1043</v>
      </c>
      <c r="K256" s="749" t="s">
        <v>1044</v>
      </c>
      <c r="L256" s="752">
        <v>76.504061326358922</v>
      </c>
      <c r="M256" s="752">
        <v>9.1022642999999999</v>
      </c>
      <c r="N256" s="753">
        <v>696.36018621592746</v>
      </c>
    </row>
    <row r="257" spans="1:14" ht="14.45" customHeight="1" x14ac:dyDescent="0.2">
      <c r="A257" s="747" t="s">
        <v>592</v>
      </c>
      <c r="B257" s="748" t="s">
        <v>593</v>
      </c>
      <c r="C257" s="749" t="s">
        <v>608</v>
      </c>
      <c r="D257" s="750" t="s">
        <v>609</v>
      </c>
      <c r="E257" s="751">
        <v>50113001</v>
      </c>
      <c r="F257" s="750" t="s">
        <v>628</v>
      </c>
      <c r="G257" s="749" t="s">
        <v>655</v>
      </c>
      <c r="H257" s="749">
        <v>178170</v>
      </c>
      <c r="I257" s="749">
        <v>178170</v>
      </c>
      <c r="J257" s="749" t="s">
        <v>1043</v>
      </c>
      <c r="K257" s="749" t="s">
        <v>1045</v>
      </c>
      <c r="L257" s="752">
        <v>243.93930936058388</v>
      </c>
      <c r="M257" s="752">
        <v>4.2844874000000006</v>
      </c>
      <c r="N257" s="753">
        <v>1045.1548973201238</v>
      </c>
    </row>
    <row r="258" spans="1:14" ht="14.45" customHeight="1" x14ac:dyDescent="0.2">
      <c r="A258" s="747" t="s">
        <v>592</v>
      </c>
      <c r="B258" s="748" t="s">
        <v>593</v>
      </c>
      <c r="C258" s="749" t="s">
        <v>608</v>
      </c>
      <c r="D258" s="750" t="s">
        <v>609</v>
      </c>
      <c r="E258" s="751">
        <v>50113001</v>
      </c>
      <c r="F258" s="750" t="s">
        <v>628</v>
      </c>
      <c r="G258" s="749" t="s">
        <v>594</v>
      </c>
      <c r="H258" s="749">
        <v>242255</v>
      </c>
      <c r="I258" s="749">
        <v>242255</v>
      </c>
      <c r="J258" s="749" t="s">
        <v>1043</v>
      </c>
      <c r="K258" s="749" t="s">
        <v>1045</v>
      </c>
      <c r="L258" s="752">
        <v>243.93600000000001</v>
      </c>
      <c r="M258" s="752">
        <v>2</v>
      </c>
      <c r="N258" s="753">
        <v>487.87200000000001</v>
      </c>
    </row>
    <row r="259" spans="1:14" ht="14.45" customHeight="1" x14ac:dyDescent="0.2">
      <c r="A259" s="747" t="s">
        <v>592</v>
      </c>
      <c r="B259" s="748" t="s">
        <v>593</v>
      </c>
      <c r="C259" s="749" t="s">
        <v>608</v>
      </c>
      <c r="D259" s="750" t="s">
        <v>609</v>
      </c>
      <c r="E259" s="751">
        <v>50113001</v>
      </c>
      <c r="F259" s="750" t="s">
        <v>628</v>
      </c>
      <c r="G259" s="749" t="s">
        <v>655</v>
      </c>
      <c r="H259" s="749">
        <v>178172</v>
      </c>
      <c r="I259" s="749">
        <v>178172</v>
      </c>
      <c r="J259" s="749" t="s">
        <v>1043</v>
      </c>
      <c r="K259" s="749" t="s">
        <v>1046</v>
      </c>
      <c r="L259" s="752">
        <v>432.42991292169006</v>
      </c>
      <c r="M259" s="752">
        <v>5.1307618000000002</v>
      </c>
      <c r="N259" s="753">
        <v>2218.6948783959338</v>
      </c>
    </row>
    <row r="260" spans="1:14" ht="14.45" customHeight="1" x14ac:dyDescent="0.2">
      <c r="A260" s="747" t="s">
        <v>592</v>
      </c>
      <c r="B260" s="748" t="s">
        <v>593</v>
      </c>
      <c r="C260" s="749" t="s">
        <v>608</v>
      </c>
      <c r="D260" s="750" t="s">
        <v>609</v>
      </c>
      <c r="E260" s="751">
        <v>50113001</v>
      </c>
      <c r="F260" s="750" t="s">
        <v>628</v>
      </c>
      <c r="G260" s="749" t="s">
        <v>629</v>
      </c>
      <c r="H260" s="749">
        <v>113192</v>
      </c>
      <c r="I260" s="749">
        <v>13192</v>
      </c>
      <c r="J260" s="749" t="s">
        <v>1047</v>
      </c>
      <c r="K260" s="749" t="s">
        <v>1048</v>
      </c>
      <c r="L260" s="752">
        <v>647.34</v>
      </c>
      <c r="M260" s="752">
        <v>1</v>
      </c>
      <c r="N260" s="753">
        <v>647.34</v>
      </c>
    </row>
    <row r="261" spans="1:14" ht="14.45" customHeight="1" x14ac:dyDescent="0.2">
      <c r="A261" s="747" t="s">
        <v>592</v>
      </c>
      <c r="B261" s="748" t="s">
        <v>593</v>
      </c>
      <c r="C261" s="749" t="s">
        <v>608</v>
      </c>
      <c r="D261" s="750" t="s">
        <v>609</v>
      </c>
      <c r="E261" s="751">
        <v>50113001</v>
      </c>
      <c r="F261" s="750" t="s">
        <v>628</v>
      </c>
      <c r="G261" s="749" t="s">
        <v>629</v>
      </c>
      <c r="H261" s="749">
        <v>113191</v>
      </c>
      <c r="I261" s="749">
        <v>13191</v>
      </c>
      <c r="J261" s="749" t="s">
        <v>1047</v>
      </c>
      <c r="K261" s="749" t="s">
        <v>1049</v>
      </c>
      <c r="L261" s="752">
        <v>312.89499999999998</v>
      </c>
      <c r="M261" s="752">
        <v>2</v>
      </c>
      <c r="N261" s="753">
        <v>625.79</v>
      </c>
    </row>
    <row r="262" spans="1:14" ht="14.45" customHeight="1" x14ac:dyDescent="0.2">
      <c r="A262" s="747" t="s">
        <v>592</v>
      </c>
      <c r="B262" s="748" t="s">
        <v>593</v>
      </c>
      <c r="C262" s="749" t="s">
        <v>608</v>
      </c>
      <c r="D262" s="750" t="s">
        <v>609</v>
      </c>
      <c r="E262" s="751">
        <v>50113001</v>
      </c>
      <c r="F262" s="750" t="s">
        <v>628</v>
      </c>
      <c r="G262" s="749" t="s">
        <v>629</v>
      </c>
      <c r="H262" s="749">
        <v>196873</v>
      </c>
      <c r="I262" s="749">
        <v>96873</v>
      </c>
      <c r="J262" s="749" t="s">
        <v>1050</v>
      </c>
      <c r="K262" s="749" t="s">
        <v>1051</v>
      </c>
      <c r="L262" s="752">
        <v>14.300001771516989</v>
      </c>
      <c r="M262" s="752">
        <v>181</v>
      </c>
      <c r="N262" s="753">
        <v>2588.3003206445751</v>
      </c>
    </row>
    <row r="263" spans="1:14" ht="14.45" customHeight="1" x14ac:dyDescent="0.2">
      <c r="A263" s="747" t="s">
        <v>592</v>
      </c>
      <c r="B263" s="748" t="s">
        <v>593</v>
      </c>
      <c r="C263" s="749" t="s">
        <v>608</v>
      </c>
      <c r="D263" s="750" t="s">
        <v>609</v>
      </c>
      <c r="E263" s="751">
        <v>50113001</v>
      </c>
      <c r="F263" s="750" t="s">
        <v>628</v>
      </c>
      <c r="G263" s="749" t="s">
        <v>629</v>
      </c>
      <c r="H263" s="749">
        <v>31915</v>
      </c>
      <c r="I263" s="749">
        <v>31915</v>
      </c>
      <c r="J263" s="749" t="s">
        <v>1052</v>
      </c>
      <c r="K263" s="749" t="s">
        <v>1053</v>
      </c>
      <c r="L263" s="752">
        <v>173.68999999999994</v>
      </c>
      <c r="M263" s="752">
        <v>51</v>
      </c>
      <c r="N263" s="753">
        <v>8858.1899999999969</v>
      </c>
    </row>
    <row r="264" spans="1:14" ht="14.45" customHeight="1" x14ac:dyDescent="0.2">
      <c r="A264" s="747" t="s">
        <v>592</v>
      </c>
      <c r="B264" s="748" t="s">
        <v>593</v>
      </c>
      <c r="C264" s="749" t="s">
        <v>608</v>
      </c>
      <c r="D264" s="750" t="s">
        <v>609</v>
      </c>
      <c r="E264" s="751">
        <v>50113001</v>
      </c>
      <c r="F264" s="750" t="s">
        <v>628</v>
      </c>
      <c r="G264" s="749" t="s">
        <v>629</v>
      </c>
      <c r="H264" s="749">
        <v>102587</v>
      </c>
      <c r="I264" s="749">
        <v>2587</v>
      </c>
      <c r="J264" s="749" t="s">
        <v>1054</v>
      </c>
      <c r="K264" s="749" t="s">
        <v>1055</v>
      </c>
      <c r="L264" s="752">
        <v>140.77795532376135</v>
      </c>
      <c r="M264" s="752">
        <v>1</v>
      </c>
      <c r="N264" s="753">
        <v>140.77795532376135</v>
      </c>
    </row>
    <row r="265" spans="1:14" ht="14.45" customHeight="1" x14ac:dyDescent="0.2">
      <c r="A265" s="747" t="s">
        <v>592</v>
      </c>
      <c r="B265" s="748" t="s">
        <v>593</v>
      </c>
      <c r="C265" s="749" t="s">
        <v>608</v>
      </c>
      <c r="D265" s="750" t="s">
        <v>609</v>
      </c>
      <c r="E265" s="751">
        <v>50113001</v>
      </c>
      <c r="F265" s="750" t="s">
        <v>628</v>
      </c>
      <c r="G265" s="749" t="s">
        <v>629</v>
      </c>
      <c r="H265" s="749">
        <v>47244</v>
      </c>
      <c r="I265" s="749">
        <v>47244</v>
      </c>
      <c r="J265" s="749" t="s">
        <v>1056</v>
      </c>
      <c r="K265" s="749" t="s">
        <v>1053</v>
      </c>
      <c r="L265" s="752">
        <v>143</v>
      </c>
      <c r="M265" s="752">
        <v>41</v>
      </c>
      <c r="N265" s="753">
        <v>5863</v>
      </c>
    </row>
    <row r="266" spans="1:14" ht="14.45" customHeight="1" x14ac:dyDescent="0.2">
      <c r="A266" s="747" t="s">
        <v>592</v>
      </c>
      <c r="B266" s="748" t="s">
        <v>593</v>
      </c>
      <c r="C266" s="749" t="s">
        <v>608</v>
      </c>
      <c r="D266" s="750" t="s">
        <v>609</v>
      </c>
      <c r="E266" s="751">
        <v>50113001</v>
      </c>
      <c r="F266" s="750" t="s">
        <v>628</v>
      </c>
      <c r="G266" s="749" t="s">
        <v>629</v>
      </c>
      <c r="H266" s="749">
        <v>196874</v>
      </c>
      <c r="I266" s="749">
        <v>96874</v>
      </c>
      <c r="J266" s="749" t="s">
        <v>1056</v>
      </c>
      <c r="K266" s="749" t="s">
        <v>1057</v>
      </c>
      <c r="L266" s="752">
        <v>28.710356215865886</v>
      </c>
      <c r="M266" s="752">
        <v>3</v>
      </c>
      <c r="N266" s="753">
        <v>86.131068647597658</v>
      </c>
    </row>
    <row r="267" spans="1:14" ht="14.45" customHeight="1" x14ac:dyDescent="0.2">
      <c r="A267" s="747" t="s">
        <v>592</v>
      </c>
      <c r="B267" s="748" t="s">
        <v>593</v>
      </c>
      <c r="C267" s="749" t="s">
        <v>608</v>
      </c>
      <c r="D267" s="750" t="s">
        <v>609</v>
      </c>
      <c r="E267" s="751">
        <v>50113001</v>
      </c>
      <c r="F267" s="750" t="s">
        <v>628</v>
      </c>
      <c r="G267" s="749" t="s">
        <v>629</v>
      </c>
      <c r="H267" s="749">
        <v>196872</v>
      </c>
      <c r="I267" s="749">
        <v>96872</v>
      </c>
      <c r="J267" s="749" t="s">
        <v>1058</v>
      </c>
      <c r="K267" s="749" t="s">
        <v>1059</v>
      </c>
      <c r="L267" s="752">
        <v>12.650082554654658</v>
      </c>
      <c r="M267" s="752">
        <v>109</v>
      </c>
      <c r="N267" s="753">
        <v>1378.8589984573578</v>
      </c>
    </row>
    <row r="268" spans="1:14" ht="14.45" customHeight="1" x14ac:dyDescent="0.2">
      <c r="A268" s="747" t="s">
        <v>592</v>
      </c>
      <c r="B268" s="748" t="s">
        <v>593</v>
      </c>
      <c r="C268" s="749" t="s">
        <v>608</v>
      </c>
      <c r="D268" s="750" t="s">
        <v>609</v>
      </c>
      <c r="E268" s="751">
        <v>50113001</v>
      </c>
      <c r="F268" s="750" t="s">
        <v>628</v>
      </c>
      <c r="G268" s="749" t="s">
        <v>629</v>
      </c>
      <c r="H268" s="749">
        <v>147252</v>
      </c>
      <c r="I268" s="749">
        <v>47252</v>
      </c>
      <c r="J268" s="749" t="s">
        <v>1060</v>
      </c>
      <c r="K268" s="749" t="s">
        <v>1061</v>
      </c>
      <c r="L268" s="752">
        <v>11.109917336206554</v>
      </c>
      <c r="M268" s="752">
        <v>2</v>
      </c>
      <c r="N268" s="753">
        <v>22.219834672413107</v>
      </c>
    </row>
    <row r="269" spans="1:14" ht="14.45" customHeight="1" x14ac:dyDescent="0.2">
      <c r="A269" s="747" t="s">
        <v>592</v>
      </c>
      <c r="B269" s="748" t="s">
        <v>593</v>
      </c>
      <c r="C269" s="749" t="s">
        <v>608</v>
      </c>
      <c r="D269" s="750" t="s">
        <v>609</v>
      </c>
      <c r="E269" s="751">
        <v>50113001</v>
      </c>
      <c r="F269" s="750" t="s">
        <v>628</v>
      </c>
      <c r="G269" s="749" t="s">
        <v>629</v>
      </c>
      <c r="H269" s="749">
        <v>987477</v>
      </c>
      <c r="I269" s="749">
        <v>112666</v>
      </c>
      <c r="J269" s="749" t="s">
        <v>1062</v>
      </c>
      <c r="K269" s="749" t="s">
        <v>1063</v>
      </c>
      <c r="L269" s="752">
        <v>67.884999999999991</v>
      </c>
      <c r="M269" s="752">
        <v>2</v>
      </c>
      <c r="N269" s="753">
        <v>135.76999999999998</v>
      </c>
    </row>
    <row r="270" spans="1:14" ht="14.45" customHeight="1" x14ac:dyDescent="0.2">
      <c r="A270" s="747" t="s">
        <v>592</v>
      </c>
      <c r="B270" s="748" t="s">
        <v>593</v>
      </c>
      <c r="C270" s="749" t="s">
        <v>608</v>
      </c>
      <c r="D270" s="750" t="s">
        <v>609</v>
      </c>
      <c r="E270" s="751">
        <v>50113001</v>
      </c>
      <c r="F270" s="750" t="s">
        <v>628</v>
      </c>
      <c r="G270" s="749" t="s">
        <v>629</v>
      </c>
      <c r="H270" s="749">
        <v>848930</v>
      </c>
      <c r="I270" s="749">
        <v>155781</v>
      </c>
      <c r="J270" s="749" t="s">
        <v>1064</v>
      </c>
      <c r="K270" s="749" t="s">
        <v>1065</v>
      </c>
      <c r="L270" s="752">
        <v>33.18</v>
      </c>
      <c r="M270" s="752">
        <v>1</v>
      </c>
      <c r="N270" s="753">
        <v>33.18</v>
      </c>
    </row>
    <row r="271" spans="1:14" ht="14.45" customHeight="1" x14ac:dyDescent="0.2">
      <c r="A271" s="747" t="s">
        <v>592</v>
      </c>
      <c r="B271" s="748" t="s">
        <v>593</v>
      </c>
      <c r="C271" s="749" t="s">
        <v>608</v>
      </c>
      <c r="D271" s="750" t="s">
        <v>609</v>
      </c>
      <c r="E271" s="751">
        <v>50113001</v>
      </c>
      <c r="F271" s="750" t="s">
        <v>628</v>
      </c>
      <c r="G271" s="749" t="s">
        <v>629</v>
      </c>
      <c r="H271" s="749">
        <v>848335</v>
      </c>
      <c r="I271" s="749">
        <v>155782</v>
      </c>
      <c r="J271" s="749" t="s">
        <v>1064</v>
      </c>
      <c r="K271" s="749" t="s">
        <v>1066</v>
      </c>
      <c r="L271" s="752">
        <v>53.530000000000015</v>
      </c>
      <c r="M271" s="752">
        <v>1</v>
      </c>
      <c r="N271" s="753">
        <v>53.530000000000015</v>
      </c>
    </row>
    <row r="272" spans="1:14" ht="14.45" customHeight="1" x14ac:dyDescent="0.2">
      <c r="A272" s="747" t="s">
        <v>592</v>
      </c>
      <c r="B272" s="748" t="s">
        <v>593</v>
      </c>
      <c r="C272" s="749" t="s">
        <v>608</v>
      </c>
      <c r="D272" s="750" t="s">
        <v>609</v>
      </c>
      <c r="E272" s="751">
        <v>50113001</v>
      </c>
      <c r="F272" s="750" t="s">
        <v>628</v>
      </c>
      <c r="G272" s="749" t="s">
        <v>629</v>
      </c>
      <c r="H272" s="749">
        <v>849254</v>
      </c>
      <c r="I272" s="749">
        <v>155780</v>
      </c>
      <c r="J272" s="749" t="s">
        <v>1064</v>
      </c>
      <c r="K272" s="749" t="s">
        <v>720</v>
      </c>
      <c r="L272" s="752">
        <v>26.090000000000007</v>
      </c>
      <c r="M272" s="752">
        <v>1</v>
      </c>
      <c r="N272" s="753">
        <v>26.090000000000007</v>
      </c>
    </row>
    <row r="273" spans="1:14" ht="14.45" customHeight="1" x14ac:dyDescent="0.2">
      <c r="A273" s="747" t="s">
        <v>592</v>
      </c>
      <c r="B273" s="748" t="s">
        <v>593</v>
      </c>
      <c r="C273" s="749" t="s">
        <v>608</v>
      </c>
      <c r="D273" s="750" t="s">
        <v>609</v>
      </c>
      <c r="E273" s="751">
        <v>50113001</v>
      </c>
      <c r="F273" s="750" t="s">
        <v>628</v>
      </c>
      <c r="G273" s="749" t="s">
        <v>655</v>
      </c>
      <c r="H273" s="749">
        <v>183730</v>
      </c>
      <c r="I273" s="749">
        <v>215914</v>
      </c>
      <c r="J273" s="749" t="s">
        <v>1067</v>
      </c>
      <c r="K273" s="749" t="s">
        <v>1068</v>
      </c>
      <c r="L273" s="752">
        <v>53.93</v>
      </c>
      <c r="M273" s="752">
        <v>1</v>
      </c>
      <c r="N273" s="753">
        <v>53.93</v>
      </c>
    </row>
    <row r="274" spans="1:14" ht="14.45" customHeight="1" x14ac:dyDescent="0.2">
      <c r="A274" s="747" t="s">
        <v>592</v>
      </c>
      <c r="B274" s="748" t="s">
        <v>593</v>
      </c>
      <c r="C274" s="749" t="s">
        <v>608</v>
      </c>
      <c r="D274" s="750" t="s">
        <v>609</v>
      </c>
      <c r="E274" s="751">
        <v>50113001</v>
      </c>
      <c r="F274" s="750" t="s">
        <v>628</v>
      </c>
      <c r="G274" s="749" t="s">
        <v>655</v>
      </c>
      <c r="H274" s="749">
        <v>850003</v>
      </c>
      <c r="I274" s="749">
        <v>135600</v>
      </c>
      <c r="J274" s="749" t="s">
        <v>1069</v>
      </c>
      <c r="K274" s="749" t="s">
        <v>1070</v>
      </c>
      <c r="L274" s="752">
        <v>133.38</v>
      </c>
      <c r="M274" s="752">
        <v>3</v>
      </c>
      <c r="N274" s="753">
        <v>400.14</v>
      </c>
    </row>
    <row r="275" spans="1:14" ht="14.45" customHeight="1" x14ac:dyDescent="0.2">
      <c r="A275" s="747" t="s">
        <v>592</v>
      </c>
      <c r="B275" s="748" t="s">
        <v>593</v>
      </c>
      <c r="C275" s="749" t="s">
        <v>608</v>
      </c>
      <c r="D275" s="750" t="s">
        <v>609</v>
      </c>
      <c r="E275" s="751">
        <v>50113001</v>
      </c>
      <c r="F275" s="750" t="s">
        <v>628</v>
      </c>
      <c r="G275" s="749" t="s">
        <v>629</v>
      </c>
      <c r="H275" s="749">
        <v>158249</v>
      </c>
      <c r="I275" s="749">
        <v>58249</v>
      </c>
      <c r="J275" s="749" t="s">
        <v>1071</v>
      </c>
      <c r="K275" s="749" t="s">
        <v>594</v>
      </c>
      <c r="L275" s="752">
        <v>225.73999999999995</v>
      </c>
      <c r="M275" s="752">
        <v>2</v>
      </c>
      <c r="N275" s="753">
        <v>451.4799999999999</v>
      </c>
    </row>
    <row r="276" spans="1:14" ht="14.45" customHeight="1" x14ac:dyDescent="0.2">
      <c r="A276" s="747" t="s">
        <v>592</v>
      </c>
      <c r="B276" s="748" t="s">
        <v>593</v>
      </c>
      <c r="C276" s="749" t="s">
        <v>608</v>
      </c>
      <c r="D276" s="750" t="s">
        <v>609</v>
      </c>
      <c r="E276" s="751">
        <v>50113001</v>
      </c>
      <c r="F276" s="750" t="s">
        <v>628</v>
      </c>
      <c r="G276" s="749" t="s">
        <v>629</v>
      </c>
      <c r="H276" s="749">
        <v>223136</v>
      </c>
      <c r="I276" s="749">
        <v>223136</v>
      </c>
      <c r="J276" s="749" t="s">
        <v>1072</v>
      </c>
      <c r="K276" s="749" t="s">
        <v>1073</v>
      </c>
      <c r="L276" s="752">
        <v>78.485000000000014</v>
      </c>
      <c r="M276" s="752">
        <v>2</v>
      </c>
      <c r="N276" s="753">
        <v>156.97000000000003</v>
      </c>
    </row>
    <row r="277" spans="1:14" ht="14.45" customHeight="1" x14ac:dyDescent="0.2">
      <c r="A277" s="747" t="s">
        <v>592</v>
      </c>
      <c r="B277" s="748" t="s">
        <v>593</v>
      </c>
      <c r="C277" s="749" t="s">
        <v>608</v>
      </c>
      <c r="D277" s="750" t="s">
        <v>609</v>
      </c>
      <c r="E277" s="751">
        <v>50113001</v>
      </c>
      <c r="F277" s="750" t="s">
        <v>628</v>
      </c>
      <c r="G277" s="749" t="s">
        <v>629</v>
      </c>
      <c r="H277" s="749">
        <v>102539</v>
      </c>
      <c r="I277" s="749">
        <v>2539</v>
      </c>
      <c r="J277" s="749" t="s">
        <v>1074</v>
      </c>
      <c r="K277" s="749" t="s">
        <v>1075</v>
      </c>
      <c r="L277" s="752">
        <v>52.636666666666663</v>
      </c>
      <c r="M277" s="752">
        <v>3</v>
      </c>
      <c r="N277" s="753">
        <v>157.91</v>
      </c>
    </row>
    <row r="278" spans="1:14" ht="14.45" customHeight="1" x14ac:dyDescent="0.2">
      <c r="A278" s="747" t="s">
        <v>592</v>
      </c>
      <c r="B278" s="748" t="s">
        <v>593</v>
      </c>
      <c r="C278" s="749" t="s">
        <v>608</v>
      </c>
      <c r="D278" s="750" t="s">
        <v>609</v>
      </c>
      <c r="E278" s="751">
        <v>50113001</v>
      </c>
      <c r="F278" s="750" t="s">
        <v>628</v>
      </c>
      <c r="G278" s="749" t="s">
        <v>629</v>
      </c>
      <c r="H278" s="749">
        <v>102537</v>
      </c>
      <c r="I278" s="749">
        <v>2537</v>
      </c>
      <c r="J278" s="749" t="s">
        <v>1074</v>
      </c>
      <c r="K278" s="749" t="s">
        <v>1076</v>
      </c>
      <c r="L278" s="752">
        <v>38.309999999999995</v>
      </c>
      <c r="M278" s="752">
        <v>1</v>
      </c>
      <c r="N278" s="753">
        <v>38.309999999999995</v>
      </c>
    </row>
    <row r="279" spans="1:14" ht="14.45" customHeight="1" x14ac:dyDescent="0.2">
      <c r="A279" s="747" t="s">
        <v>592</v>
      </c>
      <c r="B279" s="748" t="s">
        <v>593</v>
      </c>
      <c r="C279" s="749" t="s">
        <v>608</v>
      </c>
      <c r="D279" s="750" t="s">
        <v>609</v>
      </c>
      <c r="E279" s="751">
        <v>50113001</v>
      </c>
      <c r="F279" s="750" t="s">
        <v>628</v>
      </c>
      <c r="G279" s="749" t="s">
        <v>629</v>
      </c>
      <c r="H279" s="749">
        <v>102538</v>
      </c>
      <c r="I279" s="749">
        <v>2538</v>
      </c>
      <c r="J279" s="749" t="s">
        <v>1074</v>
      </c>
      <c r="K279" s="749" t="s">
        <v>1077</v>
      </c>
      <c r="L279" s="752">
        <v>55.478000000000009</v>
      </c>
      <c r="M279" s="752">
        <v>5</v>
      </c>
      <c r="N279" s="753">
        <v>277.39000000000004</v>
      </c>
    </row>
    <row r="280" spans="1:14" ht="14.45" customHeight="1" x14ac:dyDescent="0.2">
      <c r="A280" s="747" t="s">
        <v>592</v>
      </c>
      <c r="B280" s="748" t="s">
        <v>593</v>
      </c>
      <c r="C280" s="749" t="s">
        <v>608</v>
      </c>
      <c r="D280" s="750" t="s">
        <v>609</v>
      </c>
      <c r="E280" s="751">
        <v>50113001</v>
      </c>
      <c r="F280" s="750" t="s">
        <v>628</v>
      </c>
      <c r="G280" s="749" t="s">
        <v>629</v>
      </c>
      <c r="H280" s="749">
        <v>125366</v>
      </c>
      <c r="I280" s="749">
        <v>25366</v>
      </c>
      <c r="J280" s="749" t="s">
        <v>1078</v>
      </c>
      <c r="K280" s="749" t="s">
        <v>1079</v>
      </c>
      <c r="L280" s="752">
        <v>71.9375</v>
      </c>
      <c r="M280" s="752">
        <v>20</v>
      </c>
      <c r="N280" s="753">
        <v>1438.75</v>
      </c>
    </row>
    <row r="281" spans="1:14" ht="14.45" customHeight="1" x14ac:dyDescent="0.2">
      <c r="A281" s="747" t="s">
        <v>592</v>
      </c>
      <c r="B281" s="748" t="s">
        <v>593</v>
      </c>
      <c r="C281" s="749" t="s">
        <v>608</v>
      </c>
      <c r="D281" s="750" t="s">
        <v>609</v>
      </c>
      <c r="E281" s="751">
        <v>50113001</v>
      </c>
      <c r="F281" s="750" t="s">
        <v>628</v>
      </c>
      <c r="G281" s="749" t="s">
        <v>629</v>
      </c>
      <c r="H281" s="749">
        <v>215605</v>
      </c>
      <c r="I281" s="749">
        <v>215605</v>
      </c>
      <c r="J281" s="749" t="s">
        <v>1078</v>
      </c>
      <c r="K281" s="749" t="s">
        <v>697</v>
      </c>
      <c r="L281" s="752">
        <v>28.267148847579712</v>
      </c>
      <c r="M281" s="752">
        <v>49</v>
      </c>
      <c r="N281" s="753">
        <v>1385.0902935314059</v>
      </c>
    </row>
    <row r="282" spans="1:14" ht="14.45" customHeight="1" x14ac:dyDescent="0.2">
      <c r="A282" s="747" t="s">
        <v>592</v>
      </c>
      <c r="B282" s="748" t="s">
        <v>593</v>
      </c>
      <c r="C282" s="749" t="s">
        <v>608</v>
      </c>
      <c r="D282" s="750" t="s">
        <v>609</v>
      </c>
      <c r="E282" s="751">
        <v>50113001</v>
      </c>
      <c r="F282" s="750" t="s">
        <v>628</v>
      </c>
      <c r="G282" s="749" t="s">
        <v>629</v>
      </c>
      <c r="H282" s="749">
        <v>202873</v>
      </c>
      <c r="I282" s="749">
        <v>202873</v>
      </c>
      <c r="J282" s="749" t="s">
        <v>1080</v>
      </c>
      <c r="K282" s="749" t="s">
        <v>1081</v>
      </c>
      <c r="L282" s="752">
        <v>51.228333333333332</v>
      </c>
      <c r="M282" s="752">
        <v>6</v>
      </c>
      <c r="N282" s="753">
        <v>307.37</v>
      </c>
    </row>
    <row r="283" spans="1:14" ht="14.45" customHeight="1" x14ac:dyDescent="0.2">
      <c r="A283" s="747" t="s">
        <v>592</v>
      </c>
      <c r="B283" s="748" t="s">
        <v>593</v>
      </c>
      <c r="C283" s="749" t="s">
        <v>608</v>
      </c>
      <c r="D283" s="750" t="s">
        <v>609</v>
      </c>
      <c r="E283" s="751">
        <v>50113001</v>
      </c>
      <c r="F283" s="750" t="s">
        <v>628</v>
      </c>
      <c r="G283" s="749" t="s">
        <v>629</v>
      </c>
      <c r="H283" s="749">
        <v>193746</v>
      </c>
      <c r="I283" s="749">
        <v>93746</v>
      </c>
      <c r="J283" s="749" t="s">
        <v>1082</v>
      </c>
      <c r="K283" s="749" t="s">
        <v>1083</v>
      </c>
      <c r="L283" s="752">
        <v>366.22</v>
      </c>
      <c r="M283" s="752">
        <v>25</v>
      </c>
      <c r="N283" s="753">
        <v>9155.5</v>
      </c>
    </row>
    <row r="284" spans="1:14" ht="14.45" customHeight="1" x14ac:dyDescent="0.2">
      <c r="A284" s="747" t="s">
        <v>592</v>
      </c>
      <c r="B284" s="748" t="s">
        <v>593</v>
      </c>
      <c r="C284" s="749" t="s">
        <v>608</v>
      </c>
      <c r="D284" s="750" t="s">
        <v>609</v>
      </c>
      <c r="E284" s="751">
        <v>50113001</v>
      </c>
      <c r="F284" s="750" t="s">
        <v>628</v>
      </c>
      <c r="G284" s="749" t="s">
        <v>629</v>
      </c>
      <c r="H284" s="749">
        <v>849180</v>
      </c>
      <c r="I284" s="749">
        <v>155941</v>
      </c>
      <c r="J284" s="749" t="s">
        <v>1084</v>
      </c>
      <c r="K284" s="749" t="s">
        <v>1085</v>
      </c>
      <c r="L284" s="752">
        <v>147.97000000000003</v>
      </c>
      <c r="M284" s="752">
        <v>1</v>
      </c>
      <c r="N284" s="753">
        <v>147.97000000000003</v>
      </c>
    </row>
    <row r="285" spans="1:14" ht="14.45" customHeight="1" x14ac:dyDescent="0.2">
      <c r="A285" s="747" t="s">
        <v>592</v>
      </c>
      <c r="B285" s="748" t="s">
        <v>593</v>
      </c>
      <c r="C285" s="749" t="s">
        <v>608</v>
      </c>
      <c r="D285" s="750" t="s">
        <v>609</v>
      </c>
      <c r="E285" s="751">
        <v>50113001</v>
      </c>
      <c r="F285" s="750" t="s">
        <v>628</v>
      </c>
      <c r="G285" s="749" t="s">
        <v>629</v>
      </c>
      <c r="H285" s="749">
        <v>849143</v>
      </c>
      <c r="I285" s="749">
        <v>155940</v>
      </c>
      <c r="J285" s="749" t="s">
        <v>1086</v>
      </c>
      <c r="K285" s="749" t="s">
        <v>594</v>
      </c>
      <c r="L285" s="752">
        <v>112.27499999999999</v>
      </c>
      <c r="M285" s="752">
        <v>2</v>
      </c>
      <c r="N285" s="753">
        <v>224.54999999999998</v>
      </c>
    </row>
    <row r="286" spans="1:14" ht="14.45" customHeight="1" x14ac:dyDescent="0.2">
      <c r="A286" s="747" t="s">
        <v>592</v>
      </c>
      <c r="B286" s="748" t="s">
        <v>593</v>
      </c>
      <c r="C286" s="749" t="s">
        <v>608</v>
      </c>
      <c r="D286" s="750" t="s">
        <v>609</v>
      </c>
      <c r="E286" s="751">
        <v>50113001</v>
      </c>
      <c r="F286" s="750" t="s">
        <v>628</v>
      </c>
      <c r="G286" s="749" t="s">
        <v>629</v>
      </c>
      <c r="H286" s="749">
        <v>159746</v>
      </c>
      <c r="I286" s="749">
        <v>0</v>
      </c>
      <c r="J286" s="749" t="s">
        <v>1087</v>
      </c>
      <c r="K286" s="749" t="s">
        <v>1088</v>
      </c>
      <c r="L286" s="752">
        <v>26.915600000000005</v>
      </c>
      <c r="M286" s="752">
        <v>25</v>
      </c>
      <c r="N286" s="753">
        <v>672.8900000000001</v>
      </c>
    </row>
    <row r="287" spans="1:14" ht="14.45" customHeight="1" x14ac:dyDescent="0.2">
      <c r="A287" s="747" t="s">
        <v>592</v>
      </c>
      <c r="B287" s="748" t="s">
        <v>593</v>
      </c>
      <c r="C287" s="749" t="s">
        <v>608</v>
      </c>
      <c r="D287" s="750" t="s">
        <v>609</v>
      </c>
      <c r="E287" s="751">
        <v>50113001</v>
      </c>
      <c r="F287" s="750" t="s">
        <v>628</v>
      </c>
      <c r="G287" s="749" t="s">
        <v>655</v>
      </c>
      <c r="H287" s="749">
        <v>100308</v>
      </c>
      <c r="I287" s="749">
        <v>100308</v>
      </c>
      <c r="J287" s="749" t="s">
        <v>1089</v>
      </c>
      <c r="K287" s="749" t="s">
        <v>1090</v>
      </c>
      <c r="L287" s="752">
        <v>41.012222222222221</v>
      </c>
      <c r="M287" s="752">
        <v>9</v>
      </c>
      <c r="N287" s="753">
        <v>369.11</v>
      </c>
    </row>
    <row r="288" spans="1:14" ht="14.45" customHeight="1" x14ac:dyDescent="0.2">
      <c r="A288" s="747" t="s">
        <v>592</v>
      </c>
      <c r="B288" s="748" t="s">
        <v>593</v>
      </c>
      <c r="C288" s="749" t="s">
        <v>608</v>
      </c>
      <c r="D288" s="750" t="s">
        <v>609</v>
      </c>
      <c r="E288" s="751">
        <v>50113001</v>
      </c>
      <c r="F288" s="750" t="s">
        <v>628</v>
      </c>
      <c r="G288" s="749" t="s">
        <v>655</v>
      </c>
      <c r="H288" s="749">
        <v>845593</v>
      </c>
      <c r="I288" s="749">
        <v>100304</v>
      </c>
      <c r="J288" s="749" t="s">
        <v>1089</v>
      </c>
      <c r="K288" s="749" t="s">
        <v>1091</v>
      </c>
      <c r="L288" s="752">
        <v>42.195662945043125</v>
      </c>
      <c r="M288" s="752">
        <v>89</v>
      </c>
      <c r="N288" s="753">
        <v>3755.4140021088383</v>
      </c>
    </row>
    <row r="289" spans="1:14" ht="14.45" customHeight="1" x14ac:dyDescent="0.2">
      <c r="A289" s="747" t="s">
        <v>592</v>
      </c>
      <c r="B289" s="748" t="s">
        <v>593</v>
      </c>
      <c r="C289" s="749" t="s">
        <v>608</v>
      </c>
      <c r="D289" s="750" t="s">
        <v>609</v>
      </c>
      <c r="E289" s="751">
        <v>50113001</v>
      </c>
      <c r="F289" s="750" t="s">
        <v>628</v>
      </c>
      <c r="G289" s="749" t="s">
        <v>655</v>
      </c>
      <c r="H289" s="749">
        <v>846694</v>
      </c>
      <c r="I289" s="749">
        <v>100311</v>
      </c>
      <c r="J289" s="749" t="s">
        <v>1092</v>
      </c>
      <c r="K289" s="749" t="s">
        <v>1090</v>
      </c>
      <c r="L289" s="752">
        <v>61.63</v>
      </c>
      <c r="M289" s="752">
        <v>1</v>
      </c>
      <c r="N289" s="753">
        <v>61.63</v>
      </c>
    </row>
    <row r="290" spans="1:14" ht="14.45" customHeight="1" x14ac:dyDescent="0.2">
      <c r="A290" s="747" t="s">
        <v>592</v>
      </c>
      <c r="B290" s="748" t="s">
        <v>593</v>
      </c>
      <c r="C290" s="749" t="s">
        <v>608</v>
      </c>
      <c r="D290" s="750" t="s">
        <v>609</v>
      </c>
      <c r="E290" s="751">
        <v>50113001</v>
      </c>
      <c r="F290" s="750" t="s">
        <v>628</v>
      </c>
      <c r="G290" s="749" t="s">
        <v>629</v>
      </c>
      <c r="H290" s="749">
        <v>225553</v>
      </c>
      <c r="I290" s="749">
        <v>225553</v>
      </c>
      <c r="J290" s="749" t="s">
        <v>1093</v>
      </c>
      <c r="K290" s="749" t="s">
        <v>1094</v>
      </c>
      <c r="L290" s="752">
        <v>7887.8250768595599</v>
      </c>
      <c r="M290" s="752">
        <v>3.1699538000000005</v>
      </c>
      <c r="N290" s="753">
        <v>25004.041076126257</v>
      </c>
    </row>
    <row r="291" spans="1:14" ht="14.45" customHeight="1" x14ac:dyDescent="0.2">
      <c r="A291" s="747" t="s">
        <v>592</v>
      </c>
      <c r="B291" s="748" t="s">
        <v>593</v>
      </c>
      <c r="C291" s="749" t="s">
        <v>608</v>
      </c>
      <c r="D291" s="750" t="s">
        <v>609</v>
      </c>
      <c r="E291" s="751">
        <v>50113001</v>
      </c>
      <c r="F291" s="750" t="s">
        <v>628</v>
      </c>
      <c r="G291" s="749" t="s">
        <v>629</v>
      </c>
      <c r="H291" s="749">
        <v>225555</v>
      </c>
      <c r="I291" s="749">
        <v>225555</v>
      </c>
      <c r="J291" s="749" t="s">
        <v>1095</v>
      </c>
      <c r="K291" s="749" t="s">
        <v>1096</v>
      </c>
      <c r="L291" s="752">
        <v>15209.315817244047</v>
      </c>
      <c r="M291" s="752">
        <v>12.175293199999995</v>
      </c>
      <c r="N291" s="753">
        <v>185177.87944634381</v>
      </c>
    </row>
    <row r="292" spans="1:14" ht="14.45" customHeight="1" x14ac:dyDescent="0.2">
      <c r="A292" s="747" t="s">
        <v>592</v>
      </c>
      <c r="B292" s="748" t="s">
        <v>593</v>
      </c>
      <c r="C292" s="749" t="s">
        <v>608</v>
      </c>
      <c r="D292" s="750" t="s">
        <v>609</v>
      </c>
      <c r="E292" s="751">
        <v>50113001</v>
      </c>
      <c r="F292" s="750" t="s">
        <v>628</v>
      </c>
      <c r="G292" s="749" t="s">
        <v>629</v>
      </c>
      <c r="H292" s="749">
        <v>214337</v>
      </c>
      <c r="I292" s="749">
        <v>214337</v>
      </c>
      <c r="J292" s="749" t="s">
        <v>1097</v>
      </c>
      <c r="K292" s="749" t="s">
        <v>1098</v>
      </c>
      <c r="L292" s="752">
        <v>214.98000000000005</v>
      </c>
      <c r="M292" s="752">
        <v>1</v>
      </c>
      <c r="N292" s="753">
        <v>214.98000000000005</v>
      </c>
    </row>
    <row r="293" spans="1:14" ht="14.45" customHeight="1" x14ac:dyDescent="0.2">
      <c r="A293" s="747" t="s">
        <v>592</v>
      </c>
      <c r="B293" s="748" t="s">
        <v>593</v>
      </c>
      <c r="C293" s="749" t="s">
        <v>608</v>
      </c>
      <c r="D293" s="750" t="s">
        <v>609</v>
      </c>
      <c r="E293" s="751">
        <v>50113001</v>
      </c>
      <c r="F293" s="750" t="s">
        <v>628</v>
      </c>
      <c r="G293" s="749" t="s">
        <v>629</v>
      </c>
      <c r="H293" s="749">
        <v>214355</v>
      </c>
      <c r="I293" s="749">
        <v>214355</v>
      </c>
      <c r="J293" s="749" t="s">
        <v>1099</v>
      </c>
      <c r="K293" s="749" t="s">
        <v>1098</v>
      </c>
      <c r="L293" s="752">
        <v>215.09428571428569</v>
      </c>
      <c r="M293" s="752">
        <v>7</v>
      </c>
      <c r="N293" s="753">
        <v>1505.6599999999999</v>
      </c>
    </row>
    <row r="294" spans="1:14" ht="14.45" customHeight="1" x14ac:dyDescent="0.2">
      <c r="A294" s="747" t="s">
        <v>592</v>
      </c>
      <c r="B294" s="748" t="s">
        <v>593</v>
      </c>
      <c r="C294" s="749" t="s">
        <v>608</v>
      </c>
      <c r="D294" s="750" t="s">
        <v>609</v>
      </c>
      <c r="E294" s="751">
        <v>50113001</v>
      </c>
      <c r="F294" s="750" t="s">
        <v>628</v>
      </c>
      <c r="G294" s="749" t="s">
        <v>629</v>
      </c>
      <c r="H294" s="749">
        <v>176205</v>
      </c>
      <c r="I294" s="749">
        <v>180825</v>
      </c>
      <c r="J294" s="749" t="s">
        <v>1100</v>
      </c>
      <c r="K294" s="749" t="s">
        <v>895</v>
      </c>
      <c r="L294" s="752">
        <v>104.70000000000002</v>
      </c>
      <c r="M294" s="752">
        <v>2</v>
      </c>
      <c r="N294" s="753">
        <v>209.40000000000003</v>
      </c>
    </row>
    <row r="295" spans="1:14" ht="14.45" customHeight="1" x14ac:dyDescent="0.2">
      <c r="A295" s="747" t="s">
        <v>592</v>
      </c>
      <c r="B295" s="748" t="s">
        <v>593</v>
      </c>
      <c r="C295" s="749" t="s">
        <v>608</v>
      </c>
      <c r="D295" s="750" t="s">
        <v>609</v>
      </c>
      <c r="E295" s="751">
        <v>50113001</v>
      </c>
      <c r="F295" s="750" t="s">
        <v>628</v>
      </c>
      <c r="G295" s="749" t="s">
        <v>629</v>
      </c>
      <c r="H295" s="749">
        <v>216670</v>
      </c>
      <c r="I295" s="749">
        <v>216670</v>
      </c>
      <c r="J295" s="749" t="s">
        <v>1101</v>
      </c>
      <c r="K295" s="749" t="s">
        <v>1102</v>
      </c>
      <c r="L295" s="752">
        <v>314.27</v>
      </c>
      <c r="M295" s="752">
        <v>2</v>
      </c>
      <c r="N295" s="753">
        <v>628.54</v>
      </c>
    </row>
    <row r="296" spans="1:14" ht="14.45" customHeight="1" x14ac:dyDescent="0.2">
      <c r="A296" s="747" t="s">
        <v>592</v>
      </c>
      <c r="B296" s="748" t="s">
        <v>593</v>
      </c>
      <c r="C296" s="749" t="s">
        <v>608</v>
      </c>
      <c r="D296" s="750" t="s">
        <v>609</v>
      </c>
      <c r="E296" s="751">
        <v>50113001</v>
      </c>
      <c r="F296" s="750" t="s">
        <v>628</v>
      </c>
      <c r="G296" s="749" t="s">
        <v>629</v>
      </c>
      <c r="H296" s="749">
        <v>216572</v>
      </c>
      <c r="I296" s="749">
        <v>216572</v>
      </c>
      <c r="J296" s="749" t="s">
        <v>1103</v>
      </c>
      <c r="K296" s="749" t="s">
        <v>1104</v>
      </c>
      <c r="L296" s="752">
        <v>36.263028846153851</v>
      </c>
      <c r="M296" s="752">
        <v>208</v>
      </c>
      <c r="N296" s="753">
        <v>7542.7100000000009</v>
      </c>
    </row>
    <row r="297" spans="1:14" ht="14.45" customHeight="1" x14ac:dyDescent="0.2">
      <c r="A297" s="747" t="s">
        <v>592</v>
      </c>
      <c r="B297" s="748" t="s">
        <v>593</v>
      </c>
      <c r="C297" s="749" t="s">
        <v>608</v>
      </c>
      <c r="D297" s="750" t="s">
        <v>609</v>
      </c>
      <c r="E297" s="751">
        <v>50113001</v>
      </c>
      <c r="F297" s="750" t="s">
        <v>628</v>
      </c>
      <c r="G297" s="749" t="s">
        <v>629</v>
      </c>
      <c r="H297" s="749">
        <v>100168</v>
      </c>
      <c r="I297" s="749">
        <v>168</v>
      </c>
      <c r="J297" s="749" t="s">
        <v>1105</v>
      </c>
      <c r="K297" s="749" t="s">
        <v>1106</v>
      </c>
      <c r="L297" s="752">
        <v>43.09</v>
      </c>
      <c r="M297" s="752">
        <v>1</v>
      </c>
      <c r="N297" s="753">
        <v>43.09</v>
      </c>
    </row>
    <row r="298" spans="1:14" ht="14.45" customHeight="1" x14ac:dyDescent="0.2">
      <c r="A298" s="747" t="s">
        <v>592</v>
      </c>
      <c r="B298" s="748" t="s">
        <v>593</v>
      </c>
      <c r="C298" s="749" t="s">
        <v>608</v>
      </c>
      <c r="D298" s="750" t="s">
        <v>609</v>
      </c>
      <c r="E298" s="751">
        <v>50113001</v>
      </c>
      <c r="F298" s="750" t="s">
        <v>628</v>
      </c>
      <c r="G298" s="749" t="s">
        <v>629</v>
      </c>
      <c r="H298" s="749">
        <v>223200</v>
      </c>
      <c r="I298" s="749">
        <v>223200</v>
      </c>
      <c r="J298" s="749" t="s">
        <v>1107</v>
      </c>
      <c r="K298" s="749" t="s">
        <v>1108</v>
      </c>
      <c r="L298" s="752">
        <v>148.87000000000003</v>
      </c>
      <c r="M298" s="752">
        <v>1</v>
      </c>
      <c r="N298" s="753">
        <v>148.87000000000003</v>
      </c>
    </row>
    <row r="299" spans="1:14" ht="14.45" customHeight="1" x14ac:dyDescent="0.2">
      <c r="A299" s="747" t="s">
        <v>592</v>
      </c>
      <c r="B299" s="748" t="s">
        <v>593</v>
      </c>
      <c r="C299" s="749" t="s">
        <v>608</v>
      </c>
      <c r="D299" s="750" t="s">
        <v>609</v>
      </c>
      <c r="E299" s="751">
        <v>50113001</v>
      </c>
      <c r="F299" s="750" t="s">
        <v>628</v>
      </c>
      <c r="G299" s="749" t="s">
        <v>629</v>
      </c>
      <c r="H299" s="749">
        <v>51366</v>
      </c>
      <c r="I299" s="749">
        <v>51366</v>
      </c>
      <c r="J299" s="749" t="s">
        <v>1109</v>
      </c>
      <c r="K299" s="749" t="s">
        <v>1110</v>
      </c>
      <c r="L299" s="752">
        <v>171.60000000000005</v>
      </c>
      <c r="M299" s="752">
        <v>167</v>
      </c>
      <c r="N299" s="753">
        <v>28657.200000000008</v>
      </c>
    </row>
    <row r="300" spans="1:14" ht="14.45" customHeight="1" x14ac:dyDescent="0.2">
      <c r="A300" s="747" t="s">
        <v>592</v>
      </c>
      <c r="B300" s="748" t="s">
        <v>593</v>
      </c>
      <c r="C300" s="749" t="s">
        <v>608</v>
      </c>
      <c r="D300" s="750" t="s">
        <v>609</v>
      </c>
      <c r="E300" s="751">
        <v>50113001</v>
      </c>
      <c r="F300" s="750" t="s">
        <v>628</v>
      </c>
      <c r="G300" s="749" t="s">
        <v>629</v>
      </c>
      <c r="H300" s="749">
        <v>51384</v>
      </c>
      <c r="I300" s="749">
        <v>51384</v>
      </c>
      <c r="J300" s="749" t="s">
        <v>1109</v>
      </c>
      <c r="K300" s="749" t="s">
        <v>1111</v>
      </c>
      <c r="L300" s="752">
        <v>192.5</v>
      </c>
      <c r="M300" s="752">
        <v>76</v>
      </c>
      <c r="N300" s="753">
        <v>14630</v>
      </c>
    </row>
    <row r="301" spans="1:14" ht="14.45" customHeight="1" x14ac:dyDescent="0.2">
      <c r="A301" s="747" t="s">
        <v>592</v>
      </c>
      <c r="B301" s="748" t="s">
        <v>593</v>
      </c>
      <c r="C301" s="749" t="s">
        <v>608</v>
      </c>
      <c r="D301" s="750" t="s">
        <v>609</v>
      </c>
      <c r="E301" s="751">
        <v>50113001</v>
      </c>
      <c r="F301" s="750" t="s">
        <v>628</v>
      </c>
      <c r="G301" s="749" t="s">
        <v>629</v>
      </c>
      <c r="H301" s="749">
        <v>51367</v>
      </c>
      <c r="I301" s="749">
        <v>51367</v>
      </c>
      <c r="J301" s="749" t="s">
        <v>1109</v>
      </c>
      <c r="K301" s="749" t="s">
        <v>1112</v>
      </c>
      <c r="L301" s="752">
        <v>92.94999999999996</v>
      </c>
      <c r="M301" s="752">
        <v>61</v>
      </c>
      <c r="N301" s="753">
        <v>5669.949999999998</v>
      </c>
    </row>
    <row r="302" spans="1:14" ht="14.45" customHeight="1" x14ac:dyDescent="0.2">
      <c r="A302" s="747" t="s">
        <v>592</v>
      </c>
      <c r="B302" s="748" t="s">
        <v>593</v>
      </c>
      <c r="C302" s="749" t="s">
        <v>608</v>
      </c>
      <c r="D302" s="750" t="s">
        <v>609</v>
      </c>
      <c r="E302" s="751">
        <v>50113001</v>
      </c>
      <c r="F302" s="750" t="s">
        <v>628</v>
      </c>
      <c r="G302" s="749" t="s">
        <v>629</v>
      </c>
      <c r="H302" s="749">
        <v>51383</v>
      </c>
      <c r="I302" s="749">
        <v>51383</v>
      </c>
      <c r="J302" s="749" t="s">
        <v>1109</v>
      </c>
      <c r="K302" s="749" t="s">
        <v>1113</v>
      </c>
      <c r="L302" s="752">
        <v>93.500000947447148</v>
      </c>
      <c r="M302" s="752">
        <v>83</v>
      </c>
      <c r="N302" s="753">
        <v>7760.5000786381133</v>
      </c>
    </row>
    <row r="303" spans="1:14" ht="14.45" customHeight="1" x14ac:dyDescent="0.2">
      <c r="A303" s="747" t="s">
        <v>592</v>
      </c>
      <c r="B303" s="748" t="s">
        <v>593</v>
      </c>
      <c r="C303" s="749" t="s">
        <v>608</v>
      </c>
      <c r="D303" s="750" t="s">
        <v>609</v>
      </c>
      <c r="E303" s="751">
        <v>50113001</v>
      </c>
      <c r="F303" s="750" t="s">
        <v>628</v>
      </c>
      <c r="G303" s="749" t="s">
        <v>629</v>
      </c>
      <c r="H303" s="749">
        <v>151365</v>
      </c>
      <c r="I303" s="749">
        <v>51365</v>
      </c>
      <c r="J303" s="749" t="s">
        <v>1114</v>
      </c>
      <c r="K303" s="749" t="s">
        <v>1115</v>
      </c>
      <c r="L303" s="752">
        <v>8.5800054534125412</v>
      </c>
      <c r="M303" s="752">
        <v>20</v>
      </c>
      <c r="N303" s="753">
        <v>171.60010906825082</v>
      </c>
    </row>
    <row r="304" spans="1:14" ht="14.45" customHeight="1" x14ac:dyDescent="0.2">
      <c r="A304" s="747" t="s">
        <v>592</v>
      </c>
      <c r="B304" s="748" t="s">
        <v>593</v>
      </c>
      <c r="C304" s="749" t="s">
        <v>608</v>
      </c>
      <c r="D304" s="750" t="s">
        <v>609</v>
      </c>
      <c r="E304" s="751">
        <v>50113001</v>
      </c>
      <c r="F304" s="750" t="s">
        <v>628</v>
      </c>
      <c r="G304" s="749" t="s">
        <v>629</v>
      </c>
      <c r="H304" s="749">
        <v>197682</v>
      </c>
      <c r="I304" s="749">
        <v>97682</v>
      </c>
      <c r="J304" s="749" t="s">
        <v>1116</v>
      </c>
      <c r="K304" s="749" t="s">
        <v>1117</v>
      </c>
      <c r="L304" s="752">
        <v>9.2949966861144979</v>
      </c>
      <c r="M304" s="752">
        <v>268</v>
      </c>
      <c r="N304" s="753">
        <v>2491.0591118786856</v>
      </c>
    </row>
    <row r="305" spans="1:14" ht="14.45" customHeight="1" x14ac:dyDescent="0.2">
      <c r="A305" s="747" t="s">
        <v>592</v>
      </c>
      <c r="B305" s="748" t="s">
        <v>593</v>
      </c>
      <c r="C305" s="749" t="s">
        <v>608</v>
      </c>
      <c r="D305" s="750" t="s">
        <v>609</v>
      </c>
      <c r="E305" s="751">
        <v>50113001</v>
      </c>
      <c r="F305" s="750" t="s">
        <v>628</v>
      </c>
      <c r="G305" s="749" t="s">
        <v>629</v>
      </c>
      <c r="H305" s="749">
        <v>175433</v>
      </c>
      <c r="I305" s="749">
        <v>75433</v>
      </c>
      <c r="J305" s="749" t="s">
        <v>1118</v>
      </c>
      <c r="K305" s="749" t="s">
        <v>1119</v>
      </c>
      <c r="L305" s="752">
        <v>33.14</v>
      </c>
      <c r="M305" s="752">
        <v>2</v>
      </c>
      <c r="N305" s="753">
        <v>66.28</v>
      </c>
    </row>
    <row r="306" spans="1:14" ht="14.45" customHeight="1" x14ac:dyDescent="0.2">
      <c r="A306" s="747" t="s">
        <v>592</v>
      </c>
      <c r="B306" s="748" t="s">
        <v>593</v>
      </c>
      <c r="C306" s="749" t="s">
        <v>608</v>
      </c>
      <c r="D306" s="750" t="s">
        <v>609</v>
      </c>
      <c r="E306" s="751">
        <v>50113001</v>
      </c>
      <c r="F306" s="750" t="s">
        <v>628</v>
      </c>
      <c r="G306" s="749" t="s">
        <v>629</v>
      </c>
      <c r="H306" s="749">
        <v>100699</v>
      </c>
      <c r="I306" s="749">
        <v>699</v>
      </c>
      <c r="J306" s="749" t="s">
        <v>1120</v>
      </c>
      <c r="K306" s="749" t="s">
        <v>1121</v>
      </c>
      <c r="L306" s="752">
        <v>58.91</v>
      </c>
      <c r="M306" s="752">
        <v>1</v>
      </c>
      <c r="N306" s="753">
        <v>58.91</v>
      </c>
    </row>
    <row r="307" spans="1:14" ht="14.45" customHeight="1" x14ac:dyDescent="0.2">
      <c r="A307" s="747" t="s">
        <v>592</v>
      </c>
      <c r="B307" s="748" t="s">
        <v>593</v>
      </c>
      <c r="C307" s="749" t="s">
        <v>608</v>
      </c>
      <c r="D307" s="750" t="s">
        <v>609</v>
      </c>
      <c r="E307" s="751">
        <v>50113001</v>
      </c>
      <c r="F307" s="750" t="s">
        <v>628</v>
      </c>
      <c r="G307" s="749" t="s">
        <v>629</v>
      </c>
      <c r="H307" s="749">
        <v>207897</v>
      </c>
      <c r="I307" s="749">
        <v>207897</v>
      </c>
      <c r="J307" s="749" t="s">
        <v>1122</v>
      </c>
      <c r="K307" s="749" t="s">
        <v>1123</v>
      </c>
      <c r="L307" s="752">
        <v>44.59</v>
      </c>
      <c r="M307" s="752">
        <v>10</v>
      </c>
      <c r="N307" s="753">
        <v>445.90000000000003</v>
      </c>
    </row>
    <row r="308" spans="1:14" ht="14.45" customHeight="1" x14ac:dyDescent="0.2">
      <c r="A308" s="747" t="s">
        <v>592</v>
      </c>
      <c r="B308" s="748" t="s">
        <v>593</v>
      </c>
      <c r="C308" s="749" t="s">
        <v>608</v>
      </c>
      <c r="D308" s="750" t="s">
        <v>609</v>
      </c>
      <c r="E308" s="751">
        <v>50113001</v>
      </c>
      <c r="F308" s="750" t="s">
        <v>628</v>
      </c>
      <c r="G308" s="749" t="s">
        <v>629</v>
      </c>
      <c r="H308" s="749">
        <v>207898</v>
      </c>
      <c r="I308" s="749">
        <v>207898</v>
      </c>
      <c r="J308" s="749" t="s">
        <v>1122</v>
      </c>
      <c r="K308" s="749" t="s">
        <v>1124</v>
      </c>
      <c r="L308" s="752">
        <v>62.414255319148921</v>
      </c>
      <c r="M308" s="752">
        <v>47</v>
      </c>
      <c r="N308" s="753">
        <v>2933.4699999999993</v>
      </c>
    </row>
    <row r="309" spans="1:14" ht="14.45" customHeight="1" x14ac:dyDescent="0.2">
      <c r="A309" s="747" t="s">
        <v>592</v>
      </c>
      <c r="B309" s="748" t="s">
        <v>593</v>
      </c>
      <c r="C309" s="749" t="s">
        <v>608</v>
      </c>
      <c r="D309" s="750" t="s">
        <v>609</v>
      </c>
      <c r="E309" s="751">
        <v>50113001</v>
      </c>
      <c r="F309" s="750" t="s">
        <v>628</v>
      </c>
      <c r="G309" s="749" t="s">
        <v>629</v>
      </c>
      <c r="H309" s="749">
        <v>207899</v>
      </c>
      <c r="I309" s="749">
        <v>207899</v>
      </c>
      <c r="J309" s="749" t="s">
        <v>1122</v>
      </c>
      <c r="K309" s="749" t="s">
        <v>1125</v>
      </c>
      <c r="L309" s="752">
        <v>66.92</v>
      </c>
      <c r="M309" s="752">
        <v>47</v>
      </c>
      <c r="N309" s="753">
        <v>3145.2400000000002</v>
      </c>
    </row>
    <row r="310" spans="1:14" ht="14.45" customHeight="1" x14ac:dyDescent="0.2">
      <c r="A310" s="747" t="s">
        <v>592</v>
      </c>
      <c r="B310" s="748" t="s">
        <v>593</v>
      </c>
      <c r="C310" s="749" t="s">
        <v>608</v>
      </c>
      <c r="D310" s="750" t="s">
        <v>609</v>
      </c>
      <c r="E310" s="751">
        <v>50113001</v>
      </c>
      <c r="F310" s="750" t="s">
        <v>628</v>
      </c>
      <c r="G310" s="749" t="s">
        <v>629</v>
      </c>
      <c r="H310" s="749">
        <v>120401</v>
      </c>
      <c r="I310" s="749">
        <v>20401</v>
      </c>
      <c r="J310" s="749" t="s">
        <v>1126</v>
      </c>
      <c r="K310" s="749" t="s">
        <v>1127</v>
      </c>
      <c r="L310" s="752">
        <v>74.37</v>
      </c>
      <c r="M310" s="752">
        <v>2</v>
      </c>
      <c r="N310" s="753">
        <v>148.74</v>
      </c>
    </row>
    <row r="311" spans="1:14" ht="14.45" customHeight="1" x14ac:dyDescent="0.2">
      <c r="A311" s="747" t="s">
        <v>592</v>
      </c>
      <c r="B311" s="748" t="s">
        <v>593</v>
      </c>
      <c r="C311" s="749" t="s">
        <v>608</v>
      </c>
      <c r="D311" s="750" t="s">
        <v>609</v>
      </c>
      <c r="E311" s="751">
        <v>50113001</v>
      </c>
      <c r="F311" s="750" t="s">
        <v>628</v>
      </c>
      <c r="G311" s="749" t="s">
        <v>629</v>
      </c>
      <c r="H311" s="749">
        <v>229793</v>
      </c>
      <c r="I311" s="749">
        <v>229793</v>
      </c>
      <c r="J311" s="749" t="s">
        <v>1128</v>
      </c>
      <c r="K311" s="749" t="s">
        <v>986</v>
      </c>
      <c r="L311" s="752">
        <v>121.61999999999999</v>
      </c>
      <c r="M311" s="752">
        <v>1</v>
      </c>
      <c r="N311" s="753">
        <v>121.61999999999999</v>
      </c>
    </row>
    <row r="312" spans="1:14" ht="14.45" customHeight="1" x14ac:dyDescent="0.2">
      <c r="A312" s="747" t="s">
        <v>592</v>
      </c>
      <c r="B312" s="748" t="s">
        <v>593</v>
      </c>
      <c r="C312" s="749" t="s">
        <v>608</v>
      </c>
      <c r="D312" s="750" t="s">
        <v>609</v>
      </c>
      <c r="E312" s="751">
        <v>50113001</v>
      </c>
      <c r="F312" s="750" t="s">
        <v>628</v>
      </c>
      <c r="G312" s="749" t="s">
        <v>629</v>
      </c>
      <c r="H312" s="749">
        <v>159982</v>
      </c>
      <c r="I312" s="749">
        <v>59982</v>
      </c>
      <c r="J312" s="749" t="s">
        <v>1129</v>
      </c>
      <c r="K312" s="749" t="s">
        <v>876</v>
      </c>
      <c r="L312" s="752">
        <v>51.410000000000011</v>
      </c>
      <c r="M312" s="752">
        <v>1</v>
      </c>
      <c r="N312" s="753">
        <v>51.410000000000011</v>
      </c>
    </row>
    <row r="313" spans="1:14" ht="14.45" customHeight="1" x14ac:dyDescent="0.2">
      <c r="A313" s="747" t="s">
        <v>592</v>
      </c>
      <c r="B313" s="748" t="s">
        <v>593</v>
      </c>
      <c r="C313" s="749" t="s">
        <v>608</v>
      </c>
      <c r="D313" s="750" t="s">
        <v>609</v>
      </c>
      <c r="E313" s="751">
        <v>50113001</v>
      </c>
      <c r="F313" s="750" t="s">
        <v>628</v>
      </c>
      <c r="G313" s="749" t="s">
        <v>629</v>
      </c>
      <c r="H313" s="749">
        <v>225166</v>
      </c>
      <c r="I313" s="749">
        <v>225166</v>
      </c>
      <c r="J313" s="749" t="s">
        <v>1130</v>
      </c>
      <c r="K313" s="749" t="s">
        <v>1131</v>
      </c>
      <c r="L313" s="752">
        <v>58.369999999999983</v>
      </c>
      <c r="M313" s="752">
        <v>2</v>
      </c>
      <c r="N313" s="753">
        <v>116.73999999999997</v>
      </c>
    </row>
    <row r="314" spans="1:14" ht="14.45" customHeight="1" x14ac:dyDescent="0.2">
      <c r="A314" s="747" t="s">
        <v>592</v>
      </c>
      <c r="B314" s="748" t="s">
        <v>593</v>
      </c>
      <c r="C314" s="749" t="s">
        <v>608</v>
      </c>
      <c r="D314" s="750" t="s">
        <v>609</v>
      </c>
      <c r="E314" s="751">
        <v>50113001</v>
      </c>
      <c r="F314" s="750" t="s">
        <v>628</v>
      </c>
      <c r="G314" s="749" t="s">
        <v>629</v>
      </c>
      <c r="H314" s="749">
        <v>224964</v>
      </c>
      <c r="I314" s="749">
        <v>224964</v>
      </c>
      <c r="J314" s="749" t="s">
        <v>1132</v>
      </c>
      <c r="K314" s="749" t="s">
        <v>1133</v>
      </c>
      <c r="L314" s="752">
        <v>107.87000000000005</v>
      </c>
      <c r="M314" s="752">
        <v>3</v>
      </c>
      <c r="N314" s="753">
        <v>323.61000000000013</v>
      </c>
    </row>
    <row r="315" spans="1:14" ht="14.45" customHeight="1" x14ac:dyDescent="0.2">
      <c r="A315" s="747" t="s">
        <v>592</v>
      </c>
      <c r="B315" s="748" t="s">
        <v>593</v>
      </c>
      <c r="C315" s="749" t="s">
        <v>608</v>
      </c>
      <c r="D315" s="750" t="s">
        <v>609</v>
      </c>
      <c r="E315" s="751">
        <v>50113001</v>
      </c>
      <c r="F315" s="750" t="s">
        <v>628</v>
      </c>
      <c r="G315" s="749" t="s">
        <v>629</v>
      </c>
      <c r="H315" s="749">
        <v>193724</v>
      </c>
      <c r="I315" s="749">
        <v>93724</v>
      </c>
      <c r="J315" s="749" t="s">
        <v>1134</v>
      </c>
      <c r="K315" s="749" t="s">
        <v>1135</v>
      </c>
      <c r="L315" s="752">
        <v>68.314545454545453</v>
      </c>
      <c r="M315" s="752">
        <v>11</v>
      </c>
      <c r="N315" s="753">
        <v>751.46</v>
      </c>
    </row>
    <row r="316" spans="1:14" ht="14.45" customHeight="1" x14ac:dyDescent="0.2">
      <c r="A316" s="747" t="s">
        <v>592</v>
      </c>
      <c r="B316" s="748" t="s">
        <v>593</v>
      </c>
      <c r="C316" s="749" t="s">
        <v>608</v>
      </c>
      <c r="D316" s="750" t="s">
        <v>609</v>
      </c>
      <c r="E316" s="751">
        <v>50113001</v>
      </c>
      <c r="F316" s="750" t="s">
        <v>628</v>
      </c>
      <c r="G316" s="749" t="s">
        <v>629</v>
      </c>
      <c r="H316" s="749">
        <v>193723</v>
      </c>
      <c r="I316" s="749">
        <v>93723</v>
      </c>
      <c r="J316" s="749" t="s">
        <v>1136</v>
      </c>
      <c r="K316" s="749" t="s">
        <v>1137</v>
      </c>
      <c r="L316" s="752">
        <v>40.45461538461538</v>
      </c>
      <c r="M316" s="752">
        <v>13</v>
      </c>
      <c r="N316" s="753">
        <v>525.91</v>
      </c>
    </row>
    <row r="317" spans="1:14" ht="14.45" customHeight="1" x14ac:dyDescent="0.2">
      <c r="A317" s="747" t="s">
        <v>592</v>
      </c>
      <c r="B317" s="748" t="s">
        <v>593</v>
      </c>
      <c r="C317" s="749" t="s">
        <v>608</v>
      </c>
      <c r="D317" s="750" t="s">
        <v>609</v>
      </c>
      <c r="E317" s="751">
        <v>50113001</v>
      </c>
      <c r="F317" s="750" t="s">
        <v>628</v>
      </c>
      <c r="G317" s="749" t="s">
        <v>629</v>
      </c>
      <c r="H317" s="749">
        <v>202878</v>
      </c>
      <c r="I317" s="749">
        <v>202878</v>
      </c>
      <c r="J317" s="749" t="s">
        <v>1138</v>
      </c>
      <c r="K317" s="749" t="s">
        <v>1139</v>
      </c>
      <c r="L317" s="752">
        <v>42.20000000000001</v>
      </c>
      <c r="M317" s="752">
        <v>1</v>
      </c>
      <c r="N317" s="753">
        <v>42.20000000000001</v>
      </c>
    </row>
    <row r="318" spans="1:14" ht="14.45" customHeight="1" x14ac:dyDescent="0.2">
      <c r="A318" s="747" t="s">
        <v>592</v>
      </c>
      <c r="B318" s="748" t="s">
        <v>593</v>
      </c>
      <c r="C318" s="749" t="s">
        <v>608</v>
      </c>
      <c r="D318" s="750" t="s">
        <v>609</v>
      </c>
      <c r="E318" s="751">
        <v>50113001</v>
      </c>
      <c r="F318" s="750" t="s">
        <v>628</v>
      </c>
      <c r="G318" s="749" t="s">
        <v>629</v>
      </c>
      <c r="H318" s="749">
        <v>114934</v>
      </c>
      <c r="I318" s="749">
        <v>14934</v>
      </c>
      <c r="J318" s="749" t="s">
        <v>1140</v>
      </c>
      <c r="K318" s="749" t="s">
        <v>1141</v>
      </c>
      <c r="L318" s="752">
        <v>410.44</v>
      </c>
      <c r="M318" s="752">
        <v>1</v>
      </c>
      <c r="N318" s="753">
        <v>410.44</v>
      </c>
    </row>
    <row r="319" spans="1:14" ht="14.45" customHeight="1" x14ac:dyDescent="0.2">
      <c r="A319" s="747" t="s">
        <v>592</v>
      </c>
      <c r="B319" s="748" t="s">
        <v>593</v>
      </c>
      <c r="C319" s="749" t="s">
        <v>608</v>
      </c>
      <c r="D319" s="750" t="s">
        <v>609</v>
      </c>
      <c r="E319" s="751">
        <v>50113001</v>
      </c>
      <c r="F319" s="750" t="s">
        <v>628</v>
      </c>
      <c r="G319" s="749" t="s">
        <v>629</v>
      </c>
      <c r="H319" s="749">
        <v>208466</v>
      </c>
      <c r="I319" s="749">
        <v>208466</v>
      </c>
      <c r="J319" s="749" t="s">
        <v>1142</v>
      </c>
      <c r="K319" s="749" t="s">
        <v>1143</v>
      </c>
      <c r="L319" s="752">
        <v>792.7700000000001</v>
      </c>
      <c r="M319" s="752">
        <v>3</v>
      </c>
      <c r="N319" s="753">
        <v>2378.3100000000004</v>
      </c>
    </row>
    <row r="320" spans="1:14" ht="14.45" customHeight="1" x14ac:dyDescent="0.2">
      <c r="A320" s="747" t="s">
        <v>592</v>
      </c>
      <c r="B320" s="748" t="s">
        <v>593</v>
      </c>
      <c r="C320" s="749" t="s">
        <v>608</v>
      </c>
      <c r="D320" s="750" t="s">
        <v>609</v>
      </c>
      <c r="E320" s="751">
        <v>50113001</v>
      </c>
      <c r="F320" s="750" t="s">
        <v>628</v>
      </c>
      <c r="G320" s="749" t="s">
        <v>629</v>
      </c>
      <c r="H320" s="749">
        <v>208465</v>
      </c>
      <c r="I320" s="749">
        <v>208465</v>
      </c>
      <c r="J320" s="749" t="s">
        <v>1144</v>
      </c>
      <c r="K320" s="749" t="s">
        <v>1145</v>
      </c>
      <c r="L320" s="752">
        <v>2234.65</v>
      </c>
      <c r="M320" s="752">
        <v>5.5</v>
      </c>
      <c r="N320" s="753">
        <v>12290.575000000001</v>
      </c>
    </row>
    <row r="321" spans="1:14" ht="14.45" customHeight="1" x14ac:dyDescent="0.2">
      <c r="A321" s="747" t="s">
        <v>592</v>
      </c>
      <c r="B321" s="748" t="s">
        <v>593</v>
      </c>
      <c r="C321" s="749" t="s">
        <v>608</v>
      </c>
      <c r="D321" s="750" t="s">
        <v>609</v>
      </c>
      <c r="E321" s="751">
        <v>50113001</v>
      </c>
      <c r="F321" s="750" t="s">
        <v>628</v>
      </c>
      <c r="G321" s="749" t="s">
        <v>594</v>
      </c>
      <c r="H321" s="749">
        <v>242263</v>
      </c>
      <c r="I321" s="749">
        <v>242263</v>
      </c>
      <c r="J321" s="749" t="s">
        <v>1146</v>
      </c>
      <c r="K321" s="749" t="s">
        <v>1147</v>
      </c>
      <c r="L321" s="752">
        <v>421.22299999999996</v>
      </c>
      <c r="M321" s="752">
        <v>1.304</v>
      </c>
      <c r="N321" s="753">
        <v>549.27479199999993</v>
      </c>
    </row>
    <row r="322" spans="1:14" ht="14.45" customHeight="1" x14ac:dyDescent="0.2">
      <c r="A322" s="747" t="s">
        <v>592</v>
      </c>
      <c r="B322" s="748" t="s">
        <v>593</v>
      </c>
      <c r="C322" s="749" t="s">
        <v>608</v>
      </c>
      <c r="D322" s="750" t="s">
        <v>609</v>
      </c>
      <c r="E322" s="751">
        <v>50113001</v>
      </c>
      <c r="F322" s="750" t="s">
        <v>628</v>
      </c>
      <c r="G322" s="749" t="s">
        <v>655</v>
      </c>
      <c r="H322" s="749">
        <v>115805</v>
      </c>
      <c r="I322" s="749">
        <v>115805</v>
      </c>
      <c r="J322" s="749" t="s">
        <v>1146</v>
      </c>
      <c r="K322" s="749" t="s">
        <v>1148</v>
      </c>
      <c r="L322" s="752">
        <v>97.549013856949685</v>
      </c>
      <c r="M322" s="752">
        <v>56.12497539999999</v>
      </c>
      <c r="N322" s="753">
        <v>5474.9360030155594</v>
      </c>
    </row>
    <row r="323" spans="1:14" ht="14.45" customHeight="1" x14ac:dyDescent="0.2">
      <c r="A323" s="747" t="s">
        <v>592</v>
      </c>
      <c r="B323" s="748" t="s">
        <v>593</v>
      </c>
      <c r="C323" s="749" t="s">
        <v>608</v>
      </c>
      <c r="D323" s="750" t="s">
        <v>609</v>
      </c>
      <c r="E323" s="751">
        <v>50113001</v>
      </c>
      <c r="F323" s="750" t="s">
        <v>628</v>
      </c>
      <c r="G323" s="749" t="s">
        <v>655</v>
      </c>
      <c r="H323" s="749">
        <v>115806</v>
      </c>
      <c r="I323" s="749">
        <v>115806</v>
      </c>
      <c r="J323" s="749" t="s">
        <v>1146</v>
      </c>
      <c r="K323" s="749" t="s">
        <v>1149</v>
      </c>
      <c r="L323" s="752">
        <v>182.89819469118433</v>
      </c>
      <c r="M323" s="752">
        <v>83.731000000000023</v>
      </c>
      <c r="N323" s="753">
        <v>15314.248739687559</v>
      </c>
    </row>
    <row r="324" spans="1:14" ht="14.45" customHeight="1" x14ac:dyDescent="0.2">
      <c r="A324" s="747" t="s">
        <v>592</v>
      </c>
      <c r="B324" s="748" t="s">
        <v>593</v>
      </c>
      <c r="C324" s="749" t="s">
        <v>608</v>
      </c>
      <c r="D324" s="750" t="s">
        <v>609</v>
      </c>
      <c r="E324" s="751">
        <v>50113001</v>
      </c>
      <c r="F324" s="750" t="s">
        <v>628</v>
      </c>
      <c r="G324" s="749" t="s">
        <v>655</v>
      </c>
      <c r="H324" s="749">
        <v>115807</v>
      </c>
      <c r="I324" s="749">
        <v>115807</v>
      </c>
      <c r="J324" s="749" t="s">
        <v>1146</v>
      </c>
      <c r="K324" s="749" t="s">
        <v>1147</v>
      </c>
      <c r="L324" s="752">
        <v>421.22081276186378</v>
      </c>
      <c r="M324" s="752">
        <v>60.149225900000019</v>
      </c>
      <c r="N324" s="753">
        <v>25336.105820594956</v>
      </c>
    </row>
    <row r="325" spans="1:14" ht="14.45" customHeight="1" x14ac:dyDescent="0.2">
      <c r="A325" s="747" t="s">
        <v>592</v>
      </c>
      <c r="B325" s="748" t="s">
        <v>593</v>
      </c>
      <c r="C325" s="749" t="s">
        <v>608</v>
      </c>
      <c r="D325" s="750" t="s">
        <v>609</v>
      </c>
      <c r="E325" s="751">
        <v>50113001</v>
      </c>
      <c r="F325" s="750" t="s">
        <v>628</v>
      </c>
      <c r="G325" s="749" t="s">
        <v>629</v>
      </c>
      <c r="H325" s="749">
        <v>218183</v>
      </c>
      <c r="I325" s="749">
        <v>218183</v>
      </c>
      <c r="J325" s="749" t="s">
        <v>1150</v>
      </c>
      <c r="K325" s="749" t="s">
        <v>1151</v>
      </c>
      <c r="L325" s="752">
        <v>566.06000000000006</v>
      </c>
      <c r="M325" s="752">
        <v>1</v>
      </c>
      <c r="N325" s="753">
        <v>566.06000000000006</v>
      </c>
    </row>
    <row r="326" spans="1:14" ht="14.45" customHeight="1" x14ac:dyDescent="0.2">
      <c r="A326" s="747" t="s">
        <v>592</v>
      </c>
      <c r="B326" s="748" t="s">
        <v>593</v>
      </c>
      <c r="C326" s="749" t="s">
        <v>608</v>
      </c>
      <c r="D326" s="750" t="s">
        <v>609</v>
      </c>
      <c r="E326" s="751">
        <v>50113001</v>
      </c>
      <c r="F326" s="750" t="s">
        <v>628</v>
      </c>
      <c r="G326" s="749" t="s">
        <v>629</v>
      </c>
      <c r="H326" s="749">
        <v>134824</v>
      </c>
      <c r="I326" s="749">
        <v>134824</v>
      </c>
      <c r="J326" s="749" t="s">
        <v>1152</v>
      </c>
      <c r="K326" s="749" t="s">
        <v>1153</v>
      </c>
      <c r="L326" s="752">
        <v>212.95435975241801</v>
      </c>
      <c r="M326" s="752">
        <v>78</v>
      </c>
      <c r="N326" s="753">
        <v>16610.440060688605</v>
      </c>
    </row>
    <row r="327" spans="1:14" ht="14.45" customHeight="1" x14ac:dyDescent="0.2">
      <c r="A327" s="747" t="s">
        <v>592</v>
      </c>
      <c r="B327" s="748" t="s">
        <v>593</v>
      </c>
      <c r="C327" s="749" t="s">
        <v>608</v>
      </c>
      <c r="D327" s="750" t="s">
        <v>609</v>
      </c>
      <c r="E327" s="751">
        <v>50113001</v>
      </c>
      <c r="F327" s="750" t="s">
        <v>628</v>
      </c>
      <c r="G327" s="749" t="s">
        <v>629</v>
      </c>
      <c r="H327" s="749">
        <v>847767</v>
      </c>
      <c r="I327" s="749">
        <v>500140</v>
      </c>
      <c r="J327" s="749" t="s">
        <v>1154</v>
      </c>
      <c r="K327" s="749" t="s">
        <v>1155</v>
      </c>
      <c r="L327" s="752">
        <v>699.00999999999988</v>
      </c>
      <c r="M327" s="752">
        <v>3</v>
      </c>
      <c r="N327" s="753">
        <v>2097.0299999999997</v>
      </c>
    </row>
    <row r="328" spans="1:14" ht="14.45" customHeight="1" x14ac:dyDescent="0.2">
      <c r="A328" s="747" t="s">
        <v>592</v>
      </c>
      <c r="B328" s="748" t="s">
        <v>593</v>
      </c>
      <c r="C328" s="749" t="s">
        <v>608</v>
      </c>
      <c r="D328" s="750" t="s">
        <v>609</v>
      </c>
      <c r="E328" s="751">
        <v>50113001</v>
      </c>
      <c r="F328" s="750" t="s">
        <v>628</v>
      </c>
      <c r="G328" s="749" t="s">
        <v>629</v>
      </c>
      <c r="H328" s="749">
        <v>145570</v>
      </c>
      <c r="I328" s="749">
        <v>45570</v>
      </c>
      <c r="J328" s="749" t="s">
        <v>1156</v>
      </c>
      <c r="K328" s="749" t="s">
        <v>1088</v>
      </c>
      <c r="L328" s="752">
        <v>33.402105263157893</v>
      </c>
      <c r="M328" s="752">
        <v>19</v>
      </c>
      <c r="N328" s="753">
        <v>634.64</v>
      </c>
    </row>
    <row r="329" spans="1:14" ht="14.45" customHeight="1" x14ac:dyDescent="0.2">
      <c r="A329" s="747" t="s">
        <v>592</v>
      </c>
      <c r="B329" s="748" t="s">
        <v>593</v>
      </c>
      <c r="C329" s="749" t="s">
        <v>608</v>
      </c>
      <c r="D329" s="750" t="s">
        <v>609</v>
      </c>
      <c r="E329" s="751">
        <v>50113001</v>
      </c>
      <c r="F329" s="750" t="s">
        <v>628</v>
      </c>
      <c r="G329" s="749" t="s">
        <v>655</v>
      </c>
      <c r="H329" s="749">
        <v>178682</v>
      </c>
      <c r="I329" s="749">
        <v>178682</v>
      </c>
      <c r="J329" s="749" t="s">
        <v>1157</v>
      </c>
      <c r="K329" s="749" t="s">
        <v>1158</v>
      </c>
      <c r="L329" s="752">
        <v>43.76</v>
      </c>
      <c r="M329" s="752">
        <v>3</v>
      </c>
      <c r="N329" s="753">
        <v>131.28</v>
      </c>
    </row>
    <row r="330" spans="1:14" ht="14.45" customHeight="1" x14ac:dyDescent="0.2">
      <c r="A330" s="747" t="s">
        <v>592</v>
      </c>
      <c r="B330" s="748" t="s">
        <v>593</v>
      </c>
      <c r="C330" s="749" t="s">
        <v>608</v>
      </c>
      <c r="D330" s="750" t="s">
        <v>609</v>
      </c>
      <c r="E330" s="751">
        <v>50113001</v>
      </c>
      <c r="F330" s="750" t="s">
        <v>628</v>
      </c>
      <c r="G330" s="749" t="s">
        <v>629</v>
      </c>
      <c r="H330" s="749">
        <v>117189</v>
      </c>
      <c r="I330" s="749">
        <v>17189</v>
      </c>
      <c r="J330" s="749" t="s">
        <v>1159</v>
      </c>
      <c r="K330" s="749" t="s">
        <v>1160</v>
      </c>
      <c r="L330" s="752">
        <v>55.79999999999999</v>
      </c>
      <c r="M330" s="752">
        <v>1</v>
      </c>
      <c r="N330" s="753">
        <v>55.79999999999999</v>
      </c>
    </row>
    <row r="331" spans="1:14" ht="14.45" customHeight="1" x14ac:dyDescent="0.2">
      <c r="A331" s="747" t="s">
        <v>592</v>
      </c>
      <c r="B331" s="748" t="s">
        <v>593</v>
      </c>
      <c r="C331" s="749" t="s">
        <v>608</v>
      </c>
      <c r="D331" s="750" t="s">
        <v>609</v>
      </c>
      <c r="E331" s="751">
        <v>50113001</v>
      </c>
      <c r="F331" s="750" t="s">
        <v>628</v>
      </c>
      <c r="G331" s="749" t="s">
        <v>629</v>
      </c>
      <c r="H331" s="749">
        <v>848725</v>
      </c>
      <c r="I331" s="749">
        <v>107677</v>
      </c>
      <c r="J331" s="749" t="s">
        <v>1161</v>
      </c>
      <c r="K331" s="749" t="s">
        <v>1162</v>
      </c>
      <c r="L331" s="752">
        <v>382.10999999999996</v>
      </c>
      <c r="M331" s="752">
        <v>6</v>
      </c>
      <c r="N331" s="753">
        <v>2292.66</v>
      </c>
    </row>
    <row r="332" spans="1:14" ht="14.45" customHeight="1" x14ac:dyDescent="0.2">
      <c r="A332" s="747" t="s">
        <v>592</v>
      </c>
      <c r="B332" s="748" t="s">
        <v>593</v>
      </c>
      <c r="C332" s="749" t="s">
        <v>608</v>
      </c>
      <c r="D332" s="750" t="s">
        <v>609</v>
      </c>
      <c r="E332" s="751">
        <v>50113001</v>
      </c>
      <c r="F332" s="750" t="s">
        <v>628</v>
      </c>
      <c r="G332" s="749" t="s">
        <v>629</v>
      </c>
      <c r="H332" s="749">
        <v>845697</v>
      </c>
      <c r="I332" s="749">
        <v>200935</v>
      </c>
      <c r="J332" s="749" t="s">
        <v>1163</v>
      </c>
      <c r="K332" s="749" t="s">
        <v>1164</v>
      </c>
      <c r="L332" s="752">
        <v>44.823333333333345</v>
      </c>
      <c r="M332" s="752">
        <v>18</v>
      </c>
      <c r="N332" s="753">
        <v>806.82000000000016</v>
      </c>
    </row>
    <row r="333" spans="1:14" ht="14.45" customHeight="1" x14ac:dyDescent="0.2">
      <c r="A333" s="747" t="s">
        <v>592</v>
      </c>
      <c r="B333" s="748" t="s">
        <v>593</v>
      </c>
      <c r="C333" s="749" t="s">
        <v>608</v>
      </c>
      <c r="D333" s="750" t="s">
        <v>609</v>
      </c>
      <c r="E333" s="751">
        <v>50113001</v>
      </c>
      <c r="F333" s="750" t="s">
        <v>628</v>
      </c>
      <c r="G333" s="749" t="s">
        <v>629</v>
      </c>
      <c r="H333" s="749">
        <v>100720</v>
      </c>
      <c r="I333" s="749">
        <v>720</v>
      </c>
      <c r="J333" s="749" t="s">
        <v>1165</v>
      </c>
      <c r="K333" s="749" t="s">
        <v>1166</v>
      </c>
      <c r="L333" s="752">
        <v>77.86999999999999</v>
      </c>
      <c r="M333" s="752">
        <v>2</v>
      </c>
      <c r="N333" s="753">
        <v>155.73999999999998</v>
      </c>
    </row>
    <row r="334" spans="1:14" ht="14.45" customHeight="1" x14ac:dyDescent="0.2">
      <c r="A334" s="747" t="s">
        <v>592</v>
      </c>
      <c r="B334" s="748" t="s">
        <v>593</v>
      </c>
      <c r="C334" s="749" t="s">
        <v>608</v>
      </c>
      <c r="D334" s="750" t="s">
        <v>609</v>
      </c>
      <c r="E334" s="751">
        <v>50113001</v>
      </c>
      <c r="F334" s="750" t="s">
        <v>628</v>
      </c>
      <c r="G334" s="749" t="s">
        <v>629</v>
      </c>
      <c r="H334" s="749">
        <v>100489</v>
      </c>
      <c r="I334" s="749">
        <v>489</v>
      </c>
      <c r="J334" s="749" t="s">
        <v>1165</v>
      </c>
      <c r="K334" s="749" t="s">
        <v>1167</v>
      </c>
      <c r="L334" s="752">
        <v>47.316363636363626</v>
      </c>
      <c r="M334" s="752">
        <v>11</v>
      </c>
      <c r="N334" s="753">
        <v>520.4799999999999</v>
      </c>
    </row>
    <row r="335" spans="1:14" ht="14.45" customHeight="1" x14ac:dyDescent="0.2">
      <c r="A335" s="747" t="s">
        <v>592</v>
      </c>
      <c r="B335" s="748" t="s">
        <v>593</v>
      </c>
      <c r="C335" s="749" t="s">
        <v>608</v>
      </c>
      <c r="D335" s="750" t="s">
        <v>609</v>
      </c>
      <c r="E335" s="751">
        <v>50113001</v>
      </c>
      <c r="F335" s="750" t="s">
        <v>628</v>
      </c>
      <c r="G335" s="749" t="s">
        <v>629</v>
      </c>
      <c r="H335" s="749">
        <v>230426</v>
      </c>
      <c r="I335" s="749">
        <v>230426</v>
      </c>
      <c r="J335" s="749" t="s">
        <v>1165</v>
      </c>
      <c r="K335" s="749" t="s">
        <v>1166</v>
      </c>
      <c r="L335" s="752">
        <v>78.596399999999988</v>
      </c>
      <c r="M335" s="752">
        <v>25</v>
      </c>
      <c r="N335" s="753">
        <v>1964.9099999999999</v>
      </c>
    </row>
    <row r="336" spans="1:14" ht="14.45" customHeight="1" x14ac:dyDescent="0.2">
      <c r="A336" s="747" t="s">
        <v>592</v>
      </c>
      <c r="B336" s="748" t="s">
        <v>593</v>
      </c>
      <c r="C336" s="749" t="s">
        <v>608</v>
      </c>
      <c r="D336" s="750" t="s">
        <v>609</v>
      </c>
      <c r="E336" s="751">
        <v>50113001</v>
      </c>
      <c r="F336" s="750" t="s">
        <v>628</v>
      </c>
      <c r="G336" s="749" t="s">
        <v>655</v>
      </c>
      <c r="H336" s="749">
        <v>169623</v>
      </c>
      <c r="I336" s="749">
        <v>169623</v>
      </c>
      <c r="J336" s="749" t="s">
        <v>1168</v>
      </c>
      <c r="K336" s="749" t="s">
        <v>1169</v>
      </c>
      <c r="L336" s="752">
        <v>33.055000000000007</v>
      </c>
      <c r="M336" s="752">
        <v>2</v>
      </c>
      <c r="N336" s="753">
        <v>66.110000000000014</v>
      </c>
    </row>
    <row r="337" spans="1:14" ht="14.45" customHeight="1" x14ac:dyDescent="0.2">
      <c r="A337" s="747" t="s">
        <v>592</v>
      </c>
      <c r="B337" s="748" t="s">
        <v>593</v>
      </c>
      <c r="C337" s="749" t="s">
        <v>608</v>
      </c>
      <c r="D337" s="750" t="s">
        <v>609</v>
      </c>
      <c r="E337" s="751">
        <v>50113001</v>
      </c>
      <c r="F337" s="750" t="s">
        <v>628</v>
      </c>
      <c r="G337" s="749" t="s">
        <v>629</v>
      </c>
      <c r="H337" s="749">
        <v>29938</v>
      </c>
      <c r="I337" s="749">
        <v>29938</v>
      </c>
      <c r="J337" s="749" t="s">
        <v>1170</v>
      </c>
      <c r="K337" s="749" t="s">
        <v>1171</v>
      </c>
      <c r="L337" s="752">
        <v>2068.9899999999998</v>
      </c>
      <c r="M337" s="752">
        <v>2</v>
      </c>
      <c r="N337" s="753">
        <v>4137.9799999999996</v>
      </c>
    </row>
    <row r="338" spans="1:14" ht="14.45" customHeight="1" x14ac:dyDescent="0.2">
      <c r="A338" s="747" t="s">
        <v>592</v>
      </c>
      <c r="B338" s="748" t="s">
        <v>593</v>
      </c>
      <c r="C338" s="749" t="s">
        <v>608</v>
      </c>
      <c r="D338" s="750" t="s">
        <v>609</v>
      </c>
      <c r="E338" s="751">
        <v>50113001</v>
      </c>
      <c r="F338" s="750" t="s">
        <v>628</v>
      </c>
      <c r="G338" s="749" t="s">
        <v>629</v>
      </c>
      <c r="H338" s="749">
        <v>117996</v>
      </c>
      <c r="I338" s="749">
        <v>17996</v>
      </c>
      <c r="J338" s="749" t="s">
        <v>1172</v>
      </c>
      <c r="K338" s="749" t="s">
        <v>1173</v>
      </c>
      <c r="L338" s="752">
        <v>80.77000000000001</v>
      </c>
      <c r="M338" s="752">
        <v>2</v>
      </c>
      <c r="N338" s="753">
        <v>161.54000000000002</v>
      </c>
    </row>
    <row r="339" spans="1:14" ht="14.45" customHeight="1" x14ac:dyDescent="0.2">
      <c r="A339" s="747" t="s">
        <v>592</v>
      </c>
      <c r="B339" s="748" t="s">
        <v>593</v>
      </c>
      <c r="C339" s="749" t="s">
        <v>608</v>
      </c>
      <c r="D339" s="750" t="s">
        <v>609</v>
      </c>
      <c r="E339" s="751">
        <v>50113001</v>
      </c>
      <c r="F339" s="750" t="s">
        <v>628</v>
      </c>
      <c r="G339" s="749" t="s">
        <v>655</v>
      </c>
      <c r="H339" s="749">
        <v>166759</v>
      </c>
      <c r="I339" s="749">
        <v>166759</v>
      </c>
      <c r="J339" s="749" t="s">
        <v>1174</v>
      </c>
      <c r="K339" s="749" t="s">
        <v>1175</v>
      </c>
      <c r="L339" s="752">
        <v>123.23999999999998</v>
      </c>
      <c r="M339" s="752">
        <v>2</v>
      </c>
      <c r="N339" s="753">
        <v>246.47999999999996</v>
      </c>
    </row>
    <row r="340" spans="1:14" ht="14.45" customHeight="1" x14ac:dyDescent="0.2">
      <c r="A340" s="747" t="s">
        <v>592</v>
      </c>
      <c r="B340" s="748" t="s">
        <v>593</v>
      </c>
      <c r="C340" s="749" t="s">
        <v>608</v>
      </c>
      <c r="D340" s="750" t="s">
        <v>609</v>
      </c>
      <c r="E340" s="751">
        <v>50113001</v>
      </c>
      <c r="F340" s="750" t="s">
        <v>628</v>
      </c>
      <c r="G340" s="749" t="s">
        <v>629</v>
      </c>
      <c r="H340" s="749">
        <v>900497</v>
      </c>
      <c r="I340" s="749">
        <v>0</v>
      </c>
      <c r="J340" s="749" t="s">
        <v>1176</v>
      </c>
      <c r="K340" s="749" t="s">
        <v>594</v>
      </c>
      <c r="L340" s="752">
        <v>439.14120889775603</v>
      </c>
      <c r="M340" s="752">
        <v>5</v>
      </c>
      <c r="N340" s="753">
        <v>2195.7060444887802</v>
      </c>
    </row>
    <row r="341" spans="1:14" ht="14.45" customHeight="1" x14ac:dyDescent="0.2">
      <c r="A341" s="747" t="s">
        <v>592</v>
      </c>
      <c r="B341" s="748" t="s">
        <v>593</v>
      </c>
      <c r="C341" s="749" t="s">
        <v>608</v>
      </c>
      <c r="D341" s="750" t="s">
        <v>609</v>
      </c>
      <c r="E341" s="751">
        <v>50113001</v>
      </c>
      <c r="F341" s="750" t="s">
        <v>628</v>
      </c>
      <c r="G341" s="749" t="s">
        <v>629</v>
      </c>
      <c r="H341" s="749">
        <v>501725</v>
      </c>
      <c r="I341" s="749">
        <v>1000</v>
      </c>
      <c r="J341" s="749" t="s">
        <v>1177</v>
      </c>
      <c r="K341" s="749" t="s">
        <v>1178</v>
      </c>
      <c r="L341" s="752">
        <v>438.83063263526174</v>
      </c>
      <c r="M341" s="752">
        <v>1</v>
      </c>
      <c r="N341" s="753">
        <v>438.83063263526174</v>
      </c>
    </row>
    <row r="342" spans="1:14" ht="14.45" customHeight="1" x14ac:dyDescent="0.2">
      <c r="A342" s="747" t="s">
        <v>592</v>
      </c>
      <c r="B342" s="748" t="s">
        <v>593</v>
      </c>
      <c r="C342" s="749" t="s">
        <v>608</v>
      </c>
      <c r="D342" s="750" t="s">
        <v>609</v>
      </c>
      <c r="E342" s="751">
        <v>50113001</v>
      </c>
      <c r="F342" s="750" t="s">
        <v>628</v>
      </c>
      <c r="G342" s="749" t="s">
        <v>629</v>
      </c>
      <c r="H342" s="749">
        <v>844350</v>
      </c>
      <c r="I342" s="749">
        <v>0</v>
      </c>
      <c r="J342" s="749" t="s">
        <v>1179</v>
      </c>
      <c r="K342" s="749" t="s">
        <v>594</v>
      </c>
      <c r="L342" s="752">
        <v>84.540800000000004</v>
      </c>
      <c r="M342" s="752">
        <v>1</v>
      </c>
      <c r="N342" s="753">
        <v>84.540800000000004</v>
      </c>
    </row>
    <row r="343" spans="1:14" ht="14.45" customHeight="1" x14ac:dyDescent="0.2">
      <c r="A343" s="747" t="s">
        <v>592</v>
      </c>
      <c r="B343" s="748" t="s">
        <v>593</v>
      </c>
      <c r="C343" s="749" t="s">
        <v>608</v>
      </c>
      <c r="D343" s="750" t="s">
        <v>609</v>
      </c>
      <c r="E343" s="751">
        <v>50113001</v>
      </c>
      <c r="F343" s="750" t="s">
        <v>628</v>
      </c>
      <c r="G343" s="749" t="s">
        <v>629</v>
      </c>
      <c r="H343" s="749">
        <v>911927</v>
      </c>
      <c r="I343" s="749">
        <v>0</v>
      </c>
      <c r="J343" s="749" t="s">
        <v>1180</v>
      </c>
      <c r="K343" s="749" t="s">
        <v>594</v>
      </c>
      <c r="L343" s="752">
        <v>94.238438435839214</v>
      </c>
      <c r="M343" s="752">
        <v>1</v>
      </c>
      <c r="N343" s="753">
        <v>94.238438435839214</v>
      </c>
    </row>
    <row r="344" spans="1:14" ht="14.45" customHeight="1" x14ac:dyDescent="0.2">
      <c r="A344" s="747" t="s">
        <v>592</v>
      </c>
      <c r="B344" s="748" t="s">
        <v>593</v>
      </c>
      <c r="C344" s="749" t="s">
        <v>608</v>
      </c>
      <c r="D344" s="750" t="s">
        <v>609</v>
      </c>
      <c r="E344" s="751">
        <v>50113001</v>
      </c>
      <c r="F344" s="750" t="s">
        <v>628</v>
      </c>
      <c r="G344" s="749" t="s">
        <v>629</v>
      </c>
      <c r="H344" s="749">
        <v>397238</v>
      </c>
      <c r="I344" s="749">
        <v>0</v>
      </c>
      <c r="J344" s="749" t="s">
        <v>1181</v>
      </c>
      <c r="K344" s="749" t="s">
        <v>594</v>
      </c>
      <c r="L344" s="752">
        <v>136.80247765612205</v>
      </c>
      <c r="M344" s="752">
        <v>3</v>
      </c>
      <c r="N344" s="753">
        <v>410.40743296836615</v>
      </c>
    </row>
    <row r="345" spans="1:14" ht="14.45" customHeight="1" x14ac:dyDescent="0.2">
      <c r="A345" s="747" t="s">
        <v>592</v>
      </c>
      <c r="B345" s="748" t="s">
        <v>593</v>
      </c>
      <c r="C345" s="749" t="s">
        <v>608</v>
      </c>
      <c r="D345" s="750" t="s">
        <v>609</v>
      </c>
      <c r="E345" s="751">
        <v>50113001</v>
      </c>
      <c r="F345" s="750" t="s">
        <v>628</v>
      </c>
      <c r="G345" s="749" t="s">
        <v>629</v>
      </c>
      <c r="H345" s="749">
        <v>930589</v>
      </c>
      <c r="I345" s="749">
        <v>0</v>
      </c>
      <c r="J345" s="749" t="s">
        <v>1182</v>
      </c>
      <c r="K345" s="749" t="s">
        <v>594</v>
      </c>
      <c r="L345" s="752">
        <v>75.019979986936917</v>
      </c>
      <c r="M345" s="752">
        <v>1</v>
      </c>
      <c r="N345" s="753">
        <v>75.019979986936917</v>
      </c>
    </row>
    <row r="346" spans="1:14" ht="14.45" customHeight="1" x14ac:dyDescent="0.2">
      <c r="A346" s="747" t="s">
        <v>592</v>
      </c>
      <c r="B346" s="748" t="s">
        <v>593</v>
      </c>
      <c r="C346" s="749" t="s">
        <v>608</v>
      </c>
      <c r="D346" s="750" t="s">
        <v>609</v>
      </c>
      <c r="E346" s="751">
        <v>50113001</v>
      </c>
      <c r="F346" s="750" t="s">
        <v>628</v>
      </c>
      <c r="G346" s="749" t="s">
        <v>629</v>
      </c>
      <c r="H346" s="749">
        <v>900875</v>
      </c>
      <c r="I346" s="749">
        <v>0</v>
      </c>
      <c r="J346" s="749" t="s">
        <v>1183</v>
      </c>
      <c r="K346" s="749" t="s">
        <v>594</v>
      </c>
      <c r="L346" s="752">
        <v>404.6481</v>
      </c>
      <c r="M346" s="752">
        <v>1</v>
      </c>
      <c r="N346" s="753">
        <v>404.6481</v>
      </c>
    </row>
    <row r="347" spans="1:14" ht="14.45" customHeight="1" x14ac:dyDescent="0.2">
      <c r="A347" s="747" t="s">
        <v>592</v>
      </c>
      <c r="B347" s="748" t="s">
        <v>593</v>
      </c>
      <c r="C347" s="749" t="s">
        <v>608</v>
      </c>
      <c r="D347" s="750" t="s">
        <v>609</v>
      </c>
      <c r="E347" s="751">
        <v>50113001</v>
      </c>
      <c r="F347" s="750" t="s">
        <v>628</v>
      </c>
      <c r="G347" s="749" t="s">
        <v>629</v>
      </c>
      <c r="H347" s="749">
        <v>900321</v>
      </c>
      <c r="I347" s="749">
        <v>0</v>
      </c>
      <c r="J347" s="749" t="s">
        <v>1184</v>
      </c>
      <c r="K347" s="749" t="s">
        <v>594</v>
      </c>
      <c r="L347" s="752">
        <v>420.20233577904412</v>
      </c>
      <c r="M347" s="752">
        <v>4</v>
      </c>
      <c r="N347" s="753">
        <v>1680.8093431161765</v>
      </c>
    </row>
    <row r="348" spans="1:14" ht="14.45" customHeight="1" x14ac:dyDescent="0.2">
      <c r="A348" s="747" t="s">
        <v>592</v>
      </c>
      <c r="B348" s="748" t="s">
        <v>593</v>
      </c>
      <c r="C348" s="749" t="s">
        <v>608</v>
      </c>
      <c r="D348" s="750" t="s">
        <v>609</v>
      </c>
      <c r="E348" s="751">
        <v>50113001</v>
      </c>
      <c r="F348" s="750" t="s">
        <v>628</v>
      </c>
      <c r="G348" s="749" t="s">
        <v>629</v>
      </c>
      <c r="H348" s="749">
        <v>501990</v>
      </c>
      <c r="I348" s="749">
        <v>0</v>
      </c>
      <c r="J348" s="749" t="s">
        <v>1185</v>
      </c>
      <c r="K348" s="749" t="s">
        <v>594</v>
      </c>
      <c r="L348" s="752">
        <v>310.13700687863331</v>
      </c>
      <c r="M348" s="752">
        <v>1</v>
      </c>
      <c r="N348" s="753">
        <v>310.13700687863331</v>
      </c>
    </row>
    <row r="349" spans="1:14" ht="14.45" customHeight="1" x14ac:dyDescent="0.2">
      <c r="A349" s="747" t="s">
        <v>592</v>
      </c>
      <c r="B349" s="748" t="s">
        <v>593</v>
      </c>
      <c r="C349" s="749" t="s">
        <v>608</v>
      </c>
      <c r="D349" s="750" t="s">
        <v>609</v>
      </c>
      <c r="E349" s="751">
        <v>50113001</v>
      </c>
      <c r="F349" s="750" t="s">
        <v>628</v>
      </c>
      <c r="G349" s="749" t="s">
        <v>629</v>
      </c>
      <c r="H349" s="749">
        <v>920356</v>
      </c>
      <c r="I349" s="749">
        <v>0</v>
      </c>
      <c r="J349" s="749" t="s">
        <v>1186</v>
      </c>
      <c r="K349" s="749" t="s">
        <v>594</v>
      </c>
      <c r="L349" s="752">
        <v>101.77562470477845</v>
      </c>
      <c r="M349" s="752">
        <v>5</v>
      </c>
      <c r="N349" s="753">
        <v>508.87812352389227</v>
      </c>
    </row>
    <row r="350" spans="1:14" ht="14.45" customHeight="1" x14ac:dyDescent="0.2">
      <c r="A350" s="747" t="s">
        <v>592</v>
      </c>
      <c r="B350" s="748" t="s">
        <v>593</v>
      </c>
      <c r="C350" s="749" t="s">
        <v>608</v>
      </c>
      <c r="D350" s="750" t="s">
        <v>609</v>
      </c>
      <c r="E350" s="751">
        <v>50113001</v>
      </c>
      <c r="F350" s="750" t="s">
        <v>628</v>
      </c>
      <c r="G350" s="749" t="s">
        <v>629</v>
      </c>
      <c r="H350" s="749">
        <v>920358</v>
      </c>
      <c r="I350" s="749">
        <v>0</v>
      </c>
      <c r="J350" s="749" t="s">
        <v>1187</v>
      </c>
      <c r="K350" s="749" t="s">
        <v>594</v>
      </c>
      <c r="L350" s="752">
        <v>159.81389251948451</v>
      </c>
      <c r="M350" s="752">
        <v>18</v>
      </c>
      <c r="N350" s="753">
        <v>2876.6500653507214</v>
      </c>
    </row>
    <row r="351" spans="1:14" ht="14.45" customHeight="1" x14ac:dyDescent="0.2">
      <c r="A351" s="747" t="s">
        <v>592</v>
      </c>
      <c r="B351" s="748" t="s">
        <v>593</v>
      </c>
      <c r="C351" s="749" t="s">
        <v>608</v>
      </c>
      <c r="D351" s="750" t="s">
        <v>609</v>
      </c>
      <c r="E351" s="751">
        <v>50113001</v>
      </c>
      <c r="F351" s="750" t="s">
        <v>628</v>
      </c>
      <c r="G351" s="749" t="s">
        <v>629</v>
      </c>
      <c r="H351" s="749">
        <v>498367</v>
      </c>
      <c r="I351" s="749">
        <v>0</v>
      </c>
      <c r="J351" s="749" t="s">
        <v>1188</v>
      </c>
      <c r="K351" s="749" t="s">
        <v>594</v>
      </c>
      <c r="L351" s="752">
        <v>172.25084774032567</v>
      </c>
      <c r="M351" s="752">
        <v>1</v>
      </c>
      <c r="N351" s="753">
        <v>172.25084774032567</v>
      </c>
    </row>
    <row r="352" spans="1:14" ht="14.45" customHeight="1" x14ac:dyDescent="0.2">
      <c r="A352" s="747" t="s">
        <v>592</v>
      </c>
      <c r="B352" s="748" t="s">
        <v>593</v>
      </c>
      <c r="C352" s="749" t="s">
        <v>608</v>
      </c>
      <c r="D352" s="750" t="s">
        <v>609</v>
      </c>
      <c r="E352" s="751">
        <v>50113001</v>
      </c>
      <c r="F352" s="750" t="s">
        <v>628</v>
      </c>
      <c r="G352" s="749" t="s">
        <v>629</v>
      </c>
      <c r="H352" s="749">
        <v>990947</v>
      </c>
      <c r="I352" s="749">
        <v>0</v>
      </c>
      <c r="J352" s="749" t="s">
        <v>1189</v>
      </c>
      <c r="K352" s="749" t="s">
        <v>594</v>
      </c>
      <c r="L352" s="752">
        <v>1401.5633333333335</v>
      </c>
      <c r="M352" s="752">
        <v>3</v>
      </c>
      <c r="N352" s="753">
        <v>4204.6900000000005</v>
      </c>
    </row>
    <row r="353" spans="1:14" ht="14.45" customHeight="1" x14ac:dyDescent="0.2">
      <c r="A353" s="747" t="s">
        <v>592</v>
      </c>
      <c r="B353" s="748" t="s">
        <v>593</v>
      </c>
      <c r="C353" s="749" t="s">
        <v>608</v>
      </c>
      <c r="D353" s="750" t="s">
        <v>609</v>
      </c>
      <c r="E353" s="751">
        <v>50113001</v>
      </c>
      <c r="F353" s="750" t="s">
        <v>628</v>
      </c>
      <c r="G353" s="749" t="s">
        <v>629</v>
      </c>
      <c r="H353" s="749">
        <v>215168</v>
      </c>
      <c r="I353" s="749">
        <v>215168</v>
      </c>
      <c r="J353" s="749" t="s">
        <v>1190</v>
      </c>
      <c r="K353" s="749" t="s">
        <v>1191</v>
      </c>
      <c r="L353" s="752">
        <v>178.95000000000002</v>
      </c>
      <c r="M353" s="752">
        <v>1</v>
      </c>
      <c r="N353" s="753">
        <v>178.95000000000002</v>
      </c>
    </row>
    <row r="354" spans="1:14" ht="14.45" customHeight="1" x14ac:dyDescent="0.2">
      <c r="A354" s="747" t="s">
        <v>592</v>
      </c>
      <c r="B354" s="748" t="s">
        <v>593</v>
      </c>
      <c r="C354" s="749" t="s">
        <v>608</v>
      </c>
      <c r="D354" s="750" t="s">
        <v>609</v>
      </c>
      <c r="E354" s="751">
        <v>50113001</v>
      </c>
      <c r="F354" s="750" t="s">
        <v>628</v>
      </c>
      <c r="G354" s="749" t="s">
        <v>629</v>
      </c>
      <c r="H354" s="749">
        <v>215172</v>
      </c>
      <c r="I354" s="749">
        <v>215172</v>
      </c>
      <c r="J354" s="749" t="s">
        <v>1192</v>
      </c>
      <c r="K354" s="749" t="s">
        <v>1193</v>
      </c>
      <c r="L354" s="752">
        <v>282.36200000000002</v>
      </c>
      <c r="M354" s="752">
        <v>5</v>
      </c>
      <c r="N354" s="753">
        <v>1411.8100000000002</v>
      </c>
    </row>
    <row r="355" spans="1:14" ht="14.45" customHeight="1" x14ac:dyDescent="0.2">
      <c r="A355" s="747" t="s">
        <v>592</v>
      </c>
      <c r="B355" s="748" t="s">
        <v>593</v>
      </c>
      <c r="C355" s="749" t="s">
        <v>608</v>
      </c>
      <c r="D355" s="750" t="s">
        <v>609</v>
      </c>
      <c r="E355" s="751">
        <v>50113001</v>
      </c>
      <c r="F355" s="750" t="s">
        <v>628</v>
      </c>
      <c r="G355" s="749" t="s">
        <v>629</v>
      </c>
      <c r="H355" s="749">
        <v>230614</v>
      </c>
      <c r="I355" s="749">
        <v>230614</v>
      </c>
      <c r="J355" s="749" t="s">
        <v>1192</v>
      </c>
      <c r="K355" s="749" t="s">
        <v>1193</v>
      </c>
      <c r="L355" s="752">
        <v>282.35399999999998</v>
      </c>
      <c r="M355" s="752">
        <v>5</v>
      </c>
      <c r="N355" s="753">
        <v>1411.77</v>
      </c>
    </row>
    <row r="356" spans="1:14" ht="14.45" customHeight="1" x14ac:dyDescent="0.2">
      <c r="A356" s="747" t="s">
        <v>592</v>
      </c>
      <c r="B356" s="748" t="s">
        <v>593</v>
      </c>
      <c r="C356" s="749" t="s">
        <v>608</v>
      </c>
      <c r="D356" s="750" t="s">
        <v>609</v>
      </c>
      <c r="E356" s="751">
        <v>50113001</v>
      </c>
      <c r="F356" s="750" t="s">
        <v>628</v>
      </c>
      <c r="G356" s="749" t="s">
        <v>629</v>
      </c>
      <c r="H356" s="749">
        <v>119571</v>
      </c>
      <c r="I356" s="749">
        <v>19571</v>
      </c>
      <c r="J356" s="749" t="s">
        <v>1194</v>
      </c>
      <c r="K356" s="749" t="s">
        <v>1195</v>
      </c>
      <c r="L356" s="752">
        <v>225.61</v>
      </c>
      <c r="M356" s="752">
        <v>1</v>
      </c>
      <c r="N356" s="753">
        <v>225.61</v>
      </c>
    </row>
    <row r="357" spans="1:14" ht="14.45" customHeight="1" x14ac:dyDescent="0.2">
      <c r="A357" s="747" t="s">
        <v>592</v>
      </c>
      <c r="B357" s="748" t="s">
        <v>593</v>
      </c>
      <c r="C357" s="749" t="s">
        <v>608</v>
      </c>
      <c r="D357" s="750" t="s">
        <v>609</v>
      </c>
      <c r="E357" s="751">
        <v>50113001</v>
      </c>
      <c r="F357" s="750" t="s">
        <v>628</v>
      </c>
      <c r="G357" s="749" t="s">
        <v>655</v>
      </c>
      <c r="H357" s="749">
        <v>117139</v>
      </c>
      <c r="I357" s="749">
        <v>17139</v>
      </c>
      <c r="J357" s="749" t="s">
        <v>1196</v>
      </c>
      <c r="K357" s="749" t="s">
        <v>1197</v>
      </c>
      <c r="L357" s="752">
        <v>105.22999999999999</v>
      </c>
      <c r="M357" s="752">
        <v>2</v>
      </c>
      <c r="N357" s="753">
        <v>210.45999999999998</v>
      </c>
    </row>
    <row r="358" spans="1:14" ht="14.45" customHeight="1" x14ac:dyDescent="0.2">
      <c r="A358" s="747" t="s">
        <v>592</v>
      </c>
      <c r="B358" s="748" t="s">
        <v>593</v>
      </c>
      <c r="C358" s="749" t="s">
        <v>608</v>
      </c>
      <c r="D358" s="750" t="s">
        <v>609</v>
      </c>
      <c r="E358" s="751">
        <v>50113001</v>
      </c>
      <c r="F358" s="750" t="s">
        <v>628</v>
      </c>
      <c r="G358" s="749" t="s">
        <v>655</v>
      </c>
      <c r="H358" s="749">
        <v>848722</v>
      </c>
      <c r="I358" s="749">
        <v>151057</v>
      </c>
      <c r="J358" s="749" t="s">
        <v>1196</v>
      </c>
      <c r="K358" s="749" t="s">
        <v>1198</v>
      </c>
      <c r="L358" s="752">
        <v>415.97000000000014</v>
      </c>
      <c r="M358" s="752">
        <v>1</v>
      </c>
      <c r="N358" s="753">
        <v>415.97000000000014</v>
      </c>
    </row>
    <row r="359" spans="1:14" ht="14.45" customHeight="1" x14ac:dyDescent="0.2">
      <c r="A359" s="747" t="s">
        <v>592</v>
      </c>
      <c r="B359" s="748" t="s">
        <v>593</v>
      </c>
      <c r="C359" s="749" t="s">
        <v>608</v>
      </c>
      <c r="D359" s="750" t="s">
        <v>609</v>
      </c>
      <c r="E359" s="751">
        <v>50113001</v>
      </c>
      <c r="F359" s="750" t="s">
        <v>628</v>
      </c>
      <c r="G359" s="749" t="s">
        <v>655</v>
      </c>
      <c r="H359" s="749">
        <v>848895</v>
      </c>
      <c r="I359" s="749">
        <v>151056</v>
      </c>
      <c r="J359" s="749" t="s">
        <v>1199</v>
      </c>
      <c r="K359" s="749" t="s">
        <v>1200</v>
      </c>
      <c r="L359" s="752">
        <v>173.1</v>
      </c>
      <c r="M359" s="752">
        <v>1</v>
      </c>
      <c r="N359" s="753">
        <v>173.1</v>
      </c>
    </row>
    <row r="360" spans="1:14" ht="14.45" customHeight="1" x14ac:dyDescent="0.2">
      <c r="A360" s="747" t="s">
        <v>592</v>
      </c>
      <c r="B360" s="748" t="s">
        <v>593</v>
      </c>
      <c r="C360" s="749" t="s">
        <v>608</v>
      </c>
      <c r="D360" s="750" t="s">
        <v>609</v>
      </c>
      <c r="E360" s="751">
        <v>50113001</v>
      </c>
      <c r="F360" s="750" t="s">
        <v>628</v>
      </c>
      <c r="G360" s="749" t="s">
        <v>629</v>
      </c>
      <c r="H360" s="749">
        <v>127953</v>
      </c>
      <c r="I360" s="749">
        <v>27953</v>
      </c>
      <c r="J360" s="749" t="s">
        <v>1201</v>
      </c>
      <c r="K360" s="749" t="s">
        <v>1202</v>
      </c>
      <c r="L360" s="752">
        <v>1084.92</v>
      </c>
      <c r="M360" s="752">
        <v>1</v>
      </c>
      <c r="N360" s="753">
        <v>1084.92</v>
      </c>
    </row>
    <row r="361" spans="1:14" ht="14.45" customHeight="1" x14ac:dyDescent="0.2">
      <c r="A361" s="747" t="s">
        <v>592</v>
      </c>
      <c r="B361" s="748" t="s">
        <v>593</v>
      </c>
      <c r="C361" s="749" t="s">
        <v>608</v>
      </c>
      <c r="D361" s="750" t="s">
        <v>609</v>
      </c>
      <c r="E361" s="751">
        <v>50113001</v>
      </c>
      <c r="F361" s="750" t="s">
        <v>628</v>
      </c>
      <c r="G361" s="749" t="s">
        <v>655</v>
      </c>
      <c r="H361" s="749">
        <v>844410</v>
      </c>
      <c r="I361" s="749">
        <v>106344</v>
      </c>
      <c r="J361" s="749" t="s">
        <v>1203</v>
      </c>
      <c r="K361" s="749" t="s">
        <v>1204</v>
      </c>
      <c r="L361" s="752">
        <v>65.370000000000019</v>
      </c>
      <c r="M361" s="752">
        <v>1</v>
      </c>
      <c r="N361" s="753">
        <v>65.370000000000019</v>
      </c>
    </row>
    <row r="362" spans="1:14" ht="14.45" customHeight="1" x14ac:dyDescent="0.2">
      <c r="A362" s="747" t="s">
        <v>592</v>
      </c>
      <c r="B362" s="748" t="s">
        <v>593</v>
      </c>
      <c r="C362" s="749" t="s">
        <v>608</v>
      </c>
      <c r="D362" s="750" t="s">
        <v>609</v>
      </c>
      <c r="E362" s="751">
        <v>50113001</v>
      </c>
      <c r="F362" s="750" t="s">
        <v>628</v>
      </c>
      <c r="G362" s="749" t="s">
        <v>629</v>
      </c>
      <c r="H362" s="749">
        <v>116055</v>
      </c>
      <c r="I362" s="749">
        <v>16055</v>
      </c>
      <c r="J362" s="749" t="s">
        <v>1205</v>
      </c>
      <c r="K362" s="749" t="s">
        <v>1206</v>
      </c>
      <c r="L362" s="752">
        <v>125.64999999999998</v>
      </c>
      <c r="M362" s="752">
        <v>2</v>
      </c>
      <c r="N362" s="753">
        <v>251.29999999999995</v>
      </c>
    </row>
    <row r="363" spans="1:14" ht="14.45" customHeight="1" x14ac:dyDescent="0.2">
      <c r="A363" s="747" t="s">
        <v>592</v>
      </c>
      <c r="B363" s="748" t="s">
        <v>593</v>
      </c>
      <c r="C363" s="749" t="s">
        <v>608</v>
      </c>
      <c r="D363" s="750" t="s">
        <v>609</v>
      </c>
      <c r="E363" s="751">
        <v>50113001</v>
      </c>
      <c r="F363" s="750" t="s">
        <v>628</v>
      </c>
      <c r="G363" s="749" t="s">
        <v>655</v>
      </c>
      <c r="H363" s="749">
        <v>187427</v>
      </c>
      <c r="I363" s="749">
        <v>187427</v>
      </c>
      <c r="J363" s="749" t="s">
        <v>1207</v>
      </c>
      <c r="K363" s="749" t="s">
        <v>1208</v>
      </c>
      <c r="L363" s="752">
        <v>62.669999999999987</v>
      </c>
      <c r="M363" s="752">
        <v>1</v>
      </c>
      <c r="N363" s="753">
        <v>62.669999999999987</v>
      </c>
    </row>
    <row r="364" spans="1:14" ht="14.45" customHeight="1" x14ac:dyDescent="0.2">
      <c r="A364" s="747" t="s">
        <v>592</v>
      </c>
      <c r="B364" s="748" t="s">
        <v>593</v>
      </c>
      <c r="C364" s="749" t="s">
        <v>608</v>
      </c>
      <c r="D364" s="750" t="s">
        <v>609</v>
      </c>
      <c r="E364" s="751">
        <v>50113001</v>
      </c>
      <c r="F364" s="750" t="s">
        <v>628</v>
      </c>
      <c r="G364" s="749" t="s">
        <v>655</v>
      </c>
      <c r="H364" s="749">
        <v>169714</v>
      </c>
      <c r="I364" s="749">
        <v>169714</v>
      </c>
      <c r="J364" s="749" t="s">
        <v>1209</v>
      </c>
      <c r="K364" s="749" t="s">
        <v>1210</v>
      </c>
      <c r="L364" s="752">
        <v>112.26999999999998</v>
      </c>
      <c r="M364" s="752">
        <v>1</v>
      </c>
      <c r="N364" s="753">
        <v>112.26999999999998</v>
      </c>
    </row>
    <row r="365" spans="1:14" ht="14.45" customHeight="1" x14ac:dyDescent="0.2">
      <c r="A365" s="747" t="s">
        <v>592</v>
      </c>
      <c r="B365" s="748" t="s">
        <v>593</v>
      </c>
      <c r="C365" s="749" t="s">
        <v>608</v>
      </c>
      <c r="D365" s="750" t="s">
        <v>609</v>
      </c>
      <c r="E365" s="751">
        <v>50113001</v>
      </c>
      <c r="F365" s="750" t="s">
        <v>628</v>
      </c>
      <c r="G365" s="749" t="s">
        <v>655</v>
      </c>
      <c r="H365" s="749">
        <v>187425</v>
      </c>
      <c r="I365" s="749">
        <v>187425</v>
      </c>
      <c r="J365" s="749" t="s">
        <v>1211</v>
      </c>
      <c r="K365" s="749" t="s">
        <v>1212</v>
      </c>
      <c r="L365" s="752">
        <v>49.360000000000014</v>
      </c>
      <c r="M365" s="752">
        <v>2</v>
      </c>
      <c r="N365" s="753">
        <v>98.720000000000027</v>
      </c>
    </row>
    <row r="366" spans="1:14" ht="14.45" customHeight="1" x14ac:dyDescent="0.2">
      <c r="A366" s="747" t="s">
        <v>592</v>
      </c>
      <c r="B366" s="748" t="s">
        <v>593</v>
      </c>
      <c r="C366" s="749" t="s">
        <v>608</v>
      </c>
      <c r="D366" s="750" t="s">
        <v>609</v>
      </c>
      <c r="E366" s="751">
        <v>50113001</v>
      </c>
      <c r="F366" s="750" t="s">
        <v>628</v>
      </c>
      <c r="G366" s="749" t="s">
        <v>655</v>
      </c>
      <c r="H366" s="749">
        <v>184245</v>
      </c>
      <c r="I366" s="749">
        <v>184245</v>
      </c>
      <c r="J366" s="749" t="s">
        <v>1213</v>
      </c>
      <c r="K366" s="749" t="s">
        <v>1214</v>
      </c>
      <c r="L366" s="752">
        <v>92.72999999999999</v>
      </c>
      <c r="M366" s="752">
        <v>2</v>
      </c>
      <c r="N366" s="753">
        <v>185.45999999999998</v>
      </c>
    </row>
    <row r="367" spans="1:14" ht="14.45" customHeight="1" x14ac:dyDescent="0.2">
      <c r="A367" s="747" t="s">
        <v>592</v>
      </c>
      <c r="B367" s="748" t="s">
        <v>593</v>
      </c>
      <c r="C367" s="749" t="s">
        <v>608</v>
      </c>
      <c r="D367" s="750" t="s">
        <v>609</v>
      </c>
      <c r="E367" s="751">
        <v>50113001</v>
      </c>
      <c r="F367" s="750" t="s">
        <v>628</v>
      </c>
      <c r="G367" s="749" t="s">
        <v>629</v>
      </c>
      <c r="H367" s="749">
        <v>216679</v>
      </c>
      <c r="I367" s="749">
        <v>216679</v>
      </c>
      <c r="J367" s="749" t="s">
        <v>1215</v>
      </c>
      <c r="K367" s="749" t="s">
        <v>1216</v>
      </c>
      <c r="L367" s="752">
        <v>115.1909984410519</v>
      </c>
      <c r="M367" s="752">
        <v>4</v>
      </c>
      <c r="N367" s="753">
        <v>460.76399376420761</v>
      </c>
    </row>
    <row r="368" spans="1:14" ht="14.45" customHeight="1" x14ac:dyDescent="0.2">
      <c r="A368" s="747" t="s">
        <v>592</v>
      </c>
      <c r="B368" s="748" t="s">
        <v>593</v>
      </c>
      <c r="C368" s="749" t="s">
        <v>608</v>
      </c>
      <c r="D368" s="750" t="s">
        <v>609</v>
      </c>
      <c r="E368" s="751">
        <v>50113001</v>
      </c>
      <c r="F368" s="750" t="s">
        <v>628</v>
      </c>
      <c r="G368" s="749" t="s">
        <v>629</v>
      </c>
      <c r="H368" s="749">
        <v>188217</v>
      </c>
      <c r="I368" s="749">
        <v>88217</v>
      </c>
      <c r="J368" s="749" t="s">
        <v>1215</v>
      </c>
      <c r="K368" s="749" t="s">
        <v>1217</v>
      </c>
      <c r="L368" s="752">
        <v>127.17679999999999</v>
      </c>
      <c r="M368" s="752">
        <v>50</v>
      </c>
      <c r="N368" s="753">
        <v>6358.8399999999992</v>
      </c>
    </row>
    <row r="369" spans="1:14" ht="14.45" customHeight="1" x14ac:dyDescent="0.2">
      <c r="A369" s="747" t="s">
        <v>592</v>
      </c>
      <c r="B369" s="748" t="s">
        <v>593</v>
      </c>
      <c r="C369" s="749" t="s">
        <v>608</v>
      </c>
      <c r="D369" s="750" t="s">
        <v>609</v>
      </c>
      <c r="E369" s="751">
        <v>50113001</v>
      </c>
      <c r="F369" s="750" t="s">
        <v>628</v>
      </c>
      <c r="G369" s="749" t="s">
        <v>629</v>
      </c>
      <c r="H369" s="749">
        <v>216680</v>
      </c>
      <c r="I369" s="749">
        <v>216680</v>
      </c>
      <c r="J369" s="749" t="s">
        <v>1218</v>
      </c>
      <c r="K369" s="749" t="s">
        <v>1219</v>
      </c>
      <c r="L369" s="752">
        <v>123.90063403485999</v>
      </c>
      <c r="M369" s="752">
        <v>6</v>
      </c>
      <c r="N369" s="753">
        <v>743.40380420915994</v>
      </c>
    </row>
    <row r="370" spans="1:14" ht="14.45" customHeight="1" x14ac:dyDescent="0.2">
      <c r="A370" s="747" t="s">
        <v>592</v>
      </c>
      <c r="B370" s="748" t="s">
        <v>593</v>
      </c>
      <c r="C370" s="749" t="s">
        <v>608</v>
      </c>
      <c r="D370" s="750" t="s">
        <v>609</v>
      </c>
      <c r="E370" s="751">
        <v>50113001</v>
      </c>
      <c r="F370" s="750" t="s">
        <v>628</v>
      </c>
      <c r="G370" s="749" t="s">
        <v>629</v>
      </c>
      <c r="H370" s="749">
        <v>188219</v>
      </c>
      <c r="I370" s="749">
        <v>88219</v>
      </c>
      <c r="J370" s="749" t="s">
        <v>1218</v>
      </c>
      <c r="K370" s="749" t="s">
        <v>1220</v>
      </c>
      <c r="L370" s="752">
        <v>141.9609090909091</v>
      </c>
      <c r="M370" s="752">
        <v>22</v>
      </c>
      <c r="N370" s="753">
        <v>3123.1400000000003</v>
      </c>
    </row>
    <row r="371" spans="1:14" ht="14.45" customHeight="1" x14ac:dyDescent="0.2">
      <c r="A371" s="747" t="s">
        <v>592</v>
      </c>
      <c r="B371" s="748" t="s">
        <v>593</v>
      </c>
      <c r="C371" s="749" t="s">
        <v>608</v>
      </c>
      <c r="D371" s="750" t="s">
        <v>609</v>
      </c>
      <c r="E371" s="751">
        <v>50113001</v>
      </c>
      <c r="F371" s="750" t="s">
        <v>628</v>
      </c>
      <c r="G371" s="749" t="s">
        <v>629</v>
      </c>
      <c r="H371" s="749">
        <v>183106</v>
      </c>
      <c r="I371" s="749">
        <v>83106</v>
      </c>
      <c r="J371" s="749" t="s">
        <v>1221</v>
      </c>
      <c r="K371" s="749" t="s">
        <v>1222</v>
      </c>
      <c r="L371" s="752">
        <v>149.89000000000004</v>
      </c>
      <c r="M371" s="752">
        <v>1</v>
      </c>
      <c r="N371" s="753">
        <v>149.89000000000004</v>
      </c>
    </row>
    <row r="372" spans="1:14" ht="14.45" customHeight="1" x14ac:dyDescent="0.2">
      <c r="A372" s="747" t="s">
        <v>592</v>
      </c>
      <c r="B372" s="748" t="s">
        <v>593</v>
      </c>
      <c r="C372" s="749" t="s">
        <v>608</v>
      </c>
      <c r="D372" s="750" t="s">
        <v>609</v>
      </c>
      <c r="E372" s="751">
        <v>50113001</v>
      </c>
      <c r="F372" s="750" t="s">
        <v>628</v>
      </c>
      <c r="G372" s="749" t="s">
        <v>629</v>
      </c>
      <c r="H372" s="749">
        <v>218886</v>
      </c>
      <c r="I372" s="749">
        <v>218886</v>
      </c>
      <c r="J372" s="749" t="s">
        <v>1223</v>
      </c>
      <c r="K372" s="749" t="s">
        <v>1224</v>
      </c>
      <c r="L372" s="752">
        <v>79.88</v>
      </c>
      <c r="M372" s="752">
        <v>2</v>
      </c>
      <c r="N372" s="753">
        <v>159.76</v>
      </c>
    </row>
    <row r="373" spans="1:14" ht="14.45" customHeight="1" x14ac:dyDescent="0.2">
      <c r="A373" s="747" t="s">
        <v>592</v>
      </c>
      <c r="B373" s="748" t="s">
        <v>593</v>
      </c>
      <c r="C373" s="749" t="s">
        <v>608</v>
      </c>
      <c r="D373" s="750" t="s">
        <v>609</v>
      </c>
      <c r="E373" s="751">
        <v>50113001</v>
      </c>
      <c r="F373" s="750" t="s">
        <v>628</v>
      </c>
      <c r="G373" s="749" t="s">
        <v>629</v>
      </c>
      <c r="H373" s="749">
        <v>159747</v>
      </c>
      <c r="I373" s="749">
        <v>0</v>
      </c>
      <c r="J373" s="749" t="s">
        <v>1225</v>
      </c>
      <c r="K373" s="749" t="s">
        <v>1088</v>
      </c>
      <c r="L373" s="752">
        <v>34.303611111111103</v>
      </c>
      <c r="M373" s="752">
        <v>36</v>
      </c>
      <c r="N373" s="753">
        <v>1234.9299999999996</v>
      </c>
    </row>
    <row r="374" spans="1:14" ht="14.45" customHeight="1" x14ac:dyDescent="0.2">
      <c r="A374" s="747" t="s">
        <v>592</v>
      </c>
      <c r="B374" s="748" t="s">
        <v>593</v>
      </c>
      <c r="C374" s="749" t="s">
        <v>608</v>
      </c>
      <c r="D374" s="750" t="s">
        <v>609</v>
      </c>
      <c r="E374" s="751">
        <v>50113001</v>
      </c>
      <c r="F374" s="750" t="s">
        <v>628</v>
      </c>
      <c r="G374" s="749" t="s">
        <v>629</v>
      </c>
      <c r="H374" s="749">
        <v>118489</v>
      </c>
      <c r="I374" s="749">
        <v>18489</v>
      </c>
      <c r="J374" s="749" t="s">
        <v>1226</v>
      </c>
      <c r="K374" s="749" t="s">
        <v>1227</v>
      </c>
      <c r="L374" s="752">
        <v>359.76</v>
      </c>
      <c r="M374" s="752">
        <v>1</v>
      </c>
      <c r="N374" s="753">
        <v>359.76</v>
      </c>
    </row>
    <row r="375" spans="1:14" ht="14.45" customHeight="1" x14ac:dyDescent="0.2">
      <c r="A375" s="747" t="s">
        <v>592</v>
      </c>
      <c r="B375" s="748" t="s">
        <v>593</v>
      </c>
      <c r="C375" s="749" t="s">
        <v>608</v>
      </c>
      <c r="D375" s="750" t="s">
        <v>609</v>
      </c>
      <c r="E375" s="751">
        <v>50113001</v>
      </c>
      <c r="F375" s="750" t="s">
        <v>628</v>
      </c>
      <c r="G375" s="749" t="s">
        <v>629</v>
      </c>
      <c r="H375" s="749">
        <v>398149</v>
      </c>
      <c r="I375" s="749">
        <v>185977</v>
      </c>
      <c r="J375" s="749" t="s">
        <v>1228</v>
      </c>
      <c r="K375" s="749" t="s">
        <v>1229</v>
      </c>
      <c r="L375" s="752">
        <v>455.21999999999986</v>
      </c>
      <c r="M375" s="752">
        <v>1</v>
      </c>
      <c r="N375" s="753">
        <v>455.21999999999986</v>
      </c>
    </row>
    <row r="376" spans="1:14" ht="14.45" customHeight="1" x14ac:dyDescent="0.2">
      <c r="A376" s="747" t="s">
        <v>592</v>
      </c>
      <c r="B376" s="748" t="s">
        <v>593</v>
      </c>
      <c r="C376" s="749" t="s">
        <v>608</v>
      </c>
      <c r="D376" s="750" t="s">
        <v>609</v>
      </c>
      <c r="E376" s="751">
        <v>50113001</v>
      </c>
      <c r="F376" s="750" t="s">
        <v>628</v>
      </c>
      <c r="G376" s="749" t="s">
        <v>655</v>
      </c>
      <c r="H376" s="749">
        <v>149909</v>
      </c>
      <c r="I376" s="749">
        <v>49909</v>
      </c>
      <c r="J376" s="749" t="s">
        <v>1230</v>
      </c>
      <c r="K376" s="749" t="s">
        <v>1231</v>
      </c>
      <c r="L376" s="752">
        <v>27.843846153846155</v>
      </c>
      <c r="M376" s="752">
        <v>13</v>
      </c>
      <c r="N376" s="753">
        <v>361.97</v>
      </c>
    </row>
    <row r="377" spans="1:14" ht="14.45" customHeight="1" x14ac:dyDescent="0.2">
      <c r="A377" s="747" t="s">
        <v>592</v>
      </c>
      <c r="B377" s="748" t="s">
        <v>593</v>
      </c>
      <c r="C377" s="749" t="s">
        <v>608</v>
      </c>
      <c r="D377" s="750" t="s">
        <v>609</v>
      </c>
      <c r="E377" s="751">
        <v>50113001</v>
      </c>
      <c r="F377" s="750" t="s">
        <v>628</v>
      </c>
      <c r="G377" s="749" t="s">
        <v>655</v>
      </c>
      <c r="H377" s="749">
        <v>149910</v>
      </c>
      <c r="I377" s="749">
        <v>49910</v>
      </c>
      <c r="J377" s="749" t="s">
        <v>1230</v>
      </c>
      <c r="K377" s="749" t="s">
        <v>1232</v>
      </c>
      <c r="L377" s="752">
        <v>98.11</v>
      </c>
      <c r="M377" s="752">
        <v>1</v>
      </c>
      <c r="N377" s="753">
        <v>98.11</v>
      </c>
    </row>
    <row r="378" spans="1:14" ht="14.45" customHeight="1" x14ac:dyDescent="0.2">
      <c r="A378" s="747" t="s">
        <v>592</v>
      </c>
      <c r="B378" s="748" t="s">
        <v>593</v>
      </c>
      <c r="C378" s="749" t="s">
        <v>608</v>
      </c>
      <c r="D378" s="750" t="s">
        <v>609</v>
      </c>
      <c r="E378" s="751">
        <v>50113001</v>
      </c>
      <c r="F378" s="750" t="s">
        <v>628</v>
      </c>
      <c r="G378" s="749" t="s">
        <v>629</v>
      </c>
      <c r="H378" s="749">
        <v>110151</v>
      </c>
      <c r="I378" s="749">
        <v>10151</v>
      </c>
      <c r="J378" s="749" t="s">
        <v>1233</v>
      </c>
      <c r="K378" s="749" t="s">
        <v>1234</v>
      </c>
      <c r="L378" s="752">
        <v>66.180000000000007</v>
      </c>
      <c r="M378" s="752">
        <v>1</v>
      </c>
      <c r="N378" s="753">
        <v>66.180000000000007</v>
      </c>
    </row>
    <row r="379" spans="1:14" ht="14.45" customHeight="1" x14ac:dyDescent="0.2">
      <c r="A379" s="747" t="s">
        <v>592</v>
      </c>
      <c r="B379" s="748" t="s">
        <v>593</v>
      </c>
      <c r="C379" s="749" t="s">
        <v>608</v>
      </c>
      <c r="D379" s="750" t="s">
        <v>609</v>
      </c>
      <c r="E379" s="751">
        <v>50113001</v>
      </c>
      <c r="F379" s="750" t="s">
        <v>628</v>
      </c>
      <c r="G379" s="749" t="s">
        <v>629</v>
      </c>
      <c r="H379" s="749">
        <v>192853</v>
      </c>
      <c r="I379" s="749">
        <v>192853</v>
      </c>
      <c r="J379" s="749" t="s">
        <v>1233</v>
      </c>
      <c r="K379" s="749" t="s">
        <v>1235</v>
      </c>
      <c r="L379" s="752">
        <v>107.9501515151515</v>
      </c>
      <c r="M379" s="752">
        <v>66</v>
      </c>
      <c r="N379" s="753">
        <v>7124.7099999999991</v>
      </c>
    </row>
    <row r="380" spans="1:14" ht="14.45" customHeight="1" x14ac:dyDescent="0.2">
      <c r="A380" s="747" t="s">
        <v>592</v>
      </c>
      <c r="B380" s="748" t="s">
        <v>593</v>
      </c>
      <c r="C380" s="749" t="s">
        <v>608</v>
      </c>
      <c r="D380" s="750" t="s">
        <v>609</v>
      </c>
      <c r="E380" s="751">
        <v>50113001</v>
      </c>
      <c r="F380" s="750" t="s">
        <v>628</v>
      </c>
      <c r="G380" s="749" t="s">
        <v>655</v>
      </c>
      <c r="H380" s="749">
        <v>115316</v>
      </c>
      <c r="I380" s="749">
        <v>15316</v>
      </c>
      <c r="J380" s="749" t="s">
        <v>1236</v>
      </c>
      <c r="K380" s="749" t="s">
        <v>923</v>
      </c>
      <c r="L380" s="752">
        <v>19.010000000000002</v>
      </c>
      <c r="M380" s="752">
        <v>1</v>
      </c>
      <c r="N380" s="753">
        <v>19.010000000000002</v>
      </c>
    </row>
    <row r="381" spans="1:14" ht="14.45" customHeight="1" x14ac:dyDescent="0.2">
      <c r="A381" s="747" t="s">
        <v>592</v>
      </c>
      <c r="B381" s="748" t="s">
        <v>593</v>
      </c>
      <c r="C381" s="749" t="s">
        <v>608</v>
      </c>
      <c r="D381" s="750" t="s">
        <v>609</v>
      </c>
      <c r="E381" s="751">
        <v>50113001</v>
      </c>
      <c r="F381" s="750" t="s">
        <v>628</v>
      </c>
      <c r="G381" s="749" t="s">
        <v>655</v>
      </c>
      <c r="H381" s="749">
        <v>849935</v>
      </c>
      <c r="I381" s="749">
        <v>155383</v>
      </c>
      <c r="J381" s="749" t="s">
        <v>1237</v>
      </c>
      <c r="K381" s="749" t="s">
        <v>1238</v>
      </c>
      <c r="L381" s="752">
        <v>4552.8059999999996</v>
      </c>
      <c r="M381" s="752">
        <v>5</v>
      </c>
      <c r="N381" s="753">
        <v>22764.03</v>
      </c>
    </row>
    <row r="382" spans="1:14" ht="14.45" customHeight="1" x14ac:dyDescent="0.2">
      <c r="A382" s="747" t="s">
        <v>592</v>
      </c>
      <c r="B382" s="748" t="s">
        <v>593</v>
      </c>
      <c r="C382" s="749" t="s">
        <v>608</v>
      </c>
      <c r="D382" s="750" t="s">
        <v>609</v>
      </c>
      <c r="E382" s="751">
        <v>50113001</v>
      </c>
      <c r="F382" s="750" t="s">
        <v>628</v>
      </c>
      <c r="G382" s="749" t="s">
        <v>629</v>
      </c>
      <c r="H382" s="749">
        <v>397052</v>
      </c>
      <c r="I382" s="749">
        <v>9999999</v>
      </c>
      <c r="J382" s="749" t="s">
        <v>1239</v>
      </c>
      <c r="K382" s="749" t="s">
        <v>1240</v>
      </c>
      <c r="L382" s="752">
        <v>3003.0000000000005</v>
      </c>
      <c r="M382" s="752">
        <v>30</v>
      </c>
      <c r="N382" s="753">
        <v>90090.000000000015</v>
      </c>
    </row>
    <row r="383" spans="1:14" ht="14.45" customHeight="1" x14ac:dyDescent="0.2">
      <c r="A383" s="747" t="s">
        <v>592</v>
      </c>
      <c r="B383" s="748" t="s">
        <v>593</v>
      </c>
      <c r="C383" s="749" t="s">
        <v>608</v>
      </c>
      <c r="D383" s="750" t="s">
        <v>609</v>
      </c>
      <c r="E383" s="751">
        <v>50113001</v>
      </c>
      <c r="F383" s="750" t="s">
        <v>628</v>
      </c>
      <c r="G383" s="749" t="s">
        <v>629</v>
      </c>
      <c r="H383" s="749">
        <v>105693</v>
      </c>
      <c r="I383" s="749">
        <v>5693</v>
      </c>
      <c r="J383" s="749" t="s">
        <v>1241</v>
      </c>
      <c r="K383" s="749" t="s">
        <v>1242</v>
      </c>
      <c r="L383" s="752">
        <v>81.77000000000001</v>
      </c>
      <c r="M383" s="752">
        <v>5</v>
      </c>
      <c r="N383" s="753">
        <v>408.85000000000008</v>
      </c>
    </row>
    <row r="384" spans="1:14" ht="14.45" customHeight="1" x14ac:dyDescent="0.2">
      <c r="A384" s="747" t="s">
        <v>592</v>
      </c>
      <c r="B384" s="748" t="s">
        <v>593</v>
      </c>
      <c r="C384" s="749" t="s">
        <v>608</v>
      </c>
      <c r="D384" s="750" t="s">
        <v>609</v>
      </c>
      <c r="E384" s="751">
        <v>50113001</v>
      </c>
      <c r="F384" s="750" t="s">
        <v>628</v>
      </c>
      <c r="G384" s="749" t="s">
        <v>629</v>
      </c>
      <c r="H384" s="749">
        <v>185512</v>
      </c>
      <c r="I384" s="749">
        <v>185512</v>
      </c>
      <c r="J384" s="749" t="s">
        <v>1243</v>
      </c>
      <c r="K384" s="749" t="s">
        <v>1244</v>
      </c>
      <c r="L384" s="752">
        <v>74.585000000000008</v>
      </c>
      <c r="M384" s="752">
        <v>8</v>
      </c>
      <c r="N384" s="753">
        <v>596.68000000000006</v>
      </c>
    </row>
    <row r="385" spans="1:14" ht="14.45" customHeight="1" x14ac:dyDescent="0.2">
      <c r="A385" s="747" t="s">
        <v>592</v>
      </c>
      <c r="B385" s="748" t="s">
        <v>593</v>
      </c>
      <c r="C385" s="749" t="s">
        <v>608</v>
      </c>
      <c r="D385" s="750" t="s">
        <v>609</v>
      </c>
      <c r="E385" s="751">
        <v>50113001</v>
      </c>
      <c r="F385" s="750" t="s">
        <v>628</v>
      </c>
      <c r="G385" s="749" t="s">
        <v>629</v>
      </c>
      <c r="H385" s="749">
        <v>67558</v>
      </c>
      <c r="I385" s="749">
        <v>67558</v>
      </c>
      <c r="J385" s="749" t="s">
        <v>1245</v>
      </c>
      <c r="K385" s="749" t="s">
        <v>1246</v>
      </c>
      <c r="L385" s="752">
        <v>28.841935483870969</v>
      </c>
      <c r="M385" s="752">
        <v>31</v>
      </c>
      <c r="N385" s="753">
        <v>894.1</v>
      </c>
    </row>
    <row r="386" spans="1:14" ht="14.45" customHeight="1" x14ac:dyDescent="0.2">
      <c r="A386" s="747" t="s">
        <v>592</v>
      </c>
      <c r="B386" s="748" t="s">
        <v>593</v>
      </c>
      <c r="C386" s="749" t="s">
        <v>608</v>
      </c>
      <c r="D386" s="750" t="s">
        <v>609</v>
      </c>
      <c r="E386" s="751">
        <v>50113001</v>
      </c>
      <c r="F386" s="750" t="s">
        <v>628</v>
      </c>
      <c r="G386" s="749" t="s">
        <v>629</v>
      </c>
      <c r="H386" s="749">
        <v>196635</v>
      </c>
      <c r="I386" s="749">
        <v>96635</v>
      </c>
      <c r="J386" s="749" t="s">
        <v>1247</v>
      </c>
      <c r="K386" s="749" t="s">
        <v>1248</v>
      </c>
      <c r="L386" s="752">
        <v>111.6322222222222</v>
      </c>
      <c r="M386" s="752">
        <v>36</v>
      </c>
      <c r="N386" s="753">
        <v>4018.7599999999989</v>
      </c>
    </row>
    <row r="387" spans="1:14" ht="14.45" customHeight="1" x14ac:dyDescent="0.2">
      <c r="A387" s="747" t="s">
        <v>592</v>
      </c>
      <c r="B387" s="748" t="s">
        <v>593</v>
      </c>
      <c r="C387" s="749" t="s">
        <v>608</v>
      </c>
      <c r="D387" s="750" t="s">
        <v>609</v>
      </c>
      <c r="E387" s="751">
        <v>50113001</v>
      </c>
      <c r="F387" s="750" t="s">
        <v>628</v>
      </c>
      <c r="G387" s="749" t="s">
        <v>629</v>
      </c>
      <c r="H387" s="749">
        <v>186393</v>
      </c>
      <c r="I387" s="749">
        <v>86393</v>
      </c>
      <c r="J387" s="749" t="s">
        <v>1249</v>
      </c>
      <c r="K387" s="749" t="s">
        <v>1250</v>
      </c>
      <c r="L387" s="752">
        <v>51.567111111111103</v>
      </c>
      <c r="M387" s="752">
        <v>45</v>
      </c>
      <c r="N387" s="753">
        <v>2320.5199999999995</v>
      </c>
    </row>
    <row r="388" spans="1:14" ht="14.45" customHeight="1" x14ac:dyDescent="0.2">
      <c r="A388" s="747" t="s">
        <v>592</v>
      </c>
      <c r="B388" s="748" t="s">
        <v>593</v>
      </c>
      <c r="C388" s="749" t="s">
        <v>608</v>
      </c>
      <c r="D388" s="750" t="s">
        <v>609</v>
      </c>
      <c r="E388" s="751">
        <v>50113001</v>
      </c>
      <c r="F388" s="750" t="s">
        <v>628</v>
      </c>
      <c r="G388" s="749" t="s">
        <v>629</v>
      </c>
      <c r="H388" s="749">
        <v>117992</v>
      </c>
      <c r="I388" s="749">
        <v>17992</v>
      </c>
      <c r="J388" s="749" t="s">
        <v>1249</v>
      </c>
      <c r="K388" s="749" t="s">
        <v>1251</v>
      </c>
      <c r="L388" s="752">
        <v>83.442499999999995</v>
      </c>
      <c r="M388" s="752">
        <v>4</v>
      </c>
      <c r="N388" s="753">
        <v>333.77</v>
      </c>
    </row>
    <row r="389" spans="1:14" ht="14.45" customHeight="1" x14ac:dyDescent="0.2">
      <c r="A389" s="747" t="s">
        <v>592</v>
      </c>
      <c r="B389" s="748" t="s">
        <v>593</v>
      </c>
      <c r="C389" s="749" t="s">
        <v>608</v>
      </c>
      <c r="D389" s="750" t="s">
        <v>609</v>
      </c>
      <c r="E389" s="751">
        <v>50113001</v>
      </c>
      <c r="F389" s="750" t="s">
        <v>628</v>
      </c>
      <c r="G389" s="749" t="s">
        <v>629</v>
      </c>
      <c r="H389" s="749">
        <v>100498</v>
      </c>
      <c r="I389" s="749">
        <v>498</v>
      </c>
      <c r="J389" s="749" t="s">
        <v>1252</v>
      </c>
      <c r="K389" s="749" t="s">
        <v>1253</v>
      </c>
      <c r="L389" s="752">
        <v>108.70444444444446</v>
      </c>
      <c r="M389" s="752">
        <v>63</v>
      </c>
      <c r="N389" s="753">
        <v>6848.380000000001</v>
      </c>
    </row>
    <row r="390" spans="1:14" ht="14.45" customHeight="1" x14ac:dyDescent="0.2">
      <c r="A390" s="747" t="s">
        <v>592</v>
      </c>
      <c r="B390" s="748" t="s">
        <v>593</v>
      </c>
      <c r="C390" s="749" t="s">
        <v>608</v>
      </c>
      <c r="D390" s="750" t="s">
        <v>609</v>
      </c>
      <c r="E390" s="751">
        <v>50113001</v>
      </c>
      <c r="F390" s="750" t="s">
        <v>628</v>
      </c>
      <c r="G390" s="749" t="s">
        <v>629</v>
      </c>
      <c r="H390" s="749">
        <v>237329</v>
      </c>
      <c r="I390" s="749">
        <v>237329</v>
      </c>
      <c r="J390" s="749" t="s">
        <v>1252</v>
      </c>
      <c r="K390" s="749" t="s">
        <v>1253</v>
      </c>
      <c r="L390" s="752">
        <v>108.64000000000001</v>
      </c>
      <c r="M390" s="752">
        <v>10</v>
      </c>
      <c r="N390" s="753">
        <v>1086.4000000000001</v>
      </c>
    </row>
    <row r="391" spans="1:14" ht="14.45" customHeight="1" x14ac:dyDescent="0.2">
      <c r="A391" s="747" t="s">
        <v>592</v>
      </c>
      <c r="B391" s="748" t="s">
        <v>593</v>
      </c>
      <c r="C391" s="749" t="s">
        <v>608</v>
      </c>
      <c r="D391" s="750" t="s">
        <v>609</v>
      </c>
      <c r="E391" s="751">
        <v>50113001</v>
      </c>
      <c r="F391" s="750" t="s">
        <v>628</v>
      </c>
      <c r="G391" s="749" t="s">
        <v>629</v>
      </c>
      <c r="H391" s="749">
        <v>237330</v>
      </c>
      <c r="I391" s="749">
        <v>237330</v>
      </c>
      <c r="J391" s="749" t="s">
        <v>1254</v>
      </c>
      <c r="K391" s="749" t="s">
        <v>1255</v>
      </c>
      <c r="L391" s="752">
        <v>113.0671739130435</v>
      </c>
      <c r="M391" s="752">
        <v>46</v>
      </c>
      <c r="N391" s="753">
        <v>5201.0900000000011</v>
      </c>
    </row>
    <row r="392" spans="1:14" ht="14.45" customHeight="1" x14ac:dyDescent="0.2">
      <c r="A392" s="747" t="s">
        <v>592</v>
      </c>
      <c r="B392" s="748" t="s">
        <v>593</v>
      </c>
      <c r="C392" s="749" t="s">
        <v>608</v>
      </c>
      <c r="D392" s="750" t="s">
        <v>609</v>
      </c>
      <c r="E392" s="751">
        <v>50113001</v>
      </c>
      <c r="F392" s="750" t="s">
        <v>628</v>
      </c>
      <c r="G392" s="749" t="s">
        <v>629</v>
      </c>
      <c r="H392" s="749">
        <v>100499</v>
      </c>
      <c r="I392" s="749">
        <v>499</v>
      </c>
      <c r="J392" s="749" t="s">
        <v>1254</v>
      </c>
      <c r="K392" s="749" t="s">
        <v>1255</v>
      </c>
      <c r="L392" s="752">
        <v>113.15632812500004</v>
      </c>
      <c r="M392" s="752">
        <v>128</v>
      </c>
      <c r="N392" s="753">
        <v>14484.010000000006</v>
      </c>
    </row>
    <row r="393" spans="1:14" ht="14.45" customHeight="1" x14ac:dyDescent="0.2">
      <c r="A393" s="747" t="s">
        <v>592</v>
      </c>
      <c r="B393" s="748" t="s">
        <v>593</v>
      </c>
      <c r="C393" s="749" t="s">
        <v>608</v>
      </c>
      <c r="D393" s="750" t="s">
        <v>609</v>
      </c>
      <c r="E393" s="751">
        <v>50113001</v>
      </c>
      <c r="F393" s="750" t="s">
        <v>628</v>
      </c>
      <c r="G393" s="749" t="s">
        <v>629</v>
      </c>
      <c r="H393" s="749">
        <v>234736</v>
      </c>
      <c r="I393" s="749">
        <v>234736</v>
      </c>
      <c r="J393" s="749" t="s">
        <v>1256</v>
      </c>
      <c r="K393" s="749" t="s">
        <v>1257</v>
      </c>
      <c r="L393" s="752">
        <v>120.51326923076925</v>
      </c>
      <c r="M393" s="752">
        <v>52</v>
      </c>
      <c r="N393" s="753">
        <v>6266.6900000000014</v>
      </c>
    </row>
    <row r="394" spans="1:14" ht="14.45" customHeight="1" x14ac:dyDescent="0.2">
      <c r="A394" s="747" t="s">
        <v>592</v>
      </c>
      <c r="B394" s="748" t="s">
        <v>593</v>
      </c>
      <c r="C394" s="749" t="s">
        <v>608</v>
      </c>
      <c r="D394" s="750" t="s">
        <v>609</v>
      </c>
      <c r="E394" s="751">
        <v>50113001</v>
      </c>
      <c r="F394" s="750" t="s">
        <v>628</v>
      </c>
      <c r="G394" s="749" t="s">
        <v>629</v>
      </c>
      <c r="H394" s="749">
        <v>215978</v>
      </c>
      <c r="I394" s="749">
        <v>215978</v>
      </c>
      <c r="J394" s="749" t="s">
        <v>1256</v>
      </c>
      <c r="K394" s="749" t="s">
        <v>1257</v>
      </c>
      <c r="L394" s="752">
        <v>120.56952380952382</v>
      </c>
      <c r="M394" s="752">
        <v>21</v>
      </c>
      <c r="N394" s="753">
        <v>2531.96</v>
      </c>
    </row>
    <row r="395" spans="1:14" ht="14.45" customHeight="1" x14ac:dyDescent="0.2">
      <c r="A395" s="747" t="s">
        <v>592</v>
      </c>
      <c r="B395" s="748" t="s">
        <v>593</v>
      </c>
      <c r="C395" s="749" t="s">
        <v>608</v>
      </c>
      <c r="D395" s="750" t="s">
        <v>609</v>
      </c>
      <c r="E395" s="751">
        <v>50113001</v>
      </c>
      <c r="F395" s="750" t="s">
        <v>628</v>
      </c>
      <c r="G395" s="749" t="s">
        <v>629</v>
      </c>
      <c r="H395" s="749">
        <v>159750</v>
      </c>
      <c r="I395" s="749">
        <v>0</v>
      </c>
      <c r="J395" s="749" t="s">
        <v>1258</v>
      </c>
      <c r="K395" s="749" t="s">
        <v>1259</v>
      </c>
      <c r="L395" s="752">
        <v>27.024444444444448</v>
      </c>
      <c r="M395" s="752">
        <v>45</v>
      </c>
      <c r="N395" s="753">
        <v>1216.1000000000001</v>
      </c>
    </row>
    <row r="396" spans="1:14" ht="14.45" customHeight="1" x14ac:dyDescent="0.2">
      <c r="A396" s="747" t="s">
        <v>592</v>
      </c>
      <c r="B396" s="748" t="s">
        <v>593</v>
      </c>
      <c r="C396" s="749" t="s">
        <v>608</v>
      </c>
      <c r="D396" s="750" t="s">
        <v>609</v>
      </c>
      <c r="E396" s="751">
        <v>50113001</v>
      </c>
      <c r="F396" s="750" t="s">
        <v>628</v>
      </c>
      <c r="G396" s="749" t="s">
        <v>594</v>
      </c>
      <c r="H396" s="749">
        <v>201290</v>
      </c>
      <c r="I396" s="749">
        <v>201290</v>
      </c>
      <c r="J396" s="749" t="s">
        <v>1260</v>
      </c>
      <c r="K396" s="749" t="s">
        <v>1261</v>
      </c>
      <c r="L396" s="752">
        <v>43.408648648648651</v>
      </c>
      <c r="M396" s="752">
        <v>37</v>
      </c>
      <c r="N396" s="753">
        <v>1606.1200000000001</v>
      </c>
    </row>
    <row r="397" spans="1:14" ht="14.45" customHeight="1" x14ac:dyDescent="0.2">
      <c r="A397" s="747" t="s">
        <v>592</v>
      </c>
      <c r="B397" s="748" t="s">
        <v>593</v>
      </c>
      <c r="C397" s="749" t="s">
        <v>608</v>
      </c>
      <c r="D397" s="750" t="s">
        <v>609</v>
      </c>
      <c r="E397" s="751">
        <v>50113001</v>
      </c>
      <c r="F397" s="750" t="s">
        <v>628</v>
      </c>
      <c r="G397" s="749" t="s">
        <v>655</v>
      </c>
      <c r="H397" s="749">
        <v>140373</v>
      </c>
      <c r="I397" s="749">
        <v>40373</v>
      </c>
      <c r="J397" s="749" t="s">
        <v>1262</v>
      </c>
      <c r="K397" s="749" t="s">
        <v>1263</v>
      </c>
      <c r="L397" s="752">
        <v>180.62000000000003</v>
      </c>
      <c r="M397" s="752">
        <v>1</v>
      </c>
      <c r="N397" s="753">
        <v>180.62000000000003</v>
      </c>
    </row>
    <row r="398" spans="1:14" ht="14.45" customHeight="1" x14ac:dyDescent="0.2">
      <c r="A398" s="747" t="s">
        <v>592</v>
      </c>
      <c r="B398" s="748" t="s">
        <v>593</v>
      </c>
      <c r="C398" s="749" t="s">
        <v>608</v>
      </c>
      <c r="D398" s="750" t="s">
        <v>609</v>
      </c>
      <c r="E398" s="751">
        <v>50113001</v>
      </c>
      <c r="F398" s="750" t="s">
        <v>628</v>
      </c>
      <c r="G398" s="749" t="s">
        <v>629</v>
      </c>
      <c r="H398" s="749">
        <v>207527</v>
      </c>
      <c r="I398" s="749">
        <v>207527</v>
      </c>
      <c r="J398" s="749" t="s">
        <v>1264</v>
      </c>
      <c r="K398" s="749" t="s">
        <v>1265</v>
      </c>
      <c r="L398" s="752">
        <v>61.667999999999992</v>
      </c>
      <c r="M398" s="752">
        <v>5</v>
      </c>
      <c r="N398" s="753">
        <v>308.33999999999997</v>
      </c>
    </row>
    <row r="399" spans="1:14" ht="14.45" customHeight="1" x14ac:dyDescent="0.2">
      <c r="A399" s="747" t="s">
        <v>592</v>
      </c>
      <c r="B399" s="748" t="s">
        <v>593</v>
      </c>
      <c r="C399" s="749" t="s">
        <v>608</v>
      </c>
      <c r="D399" s="750" t="s">
        <v>609</v>
      </c>
      <c r="E399" s="751">
        <v>50113001</v>
      </c>
      <c r="F399" s="750" t="s">
        <v>628</v>
      </c>
      <c r="G399" s="749" t="s">
        <v>629</v>
      </c>
      <c r="H399" s="749">
        <v>199963</v>
      </c>
      <c r="I399" s="749">
        <v>199963</v>
      </c>
      <c r="J399" s="749" t="s">
        <v>1266</v>
      </c>
      <c r="K399" s="749" t="s">
        <v>1267</v>
      </c>
      <c r="L399" s="752">
        <v>568.35999999999979</v>
      </c>
      <c r="M399" s="752">
        <v>1</v>
      </c>
      <c r="N399" s="753">
        <v>568.35999999999979</v>
      </c>
    </row>
    <row r="400" spans="1:14" ht="14.45" customHeight="1" x14ac:dyDescent="0.2">
      <c r="A400" s="747" t="s">
        <v>592</v>
      </c>
      <c r="B400" s="748" t="s">
        <v>593</v>
      </c>
      <c r="C400" s="749" t="s">
        <v>608</v>
      </c>
      <c r="D400" s="750" t="s">
        <v>609</v>
      </c>
      <c r="E400" s="751">
        <v>50113001</v>
      </c>
      <c r="F400" s="750" t="s">
        <v>628</v>
      </c>
      <c r="G400" s="749" t="s">
        <v>629</v>
      </c>
      <c r="H400" s="749">
        <v>132103</v>
      </c>
      <c r="I400" s="749">
        <v>32103</v>
      </c>
      <c r="J400" s="749" t="s">
        <v>1268</v>
      </c>
      <c r="K400" s="749" t="s">
        <v>1269</v>
      </c>
      <c r="L400" s="752">
        <v>567.97000000000014</v>
      </c>
      <c r="M400" s="752">
        <v>3</v>
      </c>
      <c r="N400" s="753">
        <v>1703.9100000000003</v>
      </c>
    </row>
    <row r="401" spans="1:14" ht="14.45" customHeight="1" x14ac:dyDescent="0.2">
      <c r="A401" s="747" t="s">
        <v>592</v>
      </c>
      <c r="B401" s="748" t="s">
        <v>593</v>
      </c>
      <c r="C401" s="749" t="s">
        <v>608</v>
      </c>
      <c r="D401" s="750" t="s">
        <v>609</v>
      </c>
      <c r="E401" s="751">
        <v>50113001</v>
      </c>
      <c r="F401" s="750" t="s">
        <v>628</v>
      </c>
      <c r="G401" s="749" t="s">
        <v>629</v>
      </c>
      <c r="H401" s="749">
        <v>102684</v>
      </c>
      <c r="I401" s="749">
        <v>2684</v>
      </c>
      <c r="J401" s="749" t="s">
        <v>1270</v>
      </c>
      <c r="K401" s="749" t="s">
        <v>1271</v>
      </c>
      <c r="L401" s="752">
        <v>107.9435</v>
      </c>
      <c r="M401" s="752">
        <v>20</v>
      </c>
      <c r="N401" s="753">
        <v>2158.87</v>
      </c>
    </row>
    <row r="402" spans="1:14" ht="14.45" customHeight="1" x14ac:dyDescent="0.2">
      <c r="A402" s="747" t="s">
        <v>592</v>
      </c>
      <c r="B402" s="748" t="s">
        <v>593</v>
      </c>
      <c r="C402" s="749" t="s">
        <v>608</v>
      </c>
      <c r="D402" s="750" t="s">
        <v>609</v>
      </c>
      <c r="E402" s="751">
        <v>50113001</v>
      </c>
      <c r="F402" s="750" t="s">
        <v>628</v>
      </c>
      <c r="G402" s="749" t="s">
        <v>629</v>
      </c>
      <c r="H402" s="749">
        <v>100502</v>
      </c>
      <c r="I402" s="749">
        <v>502</v>
      </c>
      <c r="J402" s="749" t="s">
        <v>1270</v>
      </c>
      <c r="K402" s="749" t="s">
        <v>1272</v>
      </c>
      <c r="L402" s="752">
        <v>258.0327272727273</v>
      </c>
      <c r="M402" s="752">
        <v>11</v>
      </c>
      <c r="N402" s="753">
        <v>2838.36</v>
      </c>
    </row>
    <row r="403" spans="1:14" ht="14.45" customHeight="1" x14ac:dyDescent="0.2">
      <c r="A403" s="747" t="s">
        <v>592</v>
      </c>
      <c r="B403" s="748" t="s">
        <v>593</v>
      </c>
      <c r="C403" s="749" t="s">
        <v>608</v>
      </c>
      <c r="D403" s="750" t="s">
        <v>609</v>
      </c>
      <c r="E403" s="751">
        <v>50113001</v>
      </c>
      <c r="F403" s="750" t="s">
        <v>628</v>
      </c>
      <c r="G403" s="749" t="s">
        <v>594</v>
      </c>
      <c r="H403" s="749">
        <v>216736</v>
      </c>
      <c r="I403" s="749">
        <v>216736</v>
      </c>
      <c r="J403" s="749" t="s">
        <v>1273</v>
      </c>
      <c r="K403" s="749" t="s">
        <v>1274</v>
      </c>
      <c r="L403" s="752">
        <v>193.68333333333331</v>
      </c>
      <c r="M403" s="752">
        <v>3</v>
      </c>
      <c r="N403" s="753">
        <v>581.04999999999995</v>
      </c>
    </row>
    <row r="404" spans="1:14" ht="14.45" customHeight="1" x14ac:dyDescent="0.2">
      <c r="A404" s="747" t="s">
        <v>592</v>
      </c>
      <c r="B404" s="748" t="s">
        <v>593</v>
      </c>
      <c r="C404" s="749" t="s">
        <v>608</v>
      </c>
      <c r="D404" s="750" t="s">
        <v>609</v>
      </c>
      <c r="E404" s="751">
        <v>50113001</v>
      </c>
      <c r="F404" s="750" t="s">
        <v>628</v>
      </c>
      <c r="G404" s="749" t="s">
        <v>594</v>
      </c>
      <c r="H404" s="749">
        <v>205931</v>
      </c>
      <c r="I404" s="749">
        <v>205931</v>
      </c>
      <c r="J404" s="749" t="s">
        <v>1275</v>
      </c>
      <c r="K404" s="749" t="s">
        <v>1276</v>
      </c>
      <c r="L404" s="752">
        <v>73.664999999999992</v>
      </c>
      <c r="M404" s="752">
        <v>12</v>
      </c>
      <c r="N404" s="753">
        <v>883.9799999999999</v>
      </c>
    </row>
    <row r="405" spans="1:14" ht="14.45" customHeight="1" x14ac:dyDescent="0.2">
      <c r="A405" s="747" t="s">
        <v>592</v>
      </c>
      <c r="B405" s="748" t="s">
        <v>593</v>
      </c>
      <c r="C405" s="749" t="s">
        <v>608</v>
      </c>
      <c r="D405" s="750" t="s">
        <v>609</v>
      </c>
      <c r="E405" s="751">
        <v>50113001</v>
      </c>
      <c r="F405" s="750" t="s">
        <v>628</v>
      </c>
      <c r="G405" s="749" t="s">
        <v>655</v>
      </c>
      <c r="H405" s="749">
        <v>184095</v>
      </c>
      <c r="I405" s="749">
        <v>184095</v>
      </c>
      <c r="J405" s="749" t="s">
        <v>1277</v>
      </c>
      <c r="K405" s="749" t="s">
        <v>1278</v>
      </c>
      <c r="L405" s="752">
        <v>280.5</v>
      </c>
      <c r="M405" s="752">
        <v>2</v>
      </c>
      <c r="N405" s="753">
        <v>561</v>
      </c>
    </row>
    <row r="406" spans="1:14" ht="14.45" customHeight="1" x14ac:dyDescent="0.2">
      <c r="A406" s="747" t="s">
        <v>592</v>
      </c>
      <c r="B406" s="748" t="s">
        <v>593</v>
      </c>
      <c r="C406" s="749" t="s">
        <v>608</v>
      </c>
      <c r="D406" s="750" t="s">
        <v>609</v>
      </c>
      <c r="E406" s="751">
        <v>50113001</v>
      </c>
      <c r="F406" s="750" t="s">
        <v>628</v>
      </c>
      <c r="G406" s="749" t="s">
        <v>655</v>
      </c>
      <c r="H406" s="749">
        <v>127738</v>
      </c>
      <c r="I406" s="749">
        <v>127738</v>
      </c>
      <c r="J406" s="749" t="s">
        <v>1277</v>
      </c>
      <c r="K406" s="749" t="s">
        <v>1279</v>
      </c>
      <c r="L406" s="752">
        <v>222.63000000000002</v>
      </c>
      <c r="M406" s="752">
        <v>1</v>
      </c>
      <c r="N406" s="753">
        <v>222.63000000000002</v>
      </c>
    </row>
    <row r="407" spans="1:14" ht="14.45" customHeight="1" x14ac:dyDescent="0.2">
      <c r="A407" s="747" t="s">
        <v>592</v>
      </c>
      <c r="B407" s="748" t="s">
        <v>593</v>
      </c>
      <c r="C407" s="749" t="s">
        <v>608</v>
      </c>
      <c r="D407" s="750" t="s">
        <v>609</v>
      </c>
      <c r="E407" s="751">
        <v>50113001</v>
      </c>
      <c r="F407" s="750" t="s">
        <v>628</v>
      </c>
      <c r="G407" s="749" t="s">
        <v>594</v>
      </c>
      <c r="H407" s="749">
        <v>224479</v>
      </c>
      <c r="I407" s="749">
        <v>224479</v>
      </c>
      <c r="J407" s="749" t="s">
        <v>1280</v>
      </c>
      <c r="K407" s="749" t="s">
        <v>1281</v>
      </c>
      <c r="L407" s="752">
        <v>224.11</v>
      </c>
      <c r="M407" s="752">
        <v>1</v>
      </c>
      <c r="N407" s="753">
        <v>224.11</v>
      </c>
    </row>
    <row r="408" spans="1:14" ht="14.45" customHeight="1" x14ac:dyDescent="0.2">
      <c r="A408" s="747" t="s">
        <v>592</v>
      </c>
      <c r="B408" s="748" t="s">
        <v>593</v>
      </c>
      <c r="C408" s="749" t="s">
        <v>608</v>
      </c>
      <c r="D408" s="750" t="s">
        <v>609</v>
      </c>
      <c r="E408" s="751">
        <v>50113001</v>
      </c>
      <c r="F408" s="750" t="s">
        <v>628</v>
      </c>
      <c r="G408" s="749" t="s">
        <v>655</v>
      </c>
      <c r="H408" s="749">
        <v>146071</v>
      </c>
      <c r="I408" s="749">
        <v>146071</v>
      </c>
      <c r="J408" s="749" t="s">
        <v>1282</v>
      </c>
      <c r="K408" s="749" t="s">
        <v>1283</v>
      </c>
      <c r="L408" s="752">
        <v>137.60999999999999</v>
      </c>
      <c r="M408" s="752">
        <v>3</v>
      </c>
      <c r="N408" s="753">
        <v>412.82999999999993</v>
      </c>
    </row>
    <row r="409" spans="1:14" ht="14.45" customHeight="1" x14ac:dyDescent="0.2">
      <c r="A409" s="747" t="s">
        <v>592</v>
      </c>
      <c r="B409" s="748" t="s">
        <v>593</v>
      </c>
      <c r="C409" s="749" t="s">
        <v>608</v>
      </c>
      <c r="D409" s="750" t="s">
        <v>609</v>
      </c>
      <c r="E409" s="751">
        <v>50113001</v>
      </c>
      <c r="F409" s="750" t="s">
        <v>628</v>
      </c>
      <c r="G409" s="749" t="s">
        <v>629</v>
      </c>
      <c r="H409" s="749">
        <v>850459</v>
      </c>
      <c r="I409" s="749">
        <v>127760</v>
      </c>
      <c r="J409" s="749" t="s">
        <v>1284</v>
      </c>
      <c r="K409" s="749" t="s">
        <v>1285</v>
      </c>
      <c r="L409" s="752">
        <v>59.88000000000001</v>
      </c>
      <c r="M409" s="752">
        <v>1</v>
      </c>
      <c r="N409" s="753">
        <v>59.88000000000001</v>
      </c>
    </row>
    <row r="410" spans="1:14" ht="14.45" customHeight="1" x14ac:dyDescent="0.2">
      <c r="A410" s="747" t="s">
        <v>592</v>
      </c>
      <c r="B410" s="748" t="s">
        <v>593</v>
      </c>
      <c r="C410" s="749" t="s">
        <v>608</v>
      </c>
      <c r="D410" s="750" t="s">
        <v>609</v>
      </c>
      <c r="E410" s="751">
        <v>50113001</v>
      </c>
      <c r="F410" s="750" t="s">
        <v>628</v>
      </c>
      <c r="G410" s="749" t="s">
        <v>629</v>
      </c>
      <c r="H410" s="749">
        <v>180534</v>
      </c>
      <c r="I410" s="749">
        <v>180534</v>
      </c>
      <c r="J410" s="749" t="s">
        <v>1286</v>
      </c>
      <c r="K410" s="749" t="s">
        <v>1287</v>
      </c>
      <c r="L410" s="752">
        <v>3914.281558448065</v>
      </c>
      <c r="M410" s="752">
        <v>2.1579999999999999</v>
      </c>
      <c r="N410" s="753">
        <v>8447.0196031309242</v>
      </c>
    </row>
    <row r="411" spans="1:14" ht="14.45" customHeight="1" x14ac:dyDescent="0.2">
      <c r="A411" s="747" t="s">
        <v>592</v>
      </c>
      <c r="B411" s="748" t="s">
        <v>593</v>
      </c>
      <c r="C411" s="749" t="s">
        <v>608</v>
      </c>
      <c r="D411" s="750" t="s">
        <v>609</v>
      </c>
      <c r="E411" s="751">
        <v>50113001</v>
      </c>
      <c r="F411" s="750" t="s">
        <v>628</v>
      </c>
      <c r="G411" s="749" t="s">
        <v>629</v>
      </c>
      <c r="H411" s="749">
        <v>194804</v>
      </c>
      <c r="I411" s="749">
        <v>94804</v>
      </c>
      <c r="J411" s="749" t="s">
        <v>1288</v>
      </c>
      <c r="K411" s="749" t="s">
        <v>1261</v>
      </c>
      <c r="L411" s="752">
        <v>58.490000000000009</v>
      </c>
      <c r="M411" s="752">
        <v>10</v>
      </c>
      <c r="N411" s="753">
        <v>584.90000000000009</v>
      </c>
    </row>
    <row r="412" spans="1:14" ht="14.45" customHeight="1" x14ac:dyDescent="0.2">
      <c r="A412" s="747" t="s">
        <v>592</v>
      </c>
      <c r="B412" s="748" t="s">
        <v>593</v>
      </c>
      <c r="C412" s="749" t="s">
        <v>608</v>
      </c>
      <c r="D412" s="750" t="s">
        <v>609</v>
      </c>
      <c r="E412" s="751">
        <v>50113001</v>
      </c>
      <c r="F412" s="750" t="s">
        <v>628</v>
      </c>
      <c r="G412" s="749" t="s">
        <v>655</v>
      </c>
      <c r="H412" s="749">
        <v>170760</v>
      </c>
      <c r="I412" s="749">
        <v>170760</v>
      </c>
      <c r="J412" s="749" t="s">
        <v>1289</v>
      </c>
      <c r="K412" s="749" t="s">
        <v>1290</v>
      </c>
      <c r="L412" s="752">
        <v>105.07000000000001</v>
      </c>
      <c r="M412" s="752">
        <v>4</v>
      </c>
      <c r="N412" s="753">
        <v>420.28000000000003</v>
      </c>
    </row>
    <row r="413" spans="1:14" ht="14.45" customHeight="1" x14ac:dyDescent="0.2">
      <c r="A413" s="747" t="s">
        <v>592</v>
      </c>
      <c r="B413" s="748" t="s">
        <v>593</v>
      </c>
      <c r="C413" s="749" t="s">
        <v>608</v>
      </c>
      <c r="D413" s="750" t="s">
        <v>609</v>
      </c>
      <c r="E413" s="751">
        <v>50113001</v>
      </c>
      <c r="F413" s="750" t="s">
        <v>628</v>
      </c>
      <c r="G413" s="749" t="s">
        <v>629</v>
      </c>
      <c r="H413" s="749">
        <v>850104</v>
      </c>
      <c r="I413" s="749">
        <v>164344</v>
      </c>
      <c r="J413" s="749" t="s">
        <v>1291</v>
      </c>
      <c r="K413" s="749" t="s">
        <v>1292</v>
      </c>
      <c r="L413" s="752">
        <v>227.5</v>
      </c>
      <c r="M413" s="752">
        <v>1</v>
      </c>
      <c r="N413" s="753">
        <v>227.5</v>
      </c>
    </row>
    <row r="414" spans="1:14" ht="14.45" customHeight="1" x14ac:dyDescent="0.2">
      <c r="A414" s="747" t="s">
        <v>592</v>
      </c>
      <c r="B414" s="748" t="s">
        <v>593</v>
      </c>
      <c r="C414" s="749" t="s">
        <v>608</v>
      </c>
      <c r="D414" s="750" t="s">
        <v>609</v>
      </c>
      <c r="E414" s="751">
        <v>50113001</v>
      </c>
      <c r="F414" s="750" t="s">
        <v>628</v>
      </c>
      <c r="G414" s="749" t="s">
        <v>629</v>
      </c>
      <c r="H414" s="749">
        <v>196190</v>
      </c>
      <c r="I414" s="749">
        <v>96190</v>
      </c>
      <c r="J414" s="749" t="s">
        <v>1293</v>
      </c>
      <c r="K414" s="749" t="s">
        <v>1294</v>
      </c>
      <c r="L414" s="752">
        <v>52.669999999999987</v>
      </c>
      <c r="M414" s="752">
        <v>1</v>
      </c>
      <c r="N414" s="753">
        <v>52.669999999999987</v>
      </c>
    </row>
    <row r="415" spans="1:14" ht="14.45" customHeight="1" x14ac:dyDescent="0.2">
      <c r="A415" s="747" t="s">
        <v>592</v>
      </c>
      <c r="B415" s="748" t="s">
        <v>593</v>
      </c>
      <c r="C415" s="749" t="s">
        <v>608</v>
      </c>
      <c r="D415" s="750" t="s">
        <v>609</v>
      </c>
      <c r="E415" s="751">
        <v>50113001</v>
      </c>
      <c r="F415" s="750" t="s">
        <v>628</v>
      </c>
      <c r="G415" s="749" t="s">
        <v>629</v>
      </c>
      <c r="H415" s="749">
        <v>101125</v>
      </c>
      <c r="I415" s="749">
        <v>1125</v>
      </c>
      <c r="J415" s="749" t="s">
        <v>1295</v>
      </c>
      <c r="K415" s="749" t="s">
        <v>1296</v>
      </c>
      <c r="L415" s="752">
        <v>77.3213043478261</v>
      </c>
      <c r="M415" s="752">
        <v>115</v>
      </c>
      <c r="N415" s="753">
        <v>8891.9500000000007</v>
      </c>
    </row>
    <row r="416" spans="1:14" ht="14.45" customHeight="1" x14ac:dyDescent="0.2">
      <c r="A416" s="747" t="s">
        <v>592</v>
      </c>
      <c r="B416" s="748" t="s">
        <v>593</v>
      </c>
      <c r="C416" s="749" t="s">
        <v>608</v>
      </c>
      <c r="D416" s="750" t="s">
        <v>609</v>
      </c>
      <c r="E416" s="751">
        <v>50113001</v>
      </c>
      <c r="F416" s="750" t="s">
        <v>628</v>
      </c>
      <c r="G416" s="749" t="s">
        <v>629</v>
      </c>
      <c r="H416" s="749">
        <v>223014</v>
      </c>
      <c r="I416" s="749">
        <v>223014</v>
      </c>
      <c r="J416" s="749" t="s">
        <v>1297</v>
      </c>
      <c r="K416" s="749" t="s">
        <v>1298</v>
      </c>
      <c r="L416" s="752">
        <v>1663.89</v>
      </c>
      <c r="M416" s="752">
        <v>1</v>
      </c>
      <c r="N416" s="753">
        <v>1663.89</v>
      </c>
    </row>
    <row r="417" spans="1:14" ht="14.45" customHeight="1" x14ac:dyDescent="0.2">
      <c r="A417" s="747" t="s">
        <v>592</v>
      </c>
      <c r="B417" s="748" t="s">
        <v>593</v>
      </c>
      <c r="C417" s="749" t="s">
        <v>608</v>
      </c>
      <c r="D417" s="750" t="s">
        <v>609</v>
      </c>
      <c r="E417" s="751">
        <v>50113001</v>
      </c>
      <c r="F417" s="750" t="s">
        <v>628</v>
      </c>
      <c r="G417" s="749" t="s">
        <v>629</v>
      </c>
      <c r="H417" s="749">
        <v>170243</v>
      </c>
      <c r="I417" s="749">
        <v>170243</v>
      </c>
      <c r="J417" s="749" t="s">
        <v>1299</v>
      </c>
      <c r="K417" s="749" t="s">
        <v>1300</v>
      </c>
      <c r="L417" s="752">
        <v>250.84800000000001</v>
      </c>
      <c r="M417" s="752">
        <v>5</v>
      </c>
      <c r="N417" s="753">
        <v>1254.24</v>
      </c>
    </row>
    <row r="418" spans="1:14" ht="14.45" customHeight="1" x14ac:dyDescent="0.2">
      <c r="A418" s="747" t="s">
        <v>592</v>
      </c>
      <c r="B418" s="748" t="s">
        <v>593</v>
      </c>
      <c r="C418" s="749" t="s">
        <v>608</v>
      </c>
      <c r="D418" s="750" t="s">
        <v>609</v>
      </c>
      <c r="E418" s="751">
        <v>50113001</v>
      </c>
      <c r="F418" s="750" t="s">
        <v>628</v>
      </c>
      <c r="G418" s="749" t="s">
        <v>655</v>
      </c>
      <c r="H418" s="749">
        <v>16916</v>
      </c>
      <c r="I418" s="749">
        <v>16916</v>
      </c>
      <c r="J418" s="749" t="s">
        <v>1301</v>
      </c>
      <c r="K418" s="749" t="s">
        <v>1302</v>
      </c>
      <c r="L418" s="752">
        <v>174.65999999999997</v>
      </c>
      <c r="M418" s="752">
        <v>1</v>
      </c>
      <c r="N418" s="753">
        <v>174.65999999999997</v>
      </c>
    </row>
    <row r="419" spans="1:14" ht="14.45" customHeight="1" x14ac:dyDescent="0.2">
      <c r="A419" s="747" t="s">
        <v>592</v>
      </c>
      <c r="B419" s="748" t="s">
        <v>593</v>
      </c>
      <c r="C419" s="749" t="s">
        <v>608</v>
      </c>
      <c r="D419" s="750" t="s">
        <v>609</v>
      </c>
      <c r="E419" s="751">
        <v>50113001</v>
      </c>
      <c r="F419" s="750" t="s">
        <v>628</v>
      </c>
      <c r="G419" s="749" t="s">
        <v>655</v>
      </c>
      <c r="H419" s="749">
        <v>116932</v>
      </c>
      <c r="I419" s="749">
        <v>16932</v>
      </c>
      <c r="J419" s="749" t="s">
        <v>1303</v>
      </c>
      <c r="K419" s="749" t="s">
        <v>1304</v>
      </c>
      <c r="L419" s="752">
        <v>104.56999999999996</v>
      </c>
      <c r="M419" s="752">
        <v>1</v>
      </c>
      <c r="N419" s="753">
        <v>104.56999999999996</v>
      </c>
    </row>
    <row r="420" spans="1:14" ht="14.45" customHeight="1" x14ac:dyDescent="0.2">
      <c r="A420" s="747" t="s">
        <v>592</v>
      </c>
      <c r="B420" s="748" t="s">
        <v>593</v>
      </c>
      <c r="C420" s="749" t="s">
        <v>608</v>
      </c>
      <c r="D420" s="750" t="s">
        <v>609</v>
      </c>
      <c r="E420" s="751">
        <v>50113001</v>
      </c>
      <c r="F420" s="750" t="s">
        <v>628</v>
      </c>
      <c r="G420" s="749" t="s">
        <v>629</v>
      </c>
      <c r="H420" s="749">
        <v>223159</v>
      </c>
      <c r="I420" s="749">
        <v>223159</v>
      </c>
      <c r="J420" s="749" t="s">
        <v>1305</v>
      </c>
      <c r="K420" s="749" t="s">
        <v>1306</v>
      </c>
      <c r="L420" s="752">
        <v>74.347500000000025</v>
      </c>
      <c r="M420" s="752">
        <v>8</v>
      </c>
      <c r="N420" s="753">
        <v>594.7800000000002</v>
      </c>
    </row>
    <row r="421" spans="1:14" ht="14.45" customHeight="1" x14ac:dyDescent="0.2">
      <c r="A421" s="747" t="s">
        <v>592</v>
      </c>
      <c r="B421" s="748" t="s">
        <v>593</v>
      </c>
      <c r="C421" s="749" t="s">
        <v>608</v>
      </c>
      <c r="D421" s="750" t="s">
        <v>609</v>
      </c>
      <c r="E421" s="751">
        <v>50113001</v>
      </c>
      <c r="F421" s="750" t="s">
        <v>628</v>
      </c>
      <c r="G421" s="749" t="s">
        <v>629</v>
      </c>
      <c r="H421" s="749">
        <v>146899</v>
      </c>
      <c r="I421" s="749">
        <v>46899</v>
      </c>
      <c r="J421" s="749" t="s">
        <v>1307</v>
      </c>
      <c r="K421" s="749" t="s">
        <v>1308</v>
      </c>
      <c r="L421" s="752">
        <v>82.560000000000016</v>
      </c>
      <c r="M421" s="752">
        <v>2</v>
      </c>
      <c r="N421" s="753">
        <v>165.12000000000003</v>
      </c>
    </row>
    <row r="422" spans="1:14" ht="14.45" customHeight="1" x14ac:dyDescent="0.2">
      <c r="A422" s="747" t="s">
        <v>592</v>
      </c>
      <c r="B422" s="748" t="s">
        <v>593</v>
      </c>
      <c r="C422" s="749" t="s">
        <v>608</v>
      </c>
      <c r="D422" s="750" t="s">
        <v>609</v>
      </c>
      <c r="E422" s="751">
        <v>50113001</v>
      </c>
      <c r="F422" s="750" t="s">
        <v>628</v>
      </c>
      <c r="G422" s="749" t="s">
        <v>629</v>
      </c>
      <c r="H422" s="749">
        <v>848626</v>
      </c>
      <c r="I422" s="749">
        <v>107944</v>
      </c>
      <c r="J422" s="749" t="s">
        <v>1309</v>
      </c>
      <c r="K422" s="749" t="s">
        <v>1310</v>
      </c>
      <c r="L422" s="752">
        <v>113.92500000000001</v>
      </c>
      <c r="M422" s="752">
        <v>4</v>
      </c>
      <c r="N422" s="753">
        <v>455.70000000000005</v>
      </c>
    </row>
    <row r="423" spans="1:14" ht="14.45" customHeight="1" x14ac:dyDescent="0.2">
      <c r="A423" s="747" t="s">
        <v>592</v>
      </c>
      <c r="B423" s="748" t="s">
        <v>593</v>
      </c>
      <c r="C423" s="749" t="s">
        <v>608</v>
      </c>
      <c r="D423" s="750" t="s">
        <v>609</v>
      </c>
      <c r="E423" s="751">
        <v>50113001</v>
      </c>
      <c r="F423" s="750" t="s">
        <v>628</v>
      </c>
      <c r="G423" s="749" t="s">
        <v>629</v>
      </c>
      <c r="H423" s="749">
        <v>119685</v>
      </c>
      <c r="I423" s="749">
        <v>119685</v>
      </c>
      <c r="J423" s="749" t="s">
        <v>1311</v>
      </c>
      <c r="K423" s="749" t="s">
        <v>1312</v>
      </c>
      <c r="L423" s="752">
        <v>57.209999999999994</v>
      </c>
      <c r="M423" s="752">
        <v>1</v>
      </c>
      <c r="N423" s="753">
        <v>57.209999999999994</v>
      </c>
    </row>
    <row r="424" spans="1:14" ht="14.45" customHeight="1" x14ac:dyDescent="0.2">
      <c r="A424" s="747" t="s">
        <v>592</v>
      </c>
      <c r="B424" s="748" t="s">
        <v>593</v>
      </c>
      <c r="C424" s="749" t="s">
        <v>608</v>
      </c>
      <c r="D424" s="750" t="s">
        <v>609</v>
      </c>
      <c r="E424" s="751">
        <v>50113001</v>
      </c>
      <c r="F424" s="750" t="s">
        <v>628</v>
      </c>
      <c r="G424" s="749" t="s">
        <v>629</v>
      </c>
      <c r="H424" s="749">
        <v>109415</v>
      </c>
      <c r="I424" s="749">
        <v>119683</v>
      </c>
      <c r="J424" s="749" t="s">
        <v>1313</v>
      </c>
      <c r="K424" s="749" t="s">
        <v>1314</v>
      </c>
      <c r="L424" s="752">
        <v>71.240000000000023</v>
      </c>
      <c r="M424" s="752">
        <v>6</v>
      </c>
      <c r="N424" s="753">
        <v>427.44000000000011</v>
      </c>
    </row>
    <row r="425" spans="1:14" ht="14.45" customHeight="1" x14ac:dyDescent="0.2">
      <c r="A425" s="747" t="s">
        <v>592</v>
      </c>
      <c r="B425" s="748" t="s">
        <v>593</v>
      </c>
      <c r="C425" s="749" t="s">
        <v>608</v>
      </c>
      <c r="D425" s="750" t="s">
        <v>609</v>
      </c>
      <c r="E425" s="751">
        <v>50113001</v>
      </c>
      <c r="F425" s="750" t="s">
        <v>628</v>
      </c>
      <c r="G425" s="749" t="s">
        <v>629</v>
      </c>
      <c r="H425" s="749">
        <v>849253</v>
      </c>
      <c r="I425" s="749">
        <v>141763</v>
      </c>
      <c r="J425" s="749" t="s">
        <v>1315</v>
      </c>
      <c r="K425" s="749" t="s">
        <v>1316</v>
      </c>
      <c r="L425" s="752">
        <v>83.760000000000019</v>
      </c>
      <c r="M425" s="752">
        <v>8</v>
      </c>
      <c r="N425" s="753">
        <v>670.08000000000015</v>
      </c>
    </row>
    <row r="426" spans="1:14" ht="14.45" customHeight="1" x14ac:dyDescent="0.2">
      <c r="A426" s="747" t="s">
        <v>592</v>
      </c>
      <c r="B426" s="748" t="s">
        <v>593</v>
      </c>
      <c r="C426" s="749" t="s">
        <v>608</v>
      </c>
      <c r="D426" s="750" t="s">
        <v>609</v>
      </c>
      <c r="E426" s="751">
        <v>50113001</v>
      </c>
      <c r="F426" s="750" t="s">
        <v>628</v>
      </c>
      <c r="G426" s="749" t="s">
        <v>629</v>
      </c>
      <c r="H426" s="749">
        <v>171031</v>
      </c>
      <c r="I426" s="749">
        <v>171031</v>
      </c>
      <c r="J426" s="749" t="s">
        <v>1317</v>
      </c>
      <c r="K426" s="749" t="s">
        <v>1318</v>
      </c>
      <c r="L426" s="752">
        <v>84.9</v>
      </c>
      <c r="M426" s="752">
        <v>2</v>
      </c>
      <c r="N426" s="753">
        <v>169.8</v>
      </c>
    </row>
    <row r="427" spans="1:14" ht="14.45" customHeight="1" x14ac:dyDescent="0.2">
      <c r="A427" s="747" t="s">
        <v>592</v>
      </c>
      <c r="B427" s="748" t="s">
        <v>593</v>
      </c>
      <c r="C427" s="749" t="s">
        <v>608</v>
      </c>
      <c r="D427" s="750" t="s">
        <v>609</v>
      </c>
      <c r="E427" s="751">
        <v>50113001</v>
      </c>
      <c r="F427" s="750" t="s">
        <v>628</v>
      </c>
      <c r="G427" s="749" t="s">
        <v>629</v>
      </c>
      <c r="H427" s="749">
        <v>100513</v>
      </c>
      <c r="I427" s="749">
        <v>513</v>
      </c>
      <c r="J427" s="749" t="s">
        <v>1319</v>
      </c>
      <c r="K427" s="749" t="s">
        <v>1253</v>
      </c>
      <c r="L427" s="752">
        <v>56.734444444444456</v>
      </c>
      <c r="M427" s="752">
        <v>9</v>
      </c>
      <c r="N427" s="753">
        <v>510.61000000000013</v>
      </c>
    </row>
    <row r="428" spans="1:14" ht="14.45" customHeight="1" x14ac:dyDescent="0.2">
      <c r="A428" s="747" t="s">
        <v>592</v>
      </c>
      <c r="B428" s="748" t="s">
        <v>593</v>
      </c>
      <c r="C428" s="749" t="s">
        <v>608</v>
      </c>
      <c r="D428" s="750" t="s">
        <v>609</v>
      </c>
      <c r="E428" s="751">
        <v>50113001</v>
      </c>
      <c r="F428" s="750" t="s">
        <v>628</v>
      </c>
      <c r="G428" s="749" t="s">
        <v>629</v>
      </c>
      <c r="H428" s="749">
        <v>100527</v>
      </c>
      <c r="I428" s="749">
        <v>527</v>
      </c>
      <c r="J428" s="749" t="s">
        <v>1320</v>
      </c>
      <c r="K428" s="749" t="s">
        <v>1321</v>
      </c>
      <c r="L428" s="752">
        <v>136.54000000000002</v>
      </c>
      <c r="M428" s="752">
        <v>1</v>
      </c>
      <c r="N428" s="753">
        <v>136.54000000000002</v>
      </c>
    </row>
    <row r="429" spans="1:14" ht="14.45" customHeight="1" x14ac:dyDescent="0.2">
      <c r="A429" s="747" t="s">
        <v>592</v>
      </c>
      <c r="B429" s="748" t="s">
        <v>593</v>
      </c>
      <c r="C429" s="749" t="s">
        <v>608</v>
      </c>
      <c r="D429" s="750" t="s">
        <v>609</v>
      </c>
      <c r="E429" s="751">
        <v>50113001</v>
      </c>
      <c r="F429" s="750" t="s">
        <v>628</v>
      </c>
      <c r="G429" s="749" t="s">
        <v>629</v>
      </c>
      <c r="H429" s="749">
        <v>112572</v>
      </c>
      <c r="I429" s="749">
        <v>112572</v>
      </c>
      <c r="J429" s="749" t="s">
        <v>1322</v>
      </c>
      <c r="K429" s="749" t="s">
        <v>1323</v>
      </c>
      <c r="L429" s="752">
        <v>64.844999999999999</v>
      </c>
      <c r="M429" s="752">
        <v>4</v>
      </c>
      <c r="N429" s="753">
        <v>259.38</v>
      </c>
    </row>
    <row r="430" spans="1:14" ht="14.45" customHeight="1" x14ac:dyDescent="0.2">
      <c r="A430" s="747" t="s">
        <v>592</v>
      </c>
      <c r="B430" s="748" t="s">
        <v>593</v>
      </c>
      <c r="C430" s="749" t="s">
        <v>608</v>
      </c>
      <c r="D430" s="750" t="s">
        <v>609</v>
      </c>
      <c r="E430" s="751">
        <v>50113001</v>
      </c>
      <c r="F430" s="750" t="s">
        <v>628</v>
      </c>
      <c r="G430" s="749" t="s">
        <v>629</v>
      </c>
      <c r="H430" s="749">
        <v>230353</v>
      </c>
      <c r="I430" s="749">
        <v>230353</v>
      </c>
      <c r="J430" s="749" t="s">
        <v>1324</v>
      </c>
      <c r="K430" s="749" t="s">
        <v>1325</v>
      </c>
      <c r="L430" s="752">
        <v>1592.8</v>
      </c>
      <c r="M430" s="752">
        <v>1</v>
      </c>
      <c r="N430" s="753">
        <v>1592.8</v>
      </c>
    </row>
    <row r="431" spans="1:14" ht="14.45" customHeight="1" x14ac:dyDescent="0.2">
      <c r="A431" s="747" t="s">
        <v>592</v>
      </c>
      <c r="B431" s="748" t="s">
        <v>593</v>
      </c>
      <c r="C431" s="749" t="s">
        <v>608</v>
      </c>
      <c r="D431" s="750" t="s">
        <v>609</v>
      </c>
      <c r="E431" s="751">
        <v>50113001</v>
      </c>
      <c r="F431" s="750" t="s">
        <v>628</v>
      </c>
      <c r="G431" s="749" t="s">
        <v>655</v>
      </c>
      <c r="H431" s="749">
        <v>191788</v>
      </c>
      <c r="I431" s="749">
        <v>91788</v>
      </c>
      <c r="J431" s="749" t="s">
        <v>1326</v>
      </c>
      <c r="K431" s="749" t="s">
        <v>1327</v>
      </c>
      <c r="L431" s="752">
        <v>9.1242857142857172</v>
      </c>
      <c r="M431" s="752">
        <v>28</v>
      </c>
      <c r="N431" s="753">
        <v>255.48000000000008</v>
      </c>
    </row>
    <row r="432" spans="1:14" ht="14.45" customHeight="1" x14ac:dyDescent="0.2">
      <c r="A432" s="747" t="s">
        <v>592</v>
      </c>
      <c r="B432" s="748" t="s">
        <v>593</v>
      </c>
      <c r="C432" s="749" t="s">
        <v>608</v>
      </c>
      <c r="D432" s="750" t="s">
        <v>609</v>
      </c>
      <c r="E432" s="751">
        <v>50113001</v>
      </c>
      <c r="F432" s="750" t="s">
        <v>628</v>
      </c>
      <c r="G432" s="749" t="s">
        <v>655</v>
      </c>
      <c r="H432" s="749">
        <v>106618</v>
      </c>
      <c r="I432" s="749">
        <v>6618</v>
      </c>
      <c r="J432" s="749" t="s">
        <v>1328</v>
      </c>
      <c r="K432" s="749" t="s">
        <v>1329</v>
      </c>
      <c r="L432" s="752">
        <v>19.587499999999995</v>
      </c>
      <c r="M432" s="752">
        <v>24</v>
      </c>
      <c r="N432" s="753">
        <v>470.09999999999985</v>
      </c>
    </row>
    <row r="433" spans="1:14" ht="14.45" customHeight="1" x14ac:dyDescent="0.2">
      <c r="A433" s="747" t="s">
        <v>592</v>
      </c>
      <c r="B433" s="748" t="s">
        <v>593</v>
      </c>
      <c r="C433" s="749" t="s">
        <v>608</v>
      </c>
      <c r="D433" s="750" t="s">
        <v>609</v>
      </c>
      <c r="E433" s="751">
        <v>50113001</v>
      </c>
      <c r="F433" s="750" t="s">
        <v>628</v>
      </c>
      <c r="G433" s="749" t="s">
        <v>655</v>
      </c>
      <c r="H433" s="749">
        <v>184398</v>
      </c>
      <c r="I433" s="749">
        <v>84398</v>
      </c>
      <c r="J433" s="749" t="s">
        <v>1330</v>
      </c>
      <c r="K433" s="749" t="s">
        <v>1331</v>
      </c>
      <c r="L433" s="752">
        <v>114.08000000000001</v>
      </c>
      <c r="M433" s="752">
        <v>4</v>
      </c>
      <c r="N433" s="753">
        <v>456.32000000000005</v>
      </c>
    </row>
    <row r="434" spans="1:14" ht="14.45" customHeight="1" x14ac:dyDescent="0.2">
      <c r="A434" s="747" t="s">
        <v>592</v>
      </c>
      <c r="B434" s="748" t="s">
        <v>593</v>
      </c>
      <c r="C434" s="749" t="s">
        <v>608</v>
      </c>
      <c r="D434" s="750" t="s">
        <v>609</v>
      </c>
      <c r="E434" s="751">
        <v>50113001</v>
      </c>
      <c r="F434" s="750" t="s">
        <v>628</v>
      </c>
      <c r="G434" s="749" t="s">
        <v>655</v>
      </c>
      <c r="H434" s="749">
        <v>184400</v>
      </c>
      <c r="I434" s="749">
        <v>84400</v>
      </c>
      <c r="J434" s="749" t="s">
        <v>1332</v>
      </c>
      <c r="K434" s="749" t="s">
        <v>1333</v>
      </c>
      <c r="L434" s="752">
        <v>255.17999999999998</v>
      </c>
      <c r="M434" s="752">
        <v>3</v>
      </c>
      <c r="N434" s="753">
        <v>765.54</v>
      </c>
    </row>
    <row r="435" spans="1:14" ht="14.45" customHeight="1" x14ac:dyDescent="0.2">
      <c r="A435" s="747" t="s">
        <v>592</v>
      </c>
      <c r="B435" s="748" t="s">
        <v>593</v>
      </c>
      <c r="C435" s="749" t="s">
        <v>608</v>
      </c>
      <c r="D435" s="750" t="s">
        <v>609</v>
      </c>
      <c r="E435" s="751">
        <v>50113001</v>
      </c>
      <c r="F435" s="750" t="s">
        <v>628</v>
      </c>
      <c r="G435" s="749" t="s">
        <v>655</v>
      </c>
      <c r="H435" s="749">
        <v>184399</v>
      </c>
      <c r="I435" s="749">
        <v>84399</v>
      </c>
      <c r="J435" s="749" t="s">
        <v>1334</v>
      </c>
      <c r="K435" s="749" t="s">
        <v>1335</v>
      </c>
      <c r="L435" s="752">
        <v>126.29441176470584</v>
      </c>
      <c r="M435" s="752">
        <v>34</v>
      </c>
      <c r="N435" s="753">
        <v>4294.0099999999984</v>
      </c>
    </row>
    <row r="436" spans="1:14" ht="14.45" customHeight="1" x14ac:dyDescent="0.2">
      <c r="A436" s="747" t="s">
        <v>592</v>
      </c>
      <c r="B436" s="748" t="s">
        <v>593</v>
      </c>
      <c r="C436" s="749" t="s">
        <v>608</v>
      </c>
      <c r="D436" s="750" t="s">
        <v>609</v>
      </c>
      <c r="E436" s="751">
        <v>50113001</v>
      </c>
      <c r="F436" s="750" t="s">
        <v>628</v>
      </c>
      <c r="G436" s="749" t="s">
        <v>629</v>
      </c>
      <c r="H436" s="749">
        <v>117187</v>
      </c>
      <c r="I436" s="749">
        <v>17187</v>
      </c>
      <c r="J436" s="749" t="s">
        <v>1336</v>
      </c>
      <c r="K436" s="749" t="s">
        <v>1337</v>
      </c>
      <c r="L436" s="752">
        <v>88.997500000000002</v>
      </c>
      <c r="M436" s="752">
        <v>12</v>
      </c>
      <c r="N436" s="753">
        <v>1067.97</v>
      </c>
    </row>
    <row r="437" spans="1:14" ht="14.45" customHeight="1" x14ac:dyDescent="0.2">
      <c r="A437" s="747" t="s">
        <v>592</v>
      </c>
      <c r="B437" s="748" t="s">
        <v>593</v>
      </c>
      <c r="C437" s="749" t="s">
        <v>608</v>
      </c>
      <c r="D437" s="750" t="s">
        <v>609</v>
      </c>
      <c r="E437" s="751">
        <v>50113001</v>
      </c>
      <c r="F437" s="750" t="s">
        <v>628</v>
      </c>
      <c r="G437" s="749" t="s">
        <v>629</v>
      </c>
      <c r="H437" s="749">
        <v>207962</v>
      </c>
      <c r="I437" s="749">
        <v>207962</v>
      </c>
      <c r="J437" s="749" t="s">
        <v>1338</v>
      </c>
      <c r="K437" s="749" t="s">
        <v>1339</v>
      </c>
      <c r="L437" s="752">
        <v>32.875</v>
      </c>
      <c r="M437" s="752">
        <v>4</v>
      </c>
      <c r="N437" s="753">
        <v>131.5</v>
      </c>
    </row>
    <row r="438" spans="1:14" ht="14.45" customHeight="1" x14ac:dyDescent="0.2">
      <c r="A438" s="747" t="s">
        <v>592</v>
      </c>
      <c r="B438" s="748" t="s">
        <v>593</v>
      </c>
      <c r="C438" s="749" t="s">
        <v>608</v>
      </c>
      <c r="D438" s="750" t="s">
        <v>609</v>
      </c>
      <c r="E438" s="751">
        <v>50113001</v>
      </c>
      <c r="F438" s="750" t="s">
        <v>628</v>
      </c>
      <c r="G438" s="749" t="s">
        <v>629</v>
      </c>
      <c r="H438" s="749">
        <v>216574</v>
      </c>
      <c r="I438" s="749">
        <v>216589</v>
      </c>
      <c r="J438" s="749" t="s">
        <v>1340</v>
      </c>
      <c r="K438" s="749" t="s">
        <v>1341</v>
      </c>
      <c r="L438" s="752">
        <v>75.740000000000023</v>
      </c>
      <c r="M438" s="752">
        <v>1</v>
      </c>
      <c r="N438" s="753">
        <v>75.740000000000023</v>
      </c>
    </row>
    <row r="439" spans="1:14" ht="14.45" customHeight="1" x14ac:dyDescent="0.2">
      <c r="A439" s="747" t="s">
        <v>592</v>
      </c>
      <c r="B439" s="748" t="s">
        <v>593</v>
      </c>
      <c r="C439" s="749" t="s">
        <v>608</v>
      </c>
      <c r="D439" s="750" t="s">
        <v>609</v>
      </c>
      <c r="E439" s="751">
        <v>50113001</v>
      </c>
      <c r="F439" s="750" t="s">
        <v>628</v>
      </c>
      <c r="G439" s="749" t="s">
        <v>655</v>
      </c>
      <c r="H439" s="749">
        <v>100536</v>
      </c>
      <c r="I439" s="749">
        <v>536</v>
      </c>
      <c r="J439" s="749" t="s">
        <v>1342</v>
      </c>
      <c r="K439" s="749" t="s">
        <v>649</v>
      </c>
      <c r="L439" s="752">
        <v>140.16137931034481</v>
      </c>
      <c r="M439" s="752">
        <v>29</v>
      </c>
      <c r="N439" s="753">
        <v>4064.68</v>
      </c>
    </row>
    <row r="440" spans="1:14" ht="14.45" customHeight="1" x14ac:dyDescent="0.2">
      <c r="A440" s="747" t="s">
        <v>592</v>
      </c>
      <c r="B440" s="748" t="s">
        <v>593</v>
      </c>
      <c r="C440" s="749" t="s">
        <v>608</v>
      </c>
      <c r="D440" s="750" t="s">
        <v>609</v>
      </c>
      <c r="E440" s="751">
        <v>50113001</v>
      </c>
      <c r="F440" s="750" t="s">
        <v>628</v>
      </c>
      <c r="G440" s="749" t="s">
        <v>629</v>
      </c>
      <c r="H440" s="749">
        <v>988466</v>
      </c>
      <c r="I440" s="749">
        <v>192729</v>
      </c>
      <c r="J440" s="749" t="s">
        <v>1343</v>
      </c>
      <c r="K440" s="749" t="s">
        <v>1344</v>
      </c>
      <c r="L440" s="752">
        <v>54.100000000000023</v>
      </c>
      <c r="M440" s="752">
        <v>1</v>
      </c>
      <c r="N440" s="753">
        <v>54.100000000000023</v>
      </c>
    </row>
    <row r="441" spans="1:14" ht="14.45" customHeight="1" x14ac:dyDescent="0.2">
      <c r="A441" s="747" t="s">
        <v>592</v>
      </c>
      <c r="B441" s="748" t="s">
        <v>593</v>
      </c>
      <c r="C441" s="749" t="s">
        <v>608</v>
      </c>
      <c r="D441" s="750" t="s">
        <v>609</v>
      </c>
      <c r="E441" s="751">
        <v>50113001</v>
      </c>
      <c r="F441" s="750" t="s">
        <v>628</v>
      </c>
      <c r="G441" s="749" t="s">
        <v>655</v>
      </c>
      <c r="H441" s="749">
        <v>155823</v>
      </c>
      <c r="I441" s="749">
        <v>55823</v>
      </c>
      <c r="J441" s="749" t="s">
        <v>1345</v>
      </c>
      <c r="K441" s="749" t="s">
        <v>1346</v>
      </c>
      <c r="L441" s="752">
        <v>33.524972972972975</v>
      </c>
      <c r="M441" s="752">
        <v>74</v>
      </c>
      <c r="N441" s="753">
        <v>2480.848</v>
      </c>
    </row>
    <row r="442" spans="1:14" ht="14.45" customHeight="1" x14ac:dyDescent="0.2">
      <c r="A442" s="747" t="s">
        <v>592</v>
      </c>
      <c r="B442" s="748" t="s">
        <v>593</v>
      </c>
      <c r="C442" s="749" t="s">
        <v>608</v>
      </c>
      <c r="D442" s="750" t="s">
        <v>609</v>
      </c>
      <c r="E442" s="751">
        <v>50113001</v>
      </c>
      <c r="F442" s="750" t="s">
        <v>628</v>
      </c>
      <c r="G442" s="749" t="s">
        <v>655</v>
      </c>
      <c r="H442" s="749">
        <v>155824</v>
      </c>
      <c r="I442" s="749">
        <v>55824</v>
      </c>
      <c r="J442" s="749" t="s">
        <v>1345</v>
      </c>
      <c r="K442" s="749" t="s">
        <v>1347</v>
      </c>
      <c r="L442" s="752">
        <v>50.640000000000008</v>
      </c>
      <c r="M442" s="752">
        <v>7</v>
      </c>
      <c r="N442" s="753">
        <v>354.48000000000008</v>
      </c>
    </row>
    <row r="443" spans="1:14" ht="14.45" customHeight="1" x14ac:dyDescent="0.2">
      <c r="A443" s="747" t="s">
        <v>592</v>
      </c>
      <c r="B443" s="748" t="s">
        <v>593</v>
      </c>
      <c r="C443" s="749" t="s">
        <v>608</v>
      </c>
      <c r="D443" s="750" t="s">
        <v>609</v>
      </c>
      <c r="E443" s="751">
        <v>50113001</v>
      </c>
      <c r="F443" s="750" t="s">
        <v>628</v>
      </c>
      <c r="G443" s="749" t="s">
        <v>655</v>
      </c>
      <c r="H443" s="749">
        <v>107981</v>
      </c>
      <c r="I443" s="749">
        <v>7981</v>
      </c>
      <c r="J443" s="749" t="s">
        <v>1345</v>
      </c>
      <c r="K443" s="749" t="s">
        <v>1348</v>
      </c>
      <c r="L443" s="752">
        <v>50.639999999999993</v>
      </c>
      <c r="M443" s="752">
        <v>22</v>
      </c>
      <c r="N443" s="753">
        <v>1114.08</v>
      </c>
    </row>
    <row r="444" spans="1:14" ht="14.45" customHeight="1" x14ac:dyDescent="0.2">
      <c r="A444" s="747" t="s">
        <v>592</v>
      </c>
      <c r="B444" s="748" t="s">
        <v>593</v>
      </c>
      <c r="C444" s="749" t="s">
        <v>608</v>
      </c>
      <c r="D444" s="750" t="s">
        <v>609</v>
      </c>
      <c r="E444" s="751">
        <v>50113001</v>
      </c>
      <c r="F444" s="750" t="s">
        <v>628</v>
      </c>
      <c r="G444" s="749" t="s">
        <v>655</v>
      </c>
      <c r="H444" s="749">
        <v>185206</v>
      </c>
      <c r="I444" s="749">
        <v>185206</v>
      </c>
      <c r="J444" s="749" t="s">
        <v>1349</v>
      </c>
      <c r="K444" s="749" t="s">
        <v>1350</v>
      </c>
      <c r="L444" s="752">
        <v>342.69</v>
      </c>
      <c r="M444" s="752">
        <v>9</v>
      </c>
      <c r="N444" s="753">
        <v>3084.21</v>
      </c>
    </row>
    <row r="445" spans="1:14" ht="14.45" customHeight="1" x14ac:dyDescent="0.2">
      <c r="A445" s="747" t="s">
        <v>592</v>
      </c>
      <c r="B445" s="748" t="s">
        <v>593</v>
      </c>
      <c r="C445" s="749" t="s">
        <v>608</v>
      </c>
      <c r="D445" s="750" t="s">
        <v>609</v>
      </c>
      <c r="E445" s="751">
        <v>50113001</v>
      </c>
      <c r="F445" s="750" t="s">
        <v>628</v>
      </c>
      <c r="G445" s="749" t="s">
        <v>629</v>
      </c>
      <c r="H445" s="749">
        <v>208115</v>
      </c>
      <c r="I445" s="749">
        <v>208115</v>
      </c>
      <c r="J445" s="749" t="s">
        <v>1351</v>
      </c>
      <c r="K445" s="749" t="s">
        <v>1352</v>
      </c>
      <c r="L445" s="752">
        <v>126.67</v>
      </c>
      <c r="M445" s="752">
        <v>1</v>
      </c>
      <c r="N445" s="753">
        <v>126.67</v>
      </c>
    </row>
    <row r="446" spans="1:14" ht="14.45" customHeight="1" x14ac:dyDescent="0.2">
      <c r="A446" s="747" t="s">
        <v>592</v>
      </c>
      <c r="B446" s="748" t="s">
        <v>593</v>
      </c>
      <c r="C446" s="749" t="s">
        <v>608</v>
      </c>
      <c r="D446" s="750" t="s">
        <v>609</v>
      </c>
      <c r="E446" s="751">
        <v>50113001</v>
      </c>
      <c r="F446" s="750" t="s">
        <v>628</v>
      </c>
      <c r="G446" s="749" t="s">
        <v>629</v>
      </c>
      <c r="H446" s="749">
        <v>186187</v>
      </c>
      <c r="I446" s="749">
        <v>186187</v>
      </c>
      <c r="J446" s="749" t="s">
        <v>1353</v>
      </c>
      <c r="K446" s="749" t="s">
        <v>1354</v>
      </c>
      <c r="L446" s="752">
        <v>133.64999999999998</v>
      </c>
      <c r="M446" s="752">
        <v>1</v>
      </c>
      <c r="N446" s="753">
        <v>133.64999999999998</v>
      </c>
    </row>
    <row r="447" spans="1:14" ht="14.45" customHeight="1" x14ac:dyDescent="0.2">
      <c r="A447" s="747" t="s">
        <v>592</v>
      </c>
      <c r="B447" s="748" t="s">
        <v>593</v>
      </c>
      <c r="C447" s="749" t="s">
        <v>608</v>
      </c>
      <c r="D447" s="750" t="s">
        <v>609</v>
      </c>
      <c r="E447" s="751">
        <v>50113001</v>
      </c>
      <c r="F447" s="750" t="s">
        <v>628</v>
      </c>
      <c r="G447" s="749" t="s">
        <v>629</v>
      </c>
      <c r="H447" s="749">
        <v>162579</v>
      </c>
      <c r="I447" s="749">
        <v>162579</v>
      </c>
      <c r="J447" s="749" t="s">
        <v>1355</v>
      </c>
      <c r="K447" s="749" t="s">
        <v>1356</v>
      </c>
      <c r="L447" s="752">
        <v>44.888571428571446</v>
      </c>
      <c r="M447" s="752">
        <v>126</v>
      </c>
      <c r="N447" s="753">
        <v>5655.9600000000019</v>
      </c>
    </row>
    <row r="448" spans="1:14" ht="14.45" customHeight="1" x14ac:dyDescent="0.2">
      <c r="A448" s="747" t="s">
        <v>592</v>
      </c>
      <c r="B448" s="748" t="s">
        <v>593</v>
      </c>
      <c r="C448" s="749" t="s">
        <v>608</v>
      </c>
      <c r="D448" s="750" t="s">
        <v>609</v>
      </c>
      <c r="E448" s="751">
        <v>50113001</v>
      </c>
      <c r="F448" s="750" t="s">
        <v>628</v>
      </c>
      <c r="G448" s="749" t="s">
        <v>629</v>
      </c>
      <c r="H448" s="749">
        <v>111635</v>
      </c>
      <c r="I448" s="749">
        <v>11635</v>
      </c>
      <c r="J448" s="749" t="s">
        <v>1357</v>
      </c>
      <c r="K448" s="749" t="s">
        <v>1358</v>
      </c>
      <c r="L448" s="752">
        <v>316.68</v>
      </c>
      <c r="M448" s="752">
        <v>3</v>
      </c>
      <c r="N448" s="753">
        <v>950.04</v>
      </c>
    </row>
    <row r="449" spans="1:14" ht="14.45" customHeight="1" x14ac:dyDescent="0.2">
      <c r="A449" s="747" t="s">
        <v>592</v>
      </c>
      <c r="B449" s="748" t="s">
        <v>593</v>
      </c>
      <c r="C449" s="749" t="s">
        <v>608</v>
      </c>
      <c r="D449" s="750" t="s">
        <v>609</v>
      </c>
      <c r="E449" s="751">
        <v>50113001</v>
      </c>
      <c r="F449" s="750" t="s">
        <v>628</v>
      </c>
      <c r="G449" s="749" t="s">
        <v>629</v>
      </c>
      <c r="H449" s="749">
        <v>100874</v>
      </c>
      <c r="I449" s="749">
        <v>874</v>
      </c>
      <c r="J449" s="749" t="s">
        <v>1359</v>
      </c>
      <c r="K449" s="749" t="s">
        <v>1360</v>
      </c>
      <c r="L449" s="752">
        <v>73.61</v>
      </c>
      <c r="M449" s="752">
        <v>1</v>
      </c>
      <c r="N449" s="753">
        <v>73.61</v>
      </c>
    </row>
    <row r="450" spans="1:14" ht="14.45" customHeight="1" x14ac:dyDescent="0.2">
      <c r="A450" s="747" t="s">
        <v>592</v>
      </c>
      <c r="B450" s="748" t="s">
        <v>593</v>
      </c>
      <c r="C450" s="749" t="s">
        <v>608</v>
      </c>
      <c r="D450" s="750" t="s">
        <v>609</v>
      </c>
      <c r="E450" s="751">
        <v>50113001</v>
      </c>
      <c r="F450" s="750" t="s">
        <v>628</v>
      </c>
      <c r="G450" s="749" t="s">
        <v>629</v>
      </c>
      <c r="H450" s="749">
        <v>102668</v>
      </c>
      <c r="I450" s="749">
        <v>2668</v>
      </c>
      <c r="J450" s="749" t="s">
        <v>1361</v>
      </c>
      <c r="K450" s="749" t="s">
        <v>1362</v>
      </c>
      <c r="L450" s="752">
        <v>33.31</v>
      </c>
      <c r="M450" s="752">
        <v>2</v>
      </c>
      <c r="N450" s="753">
        <v>66.62</v>
      </c>
    </row>
    <row r="451" spans="1:14" ht="14.45" customHeight="1" x14ac:dyDescent="0.2">
      <c r="A451" s="747" t="s">
        <v>592</v>
      </c>
      <c r="B451" s="748" t="s">
        <v>593</v>
      </c>
      <c r="C451" s="749" t="s">
        <v>608</v>
      </c>
      <c r="D451" s="750" t="s">
        <v>609</v>
      </c>
      <c r="E451" s="751">
        <v>50113001</v>
      </c>
      <c r="F451" s="750" t="s">
        <v>628</v>
      </c>
      <c r="G451" s="749" t="s">
        <v>629</v>
      </c>
      <c r="H451" s="749">
        <v>200863</v>
      </c>
      <c r="I451" s="749">
        <v>200863</v>
      </c>
      <c r="J451" s="749" t="s">
        <v>1363</v>
      </c>
      <c r="K451" s="749" t="s">
        <v>1364</v>
      </c>
      <c r="L451" s="752">
        <v>85.620689655172427</v>
      </c>
      <c r="M451" s="752">
        <v>29</v>
      </c>
      <c r="N451" s="753">
        <v>2483.0000000000005</v>
      </c>
    </row>
    <row r="452" spans="1:14" ht="14.45" customHeight="1" x14ac:dyDescent="0.2">
      <c r="A452" s="747" t="s">
        <v>592</v>
      </c>
      <c r="B452" s="748" t="s">
        <v>593</v>
      </c>
      <c r="C452" s="749" t="s">
        <v>608</v>
      </c>
      <c r="D452" s="750" t="s">
        <v>609</v>
      </c>
      <c r="E452" s="751">
        <v>50113001</v>
      </c>
      <c r="F452" s="750" t="s">
        <v>628</v>
      </c>
      <c r="G452" s="749" t="s">
        <v>629</v>
      </c>
      <c r="H452" s="749">
        <v>100876</v>
      </c>
      <c r="I452" s="749">
        <v>876</v>
      </c>
      <c r="J452" s="749" t="s">
        <v>1363</v>
      </c>
      <c r="K452" s="749" t="s">
        <v>1360</v>
      </c>
      <c r="L452" s="752">
        <v>74.460000000000008</v>
      </c>
      <c r="M452" s="752">
        <v>2</v>
      </c>
      <c r="N452" s="753">
        <v>148.92000000000002</v>
      </c>
    </row>
    <row r="453" spans="1:14" ht="14.45" customHeight="1" x14ac:dyDescent="0.2">
      <c r="A453" s="747" t="s">
        <v>592</v>
      </c>
      <c r="B453" s="748" t="s">
        <v>593</v>
      </c>
      <c r="C453" s="749" t="s">
        <v>608</v>
      </c>
      <c r="D453" s="750" t="s">
        <v>609</v>
      </c>
      <c r="E453" s="751">
        <v>50113001</v>
      </c>
      <c r="F453" s="750" t="s">
        <v>628</v>
      </c>
      <c r="G453" s="749" t="s">
        <v>629</v>
      </c>
      <c r="H453" s="749">
        <v>144562</v>
      </c>
      <c r="I453" s="749">
        <v>144562</v>
      </c>
      <c r="J453" s="749" t="s">
        <v>1365</v>
      </c>
      <c r="K453" s="749" t="s">
        <v>1366</v>
      </c>
      <c r="L453" s="752">
        <v>104.34331372148915</v>
      </c>
      <c r="M453" s="752">
        <v>82.234652900000057</v>
      </c>
      <c r="N453" s="753">
        <v>8580.6361863224738</v>
      </c>
    </row>
    <row r="454" spans="1:14" ht="14.45" customHeight="1" x14ac:dyDescent="0.2">
      <c r="A454" s="747" t="s">
        <v>592</v>
      </c>
      <c r="B454" s="748" t="s">
        <v>593</v>
      </c>
      <c r="C454" s="749" t="s">
        <v>608</v>
      </c>
      <c r="D454" s="750" t="s">
        <v>609</v>
      </c>
      <c r="E454" s="751">
        <v>50113001</v>
      </c>
      <c r="F454" s="750" t="s">
        <v>628</v>
      </c>
      <c r="G454" s="749" t="s">
        <v>629</v>
      </c>
      <c r="H454" s="749">
        <v>144563</v>
      </c>
      <c r="I454" s="749">
        <v>144563</v>
      </c>
      <c r="J454" s="749" t="s">
        <v>1365</v>
      </c>
      <c r="K454" s="749" t="s">
        <v>1367</v>
      </c>
      <c r="L454" s="752">
        <v>179.50851901753967</v>
      </c>
      <c r="M454" s="752">
        <v>219.99837629999996</v>
      </c>
      <c r="N454" s="753">
        <v>39491.582715876393</v>
      </c>
    </row>
    <row r="455" spans="1:14" ht="14.45" customHeight="1" x14ac:dyDescent="0.2">
      <c r="A455" s="747" t="s">
        <v>592</v>
      </c>
      <c r="B455" s="748" t="s">
        <v>593</v>
      </c>
      <c r="C455" s="749" t="s">
        <v>608</v>
      </c>
      <c r="D455" s="750" t="s">
        <v>609</v>
      </c>
      <c r="E455" s="751">
        <v>50113001</v>
      </c>
      <c r="F455" s="750" t="s">
        <v>628</v>
      </c>
      <c r="G455" s="749" t="s">
        <v>629</v>
      </c>
      <c r="H455" s="749">
        <v>157351</v>
      </c>
      <c r="I455" s="749">
        <v>57351</v>
      </c>
      <c r="J455" s="749" t="s">
        <v>1368</v>
      </c>
      <c r="K455" s="749" t="s">
        <v>1369</v>
      </c>
      <c r="L455" s="752">
        <v>47.440000000000005</v>
      </c>
      <c r="M455" s="752">
        <v>5</v>
      </c>
      <c r="N455" s="753">
        <v>237.20000000000002</v>
      </c>
    </row>
    <row r="456" spans="1:14" ht="14.45" customHeight="1" x14ac:dyDescent="0.2">
      <c r="A456" s="747" t="s">
        <v>592</v>
      </c>
      <c r="B456" s="748" t="s">
        <v>593</v>
      </c>
      <c r="C456" s="749" t="s">
        <v>608</v>
      </c>
      <c r="D456" s="750" t="s">
        <v>609</v>
      </c>
      <c r="E456" s="751">
        <v>50113001</v>
      </c>
      <c r="F456" s="750" t="s">
        <v>628</v>
      </c>
      <c r="G456" s="749" t="s">
        <v>629</v>
      </c>
      <c r="H456" s="749">
        <v>101940</v>
      </c>
      <c r="I456" s="749">
        <v>1940</v>
      </c>
      <c r="J456" s="749" t="s">
        <v>1370</v>
      </c>
      <c r="K456" s="749" t="s">
        <v>1371</v>
      </c>
      <c r="L456" s="752">
        <v>34.912142857142854</v>
      </c>
      <c r="M456" s="752">
        <v>14</v>
      </c>
      <c r="N456" s="753">
        <v>488.77</v>
      </c>
    </row>
    <row r="457" spans="1:14" ht="14.45" customHeight="1" x14ac:dyDescent="0.2">
      <c r="A457" s="747" t="s">
        <v>592</v>
      </c>
      <c r="B457" s="748" t="s">
        <v>593</v>
      </c>
      <c r="C457" s="749" t="s">
        <v>608</v>
      </c>
      <c r="D457" s="750" t="s">
        <v>609</v>
      </c>
      <c r="E457" s="751">
        <v>50113001</v>
      </c>
      <c r="F457" s="750" t="s">
        <v>628</v>
      </c>
      <c r="G457" s="749" t="s">
        <v>655</v>
      </c>
      <c r="H457" s="749">
        <v>180349</v>
      </c>
      <c r="I457" s="749">
        <v>180349</v>
      </c>
      <c r="J457" s="749" t="s">
        <v>1372</v>
      </c>
      <c r="K457" s="749" t="s">
        <v>1373</v>
      </c>
      <c r="L457" s="752">
        <v>189.18000000000004</v>
      </c>
      <c r="M457" s="752">
        <v>5</v>
      </c>
      <c r="N457" s="753">
        <v>945.9000000000002</v>
      </c>
    </row>
    <row r="458" spans="1:14" ht="14.45" customHeight="1" x14ac:dyDescent="0.2">
      <c r="A458" s="747" t="s">
        <v>592</v>
      </c>
      <c r="B458" s="748" t="s">
        <v>593</v>
      </c>
      <c r="C458" s="749" t="s">
        <v>608</v>
      </c>
      <c r="D458" s="750" t="s">
        <v>609</v>
      </c>
      <c r="E458" s="751">
        <v>50113001</v>
      </c>
      <c r="F458" s="750" t="s">
        <v>628</v>
      </c>
      <c r="G458" s="749" t="s">
        <v>655</v>
      </c>
      <c r="H458" s="749">
        <v>180367</v>
      </c>
      <c r="I458" s="749">
        <v>180367</v>
      </c>
      <c r="J458" s="749" t="s">
        <v>1374</v>
      </c>
      <c r="K458" s="749" t="s">
        <v>1375</v>
      </c>
      <c r="L458" s="752">
        <v>396.94749999999999</v>
      </c>
      <c r="M458" s="752">
        <v>4</v>
      </c>
      <c r="N458" s="753">
        <v>1587.79</v>
      </c>
    </row>
    <row r="459" spans="1:14" ht="14.45" customHeight="1" x14ac:dyDescent="0.2">
      <c r="A459" s="747" t="s">
        <v>592</v>
      </c>
      <c r="B459" s="748" t="s">
        <v>593</v>
      </c>
      <c r="C459" s="749" t="s">
        <v>608</v>
      </c>
      <c r="D459" s="750" t="s">
        <v>609</v>
      </c>
      <c r="E459" s="751">
        <v>50113001</v>
      </c>
      <c r="F459" s="750" t="s">
        <v>628</v>
      </c>
      <c r="G459" s="749" t="s">
        <v>655</v>
      </c>
      <c r="H459" s="749">
        <v>180386</v>
      </c>
      <c r="I459" s="749">
        <v>180386</v>
      </c>
      <c r="J459" s="749" t="s">
        <v>1376</v>
      </c>
      <c r="K459" s="749" t="s">
        <v>1377</v>
      </c>
      <c r="L459" s="752">
        <v>816.57</v>
      </c>
      <c r="M459" s="752">
        <v>8</v>
      </c>
      <c r="N459" s="753">
        <v>6532.56</v>
      </c>
    </row>
    <row r="460" spans="1:14" ht="14.45" customHeight="1" x14ac:dyDescent="0.2">
      <c r="A460" s="747" t="s">
        <v>592</v>
      </c>
      <c r="B460" s="748" t="s">
        <v>593</v>
      </c>
      <c r="C460" s="749" t="s">
        <v>608</v>
      </c>
      <c r="D460" s="750" t="s">
        <v>609</v>
      </c>
      <c r="E460" s="751">
        <v>50113001</v>
      </c>
      <c r="F460" s="750" t="s">
        <v>628</v>
      </c>
      <c r="G460" s="749" t="s">
        <v>629</v>
      </c>
      <c r="H460" s="749">
        <v>144418</v>
      </c>
      <c r="I460" s="749">
        <v>144418</v>
      </c>
      <c r="J460" s="749" t="s">
        <v>1378</v>
      </c>
      <c r="K460" s="749" t="s">
        <v>1379</v>
      </c>
      <c r="L460" s="752">
        <v>474.26937915655458</v>
      </c>
      <c r="M460" s="752">
        <v>35.339786199999992</v>
      </c>
      <c r="N460" s="753">
        <v>16760.578460599372</v>
      </c>
    </row>
    <row r="461" spans="1:14" ht="14.45" customHeight="1" x14ac:dyDescent="0.2">
      <c r="A461" s="747" t="s">
        <v>592</v>
      </c>
      <c r="B461" s="748" t="s">
        <v>593</v>
      </c>
      <c r="C461" s="749" t="s">
        <v>608</v>
      </c>
      <c r="D461" s="750" t="s">
        <v>609</v>
      </c>
      <c r="E461" s="751">
        <v>50113001</v>
      </c>
      <c r="F461" s="750" t="s">
        <v>628</v>
      </c>
      <c r="G461" s="749" t="s">
        <v>629</v>
      </c>
      <c r="H461" s="749">
        <v>144420</v>
      </c>
      <c r="I461" s="749">
        <v>144420</v>
      </c>
      <c r="J461" s="749" t="s">
        <v>1378</v>
      </c>
      <c r="K461" s="749" t="s">
        <v>1380</v>
      </c>
      <c r="L461" s="752">
        <v>204.52140124028779</v>
      </c>
      <c r="M461" s="752">
        <v>36.41036960000001</v>
      </c>
      <c r="N461" s="753">
        <v>7446.6998102687785</v>
      </c>
    </row>
    <row r="462" spans="1:14" ht="14.45" customHeight="1" x14ac:dyDescent="0.2">
      <c r="A462" s="747" t="s">
        <v>592</v>
      </c>
      <c r="B462" s="748" t="s">
        <v>593</v>
      </c>
      <c r="C462" s="749" t="s">
        <v>608</v>
      </c>
      <c r="D462" s="750" t="s">
        <v>609</v>
      </c>
      <c r="E462" s="751">
        <v>50113001</v>
      </c>
      <c r="F462" s="750" t="s">
        <v>628</v>
      </c>
      <c r="G462" s="749" t="s">
        <v>655</v>
      </c>
      <c r="H462" s="749">
        <v>844415</v>
      </c>
      <c r="I462" s="749">
        <v>104239</v>
      </c>
      <c r="J462" s="749" t="s">
        <v>1381</v>
      </c>
      <c r="K462" s="749" t="s">
        <v>1382</v>
      </c>
      <c r="L462" s="752">
        <v>90.650512713379712</v>
      </c>
      <c r="M462" s="752">
        <v>16.0730273</v>
      </c>
      <c r="N462" s="753">
        <v>1457.0281656011491</v>
      </c>
    </row>
    <row r="463" spans="1:14" ht="14.45" customHeight="1" x14ac:dyDescent="0.2">
      <c r="A463" s="747" t="s">
        <v>592</v>
      </c>
      <c r="B463" s="748" t="s">
        <v>593</v>
      </c>
      <c r="C463" s="749" t="s">
        <v>608</v>
      </c>
      <c r="D463" s="750" t="s">
        <v>609</v>
      </c>
      <c r="E463" s="751">
        <v>50113001</v>
      </c>
      <c r="F463" s="750" t="s">
        <v>628</v>
      </c>
      <c r="G463" s="749" t="s">
        <v>629</v>
      </c>
      <c r="H463" s="749">
        <v>209360</v>
      </c>
      <c r="I463" s="749">
        <v>209360</v>
      </c>
      <c r="J463" s="749" t="s">
        <v>1383</v>
      </c>
      <c r="K463" s="749" t="s">
        <v>1384</v>
      </c>
      <c r="L463" s="752">
        <v>167.02454545454549</v>
      </c>
      <c r="M463" s="752">
        <v>88</v>
      </c>
      <c r="N463" s="753">
        <v>14698.160000000003</v>
      </c>
    </row>
    <row r="464" spans="1:14" ht="14.45" customHeight="1" x14ac:dyDescent="0.2">
      <c r="A464" s="747" t="s">
        <v>592</v>
      </c>
      <c r="B464" s="748" t="s">
        <v>593</v>
      </c>
      <c r="C464" s="749" t="s">
        <v>608</v>
      </c>
      <c r="D464" s="750" t="s">
        <v>609</v>
      </c>
      <c r="E464" s="751">
        <v>50113001</v>
      </c>
      <c r="F464" s="750" t="s">
        <v>628</v>
      </c>
      <c r="G464" s="749" t="s">
        <v>629</v>
      </c>
      <c r="H464" s="749">
        <v>214913</v>
      </c>
      <c r="I464" s="749">
        <v>214913</v>
      </c>
      <c r="J464" s="749" t="s">
        <v>1385</v>
      </c>
      <c r="K464" s="749" t="s">
        <v>1386</v>
      </c>
      <c r="L464" s="752">
        <v>121.34111111111108</v>
      </c>
      <c r="M464" s="752">
        <v>9</v>
      </c>
      <c r="N464" s="753">
        <v>1092.0699999999997</v>
      </c>
    </row>
    <row r="465" spans="1:14" ht="14.45" customHeight="1" x14ac:dyDescent="0.2">
      <c r="A465" s="747" t="s">
        <v>592</v>
      </c>
      <c r="B465" s="748" t="s">
        <v>593</v>
      </c>
      <c r="C465" s="749" t="s">
        <v>608</v>
      </c>
      <c r="D465" s="750" t="s">
        <v>609</v>
      </c>
      <c r="E465" s="751">
        <v>50113001</v>
      </c>
      <c r="F465" s="750" t="s">
        <v>628</v>
      </c>
      <c r="G465" s="749" t="s">
        <v>629</v>
      </c>
      <c r="H465" s="749">
        <v>214912</v>
      </c>
      <c r="I465" s="749">
        <v>214912</v>
      </c>
      <c r="J465" s="749" t="s">
        <v>1385</v>
      </c>
      <c r="K465" s="749" t="s">
        <v>1387</v>
      </c>
      <c r="L465" s="752">
        <v>130.07294117647061</v>
      </c>
      <c r="M465" s="752">
        <v>34</v>
      </c>
      <c r="N465" s="753">
        <v>4422.4800000000005</v>
      </c>
    </row>
    <row r="466" spans="1:14" ht="14.45" customHeight="1" x14ac:dyDescent="0.2">
      <c r="A466" s="747" t="s">
        <v>592</v>
      </c>
      <c r="B466" s="748" t="s">
        <v>593</v>
      </c>
      <c r="C466" s="749" t="s">
        <v>608</v>
      </c>
      <c r="D466" s="750" t="s">
        <v>609</v>
      </c>
      <c r="E466" s="751">
        <v>50113001</v>
      </c>
      <c r="F466" s="750" t="s">
        <v>628</v>
      </c>
      <c r="G466" s="749" t="s">
        <v>629</v>
      </c>
      <c r="H466" s="749">
        <v>102420</v>
      </c>
      <c r="I466" s="749">
        <v>2420</v>
      </c>
      <c r="J466" s="749" t="s">
        <v>1388</v>
      </c>
      <c r="K466" s="749" t="s">
        <v>1389</v>
      </c>
      <c r="L466" s="752">
        <v>112.58500000000001</v>
      </c>
      <c r="M466" s="752">
        <v>2</v>
      </c>
      <c r="N466" s="753">
        <v>225.17000000000002</v>
      </c>
    </row>
    <row r="467" spans="1:14" ht="14.45" customHeight="1" x14ac:dyDescent="0.2">
      <c r="A467" s="747" t="s">
        <v>592</v>
      </c>
      <c r="B467" s="748" t="s">
        <v>593</v>
      </c>
      <c r="C467" s="749" t="s">
        <v>608</v>
      </c>
      <c r="D467" s="750" t="s">
        <v>609</v>
      </c>
      <c r="E467" s="751">
        <v>50113001</v>
      </c>
      <c r="F467" s="750" t="s">
        <v>628</v>
      </c>
      <c r="G467" s="749" t="s">
        <v>629</v>
      </c>
      <c r="H467" s="749">
        <v>187406</v>
      </c>
      <c r="I467" s="749">
        <v>187406</v>
      </c>
      <c r="J467" s="749" t="s">
        <v>1390</v>
      </c>
      <c r="K467" s="749" t="s">
        <v>1391</v>
      </c>
      <c r="L467" s="752">
        <v>193.13999999999996</v>
      </c>
      <c r="M467" s="752">
        <v>1</v>
      </c>
      <c r="N467" s="753">
        <v>193.13999999999996</v>
      </c>
    </row>
    <row r="468" spans="1:14" ht="14.45" customHeight="1" x14ac:dyDescent="0.2">
      <c r="A468" s="747" t="s">
        <v>592</v>
      </c>
      <c r="B468" s="748" t="s">
        <v>593</v>
      </c>
      <c r="C468" s="749" t="s">
        <v>608</v>
      </c>
      <c r="D468" s="750" t="s">
        <v>609</v>
      </c>
      <c r="E468" s="751">
        <v>50113001</v>
      </c>
      <c r="F468" s="750" t="s">
        <v>628</v>
      </c>
      <c r="G468" s="749" t="s">
        <v>629</v>
      </c>
      <c r="H468" s="749">
        <v>100248</v>
      </c>
      <c r="I468" s="749">
        <v>176380</v>
      </c>
      <c r="J468" s="749" t="s">
        <v>1392</v>
      </c>
      <c r="K468" s="749" t="s">
        <v>1393</v>
      </c>
      <c r="L468" s="752">
        <v>87.51</v>
      </c>
      <c r="M468" s="752">
        <v>1</v>
      </c>
      <c r="N468" s="753">
        <v>87.51</v>
      </c>
    </row>
    <row r="469" spans="1:14" ht="14.45" customHeight="1" x14ac:dyDescent="0.2">
      <c r="A469" s="747" t="s">
        <v>592</v>
      </c>
      <c r="B469" s="748" t="s">
        <v>593</v>
      </c>
      <c r="C469" s="749" t="s">
        <v>608</v>
      </c>
      <c r="D469" s="750" t="s">
        <v>609</v>
      </c>
      <c r="E469" s="751">
        <v>50113001</v>
      </c>
      <c r="F469" s="750" t="s">
        <v>628</v>
      </c>
      <c r="G469" s="749" t="s">
        <v>655</v>
      </c>
      <c r="H469" s="749">
        <v>157871</v>
      </c>
      <c r="I469" s="749">
        <v>157871</v>
      </c>
      <c r="J469" s="749" t="s">
        <v>1394</v>
      </c>
      <c r="K469" s="749" t="s">
        <v>1395</v>
      </c>
      <c r="L469" s="752">
        <v>173.8</v>
      </c>
      <c r="M469" s="752">
        <v>2</v>
      </c>
      <c r="N469" s="753">
        <v>347.6</v>
      </c>
    </row>
    <row r="470" spans="1:14" ht="14.45" customHeight="1" x14ac:dyDescent="0.2">
      <c r="A470" s="747" t="s">
        <v>592</v>
      </c>
      <c r="B470" s="748" t="s">
        <v>593</v>
      </c>
      <c r="C470" s="749" t="s">
        <v>608</v>
      </c>
      <c r="D470" s="750" t="s">
        <v>609</v>
      </c>
      <c r="E470" s="751">
        <v>50113001</v>
      </c>
      <c r="F470" s="750" t="s">
        <v>628</v>
      </c>
      <c r="G470" s="749" t="s">
        <v>655</v>
      </c>
      <c r="H470" s="749">
        <v>850729</v>
      </c>
      <c r="I470" s="749">
        <v>157875</v>
      </c>
      <c r="J470" s="749" t="s">
        <v>1396</v>
      </c>
      <c r="K470" s="749" t="s">
        <v>1397</v>
      </c>
      <c r="L470" s="752">
        <v>227.7</v>
      </c>
      <c r="M470" s="752">
        <v>5</v>
      </c>
      <c r="N470" s="753">
        <v>1138.5</v>
      </c>
    </row>
    <row r="471" spans="1:14" ht="14.45" customHeight="1" x14ac:dyDescent="0.2">
      <c r="A471" s="747" t="s">
        <v>592</v>
      </c>
      <c r="B471" s="748" t="s">
        <v>593</v>
      </c>
      <c r="C471" s="749" t="s">
        <v>608</v>
      </c>
      <c r="D471" s="750" t="s">
        <v>609</v>
      </c>
      <c r="E471" s="751">
        <v>50113001</v>
      </c>
      <c r="F471" s="750" t="s">
        <v>628</v>
      </c>
      <c r="G471" s="749" t="s">
        <v>629</v>
      </c>
      <c r="H471" s="749">
        <v>226693</v>
      </c>
      <c r="I471" s="749">
        <v>226693</v>
      </c>
      <c r="J471" s="749" t="s">
        <v>1398</v>
      </c>
      <c r="K471" s="749" t="s">
        <v>1399</v>
      </c>
      <c r="L471" s="752">
        <v>18.54</v>
      </c>
      <c r="M471" s="752">
        <v>5</v>
      </c>
      <c r="N471" s="753">
        <v>92.699999999999989</v>
      </c>
    </row>
    <row r="472" spans="1:14" ht="14.45" customHeight="1" x14ac:dyDescent="0.2">
      <c r="A472" s="747" t="s">
        <v>592</v>
      </c>
      <c r="B472" s="748" t="s">
        <v>593</v>
      </c>
      <c r="C472" s="749" t="s">
        <v>608</v>
      </c>
      <c r="D472" s="750" t="s">
        <v>609</v>
      </c>
      <c r="E472" s="751">
        <v>50113001</v>
      </c>
      <c r="F472" s="750" t="s">
        <v>628</v>
      </c>
      <c r="G472" s="749" t="s">
        <v>629</v>
      </c>
      <c r="H472" s="749">
        <v>207820</v>
      </c>
      <c r="I472" s="749">
        <v>207820</v>
      </c>
      <c r="J472" s="749" t="s">
        <v>1400</v>
      </c>
      <c r="K472" s="749" t="s">
        <v>1401</v>
      </c>
      <c r="L472" s="752">
        <v>30.661999999999992</v>
      </c>
      <c r="M472" s="752">
        <v>145</v>
      </c>
      <c r="N472" s="753">
        <v>4445.9899999999989</v>
      </c>
    </row>
    <row r="473" spans="1:14" ht="14.45" customHeight="1" x14ac:dyDescent="0.2">
      <c r="A473" s="747" t="s">
        <v>592</v>
      </c>
      <c r="B473" s="748" t="s">
        <v>593</v>
      </c>
      <c r="C473" s="749" t="s">
        <v>608</v>
      </c>
      <c r="D473" s="750" t="s">
        <v>609</v>
      </c>
      <c r="E473" s="751">
        <v>50113001</v>
      </c>
      <c r="F473" s="750" t="s">
        <v>628</v>
      </c>
      <c r="G473" s="749" t="s">
        <v>629</v>
      </c>
      <c r="H473" s="749">
        <v>226434</v>
      </c>
      <c r="I473" s="749">
        <v>226434</v>
      </c>
      <c r="J473" s="749" t="s">
        <v>1402</v>
      </c>
      <c r="K473" s="749" t="s">
        <v>1403</v>
      </c>
      <c r="L473" s="752">
        <v>29.7</v>
      </c>
      <c r="M473" s="752">
        <v>2</v>
      </c>
      <c r="N473" s="753">
        <v>59.4</v>
      </c>
    </row>
    <row r="474" spans="1:14" ht="14.45" customHeight="1" x14ac:dyDescent="0.2">
      <c r="A474" s="747" t="s">
        <v>592</v>
      </c>
      <c r="B474" s="748" t="s">
        <v>593</v>
      </c>
      <c r="C474" s="749" t="s">
        <v>608</v>
      </c>
      <c r="D474" s="750" t="s">
        <v>609</v>
      </c>
      <c r="E474" s="751">
        <v>50113001</v>
      </c>
      <c r="F474" s="750" t="s">
        <v>628</v>
      </c>
      <c r="G474" s="749" t="s">
        <v>629</v>
      </c>
      <c r="H474" s="749">
        <v>177332</v>
      </c>
      <c r="I474" s="749">
        <v>177332</v>
      </c>
      <c r="J474" s="749" t="s">
        <v>1404</v>
      </c>
      <c r="K474" s="749" t="s">
        <v>1405</v>
      </c>
      <c r="L474" s="752">
        <v>66.19</v>
      </c>
      <c r="M474" s="752">
        <v>1</v>
      </c>
      <c r="N474" s="753">
        <v>66.19</v>
      </c>
    </row>
    <row r="475" spans="1:14" ht="14.45" customHeight="1" x14ac:dyDescent="0.2">
      <c r="A475" s="747" t="s">
        <v>592</v>
      </c>
      <c r="B475" s="748" t="s">
        <v>593</v>
      </c>
      <c r="C475" s="749" t="s">
        <v>608</v>
      </c>
      <c r="D475" s="750" t="s">
        <v>609</v>
      </c>
      <c r="E475" s="751">
        <v>50113001</v>
      </c>
      <c r="F475" s="750" t="s">
        <v>628</v>
      </c>
      <c r="G475" s="749" t="s">
        <v>629</v>
      </c>
      <c r="H475" s="749">
        <v>134243</v>
      </c>
      <c r="I475" s="749">
        <v>134243</v>
      </c>
      <c r="J475" s="749" t="s">
        <v>1406</v>
      </c>
      <c r="K475" s="749" t="s">
        <v>1407</v>
      </c>
      <c r="L475" s="752">
        <v>54.26</v>
      </c>
      <c r="M475" s="752">
        <v>1</v>
      </c>
      <c r="N475" s="753">
        <v>54.26</v>
      </c>
    </row>
    <row r="476" spans="1:14" ht="14.45" customHeight="1" x14ac:dyDescent="0.2">
      <c r="A476" s="747" t="s">
        <v>592</v>
      </c>
      <c r="B476" s="748" t="s">
        <v>593</v>
      </c>
      <c r="C476" s="749" t="s">
        <v>608</v>
      </c>
      <c r="D476" s="750" t="s">
        <v>609</v>
      </c>
      <c r="E476" s="751">
        <v>50113001</v>
      </c>
      <c r="F476" s="750" t="s">
        <v>628</v>
      </c>
      <c r="G476" s="749" t="s">
        <v>629</v>
      </c>
      <c r="H476" s="749">
        <v>154424</v>
      </c>
      <c r="I476" s="749">
        <v>54424</v>
      </c>
      <c r="J476" s="749" t="s">
        <v>1408</v>
      </c>
      <c r="K476" s="749" t="s">
        <v>1409</v>
      </c>
      <c r="L476" s="752">
        <v>174.06</v>
      </c>
      <c r="M476" s="752">
        <v>1</v>
      </c>
      <c r="N476" s="753">
        <v>174.06</v>
      </c>
    </row>
    <row r="477" spans="1:14" ht="14.45" customHeight="1" x14ac:dyDescent="0.2">
      <c r="A477" s="747" t="s">
        <v>592</v>
      </c>
      <c r="B477" s="748" t="s">
        <v>593</v>
      </c>
      <c r="C477" s="749" t="s">
        <v>608</v>
      </c>
      <c r="D477" s="750" t="s">
        <v>609</v>
      </c>
      <c r="E477" s="751">
        <v>50113001</v>
      </c>
      <c r="F477" s="750" t="s">
        <v>628</v>
      </c>
      <c r="G477" s="749" t="s">
        <v>629</v>
      </c>
      <c r="H477" s="749">
        <v>102963</v>
      </c>
      <c r="I477" s="749">
        <v>2963</v>
      </c>
      <c r="J477" s="749" t="s">
        <v>1410</v>
      </c>
      <c r="K477" s="749" t="s">
        <v>1411</v>
      </c>
      <c r="L477" s="752">
        <v>121.83</v>
      </c>
      <c r="M477" s="752">
        <v>2</v>
      </c>
      <c r="N477" s="753">
        <v>243.66</v>
      </c>
    </row>
    <row r="478" spans="1:14" ht="14.45" customHeight="1" x14ac:dyDescent="0.2">
      <c r="A478" s="747" t="s">
        <v>592</v>
      </c>
      <c r="B478" s="748" t="s">
        <v>593</v>
      </c>
      <c r="C478" s="749" t="s">
        <v>608</v>
      </c>
      <c r="D478" s="750" t="s">
        <v>609</v>
      </c>
      <c r="E478" s="751">
        <v>50113001</v>
      </c>
      <c r="F478" s="750" t="s">
        <v>628</v>
      </c>
      <c r="G478" s="749" t="s">
        <v>629</v>
      </c>
      <c r="H478" s="749">
        <v>100269</v>
      </c>
      <c r="I478" s="749">
        <v>269</v>
      </c>
      <c r="J478" s="749" t="s">
        <v>1412</v>
      </c>
      <c r="K478" s="749" t="s">
        <v>1413</v>
      </c>
      <c r="L478" s="752">
        <v>40.623333333333335</v>
      </c>
      <c r="M478" s="752">
        <v>3</v>
      </c>
      <c r="N478" s="753">
        <v>121.87</v>
      </c>
    </row>
    <row r="479" spans="1:14" ht="14.45" customHeight="1" x14ac:dyDescent="0.2">
      <c r="A479" s="747" t="s">
        <v>592</v>
      </c>
      <c r="B479" s="748" t="s">
        <v>593</v>
      </c>
      <c r="C479" s="749" t="s">
        <v>608</v>
      </c>
      <c r="D479" s="750" t="s">
        <v>609</v>
      </c>
      <c r="E479" s="751">
        <v>50113001</v>
      </c>
      <c r="F479" s="750" t="s">
        <v>628</v>
      </c>
      <c r="G479" s="749" t="s">
        <v>629</v>
      </c>
      <c r="H479" s="749">
        <v>132917</v>
      </c>
      <c r="I479" s="749">
        <v>32917</v>
      </c>
      <c r="J479" s="749" t="s">
        <v>1414</v>
      </c>
      <c r="K479" s="749" t="s">
        <v>1415</v>
      </c>
      <c r="L479" s="752">
        <v>160.52000000000001</v>
      </c>
      <c r="M479" s="752">
        <v>1</v>
      </c>
      <c r="N479" s="753">
        <v>160.52000000000001</v>
      </c>
    </row>
    <row r="480" spans="1:14" ht="14.45" customHeight="1" x14ac:dyDescent="0.2">
      <c r="A480" s="747" t="s">
        <v>592</v>
      </c>
      <c r="B480" s="748" t="s">
        <v>593</v>
      </c>
      <c r="C480" s="749" t="s">
        <v>608</v>
      </c>
      <c r="D480" s="750" t="s">
        <v>609</v>
      </c>
      <c r="E480" s="751">
        <v>50113001</v>
      </c>
      <c r="F480" s="750" t="s">
        <v>628</v>
      </c>
      <c r="G480" s="749" t="s">
        <v>655</v>
      </c>
      <c r="H480" s="749">
        <v>210570</v>
      </c>
      <c r="I480" s="749">
        <v>210570</v>
      </c>
      <c r="J480" s="749" t="s">
        <v>1416</v>
      </c>
      <c r="K480" s="749" t="s">
        <v>1417</v>
      </c>
      <c r="L480" s="752">
        <v>2160.9599999999996</v>
      </c>
      <c r="M480" s="752">
        <v>1</v>
      </c>
      <c r="N480" s="753">
        <v>2160.9599999999996</v>
      </c>
    </row>
    <row r="481" spans="1:14" ht="14.45" customHeight="1" x14ac:dyDescent="0.2">
      <c r="A481" s="747" t="s">
        <v>592</v>
      </c>
      <c r="B481" s="748" t="s">
        <v>593</v>
      </c>
      <c r="C481" s="749" t="s">
        <v>608</v>
      </c>
      <c r="D481" s="750" t="s">
        <v>609</v>
      </c>
      <c r="E481" s="751">
        <v>50113001</v>
      </c>
      <c r="F481" s="750" t="s">
        <v>628</v>
      </c>
      <c r="G481" s="749" t="s">
        <v>594</v>
      </c>
      <c r="H481" s="749">
        <v>211475</v>
      </c>
      <c r="I481" s="749">
        <v>211475</v>
      </c>
      <c r="J481" s="749" t="s">
        <v>1418</v>
      </c>
      <c r="K481" s="749" t="s">
        <v>1419</v>
      </c>
      <c r="L481" s="752">
        <v>254.35</v>
      </c>
      <c r="M481" s="752">
        <v>1</v>
      </c>
      <c r="N481" s="753">
        <v>254.35</v>
      </c>
    </row>
    <row r="482" spans="1:14" ht="14.45" customHeight="1" x14ac:dyDescent="0.2">
      <c r="A482" s="747" t="s">
        <v>592</v>
      </c>
      <c r="B482" s="748" t="s">
        <v>593</v>
      </c>
      <c r="C482" s="749" t="s">
        <v>608</v>
      </c>
      <c r="D482" s="750" t="s">
        <v>609</v>
      </c>
      <c r="E482" s="751">
        <v>50113001</v>
      </c>
      <c r="F482" s="750" t="s">
        <v>628</v>
      </c>
      <c r="G482" s="749" t="s">
        <v>629</v>
      </c>
      <c r="H482" s="749">
        <v>229903</v>
      </c>
      <c r="I482" s="749">
        <v>229903</v>
      </c>
      <c r="J482" s="749" t="s">
        <v>1420</v>
      </c>
      <c r="K482" s="749" t="s">
        <v>1421</v>
      </c>
      <c r="L482" s="752">
        <v>29.899999999999995</v>
      </c>
      <c r="M482" s="752">
        <v>2</v>
      </c>
      <c r="N482" s="753">
        <v>59.79999999999999</v>
      </c>
    </row>
    <row r="483" spans="1:14" ht="14.45" customHeight="1" x14ac:dyDescent="0.2">
      <c r="A483" s="747" t="s">
        <v>592</v>
      </c>
      <c r="B483" s="748" t="s">
        <v>593</v>
      </c>
      <c r="C483" s="749" t="s">
        <v>608</v>
      </c>
      <c r="D483" s="750" t="s">
        <v>609</v>
      </c>
      <c r="E483" s="751">
        <v>50113001</v>
      </c>
      <c r="F483" s="750" t="s">
        <v>628</v>
      </c>
      <c r="G483" s="749" t="s">
        <v>629</v>
      </c>
      <c r="H483" s="749">
        <v>102957</v>
      </c>
      <c r="I483" s="749">
        <v>2957</v>
      </c>
      <c r="J483" s="749" t="s">
        <v>1422</v>
      </c>
      <c r="K483" s="749" t="s">
        <v>1423</v>
      </c>
      <c r="L483" s="752">
        <v>64.22</v>
      </c>
      <c r="M483" s="752">
        <v>2</v>
      </c>
      <c r="N483" s="753">
        <v>128.44</v>
      </c>
    </row>
    <row r="484" spans="1:14" ht="14.45" customHeight="1" x14ac:dyDescent="0.2">
      <c r="A484" s="747" t="s">
        <v>592</v>
      </c>
      <c r="B484" s="748" t="s">
        <v>593</v>
      </c>
      <c r="C484" s="749" t="s">
        <v>608</v>
      </c>
      <c r="D484" s="750" t="s">
        <v>609</v>
      </c>
      <c r="E484" s="751">
        <v>50113001</v>
      </c>
      <c r="F484" s="750" t="s">
        <v>628</v>
      </c>
      <c r="G484" s="749" t="s">
        <v>655</v>
      </c>
      <c r="H484" s="749">
        <v>847149</v>
      </c>
      <c r="I484" s="749">
        <v>124115</v>
      </c>
      <c r="J484" s="749" t="s">
        <v>1424</v>
      </c>
      <c r="K484" s="749" t="s">
        <v>1261</v>
      </c>
      <c r="L484" s="752">
        <v>213.24</v>
      </c>
      <c r="M484" s="752">
        <v>2</v>
      </c>
      <c r="N484" s="753">
        <v>426.48</v>
      </c>
    </row>
    <row r="485" spans="1:14" ht="14.45" customHeight="1" x14ac:dyDescent="0.2">
      <c r="A485" s="747" t="s">
        <v>592</v>
      </c>
      <c r="B485" s="748" t="s">
        <v>593</v>
      </c>
      <c r="C485" s="749" t="s">
        <v>608</v>
      </c>
      <c r="D485" s="750" t="s">
        <v>609</v>
      </c>
      <c r="E485" s="751">
        <v>50113001</v>
      </c>
      <c r="F485" s="750" t="s">
        <v>628</v>
      </c>
      <c r="G485" s="749" t="s">
        <v>655</v>
      </c>
      <c r="H485" s="749">
        <v>846823</v>
      </c>
      <c r="I485" s="749">
        <v>124101</v>
      </c>
      <c r="J485" s="749" t="s">
        <v>1425</v>
      </c>
      <c r="K485" s="749" t="s">
        <v>1261</v>
      </c>
      <c r="L485" s="752">
        <v>185.26</v>
      </c>
      <c r="M485" s="752">
        <v>1</v>
      </c>
      <c r="N485" s="753">
        <v>185.26</v>
      </c>
    </row>
    <row r="486" spans="1:14" ht="14.45" customHeight="1" x14ac:dyDescent="0.2">
      <c r="A486" s="747" t="s">
        <v>592</v>
      </c>
      <c r="B486" s="748" t="s">
        <v>593</v>
      </c>
      <c r="C486" s="749" t="s">
        <v>608</v>
      </c>
      <c r="D486" s="750" t="s">
        <v>609</v>
      </c>
      <c r="E486" s="751">
        <v>50113001</v>
      </c>
      <c r="F486" s="750" t="s">
        <v>628</v>
      </c>
      <c r="G486" s="749" t="s">
        <v>655</v>
      </c>
      <c r="H486" s="749">
        <v>846824</v>
      </c>
      <c r="I486" s="749">
        <v>124087</v>
      </c>
      <c r="J486" s="749" t="s">
        <v>1426</v>
      </c>
      <c r="K486" s="749" t="s">
        <v>1261</v>
      </c>
      <c r="L486" s="752">
        <v>158.98000000000002</v>
      </c>
      <c r="M486" s="752">
        <v>2</v>
      </c>
      <c r="N486" s="753">
        <v>317.96000000000004</v>
      </c>
    </row>
    <row r="487" spans="1:14" ht="14.45" customHeight="1" x14ac:dyDescent="0.2">
      <c r="A487" s="747" t="s">
        <v>592</v>
      </c>
      <c r="B487" s="748" t="s">
        <v>593</v>
      </c>
      <c r="C487" s="749" t="s">
        <v>608</v>
      </c>
      <c r="D487" s="750" t="s">
        <v>609</v>
      </c>
      <c r="E487" s="751">
        <v>50113001</v>
      </c>
      <c r="F487" s="750" t="s">
        <v>628</v>
      </c>
      <c r="G487" s="749" t="s">
        <v>655</v>
      </c>
      <c r="H487" s="749">
        <v>845220</v>
      </c>
      <c r="I487" s="749">
        <v>101211</v>
      </c>
      <c r="J487" s="749" t="s">
        <v>1427</v>
      </c>
      <c r="K487" s="749" t="s">
        <v>826</v>
      </c>
      <c r="L487" s="752">
        <v>211.89250000000004</v>
      </c>
      <c r="M487" s="752">
        <v>4</v>
      </c>
      <c r="N487" s="753">
        <v>847.57000000000016</v>
      </c>
    </row>
    <row r="488" spans="1:14" ht="14.45" customHeight="1" x14ac:dyDescent="0.2">
      <c r="A488" s="747" t="s">
        <v>592</v>
      </c>
      <c r="B488" s="748" t="s">
        <v>593</v>
      </c>
      <c r="C488" s="749" t="s">
        <v>608</v>
      </c>
      <c r="D488" s="750" t="s">
        <v>609</v>
      </c>
      <c r="E488" s="751">
        <v>50113001</v>
      </c>
      <c r="F488" s="750" t="s">
        <v>628</v>
      </c>
      <c r="G488" s="749" t="s">
        <v>655</v>
      </c>
      <c r="H488" s="749">
        <v>844651</v>
      </c>
      <c r="I488" s="749">
        <v>101205</v>
      </c>
      <c r="J488" s="749" t="s">
        <v>1427</v>
      </c>
      <c r="K488" s="749" t="s">
        <v>825</v>
      </c>
      <c r="L488" s="752">
        <v>86.064999999999998</v>
      </c>
      <c r="M488" s="752">
        <v>6</v>
      </c>
      <c r="N488" s="753">
        <v>516.39</v>
      </c>
    </row>
    <row r="489" spans="1:14" ht="14.45" customHeight="1" x14ac:dyDescent="0.2">
      <c r="A489" s="747" t="s">
        <v>592</v>
      </c>
      <c r="B489" s="748" t="s">
        <v>593</v>
      </c>
      <c r="C489" s="749" t="s">
        <v>608</v>
      </c>
      <c r="D489" s="750" t="s">
        <v>609</v>
      </c>
      <c r="E489" s="751">
        <v>50113001</v>
      </c>
      <c r="F489" s="750" t="s">
        <v>628</v>
      </c>
      <c r="G489" s="749" t="s">
        <v>629</v>
      </c>
      <c r="H489" s="749">
        <v>849767</v>
      </c>
      <c r="I489" s="749">
        <v>162012</v>
      </c>
      <c r="J489" s="749" t="s">
        <v>1428</v>
      </c>
      <c r="K489" s="749" t="s">
        <v>802</v>
      </c>
      <c r="L489" s="752">
        <v>453.68</v>
      </c>
      <c r="M489" s="752">
        <v>1</v>
      </c>
      <c r="N489" s="753">
        <v>453.68</v>
      </c>
    </row>
    <row r="490" spans="1:14" ht="14.45" customHeight="1" x14ac:dyDescent="0.2">
      <c r="A490" s="747" t="s">
        <v>592</v>
      </c>
      <c r="B490" s="748" t="s">
        <v>593</v>
      </c>
      <c r="C490" s="749" t="s">
        <v>608</v>
      </c>
      <c r="D490" s="750" t="s">
        <v>609</v>
      </c>
      <c r="E490" s="751">
        <v>50113001</v>
      </c>
      <c r="F490" s="750" t="s">
        <v>628</v>
      </c>
      <c r="G490" s="749" t="s">
        <v>629</v>
      </c>
      <c r="H490" s="749">
        <v>849831</v>
      </c>
      <c r="I490" s="749">
        <v>162008</v>
      </c>
      <c r="J490" s="749" t="s">
        <v>1428</v>
      </c>
      <c r="K490" s="749" t="s">
        <v>923</v>
      </c>
      <c r="L490" s="752">
        <v>170.84</v>
      </c>
      <c r="M490" s="752">
        <v>3</v>
      </c>
      <c r="N490" s="753">
        <v>512.52</v>
      </c>
    </row>
    <row r="491" spans="1:14" ht="14.45" customHeight="1" x14ac:dyDescent="0.2">
      <c r="A491" s="747" t="s">
        <v>592</v>
      </c>
      <c r="B491" s="748" t="s">
        <v>593</v>
      </c>
      <c r="C491" s="749" t="s">
        <v>608</v>
      </c>
      <c r="D491" s="750" t="s">
        <v>609</v>
      </c>
      <c r="E491" s="751">
        <v>50113001</v>
      </c>
      <c r="F491" s="750" t="s">
        <v>628</v>
      </c>
      <c r="G491" s="749" t="s">
        <v>629</v>
      </c>
      <c r="H491" s="749">
        <v>846338</v>
      </c>
      <c r="I491" s="749">
        <v>122685</v>
      </c>
      <c r="J491" s="749" t="s">
        <v>1429</v>
      </c>
      <c r="K491" s="749" t="s">
        <v>923</v>
      </c>
      <c r="L491" s="752">
        <v>116.00666666666666</v>
      </c>
      <c r="M491" s="752">
        <v>3</v>
      </c>
      <c r="N491" s="753">
        <v>348.02</v>
      </c>
    </row>
    <row r="492" spans="1:14" ht="14.45" customHeight="1" x14ac:dyDescent="0.2">
      <c r="A492" s="747" t="s">
        <v>592</v>
      </c>
      <c r="B492" s="748" t="s">
        <v>593</v>
      </c>
      <c r="C492" s="749" t="s">
        <v>608</v>
      </c>
      <c r="D492" s="750" t="s">
        <v>609</v>
      </c>
      <c r="E492" s="751">
        <v>50113001</v>
      </c>
      <c r="F492" s="750" t="s">
        <v>628</v>
      </c>
      <c r="G492" s="749" t="s">
        <v>629</v>
      </c>
      <c r="H492" s="749">
        <v>846340</v>
      </c>
      <c r="I492" s="749">
        <v>122690</v>
      </c>
      <c r="J492" s="749" t="s">
        <v>1429</v>
      </c>
      <c r="K492" s="749" t="s">
        <v>802</v>
      </c>
      <c r="L492" s="752">
        <v>277.42</v>
      </c>
      <c r="M492" s="752">
        <v>1</v>
      </c>
      <c r="N492" s="753">
        <v>277.42</v>
      </c>
    </row>
    <row r="493" spans="1:14" ht="14.45" customHeight="1" x14ac:dyDescent="0.2">
      <c r="A493" s="747" t="s">
        <v>592</v>
      </c>
      <c r="B493" s="748" t="s">
        <v>593</v>
      </c>
      <c r="C493" s="749" t="s">
        <v>608</v>
      </c>
      <c r="D493" s="750" t="s">
        <v>609</v>
      </c>
      <c r="E493" s="751">
        <v>50113001</v>
      </c>
      <c r="F493" s="750" t="s">
        <v>628</v>
      </c>
      <c r="G493" s="749" t="s">
        <v>629</v>
      </c>
      <c r="H493" s="749">
        <v>207692</v>
      </c>
      <c r="I493" s="749">
        <v>207692</v>
      </c>
      <c r="J493" s="749" t="s">
        <v>1430</v>
      </c>
      <c r="K493" s="749" t="s">
        <v>1431</v>
      </c>
      <c r="L493" s="752">
        <v>40.240000000000009</v>
      </c>
      <c r="M493" s="752">
        <v>1</v>
      </c>
      <c r="N493" s="753">
        <v>40.240000000000009</v>
      </c>
    </row>
    <row r="494" spans="1:14" ht="14.45" customHeight="1" x14ac:dyDescent="0.2">
      <c r="A494" s="747" t="s">
        <v>592</v>
      </c>
      <c r="B494" s="748" t="s">
        <v>593</v>
      </c>
      <c r="C494" s="749" t="s">
        <v>608</v>
      </c>
      <c r="D494" s="750" t="s">
        <v>609</v>
      </c>
      <c r="E494" s="751">
        <v>50113001</v>
      </c>
      <c r="F494" s="750" t="s">
        <v>628</v>
      </c>
      <c r="G494" s="749" t="s">
        <v>629</v>
      </c>
      <c r="H494" s="749">
        <v>104207</v>
      </c>
      <c r="I494" s="749">
        <v>4207</v>
      </c>
      <c r="J494" s="749" t="s">
        <v>1432</v>
      </c>
      <c r="K494" s="749" t="s">
        <v>1433</v>
      </c>
      <c r="L494" s="752">
        <v>39.94</v>
      </c>
      <c r="M494" s="752">
        <v>5</v>
      </c>
      <c r="N494" s="753">
        <v>199.7</v>
      </c>
    </row>
    <row r="495" spans="1:14" ht="14.45" customHeight="1" x14ac:dyDescent="0.2">
      <c r="A495" s="747" t="s">
        <v>592</v>
      </c>
      <c r="B495" s="748" t="s">
        <v>593</v>
      </c>
      <c r="C495" s="749" t="s">
        <v>608</v>
      </c>
      <c r="D495" s="750" t="s">
        <v>609</v>
      </c>
      <c r="E495" s="751">
        <v>50113001</v>
      </c>
      <c r="F495" s="750" t="s">
        <v>628</v>
      </c>
      <c r="G495" s="749" t="s">
        <v>629</v>
      </c>
      <c r="H495" s="749">
        <v>177047</v>
      </c>
      <c r="I495" s="749">
        <v>77047</v>
      </c>
      <c r="J495" s="749" t="s">
        <v>1434</v>
      </c>
      <c r="K495" s="749" t="s">
        <v>1435</v>
      </c>
      <c r="L495" s="752">
        <v>117.90500000000002</v>
      </c>
      <c r="M495" s="752">
        <v>4</v>
      </c>
      <c r="N495" s="753">
        <v>471.62000000000006</v>
      </c>
    </row>
    <row r="496" spans="1:14" ht="14.45" customHeight="1" x14ac:dyDescent="0.2">
      <c r="A496" s="747" t="s">
        <v>592</v>
      </c>
      <c r="B496" s="748" t="s">
        <v>593</v>
      </c>
      <c r="C496" s="749" t="s">
        <v>608</v>
      </c>
      <c r="D496" s="750" t="s">
        <v>609</v>
      </c>
      <c r="E496" s="751">
        <v>50113001</v>
      </c>
      <c r="F496" s="750" t="s">
        <v>628</v>
      </c>
      <c r="G496" s="749" t="s">
        <v>629</v>
      </c>
      <c r="H496" s="749">
        <v>156351</v>
      </c>
      <c r="I496" s="749">
        <v>56351</v>
      </c>
      <c r="J496" s="749" t="s">
        <v>1436</v>
      </c>
      <c r="K496" s="749" t="s">
        <v>1088</v>
      </c>
      <c r="L496" s="752">
        <v>38.126279069767449</v>
      </c>
      <c r="M496" s="752">
        <v>43</v>
      </c>
      <c r="N496" s="753">
        <v>1639.4300000000003</v>
      </c>
    </row>
    <row r="497" spans="1:14" ht="14.45" customHeight="1" x14ac:dyDescent="0.2">
      <c r="A497" s="747" t="s">
        <v>592</v>
      </c>
      <c r="B497" s="748" t="s">
        <v>593</v>
      </c>
      <c r="C497" s="749" t="s">
        <v>608</v>
      </c>
      <c r="D497" s="750" t="s">
        <v>609</v>
      </c>
      <c r="E497" s="751">
        <v>50113001</v>
      </c>
      <c r="F497" s="750" t="s">
        <v>628</v>
      </c>
      <c r="G497" s="749" t="s">
        <v>594</v>
      </c>
      <c r="H497" s="749">
        <v>1633</v>
      </c>
      <c r="I497" s="749">
        <v>1633</v>
      </c>
      <c r="J497" s="749" t="s">
        <v>1437</v>
      </c>
      <c r="K497" s="749" t="s">
        <v>1438</v>
      </c>
      <c r="L497" s="752">
        <v>27.010000000000005</v>
      </c>
      <c r="M497" s="752">
        <v>3</v>
      </c>
      <c r="N497" s="753">
        <v>81.030000000000015</v>
      </c>
    </row>
    <row r="498" spans="1:14" ht="14.45" customHeight="1" x14ac:dyDescent="0.2">
      <c r="A498" s="747" t="s">
        <v>592</v>
      </c>
      <c r="B498" s="748" t="s">
        <v>593</v>
      </c>
      <c r="C498" s="749" t="s">
        <v>608</v>
      </c>
      <c r="D498" s="750" t="s">
        <v>609</v>
      </c>
      <c r="E498" s="751">
        <v>50113001</v>
      </c>
      <c r="F498" s="750" t="s">
        <v>628</v>
      </c>
      <c r="G498" s="749" t="s">
        <v>594</v>
      </c>
      <c r="H498" s="749">
        <v>101631</v>
      </c>
      <c r="I498" s="749">
        <v>1631</v>
      </c>
      <c r="J498" s="749" t="s">
        <v>1439</v>
      </c>
      <c r="K498" s="749" t="s">
        <v>1440</v>
      </c>
      <c r="L498" s="752">
        <v>51.22000000000002</v>
      </c>
      <c r="M498" s="752">
        <v>3</v>
      </c>
      <c r="N498" s="753">
        <v>153.66000000000005</v>
      </c>
    </row>
    <row r="499" spans="1:14" ht="14.45" customHeight="1" x14ac:dyDescent="0.2">
      <c r="A499" s="747" t="s">
        <v>592</v>
      </c>
      <c r="B499" s="748" t="s">
        <v>593</v>
      </c>
      <c r="C499" s="749" t="s">
        <v>608</v>
      </c>
      <c r="D499" s="750" t="s">
        <v>609</v>
      </c>
      <c r="E499" s="751">
        <v>50113001</v>
      </c>
      <c r="F499" s="750" t="s">
        <v>628</v>
      </c>
      <c r="G499" s="749" t="s">
        <v>594</v>
      </c>
      <c r="H499" s="749">
        <v>101632</v>
      </c>
      <c r="I499" s="749">
        <v>1632</v>
      </c>
      <c r="J499" s="749" t="s">
        <v>1441</v>
      </c>
      <c r="K499" s="749" t="s">
        <v>1442</v>
      </c>
      <c r="L499" s="752">
        <v>47.919999999999995</v>
      </c>
      <c r="M499" s="752">
        <v>2</v>
      </c>
      <c r="N499" s="753">
        <v>95.839999999999989</v>
      </c>
    </row>
    <row r="500" spans="1:14" ht="14.45" customHeight="1" x14ac:dyDescent="0.2">
      <c r="A500" s="747" t="s">
        <v>592</v>
      </c>
      <c r="B500" s="748" t="s">
        <v>593</v>
      </c>
      <c r="C500" s="749" t="s">
        <v>608</v>
      </c>
      <c r="D500" s="750" t="s">
        <v>609</v>
      </c>
      <c r="E500" s="751">
        <v>50113001</v>
      </c>
      <c r="F500" s="750" t="s">
        <v>628</v>
      </c>
      <c r="G500" s="749" t="s">
        <v>629</v>
      </c>
      <c r="H500" s="749">
        <v>845758</v>
      </c>
      <c r="I500" s="749">
        <v>280</v>
      </c>
      <c r="J500" s="749" t="s">
        <v>1443</v>
      </c>
      <c r="K500" s="749" t="s">
        <v>1444</v>
      </c>
      <c r="L500" s="752">
        <v>51.370000000000005</v>
      </c>
      <c r="M500" s="752">
        <v>5</v>
      </c>
      <c r="N500" s="753">
        <v>256.85000000000002</v>
      </c>
    </row>
    <row r="501" spans="1:14" ht="14.45" customHeight="1" x14ac:dyDescent="0.2">
      <c r="A501" s="747" t="s">
        <v>592</v>
      </c>
      <c r="B501" s="748" t="s">
        <v>593</v>
      </c>
      <c r="C501" s="749" t="s">
        <v>608</v>
      </c>
      <c r="D501" s="750" t="s">
        <v>609</v>
      </c>
      <c r="E501" s="751">
        <v>50113001</v>
      </c>
      <c r="F501" s="750" t="s">
        <v>628</v>
      </c>
      <c r="G501" s="749" t="s">
        <v>629</v>
      </c>
      <c r="H501" s="749">
        <v>182952</v>
      </c>
      <c r="I501" s="749">
        <v>82952</v>
      </c>
      <c r="J501" s="749" t="s">
        <v>1445</v>
      </c>
      <c r="K501" s="749" t="s">
        <v>1446</v>
      </c>
      <c r="L501" s="752">
        <v>175.23655737704905</v>
      </c>
      <c r="M501" s="752">
        <v>61</v>
      </c>
      <c r="N501" s="753">
        <v>10689.429999999993</v>
      </c>
    </row>
    <row r="502" spans="1:14" ht="14.45" customHeight="1" x14ac:dyDescent="0.2">
      <c r="A502" s="747" t="s">
        <v>592</v>
      </c>
      <c r="B502" s="748" t="s">
        <v>593</v>
      </c>
      <c r="C502" s="749" t="s">
        <v>608</v>
      </c>
      <c r="D502" s="750" t="s">
        <v>609</v>
      </c>
      <c r="E502" s="751">
        <v>50113001</v>
      </c>
      <c r="F502" s="750" t="s">
        <v>628</v>
      </c>
      <c r="G502" s="749" t="s">
        <v>655</v>
      </c>
      <c r="H502" s="749">
        <v>142870</v>
      </c>
      <c r="I502" s="749">
        <v>142870</v>
      </c>
      <c r="J502" s="749" t="s">
        <v>1447</v>
      </c>
      <c r="K502" s="749" t="s">
        <v>1448</v>
      </c>
      <c r="L502" s="752">
        <v>726.4</v>
      </c>
      <c r="M502" s="752">
        <v>1</v>
      </c>
      <c r="N502" s="753">
        <v>726.4</v>
      </c>
    </row>
    <row r="503" spans="1:14" ht="14.45" customHeight="1" x14ac:dyDescent="0.2">
      <c r="A503" s="747" t="s">
        <v>592</v>
      </c>
      <c r="B503" s="748" t="s">
        <v>593</v>
      </c>
      <c r="C503" s="749" t="s">
        <v>608</v>
      </c>
      <c r="D503" s="750" t="s">
        <v>609</v>
      </c>
      <c r="E503" s="751">
        <v>50113001</v>
      </c>
      <c r="F503" s="750" t="s">
        <v>628</v>
      </c>
      <c r="G503" s="749" t="s">
        <v>655</v>
      </c>
      <c r="H503" s="749">
        <v>142865</v>
      </c>
      <c r="I503" s="749">
        <v>142865</v>
      </c>
      <c r="J503" s="749" t="s">
        <v>1449</v>
      </c>
      <c r="K503" s="749" t="s">
        <v>1450</v>
      </c>
      <c r="L503" s="752">
        <v>47.149999999999991</v>
      </c>
      <c r="M503" s="752">
        <v>1</v>
      </c>
      <c r="N503" s="753">
        <v>47.149999999999991</v>
      </c>
    </row>
    <row r="504" spans="1:14" ht="14.45" customHeight="1" x14ac:dyDescent="0.2">
      <c r="A504" s="747" t="s">
        <v>592</v>
      </c>
      <c r="B504" s="748" t="s">
        <v>593</v>
      </c>
      <c r="C504" s="749" t="s">
        <v>608</v>
      </c>
      <c r="D504" s="750" t="s">
        <v>609</v>
      </c>
      <c r="E504" s="751">
        <v>50113001</v>
      </c>
      <c r="F504" s="750" t="s">
        <v>628</v>
      </c>
      <c r="G504" s="749" t="s">
        <v>655</v>
      </c>
      <c r="H504" s="749">
        <v>191280</v>
      </c>
      <c r="I504" s="749">
        <v>91280</v>
      </c>
      <c r="J504" s="749" t="s">
        <v>1451</v>
      </c>
      <c r="K504" s="749" t="s">
        <v>1452</v>
      </c>
      <c r="L504" s="752">
        <v>59.99</v>
      </c>
      <c r="M504" s="752">
        <v>2</v>
      </c>
      <c r="N504" s="753">
        <v>119.98</v>
      </c>
    </row>
    <row r="505" spans="1:14" ht="14.45" customHeight="1" x14ac:dyDescent="0.2">
      <c r="A505" s="747" t="s">
        <v>592</v>
      </c>
      <c r="B505" s="748" t="s">
        <v>593</v>
      </c>
      <c r="C505" s="749" t="s">
        <v>608</v>
      </c>
      <c r="D505" s="750" t="s">
        <v>609</v>
      </c>
      <c r="E505" s="751">
        <v>50113001</v>
      </c>
      <c r="F505" s="750" t="s">
        <v>628</v>
      </c>
      <c r="G505" s="749" t="s">
        <v>655</v>
      </c>
      <c r="H505" s="749">
        <v>193969</v>
      </c>
      <c r="I505" s="749">
        <v>93969</v>
      </c>
      <c r="J505" s="749" t="s">
        <v>1451</v>
      </c>
      <c r="K505" s="749" t="s">
        <v>1453</v>
      </c>
      <c r="L505" s="752">
        <v>66.08</v>
      </c>
      <c r="M505" s="752">
        <v>1</v>
      </c>
      <c r="N505" s="753">
        <v>66.08</v>
      </c>
    </row>
    <row r="506" spans="1:14" ht="14.45" customHeight="1" x14ac:dyDescent="0.2">
      <c r="A506" s="747" t="s">
        <v>592</v>
      </c>
      <c r="B506" s="748" t="s">
        <v>593</v>
      </c>
      <c r="C506" s="749" t="s">
        <v>608</v>
      </c>
      <c r="D506" s="750" t="s">
        <v>609</v>
      </c>
      <c r="E506" s="751">
        <v>50113001</v>
      </c>
      <c r="F506" s="750" t="s">
        <v>628</v>
      </c>
      <c r="G506" s="749" t="s">
        <v>655</v>
      </c>
      <c r="H506" s="749">
        <v>130652</v>
      </c>
      <c r="I506" s="749">
        <v>30652</v>
      </c>
      <c r="J506" s="749" t="s">
        <v>1454</v>
      </c>
      <c r="K506" s="749" t="s">
        <v>1455</v>
      </c>
      <c r="L506" s="752">
        <v>111.71818181818183</v>
      </c>
      <c r="M506" s="752">
        <v>11</v>
      </c>
      <c r="N506" s="753">
        <v>1228.9000000000001</v>
      </c>
    </row>
    <row r="507" spans="1:14" ht="14.45" customHeight="1" x14ac:dyDescent="0.2">
      <c r="A507" s="747" t="s">
        <v>592</v>
      </c>
      <c r="B507" s="748" t="s">
        <v>593</v>
      </c>
      <c r="C507" s="749" t="s">
        <v>608</v>
      </c>
      <c r="D507" s="750" t="s">
        <v>609</v>
      </c>
      <c r="E507" s="751">
        <v>50113001</v>
      </c>
      <c r="F507" s="750" t="s">
        <v>628</v>
      </c>
      <c r="G507" s="749" t="s">
        <v>629</v>
      </c>
      <c r="H507" s="749">
        <v>159335</v>
      </c>
      <c r="I507" s="749">
        <v>59335</v>
      </c>
      <c r="J507" s="749" t="s">
        <v>1456</v>
      </c>
      <c r="K507" s="749" t="s">
        <v>1457</v>
      </c>
      <c r="L507" s="752">
        <v>66.669999999999973</v>
      </c>
      <c r="M507" s="752">
        <v>1</v>
      </c>
      <c r="N507" s="753">
        <v>66.669999999999973</v>
      </c>
    </row>
    <row r="508" spans="1:14" ht="14.45" customHeight="1" x14ac:dyDescent="0.2">
      <c r="A508" s="747" t="s">
        <v>592</v>
      </c>
      <c r="B508" s="748" t="s">
        <v>593</v>
      </c>
      <c r="C508" s="749" t="s">
        <v>608</v>
      </c>
      <c r="D508" s="750" t="s">
        <v>609</v>
      </c>
      <c r="E508" s="751">
        <v>50113001</v>
      </c>
      <c r="F508" s="750" t="s">
        <v>628</v>
      </c>
      <c r="G508" s="749" t="s">
        <v>629</v>
      </c>
      <c r="H508" s="749">
        <v>144357</v>
      </c>
      <c r="I508" s="749">
        <v>44357</v>
      </c>
      <c r="J508" s="749" t="s">
        <v>1458</v>
      </c>
      <c r="K508" s="749" t="s">
        <v>1459</v>
      </c>
      <c r="L508" s="752">
        <v>3231.36</v>
      </c>
      <c r="M508" s="752">
        <v>6</v>
      </c>
      <c r="N508" s="753">
        <v>19388.16</v>
      </c>
    </row>
    <row r="509" spans="1:14" ht="14.45" customHeight="1" x14ac:dyDescent="0.2">
      <c r="A509" s="747" t="s">
        <v>592</v>
      </c>
      <c r="B509" s="748" t="s">
        <v>593</v>
      </c>
      <c r="C509" s="749" t="s">
        <v>608</v>
      </c>
      <c r="D509" s="750" t="s">
        <v>609</v>
      </c>
      <c r="E509" s="751">
        <v>50113001</v>
      </c>
      <c r="F509" s="750" t="s">
        <v>628</v>
      </c>
      <c r="G509" s="749" t="s">
        <v>629</v>
      </c>
      <c r="H509" s="749">
        <v>118304</v>
      </c>
      <c r="I509" s="749">
        <v>18304</v>
      </c>
      <c r="J509" s="749" t="s">
        <v>1460</v>
      </c>
      <c r="K509" s="749" t="s">
        <v>1461</v>
      </c>
      <c r="L509" s="752">
        <v>185.60999999999999</v>
      </c>
      <c r="M509" s="752">
        <v>3</v>
      </c>
      <c r="N509" s="753">
        <v>556.82999999999993</v>
      </c>
    </row>
    <row r="510" spans="1:14" ht="14.45" customHeight="1" x14ac:dyDescent="0.2">
      <c r="A510" s="747" t="s">
        <v>592</v>
      </c>
      <c r="B510" s="748" t="s">
        <v>593</v>
      </c>
      <c r="C510" s="749" t="s">
        <v>608</v>
      </c>
      <c r="D510" s="750" t="s">
        <v>609</v>
      </c>
      <c r="E510" s="751">
        <v>50113001</v>
      </c>
      <c r="F510" s="750" t="s">
        <v>628</v>
      </c>
      <c r="G510" s="749" t="s">
        <v>629</v>
      </c>
      <c r="H510" s="749">
        <v>159357</v>
      </c>
      <c r="I510" s="749">
        <v>59357</v>
      </c>
      <c r="J510" s="749" t="s">
        <v>1462</v>
      </c>
      <c r="K510" s="749" t="s">
        <v>1463</v>
      </c>
      <c r="L510" s="752">
        <v>188.88000000000008</v>
      </c>
      <c r="M510" s="752">
        <v>37</v>
      </c>
      <c r="N510" s="753">
        <v>6988.5600000000031</v>
      </c>
    </row>
    <row r="511" spans="1:14" ht="14.45" customHeight="1" x14ac:dyDescent="0.2">
      <c r="A511" s="747" t="s">
        <v>592</v>
      </c>
      <c r="B511" s="748" t="s">
        <v>593</v>
      </c>
      <c r="C511" s="749" t="s">
        <v>608</v>
      </c>
      <c r="D511" s="750" t="s">
        <v>609</v>
      </c>
      <c r="E511" s="751">
        <v>50113001</v>
      </c>
      <c r="F511" s="750" t="s">
        <v>628</v>
      </c>
      <c r="G511" s="749" t="s">
        <v>629</v>
      </c>
      <c r="H511" s="749">
        <v>159358</v>
      </c>
      <c r="I511" s="749">
        <v>59358</v>
      </c>
      <c r="J511" s="749" t="s">
        <v>1462</v>
      </c>
      <c r="K511" s="749" t="s">
        <v>1464</v>
      </c>
      <c r="L511" s="752">
        <v>335.11823529411765</v>
      </c>
      <c r="M511" s="752">
        <v>17</v>
      </c>
      <c r="N511" s="753">
        <v>5697.01</v>
      </c>
    </row>
    <row r="512" spans="1:14" ht="14.45" customHeight="1" x14ac:dyDescent="0.2">
      <c r="A512" s="747" t="s">
        <v>592</v>
      </c>
      <c r="B512" s="748" t="s">
        <v>593</v>
      </c>
      <c r="C512" s="749" t="s">
        <v>608</v>
      </c>
      <c r="D512" s="750" t="s">
        <v>609</v>
      </c>
      <c r="E512" s="751">
        <v>50113001</v>
      </c>
      <c r="F512" s="750" t="s">
        <v>628</v>
      </c>
      <c r="G512" s="749" t="s">
        <v>629</v>
      </c>
      <c r="H512" s="749">
        <v>113441</v>
      </c>
      <c r="I512" s="749">
        <v>13441</v>
      </c>
      <c r="J512" s="749" t="s">
        <v>1465</v>
      </c>
      <c r="K512" s="749" t="s">
        <v>1466</v>
      </c>
      <c r="L512" s="752">
        <v>246.50000000000009</v>
      </c>
      <c r="M512" s="752">
        <v>3</v>
      </c>
      <c r="N512" s="753">
        <v>739.50000000000023</v>
      </c>
    </row>
    <row r="513" spans="1:14" ht="14.45" customHeight="1" x14ac:dyDescent="0.2">
      <c r="A513" s="747" t="s">
        <v>592</v>
      </c>
      <c r="B513" s="748" t="s">
        <v>593</v>
      </c>
      <c r="C513" s="749" t="s">
        <v>608</v>
      </c>
      <c r="D513" s="750" t="s">
        <v>609</v>
      </c>
      <c r="E513" s="751">
        <v>50113001</v>
      </c>
      <c r="F513" s="750" t="s">
        <v>628</v>
      </c>
      <c r="G513" s="749" t="s">
        <v>629</v>
      </c>
      <c r="H513" s="749">
        <v>13440</v>
      </c>
      <c r="I513" s="749">
        <v>13440</v>
      </c>
      <c r="J513" s="749" t="s">
        <v>1465</v>
      </c>
      <c r="K513" s="749" t="s">
        <v>1467</v>
      </c>
      <c r="L513" s="752">
        <v>396.00000000000006</v>
      </c>
      <c r="M513" s="752">
        <v>3</v>
      </c>
      <c r="N513" s="753">
        <v>1188.0000000000002</v>
      </c>
    </row>
    <row r="514" spans="1:14" ht="14.45" customHeight="1" x14ac:dyDescent="0.2">
      <c r="A514" s="747" t="s">
        <v>592</v>
      </c>
      <c r="B514" s="748" t="s">
        <v>593</v>
      </c>
      <c r="C514" s="749" t="s">
        <v>608</v>
      </c>
      <c r="D514" s="750" t="s">
        <v>609</v>
      </c>
      <c r="E514" s="751">
        <v>50113001</v>
      </c>
      <c r="F514" s="750" t="s">
        <v>628</v>
      </c>
      <c r="G514" s="749" t="s">
        <v>629</v>
      </c>
      <c r="H514" s="749">
        <v>207053</v>
      </c>
      <c r="I514" s="749">
        <v>207053</v>
      </c>
      <c r="J514" s="749" t="s">
        <v>1468</v>
      </c>
      <c r="K514" s="749" t="s">
        <v>1469</v>
      </c>
      <c r="L514" s="752">
        <v>231.01400000000004</v>
      </c>
      <c r="M514" s="752">
        <v>10</v>
      </c>
      <c r="N514" s="753">
        <v>2310.1400000000003</v>
      </c>
    </row>
    <row r="515" spans="1:14" ht="14.45" customHeight="1" x14ac:dyDescent="0.2">
      <c r="A515" s="747" t="s">
        <v>592</v>
      </c>
      <c r="B515" s="748" t="s">
        <v>593</v>
      </c>
      <c r="C515" s="749" t="s">
        <v>608</v>
      </c>
      <c r="D515" s="750" t="s">
        <v>609</v>
      </c>
      <c r="E515" s="751">
        <v>50113001</v>
      </c>
      <c r="F515" s="750" t="s">
        <v>628</v>
      </c>
      <c r="G515" s="749" t="s">
        <v>629</v>
      </c>
      <c r="H515" s="749">
        <v>145551</v>
      </c>
      <c r="I515" s="749">
        <v>145551</v>
      </c>
      <c r="J515" s="749" t="s">
        <v>1470</v>
      </c>
      <c r="K515" s="749" t="s">
        <v>1169</v>
      </c>
      <c r="L515" s="752">
        <v>69.236000000000004</v>
      </c>
      <c r="M515" s="752">
        <v>5</v>
      </c>
      <c r="N515" s="753">
        <v>346.18</v>
      </c>
    </row>
    <row r="516" spans="1:14" ht="14.45" customHeight="1" x14ac:dyDescent="0.2">
      <c r="A516" s="747" t="s">
        <v>592</v>
      </c>
      <c r="B516" s="748" t="s">
        <v>593</v>
      </c>
      <c r="C516" s="749" t="s">
        <v>608</v>
      </c>
      <c r="D516" s="750" t="s">
        <v>609</v>
      </c>
      <c r="E516" s="751">
        <v>50113001</v>
      </c>
      <c r="F516" s="750" t="s">
        <v>628</v>
      </c>
      <c r="G516" s="749" t="s">
        <v>629</v>
      </c>
      <c r="H516" s="749">
        <v>850155</v>
      </c>
      <c r="I516" s="749">
        <v>145574</v>
      </c>
      <c r="J516" s="749" t="s">
        <v>1471</v>
      </c>
      <c r="K516" s="749" t="s">
        <v>1472</v>
      </c>
      <c r="L516" s="752">
        <v>359.62999999999994</v>
      </c>
      <c r="M516" s="752">
        <v>1</v>
      </c>
      <c r="N516" s="753">
        <v>359.62999999999994</v>
      </c>
    </row>
    <row r="517" spans="1:14" ht="14.45" customHeight="1" x14ac:dyDescent="0.2">
      <c r="A517" s="747" t="s">
        <v>592</v>
      </c>
      <c r="B517" s="748" t="s">
        <v>593</v>
      </c>
      <c r="C517" s="749" t="s">
        <v>608</v>
      </c>
      <c r="D517" s="750" t="s">
        <v>609</v>
      </c>
      <c r="E517" s="751">
        <v>50113001</v>
      </c>
      <c r="F517" s="750" t="s">
        <v>628</v>
      </c>
      <c r="G517" s="749" t="s">
        <v>629</v>
      </c>
      <c r="H517" s="749">
        <v>145567</v>
      </c>
      <c r="I517" s="749">
        <v>145567</v>
      </c>
      <c r="J517" s="749" t="s">
        <v>1471</v>
      </c>
      <c r="K517" s="749" t="s">
        <v>654</v>
      </c>
      <c r="L517" s="752">
        <v>106.65000000000003</v>
      </c>
      <c r="M517" s="752">
        <v>4</v>
      </c>
      <c r="N517" s="753">
        <v>426.60000000000014</v>
      </c>
    </row>
    <row r="518" spans="1:14" ht="14.45" customHeight="1" x14ac:dyDescent="0.2">
      <c r="A518" s="747" t="s">
        <v>592</v>
      </c>
      <c r="B518" s="748" t="s">
        <v>593</v>
      </c>
      <c r="C518" s="749" t="s">
        <v>608</v>
      </c>
      <c r="D518" s="750" t="s">
        <v>609</v>
      </c>
      <c r="E518" s="751">
        <v>50113001</v>
      </c>
      <c r="F518" s="750" t="s">
        <v>628</v>
      </c>
      <c r="G518" s="749" t="s">
        <v>629</v>
      </c>
      <c r="H518" s="749">
        <v>192086</v>
      </c>
      <c r="I518" s="749">
        <v>92086</v>
      </c>
      <c r="J518" s="749" t="s">
        <v>1473</v>
      </c>
      <c r="K518" s="749" t="s">
        <v>1121</v>
      </c>
      <c r="L518" s="752">
        <v>135.94</v>
      </c>
      <c r="M518" s="752">
        <v>9</v>
      </c>
      <c r="N518" s="753">
        <v>1223.46</v>
      </c>
    </row>
    <row r="519" spans="1:14" ht="14.45" customHeight="1" x14ac:dyDescent="0.2">
      <c r="A519" s="747" t="s">
        <v>592</v>
      </c>
      <c r="B519" s="748" t="s">
        <v>593</v>
      </c>
      <c r="C519" s="749" t="s">
        <v>608</v>
      </c>
      <c r="D519" s="750" t="s">
        <v>609</v>
      </c>
      <c r="E519" s="751">
        <v>50113001</v>
      </c>
      <c r="F519" s="750" t="s">
        <v>628</v>
      </c>
      <c r="G519" s="749" t="s">
        <v>629</v>
      </c>
      <c r="H519" s="749">
        <v>988647</v>
      </c>
      <c r="I519" s="749">
        <v>140409</v>
      </c>
      <c r="J519" s="749" t="s">
        <v>1474</v>
      </c>
      <c r="K519" s="749" t="s">
        <v>1475</v>
      </c>
      <c r="L519" s="752">
        <v>1033.2</v>
      </c>
      <c r="M519" s="752">
        <v>4</v>
      </c>
      <c r="N519" s="753">
        <v>4132.8</v>
      </c>
    </row>
    <row r="520" spans="1:14" ht="14.45" customHeight="1" x14ac:dyDescent="0.2">
      <c r="A520" s="747" t="s">
        <v>592</v>
      </c>
      <c r="B520" s="748" t="s">
        <v>593</v>
      </c>
      <c r="C520" s="749" t="s">
        <v>608</v>
      </c>
      <c r="D520" s="750" t="s">
        <v>609</v>
      </c>
      <c r="E520" s="751">
        <v>50113001</v>
      </c>
      <c r="F520" s="750" t="s">
        <v>628</v>
      </c>
      <c r="G520" s="749" t="s">
        <v>655</v>
      </c>
      <c r="H520" s="749">
        <v>215904</v>
      </c>
      <c r="I520" s="749">
        <v>215904</v>
      </c>
      <c r="J520" s="749" t="s">
        <v>1476</v>
      </c>
      <c r="K520" s="749" t="s">
        <v>1477</v>
      </c>
      <c r="L520" s="752">
        <v>119.05</v>
      </c>
      <c r="M520" s="752">
        <v>1</v>
      </c>
      <c r="N520" s="753">
        <v>119.05</v>
      </c>
    </row>
    <row r="521" spans="1:14" ht="14.45" customHeight="1" x14ac:dyDescent="0.2">
      <c r="A521" s="747" t="s">
        <v>592</v>
      </c>
      <c r="B521" s="748" t="s">
        <v>593</v>
      </c>
      <c r="C521" s="749" t="s">
        <v>608</v>
      </c>
      <c r="D521" s="750" t="s">
        <v>609</v>
      </c>
      <c r="E521" s="751">
        <v>50113001</v>
      </c>
      <c r="F521" s="750" t="s">
        <v>628</v>
      </c>
      <c r="G521" s="749" t="s">
        <v>629</v>
      </c>
      <c r="H521" s="749">
        <v>208647</v>
      </c>
      <c r="I521" s="749">
        <v>208647</v>
      </c>
      <c r="J521" s="749" t="s">
        <v>1478</v>
      </c>
      <c r="K521" s="749" t="s">
        <v>1479</v>
      </c>
      <c r="L521" s="752">
        <v>68.349999999999994</v>
      </c>
      <c r="M521" s="752">
        <v>1</v>
      </c>
      <c r="N521" s="753">
        <v>68.349999999999994</v>
      </c>
    </row>
    <row r="522" spans="1:14" ht="14.45" customHeight="1" x14ac:dyDescent="0.2">
      <c r="A522" s="747" t="s">
        <v>592</v>
      </c>
      <c r="B522" s="748" t="s">
        <v>593</v>
      </c>
      <c r="C522" s="749" t="s">
        <v>608</v>
      </c>
      <c r="D522" s="750" t="s">
        <v>609</v>
      </c>
      <c r="E522" s="751">
        <v>50113001</v>
      </c>
      <c r="F522" s="750" t="s">
        <v>628</v>
      </c>
      <c r="G522" s="749" t="s">
        <v>629</v>
      </c>
      <c r="H522" s="749">
        <v>100810</v>
      </c>
      <c r="I522" s="749">
        <v>810</v>
      </c>
      <c r="J522" s="749" t="s">
        <v>1480</v>
      </c>
      <c r="K522" s="749" t="s">
        <v>1481</v>
      </c>
      <c r="L522" s="752">
        <v>57.77</v>
      </c>
      <c r="M522" s="752">
        <v>1</v>
      </c>
      <c r="N522" s="753">
        <v>57.77</v>
      </c>
    </row>
    <row r="523" spans="1:14" ht="14.45" customHeight="1" x14ac:dyDescent="0.2">
      <c r="A523" s="747" t="s">
        <v>592</v>
      </c>
      <c r="B523" s="748" t="s">
        <v>593</v>
      </c>
      <c r="C523" s="749" t="s">
        <v>608</v>
      </c>
      <c r="D523" s="750" t="s">
        <v>609</v>
      </c>
      <c r="E523" s="751">
        <v>50113001</v>
      </c>
      <c r="F523" s="750" t="s">
        <v>628</v>
      </c>
      <c r="G523" s="749" t="s">
        <v>629</v>
      </c>
      <c r="H523" s="749">
        <v>180058</v>
      </c>
      <c r="I523" s="749">
        <v>80058</v>
      </c>
      <c r="J523" s="749" t="s">
        <v>1482</v>
      </c>
      <c r="K523" s="749" t="s">
        <v>1483</v>
      </c>
      <c r="L523" s="752">
        <v>123.31666666666668</v>
      </c>
      <c r="M523" s="752">
        <v>3</v>
      </c>
      <c r="N523" s="753">
        <v>369.95000000000005</v>
      </c>
    </row>
    <row r="524" spans="1:14" ht="14.45" customHeight="1" x14ac:dyDescent="0.2">
      <c r="A524" s="747" t="s">
        <v>592</v>
      </c>
      <c r="B524" s="748" t="s">
        <v>593</v>
      </c>
      <c r="C524" s="749" t="s">
        <v>608</v>
      </c>
      <c r="D524" s="750" t="s">
        <v>609</v>
      </c>
      <c r="E524" s="751">
        <v>50113001</v>
      </c>
      <c r="F524" s="750" t="s">
        <v>628</v>
      </c>
      <c r="G524" s="749" t="s">
        <v>629</v>
      </c>
      <c r="H524" s="749">
        <v>192414</v>
      </c>
      <c r="I524" s="749">
        <v>92414</v>
      </c>
      <c r="J524" s="749" t="s">
        <v>1484</v>
      </c>
      <c r="K524" s="749" t="s">
        <v>1485</v>
      </c>
      <c r="L524" s="752">
        <v>62.590000000000011</v>
      </c>
      <c r="M524" s="752">
        <v>1</v>
      </c>
      <c r="N524" s="753">
        <v>62.590000000000011</v>
      </c>
    </row>
    <row r="525" spans="1:14" ht="14.45" customHeight="1" x14ac:dyDescent="0.2">
      <c r="A525" s="747" t="s">
        <v>592</v>
      </c>
      <c r="B525" s="748" t="s">
        <v>593</v>
      </c>
      <c r="C525" s="749" t="s">
        <v>608</v>
      </c>
      <c r="D525" s="750" t="s">
        <v>609</v>
      </c>
      <c r="E525" s="751">
        <v>50113001</v>
      </c>
      <c r="F525" s="750" t="s">
        <v>628</v>
      </c>
      <c r="G525" s="749" t="s">
        <v>629</v>
      </c>
      <c r="H525" s="749">
        <v>101147</v>
      </c>
      <c r="I525" s="749">
        <v>1147</v>
      </c>
      <c r="J525" s="749" t="s">
        <v>1486</v>
      </c>
      <c r="K525" s="749" t="s">
        <v>1487</v>
      </c>
      <c r="L525" s="752">
        <v>161.10000000000002</v>
      </c>
      <c r="M525" s="752">
        <v>1</v>
      </c>
      <c r="N525" s="753">
        <v>161.10000000000002</v>
      </c>
    </row>
    <row r="526" spans="1:14" ht="14.45" customHeight="1" x14ac:dyDescent="0.2">
      <c r="A526" s="747" t="s">
        <v>592</v>
      </c>
      <c r="B526" s="748" t="s">
        <v>593</v>
      </c>
      <c r="C526" s="749" t="s">
        <v>608</v>
      </c>
      <c r="D526" s="750" t="s">
        <v>609</v>
      </c>
      <c r="E526" s="751">
        <v>50113001</v>
      </c>
      <c r="F526" s="750" t="s">
        <v>628</v>
      </c>
      <c r="G526" s="749" t="s">
        <v>655</v>
      </c>
      <c r="H526" s="749">
        <v>144127</v>
      </c>
      <c r="I526" s="749">
        <v>144127</v>
      </c>
      <c r="J526" s="749" t="s">
        <v>1488</v>
      </c>
      <c r="K526" s="749" t="s">
        <v>1489</v>
      </c>
      <c r="L526" s="752">
        <v>115.61</v>
      </c>
      <c r="M526" s="752">
        <v>1</v>
      </c>
      <c r="N526" s="753">
        <v>115.61</v>
      </c>
    </row>
    <row r="527" spans="1:14" ht="14.45" customHeight="1" x14ac:dyDescent="0.2">
      <c r="A527" s="747" t="s">
        <v>592</v>
      </c>
      <c r="B527" s="748" t="s">
        <v>593</v>
      </c>
      <c r="C527" s="749" t="s">
        <v>608</v>
      </c>
      <c r="D527" s="750" t="s">
        <v>609</v>
      </c>
      <c r="E527" s="751">
        <v>50113001</v>
      </c>
      <c r="F527" s="750" t="s">
        <v>628</v>
      </c>
      <c r="G527" s="749" t="s">
        <v>655</v>
      </c>
      <c r="H527" s="749">
        <v>191922</v>
      </c>
      <c r="I527" s="749">
        <v>191922</v>
      </c>
      <c r="J527" s="749" t="s">
        <v>1490</v>
      </c>
      <c r="K527" s="749" t="s">
        <v>1491</v>
      </c>
      <c r="L527" s="752">
        <v>85.051666666666677</v>
      </c>
      <c r="M527" s="752">
        <v>6</v>
      </c>
      <c r="N527" s="753">
        <v>510.31000000000006</v>
      </c>
    </row>
    <row r="528" spans="1:14" ht="14.45" customHeight="1" x14ac:dyDescent="0.2">
      <c r="A528" s="747" t="s">
        <v>592</v>
      </c>
      <c r="B528" s="748" t="s">
        <v>593</v>
      </c>
      <c r="C528" s="749" t="s">
        <v>608</v>
      </c>
      <c r="D528" s="750" t="s">
        <v>609</v>
      </c>
      <c r="E528" s="751">
        <v>50113001</v>
      </c>
      <c r="F528" s="750" t="s">
        <v>628</v>
      </c>
      <c r="G528" s="749" t="s">
        <v>655</v>
      </c>
      <c r="H528" s="749">
        <v>208204</v>
      </c>
      <c r="I528" s="749">
        <v>208204</v>
      </c>
      <c r="J528" s="749" t="s">
        <v>1492</v>
      </c>
      <c r="K528" s="749" t="s">
        <v>1493</v>
      </c>
      <c r="L528" s="752">
        <v>48.963333333333331</v>
      </c>
      <c r="M528" s="752">
        <v>3</v>
      </c>
      <c r="N528" s="753">
        <v>146.88999999999999</v>
      </c>
    </row>
    <row r="529" spans="1:14" ht="14.45" customHeight="1" x14ac:dyDescent="0.2">
      <c r="A529" s="747" t="s">
        <v>592</v>
      </c>
      <c r="B529" s="748" t="s">
        <v>593</v>
      </c>
      <c r="C529" s="749" t="s">
        <v>608</v>
      </c>
      <c r="D529" s="750" t="s">
        <v>609</v>
      </c>
      <c r="E529" s="751">
        <v>50113001</v>
      </c>
      <c r="F529" s="750" t="s">
        <v>628</v>
      </c>
      <c r="G529" s="749" t="s">
        <v>655</v>
      </c>
      <c r="H529" s="749">
        <v>208207</v>
      </c>
      <c r="I529" s="749">
        <v>208207</v>
      </c>
      <c r="J529" s="749" t="s">
        <v>1494</v>
      </c>
      <c r="K529" s="749" t="s">
        <v>1495</v>
      </c>
      <c r="L529" s="752">
        <v>81.090000000000018</v>
      </c>
      <c r="M529" s="752">
        <v>2</v>
      </c>
      <c r="N529" s="753">
        <v>162.18000000000004</v>
      </c>
    </row>
    <row r="530" spans="1:14" ht="14.45" customHeight="1" x14ac:dyDescent="0.2">
      <c r="A530" s="747" t="s">
        <v>592</v>
      </c>
      <c r="B530" s="748" t="s">
        <v>593</v>
      </c>
      <c r="C530" s="749" t="s">
        <v>608</v>
      </c>
      <c r="D530" s="750" t="s">
        <v>609</v>
      </c>
      <c r="E530" s="751">
        <v>50113001</v>
      </c>
      <c r="F530" s="750" t="s">
        <v>628</v>
      </c>
      <c r="G530" s="749" t="s">
        <v>655</v>
      </c>
      <c r="H530" s="749">
        <v>109709</v>
      </c>
      <c r="I530" s="749">
        <v>9709</v>
      </c>
      <c r="J530" s="749" t="s">
        <v>1496</v>
      </c>
      <c r="K530" s="749" t="s">
        <v>1497</v>
      </c>
      <c r="L530" s="752">
        <v>64.942054794520558</v>
      </c>
      <c r="M530" s="752">
        <v>73</v>
      </c>
      <c r="N530" s="753">
        <v>4740.7700000000004</v>
      </c>
    </row>
    <row r="531" spans="1:14" ht="14.45" customHeight="1" x14ac:dyDescent="0.2">
      <c r="A531" s="747" t="s">
        <v>592</v>
      </c>
      <c r="B531" s="748" t="s">
        <v>593</v>
      </c>
      <c r="C531" s="749" t="s">
        <v>608</v>
      </c>
      <c r="D531" s="750" t="s">
        <v>609</v>
      </c>
      <c r="E531" s="751">
        <v>50113001</v>
      </c>
      <c r="F531" s="750" t="s">
        <v>628</v>
      </c>
      <c r="G531" s="749" t="s">
        <v>655</v>
      </c>
      <c r="H531" s="749">
        <v>109710</v>
      </c>
      <c r="I531" s="749">
        <v>9710</v>
      </c>
      <c r="J531" s="749" t="s">
        <v>1496</v>
      </c>
      <c r="K531" s="749" t="s">
        <v>1498</v>
      </c>
      <c r="L531" s="752">
        <v>69.336666666666659</v>
      </c>
      <c r="M531" s="752">
        <v>15</v>
      </c>
      <c r="N531" s="753">
        <v>1040.05</v>
      </c>
    </row>
    <row r="532" spans="1:14" ht="14.45" customHeight="1" x14ac:dyDescent="0.2">
      <c r="A532" s="747" t="s">
        <v>592</v>
      </c>
      <c r="B532" s="748" t="s">
        <v>593</v>
      </c>
      <c r="C532" s="749" t="s">
        <v>608</v>
      </c>
      <c r="D532" s="750" t="s">
        <v>609</v>
      </c>
      <c r="E532" s="751">
        <v>50113001</v>
      </c>
      <c r="F532" s="750" t="s">
        <v>628</v>
      </c>
      <c r="G532" s="749" t="s">
        <v>629</v>
      </c>
      <c r="H532" s="749">
        <v>119653</v>
      </c>
      <c r="I532" s="749">
        <v>119653</v>
      </c>
      <c r="J532" s="749" t="s">
        <v>1499</v>
      </c>
      <c r="K532" s="749" t="s">
        <v>1500</v>
      </c>
      <c r="L532" s="752">
        <v>157.25</v>
      </c>
      <c r="M532" s="752">
        <v>2</v>
      </c>
      <c r="N532" s="753">
        <v>314.5</v>
      </c>
    </row>
    <row r="533" spans="1:14" ht="14.45" customHeight="1" x14ac:dyDescent="0.2">
      <c r="A533" s="747" t="s">
        <v>592</v>
      </c>
      <c r="B533" s="748" t="s">
        <v>593</v>
      </c>
      <c r="C533" s="749" t="s">
        <v>608</v>
      </c>
      <c r="D533" s="750" t="s">
        <v>609</v>
      </c>
      <c r="E533" s="751">
        <v>50113001</v>
      </c>
      <c r="F533" s="750" t="s">
        <v>628</v>
      </c>
      <c r="G533" s="749" t="s">
        <v>629</v>
      </c>
      <c r="H533" s="749">
        <v>848866</v>
      </c>
      <c r="I533" s="749">
        <v>119654</v>
      </c>
      <c r="J533" s="749" t="s">
        <v>1499</v>
      </c>
      <c r="K533" s="749" t="s">
        <v>1501</v>
      </c>
      <c r="L533" s="752">
        <v>255.39999999999995</v>
      </c>
      <c r="M533" s="752">
        <v>3</v>
      </c>
      <c r="N533" s="753">
        <v>766.19999999999982</v>
      </c>
    </row>
    <row r="534" spans="1:14" ht="14.45" customHeight="1" x14ac:dyDescent="0.2">
      <c r="A534" s="747" t="s">
        <v>592</v>
      </c>
      <c r="B534" s="748" t="s">
        <v>593</v>
      </c>
      <c r="C534" s="749" t="s">
        <v>608</v>
      </c>
      <c r="D534" s="750" t="s">
        <v>609</v>
      </c>
      <c r="E534" s="751">
        <v>50113001</v>
      </c>
      <c r="F534" s="750" t="s">
        <v>628</v>
      </c>
      <c r="G534" s="749" t="s">
        <v>655</v>
      </c>
      <c r="H534" s="749">
        <v>848251</v>
      </c>
      <c r="I534" s="749">
        <v>122632</v>
      </c>
      <c r="J534" s="749" t="s">
        <v>1502</v>
      </c>
      <c r="K534" s="749" t="s">
        <v>1503</v>
      </c>
      <c r="L534" s="752">
        <v>208.61499999999998</v>
      </c>
      <c r="M534" s="752">
        <v>2</v>
      </c>
      <c r="N534" s="753">
        <v>417.22999999999996</v>
      </c>
    </row>
    <row r="535" spans="1:14" ht="14.45" customHeight="1" x14ac:dyDescent="0.2">
      <c r="A535" s="747" t="s">
        <v>592</v>
      </c>
      <c r="B535" s="748" t="s">
        <v>593</v>
      </c>
      <c r="C535" s="749" t="s">
        <v>608</v>
      </c>
      <c r="D535" s="750" t="s">
        <v>609</v>
      </c>
      <c r="E535" s="751">
        <v>50113001</v>
      </c>
      <c r="F535" s="750" t="s">
        <v>628</v>
      </c>
      <c r="G535" s="749" t="s">
        <v>629</v>
      </c>
      <c r="H535" s="749">
        <v>149014</v>
      </c>
      <c r="I535" s="749">
        <v>49014</v>
      </c>
      <c r="J535" s="749" t="s">
        <v>1504</v>
      </c>
      <c r="K535" s="749" t="s">
        <v>1505</v>
      </c>
      <c r="L535" s="752">
        <v>101.5</v>
      </c>
      <c r="M535" s="752">
        <v>1</v>
      </c>
      <c r="N535" s="753">
        <v>101.5</v>
      </c>
    </row>
    <row r="536" spans="1:14" ht="14.45" customHeight="1" x14ac:dyDescent="0.2">
      <c r="A536" s="747" t="s">
        <v>592</v>
      </c>
      <c r="B536" s="748" t="s">
        <v>593</v>
      </c>
      <c r="C536" s="749" t="s">
        <v>608</v>
      </c>
      <c r="D536" s="750" t="s">
        <v>609</v>
      </c>
      <c r="E536" s="751">
        <v>50113001</v>
      </c>
      <c r="F536" s="750" t="s">
        <v>628</v>
      </c>
      <c r="G536" s="749" t="s">
        <v>629</v>
      </c>
      <c r="H536" s="749">
        <v>844145</v>
      </c>
      <c r="I536" s="749">
        <v>56350</v>
      </c>
      <c r="J536" s="749" t="s">
        <v>1506</v>
      </c>
      <c r="K536" s="749" t="s">
        <v>1088</v>
      </c>
      <c r="L536" s="752">
        <v>36.620652173913051</v>
      </c>
      <c r="M536" s="752">
        <v>46</v>
      </c>
      <c r="N536" s="753">
        <v>1684.5500000000004</v>
      </c>
    </row>
    <row r="537" spans="1:14" ht="14.45" customHeight="1" x14ac:dyDescent="0.2">
      <c r="A537" s="747" t="s">
        <v>592</v>
      </c>
      <c r="B537" s="748" t="s">
        <v>593</v>
      </c>
      <c r="C537" s="749" t="s">
        <v>608</v>
      </c>
      <c r="D537" s="750" t="s">
        <v>609</v>
      </c>
      <c r="E537" s="751">
        <v>50113001</v>
      </c>
      <c r="F537" s="750" t="s">
        <v>628</v>
      </c>
      <c r="G537" s="749" t="s">
        <v>629</v>
      </c>
      <c r="H537" s="749">
        <v>115518</v>
      </c>
      <c r="I537" s="749">
        <v>187418</v>
      </c>
      <c r="J537" s="749" t="s">
        <v>1507</v>
      </c>
      <c r="K537" s="749" t="s">
        <v>1508</v>
      </c>
      <c r="L537" s="752">
        <v>73.210000000000008</v>
      </c>
      <c r="M537" s="752">
        <v>1</v>
      </c>
      <c r="N537" s="753">
        <v>73.210000000000008</v>
      </c>
    </row>
    <row r="538" spans="1:14" ht="14.45" customHeight="1" x14ac:dyDescent="0.2">
      <c r="A538" s="747" t="s">
        <v>592</v>
      </c>
      <c r="B538" s="748" t="s">
        <v>593</v>
      </c>
      <c r="C538" s="749" t="s">
        <v>608</v>
      </c>
      <c r="D538" s="750" t="s">
        <v>609</v>
      </c>
      <c r="E538" s="751">
        <v>50113001</v>
      </c>
      <c r="F538" s="750" t="s">
        <v>628</v>
      </c>
      <c r="G538" s="749" t="s">
        <v>629</v>
      </c>
      <c r="H538" s="749">
        <v>188850</v>
      </c>
      <c r="I538" s="749">
        <v>188850</v>
      </c>
      <c r="J538" s="749" t="s">
        <v>1509</v>
      </c>
      <c r="K538" s="749" t="s">
        <v>1510</v>
      </c>
      <c r="L538" s="752">
        <v>38.89</v>
      </c>
      <c r="M538" s="752">
        <v>1</v>
      </c>
      <c r="N538" s="753">
        <v>38.89</v>
      </c>
    </row>
    <row r="539" spans="1:14" ht="14.45" customHeight="1" x14ac:dyDescent="0.2">
      <c r="A539" s="747" t="s">
        <v>592</v>
      </c>
      <c r="B539" s="748" t="s">
        <v>593</v>
      </c>
      <c r="C539" s="749" t="s">
        <v>608</v>
      </c>
      <c r="D539" s="750" t="s">
        <v>609</v>
      </c>
      <c r="E539" s="751">
        <v>50113001</v>
      </c>
      <c r="F539" s="750" t="s">
        <v>628</v>
      </c>
      <c r="G539" s="749" t="s">
        <v>629</v>
      </c>
      <c r="H539" s="749">
        <v>188900</v>
      </c>
      <c r="I539" s="749">
        <v>88900</v>
      </c>
      <c r="J539" s="749" t="s">
        <v>1511</v>
      </c>
      <c r="K539" s="749" t="s">
        <v>1512</v>
      </c>
      <c r="L539" s="752">
        <v>83.406666666666666</v>
      </c>
      <c r="M539" s="752">
        <v>6</v>
      </c>
      <c r="N539" s="753">
        <v>500.44</v>
      </c>
    </row>
    <row r="540" spans="1:14" ht="14.45" customHeight="1" x14ac:dyDescent="0.2">
      <c r="A540" s="747" t="s">
        <v>592</v>
      </c>
      <c r="B540" s="748" t="s">
        <v>593</v>
      </c>
      <c r="C540" s="749" t="s">
        <v>608</v>
      </c>
      <c r="D540" s="750" t="s">
        <v>609</v>
      </c>
      <c r="E540" s="751">
        <v>50113001</v>
      </c>
      <c r="F540" s="750" t="s">
        <v>628</v>
      </c>
      <c r="G540" s="749" t="s">
        <v>629</v>
      </c>
      <c r="H540" s="749">
        <v>162243</v>
      </c>
      <c r="I540" s="749">
        <v>162243</v>
      </c>
      <c r="J540" s="749" t="s">
        <v>1513</v>
      </c>
      <c r="K540" s="749" t="s">
        <v>1514</v>
      </c>
      <c r="L540" s="752">
        <v>111.60000000000004</v>
      </c>
      <c r="M540" s="752">
        <v>1</v>
      </c>
      <c r="N540" s="753">
        <v>111.60000000000004</v>
      </c>
    </row>
    <row r="541" spans="1:14" ht="14.45" customHeight="1" x14ac:dyDescent="0.2">
      <c r="A541" s="747" t="s">
        <v>592</v>
      </c>
      <c r="B541" s="748" t="s">
        <v>593</v>
      </c>
      <c r="C541" s="749" t="s">
        <v>608</v>
      </c>
      <c r="D541" s="750" t="s">
        <v>609</v>
      </c>
      <c r="E541" s="751">
        <v>50113001</v>
      </c>
      <c r="F541" s="750" t="s">
        <v>628</v>
      </c>
      <c r="G541" s="749" t="s">
        <v>629</v>
      </c>
      <c r="H541" s="749">
        <v>202821</v>
      </c>
      <c r="I541" s="749">
        <v>202821</v>
      </c>
      <c r="J541" s="749" t="s">
        <v>1515</v>
      </c>
      <c r="K541" s="749" t="s">
        <v>1516</v>
      </c>
      <c r="L541" s="752">
        <v>81.030000000000015</v>
      </c>
      <c r="M541" s="752">
        <v>1</v>
      </c>
      <c r="N541" s="753">
        <v>81.030000000000015</v>
      </c>
    </row>
    <row r="542" spans="1:14" ht="14.45" customHeight="1" x14ac:dyDescent="0.2">
      <c r="A542" s="747" t="s">
        <v>592</v>
      </c>
      <c r="B542" s="748" t="s">
        <v>593</v>
      </c>
      <c r="C542" s="749" t="s">
        <v>608</v>
      </c>
      <c r="D542" s="750" t="s">
        <v>609</v>
      </c>
      <c r="E542" s="751">
        <v>50113001</v>
      </c>
      <c r="F542" s="750" t="s">
        <v>628</v>
      </c>
      <c r="G542" s="749" t="s">
        <v>629</v>
      </c>
      <c r="H542" s="749">
        <v>988179</v>
      </c>
      <c r="I542" s="749">
        <v>0</v>
      </c>
      <c r="J542" s="749" t="s">
        <v>1517</v>
      </c>
      <c r="K542" s="749" t="s">
        <v>594</v>
      </c>
      <c r="L542" s="752">
        <v>87.480000000000018</v>
      </c>
      <c r="M542" s="752">
        <v>1</v>
      </c>
      <c r="N542" s="753">
        <v>87.480000000000018</v>
      </c>
    </row>
    <row r="543" spans="1:14" ht="14.45" customHeight="1" x14ac:dyDescent="0.2">
      <c r="A543" s="747" t="s">
        <v>592</v>
      </c>
      <c r="B543" s="748" t="s">
        <v>593</v>
      </c>
      <c r="C543" s="749" t="s">
        <v>608</v>
      </c>
      <c r="D543" s="750" t="s">
        <v>609</v>
      </c>
      <c r="E543" s="751">
        <v>50113001</v>
      </c>
      <c r="F543" s="750" t="s">
        <v>628</v>
      </c>
      <c r="G543" s="749" t="s">
        <v>629</v>
      </c>
      <c r="H543" s="749">
        <v>397057</v>
      </c>
      <c r="I543" s="749">
        <v>0</v>
      </c>
      <c r="J543" s="749" t="s">
        <v>1518</v>
      </c>
      <c r="K543" s="749" t="s">
        <v>594</v>
      </c>
      <c r="L543" s="752">
        <v>55.07</v>
      </c>
      <c r="M543" s="752">
        <v>8</v>
      </c>
      <c r="N543" s="753">
        <v>440.56</v>
      </c>
    </row>
    <row r="544" spans="1:14" ht="14.45" customHeight="1" x14ac:dyDescent="0.2">
      <c r="A544" s="747" t="s">
        <v>592</v>
      </c>
      <c r="B544" s="748" t="s">
        <v>593</v>
      </c>
      <c r="C544" s="749" t="s">
        <v>608</v>
      </c>
      <c r="D544" s="750" t="s">
        <v>609</v>
      </c>
      <c r="E544" s="751">
        <v>50113001</v>
      </c>
      <c r="F544" s="750" t="s">
        <v>628</v>
      </c>
      <c r="G544" s="749" t="s">
        <v>629</v>
      </c>
      <c r="H544" s="749">
        <v>225261</v>
      </c>
      <c r="I544" s="749">
        <v>225261</v>
      </c>
      <c r="J544" s="749" t="s">
        <v>1519</v>
      </c>
      <c r="K544" s="749" t="s">
        <v>1520</v>
      </c>
      <c r="L544" s="752">
        <v>57.913846153846144</v>
      </c>
      <c r="M544" s="752">
        <v>13</v>
      </c>
      <c r="N544" s="753">
        <v>752.87999999999988</v>
      </c>
    </row>
    <row r="545" spans="1:14" ht="14.45" customHeight="1" x14ac:dyDescent="0.2">
      <c r="A545" s="747" t="s">
        <v>592</v>
      </c>
      <c r="B545" s="748" t="s">
        <v>593</v>
      </c>
      <c r="C545" s="749" t="s">
        <v>608</v>
      </c>
      <c r="D545" s="750" t="s">
        <v>609</v>
      </c>
      <c r="E545" s="751">
        <v>50113001</v>
      </c>
      <c r="F545" s="750" t="s">
        <v>628</v>
      </c>
      <c r="G545" s="749" t="s">
        <v>655</v>
      </c>
      <c r="H545" s="749">
        <v>180098</v>
      </c>
      <c r="I545" s="749">
        <v>180098</v>
      </c>
      <c r="J545" s="749" t="s">
        <v>1521</v>
      </c>
      <c r="K545" s="749" t="s">
        <v>1522</v>
      </c>
      <c r="L545" s="752">
        <v>762.61</v>
      </c>
      <c r="M545" s="752">
        <v>1</v>
      </c>
      <c r="N545" s="753">
        <v>762.61</v>
      </c>
    </row>
    <row r="546" spans="1:14" ht="14.45" customHeight="1" x14ac:dyDescent="0.2">
      <c r="A546" s="747" t="s">
        <v>592</v>
      </c>
      <c r="B546" s="748" t="s">
        <v>593</v>
      </c>
      <c r="C546" s="749" t="s">
        <v>608</v>
      </c>
      <c r="D546" s="750" t="s">
        <v>609</v>
      </c>
      <c r="E546" s="751">
        <v>50113001</v>
      </c>
      <c r="F546" s="750" t="s">
        <v>628</v>
      </c>
      <c r="G546" s="749" t="s">
        <v>655</v>
      </c>
      <c r="H546" s="749">
        <v>180087</v>
      </c>
      <c r="I546" s="749">
        <v>180087</v>
      </c>
      <c r="J546" s="749" t="s">
        <v>1523</v>
      </c>
      <c r="K546" s="749" t="s">
        <v>1522</v>
      </c>
      <c r="L546" s="752">
        <v>686.44</v>
      </c>
      <c r="M546" s="752">
        <v>1</v>
      </c>
      <c r="N546" s="753">
        <v>686.44</v>
      </c>
    </row>
    <row r="547" spans="1:14" ht="14.45" customHeight="1" x14ac:dyDescent="0.2">
      <c r="A547" s="747" t="s">
        <v>592</v>
      </c>
      <c r="B547" s="748" t="s">
        <v>593</v>
      </c>
      <c r="C547" s="749" t="s">
        <v>608</v>
      </c>
      <c r="D547" s="750" t="s">
        <v>609</v>
      </c>
      <c r="E547" s="751">
        <v>50113001</v>
      </c>
      <c r="F547" s="750" t="s">
        <v>628</v>
      </c>
      <c r="G547" s="749" t="s">
        <v>629</v>
      </c>
      <c r="H547" s="749">
        <v>210446</v>
      </c>
      <c r="I547" s="749">
        <v>210446</v>
      </c>
      <c r="J547" s="749" t="s">
        <v>1524</v>
      </c>
      <c r="K547" s="749" t="s">
        <v>1525</v>
      </c>
      <c r="L547" s="752">
        <v>1120.02</v>
      </c>
      <c r="M547" s="752">
        <v>2</v>
      </c>
      <c r="N547" s="753">
        <v>2240.04</v>
      </c>
    </row>
    <row r="548" spans="1:14" ht="14.45" customHeight="1" x14ac:dyDescent="0.2">
      <c r="A548" s="747" t="s">
        <v>592</v>
      </c>
      <c r="B548" s="748" t="s">
        <v>593</v>
      </c>
      <c r="C548" s="749" t="s">
        <v>608</v>
      </c>
      <c r="D548" s="750" t="s">
        <v>609</v>
      </c>
      <c r="E548" s="751">
        <v>50113001</v>
      </c>
      <c r="F548" s="750" t="s">
        <v>628</v>
      </c>
      <c r="G548" s="749" t="s">
        <v>629</v>
      </c>
      <c r="H548" s="749">
        <v>100610</v>
      </c>
      <c r="I548" s="749">
        <v>610</v>
      </c>
      <c r="J548" s="749" t="s">
        <v>1526</v>
      </c>
      <c r="K548" s="749" t="s">
        <v>1527</v>
      </c>
      <c r="L548" s="752">
        <v>72.467857142857142</v>
      </c>
      <c r="M548" s="752">
        <v>14</v>
      </c>
      <c r="N548" s="753">
        <v>1014.5500000000001</v>
      </c>
    </row>
    <row r="549" spans="1:14" ht="14.45" customHeight="1" x14ac:dyDescent="0.2">
      <c r="A549" s="747" t="s">
        <v>592</v>
      </c>
      <c r="B549" s="748" t="s">
        <v>593</v>
      </c>
      <c r="C549" s="749" t="s">
        <v>608</v>
      </c>
      <c r="D549" s="750" t="s">
        <v>609</v>
      </c>
      <c r="E549" s="751">
        <v>50113001</v>
      </c>
      <c r="F549" s="750" t="s">
        <v>628</v>
      </c>
      <c r="G549" s="749" t="s">
        <v>629</v>
      </c>
      <c r="H549" s="749">
        <v>100612</v>
      </c>
      <c r="I549" s="749">
        <v>612</v>
      </c>
      <c r="J549" s="749" t="s">
        <v>1528</v>
      </c>
      <c r="K549" s="749" t="s">
        <v>725</v>
      </c>
      <c r="L549" s="752">
        <v>67.586666666666659</v>
      </c>
      <c r="M549" s="752">
        <v>3</v>
      </c>
      <c r="N549" s="753">
        <v>202.76</v>
      </c>
    </row>
    <row r="550" spans="1:14" ht="14.45" customHeight="1" x14ac:dyDescent="0.2">
      <c r="A550" s="747" t="s">
        <v>592</v>
      </c>
      <c r="B550" s="748" t="s">
        <v>593</v>
      </c>
      <c r="C550" s="749" t="s">
        <v>608</v>
      </c>
      <c r="D550" s="750" t="s">
        <v>609</v>
      </c>
      <c r="E550" s="751">
        <v>50113001</v>
      </c>
      <c r="F550" s="750" t="s">
        <v>628</v>
      </c>
      <c r="G550" s="749" t="s">
        <v>629</v>
      </c>
      <c r="H550" s="749">
        <v>621370</v>
      </c>
      <c r="I550" s="749">
        <v>0</v>
      </c>
      <c r="J550" s="749" t="s">
        <v>1529</v>
      </c>
      <c r="K550" s="749" t="s">
        <v>1530</v>
      </c>
      <c r="L550" s="752">
        <v>27.932499999999994</v>
      </c>
      <c r="M550" s="752">
        <v>28</v>
      </c>
      <c r="N550" s="753">
        <v>782.10999999999979</v>
      </c>
    </row>
    <row r="551" spans="1:14" ht="14.45" customHeight="1" x14ac:dyDescent="0.2">
      <c r="A551" s="747" t="s">
        <v>592</v>
      </c>
      <c r="B551" s="748" t="s">
        <v>593</v>
      </c>
      <c r="C551" s="749" t="s">
        <v>608</v>
      </c>
      <c r="D551" s="750" t="s">
        <v>609</v>
      </c>
      <c r="E551" s="751">
        <v>50113001</v>
      </c>
      <c r="F551" s="750" t="s">
        <v>628</v>
      </c>
      <c r="G551" s="749" t="s">
        <v>629</v>
      </c>
      <c r="H551" s="749">
        <v>395294</v>
      </c>
      <c r="I551" s="749">
        <v>180306</v>
      </c>
      <c r="J551" s="749" t="s">
        <v>1531</v>
      </c>
      <c r="K551" s="749" t="s">
        <v>1532</v>
      </c>
      <c r="L551" s="752">
        <v>178.0955952380952</v>
      </c>
      <c r="M551" s="752">
        <v>84</v>
      </c>
      <c r="N551" s="753">
        <v>14960.029999999997</v>
      </c>
    </row>
    <row r="552" spans="1:14" ht="14.45" customHeight="1" x14ac:dyDescent="0.2">
      <c r="A552" s="747" t="s">
        <v>592</v>
      </c>
      <c r="B552" s="748" t="s">
        <v>593</v>
      </c>
      <c r="C552" s="749" t="s">
        <v>608</v>
      </c>
      <c r="D552" s="750" t="s">
        <v>609</v>
      </c>
      <c r="E552" s="751">
        <v>50113001</v>
      </c>
      <c r="F552" s="750" t="s">
        <v>628</v>
      </c>
      <c r="G552" s="749" t="s">
        <v>629</v>
      </c>
      <c r="H552" s="749">
        <v>158191</v>
      </c>
      <c r="I552" s="749">
        <v>158191</v>
      </c>
      <c r="J552" s="749" t="s">
        <v>1533</v>
      </c>
      <c r="K552" s="749" t="s">
        <v>1534</v>
      </c>
      <c r="L552" s="752">
        <v>58.880000000000017</v>
      </c>
      <c r="M552" s="752">
        <v>1</v>
      </c>
      <c r="N552" s="753">
        <v>58.880000000000017</v>
      </c>
    </row>
    <row r="553" spans="1:14" ht="14.45" customHeight="1" x14ac:dyDescent="0.2">
      <c r="A553" s="747" t="s">
        <v>592</v>
      </c>
      <c r="B553" s="748" t="s">
        <v>593</v>
      </c>
      <c r="C553" s="749" t="s">
        <v>608</v>
      </c>
      <c r="D553" s="750" t="s">
        <v>609</v>
      </c>
      <c r="E553" s="751">
        <v>50113001</v>
      </c>
      <c r="F553" s="750" t="s">
        <v>628</v>
      </c>
      <c r="G553" s="749" t="s">
        <v>629</v>
      </c>
      <c r="H553" s="749">
        <v>158198</v>
      </c>
      <c r="I553" s="749">
        <v>158198</v>
      </c>
      <c r="J553" s="749" t="s">
        <v>1533</v>
      </c>
      <c r="K553" s="749" t="s">
        <v>1505</v>
      </c>
      <c r="L553" s="752">
        <v>197.14999999999998</v>
      </c>
      <c r="M553" s="752">
        <v>1</v>
      </c>
      <c r="N553" s="753">
        <v>197.14999999999998</v>
      </c>
    </row>
    <row r="554" spans="1:14" ht="14.45" customHeight="1" x14ac:dyDescent="0.2">
      <c r="A554" s="747" t="s">
        <v>592</v>
      </c>
      <c r="B554" s="748" t="s">
        <v>593</v>
      </c>
      <c r="C554" s="749" t="s">
        <v>608</v>
      </c>
      <c r="D554" s="750" t="s">
        <v>609</v>
      </c>
      <c r="E554" s="751">
        <v>50113001</v>
      </c>
      <c r="F554" s="750" t="s">
        <v>628</v>
      </c>
      <c r="G554" s="749" t="s">
        <v>655</v>
      </c>
      <c r="H554" s="749">
        <v>189657</v>
      </c>
      <c r="I554" s="749">
        <v>189657</v>
      </c>
      <c r="J554" s="749" t="s">
        <v>1535</v>
      </c>
      <c r="K554" s="749" t="s">
        <v>923</v>
      </c>
      <c r="L554" s="752">
        <v>77.149999999999991</v>
      </c>
      <c r="M554" s="752">
        <v>1</v>
      </c>
      <c r="N554" s="753">
        <v>77.149999999999991</v>
      </c>
    </row>
    <row r="555" spans="1:14" ht="14.45" customHeight="1" x14ac:dyDescent="0.2">
      <c r="A555" s="747" t="s">
        <v>592</v>
      </c>
      <c r="B555" s="748" t="s">
        <v>593</v>
      </c>
      <c r="C555" s="749" t="s">
        <v>608</v>
      </c>
      <c r="D555" s="750" t="s">
        <v>609</v>
      </c>
      <c r="E555" s="751">
        <v>50113001</v>
      </c>
      <c r="F555" s="750" t="s">
        <v>628</v>
      </c>
      <c r="G555" s="749" t="s">
        <v>655</v>
      </c>
      <c r="H555" s="749">
        <v>183525</v>
      </c>
      <c r="I555" s="749">
        <v>183525</v>
      </c>
      <c r="J555" s="749" t="s">
        <v>1536</v>
      </c>
      <c r="K555" s="749" t="s">
        <v>1537</v>
      </c>
      <c r="L555" s="752">
        <v>4871.5600000000004</v>
      </c>
      <c r="M555" s="752">
        <v>1</v>
      </c>
      <c r="N555" s="753">
        <v>4871.5600000000004</v>
      </c>
    </row>
    <row r="556" spans="1:14" ht="14.45" customHeight="1" x14ac:dyDescent="0.2">
      <c r="A556" s="747" t="s">
        <v>592</v>
      </c>
      <c r="B556" s="748" t="s">
        <v>593</v>
      </c>
      <c r="C556" s="749" t="s">
        <v>608</v>
      </c>
      <c r="D556" s="750" t="s">
        <v>609</v>
      </c>
      <c r="E556" s="751">
        <v>50113001</v>
      </c>
      <c r="F556" s="750" t="s">
        <v>628</v>
      </c>
      <c r="G556" s="749" t="s">
        <v>655</v>
      </c>
      <c r="H556" s="749">
        <v>183522</v>
      </c>
      <c r="I556" s="749">
        <v>183522</v>
      </c>
      <c r="J556" s="749" t="s">
        <v>1536</v>
      </c>
      <c r="K556" s="749" t="s">
        <v>1538</v>
      </c>
      <c r="L556" s="752">
        <v>3434.2799999999997</v>
      </c>
      <c r="M556" s="752">
        <v>1</v>
      </c>
      <c r="N556" s="753">
        <v>3434.2799999999997</v>
      </c>
    </row>
    <row r="557" spans="1:14" ht="14.45" customHeight="1" x14ac:dyDescent="0.2">
      <c r="A557" s="747" t="s">
        <v>592</v>
      </c>
      <c r="B557" s="748" t="s">
        <v>593</v>
      </c>
      <c r="C557" s="749" t="s">
        <v>608</v>
      </c>
      <c r="D557" s="750" t="s">
        <v>609</v>
      </c>
      <c r="E557" s="751">
        <v>50113001</v>
      </c>
      <c r="F557" s="750" t="s">
        <v>628</v>
      </c>
      <c r="G557" s="749" t="s">
        <v>629</v>
      </c>
      <c r="H557" s="749">
        <v>131215</v>
      </c>
      <c r="I557" s="749">
        <v>31215</v>
      </c>
      <c r="J557" s="749" t="s">
        <v>1539</v>
      </c>
      <c r="K557" s="749" t="s">
        <v>1540</v>
      </c>
      <c r="L557" s="752">
        <v>54.869999999999983</v>
      </c>
      <c r="M557" s="752">
        <v>1</v>
      </c>
      <c r="N557" s="753">
        <v>54.869999999999983</v>
      </c>
    </row>
    <row r="558" spans="1:14" ht="14.45" customHeight="1" x14ac:dyDescent="0.2">
      <c r="A558" s="747" t="s">
        <v>592</v>
      </c>
      <c r="B558" s="748" t="s">
        <v>593</v>
      </c>
      <c r="C558" s="749" t="s">
        <v>608</v>
      </c>
      <c r="D558" s="750" t="s">
        <v>609</v>
      </c>
      <c r="E558" s="751">
        <v>50113001</v>
      </c>
      <c r="F558" s="750" t="s">
        <v>628</v>
      </c>
      <c r="G558" s="749" t="s">
        <v>629</v>
      </c>
      <c r="H558" s="749">
        <v>131385</v>
      </c>
      <c r="I558" s="749">
        <v>31385</v>
      </c>
      <c r="J558" s="749" t="s">
        <v>1539</v>
      </c>
      <c r="K558" s="749" t="s">
        <v>1541</v>
      </c>
      <c r="L558" s="752">
        <v>39.189999999999991</v>
      </c>
      <c r="M558" s="752">
        <v>2</v>
      </c>
      <c r="N558" s="753">
        <v>78.379999999999981</v>
      </c>
    </row>
    <row r="559" spans="1:14" ht="14.45" customHeight="1" x14ac:dyDescent="0.2">
      <c r="A559" s="747" t="s">
        <v>592</v>
      </c>
      <c r="B559" s="748" t="s">
        <v>593</v>
      </c>
      <c r="C559" s="749" t="s">
        <v>608</v>
      </c>
      <c r="D559" s="750" t="s">
        <v>609</v>
      </c>
      <c r="E559" s="751">
        <v>50113001</v>
      </c>
      <c r="F559" s="750" t="s">
        <v>628</v>
      </c>
      <c r="G559" s="749" t="s">
        <v>629</v>
      </c>
      <c r="H559" s="749">
        <v>172034</v>
      </c>
      <c r="I559" s="749">
        <v>172034</v>
      </c>
      <c r="J559" s="749" t="s">
        <v>1542</v>
      </c>
      <c r="K559" s="749" t="s">
        <v>1543</v>
      </c>
      <c r="L559" s="752">
        <v>27.479999999999997</v>
      </c>
      <c r="M559" s="752">
        <v>2</v>
      </c>
      <c r="N559" s="753">
        <v>54.959999999999994</v>
      </c>
    </row>
    <row r="560" spans="1:14" ht="14.45" customHeight="1" x14ac:dyDescent="0.2">
      <c r="A560" s="747" t="s">
        <v>592</v>
      </c>
      <c r="B560" s="748" t="s">
        <v>593</v>
      </c>
      <c r="C560" s="749" t="s">
        <v>608</v>
      </c>
      <c r="D560" s="750" t="s">
        <v>609</v>
      </c>
      <c r="E560" s="751">
        <v>50113001</v>
      </c>
      <c r="F560" s="750" t="s">
        <v>628</v>
      </c>
      <c r="G560" s="749" t="s">
        <v>629</v>
      </c>
      <c r="H560" s="749">
        <v>188415</v>
      </c>
      <c r="I560" s="749">
        <v>188415</v>
      </c>
      <c r="J560" s="749" t="s">
        <v>1544</v>
      </c>
      <c r="K560" s="749" t="s">
        <v>1545</v>
      </c>
      <c r="L560" s="752">
        <v>516.56999999999982</v>
      </c>
      <c r="M560" s="752">
        <v>1</v>
      </c>
      <c r="N560" s="753">
        <v>516.56999999999982</v>
      </c>
    </row>
    <row r="561" spans="1:14" ht="14.45" customHeight="1" x14ac:dyDescent="0.2">
      <c r="A561" s="747" t="s">
        <v>592</v>
      </c>
      <c r="B561" s="748" t="s">
        <v>593</v>
      </c>
      <c r="C561" s="749" t="s">
        <v>608</v>
      </c>
      <c r="D561" s="750" t="s">
        <v>609</v>
      </c>
      <c r="E561" s="751">
        <v>50113001</v>
      </c>
      <c r="F561" s="750" t="s">
        <v>628</v>
      </c>
      <c r="G561" s="749" t="s">
        <v>629</v>
      </c>
      <c r="H561" s="749">
        <v>990345</v>
      </c>
      <c r="I561" s="749">
        <v>0</v>
      </c>
      <c r="J561" s="749" t="s">
        <v>1546</v>
      </c>
      <c r="K561" s="749" t="s">
        <v>594</v>
      </c>
      <c r="L561" s="752">
        <v>69.44</v>
      </c>
      <c r="M561" s="752">
        <v>1</v>
      </c>
      <c r="N561" s="753">
        <v>69.44</v>
      </c>
    </row>
    <row r="562" spans="1:14" ht="14.45" customHeight="1" x14ac:dyDescent="0.2">
      <c r="A562" s="747" t="s">
        <v>592</v>
      </c>
      <c r="B562" s="748" t="s">
        <v>593</v>
      </c>
      <c r="C562" s="749" t="s">
        <v>608</v>
      </c>
      <c r="D562" s="750" t="s">
        <v>609</v>
      </c>
      <c r="E562" s="751">
        <v>50113001</v>
      </c>
      <c r="F562" s="750" t="s">
        <v>628</v>
      </c>
      <c r="G562" s="749" t="s">
        <v>629</v>
      </c>
      <c r="H562" s="749">
        <v>175025</v>
      </c>
      <c r="I562" s="749">
        <v>75025</v>
      </c>
      <c r="J562" s="749" t="s">
        <v>1547</v>
      </c>
      <c r="K562" s="749" t="s">
        <v>1548</v>
      </c>
      <c r="L562" s="752">
        <v>49.88000000000001</v>
      </c>
      <c r="M562" s="752">
        <v>4</v>
      </c>
      <c r="N562" s="753">
        <v>199.52000000000004</v>
      </c>
    </row>
    <row r="563" spans="1:14" ht="14.45" customHeight="1" x14ac:dyDescent="0.2">
      <c r="A563" s="747" t="s">
        <v>592</v>
      </c>
      <c r="B563" s="748" t="s">
        <v>593</v>
      </c>
      <c r="C563" s="749" t="s">
        <v>608</v>
      </c>
      <c r="D563" s="750" t="s">
        <v>609</v>
      </c>
      <c r="E563" s="751">
        <v>50113001</v>
      </c>
      <c r="F563" s="750" t="s">
        <v>628</v>
      </c>
      <c r="G563" s="749" t="s">
        <v>629</v>
      </c>
      <c r="H563" s="749">
        <v>100616</v>
      </c>
      <c r="I563" s="749">
        <v>616</v>
      </c>
      <c r="J563" s="749" t="s">
        <v>1547</v>
      </c>
      <c r="K563" s="749" t="s">
        <v>1549</v>
      </c>
      <c r="L563" s="752">
        <v>103.13000000000001</v>
      </c>
      <c r="M563" s="752">
        <v>7</v>
      </c>
      <c r="N563" s="753">
        <v>721.91000000000008</v>
      </c>
    </row>
    <row r="564" spans="1:14" ht="14.45" customHeight="1" x14ac:dyDescent="0.2">
      <c r="A564" s="747" t="s">
        <v>592</v>
      </c>
      <c r="B564" s="748" t="s">
        <v>593</v>
      </c>
      <c r="C564" s="749" t="s">
        <v>608</v>
      </c>
      <c r="D564" s="750" t="s">
        <v>609</v>
      </c>
      <c r="E564" s="751">
        <v>50113001</v>
      </c>
      <c r="F564" s="750" t="s">
        <v>628</v>
      </c>
      <c r="G564" s="749" t="s">
        <v>629</v>
      </c>
      <c r="H564" s="749">
        <v>149541</v>
      </c>
      <c r="I564" s="749">
        <v>52220</v>
      </c>
      <c r="J564" s="749" t="s">
        <v>1550</v>
      </c>
      <c r="K564" s="749" t="s">
        <v>1551</v>
      </c>
      <c r="L564" s="752">
        <v>741.33</v>
      </c>
      <c r="M564" s="752">
        <v>1</v>
      </c>
      <c r="N564" s="753">
        <v>741.33</v>
      </c>
    </row>
    <row r="565" spans="1:14" ht="14.45" customHeight="1" x14ac:dyDescent="0.2">
      <c r="A565" s="747" t="s">
        <v>592</v>
      </c>
      <c r="B565" s="748" t="s">
        <v>593</v>
      </c>
      <c r="C565" s="749" t="s">
        <v>608</v>
      </c>
      <c r="D565" s="750" t="s">
        <v>609</v>
      </c>
      <c r="E565" s="751">
        <v>50113001</v>
      </c>
      <c r="F565" s="750" t="s">
        <v>628</v>
      </c>
      <c r="G565" s="749" t="s">
        <v>629</v>
      </c>
      <c r="H565" s="749">
        <v>184367</v>
      </c>
      <c r="I565" s="749">
        <v>84367</v>
      </c>
      <c r="J565" s="749" t="s">
        <v>1552</v>
      </c>
      <c r="K565" s="749" t="s">
        <v>1553</v>
      </c>
      <c r="L565" s="752">
        <v>1187.9899999999998</v>
      </c>
      <c r="M565" s="752">
        <v>1</v>
      </c>
      <c r="N565" s="753">
        <v>1187.9899999999998</v>
      </c>
    </row>
    <row r="566" spans="1:14" ht="14.45" customHeight="1" x14ac:dyDescent="0.2">
      <c r="A566" s="747" t="s">
        <v>592</v>
      </c>
      <c r="B566" s="748" t="s">
        <v>593</v>
      </c>
      <c r="C566" s="749" t="s">
        <v>608</v>
      </c>
      <c r="D566" s="750" t="s">
        <v>609</v>
      </c>
      <c r="E566" s="751">
        <v>50113001</v>
      </c>
      <c r="F566" s="750" t="s">
        <v>628</v>
      </c>
      <c r="G566" s="749" t="s">
        <v>629</v>
      </c>
      <c r="H566" s="749">
        <v>848632</v>
      </c>
      <c r="I566" s="749">
        <v>125315</v>
      </c>
      <c r="J566" s="749" t="s">
        <v>1554</v>
      </c>
      <c r="K566" s="749" t="s">
        <v>1555</v>
      </c>
      <c r="L566" s="752">
        <v>58.160833333333336</v>
      </c>
      <c r="M566" s="752">
        <v>12</v>
      </c>
      <c r="N566" s="753">
        <v>697.93000000000006</v>
      </c>
    </row>
    <row r="567" spans="1:14" ht="14.45" customHeight="1" x14ac:dyDescent="0.2">
      <c r="A567" s="747" t="s">
        <v>592</v>
      </c>
      <c r="B567" s="748" t="s">
        <v>593</v>
      </c>
      <c r="C567" s="749" t="s">
        <v>608</v>
      </c>
      <c r="D567" s="750" t="s">
        <v>609</v>
      </c>
      <c r="E567" s="751">
        <v>50113001</v>
      </c>
      <c r="F567" s="750" t="s">
        <v>628</v>
      </c>
      <c r="G567" s="749" t="s">
        <v>629</v>
      </c>
      <c r="H567" s="749">
        <v>148578</v>
      </c>
      <c r="I567" s="749">
        <v>48578</v>
      </c>
      <c r="J567" s="749" t="s">
        <v>1554</v>
      </c>
      <c r="K567" s="749" t="s">
        <v>1556</v>
      </c>
      <c r="L567" s="752">
        <v>59.686</v>
      </c>
      <c r="M567" s="752">
        <v>10</v>
      </c>
      <c r="N567" s="753">
        <v>596.86</v>
      </c>
    </row>
    <row r="568" spans="1:14" ht="14.45" customHeight="1" x14ac:dyDescent="0.2">
      <c r="A568" s="747" t="s">
        <v>592</v>
      </c>
      <c r="B568" s="748" t="s">
        <v>593</v>
      </c>
      <c r="C568" s="749" t="s">
        <v>608</v>
      </c>
      <c r="D568" s="750" t="s">
        <v>609</v>
      </c>
      <c r="E568" s="751">
        <v>50113001</v>
      </c>
      <c r="F568" s="750" t="s">
        <v>628</v>
      </c>
      <c r="G568" s="749" t="s">
        <v>629</v>
      </c>
      <c r="H568" s="749">
        <v>101845</v>
      </c>
      <c r="I568" s="749">
        <v>1845</v>
      </c>
      <c r="J568" s="749" t="s">
        <v>1557</v>
      </c>
      <c r="K568" s="749" t="s">
        <v>1558</v>
      </c>
      <c r="L568" s="752">
        <v>75.093333333333348</v>
      </c>
      <c r="M568" s="752">
        <v>3</v>
      </c>
      <c r="N568" s="753">
        <v>225.28000000000003</v>
      </c>
    </row>
    <row r="569" spans="1:14" ht="14.45" customHeight="1" x14ac:dyDescent="0.2">
      <c r="A569" s="747" t="s">
        <v>592</v>
      </c>
      <c r="B569" s="748" t="s">
        <v>593</v>
      </c>
      <c r="C569" s="749" t="s">
        <v>608</v>
      </c>
      <c r="D569" s="750" t="s">
        <v>609</v>
      </c>
      <c r="E569" s="751">
        <v>50113001</v>
      </c>
      <c r="F569" s="750" t="s">
        <v>628</v>
      </c>
      <c r="G569" s="749" t="s">
        <v>629</v>
      </c>
      <c r="H569" s="749">
        <v>109844</v>
      </c>
      <c r="I569" s="749">
        <v>9844</v>
      </c>
      <c r="J569" s="749" t="s">
        <v>1559</v>
      </c>
      <c r="K569" s="749" t="s">
        <v>1560</v>
      </c>
      <c r="L569" s="752">
        <v>73.075000000000003</v>
      </c>
      <c r="M569" s="752">
        <v>2</v>
      </c>
      <c r="N569" s="753">
        <v>146.15</v>
      </c>
    </row>
    <row r="570" spans="1:14" ht="14.45" customHeight="1" x14ac:dyDescent="0.2">
      <c r="A570" s="747" t="s">
        <v>592</v>
      </c>
      <c r="B570" s="748" t="s">
        <v>593</v>
      </c>
      <c r="C570" s="749" t="s">
        <v>608</v>
      </c>
      <c r="D570" s="750" t="s">
        <v>609</v>
      </c>
      <c r="E570" s="751">
        <v>50113001</v>
      </c>
      <c r="F570" s="750" t="s">
        <v>628</v>
      </c>
      <c r="G570" s="749" t="s">
        <v>629</v>
      </c>
      <c r="H570" s="749">
        <v>191836</v>
      </c>
      <c r="I570" s="749">
        <v>91836</v>
      </c>
      <c r="J570" s="749" t="s">
        <v>1559</v>
      </c>
      <c r="K570" s="749" t="s">
        <v>1561</v>
      </c>
      <c r="L570" s="752">
        <v>44.533055555555556</v>
      </c>
      <c r="M570" s="752">
        <v>36</v>
      </c>
      <c r="N570" s="753">
        <v>1603.19</v>
      </c>
    </row>
    <row r="571" spans="1:14" ht="14.45" customHeight="1" x14ac:dyDescent="0.2">
      <c r="A571" s="747" t="s">
        <v>592</v>
      </c>
      <c r="B571" s="748" t="s">
        <v>593</v>
      </c>
      <c r="C571" s="749" t="s">
        <v>608</v>
      </c>
      <c r="D571" s="750" t="s">
        <v>609</v>
      </c>
      <c r="E571" s="751">
        <v>50113001</v>
      </c>
      <c r="F571" s="750" t="s">
        <v>628</v>
      </c>
      <c r="G571" s="749" t="s">
        <v>629</v>
      </c>
      <c r="H571" s="749">
        <v>109847</v>
      </c>
      <c r="I571" s="749">
        <v>9847</v>
      </c>
      <c r="J571" s="749" t="s">
        <v>1559</v>
      </c>
      <c r="K571" s="749" t="s">
        <v>1562</v>
      </c>
      <c r="L571" s="752">
        <v>41.043333333333329</v>
      </c>
      <c r="M571" s="752">
        <v>6</v>
      </c>
      <c r="N571" s="753">
        <v>246.26</v>
      </c>
    </row>
    <row r="572" spans="1:14" ht="14.45" customHeight="1" x14ac:dyDescent="0.2">
      <c r="A572" s="747" t="s">
        <v>592</v>
      </c>
      <c r="B572" s="748" t="s">
        <v>593</v>
      </c>
      <c r="C572" s="749" t="s">
        <v>608</v>
      </c>
      <c r="D572" s="750" t="s">
        <v>609</v>
      </c>
      <c r="E572" s="751">
        <v>50113001</v>
      </c>
      <c r="F572" s="750" t="s">
        <v>628</v>
      </c>
      <c r="G572" s="749" t="s">
        <v>629</v>
      </c>
      <c r="H572" s="749">
        <v>168447</v>
      </c>
      <c r="I572" s="749">
        <v>168447</v>
      </c>
      <c r="J572" s="749" t="s">
        <v>1563</v>
      </c>
      <c r="K572" s="749" t="s">
        <v>825</v>
      </c>
      <c r="L572" s="752">
        <v>748.35</v>
      </c>
      <c r="M572" s="752">
        <v>3</v>
      </c>
      <c r="N572" s="753">
        <v>2245.0500000000002</v>
      </c>
    </row>
    <row r="573" spans="1:14" ht="14.45" customHeight="1" x14ac:dyDescent="0.2">
      <c r="A573" s="747" t="s">
        <v>592</v>
      </c>
      <c r="B573" s="748" t="s">
        <v>593</v>
      </c>
      <c r="C573" s="749" t="s">
        <v>608</v>
      </c>
      <c r="D573" s="750" t="s">
        <v>609</v>
      </c>
      <c r="E573" s="751">
        <v>50113001</v>
      </c>
      <c r="F573" s="750" t="s">
        <v>628</v>
      </c>
      <c r="G573" s="749" t="s">
        <v>629</v>
      </c>
      <c r="H573" s="749">
        <v>132086</v>
      </c>
      <c r="I573" s="749">
        <v>32086</v>
      </c>
      <c r="J573" s="749" t="s">
        <v>1564</v>
      </c>
      <c r="K573" s="749" t="s">
        <v>1565</v>
      </c>
      <c r="L573" s="752">
        <v>19.339999999999996</v>
      </c>
      <c r="M573" s="752">
        <v>1</v>
      </c>
      <c r="N573" s="753">
        <v>19.339999999999996</v>
      </c>
    </row>
    <row r="574" spans="1:14" ht="14.45" customHeight="1" x14ac:dyDescent="0.2">
      <c r="A574" s="747" t="s">
        <v>592</v>
      </c>
      <c r="B574" s="748" t="s">
        <v>593</v>
      </c>
      <c r="C574" s="749" t="s">
        <v>608</v>
      </c>
      <c r="D574" s="750" t="s">
        <v>609</v>
      </c>
      <c r="E574" s="751">
        <v>50113001</v>
      </c>
      <c r="F574" s="750" t="s">
        <v>628</v>
      </c>
      <c r="G574" s="749" t="s">
        <v>629</v>
      </c>
      <c r="H574" s="749">
        <v>207966</v>
      </c>
      <c r="I574" s="749">
        <v>207966</v>
      </c>
      <c r="J574" s="749" t="s">
        <v>1564</v>
      </c>
      <c r="K574" s="749" t="s">
        <v>1565</v>
      </c>
      <c r="L574" s="752">
        <v>19.250000000000004</v>
      </c>
      <c r="M574" s="752">
        <v>4</v>
      </c>
      <c r="N574" s="753">
        <v>77.000000000000014</v>
      </c>
    </row>
    <row r="575" spans="1:14" ht="14.45" customHeight="1" x14ac:dyDescent="0.2">
      <c r="A575" s="747" t="s">
        <v>592</v>
      </c>
      <c r="B575" s="748" t="s">
        <v>593</v>
      </c>
      <c r="C575" s="749" t="s">
        <v>608</v>
      </c>
      <c r="D575" s="750" t="s">
        <v>609</v>
      </c>
      <c r="E575" s="751">
        <v>50113001</v>
      </c>
      <c r="F575" s="750" t="s">
        <v>628</v>
      </c>
      <c r="G575" s="749" t="s">
        <v>629</v>
      </c>
      <c r="H575" s="749">
        <v>132090</v>
      </c>
      <c r="I575" s="749">
        <v>32090</v>
      </c>
      <c r="J575" s="749" t="s">
        <v>1566</v>
      </c>
      <c r="K575" s="749" t="s">
        <v>1567</v>
      </c>
      <c r="L575" s="752">
        <v>27.35</v>
      </c>
      <c r="M575" s="752">
        <v>2</v>
      </c>
      <c r="N575" s="753">
        <v>54.7</v>
      </c>
    </row>
    <row r="576" spans="1:14" ht="14.45" customHeight="1" x14ac:dyDescent="0.2">
      <c r="A576" s="747" t="s">
        <v>592</v>
      </c>
      <c r="B576" s="748" t="s">
        <v>593</v>
      </c>
      <c r="C576" s="749" t="s">
        <v>608</v>
      </c>
      <c r="D576" s="750" t="s">
        <v>609</v>
      </c>
      <c r="E576" s="751">
        <v>50113001</v>
      </c>
      <c r="F576" s="750" t="s">
        <v>628</v>
      </c>
      <c r="G576" s="749" t="s">
        <v>629</v>
      </c>
      <c r="H576" s="749">
        <v>159671</v>
      </c>
      <c r="I576" s="749">
        <v>59671</v>
      </c>
      <c r="J576" s="749" t="s">
        <v>1568</v>
      </c>
      <c r="K576" s="749" t="s">
        <v>1569</v>
      </c>
      <c r="L576" s="752">
        <v>19.579999999999995</v>
      </c>
      <c r="M576" s="752">
        <v>2</v>
      </c>
      <c r="N576" s="753">
        <v>39.159999999999989</v>
      </c>
    </row>
    <row r="577" spans="1:14" ht="14.45" customHeight="1" x14ac:dyDescent="0.2">
      <c r="A577" s="747" t="s">
        <v>592</v>
      </c>
      <c r="B577" s="748" t="s">
        <v>593</v>
      </c>
      <c r="C577" s="749" t="s">
        <v>608</v>
      </c>
      <c r="D577" s="750" t="s">
        <v>609</v>
      </c>
      <c r="E577" s="751">
        <v>50113001</v>
      </c>
      <c r="F577" s="750" t="s">
        <v>628</v>
      </c>
      <c r="G577" s="749" t="s">
        <v>629</v>
      </c>
      <c r="H577" s="749">
        <v>230438</v>
      </c>
      <c r="I577" s="749">
        <v>230438</v>
      </c>
      <c r="J577" s="749" t="s">
        <v>1568</v>
      </c>
      <c r="K577" s="749" t="s">
        <v>1570</v>
      </c>
      <c r="L577" s="752">
        <v>71.819999999999993</v>
      </c>
      <c r="M577" s="752">
        <v>2</v>
      </c>
      <c r="N577" s="753">
        <v>143.63999999999999</v>
      </c>
    </row>
    <row r="578" spans="1:14" ht="14.45" customHeight="1" x14ac:dyDescent="0.2">
      <c r="A578" s="747" t="s">
        <v>592</v>
      </c>
      <c r="B578" s="748" t="s">
        <v>593</v>
      </c>
      <c r="C578" s="749" t="s">
        <v>608</v>
      </c>
      <c r="D578" s="750" t="s">
        <v>609</v>
      </c>
      <c r="E578" s="751">
        <v>50113001</v>
      </c>
      <c r="F578" s="750" t="s">
        <v>628</v>
      </c>
      <c r="G578" s="749" t="s">
        <v>629</v>
      </c>
      <c r="H578" s="749">
        <v>159672</v>
      </c>
      <c r="I578" s="749">
        <v>59672</v>
      </c>
      <c r="J578" s="749" t="s">
        <v>1568</v>
      </c>
      <c r="K578" s="749" t="s">
        <v>1571</v>
      </c>
      <c r="L578" s="752">
        <v>47.069999999999993</v>
      </c>
      <c r="M578" s="752">
        <v>2</v>
      </c>
      <c r="N578" s="753">
        <v>94.139999999999986</v>
      </c>
    </row>
    <row r="579" spans="1:14" ht="14.45" customHeight="1" x14ac:dyDescent="0.2">
      <c r="A579" s="747" t="s">
        <v>592</v>
      </c>
      <c r="B579" s="748" t="s">
        <v>593</v>
      </c>
      <c r="C579" s="749" t="s">
        <v>608</v>
      </c>
      <c r="D579" s="750" t="s">
        <v>609</v>
      </c>
      <c r="E579" s="751">
        <v>50113001</v>
      </c>
      <c r="F579" s="750" t="s">
        <v>628</v>
      </c>
      <c r="G579" s="749" t="s">
        <v>629</v>
      </c>
      <c r="H579" s="749">
        <v>201133</v>
      </c>
      <c r="I579" s="749">
        <v>201133</v>
      </c>
      <c r="J579" s="749" t="s">
        <v>1572</v>
      </c>
      <c r="K579" s="749" t="s">
        <v>1573</v>
      </c>
      <c r="L579" s="752">
        <v>225.51</v>
      </c>
      <c r="M579" s="752">
        <v>1</v>
      </c>
      <c r="N579" s="753">
        <v>225.51</v>
      </c>
    </row>
    <row r="580" spans="1:14" ht="14.45" customHeight="1" x14ac:dyDescent="0.2">
      <c r="A580" s="747" t="s">
        <v>592</v>
      </c>
      <c r="B580" s="748" t="s">
        <v>593</v>
      </c>
      <c r="C580" s="749" t="s">
        <v>608</v>
      </c>
      <c r="D580" s="750" t="s">
        <v>609</v>
      </c>
      <c r="E580" s="751">
        <v>50113001</v>
      </c>
      <c r="F580" s="750" t="s">
        <v>628</v>
      </c>
      <c r="G580" s="749" t="s">
        <v>629</v>
      </c>
      <c r="H580" s="749">
        <v>201131</v>
      </c>
      <c r="I580" s="749">
        <v>201131</v>
      </c>
      <c r="J580" s="749" t="s">
        <v>1574</v>
      </c>
      <c r="K580" s="749" t="s">
        <v>1575</v>
      </c>
      <c r="L580" s="752">
        <v>23.305</v>
      </c>
      <c r="M580" s="752">
        <v>2</v>
      </c>
      <c r="N580" s="753">
        <v>46.61</v>
      </c>
    </row>
    <row r="581" spans="1:14" ht="14.45" customHeight="1" x14ac:dyDescent="0.2">
      <c r="A581" s="747" t="s">
        <v>592</v>
      </c>
      <c r="B581" s="748" t="s">
        <v>593</v>
      </c>
      <c r="C581" s="749" t="s">
        <v>608</v>
      </c>
      <c r="D581" s="750" t="s">
        <v>609</v>
      </c>
      <c r="E581" s="751">
        <v>50113001</v>
      </c>
      <c r="F581" s="750" t="s">
        <v>628</v>
      </c>
      <c r="G581" s="749" t="s">
        <v>629</v>
      </c>
      <c r="H581" s="749">
        <v>201137</v>
      </c>
      <c r="I581" s="749">
        <v>201137</v>
      </c>
      <c r="J581" s="749" t="s">
        <v>1576</v>
      </c>
      <c r="K581" s="749" t="s">
        <v>1577</v>
      </c>
      <c r="L581" s="752">
        <v>23.306363636363631</v>
      </c>
      <c r="M581" s="752">
        <v>11</v>
      </c>
      <c r="N581" s="753">
        <v>256.36999999999995</v>
      </c>
    </row>
    <row r="582" spans="1:14" ht="14.45" customHeight="1" x14ac:dyDescent="0.2">
      <c r="A582" s="747" t="s">
        <v>592</v>
      </c>
      <c r="B582" s="748" t="s">
        <v>593</v>
      </c>
      <c r="C582" s="749" t="s">
        <v>608</v>
      </c>
      <c r="D582" s="750" t="s">
        <v>609</v>
      </c>
      <c r="E582" s="751">
        <v>50113001</v>
      </c>
      <c r="F582" s="750" t="s">
        <v>628</v>
      </c>
      <c r="G582" s="749" t="s">
        <v>629</v>
      </c>
      <c r="H582" s="749">
        <v>216865</v>
      </c>
      <c r="I582" s="749">
        <v>216865</v>
      </c>
      <c r="J582" s="749" t="s">
        <v>1578</v>
      </c>
      <c r="K582" s="749" t="s">
        <v>1579</v>
      </c>
      <c r="L582" s="752">
        <v>55.14</v>
      </c>
      <c r="M582" s="752">
        <v>1</v>
      </c>
      <c r="N582" s="753">
        <v>55.14</v>
      </c>
    </row>
    <row r="583" spans="1:14" ht="14.45" customHeight="1" x14ac:dyDescent="0.2">
      <c r="A583" s="747" t="s">
        <v>592</v>
      </c>
      <c r="B583" s="748" t="s">
        <v>593</v>
      </c>
      <c r="C583" s="749" t="s">
        <v>608</v>
      </c>
      <c r="D583" s="750" t="s">
        <v>609</v>
      </c>
      <c r="E583" s="751">
        <v>50113001</v>
      </c>
      <c r="F583" s="750" t="s">
        <v>628</v>
      </c>
      <c r="G583" s="749" t="s">
        <v>629</v>
      </c>
      <c r="H583" s="749">
        <v>216873</v>
      </c>
      <c r="I583" s="749">
        <v>216873</v>
      </c>
      <c r="J583" s="749" t="s">
        <v>1580</v>
      </c>
      <c r="K583" s="749" t="s">
        <v>1581</v>
      </c>
      <c r="L583" s="752">
        <v>193.215</v>
      </c>
      <c r="M583" s="752">
        <v>2</v>
      </c>
      <c r="N583" s="753">
        <v>386.43</v>
      </c>
    </row>
    <row r="584" spans="1:14" ht="14.45" customHeight="1" x14ac:dyDescent="0.2">
      <c r="A584" s="747" t="s">
        <v>592</v>
      </c>
      <c r="B584" s="748" t="s">
        <v>593</v>
      </c>
      <c r="C584" s="749" t="s">
        <v>608</v>
      </c>
      <c r="D584" s="750" t="s">
        <v>609</v>
      </c>
      <c r="E584" s="751">
        <v>50113001</v>
      </c>
      <c r="F584" s="750" t="s">
        <v>628</v>
      </c>
      <c r="G584" s="749" t="s">
        <v>655</v>
      </c>
      <c r="H584" s="749">
        <v>142755</v>
      </c>
      <c r="I584" s="749">
        <v>42755</v>
      </c>
      <c r="J584" s="749" t="s">
        <v>1582</v>
      </c>
      <c r="K584" s="749" t="s">
        <v>1583</v>
      </c>
      <c r="L584" s="752">
        <v>590.78999999999985</v>
      </c>
      <c r="M584" s="752">
        <v>1</v>
      </c>
      <c r="N584" s="753">
        <v>590.78999999999985</v>
      </c>
    </row>
    <row r="585" spans="1:14" ht="14.45" customHeight="1" x14ac:dyDescent="0.2">
      <c r="A585" s="747" t="s">
        <v>592</v>
      </c>
      <c r="B585" s="748" t="s">
        <v>593</v>
      </c>
      <c r="C585" s="749" t="s">
        <v>608</v>
      </c>
      <c r="D585" s="750" t="s">
        <v>609</v>
      </c>
      <c r="E585" s="751">
        <v>50113001</v>
      </c>
      <c r="F585" s="750" t="s">
        <v>628</v>
      </c>
      <c r="G585" s="749" t="s">
        <v>655</v>
      </c>
      <c r="H585" s="749">
        <v>142758</v>
      </c>
      <c r="I585" s="749">
        <v>42758</v>
      </c>
      <c r="J585" s="749" t="s">
        <v>1584</v>
      </c>
      <c r="K585" s="749" t="s">
        <v>1585</v>
      </c>
      <c r="L585" s="752">
        <v>911.25</v>
      </c>
      <c r="M585" s="752">
        <v>3</v>
      </c>
      <c r="N585" s="753">
        <v>2733.75</v>
      </c>
    </row>
    <row r="586" spans="1:14" ht="14.45" customHeight="1" x14ac:dyDescent="0.2">
      <c r="A586" s="747" t="s">
        <v>592</v>
      </c>
      <c r="B586" s="748" t="s">
        <v>593</v>
      </c>
      <c r="C586" s="749" t="s">
        <v>608</v>
      </c>
      <c r="D586" s="750" t="s">
        <v>609</v>
      </c>
      <c r="E586" s="751">
        <v>50113001</v>
      </c>
      <c r="F586" s="750" t="s">
        <v>628</v>
      </c>
      <c r="G586" s="749" t="s">
        <v>629</v>
      </c>
      <c r="H586" s="749">
        <v>126803</v>
      </c>
      <c r="I586" s="749">
        <v>26803</v>
      </c>
      <c r="J586" s="749" t="s">
        <v>1586</v>
      </c>
      <c r="K586" s="749" t="s">
        <v>1587</v>
      </c>
      <c r="L586" s="752">
        <v>280.95999999999998</v>
      </c>
      <c r="M586" s="752">
        <v>1</v>
      </c>
      <c r="N586" s="753">
        <v>280.95999999999998</v>
      </c>
    </row>
    <row r="587" spans="1:14" ht="14.45" customHeight="1" x14ac:dyDescent="0.2">
      <c r="A587" s="747" t="s">
        <v>592</v>
      </c>
      <c r="B587" s="748" t="s">
        <v>593</v>
      </c>
      <c r="C587" s="749" t="s">
        <v>608</v>
      </c>
      <c r="D587" s="750" t="s">
        <v>609</v>
      </c>
      <c r="E587" s="751">
        <v>50113001</v>
      </c>
      <c r="F587" s="750" t="s">
        <v>628</v>
      </c>
      <c r="G587" s="749" t="s">
        <v>629</v>
      </c>
      <c r="H587" s="749">
        <v>222382</v>
      </c>
      <c r="I587" s="749">
        <v>222382</v>
      </c>
      <c r="J587" s="749" t="s">
        <v>1588</v>
      </c>
      <c r="K587" s="749" t="s">
        <v>1589</v>
      </c>
      <c r="L587" s="752">
        <v>1343.7800000000002</v>
      </c>
      <c r="M587" s="752">
        <v>1</v>
      </c>
      <c r="N587" s="753">
        <v>1343.7800000000002</v>
      </c>
    </row>
    <row r="588" spans="1:14" ht="14.45" customHeight="1" x14ac:dyDescent="0.2">
      <c r="A588" s="747" t="s">
        <v>592</v>
      </c>
      <c r="B588" s="748" t="s">
        <v>593</v>
      </c>
      <c r="C588" s="749" t="s">
        <v>608</v>
      </c>
      <c r="D588" s="750" t="s">
        <v>609</v>
      </c>
      <c r="E588" s="751">
        <v>50113001</v>
      </c>
      <c r="F588" s="750" t="s">
        <v>628</v>
      </c>
      <c r="G588" s="749" t="s">
        <v>629</v>
      </c>
      <c r="H588" s="749">
        <v>190960</v>
      </c>
      <c r="I588" s="749">
        <v>190960</v>
      </c>
      <c r="J588" s="749" t="s">
        <v>1590</v>
      </c>
      <c r="K588" s="749" t="s">
        <v>802</v>
      </c>
      <c r="L588" s="752">
        <v>365.64</v>
      </c>
      <c r="M588" s="752">
        <v>2</v>
      </c>
      <c r="N588" s="753">
        <v>731.28</v>
      </c>
    </row>
    <row r="589" spans="1:14" ht="14.45" customHeight="1" x14ac:dyDescent="0.2">
      <c r="A589" s="747" t="s">
        <v>592</v>
      </c>
      <c r="B589" s="748" t="s">
        <v>593</v>
      </c>
      <c r="C589" s="749" t="s">
        <v>608</v>
      </c>
      <c r="D589" s="750" t="s">
        <v>609</v>
      </c>
      <c r="E589" s="751">
        <v>50113001</v>
      </c>
      <c r="F589" s="750" t="s">
        <v>628</v>
      </c>
      <c r="G589" s="749" t="s">
        <v>629</v>
      </c>
      <c r="H589" s="749">
        <v>190958</v>
      </c>
      <c r="I589" s="749">
        <v>190958</v>
      </c>
      <c r="J589" s="749" t="s">
        <v>1590</v>
      </c>
      <c r="K589" s="749" t="s">
        <v>923</v>
      </c>
      <c r="L589" s="752">
        <v>140.72000000000003</v>
      </c>
      <c r="M589" s="752">
        <v>19</v>
      </c>
      <c r="N589" s="753">
        <v>2673.6800000000003</v>
      </c>
    </row>
    <row r="590" spans="1:14" ht="14.45" customHeight="1" x14ac:dyDescent="0.2">
      <c r="A590" s="747" t="s">
        <v>592</v>
      </c>
      <c r="B590" s="748" t="s">
        <v>593</v>
      </c>
      <c r="C590" s="749" t="s">
        <v>608</v>
      </c>
      <c r="D590" s="750" t="s">
        <v>609</v>
      </c>
      <c r="E590" s="751">
        <v>50113001</v>
      </c>
      <c r="F590" s="750" t="s">
        <v>628</v>
      </c>
      <c r="G590" s="749" t="s">
        <v>655</v>
      </c>
      <c r="H590" s="749">
        <v>56972</v>
      </c>
      <c r="I590" s="749">
        <v>56972</v>
      </c>
      <c r="J590" s="749" t="s">
        <v>1591</v>
      </c>
      <c r="K590" s="749" t="s">
        <v>1592</v>
      </c>
      <c r="L590" s="752">
        <v>14.765454545454544</v>
      </c>
      <c r="M590" s="752">
        <v>11</v>
      </c>
      <c r="N590" s="753">
        <v>162.41999999999999</v>
      </c>
    </row>
    <row r="591" spans="1:14" ht="14.45" customHeight="1" x14ac:dyDescent="0.2">
      <c r="A591" s="747" t="s">
        <v>592</v>
      </c>
      <c r="B591" s="748" t="s">
        <v>593</v>
      </c>
      <c r="C591" s="749" t="s">
        <v>608</v>
      </c>
      <c r="D591" s="750" t="s">
        <v>609</v>
      </c>
      <c r="E591" s="751">
        <v>50113001</v>
      </c>
      <c r="F591" s="750" t="s">
        <v>628</v>
      </c>
      <c r="G591" s="749" t="s">
        <v>655</v>
      </c>
      <c r="H591" s="749">
        <v>115864</v>
      </c>
      <c r="I591" s="749">
        <v>15864</v>
      </c>
      <c r="J591" s="749" t="s">
        <v>1593</v>
      </c>
      <c r="K591" s="749" t="s">
        <v>658</v>
      </c>
      <c r="L591" s="752">
        <v>60.29</v>
      </c>
      <c r="M591" s="752">
        <v>1</v>
      </c>
      <c r="N591" s="753">
        <v>60.29</v>
      </c>
    </row>
    <row r="592" spans="1:14" ht="14.45" customHeight="1" x14ac:dyDescent="0.2">
      <c r="A592" s="747" t="s">
        <v>592</v>
      </c>
      <c r="B592" s="748" t="s">
        <v>593</v>
      </c>
      <c r="C592" s="749" t="s">
        <v>608</v>
      </c>
      <c r="D592" s="750" t="s">
        <v>609</v>
      </c>
      <c r="E592" s="751">
        <v>50113001</v>
      </c>
      <c r="F592" s="750" t="s">
        <v>628</v>
      </c>
      <c r="G592" s="749" t="s">
        <v>655</v>
      </c>
      <c r="H592" s="749">
        <v>56976</v>
      </c>
      <c r="I592" s="749">
        <v>56976</v>
      </c>
      <c r="J592" s="749" t="s">
        <v>1594</v>
      </c>
      <c r="K592" s="749" t="s">
        <v>1595</v>
      </c>
      <c r="L592" s="752">
        <v>11.838571428571429</v>
      </c>
      <c r="M592" s="752">
        <v>7</v>
      </c>
      <c r="N592" s="753">
        <v>82.87</v>
      </c>
    </row>
    <row r="593" spans="1:14" ht="14.45" customHeight="1" x14ac:dyDescent="0.2">
      <c r="A593" s="747" t="s">
        <v>592</v>
      </c>
      <c r="B593" s="748" t="s">
        <v>593</v>
      </c>
      <c r="C593" s="749" t="s">
        <v>608</v>
      </c>
      <c r="D593" s="750" t="s">
        <v>609</v>
      </c>
      <c r="E593" s="751">
        <v>50113001</v>
      </c>
      <c r="F593" s="750" t="s">
        <v>628</v>
      </c>
      <c r="G593" s="749" t="s">
        <v>629</v>
      </c>
      <c r="H593" s="749">
        <v>154094</v>
      </c>
      <c r="I593" s="749">
        <v>54094</v>
      </c>
      <c r="J593" s="749" t="s">
        <v>1596</v>
      </c>
      <c r="K593" s="749" t="s">
        <v>1597</v>
      </c>
      <c r="L593" s="752">
        <v>111.28666666666668</v>
      </c>
      <c r="M593" s="752">
        <v>3</v>
      </c>
      <c r="N593" s="753">
        <v>333.86</v>
      </c>
    </row>
    <row r="594" spans="1:14" ht="14.45" customHeight="1" x14ac:dyDescent="0.2">
      <c r="A594" s="747" t="s">
        <v>592</v>
      </c>
      <c r="B594" s="748" t="s">
        <v>593</v>
      </c>
      <c r="C594" s="749" t="s">
        <v>608</v>
      </c>
      <c r="D594" s="750" t="s">
        <v>609</v>
      </c>
      <c r="E594" s="751">
        <v>50113001</v>
      </c>
      <c r="F594" s="750" t="s">
        <v>628</v>
      </c>
      <c r="G594" s="749" t="s">
        <v>655</v>
      </c>
      <c r="H594" s="749">
        <v>138854</v>
      </c>
      <c r="I594" s="749">
        <v>138854</v>
      </c>
      <c r="J594" s="749" t="s">
        <v>1598</v>
      </c>
      <c r="K594" s="749" t="s">
        <v>1599</v>
      </c>
      <c r="L594" s="752">
        <v>422.8300000000001</v>
      </c>
      <c r="M594" s="752">
        <v>1</v>
      </c>
      <c r="N594" s="753">
        <v>422.8300000000001</v>
      </c>
    </row>
    <row r="595" spans="1:14" ht="14.45" customHeight="1" x14ac:dyDescent="0.2">
      <c r="A595" s="747" t="s">
        <v>592</v>
      </c>
      <c r="B595" s="748" t="s">
        <v>593</v>
      </c>
      <c r="C595" s="749" t="s">
        <v>608</v>
      </c>
      <c r="D595" s="750" t="s">
        <v>609</v>
      </c>
      <c r="E595" s="751">
        <v>50113001</v>
      </c>
      <c r="F595" s="750" t="s">
        <v>628</v>
      </c>
      <c r="G595" s="749" t="s">
        <v>655</v>
      </c>
      <c r="H595" s="749">
        <v>174700</v>
      </c>
      <c r="I595" s="749">
        <v>174700</v>
      </c>
      <c r="J595" s="749" t="s">
        <v>1600</v>
      </c>
      <c r="K595" s="749" t="s">
        <v>1601</v>
      </c>
      <c r="L595" s="752">
        <v>724.03000000000009</v>
      </c>
      <c r="M595" s="752">
        <v>3</v>
      </c>
      <c r="N595" s="753">
        <v>2172.09</v>
      </c>
    </row>
    <row r="596" spans="1:14" ht="14.45" customHeight="1" x14ac:dyDescent="0.2">
      <c r="A596" s="747" t="s">
        <v>592</v>
      </c>
      <c r="B596" s="748" t="s">
        <v>593</v>
      </c>
      <c r="C596" s="749" t="s">
        <v>608</v>
      </c>
      <c r="D596" s="750" t="s">
        <v>609</v>
      </c>
      <c r="E596" s="751">
        <v>50113001</v>
      </c>
      <c r="F596" s="750" t="s">
        <v>628</v>
      </c>
      <c r="G596" s="749" t="s">
        <v>655</v>
      </c>
      <c r="H596" s="749">
        <v>150309</v>
      </c>
      <c r="I596" s="749">
        <v>50309</v>
      </c>
      <c r="J596" s="749" t="s">
        <v>1602</v>
      </c>
      <c r="K596" s="749" t="s">
        <v>1169</v>
      </c>
      <c r="L596" s="752">
        <v>34.669999999999995</v>
      </c>
      <c r="M596" s="752">
        <v>2</v>
      </c>
      <c r="N596" s="753">
        <v>69.339999999999989</v>
      </c>
    </row>
    <row r="597" spans="1:14" ht="14.45" customHeight="1" x14ac:dyDescent="0.2">
      <c r="A597" s="747" t="s">
        <v>592</v>
      </c>
      <c r="B597" s="748" t="s">
        <v>593</v>
      </c>
      <c r="C597" s="749" t="s">
        <v>608</v>
      </c>
      <c r="D597" s="750" t="s">
        <v>609</v>
      </c>
      <c r="E597" s="751">
        <v>50113001</v>
      </c>
      <c r="F597" s="750" t="s">
        <v>628</v>
      </c>
      <c r="G597" s="749" t="s">
        <v>655</v>
      </c>
      <c r="H597" s="749">
        <v>150316</v>
      </c>
      <c r="I597" s="749">
        <v>50316</v>
      </c>
      <c r="J597" s="749" t="s">
        <v>1603</v>
      </c>
      <c r="K597" s="749" t="s">
        <v>654</v>
      </c>
      <c r="L597" s="752">
        <v>69.015000000000015</v>
      </c>
      <c r="M597" s="752">
        <v>8</v>
      </c>
      <c r="N597" s="753">
        <v>552.12000000000012</v>
      </c>
    </row>
    <row r="598" spans="1:14" ht="14.45" customHeight="1" x14ac:dyDescent="0.2">
      <c r="A598" s="747" t="s">
        <v>592</v>
      </c>
      <c r="B598" s="748" t="s">
        <v>593</v>
      </c>
      <c r="C598" s="749" t="s">
        <v>608</v>
      </c>
      <c r="D598" s="750" t="s">
        <v>609</v>
      </c>
      <c r="E598" s="751">
        <v>50113001</v>
      </c>
      <c r="F598" s="750" t="s">
        <v>628</v>
      </c>
      <c r="G598" s="749" t="s">
        <v>629</v>
      </c>
      <c r="H598" s="749">
        <v>102130</v>
      </c>
      <c r="I598" s="749">
        <v>2130</v>
      </c>
      <c r="J598" s="749" t="s">
        <v>1604</v>
      </c>
      <c r="K598" s="749" t="s">
        <v>1605</v>
      </c>
      <c r="L598" s="752">
        <v>155.13000000000002</v>
      </c>
      <c r="M598" s="752">
        <v>1</v>
      </c>
      <c r="N598" s="753">
        <v>155.13000000000002</v>
      </c>
    </row>
    <row r="599" spans="1:14" ht="14.45" customHeight="1" x14ac:dyDescent="0.2">
      <c r="A599" s="747" t="s">
        <v>592</v>
      </c>
      <c r="B599" s="748" t="s">
        <v>593</v>
      </c>
      <c r="C599" s="749" t="s">
        <v>608</v>
      </c>
      <c r="D599" s="750" t="s">
        <v>609</v>
      </c>
      <c r="E599" s="751">
        <v>50113001</v>
      </c>
      <c r="F599" s="750" t="s">
        <v>628</v>
      </c>
      <c r="G599" s="749" t="s">
        <v>629</v>
      </c>
      <c r="H599" s="749">
        <v>845240</v>
      </c>
      <c r="I599" s="749">
        <v>109799</v>
      </c>
      <c r="J599" s="749" t="s">
        <v>1606</v>
      </c>
      <c r="K599" s="749" t="s">
        <v>1261</v>
      </c>
      <c r="L599" s="752">
        <v>81.059999999999988</v>
      </c>
      <c r="M599" s="752">
        <v>1</v>
      </c>
      <c r="N599" s="753">
        <v>81.059999999999988</v>
      </c>
    </row>
    <row r="600" spans="1:14" ht="14.45" customHeight="1" x14ac:dyDescent="0.2">
      <c r="A600" s="747" t="s">
        <v>592</v>
      </c>
      <c r="B600" s="748" t="s">
        <v>593</v>
      </c>
      <c r="C600" s="749" t="s">
        <v>608</v>
      </c>
      <c r="D600" s="750" t="s">
        <v>609</v>
      </c>
      <c r="E600" s="751">
        <v>50113001</v>
      </c>
      <c r="F600" s="750" t="s">
        <v>628</v>
      </c>
      <c r="G600" s="749" t="s">
        <v>629</v>
      </c>
      <c r="H600" s="749">
        <v>105954</v>
      </c>
      <c r="I600" s="749">
        <v>5954</v>
      </c>
      <c r="J600" s="749" t="s">
        <v>1607</v>
      </c>
      <c r="K600" s="749" t="s">
        <v>1608</v>
      </c>
      <c r="L600" s="752">
        <v>3217.4526361338862</v>
      </c>
      <c r="M600" s="752">
        <v>29</v>
      </c>
      <c r="N600" s="753">
        <v>93306.126447882707</v>
      </c>
    </row>
    <row r="601" spans="1:14" ht="14.45" customHeight="1" x14ac:dyDescent="0.2">
      <c r="A601" s="747" t="s">
        <v>592</v>
      </c>
      <c r="B601" s="748" t="s">
        <v>593</v>
      </c>
      <c r="C601" s="749" t="s">
        <v>608</v>
      </c>
      <c r="D601" s="750" t="s">
        <v>609</v>
      </c>
      <c r="E601" s="751">
        <v>50113001</v>
      </c>
      <c r="F601" s="750" t="s">
        <v>628</v>
      </c>
      <c r="G601" s="749" t="s">
        <v>629</v>
      </c>
      <c r="H601" s="749">
        <v>197864</v>
      </c>
      <c r="I601" s="749">
        <v>97864</v>
      </c>
      <c r="J601" s="749" t="s">
        <v>1609</v>
      </c>
      <c r="K601" s="749" t="s">
        <v>1610</v>
      </c>
      <c r="L601" s="752">
        <v>300.31333333333333</v>
      </c>
      <c r="M601" s="752">
        <v>3</v>
      </c>
      <c r="N601" s="753">
        <v>900.93999999999994</v>
      </c>
    </row>
    <row r="602" spans="1:14" ht="14.45" customHeight="1" x14ac:dyDescent="0.2">
      <c r="A602" s="747" t="s">
        <v>592</v>
      </c>
      <c r="B602" s="748" t="s">
        <v>593</v>
      </c>
      <c r="C602" s="749" t="s">
        <v>608</v>
      </c>
      <c r="D602" s="750" t="s">
        <v>609</v>
      </c>
      <c r="E602" s="751">
        <v>50113001</v>
      </c>
      <c r="F602" s="750" t="s">
        <v>628</v>
      </c>
      <c r="G602" s="749" t="s">
        <v>629</v>
      </c>
      <c r="H602" s="749">
        <v>186198</v>
      </c>
      <c r="I602" s="749">
        <v>186198</v>
      </c>
      <c r="J602" s="749" t="s">
        <v>1611</v>
      </c>
      <c r="K602" s="749" t="s">
        <v>1612</v>
      </c>
      <c r="L602" s="752">
        <v>43.743333333333332</v>
      </c>
      <c r="M602" s="752">
        <v>9</v>
      </c>
      <c r="N602" s="753">
        <v>393.69</v>
      </c>
    </row>
    <row r="603" spans="1:14" ht="14.45" customHeight="1" x14ac:dyDescent="0.2">
      <c r="A603" s="747" t="s">
        <v>592</v>
      </c>
      <c r="B603" s="748" t="s">
        <v>593</v>
      </c>
      <c r="C603" s="749" t="s">
        <v>608</v>
      </c>
      <c r="D603" s="750" t="s">
        <v>609</v>
      </c>
      <c r="E603" s="751">
        <v>50113001</v>
      </c>
      <c r="F603" s="750" t="s">
        <v>628</v>
      </c>
      <c r="G603" s="749" t="s">
        <v>629</v>
      </c>
      <c r="H603" s="749">
        <v>849896</v>
      </c>
      <c r="I603" s="749">
        <v>134281</v>
      </c>
      <c r="J603" s="749" t="s">
        <v>1613</v>
      </c>
      <c r="K603" s="749" t="s">
        <v>1614</v>
      </c>
      <c r="L603" s="752">
        <v>137.19999999999999</v>
      </c>
      <c r="M603" s="752">
        <v>1</v>
      </c>
      <c r="N603" s="753">
        <v>137.19999999999999</v>
      </c>
    </row>
    <row r="604" spans="1:14" ht="14.45" customHeight="1" x14ac:dyDescent="0.2">
      <c r="A604" s="747" t="s">
        <v>592</v>
      </c>
      <c r="B604" s="748" t="s">
        <v>593</v>
      </c>
      <c r="C604" s="749" t="s">
        <v>608</v>
      </c>
      <c r="D604" s="750" t="s">
        <v>609</v>
      </c>
      <c r="E604" s="751">
        <v>50113001</v>
      </c>
      <c r="F604" s="750" t="s">
        <v>628</v>
      </c>
      <c r="G604" s="749" t="s">
        <v>655</v>
      </c>
      <c r="H604" s="749">
        <v>214628</v>
      </c>
      <c r="I604" s="749">
        <v>214628</v>
      </c>
      <c r="J604" s="749" t="s">
        <v>1615</v>
      </c>
      <c r="K604" s="749" t="s">
        <v>723</v>
      </c>
      <c r="L604" s="752">
        <v>78.453333333333333</v>
      </c>
      <c r="M604" s="752">
        <v>3</v>
      </c>
      <c r="N604" s="753">
        <v>235.36</v>
      </c>
    </row>
    <row r="605" spans="1:14" ht="14.45" customHeight="1" x14ac:dyDescent="0.2">
      <c r="A605" s="747" t="s">
        <v>592</v>
      </c>
      <c r="B605" s="748" t="s">
        <v>593</v>
      </c>
      <c r="C605" s="749" t="s">
        <v>608</v>
      </c>
      <c r="D605" s="750" t="s">
        <v>609</v>
      </c>
      <c r="E605" s="751">
        <v>50113001</v>
      </c>
      <c r="F605" s="750" t="s">
        <v>628</v>
      </c>
      <c r="G605" s="749" t="s">
        <v>655</v>
      </c>
      <c r="H605" s="749">
        <v>115551</v>
      </c>
      <c r="I605" s="749">
        <v>115551</v>
      </c>
      <c r="J605" s="749" t="s">
        <v>1616</v>
      </c>
      <c r="K605" s="749" t="s">
        <v>1617</v>
      </c>
      <c r="L605" s="752">
        <v>71.13</v>
      </c>
      <c r="M605" s="752">
        <v>2</v>
      </c>
      <c r="N605" s="753">
        <v>142.26</v>
      </c>
    </row>
    <row r="606" spans="1:14" ht="14.45" customHeight="1" x14ac:dyDescent="0.2">
      <c r="A606" s="747" t="s">
        <v>592</v>
      </c>
      <c r="B606" s="748" t="s">
        <v>593</v>
      </c>
      <c r="C606" s="749" t="s">
        <v>608</v>
      </c>
      <c r="D606" s="750" t="s">
        <v>609</v>
      </c>
      <c r="E606" s="751">
        <v>50113001</v>
      </c>
      <c r="F606" s="750" t="s">
        <v>628</v>
      </c>
      <c r="G606" s="749" t="s">
        <v>655</v>
      </c>
      <c r="H606" s="749">
        <v>131934</v>
      </c>
      <c r="I606" s="749">
        <v>31934</v>
      </c>
      <c r="J606" s="749" t="s">
        <v>1618</v>
      </c>
      <c r="K606" s="749" t="s">
        <v>1619</v>
      </c>
      <c r="L606" s="752">
        <v>49.802000000000007</v>
      </c>
      <c r="M606" s="752">
        <v>5</v>
      </c>
      <c r="N606" s="753">
        <v>249.01000000000002</v>
      </c>
    </row>
    <row r="607" spans="1:14" ht="14.45" customHeight="1" x14ac:dyDescent="0.2">
      <c r="A607" s="747" t="s">
        <v>592</v>
      </c>
      <c r="B607" s="748" t="s">
        <v>593</v>
      </c>
      <c r="C607" s="749" t="s">
        <v>608</v>
      </c>
      <c r="D607" s="750" t="s">
        <v>609</v>
      </c>
      <c r="E607" s="751">
        <v>50113001</v>
      </c>
      <c r="F607" s="750" t="s">
        <v>628</v>
      </c>
      <c r="G607" s="749" t="s">
        <v>655</v>
      </c>
      <c r="H607" s="749">
        <v>158380</v>
      </c>
      <c r="I607" s="749">
        <v>58380</v>
      </c>
      <c r="J607" s="749" t="s">
        <v>1620</v>
      </c>
      <c r="K607" s="749" t="s">
        <v>1621</v>
      </c>
      <c r="L607" s="752">
        <v>81.16</v>
      </c>
      <c r="M607" s="752">
        <v>7</v>
      </c>
      <c r="N607" s="753">
        <v>568.12</v>
      </c>
    </row>
    <row r="608" spans="1:14" ht="14.45" customHeight="1" x14ac:dyDescent="0.2">
      <c r="A608" s="747" t="s">
        <v>592</v>
      </c>
      <c r="B608" s="748" t="s">
        <v>593</v>
      </c>
      <c r="C608" s="749" t="s">
        <v>608</v>
      </c>
      <c r="D608" s="750" t="s">
        <v>609</v>
      </c>
      <c r="E608" s="751">
        <v>50113001</v>
      </c>
      <c r="F608" s="750" t="s">
        <v>628</v>
      </c>
      <c r="G608" s="749" t="s">
        <v>629</v>
      </c>
      <c r="H608" s="749">
        <v>130434</v>
      </c>
      <c r="I608" s="749">
        <v>30434</v>
      </c>
      <c r="J608" s="749" t="s">
        <v>1622</v>
      </c>
      <c r="K608" s="749" t="s">
        <v>1623</v>
      </c>
      <c r="L608" s="752">
        <v>156.56818181818184</v>
      </c>
      <c r="M608" s="752">
        <v>11</v>
      </c>
      <c r="N608" s="753">
        <v>1722.2500000000002</v>
      </c>
    </row>
    <row r="609" spans="1:14" ht="14.45" customHeight="1" x14ac:dyDescent="0.2">
      <c r="A609" s="747" t="s">
        <v>592</v>
      </c>
      <c r="B609" s="748" t="s">
        <v>593</v>
      </c>
      <c r="C609" s="749" t="s">
        <v>608</v>
      </c>
      <c r="D609" s="750" t="s">
        <v>609</v>
      </c>
      <c r="E609" s="751">
        <v>50113001</v>
      </c>
      <c r="F609" s="750" t="s">
        <v>628</v>
      </c>
      <c r="G609" s="749" t="s">
        <v>629</v>
      </c>
      <c r="H609" s="749">
        <v>118279</v>
      </c>
      <c r="I609" s="749">
        <v>18279</v>
      </c>
      <c r="J609" s="749" t="s">
        <v>1624</v>
      </c>
      <c r="K609" s="749" t="s">
        <v>776</v>
      </c>
      <c r="L609" s="752">
        <v>1241</v>
      </c>
      <c r="M609" s="752">
        <v>1</v>
      </c>
      <c r="N609" s="753">
        <v>1241</v>
      </c>
    </row>
    <row r="610" spans="1:14" ht="14.45" customHeight="1" x14ac:dyDescent="0.2">
      <c r="A610" s="747" t="s">
        <v>592</v>
      </c>
      <c r="B610" s="748" t="s">
        <v>593</v>
      </c>
      <c r="C610" s="749" t="s">
        <v>608</v>
      </c>
      <c r="D610" s="750" t="s">
        <v>609</v>
      </c>
      <c r="E610" s="751">
        <v>50113001</v>
      </c>
      <c r="F610" s="750" t="s">
        <v>628</v>
      </c>
      <c r="G610" s="749" t="s">
        <v>629</v>
      </c>
      <c r="H610" s="749">
        <v>225452</v>
      </c>
      <c r="I610" s="749">
        <v>225452</v>
      </c>
      <c r="J610" s="749" t="s">
        <v>1625</v>
      </c>
      <c r="K610" s="749" t="s">
        <v>1626</v>
      </c>
      <c r="L610" s="752">
        <v>511.13</v>
      </c>
      <c r="M610" s="752">
        <v>1</v>
      </c>
      <c r="N610" s="753">
        <v>511.13</v>
      </c>
    </row>
    <row r="611" spans="1:14" ht="14.45" customHeight="1" x14ac:dyDescent="0.2">
      <c r="A611" s="747" t="s">
        <v>592</v>
      </c>
      <c r="B611" s="748" t="s">
        <v>593</v>
      </c>
      <c r="C611" s="749" t="s">
        <v>608</v>
      </c>
      <c r="D611" s="750" t="s">
        <v>609</v>
      </c>
      <c r="E611" s="751">
        <v>50113001</v>
      </c>
      <c r="F611" s="750" t="s">
        <v>628</v>
      </c>
      <c r="G611" s="749" t="s">
        <v>629</v>
      </c>
      <c r="H611" s="749">
        <v>221884</v>
      </c>
      <c r="I611" s="749">
        <v>221884</v>
      </c>
      <c r="J611" s="749" t="s">
        <v>1627</v>
      </c>
      <c r="K611" s="749" t="s">
        <v>1628</v>
      </c>
      <c r="L611" s="752">
        <v>1980</v>
      </c>
      <c r="M611" s="752">
        <v>1</v>
      </c>
      <c r="N611" s="753">
        <v>1980</v>
      </c>
    </row>
    <row r="612" spans="1:14" ht="14.45" customHeight="1" x14ac:dyDescent="0.2">
      <c r="A612" s="747" t="s">
        <v>592</v>
      </c>
      <c r="B612" s="748" t="s">
        <v>593</v>
      </c>
      <c r="C612" s="749" t="s">
        <v>608</v>
      </c>
      <c r="D612" s="750" t="s">
        <v>609</v>
      </c>
      <c r="E612" s="751">
        <v>50113001</v>
      </c>
      <c r="F612" s="750" t="s">
        <v>628</v>
      </c>
      <c r="G612" s="749" t="s">
        <v>629</v>
      </c>
      <c r="H612" s="749">
        <v>184325</v>
      </c>
      <c r="I612" s="749">
        <v>84325</v>
      </c>
      <c r="J612" s="749" t="s">
        <v>1629</v>
      </c>
      <c r="K612" s="749" t="s">
        <v>1630</v>
      </c>
      <c r="L612" s="752">
        <v>76.75</v>
      </c>
      <c r="M612" s="752">
        <v>1</v>
      </c>
      <c r="N612" s="753">
        <v>76.75</v>
      </c>
    </row>
    <row r="613" spans="1:14" ht="14.45" customHeight="1" x14ac:dyDescent="0.2">
      <c r="A613" s="747" t="s">
        <v>592</v>
      </c>
      <c r="B613" s="748" t="s">
        <v>593</v>
      </c>
      <c r="C613" s="749" t="s">
        <v>608</v>
      </c>
      <c r="D613" s="750" t="s">
        <v>609</v>
      </c>
      <c r="E613" s="751">
        <v>50113001</v>
      </c>
      <c r="F613" s="750" t="s">
        <v>628</v>
      </c>
      <c r="G613" s="749" t="s">
        <v>629</v>
      </c>
      <c r="H613" s="749">
        <v>112023</v>
      </c>
      <c r="I613" s="749">
        <v>12023</v>
      </c>
      <c r="J613" s="749" t="s">
        <v>1631</v>
      </c>
      <c r="K613" s="749" t="s">
        <v>1632</v>
      </c>
      <c r="L613" s="752">
        <v>76.545995670995666</v>
      </c>
      <c r="M613" s="752">
        <v>2</v>
      </c>
      <c r="N613" s="753">
        <v>153.09199134199133</v>
      </c>
    </row>
    <row r="614" spans="1:14" ht="14.45" customHeight="1" x14ac:dyDescent="0.2">
      <c r="A614" s="747" t="s">
        <v>592</v>
      </c>
      <c r="B614" s="748" t="s">
        <v>593</v>
      </c>
      <c r="C614" s="749" t="s">
        <v>608</v>
      </c>
      <c r="D614" s="750" t="s">
        <v>609</v>
      </c>
      <c r="E614" s="751">
        <v>50113001</v>
      </c>
      <c r="F614" s="750" t="s">
        <v>628</v>
      </c>
      <c r="G614" s="749" t="s">
        <v>629</v>
      </c>
      <c r="H614" s="749">
        <v>840333</v>
      </c>
      <c r="I614" s="749">
        <v>0</v>
      </c>
      <c r="J614" s="749" t="s">
        <v>1633</v>
      </c>
      <c r="K614" s="749" t="s">
        <v>594</v>
      </c>
      <c r="L614" s="752">
        <v>23.46</v>
      </c>
      <c r="M614" s="752">
        <v>1</v>
      </c>
      <c r="N614" s="753">
        <v>23.46</v>
      </c>
    </row>
    <row r="615" spans="1:14" ht="14.45" customHeight="1" x14ac:dyDescent="0.2">
      <c r="A615" s="747" t="s">
        <v>592</v>
      </c>
      <c r="B615" s="748" t="s">
        <v>593</v>
      </c>
      <c r="C615" s="749" t="s">
        <v>608</v>
      </c>
      <c r="D615" s="750" t="s">
        <v>609</v>
      </c>
      <c r="E615" s="751">
        <v>50113001</v>
      </c>
      <c r="F615" s="750" t="s">
        <v>628</v>
      </c>
      <c r="G615" s="749" t="s">
        <v>629</v>
      </c>
      <c r="H615" s="749">
        <v>111421</v>
      </c>
      <c r="I615" s="749">
        <v>11421</v>
      </c>
      <c r="J615" s="749" t="s">
        <v>1634</v>
      </c>
      <c r="K615" s="749" t="s">
        <v>1635</v>
      </c>
      <c r="L615" s="752">
        <v>359.41889690276673</v>
      </c>
      <c r="M615" s="752">
        <v>5</v>
      </c>
      <c r="N615" s="753">
        <v>1797.0944845138335</v>
      </c>
    </row>
    <row r="616" spans="1:14" ht="14.45" customHeight="1" x14ac:dyDescent="0.2">
      <c r="A616" s="747" t="s">
        <v>592</v>
      </c>
      <c r="B616" s="748" t="s">
        <v>593</v>
      </c>
      <c r="C616" s="749" t="s">
        <v>608</v>
      </c>
      <c r="D616" s="750" t="s">
        <v>609</v>
      </c>
      <c r="E616" s="751">
        <v>50113001</v>
      </c>
      <c r="F616" s="750" t="s">
        <v>628</v>
      </c>
      <c r="G616" s="749" t="s">
        <v>629</v>
      </c>
      <c r="H616" s="749">
        <v>100643</v>
      </c>
      <c r="I616" s="749">
        <v>643</v>
      </c>
      <c r="J616" s="749" t="s">
        <v>1636</v>
      </c>
      <c r="K616" s="749" t="s">
        <v>1637</v>
      </c>
      <c r="L616" s="752">
        <v>63.573333333333345</v>
      </c>
      <c r="M616" s="752">
        <v>6</v>
      </c>
      <c r="N616" s="753">
        <v>381.44000000000005</v>
      </c>
    </row>
    <row r="617" spans="1:14" ht="14.45" customHeight="1" x14ac:dyDescent="0.2">
      <c r="A617" s="747" t="s">
        <v>592</v>
      </c>
      <c r="B617" s="748" t="s">
        <v>593</v>
      </c>
      <c r="C617" s="749" t="s">
        <v>608</v>
      </c>
      <c r="D617" s="750" t="s">
        <v>609</v>
      </c>
      <c r="E617" s="751">
        <v>50113001</v>
      </c>
      <c r="F617" s="750" t="s">
        <v>628</v>
      </c>
      <c r="G617" s="749" t="s">
        <v>629</v>
      </c>
      <c r="H617" s="749">
        <v>840464</v>
      </c>
      <c r="I617" s="749">
        <v>0</v>
      </c>
      <c r="J617" s="749" t="s">
        <v>1638</v>
      </c>
      <c r="K617" s="749" t="s">
        <v>1639</v>
      </c>
      <c r="L617" s="752">
        <v>45.523333333333333</v>
      </c>
      <c r="M617" s="752">
        <v>3</v>
      </c>
      <c r="N617" s="753">
        <v>136.57</v>
      </c>
    </row>
    <row r="618" spans="1:14" ht="14.45" customHeight="1" x14ac:dyDescent="0.2">
      <c r="A618" s="747" t="s">
        <v>592</v>
      </c>
      <c r="B618" s="748" t="s">
        <v>593</v>
      </c>
      <c r="C618" s="749" t="s">
        <v>608</v>
      </c>
      <c r="D618" s="750" t="s">
        <v>609</v>
      </c>
      <c r="E618" s="751">
        <v>50113001</v>
      </c>
      <c r="F618" s="750" t="s">
        <v>628</v>
      </c>
      <c r="G618" s="749" t="s">
        <v>655</v>
      </c>
      <c r="H618" s="749">
        <v>194113</v>
      </c>
      <c r="I618" s="749">
        <v>94113</v>
      </c>
      <c r="J618" s="749" t="s">
        <v>1640</v>
      </c>
      <c r="K618" s="749" t="s">
        <v>1641</v>
      </c>
      <c r="L618" s="752">
        <v>111.25</v>
      </c>
      <c r="M618" s="752">
        <v>1</v>
      </c>
      <c r="N618" s="753">
        <v>111.25</v>
      </c>
    </row>
    <row r="619" spans="1:14" ht="14.45" customHeight="1" x14ac:dyDescent="0.2">
      <c r="A619" s="747" t="s">
        <v>592</v>
      </c>
      <c r="B619" s="748" t="s">
        <v>593</v>
      </c>
      <c r="C619" s="749" t="s">
        <v>608</v>
      </c>
      <c r="D619" s="750" t="s">
        <v>609</v>
      </c>
      <c r="E619" s="751">
        <v>50113001</v>
      </c>
      <c r="F619" s="750" t="s">
        <v>628</v>
      </c>
      <c r="G619" s="749" t="s">
        <v>629</v>
      </c>
      <c r="H619" s="749">
        <v>158893</v>
      </c>
      <c r="I619" s="749">
        <v>58893</v>
      </c>
      <c r="J619" s="749" t="s">
        <v>1642</v>
      </c>
      <c r="K619" s="749" t="s">
        <v>1643</v>
      </c>
      <c r="L619" s="752">
        <v>141.20222222222225</v>
      </c>
      <c r="M619" s="752">
        <v>9</v>
      </c>
      <c r="N619" s="753">
        <v>1270.8200000000002</v>
      </c>
    </row>
    <row r="620" spans="1:14" ht="14.45" customHeight="1" x14ac:dyDescent="0.2">
      <c r="A620" s="747" t="s">
        <v>592</v>
      </c>
      <c r="B620" s="748" t="s">
        <v>593</v>
      </c>
      <c r="C620" s="749" t="s">
        <v>608</v>
      </c>
      <c r="D620" s="750" t="s">
        <v>609</v>
      </c>
      <c r="E620" s="751">
        <v>50113001</v>
      </c>
      <c r="F620" s="750" t="s">
        <v>628</v>
      </c>
      <c r="G620" s="749" t="s">
        <v>629</v>
      </c>
      <c r="H620" s="749">
        <v>168897</v>
      </c>
      <c r="I620" s="749">
        <v>168897</v>
      </c>
      <c r="J620" s="749" t="s">
        <v>1644</v>
      </c>
      <c r="K620" s="749" t="s">
        <v>1645</v>
      </c>
      <c r="L620" s="752">
        <v>1488.48</v>
      </c>
      <c r="M620" s="752">
        <v>1</v>
      </c>
      <c r="N620" s="753">
        <v>1488.48</v>
      </c>
    </row>
    <row r="621" spans="1:14" ht="14.45" customHeight="1" x14ac:dyDescent="0.2">
      <c r="A621" s="747" t="s">
        <v>592</v>
      </c>
      <c r="B621" s="748" t="s">
        <v>593</v>
      </c>
      <c r="C621" s="749" t="s">
        <v>608</v>
      </c>
      <c r="D621" s="750" t="s">
        <v>609</v>
      </c>
      <c r="E621" s="751">
        <v>50113001</v>
      </c>
      <c r="F621" s="750" t="s">
        <v>628</v>
      </c>
      <c r="G621" s="749" t="s">
        <v>629</v>
      </c>
      <c r="H621" s="749">
        <v>142953</v>
      </c>
      <c r="I621" s="749">
        <v>42953</v>
      </c>
      <c r="J621" s="749" t="s">
        <v>1646</v>
      </c>
      <c r="K621" s="749" t="s">
        <v>1647</v>
      </c>
      <c r="L621" s="752">
        <v>78.88000000000001</v>
      </c>
      <c r="M621" s="752">
        <v>1</v>
      </c>
      <c r="N621" s="753">
        <v>78.88000000000001</v>
      </c>
    </row>
    <row r="622" spans="1:14" ht="14.45" customHeight="1" x14ac:dyDescent="0.2">
      <c r="A622" s="747" t="s">
        <v>592</v>
      </c>
      <c r="B622" s="748" t="s">
        <v>593</v>
      </c>
      <c r="C622" s="749" t="s">
        <v>608</v>
      </c>
      <c r="D622" s="750" t="s">
        <v>609</v>
      </c>
      <c r="E622" s="751">
        <v>50113001</v>
      </c>
      <c r="F622" s="750" t="s">
        <v>628</v>
      </c>
      <c r="G622" s="749" t="s">
        <v>629</v>
      </c>
      <c r="H622" s="749">
        <v>201608</v>
      </c>
      <c r="I622" s="749">
        <v>201608</v>
      </c>
      <c r="J622" s="749" t="s">
        <v>1648</v>
      </c>
      <c r="K622" s="749" t="s">
        <v>925</v>
      </c>
      <c r="L622" s="752">
        <v>36.109999999999992</v>
      </c>
      <c r="M622" s="752">
        <v>6</v>
      </c>
      <c r="N622" s="753">
        <v>216.65999999999997</v>
      </c>
    </row>
    <row r="623" spans="1:14" ht="14.45" customHeight="1" x14ac:dyDescent="0.2">
      <c r="A623" s="747" t="s">
        <v>592</v>
      </c>
      <c r="B623" s="748" t="s">
        <v>593</v>
      </c>
      <c r="C623" s="749" t="s">
        <v>608</v>
      </c>
      <c r="D623" s="750" t="s">
        <v>609</v>
      </c>
      <c r="E623" s="751">
        <v>50113001</v>
      </c>
      <c r="F623" s="750" t="s">
        <v>628</v>
      </c>
      <c r="G623" s="749" t="s">
        <v>629</v>
      </c>
      <c r="H623" s="749">
        <v>117926</v>
      </c>
      <c r="I623" s="749">
        <v>201609</v>
      </c>
      <c r="J623" s="749" t="s">
        <v>1648</v>
      </c>
      <c r="K623" s="749" t="s">
        <v>1649</v>
      </c>
      <c r="L623" s="752">
        <v>41.155999999999992</v>
      </c>
      <c r="M623" s="752">
        <v>5</v>
      </c>
      <c r="N623" s="753">
        <v>205.77999999999997</v>
      </c>
    </row>
    <row r="624" spans="1:14" ht="14.45" customHeight="1" x14ac:dyDescent="0.2">
      <c r="A624" s="747" t="s">
        <v>592</v>
      </c>
      <c r="B624" s="748" t="s">
        <v>593</v>
      </c>
      <c r="C624" s="749" t="s">
        <v>608</v>
      </c>
      <c r="D624" s="750" t="s">
        <v>609</v>
      </c>
      <c r="E624" s="751">
        <v>50113001</v>
      </c>
      <c r="F624" s="750" t="s">
        <v>628</v>
      </c>
      <c r="G624" s="749" t="s">
        <v>655</v>
      </c>
      <c r="H624" s="749">
        <v>500566</v>
      </c>
      <c r="I624" s="749">
        <v>500566</v>
      </c>
      <c r="J624" s="749" t="s">
        <v>1650</v>
      </c>
      <c r="K624" s="749" t="s">
        <v>1651</v>
      </c>
      <c r="L624" s="752">
        <v>576.72</v>
      </c>
      <c r="M624" s="752">
        <v>1</v>
      </c>
      <c r="N624" s="753">
        <v>576.72</v>
      </c>
    </row>
    <row r="625" spans="1:14" ht="14.45" customHeight="1" x14ac:dyDescent="0.2">
      <c r="A625" s="747" t="s">
        <v>592</v>
      </c>
      <c r="B625" s="748" t="s">
        <v>593</v>
      </c>
      <c r="C625" s="749" t="s">
        <v>608</v>
      </c>
      <c r="D625" s="750" t="s">
        <v>609</v>
      </c>
      <c r="E625" s="751">
        <v>50113001</v>
      </c>
      <c r="F625" s="750" t="s">
        <v>628</v>
      </c>
      <c r="G625" s="749" t="s">
        <v>655</v>
      </c>
      <c r="H625" s="749">
        <v>500570</v>
      </c>
      <c r="I625" s="749">
        <v>500570</v>
      </c>
      <c r="J625" s="749" t="s">
        <v>1652</v>
      </c>
      <c r="K625" s="749" t="s">
        <v>1651</v>
      </c>
      <c r="L625" s="752">
        <v>533.57999999999993</v>
      </c>
      <c r="M625" s="752">
        <v>8</v>
      </c>
      <c r="N625" s="753">
        <v>4268.6399999999994</v>
      </c>
    </row>
    <row r="626" spans="1:14" ht="14.45" customHeight="1" x14ac:dyDescent="0.2">
      <c r="A626" s="747" t="s">
        <v>592</v>
      </c>
      <c r="B626" s="748" t="s">
        <v>593</v>
      </c>
      <c r="C626" s="749" t="s">
        <v>608</v>
      </c>
      <c r="D626" s="750" t="s">
        <v>609</v>
      </c>
      <c r="E626" s="751">
        <v>50113001</v>
      </c>
      <c r="F626" s="750" t="s">
        <v>628</v>
      </c>
      <c r="G626" s="749" t="s">
        <v>655</v>
      </c>
      <c r="H626" s="749">
        <v>166030</v>
      </c>
      <c r="I626" s="749">
        <v>66030</v>
      </c>
      <c r="J626" s="749" t="s">
        <v>1653</v>
      </c>
      <c r="K626" s="749" t="s">
        <v>1654</v>
      </c>
      <c r="L626" s="752">
        <v>29.877142857142861</v>
      </c>
      <c r="M626" s="752">
        <v>7</v>
      </c>
      <c r="N626" s="753">
        <v>209.14000000000001</v>
      </c>
    </row>
    <row r="627" spans="1:14" ht="14.45" customHeight="1" x14ac:dyDescent="0.2">
      <c r="A627" s="747" t="s">
        <v>592</v>
      </c>
      <c r="B627" s="748" t="s">
        <v>593</v>
      </c>
      <c r="C627" s="749" t="s">
        <v>608</v>
      </c>
      <c r="D627" s="750" t="s">
        <v>609</v>
      </c>
      <c r="E627" s="751">
        <v>50113001</v>
      </c>
      <c r="F627" s="750" t="s">
        <v>628</v>
      </c>
      <c r="G627" s="749" t="s">
        <v>655</v>
      </c>
      <c r="H627" s="749">
        <v>105496</v>
      </c>
      <c r="I627" s="749">
        <v>5496</v>
      </c>
      <c r="J627" s="749" t="s">
        <v>1653</v>
      </c>
      <c r="K627" s="749" t="s">
        <v>1655</v>
      </c>
      <c r="L627" s="752">
        <v>75.020000000000024</v>
      </c>
      <c r="M627" s="752">
        <v>3</v>
      </c>
      <c r="N627" s="753">
        <v>225.06000000000006</v>
      </c>
    </row>
    <row r="628" spans="1:14" ht="14.45" customHeight="1" x14ac:dyDescent="0.2">
      <c r="A628" s="747" t="s">
        <v>592</v>
      </c>
      <c r="B628" s="748" t="s">
        <v>593</v>
      </c>
      <c r="C628" s="749" t="s">
        <v>608</v>
      </c>
      <c r="D628" s="750" t="s">
        <v>609</v>
      </c>
      <c r="E628" s="751">
        <v>50113001</v>
      </c>
      <c r="F628" s="750" t="s">
        <v>628</v>
      </c>
      <c r="G628" s="749" t="s">
        <v>655</v>
      </c>
      <c r="H628" s="749">
        <v>193478</v>
      </c>
      <c r="I628" s="749">
        <v>193478</v>
      </c>
      <c r="J628" s="749" t="s">
        <v>1656</v>
      </c>
      <c r="K628" s="749" t="s">
        <v>1657</v>
      </c>
      <c r="L628" s="752">
        <v>80.632500000000007</v>
      </c>
      <c r="M628" s="752">
        <v>8</v>
      </c>
      <c r="N628" s="753">
        <v>645.06000000000006</v>
      </c>
    </row>
    <row r="629" spans="1:14" ht="14.45" customHeight="1" x14ac:dyDescent="0.2">
      <c r="A629" s="747" t="s">
        <v>592</v>
      </c>
      <c r="B629" s="748" t="s">
        <v>593</v>
      </c>
      <c r="C629" s="749" t="s">
        <v>608</v>
      </c>
      <c r="D629" s="750" t="s">
        <v>609</v>
      </c>
      <c r="E629" s="751">
        <v>50113001</v>
      </c>
      <c r="F629" s="750" t="s">
        <v>628</v>
      </c>
      <c r="G629" s="749" t="s">
        <v>629</v>
      </c>
      <c r="H629" s="749">
        <v>204762</v>
      </c>
      <c r="I629" s="749">
        <v>204762</v>
      </c>
      <c r="J629" s="749" t="s">
        <v>1658</v>
      </c>
      <c r="K629" s="749" t="s">
        <v>1659</v>
      </c>
      <c r="L629" s="752">
        <v>1015.27</v>
      </c>
      <c r="M629" s="752">
        <v>1</v>
      </c>
      <c r="N629" s="753">
        <v>1015.27</v>
      </c>
    </row>
    <row r="630" spans="1:14" ht="14.45" customHeight="1" x14ac:dyDescent="0.2">
      <c r="A630" s="747" t="s">
        <v>592</v>
      </c>
      <c r="B630" s="748" t="s">
        <v>593</v>
      </c>
      <c r="C630" s="749" t="s">
        <v>608</v>
      </c>
      <c r="D630" s="750" t="s">
        <v>609</v>
      </c>
      <c r="E630" s="751">
        <v>50113001</v>
      </c>
      <c r="F630" s="750" t="s">
        <v>628</v>
      </c>
      <c r="G630" s="749" t="s">
        <v>655</v>
      </c>
      <c r="H630" s="749">
        <v>153950</v>
      </c>
      <c r="I630" s="749">
        <v>53950</v>
      </c>
      <c r="J630" s="749" t="s">
        <v>1660</v>
      </c>
      <c r="K630" s="749" t="s">
        <v>1661</v>
      </c>
      <c r="L630" s="752">
        <v>91.463333333333352</v>
      </c>
      <c r="M630" s="752">
        <v>3</v>
      </c>
      <c r="N630" s="753">
        <v>274.39000000000004</v>
      </c>
    </row>
    <row r="631" spans="1:14" ht="14.45" customHeight="1" x14ac:dyDescent="0.2">
      <c r="A631" s="747" t="s">
        <v>592</v>
      </c>
      <c r="B631" s="748" t="s">
        <v>593</v>
      </c>
      <c r="C631" s="749" t="s">
        <v>608</v>
      </c>
      <c r="D631" s="750" t="s">
        <v>609</v>
      </c>
      <c r="E631" s="751">
        <v>50113001</v>
      </c>
      <c r="F631" s="750" t="s">
        <v>628</v>
      </c>
      <c r="G631" s="749" t="s">
        <v>594</v>
      </c>
      <c r="H631" s="749">
        <v>989453</v>
      </c>
      <c r="I631" s="749">
        <v>146899</v>
      </c>
      <c r="J631" s="749" t="s">
        <v>1662</v>
      </c>
      <c r="K631" s="749" t="s">
        <v>1663</v>
      </c>
      <c r="L631" s="752">
        <v>45.756666666666668</v>
      </c>
      <c r="M631" s="752">
        <v>21</v>
      </c>
      <c r="N631" s="753">
        <v>960.89</v>
      </c>
    </row>
    <row r="632" spans="1:14" ht="14.45" customHeight="1" x14ac:dyDescent="0.2">
      <c r="A632" s="747" t="s">
        <v>592</v>
      </c>
      <c r="B632" s="748" t="s">
        <v>593</v>
      </c>
      <c r="C632" s="749" t="s">
        <v>608</v>
      </c>
      <c r="D632" s="750" t="s">
        <v>609</v>
      </c>
      <c r="E632" s="751">
        <v>50113001</v>
      </c>
      <c r="F632" s="750" t="s">
        <v>628</v>
      </c>
      <c r="G632" s="749" t="s">
        <v>655</v>
      </c>
      <c r="H632" s="749">
        <v>233360</v>
      </c>
      <c r="I632" s="749">
        <v>233360</v>
      </c>
      <c r="J632" s="749" t="s">
        <v>1662</v>
      </c>
      <c r="K632" s="749" t="s">
        <v>1664</v>
      </c>
      <c r="L632" s="752">
        <v>22.060921052631581</v>
      </c>
      <c r="M632" s="752">
        <v>76</v>
      </c>
      <c r="N632" s="753">
        <v>1676.63</v>
      </c>
    </row>
    <row r="633" spans="1:14" ht="14.45" customHeight="1" x14ac:dyDescent="0.2">
      <c r="A633" s="747" t="s">
        <v>592</v>
      </c>
      <c r="B633" s="748" t="s">
        <v>593</v>
      </c>
      <c r="C633" s="749" t="s">
        <v>608</v>
      </c>
      <c r="D633" s="750" t="s">
        <v>609</v>
      </c>
      <c r="E633" s="751">
        <v>50113001</v>
      </c>
      <c r="F633" s="750" t="s">
        <v>628</v>
      </c>
      <c r="G633" s="749" t="s">
        <v>594</v>
      </c>
      <c r="H633" s="749">
        <v>146893</v>
      </c>
      <c r="I633" s="749">
        <v>146893</v>
      </c>
      <c r="J633" s="749" t="s">
        <v>1662</v>
      </c>
      <c r="K633" s="749" t="s">
        <v>1664</v>
      </c>
      <c r="L633" s="752">
        <v>22.130000000000003</v>
      </c>
      <c r="M633" s="752">
        <v>1</v>
      </c>
      <c r="N633" s="753">
        <v>22.130000000000003</v>
      </c>
    </row>
    <row r="634" spans="1:14" ht="14.45" customHeight="1" x14ac:dyDescent="0.2">
      <c r="A634" s="747" t="s">
        <v>592</v>
      </c>
      <c r="B634" s="748" t="s">
        <v>593</v>
      </c>
      <c r="C634" s="749" t="s">
        <v>608</v>
      </c>
      <c r="D634" s="750" t="s">
        <v>609</v>
      </c>
      <c r="E634" s="751">
        <v>50113001</v>
      </c>
      <c r="F634" s="750" t="s">
        <v>628</v>
      </c>
      <c r="G634" s="749" t="s">
        <v>655</v>
      </c>
      <c r="H634" s="749">
        <v>846141</v>
      </c>
      <c r="I634" s="749">
        <v>107794</v>
      </c>
      <c r="J634" s="749" t="s">
        <v>1665</v>
      </c>
      <c r="K634" s="749" t="s">
        <v>1666</v>
      </c>
      <c r="L634" s="752">
        <v>288.82</v>
      </c>
      <c r="M634" s="752">
        <v>1</v>
      </c>
      <c r="N634" s="753">
        <v>288.82</v>
      </c>
    </row>
    <row r="635" spans="1:14" ht="14.45" customHeight="1" x14ac:dyDescent="0.2">
      <c r="A635" s="747" t="s">
        <v>592</v>
      </c>
      <c r="B635" s="748" t="s">
        <v>593</v>
      </c>
      <c r="C635" s="749" t="s">
        <v>608</v>
      </c>
      <c r="D635" s="750" t="s">
        <v>609</v>
      </c>
      <c r="E635" s="751">
        <v>50113001</v>
      </c>
      <c r="F635" s="750" t="s">
        <v>628</v>
      </c>
      <c r="G635" s="749" t="s">
        <v>629</v>
      </c>
      <c r="H635" s="749">
        <v>157139</v>
      </c>
      <c r="I635" s="749">
        <v>157139</v>
      </c>
      <c r="J635" s="749" t="s">
        <v>1667</v>
      </c>
      <c r="K635" s="749" t="s">
        <v>1668</v>
      </c>
      <c r="L635" s="752">
        <v>65.84</v>
      </c>
      <c r="M635" s="752">
        <v>1</v>
      </c>
      <c r="N635" s="753">
        <v>65.84</v>
      </c>
    </row>
    <row r="636" spans="1:14" ht="14.45" customHeight="1" x14ac:dyDescent="0.2">
      <c r="A636" s="747" t="s">
        <v>592</v>
      </c>
      <c r="B636" s="748" t="s">
        <v>593</v>
      </c>
      <c r="C636" s="749" t="s">
        <v>608</v>
      </c>
      <c r="D636" s="750" t="s">
        <v>609</v>
      </c>
      <c r="E636" s="751">
        <v>50113002</v>
      </c>
      <c r="F636" s="750" t="s">
        <v>1669</v>
      </c>
      <c r="G636" s="749" t="s">
        <v>629</v>
      </c>
      <c r="H636" s="749">
        <v>396920</v>
      </c>
      <c r="I636" s="749">
        <v>100152</v>
      </c>
      <c r="J636" s="749" t="s">
        <v>1670</v>
      </c>
      <c r="K636" s="749" t="s">
        <v>1671</v>
      </c>
      <c r="L636" s="752">
        <v>2777.06</v>
      </c>
      <c r="M636" s="752">
        <v>3</v>
      </c>
      <c r="N636" s="753">
        <v>8331.18</v>
      </c>
    </row>
    <row r="637" spans="1:14" ht="14.45" customHeight="1" x14ac:dyDescent="0.2">
      <c r="A637" s="747" t="s">
        <v>592</v>
      </c>
      <c r="B637" s="748" t="s">
        <v>593</v>
      </c>
      <c r="C637" s="749" t="s">
        <v>608</v>
      </c>
      <c r="D637" s="750" t="s">
        <v>609</v>
      </c>
      <c r="E637" s="751">
        <v>50113002</v>
      </c>
      <c r="F637" s="750" t="s">
        <v>1669</v>
      </c>
      <c r="G637" s="749" t="s">
        <v>629</v>
      </c>
      <c r="H637" s="749">
        <v>149415</v>
      </c>
      <c r="I637" s="749">
        <v>49415</v>
      </c>
      <c r="J637" s="749" t="s">
        <v>1672</v>
      </c>
      <c r="K637" s="749" t="s">
        <v>1673</v>
      </c>
      <c r="L637" s="752">
        <v>1728.25</v>
      </c>
      <c r="M637" s="752">
        <v>8</v>
      </c>
      <c r="N637" s="753">
        <v>13826</v>
      </c>
    </row>
    <row r="638" spans="1:14" ht="14.45" customHeight="1" x14ac:dyDescent="0.2">
      <c r="A638" s="747" t="s">
        <v>592</v>
      </c>
      <c r="B638" s="748" t="s">
        <v>593</v>
      </c>
      <c r="C638" s="749" t="s">
        <v>608</v>
      </c>
      <c r="D638" s="750" t="s">
        <v>609</v>
      </c>
      <c r="E638" s="751">
        <v>50113002</v>
      </c>
      <c r="F638" s="750" t="s">
        <v>1669</v>
      </c>
      <c r="G638" s="749" t="s">
        <v>629</v>
      </c>
      <c r="H638" s="749">
        <v>149409</v>
      </c>
      <c r="I638" s="749">
        <v>49409</v>
      </c>
      <c r="J638" s="749" t="s">
        <v>1674</v>
      </c>
      <c r="K638" s="749" t="s">
        <v>1673</v>
      </c>
      <c r="L638" s="752">
        <v>1366.6100000000001</v>
      </c>
      <c r="M638" s="752">
        <v>9</v>
      </c>
      <c r="N638" s="753">
        <v>12299.490000000002</v>
      </c>
    </row>
    <row r="639" spans="1:14" ht="14.45" customHeight="1" x14ac:dyDescent="0.2">
      <c r="A639" s="747" t="s">
        <v>592</v>
      </c>
      <c r="B639" s="748" t="s">
        <v>593</v>
      </c>
      <c r="C639" s="749" t="s">
        <v>608</v>
      </c>
      <c r="D639" s="750" t="s">
        <v>609</v>
      </c>
      <c r="E639" s="751">
        <v>50113002</v>
      </c>
      <c r="F639" s="750" t="s">
        <v>1669</v>
      </c>
      <c r="G639" s="749" t="s">
        <v>629</v>
      </c>
      <c r="H639" s="749">
        <v>158628</v>
      </c>
      <c r="I639" s="749">
        <v>58628</v>
      </c>
      <c r="J639" s="749" t="s">
        <v>1675</v>
      </c>
      <c r="K639" s="749" t="s">
        <v>1676</v>
      </c>
      <c r="L639" s="752">
        <v>297</v>
      </c>
      <c r="M639" s="752">
        <v>3</v>
      </c>
      <c r="N639" s="753">
        <v>891</v>
      </c>
    </row>
    <row r="640" spans="1:14" ht="14.45" customHeight="1" x14ac:dyDescent="0.2">
      <c r="A640" s="747" t="s">
        <v>592</v>
      </c>
      <c r="B640" s="748" t="s">
        <v>593</v>
      </c>
      <c r="C640" s="749" t="s">
        <v>608</v>
      </c>
      <c r="D640" s="750" t="s">
        <v>609</v>
      </c>
      <c r="E640" s="751">
        <v>50113002</v>
      </c>
      <c r="F640" s="750" t="s">
        <v>1669</v>
      </c>
      <c r="G640" s="749" t="s">
        <v>629</v>
      </c>
      <c r="H640" s="749">
        <v>103513</v>
      </c>
      <c r="I640" s="749">
        <v>3513</v>
      </c>
      <c r="J640" s="749" t="s">
        <v>1677</v>
      </c>
      <c r="K640" s="749" t="s">
        <v>1678</v>
      </c>
      <c r="L640" s="752">
        <v>2000</v>
      </c>
      <c r="M640" s="752">
        <v>13</v>
      </c>
      <c r="N640" s="753">
        <v>26000</v>
      </c>
    </row>
    <row r="641" spans="1:14" ht="14.45" customHeight="1" x14ac:dyDescent="0.2">
      <c r="A641" s="747" t="s">
        <v>592</v>
      </c>
      <c r="B641" s="748" t="s">
        <v>593</v>
      </c>
      <c r="C641" s="749" t="s">
        <v>608</v>
      </c>
      <c r="D641" s="750" t="s">
        <v>609</v>
      </c>
      <c r="E641" s="751">
        <v>50113002</v>
      </c>
      <c r="F641" s="750" t="s">
        <v>1669</v>
      </c>
      <c r="G641" s="749" t="s">
        <v>629</v>
      </c>
      <c r="H641" s="749">
        <v>206871</v>
      </c>
      <c r="I641" s="749">
        <v>206871</v>
      </c>
      <c r="J641" s="749" t="s">
        <v>1679</v>
      </c>
      <c r="K641" s="749" t="s">
        <v>1680</v>
      </c>
      <c r="L641" s="752">
        <v>4044.13</v>
      </c>
      <c r="M641" s="752">
        <v>1</v>
      </c>
      <c r="N641" s="753">
        <v>4044.13</v>
      </c>
    </row>
    <row r="642" spans="1:14" ht="14.45" customHeight="1" x14ac:dyDescent="0.2">
      <c r="A642" s="747" t="s">
        <v>592</v>
      </c>
      <c r="B642" s="748" t="s">
        <v>593</v>
      </c>
      <c r="C642" s="749" t="s">
        <v>608</v>
      </c>
      <c r="D642" s="750" t="s">
        <v>609</v>
      </c>
      <c r="E642" s="751">
        <v>50113002</v>
      </c>
      <c r="F642" s="750" t="s">
        <v>1669</v>
      </c>
      <c r="G642" s="749" t="s">
        <v>629</v>
      </c>
      <c r="H642" s="749">
        <v>213095</v>
      </c>
      <c r="I642" s="749">
        <v>213095</v>
      </c>
      <c r="J642" s="749" t="s">
        <v>1681</v>
      </c>
      <c r="K642" s="749" t="s">
        <v>1680</v>
      </c>
      <c r="L642" s="752">
        <v>0</v>
      </c>
      <c r="M642" s="752">
        <v>0</v>
      </c>
      <c r="N642" s="753">
        <v>0</v>
      </c>
    </row>
    <row r="643" spans="1:14" ht="14.45" customHeight="1" x14ac:dyDescent="0.2">
      <c r="A643" s="747" t="s">
        <v>592</v>
      </c>
      <c r="B643" s="748" t="s">
        <v>593</v>
      </c>
      <c r="C643" s="749" t="s">
        <v>608</v>
      </c>
      <c r="D643" s="750" t="s">
        <v>609</v>
      </c>
      <c r="E643" s="751">
        <v>50113002</v>
      </c>
      <c r="F643" s="750" t="s">
        <v>1669</v>
      </c>
      <c r="G643" s="749" t="s">
        <v>629</v>
      </c>
      <c r="H643" s="749">
        <v>103414</v>
      </c>
      <c r="I643" s="749">
        <v>3414</v>
      </c>
      <c r="J643" s="749" t="s">
        <v>1682</v>
      </c>
      <c r="K643" s="749" t="s">
        <v>1678</v>
      </c>
      <c r="L643" s="752">
        <v>2513.7400000000002</v>
      </c>
      <c r="M643" s="752">
        <v>7</v>
      </c>
      <c r="N643" s="753">
        <v>17596.18</v>
      </c>
    </row>
    <row r="644" spans="1:14" ht="14.45" customHeight="1" x14ac:dyDescent="0.2">
      <c r="A644" s="747" t="s">
        <v>592</v>
      </c>
      <c r="B644" s="748" t="s">
        <v>593</v>
      </c>
      <c r="C644" s="749" t="s">
        <v>608</v>
      </c>
      <c r="D644" s="750" t="s">
        <v>609</v>
      </c>
      <c r="E644" s="751">
        <v>50113002</v>
      </c>
      <c r="F644" s="750" t="s">
        <v>1669</v>
      </c>
      <c r="G644" s="749" t="s">
        <v>629</v>
      </c>
      <c r="H644" s="749">
        <v>397302</v>
      </c>
      <c r="I644" s="749">
        <v>3290</v>
      </c>
      <c r="J644" s="749" t="s">
        <v>1682</v>
      </c>
      <c r="K644" s="749" t="s">
        <v>1683</v>
      </c>
      <c r="L644" s="752">
        <v>1319.6608333333331</v>
      </c>
      <c r="M644" s="752">
        <v>12</v>
      </c>
      <c r="N644" s="753">
        <v>15835.929999999997</v>
      </c>
    </row>
    <row r="645" spans="1:14" ht="14.45" customHeight="1" x14ac:dyDescent="0.2">
      <c r="A645" s="747" t="s">
        <v>592</v>
      </c>
      <c r="B645" s="748" t="s">
        <v>593</v>
      </c>
      <c r="C645" s="749" t="s">
        <v>608</v>
      </c>
      <c r="D645" s="750" t="s">
        <v>609</v>
      </c>
      <c r="E645" s="751">
        <v>50113002</v>
      </c>
      <c r="F645" s="750" t="s">
        <v>1669</v>
      </c>
      <c r="G645" s="749" t="s">
        <v>629</v>
      </c>
      <c r="H645" s="749">
        <v>394774</v>
      </c>
      <c r="I645" s="749">
        <v>157118</v>
      </c>
      <c r="J645" s="749" t="s">
        <v>1684</v>
      </c>
      <c r="K645" s="749" t="s">
        <v>1685</v>
      </c>
      <c r="L645" s="752">
        <v>3740</v>
      </c>
      <c r="M645" s="752">
        <v>6</v>
      </c>
      <c r="N645" s="753">
        <v>22440</v>
      </c>
    </row>
    <row r="646" spans="1:14" ht="14.45" customHeight="1" x14ac:dyDescent="0.2">
      <c r="A646" s="747" t="s">
        <v>592</v>
      </c>
      <c r="B646" s="748" t="s">
        <v>593</v>
      </c>
      <c r="C646" s="749" t="s">
        <v>608</v>
      </c>
      <c r="D646" s="750" t="s">
        <v>609</v>
      </c>
      <c r="E646" s="751">
        <v>50113002</v>
      </c>
      <c r="F646" s="750" t="s">
        <v>1669</v>
      </c>
      <c r="G646" s="749" t="s">
        <v>629</v>
      </c>
      <c r="H646" s="749">
        <v>500716</v>
      </c>
      <c r="I646" s="749">
        <v>157112</v>
      </c>
      <c r="J646" s="749" t="s">
        <v>1686</v>
      </c>
      <c r="K646" s="749" t="s">
        <v>1685</v>
      </c>
      <c r="L646" s="752">
        <v>3828</v>
      </c>
      <c r="M646" s="752">
        <v>7</v>
      </c>
      <c r="N646" s="753">
        <v>26796</v>
      </c>
    </row>
    <row r="647" spans="1:14" ht="14.45" customHeight="1" x14ac:dyDescent="0.2">
      <c r="A647" s="747" t="s">
        <v>592</v>
      </c>
      <c r="B647" s="748" t="s">
        <v>593</v>
      </c>
      <c r="C647" s="749" t="s">
        <v>608</v>
      </c>
      <c r="D647" s="750" t="s">
        <v>609</v>
      </c>
      <c r="E647" s="751">
        <v>50113006</v>
      </c>
      <c r="F647" s="750" t="s">
        <v>1687</v>
      </c>
      <c r="G647" s="749" t="s">
        <v>655</v>
      </c>
      <c r="H647" s="749">
        <v>217110</v>
      </c>
      <c r="I647" s="749">
        <v>217110</v>
      </c>
      <c r="J647" s="749" t="s">
        <v>1688</v>
      </c>
      <c r="K647" s="749" t="s">
        <v>1689</v>
      </c>
      <c r="L647" s="752">
        <v>164.73</v>
      </c>
      <c r="M647" s="752">
        <v>1</v>
      </c>
      <c r="N647" s="753">
        <v>164.73</v>
      </c>
    </row>
    <row r="648" spans="1:14" ht="14.45" customHeight="1" x14ac:dyDescent="0.2">
      <c r="A648" s="747" t="s">
        <v>592</v>
      </c>
      <c r="B648" s="748" t="s">
        <v>593</v>
      </c>
      <c r="C648" s="749" t="s">
        <v>608</v>
      </c>
      <c r="D648" s="750" t="s">
        <v>609</v>
      </c>
      <c r="E648" s="751">
        <v>50113006</v>
      </c>
      <c r="F648" s="750" t="s">
        <v>1687</v>
      </c>
      <c r="G648" s="749" t="s">
        <v>655</v>
      </c>
      <c r="H648" s="749">
        <v>33833</v>
      </c>
      <c r="I648" s="749">
        <v>33833</v>
      </c>
      <c r="J648" s="749" t="s">
        <v>1690</v>
      </c>
      <c r="K648" s="749" t="s">
        <v>1689</v>
      </c>
      <c r="L648" s="752">
        <v>164.01354802720616</v>
      </c>
      <c r="M648" s="752">
        <v>31</v>
      </c>
      <c r="N648" s="753">
        <v>5084.4199888433905</v>
      </c>
    </row>
    <row r="649" spans="1:14" ht="14.45" customHeight="1" x14ac:dyDescent="0.2">
      <c r="A649" s="747" t="s">
        <v>592</v>
      </c>
      <c r="B649" s="748" t="s">
        <v>593</v>
      </c>
      <c r="C649" s="749" t="s">
        <v>608</v>
      </c>
      <c r="D649" s="750" t="s">
        <v>609</v>
      </c>
      <c r="E649" s="751">
        <v>50113006</v>
      </c>
      <c r="F649" s="750" t="s">
        <v>1687</v>
      </c>
      <c r="G649" s="749" t="s">
        <v>655</v>
      </c>
      <c r="H649" s="749">
        <v>133339</v>
      </c>
      <c r="I649" s="749">
        <v>33339</v>
      </c>
      <c r="J649" s="749" t="s">
        <v>1691</v>
      </c>
      <c r="K649" s="749" t="s">
        <v>1692</v>
      </c>
      <c r="L649" s="752">
        <v>41.080000000000013</v>
      </c>
      <c r="M649" s="752">
        <v>22</v>
      </c>
      <c r="N649" s="753">
        <v>903.76000000000022</v>
      </c>
    </row>
    <row r="650" spans="1:14" ht="14.45" customHeight="1" x14ac:dyDescent="0.2">
      <c r="A650" s="747" t="s">
        <v>592</v>
      </c>
      <c r="B650" s="748" t="s">
        <v>593</v>
      </c>
      <c r="C650" s="749" t="s">
        <v>608</v>
      </c>
      <c r="D650" s="750" t="s">
        <v>609</v>
      </c>
      <c r="E650" s="751">
        <v>50113006</v>
      </c>
      <c r="F650" s="750" t="s">
        <v>1687</v>
      </c>
      <c r="G650" s="749" t="s">
        <v>655</v>
      </c>
      <c r="H650" s="749">
        <v>133340</v>
      </c>
      <c r="I650" s="749">
        <v>33340</v>
      </c>
      <c r="J650" s="749" t="s">
        <v>1693</v>
      </c>
      <c r="K650" s="749" t="s">
        <v>1692</v>
      </c>
      <c r="L650" s="752">
        <v>40.975873015873006</v>
      </c>
      <c r="M650" s="752">
        <v>63</v>
      </c>
      <c r="N650" s="753">
        <v>2581.4799999999996</v>
      </c>
    </row>
    <row r="651" spans="1:14" ht="14.45" customHeight="1" x14ac:dyDescent="0.2">
      <c r="A651" s="747" t="s">
        <v>592</v>
      </c>
      <c r="B651" s="748" t="s">
        <v>593</v>
      </c>
      <c r="C651" s="749" t="s">
        <v>608</v>
      </c>
      <c r="D651" s="750" t="s">
        <v>609</v>
      </c>
      <c r="E651" s="751">
        <v>50113006</v>
      </c>
      <c r="F651" s="750" t="s">
        <v>1687</v>
      </c>
      <c r="G651" s="749" t="s">
        <v>655</v>
      </c>
      <c r="H651" s="749">
        <v>33741</v>
      </c>
      <c r="I651" s="749">
        <v>33741</v>
      </c>
      <c r="J651" s="749" t="s">
        <v>1694</v>
      </c>
      <c r="K651" s="749" t="s">
        <v>1695</v>
      </c>
      <c r="L651" s="752">
        <v>131.25</v>
      </c>
      <c r="M651" s="752">
        <v>1</v>
      </c>
      <c r="N651" s="753">
        <v>131.25</v>
      </c>
    </row>
    <row r="652" spans="1:14" ht="14.45" customHeight="1" x14ac:dyDescent="0.2">
      <c r="A652" s="747" t="s">
        <v>592</v>
      </c>
      <c r="B652" s="748" t="s">
        <v>593</v>
      </c>
      <c r="C652" s="749" t="s">
        <v>608</v>
      </c>
      <c r="D652" s="750" t="s">
        <v>609</v>
      </c>
      <c r="E652" s="751">
        <v>50113006</v>
      </c>
      <c r="F652" s="750" t="s">
        <v>1687</v>
      </c>
      <c r="G652" s="749" t="s">
        <v>655</v>
      </c>
      <c r="H652" s="749">
        <v>33739</v>
      </c>
      <c r="I652" s="749">
        <v>33739</v>
      </c>
      <c r="J652" s="749" t="s">
        <v>1696</v>
      </c>
      <c r="K652" s="749" t="s">
        <v>1695</v>
      </c>
      <c r="L652" s="752">
        <v>131.25000000000003</v>
      </c>
      <c r="M652" s="752">
        <v>1</v>
      </c>
      <c r="N652" s="753">
        <v>131.25000000000003</v>
      </c>
    </row>
    <row r="653" spans="1:14" ht="14.45" customHeight="1" x14ac:dyDescent="0.2">
      <c r="A653" s="747" t="s">
        <v>592</v>
      </c>
      <c r="B653" s="748" t="s">
        <v>593</v>
      </c>
      <c r="C653" s="749" t="s">
        <v>608</v>
      </c>
      <c r="D653" s="750" t="s">
        <v>609</v>
      </c>
      <c r="E653" s="751">
        <v>50113006</v>
      </c>
      <c r="F653" s="750" t="s">
        <v>1687</v>
      </c>
      <c r="G653" s="749" t="s">
        <v>655</v>
      </c>
      <c r="H653" s="749">
        <v>846765</v>
      </c>
      <c r="I653" s="749">
        <v>33421</v>
      </c>
      <c r="J653" s="749" t="s">
        <v>1697</v>
      </c>
      <c r="K653" s="749" t="s">
        <v>1695</v>
      </c>
      <c r="L653" s="752">
        <v>135.6</v>
      </c>
      <c r="M653" s="752">
        <v>1</v>
      </c>
      <c r="N653" s="753">
        <v>135.6</v>
      </c>
    </row>
    <row r="654" spans="1:14" ht="14.45" customHeight="1" x14ac:dyDescent="0.2">
      <c r="A654" s="747" t="s">
        <v>592</v>
      </c>
      <c r="B654" s="748" t="s">
        <v>593</v>
      </c>
      <c r="C654" s="749" t="s">
        <v>608</v>
      </c>
      <c r="D654" s="750" t="s">
        <v>609</v>
      </c>
      <c r="E654" s="751">
        <v>50113006</v>
      </c>
      <c r="F654" s="750" t="s">
        <v>1687</v>
      </c>
      <c r="G654" s="749" t="s">
        <v>655</v>
      </c>
      <c r="H654" s="749">
        <v>987792</v>
      </c>
      <c r="I654" s="749">
        <v>33749</v>
      </c>
      <c r="J654" s="749" t="s">
        <v>1698</v>
      </c>
      <c r="K654" s="749" t="s">
        <v>1699</v>
      </c>
      <c r="L654" s="752">
        <v>105.1066666666667</v>
      </c>
      <c r="M654" s="752">
        <v>15</v>
      </c>
      <c r="N654" s="753">
        <v>1576.6000000000004</v>
      </c>
    </row>
    <row r="655" spans="1:14" ht="14.45" customHeight="1" x14ac:dyDescent="0.2">
      <c r="A655" s="747" t="s">
        <v>592</v>
      </c>
      <c r="B655" s="748" t="s">
        <v>593</v>
      </c>
      <c r="C655" s="749" t="s">
        <v>608</v>
      </c>
      <c r="D655" s="750" t="s">
        <v>609</v>
      </c>
      <c r="E655" s="751">
        <v>50113006</v>
      </c>
      <c r="F655" s="750" t="s">
        <v>1687</v>
      </c>
      <c r="G655" s="749" t="s">
        <v>655</v>
      </c>
      <c r="H655" s="749">
        <v>33751</v>
      </c>
      <c r="I655" s="749">
        <v>33751</v>
      </c>
      <c r="J655" s="749" t="s">
        <v>1700</v>
      </c>
      <c r="K655" s="749" t="s">
        <v>1699</v>
      </c>
      <c r="L655" s="752">
        <v>105.40625000000001</v>
      </c>
      <c r="M655" s="752">
        <v>8</v>
      </c>
      <c r="N655" s="753">
        <v>843.25000000000011</v>
      </c>
    </row>
    <row r="656" spans="1:14" ht="14.45" customHeight="1" x14ac:dyDescent="0.2">
      <c r="A656" s="747" t="s">
        <v>592</v>
      </c>
      <c r="B656" s="748" t="s">
        <v>593</v>
      </c>
      <c r="C656" s="749" t="s">
        <v>608</v>
      </c>
      <c r="D656" s="750" t="s">
        <v>609</v>
      </c>
      <c r="E656" s="751">
        <v>50113006</v>
      </c>
      <c r="F656" s="750" t="s">
        <v>1687</v>
      </c>
      <c r="G656" s="749" t="s">
        <v>655</v>
      </c>
      <c r="H656" s="749">
        <v>395579</v>
      </c>
      <c r="I656" s="749">
        <v>33752</v>
      </c>
      <c r="J656" s="749" t="s">
        <v>1701</v>
      </c>
      <c r="K656" s="749" t="s">
        <v>1702</v>
      </c>
      <c r="L656" s="752">
        <v>104.20454545454545</v>
      </c>
      <c r="M656" s="752">
        <v>11</v>
      </c>
      <c r="N656" s="753">
        <v>1146.25</v>
      </c>
    </row>
    <row r="657" spans="1:14" ht="14.45" customHeight="1" x14ac:dyDescent="0.2">
      <c r="A657" s="747" t="s">
        <v>592</v>
      </c>
      <c r="B657" s="748" t="s">
        <v>593</v>
      </c>
      <c r="C657" s="749" t="s">
        <v>608</v>
      </c>
      <c r="D657" s="750" t="s">
        <v>609</v>
      </c>
      <c r="E657" s="751">
        <v>50113006</v>
      </c>
      <c r="F657" s="750" t="s">
        <v>1687</v>
      </c>
      <c r="G657" s="749" t="s">
        <v>655</v>
      </c>
      <c r="H657" s="749">
        <v>33750</v>
      </c>
      <c r="I657" s="749">
        <v>33750</v>
      </c>
      <c r="J657" s="749" t="s">
        <v>1703</v>
      </c>
      <c r="K657" s="749" t="s">
        <v>1699</v>
      </c>
      <c r="L657" s="752">
        <v>109.04166666666669</v>
      </c>
      <c r="M657" s="752">
        <v>6</v>
      </c>
      <c r="N657" s="753">
        <v>654.25000000000011</v>
      </c>
    </row>
    <row r="658" spans="1:14" ht="14.45" customHeight="1" x14ac:dyDescent="0.2">
      <c r="A658" s="747" t="s">
        <v>592</v>
      </c>
      <c r="B658" s="748" t="s">
        <v>593</v>
      </c>
      <c r="C658" s="749" t="s">
        <v>608</v>
      </c>
      <c r="D658" s="750" t="s">
        <v>609</v>
      </c>
      <c r="E658" s="751">
        <v>50113006</v>
      </c>
      <c r="F658" s="750" t="s">
        <v>1687</v>
      </c>
      <c r="G658" s="749" t="s">
        <v>655</v>
      </c>
      <c r="H658" s="749">
        <v>33859</v>
      </c>
      <c r="I658" s="749">
        <v>33859</v>
      </c>
      <c r="J658" s="749" t="s">
        <v>1704</v>
      </c>
      <c r="K658" s="749" t="s">
        <v>1689</v>
      </c>
      <c r="L658" s="752">
        <v>134.87714285714284</v>
      </c>
      <c r="M658" s="752">
        <v>7</v>
      </c>
      <c r="N658" s="753">
        <v>944.14</v>
      </c>
    </row>
    <row r="659" spans="1:14" ht="14.45" customHeight="1" x14ac:dyDescent="0.2">
      <c r="A659" s="747" t="s">
        <v>592</v>
      </c>
      <c r="B659" s="748" t="s">
        <v>593</v>
      </c>
      <c r="C659" s="749" t="s">
        <v>608</v>
      </c>
      <c r="D659" s="750" t="s">
        <v>609</v>
      </c>
      <c r="E659" s="751">
        <v>50113006</v>
      </c>
      <c r="F659" s="750" t="s">
        <v>1687</v>
      </c>
      <c r="G659" s="749" t="s">
        <v>655</v>
      </c>
      <c r="H659" s="749">
        <v>33858</v>
      </c>
      <c r="I659" s="749">
        <v>33858</v>
      </c>
      <c r="J659" s="749" t="s">
        <v>1705</v>
      </c>
      <c r="K659" s="749" t="s">
        <v>1689</v>
      </c>
      <c r="L659" s="752">
        <v>137.60333333333335</v>
      </c>
      <c r="M659" s="752">
        <v>9</v>
      </c>
      <c r="N659" s="753">
        <v>1238.43</v>
      </c>
    </row>
    <row r="660" spans="1:14" ht="14.45" customHeight="1" x14ac:dyDescent="0.2">
      <c r="A660" s="747" t="s">
        <v>592</v>
      </c>
      <c r="B660" s="748" t="s">
        <v>593</v>
      </c>
      <c r="C660" s="749" t="s">
        <v>608</v>
      </c>
      <c r="D660" s="750" t="s">
        <v>609</v>
      </c>
      <c r="E660" s="751">
        <v>50113006</v>
      </c>
      <c r="F660" s="750" t="s">
        <v>1687</v>
      </c>
      <c r="G660" s="749" t="s">
        <v>655</v>
      </c>
      <c r="H660" s="749">
        <v>33852</v>
      </c>
      <c r="I660" s="749">
        <v>33852</v>
      </c>
      <c r="J660" s="749" t="s">
        <v>1706</v>
      </c>
      <c r="K660" s="749" t="s">
        <v>1689</v>
      </c>
      <c r="L660" s="752">
        <v>145.5</v>
      </c>
      <c r="M660" s="752">
        <v>2</v>
      </c>
      <c r="N660" s="753">
        <v>291</v>
      </c>
    </row>
    <row r="661" spans="1:14" ht="14.45" customHeight="1" x14ac:dyDescent="0.2">
      <c r="A661" s="747" t="s">
        <v>592</v>
      </c>
      <c r="B661" s="748" t="s">
        <v>593</v>
      </c>
      <c r="C661" s="749" t="s">
        <v>608</v>
      </c>
      <c r="D661" s="750" t="s">
        <v>609</v>
      </c>
      <c r="E661" s="751">
        <v>50113006</v>
      </c>
      <c r="F661" s="750" t="s">
        <v>1687</v>
      </c>
      <c r="G661" s="749" t="s">
        <v>655</v>
      </c>
      <c r="H661" s="749">
        <v>33851</v>
      </c>
      <c r="I661" s="749">
        <v>33851</v>
      </c>
      <c r="J661" s="749" t="s">
        <v>1707</v>
      </c>
      <c r="K661" s="749" t="s">
        <v>1689</v>
      </c>
      <c r="L661" s="752">
        <v>145.5</v>
      </c>
      <c r="M661" s="752">
        <v>2</v>
      </c>
      <c r="N661" s="753">
        <v>291</v>
      </c>
    </row>
    <row r="662" spans="1:14" ht="14.45" customHeight="1" x14ac:dyDescent="0.2">
      <c r="A662" s="747" t="s">
        <v>592</v>
      </c>
      <c r="B662" s="748" t="s">
        <v>593</v>
      </c>
      <c r="C662" s="749" t="s">
        <v>608</v>
      </c>
      <c r="D662" s="750" t="s">
        <v>609</v>
      </c>
      <c r="E662" s="751">
        <v>50113006</v>
      </c>
      <c r="F662" s="750" t="s">
        <v>1687</v>
      </c>
      <c r="G662" s="749" t="s">
        <v>655</v>
      </c>
      <c r="H662" s="749">
        <v>33936</v>
      </c>
      <c r="I662" s="749">
        <v>33936</v>
      </c>
      <c r="J662" s="749" t="s">
        <v>1708</v>
      </c>
      <c r="K662" s="749" t="s">
        <v>1692</v>
      </c>
      <c r="L662" s="752">
        <v>30.714958677685974</v>
      </c>
      <c r="M662" s="752">
        <v>242</v>
      </c>
      <c r="N662" s="753">
        <v>7433.0200000000059</v>
      </c>
    </row>
    <row r="663" spans="1:14" ht="14.45" customHeight="1" x14ac:dyDescent="0.2">
      <c r="A663" s="747" t="s">
        <v>592</v>
      </c>
      <c r="B663" s="748" t="s">
        <v>593</v>
      </c>
      <c r="C663" s="749" t="s">
        <v>608</v>
      </c>
      <c r="D663" s="750" t="s">
        <v>609</v>
      </c>
      <c r="E663" s="751">
        <v>50113006</v>
      </c>
      <c r="F663" s="750" t="s">
        <v>1687</v>
      </c>
      <c r="G663" s="749" t="s">
        <v>655</v>
      </c>
      <c r="H663" s="749">
        <v>33848</v>
      </c>
      <c r="I663" s="749">
        <v>33848</v>
      </c>
      <c r="J663" s="749" t="s">
        <v>1709</v>
      </c>
      <c r="K663" s="749" t="s">
        <v>1689</v>
      </c>
      <c r="L663" s="752">
        <v>122.80361702127652</v>
      </c>
      <c r="M663" s="752">
        <v>47</v>
      </c>
      <c r="N663" s="753">
        <v>5771.7699999999968</v>
      </c>
    </row>
    <row r="664" spans="1:14" ht="14.45" customHeight="1" x14ac:dyDescent="0.2">
      <c r="A664" s="747" t="s">
        <v>592</v>
      </c>
      <c r="B664" s="748" t="s">
        <v>593</v>
      </c>
      <c r="C664" s="749" t="s">
        <v>608</v>
      </c>
      <c r="D664" s="750" t="s">
        <v>609</v>
      </c>
      <c r="E664" s="751">
        <v>50113006</v>
      </c>
      <c r="F664" s="750" t="s">
        <v>1687</v>
      </c>
      <c r="G664" s="749" t="s">
        <v>655</v>
      </c>
      <c r="H664" s="749">
        <v>990352</v>
      </c>
      <c r="I664" s="749">
        <v>33935</v>
      </c>
      <c r="J664" s="749" t="s">
        <v>1710</v>
      </c>
      <c r="K664" s="749" t="s">
        <v>1692</v>
      </c>
      <c r="L664" s="752">
        <v>30.698186528497423</v>
      </c>
      <c r="M664" s="752">
        <v>193</v>
      </c>
      <c r="N664" s="753">
        <v>5924.7500000000027</v>
      </c>
    </row>
    <row r="665" spans="1:14" ht="14.45" customHeight="1" x14ac:dyDescent="0.2">
      <c r="A665" s="747" t="s">
        <v>592</v>
      </c>
      <c r="B665" s="748" t="s">
        <v>593</v>
      </c>
      <c r="C665" s="749" t="s">
        <v>608</v>
      </c>
      <c r="D665" s="750" t="s">
        <v>609</v>
      </c>
      <c r="E665" s="751">
        <v>50113006</v>
      </c>
      <c r="F665" s="750" t="s">
        <v>1687</v>
      </c>
      <c r="G665" s="749" t="s">
        <v>655</v>
      </c>
      <c r="H665" s="749">
        <v>33847</v>
      </c>
      <c r="I665" s="749">
        <v>33847</v>
      </c>
      <c r="J665" s="749" t="s">
        <v>1711</v>
      </c>
      <c r="K665" s="749" t="s">
        <v>1689</v>
      </c>
      <c r="L665" s="752">
        <v>124.55882352941168</v>
      </c>
      <c r="M665" s="752">
        <v>68</v>
      </c>
      <c r="N665" s="753">
        <v>8469.9999999999945</v>
      </c>
    </row>
    <row r="666" spans="1:14" ht="14.45" customHeight="1" x14ac:dyDescent="0.2">
      <c r="A666" s="747" t="s">
        <v>592</v>
      </c>
      <c r="B666" s="748" t="s">
        <v>593</v>
      </c>
      <c r="C666" s="749" t="s">
        <v>608</v>
      </c>
      <c r="D666" s="750" t="s">
        <v>609</v>
      </c>
      <c r="E666" s="751">
        <v>50113006</v>
      </c>
      <c r="F666" s="750" t="s">
        <v>1687</v>
      </c>
      <c r="G666" s="749" t="s">
        <v>629</v>
      </c>
      <c r="H666" s="749">
        <v>988740</v>
      </c>
      <c r="I666" s="749">
        <v>0</v>
      </c>
      <c r="J666" s="749" t="s">
        <v>1712</v>
      </c>
      <c r="K666" s="749" t="s">
        <v>594</v>
      </c>
      <c r="L666" s="752">
        <v>254.495</v>
      </c>
      <c r="M666" s="752">
        <v>16</v>
      </c>
      <c r="N666" s="753">
        <v>4071.92</v>
      </c>
    </row>
    <row r="667" spans="1:14" ht="14.45" customHeight="1" x14ac:dyDescent="0.2">
      <c r="A667" s="747" t="s">
        <v>592</v>
      </c>
      <c r="B667" s="748" t="s">
        <v>593</v>
      </c>
      <c r="C667" s="749" t="s">
        <v>608</v>
      </c>
      <c r="D667" s="750" t="s">
        <v>609</v>
      </c>
      <c r="E667" s="751">
        <v>50113006</v>
      </c>
      <c r="F667" s="750" t="s">
        <v>1687</v>
      </c>
      <c r="G667" s="749" t="s">
        <v>655</v>
      </c>
      <c r="H667" s="749">
        <v>848207</v>
      </c>
      <c r="I667" s="749">
        <v>33422</v>
      </c>
      <c r="J667" s="749" t="s">
        <v>1713</v>
      </c>
      <c r="K667" s="749" t="s">
        <v>1714</v>
      </c>
      <c r="L667" s="752">
        <v>128.99999999999997</v>
      </c>
      <c r="M667" s="752">
        <v>9</v>
      </c>
      <c r="N667" s="753">
        <v>1160.9999999999998</v>
      </c>
    </row>
    <row r="668" spans="1:14" ht="14.45" customHeight="1" x14ac:dyDescent="0.2">
      <c r="A668" s="747" t="s">
        <v>592</v>
      </c>
      <c r="B668" s="748" t="s">
        <v>593</v>
      </c>
      <c r="C668" s="749" t="s">
        <v>608</v>
      </c>
      <c r="D668" s="750" t="s">
        <v>609</v>
      </c>
      <c r="E668" s="751">
        <v>50113006</v>
      </c>
      <c r="F668" s="750" t="s">
        <v>1687</v>
      </c>
      <c r="G668" s="749" t="s">
        <v>655</v>
      </c>
      <c r="H668" s="749">
        <v>217052</v>
      </c>
      <c r="I668" s="749">
        <v>217052</v>
      </c>
      <c r="J668" s="749" t="s">
        <v>1715</v>
      </c>
      <c r="K668" s="749" t="s">
        <v>1716</v>
      </c>
      <c r="L668" s="752">
        <v>1833.5847368421057</v>
      </c>
      <c r="M668" s="752">
        <v>19</v>
      </c>
      <c r="N668" s="753">
        <v>34838.110000000008</v>
      </c>
    </row>
    <row r="669" spans="1:14" ht="14.45" customHeight="1" x14ac:dyDescent="0.2">
      <c r="A669" s="747" t="s">
        <v>592</v>
      </c>
      <c r="B669" s="748" t="s">
        <v>593</v>
      </c>
      <c r="C669" s="749" t="s">
        <v>608</v>
      </c>
      <c r="D669" s="750" t="s">
        <v>609</v>
      </c>
      <c r="E669" s="751">
        <v>50113006</v>
      </c>
      <c r="F669" s="750" t="s">
        <v>1687</v>
      </c>
      <c r="G669" s="749" t="s">
        <v>655</v>
      </c>
      <c r="H669" s="749">
        <v>33677</v>
      </c>
      <c r="I669" s="749">
        <v>33677</v>
      </c>
      <c r="J669" s="749" t="s">
        <v>1715</v>
      </c>
      <c r="K669" s="749" t="s">
        <v>1717</v>
      </c>
      <c r="L669" s="752">
        <v>274.38242424242424</v>
      </c>
      <c r="M669" s="752">
        <v>33</v>
      </c>
      <c r="N669" s="753">
        <v>9054.619999999999</v>
      </c>
    </row>
    <row r="670" spans="1:14" ht="14.45" customHeight="1" x14ac:dyDescent="0.2">
      <c r="A670" s="747" t="s">
        <v>592</v>
      </c>
      <c r="B670" s="748" t="s">
        <v>593</v>
      </c>
      <c r="C670" s="749" t="s">
        <v>608</v>
      </c>
      <c r="D670" s="750" t="s">
        <v>609</v>
      </c>
      <c r="E670" s="751">
        <v>50113006</v>
      </c>
      <c r="F670" s="750" t="s">
        <v>1687</v>
      </c>
      <c r="G670" s="749" t="s">
        <v>629</v>
      </c>
      <c r="H670" s="749">
        <v>217058</v>
      </c>
      <c r="I670" s="749">
        <v>217058</v>
      </c>
      <c r="J670" s="749" t="s">
        <v>1718</v>
      </c>
      <c r="K670" s="749" t="s">
        <v>1719</v>
      </c>
      <c r="L670" s="752">
        <v>1735.2900000000004</v>
      </c>
      <c r="M670" s="752">
        <v>1</v>
      </c>
      <c r="N670" s="753">
        <v>1735.2900000000004</v>
      </c>
    </row>
    <row r="671" spans="1:14" ht="14.45" customHeight="1" x14ac:dyDescent="0.2">
      <c r="A671" s="747" t="s">
        <v>592</v>
      </c>
      <c r="B671" s="748" t="s">
        <v>593</v>
      </c>
      <c r="C671" s="749" t="s">
        <v>608</v>
      </c>
      <c r="D671" s="750" t="s">
        <v>609</v>
      </c>
      <c r="E671" s="751">
        <v>50113006</v>
      </c>
      <c r="F671" s="750" t="s">
        <v>1687</v>
      </c>
      <c r="G671" s="749" t="s">
        <v>655</v>
      </c>
      <c r="H671" s="749">
        <v>133220</v>
      </c>
      <c r="I671" s="749">
        <v>33220</v>
      </c>
      <c r="J671" s="749" t="s">
        <v>1720</v>
      </c>
      <c r="K671" s="749" t="s">
        <v>1721</v>
      </c>
      <c r="L671" s="752">
        <v>196.23200000000003</v>
      </c>
      <c r="M671" s="752">
        <v>10</v>
      </c>
      <c r="N671" s="753">
        <v>1962.3200000000002</v>
      </c>
    </row>
    <row r="672" spans="1:14" ht="14.45" customHeight="1" x14ac:dyDescent="0.2">
      <c r="A672" s="747" t="s">
        <v>592</v>
      </c>
      <c r="B672" s="748" t="s">
        <v>593</v>
      </c>
      <c r="C672" s="749" t="s">
        <v>608</v>
      </c>
      <c r="D672" s="750" t="s">
        <v>609</v>
      </c>
      <c r="E672" s="751">
        <v>50113008</v>
      </c>
      <c r="F672" s="750" t="s">
        <v>1722</v>
      </c>
      <c r="G672" s="749"/>
      <c r="H672" s="749"/>
      <c r="I672" s="749">
        <v>230459</v>
      </c>
      <c r="J672" s="749" t="s">
        <v>1723</v>
      </c>
      <c r="K672" s="749" t="s">
        <v>1724</v>
      </c>
      <c r="L672" s="752">
        <v>4337.1201171875</v>
      </c>
      <c r="M672" s="752">
        <v>6</v>
      </c>
      <c r="N672" s="753">
        <v>26022.720703125</v>
      </c>
    </row>
    <row r="673" spans="1:14" ht="14.45" customHeight="1" x14ac:dyDescent="0.2">
      <c r="A673" s="747" t="s">
        <v>592</v>
      </c>
      <c r="B673" s="748" t="s">
        <v>593</v>
      </c>
      <c r="C673" s="749" t="s">
        <v>608</v>
      </c>
      <c r="D673" s="750" t="s">
        <v>609</v>
      </c>
      <c r="E673" s="751">
        <v>50113008</v>
      </c>
      <c r="F673" s="750" t="s">
        <v>1722</v>
      </c>
      <c r="G673" s="749"/>
      <c r="H673" s="749"/>
      <c r="I673" s="749">
        <v>129056</v>
      </c>
      <c r="J673" s="749" t="s">
        <v>1723</v>
      </c>
      <c r="K673" s="749" t="s">
        <v>1725</v>
      </c>
      <c r="L673" s="752">
        <v>2168.56005859375</v>
      </c>
      <c r="M673" s="752">
        <v>2</v>
      </c>
      <c r="N673" s="753">
        <v>4337.1201171875</v>
      </c>
    </row>
    <row r="674" spans="1:14" ht="14.45" customHeight="1" x14ac:dyDescent="0.2">
      <c r="A674" s="747" t="s">
        <v>592</v>
      </c>
      <c r="B674" s="748" t="s">
        <v>593</v>
      </c>
      <c r="C674" s="749" t="s">
        <v>608</v>
      </c>
      <c r="D674" s="750" t="s">
        <v>609</v>
      </c>
      <c r="E674" s="751">
        <v>50113011</v>
      </c>
      <c r="F674" s="750" t="s">
        <v>1726</v>
      </c>
      <c r="G674" s="749"/>
      <c r="H674" s="749"/>
      <c r="I674" s="749">
        <v>87239</v>
      </c>
      <c r="J674" s="749" t="s">
        <v>1727</v>
      </c>
      <c r="K674" s="749" t="s">
        <v>1728</v>
      </c>
      <c r="L674" s="752">
        <v>3850</v>
      </c>
      <c r="M674" s="752">
        <v>5</v>
      </c>
      <c r="N674" s="753">
        <v>19250</v>
      </c>
    </row>
    <row r="675" spans="1:14" ht="14.45" customHeight="1" x14ac:dyDescent="0.2">
      <c r="A675" s="747" t="s">
        <v>592</v>
      </c>
      <c r="B675" s="748" t="s">
        <v>593</v>
      </c>
      <c r="C675" s="749" t="s">
        <v>608</v>
      </c>
      <c r="D675" s="750" t="s">
        <v>609</v>
      </c>
      <c r="E675" s="751">
        <v>50113011</v>
      </c>
      <c r="F675" s="750" t="s">
        <v>1726</v>
      </c>
      <c r="G675" s="749"/>
      <c r="H675" s="749"/>
      <c r="I675" s="749">
        <v>87240</v>
      </c>
      <c r="J675" s="749" t="s">
        <v>1727</v>
      </c>
      <c r="K675" s="749" t="s">
        <v>1729</v>
      </c>
      <c r="L675" s="752">
        <v>7700</v>
      </c>
      <c r="M675" s="752">
        <v>13</v>
      </c>
      <c r="N675" s="753">
        <v>100100</v>
      </c>
    </row>
    <row r="676" spans="1:14" ht="14.45" customHeight="1" x14ac:dyDescent="0.2">
      <c r="A676" s="747" t="s">
        <v>592</v>
      </c>
      <c r="B676" s="748" t="s">
        <v>593</v>
      </c>
      <c r="C676" s="749" t="s">
        <v>608</v>
      </c>
      <c r="D676" s="750" t="s">
        <v>609</v>
      </c>
      <c r="E676" s="751">
        <v>50113013</v>
      </c>
      <c r="F676" s="750" t="s">
        <v>1730</v>
      </c>
      <c r="G676" s="749" t="s">
        <v>655</v>
      </c>
      <c r="H676" s="749">
        <v>195147</v>
      </c>
      <c r="I676" s="749">
        <v>195147</v>
      </c>
      <c r="J676" s="749" t="s">
        <v>1731</v>
      </c>
      <c r="K676" s="749" t="s">
        <v>1732</v>
      </c>
      <c r="L676" s="752">
        <v>919.55363636363643</v>
      </c>
      <c r="M676" s="752">
        <v>5.5</v>
      </c>
      <c r="N676" s="753">
        <v>5057.5450000000001</v>
      </c>
    </row>
    <row r="677" spans="1:14" ht="14.45" customHeight="1" x14ac:dyDescent="0.2">
      <c r="A677" s="747" t="s">
        <v>592</v>
      </c>
      <c r="B677" s="748" t="s">
        <v>593</v>
      </c>
      <c r="C677" s="749" t="s">
        <v>608</v>
      </c>
      <c r="D677" s="750" t="s">
        <v>609</v>
      </c>
      <c r="E677" s="751">
        <v>50113013</v>
      </c>
      <c r="F677" s="750" t="s">
        <v>1730</v>
      </c>
      <c r="G677" s="749" t="s">
        <v>655</v>
      </c>
      <c r="H677" s="749">
        <v>185525</v>
      </c>
      <c r="I677" s="749">
        <v>85525</v>
      </c>
      <c r="J677" s="749" t="s">
        <v>1733</v>
      </c>
      <c r="K677" s="749" t="s">
        <v>1734</v>
      </c>
      <c r="L677" s="752">
        <v>111.31000000000003</v>
      </c>
      <c r="M677" s="752">
        <v>2</v>
      </c>
      <c r="N677" s="753">
        <v>222.62000000000006</v>
      </c>
    </row>
    <row r="678" spans="1:14" ht="14.45" customHeight="1" x14ac:dyDescent="0.2">
      <c r="A678" s="747" t="s">
        <v>592</v>
      </c>
      <c r="B678" s="748" t="s">
        <v>593</v>
      </c>
      <c r="C678" s="749" t="s">
        <v>608</v>
      </c>
      <c r="D678" s="750" t="s">
        <v>609</v>
      </c>
      <c r="E678" s="751">
        <v>50113013</v>
      </c>
      <c r="F678" s="750" t="s">
        <v>1730</v>
      </c>
      <c r="G678" s="749" t="s">
        <v>629</v>
      </c>
      <c r="H678" s="749">
        <v>203097</v>
      </c>
      <c r="I678" s="749">
        <v>203097</v>
      </c>
      <c r="J678" s="749" t="s">
        <v>1735</v>
      </c>
      <c r="K678" s="749" t="s">
        <v>1736</v>
      </c>
      <c r="L678" s="752">
        <v>167.29107142857143</v>
      </c>
      <c r="M678" s="752">
        <v>28</v>
      </c>
      <c r="N678" s="753">
        <v>4684.1499999999996</v>
      </c>
    </row>
    <row r="679" spans="1:14" ht="14.45" customHeight="1" x14ac:dyDescent="0.2">
      <c r="A679" s="747" t="s">
        <v>592</v>
      </c>
      <c r="B679" s="748" t="s">
        <v>593</v>
      </c>
      <c r="C679" s="749" t="s">
        <v>608</v>
      </c>
      <c r="D679" s="750" t="s">
        <v>609</v>
      </c>
      <c r="E679" s="751">
        <v>50113013</v>
      </c>
      <c r="F679" s="750" t="s">
        <v>1730</v>
      </c>
      <c r="G679" s="749" t="s">
        <v>629</v>
      </c>
      <c r="H679" s="749">
        <v>172972</v>
      </c>
      <c r="I679" s="749">
        <v>72972</v>
      </c>
      <c r="J679" s="749" t="s">
        <v>1737</v>
      </c>
      <c r="K679" s="749" t="s">
        <v>1738</v>
      </c>
      <c r="L679" s="752">
        <v>185.56675862068971</v>
      </c>
      <c r="M679" s="752">
        <v>144.99999999999997</v>
      </c>
      <c r="N679" s="753">
        <v>26907.180000000004</v>
      </c>
    </row>
    <row r="680" spans="1:14" ht="14.45" customHeight="1" x14ac:dyDescent="0.2">
      <c r="A680" s="747" t="s">
        <v>592</v>
      </c>
      <c r="B680" s="748" t="s">
        <v>593</v>
      </c>
      <c r="C680" s="749" t="s">
        <v>608</v>
      </c>
      <c r="D680" s="750" t="s">
        <v>609</v>
      </c>
      <c r="E680" s="751">
        <v>50113013</v>
      </c>
      <c r="F680" s="750" t="s">
        <v>1730</v>
      </c>
      <c r="G680" s="749" t="s">
        <v>594</v>
      </c>
      <c r="H680" s="749">
        <v>183817</v>
      </c>
      <c r="I680" s="749">
        <v>183817</v>
      </c>
      <c r="J680" s="749" t="s">
        <v>1739</v>
      </c>
      <c r="K680" s="749" t="s">
        <v>1740</v>
      </c>
      <c r="L680" s="752">
        <v>1066.7138709677422</v>
      </c>
      <c r="M680" s="752">
        <v>15.5</v>
      </c>
      <c r="N680" s="753">
        <v>16534.065000000002</v>
      </c>
    </row>
    <row r="681" spans="1:14" ht="14.45" customHeight="1" x14ac:dyDescent="0.2">
      <c r="A681" s="747" t="s">
        <v>592</v>
      </c>
      <c r="B681" s="748" t="s">
        <v>593</v>
      </c>
      <c r="C681" s="749" t="s">
        <v>608</v>
      </c>
      <c r="D681" s="750" t="s">
        <v>609</v>
      </c>
      <c r="E681" s="751">
        <v>50113013</v>
      </c>
      <c r="F681" s="750" t="s">
        <v>1730</v>
      </c>
      <c r="G681" s="749" t="s">
        <v>594</v>
      </c>
      <c r="H681" s="749">
        <v>183812</v>
      </c>
      <c r="I681" s="749">
        <v>183812</v>
      </c>
      <c r="J681" s="749" t="s">
        <v>1741</v>
      </c>
      <c r="K681" s="749" t="s">
        <v>1742</v>
      </c>
      <c r="L681" s="752">
        <v>1216.1300000000001</v>
      </c>
      <c r="M681" s="752">
        <v>4</v>
      </c>
      <c r="N681" s="753">
        <v>4864.5200000000004</v>
      </c>
    </row>
    <row r="682" spans="1:14" ht="14.45" customHeight="1" x14ac:dyDescent="0.2">
      <c r="A682" s="747" t="s">
        <v>592</v>
      </c>
      <c r="B682" s="748" t="s">
        <v>593</v>
      </c>
      <c r="C682" s="749" t="s">
        <v>608</v>
      </c>
      <c r="D682" s="750" t="s">
        <v>609</v>
      </c>
      <c r="E682" s="751">
        <v>50113013</v>
      </c>
      <c r="F682" s="750" t="s">
        <v>1730</v>
      </c>
      <c r="G682" s="749" t="s">
        <v>655</v>
      </c>
      <c r="H682" s="749">
        <v>164831</v>
      </c>
      <c r="I682" s="749">
        <v>64831</v>
      </c>
      <c r="J682" s="749" t="s">
        <v>1743</v>
      </c>
      <c r="K682" s="749" t="s">
        <v>1744</v>
      </c>
      <c r="L682" s="752">
        <v>198.88</v>
      </c>
      <c r="M682" s="752">
        <v>1.5</v>
      </c>
      <c r="N682" s="753">
        <v>298.32</v>
      </c>
    </row>
    <row r="683" spans="1:14" ht="14.45" customHeight="1" x14ac:dyDescent="0.2">
      <c r="A683" s="747" t="s">
        <v>592</v>
      </c>
      <c r="B683" s="748" t="s">
        <v>593</v>
      </c>
      <c r="C683" s="749" t="s">
        <v>608</v>
      </c>
      <c r="D683" s="750" t="s">
        <v>609</v>
      </c>
      <c r="E683" s="751">
        <v>50113013</v>
      </c>
      <c r="F683" s="750" t="s">
        <v>1730</v>
      </c>
      <c r="G683" s="749" t="s">
        <v>629</v>
      </c>
      <c r="H683" s="749">
        <v>117170</v>
      </c>
      <c r="I683" s="749">
        <v>17170</v>
      </c>
      <c r="J683" s="749" t="s">
        <v>1745</v>
      </c>
      <c r="K683" s="749" t="s">
        <v>1746</v>
      </c>
      <c r="L683" s="752">
        <v>72.86</v>
      </c>
      <c r="M683" s="752">
        <v>1</v>
      </c>
      <c r="N683" s="753">
        <v>72.86</v>
      </c>
    </row>
    <row r="684" spans="1:14" ht="14.45" customHeight="1" x14ac:dyDescent="0.2">
      <c r="A684" s="747" t="s">
        <v>592</v>
      </c>
      <c r="B684" s="748" t="s">
        <v>593</v>
      </c>
      <c r="C684" s="749" t="s">
        <v>608</v>
      </c>
      <c r="D684" s="750" t="s">
        <v>609</v>
      </c>
      <c r="E684" s="751">
        <v>50113013</v>
      </c>
      <c r="F684" s="750" t="s">
        <v>1730</v>
      </c>
      <c r="G684" s="749" t="s">
        <v>629</v>
      </c>
      <c r="H684" s="749">
        <v>117171</v>
      </c>
      <c r="I684" s="749">
        <v>17171</v>
      </c>
      <c r="J684" s="749" t="s">
        <v>1747</v>
      </c>
      <c r="K684" s="749" t="s">
        <v>876</v>
      </c>
      <c r="L684" s="752">
        <v>72.920000000000016</v>
      </c>
      <c r="M684" s="752">
        <v>1</v>
      </c>
      <c r="N684" s="753">
        <v>72.920000000000016</v>
      </c>
    </row>
    <row r="685" spans="1:14" ht="14.45" customHeight="1" x14ac:dyDescent="0.2">
      <c r="A685" s="747" t="s">
        <v>592</v>
      </c>
      <c r="B685" s="748" t="s">
        <v>593</v>
      </c>
      <c r="C685" s="749" t="s">
        <v>608</v>
      </c>
      <c r="D685" s="750" t="s">
        <v>609</v>
      </c>
      <c r="E685" s="751">
        <v>50113013</v>
      </c>
      <c r="F685" s="750" t="s">
        <v>1730</v>
      </c>
      <c r="G685" s="749" t="s">
        <v>629</v>
      </c>
      <c r="H685" s="749">
        <v>103378</v>
      </c>
      <c r="I685" s="749">
        <v>3378</v>
      </c>
      <c r="J685" s="749" t="s">
        <v>1748</v>
      </c>
      <c r="K685" s="749" t="s">
        <v>1749</v>
      </c>
      <c r="L685" s="752">
        <v>21.78</v>
      </c>
      <c r="M685" s="752">
        <v>2</v>
      </c>
      <c r="N685" s="753">
        <v>43.56</v>
      </c>
    </row>
    <row r="686" spans="1:14" ht="14.45" customHeight="1" x14ac:dyDescent="0.2">
      <c r="A686" s="747" t="s">
        <v>592</v>
      </c>
      <c r="B686" s="748" t="s">
        <v>593</v>
      </c>
      <c r="C686" s="749" t="s">
        <v>608</v>
      </c>
      <c r="D686" s="750" t="s">
        <v>609</v>
      </c>
      <c r="E686" s="751">
        <v>50113013</v>
      </c>
      <c r="F686" s="750" t="s">
        <v>1730</v>
      </c>
      <c r="G686" s="749" t="s">
        <v>629</v>
      </c>
      <c r="H686" s="749">
        <v>111706</v>
      </c>
      <c r="I686" s="749">
        <v>11706</v>
      </c>
      <c r="J686" s="749" t="s">
        <v>1750</v>
      </c>
      <c r="K686" s="749" t="s">
        <v>1751</v>
      </c>
      <c r="L686" s="752">
        <v>536.6</v>
      </c>
      <c r="M686" s="752">
        <v>3</v>
      </c>
      <c r="N686" s="753">
        <v>1609.8000000000002</v>
      </c>
    </row>
    <row r="687" spans="1:14" ht="14.45" customHeight="1" x14ac:dyDescent="0.2">
      <c r="A687" s="747" t="s">
        <v>592</v>
      </c>
      <c r="B687" s="748" t="s">
        <v>593</v>
      </c>
      <c r="C687" s="749" t="s">
        <v>608</v>
      </c>
      <c r="D687" s="750" t="s">
        <v>609</v>
      </c>
      <c r="E687" s="751">
        <v>50113013</v>
      </c>
      <c r="F687" s="750" t="s">
        <v>1730</v>
      </c>
      <c r="G687" s="749" t="s">
        <v>594</v>
      </c>
      <c r="H687" s="749">
        <v>223809</v>
      </c>
      <c r="I687" s="749">
        <v>223809</v>
      </c>
      <c r="J687" s="749" t="s">
        <v>1752</v>
      </c>
      <c r="K687" s="749" t="s">
        <v>1753</v>
      </c>
      <c r="L687" s="752">
        <v>134.51571428571427</v>
      </c>
      <c r="M687" s="752">
        <v>70</v>
      </c>
      <c r="N687" s="753">
        <v>9416.0999999999985</v>
      </c>
    </row>
    <row r="688" spans="1:14" ht="14.45" customHeight="1" x14ac:dyDescent="0.2">
      <c r="A688" s="747" t="s">
        <v>592</v>
      </c>
      <c r="B688" s="748" t="s">
        <v>593</v>
      </c>
      <c r="C688" s="749" t="s">
        <v>608</v>
      </c>
      <c r="D688" s="750" t="s">
        <v>609</v>
      </c>
      <c r="E688" s="751">
        <v>50113013</v>
      </c>
      <c r="F688" s="750" t="s">
        <v>1730</v>
      </c>
      <c r="G688" s="749" t="s">
        <v>594</v>
      </c>
      <c r="H688" s="749">
        <v>223812</v>
      </c>
      <c r="I688" s="749">
        <v>223812</v>
      </c>
      <c r="J688" s="749" t="s">
        <v>1752</v>
      </c>
      <c r="K688" s="749" t="s">
        <v>1754</v>
      </c>
      <c r="L688" s="752">
        <v>309.00999999999993</v>
      </c>
      <c r="M688" s="752">
        <v>20</v>
      </c>
      <c r="N688" s="753">
        <v>6180.1999999999989</v>
      </c>
    </row>
    <row r="689" spans="1:14" ht="14.45" customHeight="1" x14ac:dyDescent="0.2">
      <c r="A689" s="747" t="s">
        <v>592</v>
      </c>
      <c r="B689" s="748" t="s">
        <v>593</v>
      </c>
      <c r="C689" s="749" t="s">
        <v>608</v>
      </c>
      <c r="D689" s="750" t="s">
        <v>609</v>
      </c>
      <c r="E689" s="751">
        <v>50113013</v>
      </c>
      <c r="F689" s="750" t="s">
        <v>1730</v>
      </c>
      <c r="G689" s="749" t="s">
        <v>629</v>
      </c>
      <c r="H689" s="749">
        <v>131654</v>
      </c>
      <c r="I689" s="749">
        <v>131654</v>
      </c>
      <c r="J689" s="749" t="s">
        <v>1755</v>
      </c>
      <c r="K689" s="749" t="s">
        <v>1756</v>
      </c>
      <c r="L689" s="752">
        <v>264</v>
      </c>
      <c r="M689" s="752">
        <v>20.5</v>
      </c>
      <c r="N689" s="753">
        <v>5412</v>
      </c>
    </row>
    <row r="690" spans="1:14" ht="14.45" customHeight="1" x14ac:dyDescent="0.2">
      <c r="A690" s="747" t="s">
        <v>592</v>
      </c>
      <c r="B690" s="748" t="s">
        <v>593</v>
      </c>
      <c r="C690" s="749" t="s">
        <v>608</v>
      </c>
      <c r="D690" s="750" t="s">
        <v>609</v>
      </c>
      <c r="E690" s="751">
        <v>50113013</v>
      </c>
      <c r="F690" s="750" t="s">
        <v>1730</v>
      </c>
      <c r="G690" s="749" t="s">
        <v>629</v>
      </c>
      <c r="H690" s="749">
        <v>131656</v>
      </c>
      <c r="I690" s="749">
        <v>131656</v>
      </c>
      <c r="J690" s="749" t="s">
        <v>1757</v>
      </c>
      <c r="K690" s="749" t="s">
        <v>1758</v>
      </c>
      <c r="L690" s="752">
        <v>517</v>
      </c>
      <c r="M690" s="752">
        <v>6</v>
      </c>
      <c r="N690" s="753">
        <v>3102</v>
      </c>
    </row>
    <row r="691" spans="1:14" ht="14.45" customHeight="1" x14ac:dyDescent="0.2">
      <c r="A691" s="747" t="s">
        <v>592</v>
      </c>
      <c r="B691" s="748" t="s">
        <v>593</v>
      </c>
      <c r="C691" s="749" t="s">
        <v>608</v>
      </c>
      <c r="D691" s="750" t="s">
        <v>609</v>
      </c>
      <c r="E691" s="751">
        <v>50113013</v>
      </c>
      <c r="F691" s="750" t="s">
        <v>1730</v>
      </c>
      <c r="G691" s="749" t="s">
        <v>629</v>
      </c>
      <c r="H691" s="749">
        <v>108606</v>
      </c>
      <c r="I691" s="749">
        <v>108606</v>
      </c>
      <c r="J691" s="749" t="s">
        <v>1759</v>
      </c>
      <c r="K691" s="749" t="s">
        <v>1760</v>
      </c>
      <c r="L691" s="752">
        <v>73.64</v>
      </c>
      <c r="M691" s="752">
        <v>3</v>
      </c>
      <c r="N691" s="753">
        <v>220.92</v>
      </c>
    </row>
    <row r="692" spans="1:14" ht="14.45" customHeight="1" x14ac:dyDescent="0.2">
      <c r="A692" s="747" t="s">
        <v>592</v>
      </c>
      <c r="B692" s="748" t="s">
        <v>593</v>
      </c>
      <c r="C692" s="749" t="s">
        <v>608</v>
      </c>
      <c r="D692" s="750" t="s">
        <v>609</v>
      </c>
      <c r="E692" s="751">
        <v>50113013</v>
      </c>
      <c r="F692" s="750" t="s">
        <v>1730</v>
      </c>
      <c r="G692" s="749" t="s">
        <v>629</v>
      </c>
      <c r="H692" s="749">
        <v>162187</v>
      </c>
      <c r="I692" s="749">
        <v>162187</v>
      </c>
      <c r="J692" s="749" t="s">
        <v>1761</v>
      </c>
      <c r="K692" s="749" t="s">
        <v>1762</v>
      </c>
      <c r="L692" s="752">
        <v>506</v>
      </c>
      <c r="M692" s="752">
        <v>10.5</v>
      </c>
      <c r="N692" s="753">
        <v>5313</v>
      </c>
    </row>
    <row r="693" spans="1:14" ht="14.45" customHeight="1" x14ac:dyDescent="0.2">
      <c r="A693" s="747" t="s">
        <v>592</v>
      </c>
      <c r="B693" s="748" t="s">
        <v>593</v>
      </c>
      <c r="C693" s="749" t="s">
        <v>608</v>
      </c>
      <c r="D693" s="750" t="s">
        <v>609</v>
      </c>
      <c r="E693" s="751">
        <v>50113013</v>
      </c>
      <c r="F693" s="750" t="s">
        <v>1730</v>
      </c>
      <c r="G693" s="749" t="s">
        <v>655</v>
      </c>
      <c r="H693" s="749">
        <v>849655</v>
      </c>
      <c r="I693" s="749">
        <v>129836</v>
      </c>
      <c r="J693" s="749" t="s">
        <v>1763</v>
      </c>
      <c r="K693" s="749" t="s">
        <v>1764</v>
      </c>
      <c r="L693" s="752">
        <v>262.89999999999998</v>
      </c>
      <c r="M693" s="752">
        <v>2.1</v>
      </c>
      <c r="N693" s="753">
        <v>552.09</v>
      </c>
    </row>
    <row r="694" spans="1:14" ht="14.45" customHeight="1" x14ac:dyDescent="0.2">
      <c r="A694" s="747" t="s">
        <v>592</v>
      </c>
      <c r="B694" s="748" t="s">
        <v>593</v>
      </c>
      <c r="C694" s="749" t="s">
        <v>608</v>
      </c>
      <c r="D694" s="750" t="s">
        <v>609</v>
      </c>
      <c r="E694" s="751">
        <v>50113013</v>
      </c>
      <c r="F694" s="750" t="s">
        <v>1730</v>
      </c>
      <c r="G694" s="749" t="s">
        <v>655</v>
      </c>
      <c r="H694" s="749">
        <v>849887</v>
      </c>
      <c r="I694" s="749">
        <v>129834</v>
      </c>
      <c r="J694" s="749" t="s">
        <v>1765</v>
      </c>
      <c r="K694" s="749" t="s">
        <v>594</v>
      </c>
      <c r="L694" s="752">
        <v>154</v>
      </c>
      <c r="M694" s="752">
        <v>2</v>
      </c>
      <c r="N694" s="753">
        <v>308</v>
      </c>
    </row>
    <row r="695" spans="1:14" ht="14.45" customHeight="1" x14ac:dyDescent="0.2">
      <c r="A695" s="747" t="s">
        <v>592</v>
      </c>
      <c r="B695" s="748" t="s">
        <v>593</v>
      </c>
      <c r="C695" s="749" t="s">
        <v>608</v>
      </c>
      <c r="D695" s="750" t="s">
        <v>609</v>
      </c>
      <c r="E695" s="751">
        <v>50113013</v>
      </c>
      <c r="F695" s="750" t="s">
        <v>1730</v>
      </c>
      <c r="G695" s="749" t="s">
        <v>629</v>
      </c>
      <c r="H695" s="749">
        <v>175022</v>
      </c>
      <c r="I695" s="749">
        <v>75022</v>
      </c>
      <c r="J695" s="749" t="s">
        <v>1766</v>
      </c>
      <c r="K695" s="749" t="s">
        <v>1767</v>
      </c>
      <c r="L695" s="752">
        <v>35.700000000000003</v>
      </c>
      <c r="M695" s="752">
        <v>2</v>
      </c>
      <c r="N695" s="753">
        <v>71.400000000000006</v>
      </c>
    </row>
    <row r="696" spans="1:14" ht="14.45" customHeight="1" x14ac:dyDescent="0.2">
      <c r="A696" s="747" t="s">
        <v>592</v>
      </c>
      <c r="B696" s="748" t="s">
        <v>593</v>
      </c>
      <c r="C696" s="749" t="s">
        <v>608</v>
      </c>
      <c r="D696" s="750" t="s">
        <v>609</v>
      </c>
      <c r="E696" s="751">
        <v>50113013</v>
      </c>
      <c r="F696" s="750" t="s">
        <v>1730</v>
      </c>
      <c r="G696" s="749" t="s">
        <v>629</v>
      </c>
      <c r="H696" s="749">
        <v>102427</v>
      </c>
      <c r="I696" s="749">
        <v>2427</v>
      </c>
      <c r="J696" s="749" t="s">
        <v>1768</v>
      </c>
      <c r="K696" s="749" t="s">
        <v>1769</v>
      </c>
      <c r="L696" s="752">
        <v>88.431999999999988</v>
      </c>
      <c r="M696" s="752">
        <v>5</v>
      </c>
      <c r="N696" s="753">
        <v>442.15999999999997</v>
      </c>
    </row>
    <row r="697" spans="1:14" ht="14.45" customHeight="1" x14ac:dyDescent="0.2">
      <c r="A697" s="747" t="s">
        <v>592</v>
      </c>
      <c r="B697" s="748" t="s">
        <v>593</v>
      </c>
      <c r="C697" s="749" t="s">
        <v>608</v>
      </c>
      <c r="D697" s="750" t="s">
        <v>609</v>
      </c>
      <c r="E697" s="751">
        <v>50113013</v>
      </c>
      <c r="F697" s="750" t="s">
        <v>1730</v>
      </c>
      <c r="G697" s="749" t="s">
        <v>629</v>
      </c>
      <c r="H697" s="749">
        <v>101066</v>
      </c>
      <c r="I697" s="749">
        <v>1066</v>
      </c>
      <c r="J697" s="749" t="s">
        <v>1770</v>
      </c>
      <c r="K697" s="749" t="s">
        <v>1771</v>
      </c>
      <c r="L697" s="752">
        <v>57.417499999999997</v>
      </c>
      <c r="M697" s="752">
        <v>20</v>
      </c>
      <c r="N697" s="753">
        <v>1148.3499999999999</v>
      </c>
    </row>
    <row r="698" spans="1:14" ht="14.45" customHeight="1" x14ac:dyDescent="0.2">
      <c r="A698" s="747" t="s">
        <v>592</v>
      </c>
      <c r="B698" s="748" t="s">
        <v>593</v>
      </c>
      <c r="C698" s="749" t="s">
        <v>608</v>
      </c>
      <c r="D698" s="750" t="s">
        <v>609</v>
      </c>
      <c r="E698" s="751">
        <v>50113013</v>
      </c>
      <c r="F698" s="750" t="s">
        <v>1730</v>
      </c>
      <c r="G698" s="749" t="s">
        <v>629</v>
      </c>
      <c r="H698" s="749">
        <v>148262</v>
      </c>
      <c r="I698" s="749">
        <v>48262</v>
      </c>
      <c r="J698" s="749" t="s">
        <v>1770</v>
      </c>
      <c r="K698" s="749" t="s">
        <v>1772</v>
      </c>
      <c r="L698" s="752">
        <v>37.790000000000006</v>
      </c>
      <c r="M698" s="752">
        <v>1</v>
      </c>
      <c r="N698" s="753">
        <v>37.790000000000006</v>
      </c>
    </row>
    <row r="699" spans="1:14" ht="14.45" customHeight="1" x14ac:dyDescent="0.2">
      <c r="A699" s="747" t="s">
        <v>592</v>
      </c>
      <c r="B699" s="748" t="s">
        <v>593</v>
      </c>
      <c r="C699" s="749" t="s">
        <v>608</v>
      </c>
      <c r="D699" s="750" t="s">
        <v>609</v>
      </c>
      <c r="E699" s="751">
        <v>50113013</v>
      </c>
      <c r="F699" s="750" t="s">
        <v>1730</v>
      </c>
      <c r="G699" s="749" t="s">
        <v>629</v>
      </c>
      <c r="H699" s="749">
        <v>188746</v>
      </c>
      <c r="I699" s="749">
        <v>88746</v>
      </c>
      <c r="J699" s="749" t="s">
        <v>1773</v>
      </c>
      <c r="K699" s="749" t="s">
        <v>1774</v>
      </c>
      <c r="L699" s="752">
        <v>51.959999999999994</v>
      </c>
      <c r="M699" s="752">
        <v>1</v>
      </c>
      <c r="N699" s="753">
        <v>51.959999999999994</v>
      </c>
    </row>
    <row r="700" spans="1:14" ht="14.45" customHeight="1" x14ac:dyDescent="0.2">
      <c r="A700" s="747" t="s">
        <v>592</v>
      </c>
      <c r="B700" s="748" t="s">
        <v>593</v>
      </c>
      <c r="C700" s="749" t="s">
        <v>608</v>
      </c>
      <c r="D700" s="750" t="s">
        <v>609</v>
      </c>
      <c r="E700" s="751">
        <v>50113013</v>
      </c>
      <c r="F700" s="750" t="s">
        <v>1730</v>
      </c>
      <c r="G700" s="749" t="s">
        <v>629</v>
      </c>
      <c r="H700" s="749">
        <v>207280</v>
      </c>
      <c r="I700" s="749">
        <v>207280</v>
      </c>
      <c r="J700" s="749" t="s">
        <v>1775</v>
      </c>
      <c r="K700" s="749" t="s">
        <v>734</v>
      </c>
      <c r="L700" s="752">
        <v>129.85999999999999</v>
      </c>
      <c r="M700" s="752">
        <v>1</v>
      </c>
      <c r="N700" s="753">
        <v>129.85999999999999</v>
      </c>
    </row>
    <row r="701" spans="1:14" ht="14.45" customHeight="1" x14ac:dyDescent="0.2">
      <c r="A701" s="747" t="s">
        <v>592</v>
      </c>
      <c r="B701" s="748" t="s">
        <v>593</v>
      </c>
      <c r="C701" s="749" t="s">
        <v>608</v>
      </c>
      <c r="D701" s="750" t="s">
        <v>609</v>
      </c>
      <c r="E701" s="751">
        <v>50113013</v>
      </c>
      <c r="F701" s="750" t="s">
        <v>1730</v>
      </c>
      <c r="G701" s="749" t="s">
        <v>629</v>
      </c>
      <c r="H701" s="749">
        <v>847476</v>
      </c>
      <c r="I701" s="749">
        <v>112782</v>
      </c>
      <c r="J701" s="749" t="s">
        <v>1776</v>
      </c>
      <c r="K701" s="749" t="s">
        <v>1777</v>
      </c>
      <c r="L701" s="752">
        <v>692.29605555555543</v>
      </c>
      <c r="M701" s="752">
        <v>4.5</v>
      </c>
      <c r="N701" s="753">
        <v>3115.3322499999995</v>
      </c>
    </row>
    <row r="702" spans="1:14" ht="14.45" customHeight="1" x14ac:dyDescent="0.2">
      <c r="A702" s="747" t="s">
        <v>592</v>
      </c>
      <c r="B702" s="748" t="s">
        <v>593</v>
      </c>
      <c r="C702" s="749" t="s">
        <v>608</v>
      </c>
      <c r="D702" s="750" t="s">
        <v>609</v>
      </c>
      <c r="E702" s="751">
        <v>50113013</v>
      </c>
      <c r="F702" s="750" t="s">
        <v>1730</v>
      </c>
      <c r="G702" s="749" t="s">
        <v>629</v>
      </c>
      <c r="H702" s="749">
        <v>96414</v>
      </c>
      <c r="I702" s="749">
        <v>96414</v>
      </c>
      <c r="J702" s="749" t="s">
        <v>1778</v>
      </c>
      <c r="K702" s="749" t="s">
        <v>1779</v>
      </c>
      <c r="L702" s="752">
        <v>59.20000000000001</v>
      </c>
      <c r="M702" s="752">
        <v>2.5</v>
      </c>
      <c r="N702" s="753">
        <v>148.00000000000003</v>
      </c>
    </row>
    <row r="703" spans="1:14" ht="14.45" customHeight="1" x14ac:dyDescent="0.2">
      <c r="A703" s="747" t="s">
        <v>592</v>
      </c>
      <c r="B703" s="748" t="s">
        <v>593</v>
      </c>
      <c r="C703" s="749" t="s">
        <v>608</v>
      </c>
      <c r="D703" s="750" t="s">
        <v>609</v>
      </c>
      <c r="E703" s="751">
        <v>50113013</v>
      </c>
      <c r="F703" s="750" t="s">
        <v>1730</v>
      </c>
      <c r="G703" s="749" t="s">
        <v>629</v>
      </c>
      <c r="H703" s="749">
        <v>167015</v>
      </c>
      <c r="I703" s="749">
        <v>67015</v>
      </c>
      <c r="J703" s="749" t="s">
        <v>1780</v>
      </c>
      <c r="K703" s="749" t="s">
        <v>1781</v>
      </c>
      <c r="L703" s="752">
        <v>39.470000000000006</v>
      </c>
      <c r="M703" s="752">
        <v>1</v>
      </c>
      <c r="N703" s="753">
        <v>39.470000000000006</v>
      </c>
    </row>
    <row r="704" spans="1:14" ht="14.45" customHeight="1" x14ac:dyDescent="0.2">
      <c r="A704" s="747" t="s">
        <v>592</v>
      </c>
      <c r="B704" s="748" t="s">
        <v>593</v>
      </c>
      <c r="C704" s="749" t="s">
        <v>608</v>
      </c>
      <c r="D704" s="750" t="s">
        <v>609</v>
      </c>
      <c r="E704" s="751">
        <v>50113013</v>
      </c>
      <c r="F704" s="750" t="s">
        <v>1730</v>
      </c>
      <c r="G704" s="749" t="s">
        <v>629</v>
      </c>
      <c r="H704" s="749">
        <v>216196</v>
      </c>
      <c r="I704" s="749">
        <v>216196</v>
      </c>
      <c r="J704" s="749" t="s">
        <v>1782</v>
      </c>
      <c r="K704" s="749" t="s">
        <v>1783</v>
      </c>
      <c r="L704" s="752">
        <v>70.739999999999995</v>
      </c>
      <c r="M704" s="752">
        <v>2</v>
      </c>
      <c r="N704" s="753">
        <v>141.47999999999999</v>
      </c>
    </row>
    <row r="705" spans="1:14" ht="14.45" customHeight="1" x14ac:dyDescent="0.2">
      <c r="A705" s="747" t="s">
        <v>592</v>
      </c>
      <c r="B705" s="748" t="s">
        <v>593</v>
      </c>
      <c r="C705" s="749" t="s">
        <v>608</v>
      </c>
      <c r="D705" s="750" t="s">
        <v>609</v>
      </c>
      <c r="E705" s="751">
        <v>50113013</v>
      </c>
      <c r="F705" s="750" t="s">
        <v>1730</v>
      </c>
      <c r="G705" s="749" t="s">
        <v>629</v>
      </c>
      <c r="H705" s="749">
        <v>216199</v>
      </c>
      <c r="I705" s="749">
        <v>216199</v>
      </c>
      <c r="J705" s="749" t="s">
        <v>1784</v>
      </c>
      <c r="K705" s="749" t="s">
        <v>1785</v>
      </c>
      <c r="L705" s="752">
        <v>99.829999999999984</v>
      </c>
      <c r="M705" s="752">
        <v>9</v>
      </c>
      <c r="N705" s="753">
        <v>898.46999999999991</v>
      </c>
    </row>
    <row r="706" spans="1:14" ht="14.45" customHeight="1" x14ac:dyDescent="0.2">
      <c r="A706" s="747" t="s">
        <v>592</v>
      </c>
      <c r="B706" s="748" t="s">
        <v>593</v>
      </c>
      <c r="C706" s="749" t="s">
        <v>608</v>
      </c>
      <c r="D706" s="750" t="s">
        <v>609</v>
      </c>
      <c r="E706" s="751">
        <v>50113013</v>
      </c>
      <c r="F706" s="750" t="s">
        <v>1730</v>
      </c>
      <c r="G706" s="749" t="s">
        <v>629</v>
      </c>
      <c r="H706" s="749">
        <v>216183</v>
      </c>
      <c r="I706" s="749">
        <v>216183</v>
      </c>
      <c r="J706" s="749" t="s">
        <v>1786</v>
      </c>
      <c r="K706" s="749" t="s">
        <v>1787</v>
      </c>
      <c r="L706" s="752">
        <v>249.43</v>
      </c>
      <c r="M706" s="752">
        <v>15</v>
      </c>
      <c r="N706" s="753">
        <v>3741.4500000000003</v>
      </c>
    </row>
    <row r="707" spans="1:14" ht="14.45" customHeight="1" x14ac:dyDescent="0.2">
      <c r="A707" s="747" t="s">
        <v>592</v>
      </c>
      <c r="B707" s="748" t="s">
        <v>593</v>
      </c>
      <c r="C707" s="749" t="s">
        <v>608</v>
      </c>
      <c r="D707" s="750" t="s">
        <v>609</v>
      </c>
      <c r="E707" s="751">
        <v>50113013</v>
      </c>
      <c r="F707" s="750" t="s">
        <v>1730</v>
      </c>
      <c r="G707" s="749" t="s">
        <v>629</v>
      </c>
      <c r="H707" s="749">
        <v>187199</v>
      </c>
      <c r="I707" s="749">
        <v>87199</v>
      </c>
      <c r="J707" s="749" t="s">
        <v>1788</v>
      </c>
      <c r="K707" s="749" t="s">
        <v>1789</v>
      </c>
      <c r="L707" s="752">
        <v>220.99</v>
      </c>
      <c r="M707" s="752">
        <v>10</v>
      </c>
      <c r="N707" s="753">
        <v>2209.9</v>
      </c>
    </row>
    <row r="708" spans="1:14" ht="14.45" customHeight="1" x14ac:dyDescent="0.2">
      <c r="A708" s="747" t="s">
        <v>592</v>
      </c>
      <c r="B708" s="748" t="s">
        <v>593</v>
      </c>
      <c r="C708" s="749" t="s">
        <v>608</v>
      </c>
      <c r="D708" s="750" t="s">
        <v>609</v>
      </c>
      <c r="E708" s="751">
        <v>50113013</v>
      </c>
      <c r="F708" s="750" t="s">
        <v>1730</v>
      </c>
      <c r="G708" s="749" t="s">
        <v>655</v>
      </c>
      <c r="H708" s="749">
        <v>173750</v>
      </c>
      <c r="I708" s="749">
        <v>173750</v>
      </c>
      <c r="J708" s="749" t="s">
        <v>1790</v>
      </c>
      <c r="K708" s="749" t="s">
        <v>1791</v>
      </c>
      <c r="L708" s="752">
        <v>825.89</v>
      </c>
      <c r="M708" s="752">
        <v>6</v>
      </c>
      <c r="N708" s="753">
        <v>4955.34</v>
      </c>
    </row>
    <row r="709" spans="1:14" ht="14.45" customHeight="1" x14ac:dyDescent="0.2">
      <c r="A709" s="747" t="s">
        <v>592</v>
      </c>
      <c r="B709" s="748" t="s">
        <v>593</v>
      </c>
      <c r="C709" s="749" t="s">
        <v>608</v>
      </c>
      <c r="D709" s="750" t="s">
        <v>609</v>
      </c>
      <c r="E709" s="751">
        <v>50113013</v>
      </c>
      <c r="F709" s="750" t="s">
        <v>1730</v>
      </c>
      <c r="G709" s="749" t="s">
        <v>594</v>
      </c>
      <c r="H709" s="749">
        <v>156835</v>
      </c>
      <c r="I709" s="749">
        <v>156835</v>
      </c>
      <c r="J709" s="749" t="s">
        <v>1792</v>
      </c>
      <c r="K709" s="749" t="s">
        <v>1793</v>
      </c>
      <c r="L709" s="752">
        <v>1116.5</v>
      </c>
      <c r="M709" s="752">
        <v>2</v>
      </c>
      <c r="N709" s="753">
        <v>2233</v>
      </c>
    </row>
    <row r="710" spans="1:14" ht="14.45" customHeight="1" x14ac:dyDescent="0.2">
      <c r="A710" s="747" t="s">
        <v>592</v>
      </c>
      <c r="B710" s="748" t="s">
        <v>593</v>
      </c>
      <c r="C710" s="749" t="s">
        <v>608</v>
      </c>
      <c r="D710" s="750" t="s">
        <v>609</v>
      </c>
      <c r="E710" s="751">
        <v>50113013</v>
      </c>
      <c r="F710" s="750" t="s">
        <v>1730</v>
      </c>
      <c r="G710" s="749" t="s">
        <v>594</v>
      </c>
      <c r="H710" s="749">
        <v>111592</v>
      </c>
      <c r="I710" s="749">
        <v>11592</v>
      </c>
      <c r="J710" s="749" t="s">
        <v>1794</v>
      </c>
      <c r="K710" s="749" t="s">
        <v>1795</v>
      </c>
      <c r="L710" s="752">
        <v>368.96999999999997</v>
      </c>
      <c r="M710" s="752">
        <v>19.5</v>
      </c>
      <c r="N710" s="753">
        <v>7194.9149999999991</v>
      </c>
    </row>
    <row r="711" spans="1:14" ht="14.45" customHeight="1" x14ac:dyDescent="0.2">
      <c r="A711" s="747" t="s">
        <v>592</v>
      </c>
      <c r="B711" s="748" t="s">
        <v>593</v>
      </c>
      <c r="C711" s="749" t="s">
        <v>608</v>
      </c>
      <c r="D711" s="750" t="s">
        <v>609</v>
      </c>
      <c r="E711" s="751">
        <v>50113013</v>
      </c>
      <c r="F711" s="750" t="s">
        <v>1730</v>
      </c>
      <c r="G711" s="749" t="s">
        <v>655</v>
      </c>
      <c r="H711" s="749">
        <v>242332</v>
      </c>
      <c r="I711" s="749">
        <v>242332</v>
      </c>
      <c r="J711" s="749" t="s">
        <v>1796</v>
      </c>
      <c r="K711" s="749" t="s">
        <v>1797</v>
      </c>
      <c r="L711" s="752">
        <v>376.92</v>
      </c>
      <c r="M711" s="752">
        <v>1.75</v>
      </c>
      <c r="N711" s="753">
        <v>659.61</v>
      </c>
    </row>
    <row r="712" spans="1:14" ht="14.45" customHeight="1" x14ac:dyDescent="0.2">
      <c r="A712" s="747" t="s">
        <v>592</v>
      </c>
      <c r="B712" s="748" t="s">
        <v>593</v>
      </c>
      <c r="C712" s="749" t="s">
        <v>608</v>
      </c>
      <c r="D712" s="750" t="s">
        <v>609</v>
      </c>
      <c r="E712" s="751">
        <v>50113013</v>
      </c>
      <c r="F712" s="750" t="s">
        <v>1730</v>
      </c>
      <c r="G712" s="749" t="s">
        <v>629</v>
      </c>
      <c r="H712" s="749">
        <v>225543</v>
      </c>
      <c r="I712" s="749">
        <v>225543</v>
      </c>
      <c r="J712" s="749" t="s">
        <v>1798</v>
      </c>
      <c r="K712" s="749" t="s">
        <v>1799</v>
      </c>
      <c r="L712" s="752">
        <v>390.71333333333342</v>
      </c>
      <c r="M712" s="752">
        <v>3</v>
      </c>
      <c r="N712" s="753">
        <v>1172.1400000000003</v>
      </c>
    </row>
    <row r="713" spans="1:14" ht="14.45" customHeight="1" x14ac:dyDescent="0.2">
      <c r="A713" s="747" t="s">
        <v>592</v>
      </c>
      <c r="B713" s="748" t="s">
        <v>593</v>
      </c>
      <c r="C713" s="749" t="s">
        <v>608</v>
      </c>
      <c r="D713" s="750" t="s">
        <v>609</v>
      </c>
      <c r="E713" s="751">
        <v>50113013</v>
      </c>
      <c r="F713" s="750" t="s">
        <v>1730</v>
      </c>
      <c r="G713" s="749" t="s">
        <v>629</v>
      </c>
      <c r="H713" s="749">
        <v>207116</v>
      </c>
      <c r="I713" s="749">
        <v>207116</v>
      </c>
      <c r="J713" s="749" t="s">
        <v>1800</v>
      </c>
      <c r="K713" s="749" t="s">
        <v>1801</v>
      </c>
      <c r="L713" s="752">
        <v>419.52</v>
      </c>
      <c r="M713" s="752">
        <v>1</v>
      </c>
      <c r="N713" s="753">
        <v>419.52</v>
      </c>
    </row>
    <row r="714" spans="1:14" ht="14.45" customHeight="1" x14ac:dyDescent="0.2">
      <c r="A714" s="747" t="s">
        <v>592</v>
      </c>
      <c r="B714" s="748" t="s">
        <v>593</v>
      </c>
      <c r="C714" s="749" t="s">
        <v>608</v>
      </c>
      <c r="D714" s="750" t="s">
        <v>609</v>
      </c>
      <c r="E714" s="751">
        <v>50113013</v>
      </c>
      <c r="F714" s="750" t="s">
        <v>1730</v>
      </c>
      <c r="G714" s="749" t="s">
        <v>629</v>
      </c>
      <c r="H714" s="749">
        <v>101076</v>
      </c>
      <c r="I714" s="749">
        <v>1076</v>
      </c>
      <c r="J714" s="749" t="s">
        <v>1802</v>
      </c>
      <c r="K714" s="749" t="s">
        <v>1360</v>
      </c>
      <c r="L714" s="752">
        <v>78.349999999999994</v>
      </c>
      <c r="M714" s="752">
        <v>1</v>
      </c>
      <c r="N714" s="753">
        <v>78.349999999999994</v>
      </c>
    </row>
    <row r="715" spans="1:14" ht="14.45" customHeight="1" x14ac:dyDescent="0.2">
      <c r="A715" s="747" t="s">
        <v>592</v>
      </c>
      <c r="B715" s="748" t="s">
        <v>593</v>
      </c>
      <c r="C715" s="749" t="s">
        <v>608</v>
      </c>
      <c r="D715" s="750" t="s">
        <v>609</v>
      </c>
      <c r="E715" s="751">
        <v>50113013</v>
      </c>
      <c r="F715" s="750" t="s">
        <v>1730</v>
      </c>
      <c r="G715" s="749" t="s">
        <v>655</v>
      </c>
      <c r="H715" s="749">
        <v>113453</v>
      </c>
      <c r="I715" s="749">
        <v>113453</v>
      </c>
      <c r="J715" s="749" t="s">
        <v>1803</v>
      </c>
      <c r="K715" s="749" t="s">
        <v>1804</v>
      </c>
      <c r="L715" s="752">
        <v>460.21745152354566</v>
      </c>
      <c r="M715" s="752">
        <v>36.1</v>
      </c>
      <c r="N715" s="753">
        <v>16613.849999999999</v>
      </c>
    </row>
    <row r="716" spans="1:14" ht="14.45" customHeight="1" x14ac:dyDescent="0.2">
      <c r="A716" s="747" t="s">
        <v>592</v>
      </c>
      <c r="B716" s="748" t="s">
        <v>593</v>
      </c>
      <c r="C716" s="749" t="s">
        <v>608</v>
      </c>
      <c r="D716" s="750" t="s">
        <v>609</v>
      </c>
      <c r="E716" s="751">
        <v>50113013</v>
      </c>
      <c r="F716" s="750" t="s">
        <v>1730</v>
      </c>
      <c r="G716" s="749" t="s">
        <v>594</v>
      </c>
      <c r="H716" s="749">
        <v>201030</v>
      </c>
      <c r="I716" s="749">
        <v>201030</v>
      </c>
      <c r="J716" s="749" t="s">
        <v>1805</v>
      </c>
      <c r="K716" s="749" t="s">
        <v>955</v>
      </c>
      <c r="L716" s="752">
        <v>31.978013029315957</v>
      </c>
      <c r="M716" s="752">
        <v>307</v>
      </c>
      <c r="N716" s="753">
        <v>9817.2499999999982</v>
      </c>
    </row>
    <row r="717" spans="1:14" ht="14.45" customHeight="1" x14ac:dyDescent="0.2">
      <c r="A717" s="747" t="s">
        <v>592</v>
      </c>
      <c r="B717" s="748" t="s">
        <v>593</v>
      </c>
      <c r="C717" s="749" t="s">
        <v>608</v>
      </c>
      <c r="D717" s="750" t="s">
        <v>609</v>
      </c>
      <c r="E717" s="751">
        <v>50113013</v>
      </c>
      <c r="F717" s="750" t="s">
        <v>1730</v>
      </c>
      <c r="G717" s="749" t="s">
        <v>594</v>
      </c>
      <c r="H717" s="749">
        <v>847759</v>
      </c>
      <c r="I717" s="749">
        <v>142077</v>
      </c>
      <c r="J717" s="749" t="s">
        <v>1806</v>
      </c>
      <c r="K717" s="749" t="s">
        <v>1807</v>
      </c>
      <c r="L717" s="752">
        <v>2256.35</v>
      </c>
      <c r="M717" s="752">
        <v>2</v>
      </c>
      <c r="N717" s="753">
        <v>4512.7</v>
      </c>
    </row>
    <row r="718" spans="1:14" ht="14.45" customHeight="1" x14ac:dyDescent="0.2">
      <c r="A718" s="747" t="s">
        <v>592</v>
      </c>
      <c r="B718" s="748" t="s">
        <v>593</v>
      </c>
      <c r="C718" s="749" t="s">
        <v>608</v>
      </c>
      <c r="D718" s="750" t="s">
        <v>609</v>
      </c>
      <c r="E718" s="751">
        <v>50113013</v>
      </c>
      <c r="F718" s="750" t="s">
        <v>1730</v>
      </c>
      <c r="G718" s="749" t="s">
        <v>655</v>
      </c>
      <c r="H718" s="749">
        <v>126127</v>
      </c>
      <c r="I718" s="749">
        <v>26127</v>
      </c>
      <c r="J718" s="749" t="s">
        <v>1808</v>
      </c>
      <c r="K718" s="749" t="s">
        <v>1809</v>
      </c>
      <c r="L718" s="752">
        <v>3158</v>
      </c>
      <c r="M718" s="752">
        <v>1.7999999999999998</v>
      </c>
      <c r="N718" s="753">
        <v>5684.4</v>
      </c>
    </row>
    <row r="719" spans="1:14" ht="14.45" customHeight="1" x14ac:dyDescent="0.2">
      <c r="A719" s="747" t="s">
        <v>592</v>
      </c>
      <c r="B719" s="748" t="s">
        <v>593</v>
      </c>
      <c r="C719" s="749" t="s">
        <v>608</v>
      </c>
      <c r="D719" s="750" t="s">
        <v>609</v>
      </c>
      <c r="E719" s="751">
        <v>50113013</v>
      </c>
      <c r="F719" s="750" t="s">
        <v>1730</v>
      </c>
      <c r="G719" s="749" t="s">
        <v>629</v>
      </c>
      <c r="H719" s="749">
        <v>116600</v>
      </c>
      <c r="I719" s="749">
        <v>16600</v>
      </c>
      <c r="J719" s="749" t="s">
        <v>1810</v>
      </c>
      <c r="K719" s="749" t="s">
        <v>1811</v>
      </c>
      <c r="L719" s="752">
        <v>40.437777777777775</v>
      </c>
      <c r="M719" s="752">
        <v>81</v>
      </c>
      <c r="N719" s="753">
        <v>3275.4599999999996</v>
      </c>
    </row>
    <row r="720" spans="1:14" ht="14.45" customHeight="1" x14ac:dyDescent="0.2">
      <c r="A720" s="747" t="s">
        <v>592</v>
      </c>
      <c r="B720" s="748" t="s">
        <v>593</v>
      </c>
      <c r="C720" s="749" t="s">
        <v>608</v>
      </c>
      <c r="D720" s="750" t="s">
        <v>609</v>
      </c>
      <c r="E720" s="751">
        <v>50113013</v>
      </c>
      <c r="F720" s="750" t="s">
        <v>1730</v>
      </c>
      <c r="G720" s="749" t="s">
        <v>629</v>
      </c>
      <c r="H720" s="749">
        <v>213944</v>
      </c>
      <c r="I720" s="749">
        <v>213944</v>
      </c>
      <c r="J720" s="749" t="s">
        <v>1812</v>
      </c>
      <c r="K720" s="749" t="s">
        <v>1813</v>
      </c>
      <c r="L720" s="752">
        <v>186.01</v>
      </c>
      <c r="M720" s="752">
        <v>2</v>
      </c>
      <c r="N720" s="753">
        <v>372.02</v>
      </c>
    </row>
    <row r="721" spans="1:14" ht="14.45" customHeight="1" x14ac:dyDescent="0.2">
      <c r="A721" s="747" t="s">
        <v>592</v>
      </c>
      <c r="B721" s="748" t="s">
        <v>593</v>
      </c>
      <c r="C721" s="749" t="s">
        <v>608</v>
      </c>
      <c r="D721" s="750" t="s">
        <v>609</v>
      </c>
      <c r="E721" s="751">
        <v>50113013</v>
      </c>
      <c r="F721" s="750" t="s">
        <v>1730</v>
      </c>
      <c r="G721" s="749" t="s">
        <v>655</v>
      </c>
      <c r="H721" s="749">
        <v>166269</v>
      </c>
      <c r="I721" s="749">
        <v>166269</v>
      </c>
      <c r="J721" s="749" t="s">
        <v>1814</v>
      </c>
      <c r="K721" s="749" t="s">
        <v>1815</v>
      </c>
      <c r="L721" s="752">
        <v>52.88</v>
      </c>
      <c r="M721" s="752">
        <v>35</v>
      </c>
      <c r="N721" s="753">
        <v>1850.8000000000002</v>
      </c>
    </row>
    <row r="722" spans="1:14" ht="14.45" customHeight="1" x14ac:dyDescent="0.2">
      <c r="A722" s="747" t="s">
        <v>592</v>
      </c>
      <c r="B722" s="748" t="s">
        <v>593</v>
      </c>
      <c r="C722" s="749" t="s">
        <v>608</v>
      </c>
      <c r="D722" s="750" t="s">
        <v>609</v>
      </c>
      <c r="E722" s="751">
        <v>50113013</v>
      </c>
      <c r="F722" s="750" t="s">
        <v>1730</v>
      </c>
      <c r="G722" s="749" t="s">
        <v>655</v>
      </c>
      <c r="H722" s="749">
        <v>166265</v>
      </c>
      <c r="I722" s="749">
        <v>166265</v>
      </c>
      <c r="J722" s="749" t="s">
        <v>1816</v>
      </c>
      <c r="K722" s="749" t="s">
        <v>1787</v>
      </c>
      <c r="L722" s="752">
        <v>33.389999999999993</v>
      </c>
      <c r="M722" s="752">
        <v>30</v>
      </c>
      <c r="N722" s="753">
        <v>1001.6999999999998</v>
      </c>
    </row>
    <row r="723" spans="1:14" ht="14.45" customHeight="1" x14ac:dyDescent="0.2">
      <c r="A723" s="747" t="s">
        <v>592</v>
      </c>
      <c r="B723" s="748" t="s">
        <v>593</v>
      </c>
      <c r="C723" s="749" t="s">
        <v>608</v>
      </c>
      <c r="D723" s="750" t="s">
        <v>609</v>
      </c>
      <c r="E723" s="751">
        <v>50113013</v>
      </c>
      <c r="F723" s="750" t="s">
        <v>1730</v>
      </c>
      <c r="G723" s="749" t="s">
        <v>655</v>
      </c>
      <c r="H723" s="749">
        <v>118523</v>
      </c>
      <c r="I723" s="749">
        <v>18523</v>
      </c>
      <c r="J723" s="749" t="s">
        <v>1817</v>
      </c>
      <c r="K723" s="749" t="s">
        <v>1818</v>
      </c>
      <c r="L723" s="752">
        <v>65.53</v>
      </c>
      <c r="M723" s="752">
        <v>2</v>
      </c>
      <c r="N723" s="753">
        <v>131.06</v>
      </c>
    </row>
    <row r="724" spans="1:14" ht="14.45" customHeight="1" x14ac:dyDescent="0.2">
      <c r="A724" s="747" t="s">
        <v>592</v>
      </c>
      <c r="B724" s="748" t="s">
        <v>593</v>
      </c>
      <c r="C724" s="749" t="s">
        <v>608</v>
      </c>
      <c r="D724" s="750" t="s">
        <v>609</v>
      </c>
      <c r="E724" s="751">
        <v>50113013</v>
      </c>
      <c r="F724" s="750" t="s">
        <v>1730</v>
      </c>
      <c r="G724" s="749" t="s">
        <v>655</v>
      </c>
      <c r="H724" s="749">
        <v>118547</v>
      </c>
      <c r="I724" s="749">
        <v>18547</v>
      </c>
      <c r="J724" s="749" t="s">
        <v>1819</v>
      </c>
      <c r="K724" s="749" t="s">
        <v>1820</v>
      </c>
      <c r="L724" s="752">
        <v>109.955</v>
      </c>
      <c r="M724" s="752">
        <v>2</v>
      </c>
      <c r="N724" s="753">
        <v>219.91</v>
      </c>
    </row>
    <row r="725" spans="1:14" ht="14.45" customHeight="1" x14ac:dyDescent="0.2">
      <c r="A725" s="747" t="s">
        <v>592</v>
      </c>
      <c r="B725" s="748" t="s">
        <v>593</v>
      </c>
      <c r="C725" s="749" t="s">
        <v>608</v>
      </c>
      <c r="D725" s="750" t="s">
        <v>609</v>
      </c>
      <c r="E725" s="751">
        <v>50113014</v>
      </c>
      <c r="F725" s="750" t="s">
        <v>1821</v>
      </c>
      <c r="G725" s="749" t="s">
        <v>629</v>
      </c>
      <c r="H725" s="749">
        <v>176150</v>
      </c>
      <c r="I725" s="749">
        <v>76150</v>
      </c>
      <c r="J725" s="749" t="s">
        <v>1822</v>
      </c>
      <c r="K725" s="749" t="s">
        <v>1823</v>
      </c>
      <c r="L725" s="752">
        <v>117.41999999999999</v>
      </c>
      <c r="M725" s="752">
        <v>4</v>
      </c>
      <c r="N725" s="753">
        <v>469.67999999999995</v>
      </c>
    </row>
    <row r="726" spans="1:14" ht="14.45" customHeight="1" x14ac:dyDescent="0.2">
      <c r="A726" s="747" t="s">
        <v>592</v>
      </c>
      <c r="B726" s="748" t="s">
        <v>593</v>
      </c>
      <c r="C726" s="749" t="s">
        <v>608</v>
      </c>
      <c r="D726" s="750" t="s">
        <v>609</v>
      </c>
      <c r="E726" s="751">
        <v>50113014</v>
      </c>
      <c r="F726" s="750" t="s">
        <v>1821</v>
      </c>
      <c r="G726" s="749" t="s">
        <v>629</v>
      </c>
      <c r="H726" s="749">
        <v>176152</v>
      </c>
      <c r="I726" s="749">
        <v>76152</v>
      </c>
      <c r="J726" s="749" t="s">
        <v>1824</v>
      </c>
      <c r="K726" s="749" t="s">
        <v>1825</v>
      </c>
      <c r="L726" s="752">
        <v>134.345</v>
      </c>
      <c r="M726" s="752">
        <v>2</v>
      </c>
      <c r="N726" s="753">
        <v>268.69</v>
      </c>
    </row>
    <row r="727" spans="1:14" ht="14.45" customHeight="1" x14ac:dyDescent="0.2">
      <c r="A727" s="747" t="s">
        <v>592</v>
      </c>
      <c r="B727" s="748" t="s">
        <v>593</v>
      </c>
      <c r="C727" s="749" t="s">
        <v>608</v>
      </c>
      <c r="D727" s="750" t="s">
        <v>609</v>
      </c>
      <c r="E727" s="751">
        <v>50113014</v>
      </c>
      <c r="F727" s="750" t="s">
        <v>1821</v>
      </c>
      <c r="G727" s="749" t="s">
        <v>629</v>
      </c>
      <c r="H727" s="749">
        <v>846731</v>
      </c>
      <c r="I727" s="749">
        <v>137116</v>
      </c>
      <c r="J727" s="749" t="s">
        <v>1826</v>
      </c>
      <c r="K727" s="749" t="s">
        <v>1827</v>
      </c>
      <c r="L727" s="752">
        <v>146.22</v>
      </c>
      <c r="M727" s="752">
        <v>1</v>
      </c>
      <c r="N727" s="753">
        <v>146.22</v>
      </c>
    </row>
    <row r="728" spans="1:14" ht="14.45" customHeight="1" x14ac:dyDescent="0.2">
      <c r="A728" s="747" t="s">
        <v>592</v>
      </c>
      <c r="B728" s="748" t="s">
        <v>593</v>
      </c>
      <c r="C728" s="749" t="s">
        <v>608</v>
      </c>
      <c r="D728" s="750" t="s">
        <v>609</v>
      </c>
      <c r="E728" s="751">
        <v>50113014</v>
      </c>
      <c r="F728" s="750" t="s">
        <v>1821</v>
      </c>
      <c r="G728" s="749" t="s">
        <v>629</v>
      </c>
      <c r="H728" s="749">
        <v>113798</v>
      </c>
      <c r="I728" s="749">
        <v>13798</v>
      </c>
      <c r="J728" s="749" t="s">
        <v>1828</v>
      </c>
      <c r="K728" s="749" t="s">
        <v>1829</v>
      </c>
      <c r="L728" s="752">
        <v>109.90999999999997</v>
      </c>
      <c r="M728" s="752">
        <v>2</v>
      </c>
      <c r="N728" s="753">
        <v>219.81999999999994</v>
      </c>
    </row>
    <row r="729" spans="1:14" ht="14.45" customHeight="1" x14ac:dyDescent="0.2">
      <c r="A729" s="747" t="s">
        <v>592</v>
      </c>
      <c r="B729" s="748" t="s">
        <v>593</v>
      </c>
      <c r="C729" s="749" t="s">
        <v>608</v>
      </c>
      <c r="D729" s="750" t="s">
        <v>609</v>
      </c>
      <c r="E729" s="751">
        <v>50113014</v>
      </c>
      <c r="F729" s="750" t="s">
        <v>1821</v>
      </c>
      <c r="G729" s="749" t="s">
        <v>629</v>
      </c>
      <c r="H729" s="749">
        <v>186397</v>
      </c>
      <c r="I729" s="749">
        <v>86397</v>
      </c>
      <c r="J729" s="749" t="s">
        <v>1830</v>
      </c>
      <c r="K729" s="749" t="s">
        <v>1831</v>
      </c>
      <c r="L729" s="752">
        <v>94.24</v>
      </c>
      <c r="M729" s="752">
        <v>1</v>
      </c>
      <c r="N729" s="753">
        <v>94.24</v>
      </c>
    </row>
    <row r="730" spans="1:14" ht="14.45" customHeight="1" x14ac:dyDescent="0.2">
      <c r="A730" s="747" t="s">
        <v>592</v>
      </c>
      <c r="B730" s="748" t="s">
        <v>593</v>
      </c>
      <c r="C730" s="749" t="s">
        <v>608</v>
      </c>
      <c r="D730" s="750" t="s">
        <v>609</v>
      </c>
      <c r="E730" s="751">
        <v>50113014</v>
      </c>
      <c r="F730" s="750" t="s">
        <v>1821</v>
      </c>
      <c r="G730" s="749" t="s">
        <v>655</v>
      </c>
      <c r="H730" s="749">
        <v>64942</v>
      </c>
      <c r="I730" s="749">
        <v>64942</v>
      </c>
      <c r="J730" s="749" t="s">
        <v>1832</v>
      </c>
      <c r="K730" s="749" t="s">
        <v>1833</v>
      </c>
      <c r="L730" s="752">
        <v>2112.1950000000002</v>
      </c>
      <c r="M730" s="752">
        <v>6</v>
      </c>
      <c r="N730" s="753">
        <v>12673.170000000002</v>
      </c>
    </row>
    <row r="731" spans="1:14" ht="14.45" customHeight="1" x14ac:dyDescent="0.2">
      <c r="A731" s="747" t="s">
        <v>592</v>
      </c>
      <c r="B731" s="748" t="s">
        <v>593</v>
      </c>
      <c r="C731" s="749" t="s">
        <v>608</v>
      </c>
      <c r="D731" s="750" t="s">
        <v>609</v>
      </c>
      <c r="E731" s="751">
        <v>50113014</v>
      </c>
      <c r="F731" s="750" t="s">
        <v>1821</v>
      </c>
      <c r="G731" s="749" t="s">
        <v>655</v>
      </c>
      <c r="H731" s="749">
        <v>164407</v>
      </c>
      <c r="I731" s="749">
        <v>164407</v>
      </c>
      <c r="J731" s="749" t="s">
        <v>1834</v>
      </c>
      <c r="K731" s="749" t="s">
        <v>1835</v>
      </c>
      <c r="L731" s="752">
        <v>764.89</v>
      </c>
      <c r="M731" s="752">
        <v>1</v>
      </c>
      <c r="N731" s="753">
        <v>764.89</v>
      </c>
    </row>
    <row r="732" spans="1:14" ht="14.45" customHeight="1" x14ac:dyDescent="0.2">
      <c r="A732" s="747" t="s">
        <v>592</v>
      </c>
      <c r="B732" s="748" t="s">
        <v>593</v>
      </c>
      <c r="C732" s="749" t="s">
        <v>608</v>
      </c>
      <c r="D732" s="750" t="s">
        <v>609</v>
      </c>
      <c r="E732" s="751">
        <v>50113014</v>
      </c>
      <c r="F732" s="750" t="s">
        <v>1821</v>
      </c>
      <c r="G732" s="749" t="s">
        <v>655</v>
      </c>
      <c r="H732" s="749">
        <v>164401</v>
      </c>
      <c r="I732" s="749">
        <v>164401</v>
      </c>
      <c r="J732" s="749" t="s">
        <v>1834</v>
      </c>
      <c r="K732" s="749" t="s">
        <v>1836</v>
      </c>
      <c r="L732" s="752">
        <v>286.35365266169765</v>
      </c>
      <c r="M732" s="752">
        <v>10.5</v>
      </c>
      <c r="N732" s="753">
        <v>3006.7133529478251</v>
      </c>
    </row>
    <row r="733" spans="1:14" ht="14.45" customHeight="1" x14ac:dyDescent="0.2">
      <c r="A733" s="747" t="s">
        <v>592</v>
      </c>
      <c r="B733" s="748" t="s">
        <v>593</v>
      </c>
      <c r="C733" s="749" t="s">
        <v>608</v>
      </c>
      <c r="D733" s="750" t="s">
        <v>609</v>
      </c>
      <c r="E733" s="751">
        <v>50113014</v>
      </c>
      <c r="F733" s="750" t="s">
        <v>1821</v>
      </c>
      <c r="G733" s="749" t="s">
        <v>629</v>
      </c>
      <c r="H733" s="749">
        <v>156067</v>
      </c>
      <c r="I733" s="749">
        <v>56067</v>
      </c>
      <c r="J733" s="749" t="s">
        <v>1837</v>
      </c>
      <c r="K733" s="749" t="s">
        <v>1838</v>
      </c>
      <c r="L733" s="752">
        <v>1293.3800000000003</v>
      </c>
      <c r="M733" s="752">
        <v>3</v>
      </c>
      <c r="N733" s="753">
        <v>3880.1400000000012</v>
      </c>
    </row>
    <row r="734" spans="1:14" ht="14.45" customHeight="1" x14ac:dyDescent="0.2">
      <c r="A734" s="747" t="s">
        <v>592</v>
      </c>
      <c r="B734" s="748" t="s">
        <v>593</v>
      </c>
      <c r="C734" s="749" t="s">
        <v>613</v>
      </c>
      <c r="D734" s="750" t="s">
        <v>614</v>
      </c>
      <c r="E734" s="751">
        <v>50113001</v>
      </c>
      <c r="F734" s="750" t="s">
        <v>628</v>
      </c>
      <c r="G734" s="749" t="s">
        <v>629</v>
      </c>
      <c r="H734" s="749">
        <v>196885</v>
      </c>
      <c r="I734" s="749">
        <v>96885</v>
      </c>
      <c r="J734" s="749" t="s">
        <v>630</v>
      </c>
      <c r="K734" s="749" t="s">
        <v>631</v>
      </c>
      <c r="L734" s="752">
        <v>19.249975010899334</v>
      </c>
      <c r="M734" s="752">
        <v>2335</v>
      </c>
      <c r="N734" s="753">
        <v>44948.691650449946</v>
      </c>
    </row>
    <row r="735" spans="1:14" ht="14.45" customHeight="1" x14ac:dyDescent="0.2">
      <c r="A735" s="747" t="s">
        <v>592</v>
      </c>
      <c r="B735" s="748" t="s">
        <v>593</v>
      </c>
      <c r="C735" s="749" t="s">
        <v>613</v>
      </c>
      <c r="D735" s="750" t="s">
        <v>614</v>
      </c>
      <c r="E735" s="751">
        <v>50113001</v>
      </c>
      <c r="F735" s="750" t="s">
        <v>628</v>
      </c>
      <c r="G735" s="749" t="s">
        <v>629</v>
      </c>
      <c r="H735" s="749">
        <v>196884</v>
      </c>
      <c r="I735" s="749">
        <v>96884</v>
      </c>
      <c r="J735" s="749" t="s">
        <v>632</v>
      </c>
      <c r="K735" s="749" t="s">
        <v>633</v>
      </c>
      <c r="L735" s="752">
        <v>9.349996327235198</v>
      </c>
      <c r="M735" s="752">
        <v>450</v>
      </c>
      <c r="N735" s="753">
        <v>4207.4983472558388</v>
      </c>
    </row>
    <row r="736" spans="1:14" ht="14.45" customHeight="1" x14ac:dyDescent="0.2">
      <c r="A736" s="747" t="s">
        <v>592</v>
      </c>
      <c r="B736" s="748" t="s">
        <v>593</v>
      </c>
      <c r="C736" s="749" t="s">
        <v>613</v>
      </c>
      <c r="D736" s="750" t="s">
        <v>614</v>
      </c>
      <c r="E736" s="751">
        <v>50113001</v>
      </c>
      <c r="F736" s="750" t="s">
        <v>628</v>
      </c>
      <c r="G736" s="749" t="s">
        <v>629</v>
      </c>
      <c r="H736" s="749">
        <v>846758</v>
      </c>
      <c r="I736" s="749">
        <v>103387</v>
      </c>
      <c r="J736" s="749" t="s">
        <v>638</v>
      </c>
      <c r="K736" s="749" t="s">
        <v>639</v>
      </c>
      <c r="L736" s="752">
        <v>72.034666666666666</v>
      </c>
      <c r="M736" s="752">
        <v>30</v>
      </c>
      <c r="N736" s="753">
        <v>2161.04</v>
      </c>
    </row>
    <row r="737" spans="1:14" ht="14.45" customHeight="1" x14ac:dyDescent="0.2">
      <c r="A737" s="747" t="s">
        <v>592</v>
      </c>
      <c r="B737" s="748" t="s">
        <v>593</v>
      </c>
      <c r="C737" s="749" t="s">
        <v>613</v>
      </c>
      <c r="D737" s="750" t="s">
        <v>614</v>
      </c>
      <c r="E737" s="751">
        <v>50113001</v>
      </c>
      <c r="F737" s="750" t="s">
        <v>628</v>
      </c>
      <c r="G737" s="749" t="s">
        <v>629</v>
      </c>
      <c r="H737" s="749">
        <v>175939</v>
      </c>
      <c r="I737" s="749">
        <v>75939</v>
      </c>
      <c r="J737" s="749" t="s">
        <v>1839</v>
      </c>
      <c r="K737" s="749" t="s">
        <v>1483</v>
      </c>
      <c r="L737" s="752">
        <v>115.46000000000002</v>
      </c>
      <c r="M737" s="752">
        <v>1</v>
      </c>
      <c r="N737" s="753">
        <v>115.46000000000002</v>
      </c>
    </row>
    <row r="738" spans="1:14" ht="14.45" customHeight="1" x14ac:dyDescent="0.2">
      <c r="A738" s="747" t="s">
        <v>592</v>
      </c>
      <c r="B738" s="748" t="s">
        <v>593</v>
      </c>
      <c r="C738" s="749" t="s">
        <v>613</v>
      </c>
      <c r="D738" s="750" t="s">
        <v>614</v>
      </c>
      <c r="E738" s="751">
        <v>50113001</v>
      </c>
      <c r="F738" s="750" t="s">
        <v>628</v>
      </c>
      <c r="G738" s="749" t="s">
        <v>629</v>
      </c>
      <c r="H738" s="749">
        <v>176064</v>
      </c>
      <c r="I738" s="749">
        <v>76064</v>
      </c>
      <c r="J738" s="749" t="s">
        <v>644</v>
      </c>
      <c r="K738" s="749" t="s">
        <v>645</v>
      </c>
      <c r="L738" s="752">
        <v>83.621250000000003</v>
      </c>
      <c r="M738" s="752">
        <v>8</v>
      </c>
      <c r="N738" s="753">
        <v>668.97</v>
      </c>
    </row>
    <row r="739" spans="1:14" ht="14.45" customHeight="1" x14ac:dyDescent="0.2">
      <c r="A739" s="747" t="s">
        <v>592</v>
      </c>
      <c r="B739" s="748" t="s">
        <v>593</v>
      </c>
      <c r="C739" s="749" t="s">
        <v>613</v>
      </c>
      <c r="D739" s="750" t="s">
        <v>614</v>
      </c>
      <c r="E739" s="751">
        <v>50113001</v>
      </c>
      <c r="F739" s="750" t="s">
        <v>628</v>
      </c>
      <c r="G739" s="749" t="s">
        <v>629</v>
      </c>
      <c r="H739" s="749">
        <v>197323</v>
      </c>
      <c r="I739" s="749">
        <v>197323</v>
      </c>
      <c r="J739" s="749" t="s">
        <v>646</v>
      </c>
      <c r="K739" s="749" t="s">
        <v>647</v>
      </c>
      <c r="L739" s="752">
        <v>1335.1999999999998</v>
      </c>
      <c r="M739" s="752">
        <v>2</v>
      </c>
      <c r="N739" s="753">
        <v>2670.3999999999996</v>
      </c>
    </row>
    <row r="740" spans="1:14" ht="14.45" customHeight="1" x14ac:dyDescent="0.2">
      <c r="A740" s="747" t="s">
        <v>592</v>
      </c>
      <c r="B740" s="748" t="s">
        <v>593</v>
      </c>
      <c r="C740" s="749" t="s">
        <v>613</v>
      </c>
      <c r="D740" s="750" t="s">
        <v>614</v>
      </c>
      <c r="E740" s="751">
        <v>50113001</v>
      </c>
      <c r="F740" s="750" t="s">
        <v>628</v>
      </c>
      <c r="G740" s="749" t="s">
        <v>629</v>
      </c>
      <c r="H740" s="749">
        <v>100362</v>
      </c>
      <c r="I740" s="749">
        <v>362</v>
      </c>
      <c r="J740" s="749" t="s">
        <v>648</v>
      </c>
      <c r="K740" s="749" t="s">
        <v>649</v>
      </c>
      <c r="L740" s="752">
        <v>72.74454545454546</v>
      </c>
      <c r="M740" s="752">
        <v>11</v>
      </c>
      <c r="N740" s="753">
        <v>800.19</v>
      </c>
    </row>
    <row r="741" spans="1:14" ht="14.45" customHeight="1" x14ac:dyDescent="0.2">
      <c r="A741" s="747" t="s">
        <v>592</v>
      </c>
      <c r="B741" s="748" t="s">
        <v>593</v>
      </c>
      <c r="C741" s="749" t="s">
        <v>613</v>
      </c>
      <c r="D741" s="750" t="s">
        <v>614</v>
      </c>
      <c r="E741" s="751">
        <v>50113001</v>
      </c>
      <c r="F741" s="750" t="s">
        <v>628</v>
      </c>
      <c r="G741" s="749" t="s">
        <v>629</v>
      </c>
      <c r="H741" s="749">
        <v>128831</v>
      </c>
      <c r="I741" s="749">
        <v>28831</v>
      </c>
      <c r="J741" s="749" t="s">
        <v>650</v>
      </c>
      <c r="K741" s="749" t="s">
        <v>651</v>
      </c>
      <c r="L741" s="752">
        <v>162.9009090909091</v>
      </c>
      <c r="M741" s="752">
        <v>11</v>
      </c>
      <c r="N741" s="753">
        <v>1791.91</v>
      </c>
    </row>
    <row r="742" spans="1:14" ht="14.45" customHeight="1" x14ac:dyDescent="0.2">
      <c r="A742" s="747" t="s">
        <v>592</v>
      </c>
      <c r="B742" s="748" t="s">
        <v>593</v>
      </c>
      <c r="C742" s="749" t="s">
        <v>613</v>
      </c>
      <c r="D742" s="750" t="s">
        <v>614</v>
      </c>
      <c r="E742" s="751">
        <v>50113001</v>
      </c>
      <c r="F742" s="750" t="s">
        <v>628</v>
      </c>
      <c r="G742" s="749" t="s">
        <v>629</v>
      </c>
      <c r="H742" s="749">
        <v>845008</v>
      </c>
      <c r="I742" s="749">
        <v>107806</v>
      </c>
      <c r="J742" s="749" t="s">
        <v>652</v>
      </c>
      <c r="K742" s="749" t="s">
        <v>654</v>
      </c>
      <c r="L742" s="752">
        <v>65.097333333333339</v>
      </c>
      <c r="M742" s="752">
        <v>15</v>
      </c>
      <c r="N742" s="753">
        <v>976.46000000000015</v>
      </c>
    </row>
    <row r="743" spans="1:14" ht="14.45" customHeight="1" x14ac:dyDescent="0.2">
      <c r="A743" s="747" t="s">
        <v>592</v>
      </c>
      <c r="B743" s="748" t="s">
        <v>593</v>
      </c>
      <c r="C743" s="749" t="s">
        <v>613</v>
      </c>
      <c r="D743" s="750" t="s">
        <v>614</v>
      </c>
      <c r="E743" s="751">
        <v>50113001</v>
      </c>
      <c r="F743" s="750" t="s">
        <v>628</v>
      </c>
      <c r="G743" s="749" t="s">
        <v>629</v>
      </c>
      <c r="H743" s="749">
        <v>202701</v>
      </c>
      <c r="I743" s="749">
        <v>202701</v>
      </c>
      <c r="J743" s="749" t="s">
        <v>652</v>
      </c>
      <c r="K743" s="749" t="s">
        <v>653</v>
      </c>
      <c r="L743" s="752">
        <v>133.01351351351352</v>
      </c>
      <c r="M743" s="752">
        <v>37</v>
      </c>
      <c r="N743" s="753">
        <v>4921.5</v>
      </c>
    </row>
    <row r="744" spans="1:14" ht="14.45" customHeight="1" x14ac:dyDescent="0.2">
      <c r="A744" s="747" t="s">
        <v>592</v>
      </c>
      <c r="B744" s="748" t="s">
        <v>593</v>
      </c>
      <c r="C744" s="749" t="s">
        <v>613</v>
      </c>
      <c r="D744" s="750" t="s">
        <v>614</v>
      </c>
      <c r="E744" s="751">
        <v>50113001</v>
      </c>
      <c r="F744" s="750" t="s">
        <v>628</v>
      </c>
      <c r="G744" s="749" t="s">
        <v>655</v>
      </c>
      <c r="H744" s="749">
        <v>102954</v>
      </c>
      <c r="I744" s="749">
        <v>2954</v>
      </c>
      <c r="J744" s="749" t="s">
        <v>656</v>
      </c>
      <c r="K744" s="749" t="s">
        <v>658</v>
      </c>
      <c r="L744" s="752">
        <v>14.996666666666668</v>
      </c>
      <c r="M744" s="752">
        <v>3</v>
      </c>
      <c r="N744" s="753">
        <v>44.99</v>
      </c>
    </row>
    <row r="745" spans="1:14" ht="14.45" customHeight="1" x14ac:dyDescent="0.2">
      <c r="A745" s="747" t="s">
        <v>592</v>
      </c>
      <c r="B745" s="748" t="s">
        <v>593</v>
      </c>
      <c r="C745" s="749" t="s">
        <v>613</v>
      </c>
      <c r="D745" s="750" t="s">
        <v>614</v>
      </c>
      <c r="E745" s="751">
        <v>50113001</v>
      </c>
      <c r="F745" s="750" t="s">
        <v>628</v>
      </c>
      <c r="G745" s="749" t="s">
        <v>655</v>
      </c>
      <c r="H745" s="749">
        <v>102945</v>
      </c>
      <c r="I745" s="749">
        <v>2945</v>
      </c>
      <c r="J745" s="749" t="s">
        <v>659</v>
      </c>
      <c r="K745" s="749" t="s">
        <v>661</v>
      </c>
      <c r="L745" s="752">
        <v>8.6883333333333344</v>
      </c>
      <c r="M745" s="752">
        <v>6</v>
      </c>
      <c r="N745" s="753">
        <v>52.13000000000001</v>
      </c>
    </row>
    <row r="746" spans="1:14" ht="14.45" customHeight="1" x14ac:dyDescent="0.2">
      <c r="A746" s="747" t="s">
        <v>592</v>
      </c>
      <c r="B746" s="748" t="s">
        <v>593</v>
      </c>
      <c r="C746" s="749" t="s">
        <v>613</v>
      </c>
      <c r="D746" s="750" t="s">
        <v>614</v>
      </c>
      <c r="E746" s="751">
        <v>50113001</v>
      </c>
      <c r="F746" s="750" t="s">
        <v>628</v>
      </c>
      <c r="G746" s="749" t="s">
        <v>629</v>
      </c>
      <c r="H746" s="749">
        <v>210492</v>
      </c>
      <c r="I746" s="749">
        <v>210492</v>
      </c>
      <c r="J746" s="749" t="s">
        <v>662</v>
      </c>
      <c r="K746" s="749" t="s">
        <v>663</v>
      </c>
      <c r="L746" s="752">
        <v>1455.7090697674416</v>
      </c>
      <c r="M746" s="752">
        <v>43</v>
      </c>
      <c r="N746" s="753">
        <v>62595.489999999991</v>
      </c>
    </row>
    <row r="747" spans="1:14" ht="14.45" customHeight="1" x14ac:dyDescent="0.2">
      <c r="A747" s="747" t="s">
        <v>592</v>
      </c>
      <c r="B747" s="748" t="s">
        <v>593</v>
      </c>
      <c r="C747" s="749" t="s">
        <v>613</v>
      </c>
      <c r="D747" s="750" t="s">
        <v>614</v>
      </c>
      <c r="E747" s="751">
        <v>50113001</v>
      </c>
      <c r="F747" s="750" t="s">
        <v>628</v>
      </c>
      <c r="G747" s="749" t="s">
        <v>629</v>
      </c>
      <c r="H747" s="749">
        <v>201384</v>
      </c>
      <c r="I747" s="749">
        <v>201384</v>
      </c>
      <c r="J747" s="749" t="s">
        <v>664</v>
      </c>
      <c r="K747" s="749" t="s">
        <v>665</v>
      </c>
      <c r="L747" s="752">
        <v>1090.4100000000001</v>
      </c>
      <c r="M747" s="752">
        <v>1</v>
      </c>
      <c r="N747" s="753">
        <v>1090.4100000000001</v>
      </c>
    </row>
    <row r="748" spans="1:14" ht="14.45" customHeight="1" x14ac:dyDescent="0.2">
      <c r="A748" s="747" t="s">
        <v>592</v>
      </c>
      <c r="B748" s="748" t="s">
        <v>593</v>
      </c>
      <c r="C748" s="749" t="s">
        <v>613</v>
      </c>
      <c r="D748" s="750" t="s">
        <v>614</v>
      </c>
      <c r="E748" s="751">
        <v>50113001</v>
      </c>
      <c r="F748" s="750" t="s">
        <v>628</v>
      </c>
      <c r="G748" s="749" t="s">
        <v>629</v>
      </c>
      <c r="H748" s="749">
        <v>176954</v>
      </c>
      <c r="I748" s="749">
        <v>176954</v>
      </c>
      <c r="J748" s="749" t="s">
        <v>668</v>
      </c>
      <c r="K748" s="749" t="s">
        <v>669</v>
      </c>
      <c r="L748" s="752">
        <v>94.829843749999995</v>
      </c>
      <c r="M748" s="752">
        <v>64</v>
      </c>
      <c r="N748" s="753">
        <v>6069.11</v>
      </c>
    </row>
    <row r="749" spans="1:14" ht="14.45" customHeight="1" x14ac:dyDescent="0.2">
      <c r="A749" s="747" t="s">
        <v>592</v>
      </c>
      <c r="B749" s="748" t="s">
        <v>593</v>
      </c>
      <c r="C749" s="749" t="s">
        <v>613</v>
      </c>
      <c r="D749" s="750" t="s">
        <v>614</v>
      </c>
      <c r="E749" s="751">
        <v>50113001</v>
      </c>
      <c r="F749" s="750" t="s">
        <v>628</v>
      </c>
      <c r="G749" s="749" t="s">
        <v>629</v>
      </c>
      <c r="H749" s="749">
        <v>136505</v>
      </c>
      <c r="I749" s="749">
        <v>136505</v>
      </c>
      <c r="J749" s="749" t="s">
        <v>670</v>
      </c>
      <c r="K749" s="749" t="s">
        <v>672</v>
      </c>
      <c r="L749" s="752">
        <v>51.169999999999995</v>
      </c>
      <c r="M749" s="752">
        <v>3</v>
      </c>
      <c r="N749" s="753">
        <v>153.51</v>
      </c>
    </row>
    <row r="750" spans="1:14" ht="14.45" customHeight="1" x14ac:dyDescent="0.2">
      <c r="A750" s="747" t="s">
        <v>592</v>
      </c>
      <c r="B750" s="748" t="s">
        <v>593</v>
      </c>
      <c r="C750" s="749" t="s">
        <v>613</v>
      </c>
      <c r="D750" s="750" t="s">
        <v>614</v>
      </c>
      <c r="E750" s="751">
        <v>50113001</v>
      </c>
      <c r="F750" s="750" t="s">
        <v>628</v>
      </c>
      <c r="G750" s="749" t="s">
        <v>594</v>
      </c>
      <c r="H750" s="749">
        <v>136507</v>
      </c>
      <c r="I750" s="749">
        <v>136507</v>
      </c>
      <c r="J750" s="749" t="s">
        <v>670</v>
      </c>
      <c r="K750" s="749" t="s">
        <v>671</v>
      </c>
      <c r="L750" s="752">
        <v>47.96</v>
      </c>
      <c r="M750" s="752">
        <v>6</v>
      </c>
      <c r="N750" s="753">
        <v>287.76</v>
      </c>
    </row>
    <row r="751" spans="1:14" ht="14.45" customHeight="1" x14ac:dyDescent="0.2">
      <c r="A751" s="747" t="s">
        <v>592</v>
      </c>
      <c r="B751" s="748" t="s">
        <v>593</v>
      </c>
      <c r="C751" s="749" t="s">
        <v>613</v>
      </c>
      <c r="D751" s="750" t="s">
        <v>614</v>
      </c>
      <c r="E751" s="751">
        <v>50113001</v>
      </c>
      <c r="F751" s="750" t="s">
        <v>628</v>
      </c>
      <c r="G751" s="749" t="s">
        <v>629</v>
      </c>
      <c r="H751" s="749">
        <v>167547</v>
      </c>
      <c r="I751" s="749">
        <v>67547</v>
      </c>
      <c r="J751" s="749" t="s">
        <v>673</v>
      </c>
      <c r="K751" s="749" t="s">
        <v>674</v>
      </c>
      <c r="L751" s="752">
        <v>47.119999999999983</v>
      </c>
      <c r="M751" s="752">
        <v>6</v>
      </c>
      <c r="N751" s="753">
        <v>282.71999999999991</v>
      </c>
    </row>
    <row r="752" spans="1:14" ht="14.45" customHeight="1" x14ac:dyDescent="0.2">
      <c r="A752" s="747" t="s">
        <v>592</v>
      </c>
      <c r="B752" s="748" t="s">
        <v>593</v>
      </c>
      <c r="C752" s="749" t="s">
        <v>613</v>
      </c>
      <c r="D752" s="750" t="s">
        <v>614</v>
      </c>
      <c r="E752" s="751">
        <v>50113001</v>
      </c>
      <c r="F752" s="750" t="s">
        <v>628</v>
      </c>
      <c r="G752" s="749" t="s">
        <v>655</v>
      </c>
      <c r="H752" s="749">
        <v>127272</v>
      </c>
      <c r="I752" s="749">
        <v>127272</v>
      </c>
      <c r="J752" s="749" t="s">
        <v>675</v>
      </c>
      <c r="K752" s="749" t="s">
        <v>671</v>
      </c>
      <c r="L752" s="752">
        <v>48.57500000000001</v>
      </c>
      <c r="M752" s="752">
        <v>4</v>
      </c>
      <c r="N752" s="753">
        <v>194.30000000000004</v>
      </c>
    </row>
    <row r="753" spans="1:14" ht="14.45" customHeight="1" x14ac:dyDescent="0.2">
      <c r="A753" s="747" t="s">
        <v>592</v>
      </c>
      <c r="B753" s="748" t="s">
        <v>593</v>
      </c>
      <c r="C753" s="749" t="s">
        <v>613</v>
      </c>
      <c r="D753" s="750" t="s">
        <v>614</v>
      </c>
      <c r="E753" s="751">
        <v>50113001</v>
      </c>
      <c r="F753" s="750" t="s">
        <v>628</v>
      </c>
      <c r="G753" s="749" t="s">
        <v>655</v>
      </c>
      <c r="H753" s="749">
        <v>127260</v>
      </c>
      <c r="I753" s="749">
        <v>127260</v>
      </c>
      <c r="J753" s="749" t="s">
        <v>675</v>
      </c>
      <c r="K753" s="749" t="s">
        <v>676</v>
      </c>
      <c r="L753" s="752">
        <v>16.200000000000003</v>
      </c>
      <c r="M753" s="752">
        <v>9</v>
      </c>
      <c r="N753" s="753">
        <v>145.80000000000001</v>
      </c>
    </row>
    <row r="754" spans="1:14" ht="14.45" customHeight="1" x14ac:dyDescent="0.2">
      <c r="A754" s="747" t="s">
        <v>592</v>
      </c>
      <c r="B754" s="748" t="s">
        <v>593</v>
      </c>
      <c r="C754" s="749" t="s">
        <v>613</v>
      </c>
      <c r="D754" s="750" t="s">
        <v>614</v>
      </c>
      <c r="E754" s="751">
        <v>50113001</v>
      </c>
      <c r="F754" s="750" t="s">
        <v>628</v>
      </c>
      <c r="G754" s="749" t="s">
        <v>655</v>
      </c>
      <c r="H754" s="749">
        <v>127263</v>
      </c>
      <c r="I754" s="749">
        <v>127263</v>
      </c>
      <c r="J754" s="749" t="s">
        <v>675</v>
      </c>
      <c r="K754" s="749" t="s">
        <v>672</v>
      </c>
      <c r="L754" s="752">
        <v>53.966666666666669</v>
      </c>
      <c r="M754" s="752">
        <v>9</v>
      </c>
      <c r="N754" s="753">
        <v>485.7</v>
      </c>
    </row>
    <row r="755" spans="1:14" ht="14.45" customHeight="1" x14ac:dyDescent="0.2">
      <c r="A755" s="747" t="s">
        <v>592</v>
      </c>
      <c r="B755" s="748" t="s">
        <v>593</v>
      </c>
      <c r="C755" s="749" t="s">
        <v>613</v>
      </c>
      <c r="D755" s="750" t="s">
        <v>614</v>
      </c>
      <c r="E755" s="751">
        <v>50113001</v>
      </c>
      <c r="F755" s="750" t="s">
        <v>628</v>
      </c>
      <c r="G755" s="749" t="s">
        <v>629</v>
      </c>
      <c r="H755" s="749">
        <v>167644</v>
      </c>
      <c r="I755" s="749">
        <v>167644</v>
      </c>
      <c r="J755" s="749" t="s">
        <v>677</v>
      </c>
      <c r="K755" s="749" t="s">
        <v>678</v>
      </c>
      <c r="L755" s="752">
        <v>1353.73</v>
      </c>
      <c r="M755" s="752">
        <v>6</v>
      </c>
      <c r="N755" s="753">
        <v>8122.38</v>
      </c>
    </row>
    <row r="756" spans="1:14" ht="14.45" customHeight="1" x14ac:dyDescent="0.2">
      <c r="A756" s="747" t="s">
        <v>592</v>
      </c>
      <c r="B756" s="748" t="s">
        <v>593</v>
      </c>
      <c r="C756" s="749" t="s">
        <v>613</v>
      </c>
      <c r="D756" s="750" t="s">
        <v>614</v>
      </c>
      <c r="E756" s="751">
        <v>50113001</v>
      </c>
      <c r="F756" s="750" t="s">
        <v>628</v>
      </c>
      <c r="G756" s="749" t="s">
        <v>655</v>
      </c>
      <c r="H756" s="749">
        <v>849453</v>
      </c>
      <c r="I756" s="749">
        <v>163077</v>
      </c>
      <c r="J756" s="749" t="s">
        <v>681</v>
      </c>
      <c r="K756" s="749" t="s">
        <v>682</v>
      </c>
      <c r="L756" s="752">
        <v>15.510000000000003</v>
      </c>
      <c r="M756" s="752">
        <v>1</v>
      </c>
      <c r="N756" s="753">
        <v>15.510000000000003</v>
      </c>
    </row>
    <row r="757" spans="1:14" ht="14.45" customHeight="1" x14ac:dyDescent="0.2">
      <c r="A757" s="747" t="s">
        <v>592</v>
      </c>
      <c r="B757" s="748" t="s">
        <v>593</v>
      </c>
      <c r="C757" s="749" t="s">
        <v>613</v>
      </c>
      <c r="D757" s="750" t="s">
        <v>614</v>
      </c>
      <c r="E757" s="751">
        <v>50113001</v>
      </c>
      <c r="F757" s="750" t="s">
        <v>628</v>
      </c>
      <c r="G757" s="749" t="s">
        <v>655</v>
      </c>
      <c r="H757" s="749">
        <v>849444</v>
      </c>
      <c r="I757" s="749">
        <v>163085</v>
      </c>
      <c r="J757" s="749" t="s">
        <v>683</v>
      </c>
      <c r="K757" s="749" t="s">
        <v>684</v>
      </c>
      <c r="L757" s="752">
        <v>23.219999999999995</v>
      </c>
      <c r="M757" s="752">
        <v>2</v>
      </c>
      <c r="N757" s="753">
        <v>46.439999999999991</v>
      </c>
    </row>
    <row r="758" spans="1:14" ht="14.45" customHeight="1" x14ac:dyDescent="0.2">
      <c r="A758" s="747" t="s">
        <v>592</v>
      </c>
      <c r="B758" s="748" t="s">
        <v>593</v>
      </c>
      <c r="C758" s="749" t="s">
        <v>613</v>
      </c>
      <c r="D758" s="750" t="s">
        <v>614</v>
      </c>
      <c r="E758" s="751">
        <v>50113001</v>
      </c>
      <c r="F758" s="750" t="s">
        <v>628</v>
      </c>
      <c r="G758" s="749" t="s">
        <v>629</v>
      </c>
      <c r="H758" s="749">
        <v>194919</v>
      </c>
      <c r="I758" s="749">
        <v>94919</v>
      </c>
      <c r="J758" s="749" t="s">
        <v>685</v>
      </c>
      <c r="K758" s="749" t="s">
        <v>687</v>
      </c>
      <c r="L758" s="752">
        <v>52.029999999999987</v>
      </c>
      <c r="M758" s="752">
        <v>5</v>
      </c>
      <c r="N758" s="753">
        <v>260.14999999999992</v>
      </c>
    </row>
    <row r="759" spans="1:14" ht="14.45" customHeight="1" x14ac:dyDescent="0.2">
      <c r="A759" s="747" t="s">
        <v>592</v>
      </c>
      <c r="B759" s="748" t="s">
        <v>593</v>
      </c>
      <c r="C759" s="749" t="s">
        <v>613</v>
      </c>
      <c r="D759" s="750" t="s">
        <v>614</v>
      </c>
      <c r="E759" s="751">
        <v>50113001</v>
      </c>
      <c r="F759" s="750" t="s">
        <v>628</v>
      </c>
      <c r="G759" s="749" t="s">
        <v>629</v>
      </c>
      <c r="H759" s="749">
        <v>194920</v>
      </c>
      <c r="I759" s="749">
        <v>94920</v>
      </c>
      <c r="J759" s="749" t="s">
        <v>685</v>
      </c>
      <c r="K759" s="749" t="s">
        <v>686</v>
      </c>
      <c r="L759" s="752">
        <v>75.174999999999997</v>
      </c>
      <c r="M759" s="752">
        <v>10</v>
      </c>
      <c r="N759" s="753">
        <v>751.75</v>
      </c>
    </row>
    <row r="760" spans="1:14" ht="14.45" customHeight="1" x14ac:dyDescent="0.2">
      <c r="A760" s="747" t="s">
        <v>592</v>
      </c>
      <c r="B760" s="748" t="s">
        <v>593</v>
      </c>
      <c r="C760" s="749" t="s">
        <v>613</v>
      </c>
      <c r="D760" s="750" t="s">
        <v>614</v>
      </c>
      <c r="E760" s="751">
        <v>50113001</v>
      </c>
      <c r="F760" s="750" t="s">
        <v>628</v>
      </c>
      <c r="G760" s="749" t="s">
        <v>629</v>
      </c>
      <c r="H760" s="749">
        <v>207930</v>
      </c>
      <c r="I760" s="749">
        <v>207930</v>
      </c>
      <c r="J760" s="749" t="s">
        <v>1840</v>
      </c>
      <c r="K760" s="749" t="s">
        <v>1841</v>
      </c>
      <c r="L760" s="752">
        <v>37.79</v>
      </c>
      <c r="M760" s="752">
        <v>2</v>
      </c>
      <c r="N760" s="753">
        <v>75.58</v>
      </c>
    </row>
    <row r="761" spans="1:14" ht="14.45" customHeight="1" x14ac:dyDescent="0.2">
      <c r="A761" s="747" t="s">
        <v>592</v>
      </c>
      <c r="B761" s="748" t="s">
        <v>593</v>
      </c>
      <c r="C761" s="749" t="s">
        <v>613</v>
      </c>
      <c r="D761" s="750" t="s">
        <v>614</v>
      </c>
      <c r="E761" s="751">
        <v>50113001</v>
      </c>
      <c r="F761" s="750" t="s">
        <v>628</v>
      </c>
      <c r="G761" s="749" t="s">
        <v>655</v>
      </c>
      <c r="H761" s="749">
        <v>159819</v>
      </c>
      <c r="I761" s="749">
        <v>159819</v>
      </c>
      <c r="J761" s="749" t="s">
        <v>1842</v>
      </c>
      <c r="K761" s="749" t="s">
        <v>802</v>
      </c>
      <c r="L761" s="752">
        <v>277.28999999999996</v>
      </c>
      <c r="M761" s="752">
        <v>1</v>
      </c>
      <c r="N761" s="753">
        <v>277.28999999999996</v>
      </c>
    </row>
    <row r="762" spans="1:14" ht="14.45" customHeight="1" x14ac:dyDescent="0.2">
      <c r="A762" s="747" t="s">
        <v>592</v>
      </c>
      <c r="B762" s="748" t="s">
        <v>593</v>
      </c>
      <c r="C762" s="749" t="s">
        <v>613</v>
      </c>
      <c r="D762" s="750" t="s">
        <v>614</v>
      </c>
      <c r="E762" s="751">
        <v>50113001</v>
      </c>
      <c r="F762" s="750" t="s">
        <v>628</v>
      </c>
      <c r="G762" s="749" t="s">
        <v>629</v>
      </c>
      <c r="H762" s="749">
        <v>845369</v>
      </c>
      <c r="I762" s="749">
        <v>107987</v>
      </c>
      <c r="J762" s="749" t="s">
        <v>688</v>
      </c>
      <c r="K762" s="749" t="s">
        <v>689</v>
      </c>
      <c r="L762" s="752">
        <v>112.24611111111112</v>
      </c>
      <c r="M762" s="752">
        <v>72</v>
      </c>
      <c r="N762" s="753">
        <v>8081.72</v>
      </c>
    </row>
    <row r="763" spans="1:14" ht="14.45" customHeight="1" x14ac:dyDescent="0.2">
      <c r="A763" s="747" t="s">
        <v>592</v>
      </c>
      <c r="B763" s="748" t="s">
        <v>593</v>
      </c>
      <c r="C763" s="749" t="s">
        <v>613</v>
      </c>
      <c r="D763" s="750" t="s">
        <v>614</v>
      </c>
      <c r="E763" s="751">
        <v>50113001</v>
      </c>
      <c r="F763" s="750" t="s">
        <v>628</v>
      </c>
      <c r="G763" s="749" t="s">
        <v>629</v>
      </c>
      <c r="H763" s="749">
        <v>235897</v>
      </c>
      <c r="I763" s="749">
        <v>235897</v>
      </c>
      <c r="J763" s="749" t="s">
        <v>690</v>
      </c>
      <c r="K763" s="749" t="s">
        <v>691</v>
      </c>
      <c r="L763" s="752">
        <v>60.443124999999995</v>
      </c>
      <c r="M763" s="752">
        <v>16</v>
      </c>
      <c r="N763" s="753">
        <v>967.08999999999992</v>
      </c>
    </row>
    <row r="764" spans="1:14" ht="14.45" customHeight="1" x14ac:dyDescent="0.2">
      <c r="A764" s="747" t="s">
        <v>592</v>
      </c>
      <c r="B764" s="748" t="s">
        <v>593</v>
      </c>
      <c r="C764" s="749" t="s">
        <v>613</v>
      </c>
      <c r="D764" s="750" t="s">
        <v>614</v>
      </c>
      <c r="E764" s="751">
        <v>50113001</v>
      </c>
      <c r="F764" s="750" t="s">
        <v>628</v>
      </c>
      <c r="G764" s="749" t="s">
        <v>629</v>
      </c>
      <c r="H764" s="749">
        <v>207931</v>
      </c>
      <c r="I764" s="749">
        <v>207931</v>
      </c>
      <c r="J764" s="749" t="s">
        <v>692</v>
      </c>
      <c r="K764" s="749" t="s">
        <v>693</v>
      </c>
      <c r="L764" s="752">
        <v>26.089999999999993</v>
      </c>
      <c r="M764" s="752">
        <v>3</v>
      </c>
      <c r="N764" s="753">
        <v>78.269999999999982</v>
      </c>
    </row>
    <row r="765" spans="1:14" ht="14.45" customHeight="1" x14ac:dyDescent="0.2">
      <c r="A765" s="747" t="s">
        <v>592</v>
      </c>
      <c r="B765" s="748" t="s">
        <v>593</v>
      </c>
      <c r="C765" s="749" t="s">
        <v>613</v>
      </c>
      <c r="D765" s="750" t="s">
        <v>614</v>
      </c>
      <c r="E765" s="751">
        <v>50113001</v>
      </c>
      <c r="F765" s="750" t="s">
        <v>628</v>
      </c>
      <c r="G765" s="749" t="s">
        <v>629</v>
      </c>
      <c r="H765" s="749">
        <v>196610</v>
      </c>
      <c r="I765" s="749">
        <v>96610</v>
      </c>
      <c r="J765" s="749" t="s">
        <v>694</v>
      </c>
      <c r="K765" s="749" t="s">
        <v>695</v>
      </c>
      <c r="L765" s="752">
        <v>47.564444444444455</v>
      </c>
      <c r="M765" s="752">
        <v>9</v>
      </c>
      <c r="N765" s="753">
        <v>428.0800000000001</v>
      </c>
    </row>
    <row r="766" spans="1:14" ht="14.45" customHeight="1" x14ac:dyDescent="0.2">
      <c r="A766" s="747" t="s">
        <v>592</v>
      </c>
      <c r="B766" s="748" t="s">
        <v>593</v>
      </c>
      <c r="C766" s="749" t="s">
        <v>613</v>
      </c>
      <c r="D766" s="750" t="s">
        <v>614</v>
      </c>
      <c r="E766" s="751">
        <v>50113001</v>
      </c>
      <c r="F766" s="750" t="s">
        <v>628</v>
      </c>
      <c r="G766" s="749" t="s">
        <v>629</v>
      </c>
      <c r="H766" s="749">
        <v>847974</v>
      </c>
      <c r="I766" s="749">
        <v>125525</v>
      </c>
      <c r="J766" s="749" t="s">
        <v>1843</v>
      </c>
      <c r="K766" s="749" t="s">
        <v>1844</v>
      </c>
      <c r="L766" s="752">
        <v>46.837777777777767</v>
      </c>
      <c r="M766" s="752">
        <v>9</v>
      </c>
      <c r="N766" s="753">
        <v>421.53999999999991</v>
      </c>
    </row>
    <row r="767" spans="1:14" ht="14.45" customHeight="1" x14ac:dyDescent="0.2">
      <c r="A767" s="747" t="s">
        <v>592</v>
      </c>
      <c r="B767" s="748" t="s">
        <v>593</v>
      </c>
      <c r="C767" s="749" t="s">
        <v>613</v>
      </c>
      <c r="D767" s="750" t="s">
        <v>614</v>
      </c>
      <c r="E767" s="751">
        <v>50113001</v>
      </c>
      <c r="F767" s="750" t="s">
        <v>628</v>
      </c>
      <c r="G767" s="749" t="s">
        <v>629</v>
      </c>
      <c r="H767" s="749">
        <v>847713</v>
      </c>
      <c r="I767" s="749">
        <v>125526</v>
      </c>
      <c r="J767" s="749" t="s">
        <v>1843</v>
      </c>
      <c r="K767" s="749" t="s">
        <v>1845</v>
      </c>
      <c r="L767" s="752">
        <v>112.18846153846152</v>
      </c>
      <c r="M767" s="752">
        <v>13</v>
      </c>
      <c r="N767" s="753">
        <v>1458.4499999999998</v>
      </c>
    </row>
    <row r="768" spans="1:14" ht="14.45" customHeight="1" x14ac:dyDescent="0.2">
      <c r="A768" s="747" t="s">
        <v>592</v>
      </c>
      <c r="B768" s="748" t="s">
        <v>593</v>
      </c>
      <c r="C768" s="749" t="s">
        <v>613</v>
      </c>
      <c r="D768" s="750" t="s">
        <v>614</v>
      </c>
      <c r="E768" s="751">
        <v>50113001</v>
      </c>
      <c r="F768" s="750" t="s">
        <v>628</v>
      </c>
      <c r="G768" s="749" t="s">
        <v>655</v>
      </c>
      <c r="H768" s="749">
        <v>849054</v>
      </c>
      <c r="I768" s="749">
        <v>107847</v>
      </c>
      <c r="J768" s="749" t="s">
        <v>698</v>
      </c>
      <c r="K768" s="749" t="s">
        <v>654</v>
      </c>
      <c r="L768" s="752">
        <v>98.15</v>
      </c>
      <c r="M768" s="752">
        <v>1</v>
      </c>
      <c r="N768" s="753">
        <v>98.15</v>
      </c>
    </row>
    <row r="769" spans="1:14" ht="14.45" customHeight="1" x14ac:dyDescent="0.2">
      <c r="A769" s="747" t="s">
        <v>592</v>
      </c>
      <c r="B769" s="748" t="s">
        <v>593</v>
      </c>
      <c r="C769" s="749" t="s">
        <v>613</v>
      </c>
      <c r="D769" s="750" t="s">
        <v>614</v>
      </c>
      <c r="E769" s="751">
        <v>50113001</v>
      </c>
      <c r="F769" s="750" t="s">
        <v>628</v>
      </c>
      <c r="G769" s="749" t="s">
        <v>629</v>
      </c>
      <c r="H769" s="749">
        <v>156926</v>
      </c>
      <c r="I769" s="749">
        <v>56926</v>
      </c>
      <c r="J769" s="749" t="s">
        <v>1846</v>
      </c>
      <c r="K769" s="749" t="s">
        <v>1847</v>
      </c>
      <c r="L769" s="752">
        <v>48.399999999999991</v>
      </c>
      <c r="M769" s="752">
        <v>5</v>
      </c>
      <c r="N769" s="753">
        <v>241.99999999999994</v>
      </c>
    </row>
    <row r="770" spans="1:14" ht="14.45" customHeight="1" x14ac:dyDescent="0.2">
      <c r="A770" s="747" t="s">
        <v>592</v>
      </c>
      <c r="B770" s="748" t="s">
        <v>593</v>
      </c>
      <c r="C770" s="749" t="s">
        <v>613</v>
      </c>
      <c r="D770" s="750" t="s">
        <v>614</v>
      </c>
      <c r="E770" s="751">
        <v>50113001</v>
      </c>
      <c r="F770" s="750" t="s">
        <v>628</v>
      </c>
      <c r="G770" s="749" t="s">
        <v>629</v>
      </c>
      <c r="H770" s="749">
        <v>10561</v>
      </c>
      <c r="I770" s="749">
        <v>10561</v>
      </c>
      <c r="J770" s="749" t="s">
        <v>1846</v>
      </c>
      <c r="K770" s="749" t="s">
        <v>1848</v>
      </c>
      <c r="L770" s="752">
        <v>250.8</v>
      </c>
      <c r="M770" s="752">
        <v>1</v>
      </c>
      <c r="N770" s="753">
        <v>250.8</v>
      </c>
    </row>
    <row r="771" spans="1:14" ht="14.45" customHeight="1" x14ac:dyDescent="0.2">
      <c r="A771" s="747" t="s">
        <v>592</v>
      </c>
      <c r="B771" s="748" t="s">
        <v>593</v>
      </c>
      <c r="C771" s="749" t="s">
        <v>613</v>
      </c>
      <c r="D771" s="750" t="s">
        <v>614</v>
      </c>
      <c r="E771" s="751">
        <v>50113001</v>
      </c>
      <c r="F771" s="750" t="s">
        <v>628</v>
      </c>
      <c r="G771" s="749" t="s">
        <v>629</v>
      </c>
      <c r="H771" s="749">
        <v>187764</v>
      </c>
      <c r="I771" s="749">
        <v>87764</v>
      </c>
      <c r="J771" s="749" t="s">
        <v>701</v>
      </c>
      <c r="K771" s="749" t="s">
        <v>702</v>
      </c>
      <c r="L771" s="752">
        <v>52.459000000000003</v>
      </c>
      <c r="M771" s="752">
        <v>4</v>
      </c>
      <c r="N771" s="753">
        <v>209.83600000000001</v>
      </c>
    </row>
    <row r="772" spans="1:14" ht="14.45" customHeight="1" x14ac:dyDescent="0.2">
      <c r="A772" s="747" t="s">
        <v>592</v>
      </c>
      <c r="B772" s="748" t="s">
        <v>593</v>
      </c>
      <c r="C772" s="749" t="s">
        <v>613</v>
      </c>
      <c r="D772" s="750" t="s">
        <v>614</v>
      </c>
      <c r="E772" s="751">
        <v>50113001</v>
      </c>
      <c r="F772" s="750" t="s">
        <v>628</v>
      </c>
      <c r="G772" s="749" t="s">
        <v>629</v>
      </c>
      <c r="H772" s="749">
        <v>187825</v>
      </c>
      <c r="I772" s="749">
        <v>87825</v>
      </c>
      <c r="J772" s="749" t="s">
        <v>703</v>
      </c>
      <c r="K772" s="749" t="s">
        <v>702</v>
      </c>
      <c r="L772" s="752">
        <v>80.37</v>
      </c>
      <c r="M772" s="752">
        <v>5</v>
      </c>
      <c r="N772" s="753">
        <v>401.85</v>
      </c>
    </row>
    <row r="773" spans="1:14" ht="14.45" customHeight="1" x14ac:dyDescent="0.2">
      <c r="A773" s="747" t="s">
        <v>592</v>
      </c>
      <c r="B773" s="748" t="s">
        <v>593</v>
      </c>
      <c r="C773" s="749" t="s">
        <v>613</v>
      </c>
      <c r="D773" s="750" t="s">
        <v>614</v>
      </c>
      <c r="E773" s="751">
        <v>50113001</v>
      </c>
      <c r="F773" s="750" t="s">
        <v>628</v>
      </c>
      <c r="G773" s="749" t="s">
        <v>629</v>
      </c>
      <c r="H773" s="749">
        <v>169667</v>
      </c>
      <c r="I773" s="749">
        <v>69667</v>
      </c>
      <c r="J773" s="749" t="s">
        <v>1849</v>
      </c>
      <c r="K773" s="749" t="s">
        <v>702</v>
      </c>
      <c r="L773" s="752">
        <v>103.57000000000001</v>
      </c>
      <c r="M773" s="752">
        <v>5</v>
      </c>
      <c r="N773" s="753">
        <v>517.85</v>
      </c>
    </row>
    <row r="774" spans="1:14" ht="14.45" customHeight="1" x14ac:dyDescent="0.2">
      <c r="A774" s="747" t="s">
        <v>592</v>
      </c>
      <c r="B774" s="748" t="s">
        <v>593</v>
      </c>
      <c r="C774" s="749" t="s">
        <v>613</v>
      </c>
      <c r="D774" s="750" t="s">
        <v>614</v>
      </c>
      <c r="E774" s="751">
        <v>50113001</v>
      </c>
      <c r="F774" s="750" t="s">
        <v>628</v>
      </c>
      <c r="G774" s="749" t="s">
        <v>629</v>
      </c>
      <c r="H774" s="749">
        <v>208456</v>
      </c>
      <c r="I774" s="749">
        <v>208456</v>
      </c>
      <c r="J774" s="749" t="s">
        <v>706</v>
      </c>
      <c r="K774" s="749" t="s">
        <v>707</v>
      </c>
      <c r="L774" s="752">
        <v>738.54</v>
      </c>
      <c r="M774" s="752">
        <v>0.05</v>
      </c>
      <c r="N774" s="753">
        <v>36.927</v>
      </c>
    </row>
    <row r="775" spans="1:14" ht="14.45" customHeight="1" x14ac:dyDescent="0.2">
      <c r="A775" s="747" t="s">
        <v>592</v>
      </c>
      <c r="B775" s="748" t="s">
        <v>593</v>
      </c>
      <c r="C775" s="749" t="s">
        <v>613</v>
      </c>
      <c r="D775" s="750" t="s">
        <v>614</v>
      </c>
      <c r="E775" s="751">
        <v>50113001</v>
      </c>
      <c r="F775" s="750" t="s">
        <v>628</v>
      </c>
      <c r="G775" s="749" t="s">
        <v>629</v>
      </c>
      <c r="H775" s="749">
        <v>173390</v>
      </c>
      <c r="I775" s="749">
        <v>173390</v>
      </c>
      <c r="J775" s="749" t="s">
        <v>708</v>
      </c>
      <c r="K775" s="749" t="s">
        <v>709</v>
      </c>
      <c r="L775" s="752">
        <v>411.94998862129739</v>
      </c>
      <c r="M775" s="752">
        <v>37</v>
      </c>
      <c r="N775" s="753">
        <v>15242.149578988003</v>
      </c>
    </row>
    <row r="776" spans="1:14" ht="14.45" customHeight="1" x14ac:dyDescent="0.2">
      <c r="A776" s="747" t="s">
        <v>592</v>
      </c>
      <c r="B776" s="748" t="s">
        <v>593</v>
      </c>
      <c r="C776" s="749" t="s">
        <v>613</v>
      </c>
      <c r="D776" s="750" t="s">
        <v>614</v>
      </c>
      <c r="E776" s="751">
        <v>50113001</v>
      </c>
      <c r="F776" s="750" t="s">
        <v>628</v>
      </c>
      <c r="G776" s="749" t="s">
        <v>629</v>
      </c>
      <c r="H776" s="749">
        <v>992354</v>
      </c>
      <c r="I776" s="749">
        <v>0</v>
      </c>
      <c r="J776" s="749" t="s">
        <v>712</v>
      </c>
      <c r="K776" s="749" t="s">
        <v>594</v>
      </c>
      <c r="L776" s="752">
        <v>221.69000000000005</v>
      </c>
      <c r="M776" s="752">
        <v>1</v>
      </c>
      <c r="N776" s="753">
        <v>221.69000000000005</v>
      </c>
    </row>
    <row r="777" spans="1:14" ht="14.45" customHeight="1" x14ac:dyDescent="0.2">
      <c r="A777" s="747" t="s">
        <v>592</v>
      </c>
      <c r="B777" s="748" t="s">
        <v>593</v>
      </c>
      <c r="C777" s="749" t="s">
        <v>613</v>
      </c>
      <c r="D777" s="750" t="s">
        <v>614</v>
      </c>
      <c r="E777" s="751">
        <v>50113001</v>
      </c>
      <c r="F777" s="750" t="s">
        <v>628</v>
      </c>
      <c r="G777" s="749" t="s">
        <v>629</v>
      </c>
      <c r="H777" s="749">
        <v>196303</v>
      </c>
      <c r="I777" s="749">
        <v>96303</v>
      </c>
      <c r="J777" s="749" t="s">
        <v>715</v>
      </c>
      <c r="K777" s="749" t="s">
        <v>716</v>
      </c>
      <c r="L777" s="752">
        <v>55.09</v>
      </c>
      <c r="M777" s="752">
        <v>3</v>
      </c>
      <c r="N777" s="753">
        <v>165.27</v>
      </c>
    </row>
    <row r="778" spans="1:14" ht="14.45" customHeight="1" x14ac:dyDescent="0.2">
      <c r="A778" s="747" t="s">
        <v>592</v>
      </c>
      <c r="B778" s="748" t="s">
        <v>593</v>
      </c>
      <c r="C778" s="749" t="s">
        <v>613</v>
      </c>
      <c r="D778" s="750" t="s">
        <v>614</v>
      </c>
      <c r="E778" s="751">
        <v>50113001</v>
      </c>
      <c r="F778" s="750" t="s">
        <v>628</v>
      </c>
      <c r="G778" s="749" t="s">
        <v>629</v>
      </c>
      <c r="H778" s="749">
        <v>188202</v>
      </c>
      <c r="I778" s="749">
        <v>188202</v>
      </c>
      <c r="J778" s="749" t="s">
        <v>1850</v>
      </c>
      <c r="K778" s="749" t="s">
        <v>1851</v>
      </c>
      <c r="L778" s="752">
        <v>79.319999999999993</v>
      </c>
      <c r="M778" s="752">
        <v>3</v>
      </c>
      <c r="N778" s="753">
        <v>237.95999999999998</v>
      </c>
    </row>
    <row r="779" spans="1:14" ht="14.45" customHeight="1" x14ac:dyDescent="0.2">
      <c r="A779" s="747" t="s">
        <v>592</v>
      </c>
      <c r="B779" s="748" t="s">
        <v>593</v>
      </c>
      <c r="C779" s="749" t="s">
        <v>613</v>
      </c>
      <c r="D779" s="750" t="s">
        <v>614</v>
      </c>
      <c r="E779" s="751">
        <v>50113001</v>
      </c>
      <c r="F779" s="750" t="s">
        <v>628</v>
      </c>
      <c r="G779" s="749" t="s">
        <v>655</v>
      </c>
      <c r="H779" s="749">
        <v>102949</v>
      </c>
      <c r="I779" s="749">
        <v>2949</v>
      </c>
      <c r="J779" s="749" t="s">
        <v>721</v>
      </c>
      <c r="K779" s="749" t="s">
        <v>722</v>
      </c>
      <c r="L779" s="752">
        <v>73.65333333333335</v>
      </c>
      <c r="M779" s="752">
        <v>3</v>
      </c>
      <c r="N779" s="753">
        <v>220.96000000000004</v>
      </c>
    </row>
    <row r="780" spans="1:14" ht="14.45" customHeight="1" x14ac:dyDescent="0.2">
      <c r="A780" s="747" t="s">
        <v>592</v>
      </c>
      <c r="B780" s="748" t="s">
        <v>593</v>
      </c>
      <c r="C780" s="749" t="s">
        <v>613</v>
      </c>
      <c r="D780" s="750" t="s">
        <v>614</v>
      </c>
      <c r="E780" s="751">
        <v>50113001</v>
      </c>
      <c r="F780" s="750" t="s">
        <v>628</v>
      </c>
      <c r="G780" s="749" t="s">
        <v>629</v>
      </c>
      <c r="H780" s="749">
        <v>198925</v>
      </c>
      <c r="I780" s="749">
        <v>98925</v>
      </c>
      <c r="J780" s="749" t="s">
        <v>1852</v>
      </c>
      <c r="K780" s="749" t="s">
        <v>1853</v>
      </c>
      <c r="L780" s="752">
        <v>70.650000000000006</v>
      </c>
      <c r="M780" s="752">
        <v>1</v>
      </c>
      <c r="N780" s="753">
        <v>70.650000000000006</v>
      </c>
    </row>
    <row r="781" spans="1:14" ht="14.45" customHeight="1" x14ac:dyDescent="0.2">
      <c r="A781" s="747" t="s">
        <v>592</v>
      </c>
      <c r="B781" s="748" t="s">
        <v>593</v>
      </c>
      <c r="C781" s="749" t="s">
        <v>613</v>
      </c>
      <c r="D781" s="750" t="s">
        <v>614</v>
      </c>
      <c r="E781" s="751">
        <v>50113001</v>
      </c>
      <c r="F781" s="750" t="s">
        <v>628</v>
      </c>
      <c r="G781" s="749" t="s">
        <v>629</v>
      </c>
      <c r="H781" s="749">
        <v>100392</v>
      </c>
      <c r="I781" s="749">
        <v>392</v>
      </c>
      <c r="J781" s="749" t="s">
        <v>724</v>
      </c>
      <c r="K781" s="749" t="s">
        <v>725</v>
      </c>
      <c r="L781" s="752">
        <v>57.571666666666665</v>
      </c>
      <c r="M781" s="752">
        <v>6</v>
      </c>
      <c r="N781" s="753">
        <v>345.43</v>
      </c>
    </row>
    <row r="782" spans="1:14" ht="14.45" customHeight="1" x14ac:dyDescent="0.2">
      <c r="A782" s="747" t="s">
        <v>592</v>
      </c>
      <c r="B782" s="748" t="s">
        <v>593</v>
      </c>
      <c r="C782" s="749" t="s">
        <v>613</v>
      </c>
      <c r="D782" s="750" t="s">
        <v>614</v>
      </c>
      <c r="E782" s="751">
        <v>50113001</v>
      </c>
      <c r="F782" s="750" t="s">
        <v>628</v>
      </c>
      <c r="G782" s="749" t="s">
        <v>629</v>
      </c>
      <c r="H782" s="749">
        <v>192351</v>
      </c>
      <c r="I782" s="749">
        <v>92351</v>
      </c>
      <c r="J782" s="749" t="s">
        <v>728</v>
      </c>
      <c r="K782" s="749" t="s">
        <v>729</v>
      </c>
      <c r="L782" s="752">
        <v>86.219999999999985</v>
      </c>
      <c r="M782" s="752">
        <v>3</v>
      </c>
      <c r="N782" s="753">
        <v>258.65999999999997</v>
      </c>
    </row>
    <row r="783" spans="1:14" ht="14.45" customHeight="1" x14ac:dyDescent="0.2">
      <c r="A783" s="747" t="s">
        <v>592</v>
      </c>
      <c r="B783" s="748" t="s">
        <v>593</v>
      </c>
      <c r="C783" s="749" t="s">
        <v>613</v>
      </c>
      <c r="D783" s="750" t="s">
        <v>614</v>
      </c>
      <c r="E783" s="751">
        <v>50113001</v>
      </c>
      <c r="F783" s="750" t="s">
        <v>628</v>
      </c>
      <c r="G783" s="749" t="s">
        <v>629</v>
      </c>
      <c r="H783" s="749">
        <v>132992</v>
      </c>
      <c r="I783" s="749">
        <v>32992</v>
      </c>
      <c r="J783" s="749" t="s">
        <v>730</v>
      </c>
      <c r="K783" s="749" t="s">
        <v>731</v>
      </c>
      <c r="L783" s="752">
        <v>108.39</v>
      </c>
      <c r="M783" s="752">
        <v>3</v>
      </c>
      <c r="N783" s="753">
        <v>325.17</v>
      </c>
    </row>
    <row r="784" spans="1:14" ht="14.45" customHeight="1" x14ac:dyDescent="0.2">
      <c r="A784" s="747" t="s">
        <v>592</v>
      </c>
      <c r="B784" s="748" t="s">
        <v>593</v>
      </c>
      <c r="C784" s="749" t="s">
        <v>613</v>
      </c>
      <c r="D784" s="750" t="s">
        <v>614</v>
      </c>
      <c r="E784" s="751">
        <v>50113001</v>
      </c>
      <c r="F784" s="750" t="s">
        <v>628</v>
      </c>
      <c r="G784" s="749" t="s">
        <v>629</v>
      </c>
      <c r="H784" s="749">
        <v>112892</v>
      </c>
      <c r="I784" s="749">
        <v>12892</v>
      </c>
      <c r="J784" s="749" t="s">
        <v>732</v>
      </c>
      <c r="K784" s="749" t="s">
        <v>734</v>
      </c>
      <c r="L784" s="752">
        <v>104.17800000000001</v>
      </c>
      <c r="M784" s="752">
        <v>15</v>
      </c>
      <c r="N784" s="753">
        <v>1562.67</v>
      </c>
    </row>
    <row r="785" spans="1:14" ht="14.45" customHeight="1" x14ac:dyDescent="0.2">
      <c r="A785" s="747" t="s">
        <v>592</v>
      </c>
      <c r="B785" s="748" t="s">
        <v>593</v>
      </c>
      <c r="C785" s="749" t="s">
        <v>613</v>
      </c>
      <c r="D785" s="750" t="s">
        <v>614</v>
      </c>
      <c r="E785" s="751">
        <v>50113001</v>
      </c>
      <c r="F785" s="750" t="s">
        <v>628</v>
      </c>
      <c r="G785" s="749" t="s">
        <v>629</v>
      </c>
      <c r="H785" s="749">
        <v>112895</v>
      </c>
      <c r="I785" s="749">
        <v>12895</v>
      </c>
      <c r="J785" s="749" t="s">
        <v>732</v>
      </c>
      <c r="K785" s="749" t="s">
        <v>735</v>
      </c>
      <c r="L785" s="752">
        <v>106.58</v>
      </c>
      <c r="M785" s="752">
        <v>2</v>
      </c>
      <c r="N785" s="753">
        <v>213.16</v>
      </c>
    </row>
    <row r="786" spans="1:14" ht="14.45" customHeight="1" x14ac:dyDescent="0.2">
      <c r="A786" s="747" t="s">
        <v>592</v>
      </c>
      <c r="B786" s="748" t="s">
        <v>593</v>
      </c>
      <c r="C786" s="749" t="s">
        <v>613</v>
      </c>
      <c r="D786" s="750" t="s">
        <v>614</v>
      </c>
      <c r="E786" s="751">
        <v>50113001</v>
      </c>
      <c r="F786" s="750" t="s">
        <v>628</v>
      </c>
      <c r="G786" s="749" t="s">
        <v>629</v>
      </c>
      <c r="H786" s="749">
        <v>112891</v>
      </c>
      <c r="I786" s="749">
        <v>12891</v>
      </c>
      <c r="J786" s="749" t="s">
        <v>732</v>
      </c>
      <c r="K786" s="749" t="s">
        <v>733</v>
      </c>
      <c r="L786" s="752">
        <v>58.294000000000004</v>
      </c>
      <c r="M786" s="752">
        <v>5</v>
      </c>
      <c r="N786" s="753">
        <v>291.47000000000003</v>
      </c>
    </row>
    <row r="787" spans="1:14" ht="14.45" customHeight="1" x14ac:dyDescent="0.2">
      <c r="A787" s="747" t="s">
        <v>592</v>
      </c>
      <c r="B787" s="748" t="s">
        <v>593</v>
      </c>
      <c r="C787" s="749" t="s">
        <v>613</v>
      </c>
      <c r="D787" s="750" t="s">
        <v>614</v>
      </c>
      <c r="E787" s="751">
        <v>50113001</v>
      </c>
      <c r="F787" s="750" t="s">
        <v>628</v>
      </c>
      <c r="G787" s="749" t="s">
        <v>629</v>
      </c>
      <c r="H787" s="749">
        <v>988158</v>
      </c>
      <c r="I787" s="749">
        <v>500933</v>
      </c>
      <c r="J787" s="749" t="s">
        <v>737</v>
      </c>
      <c r="K787" s="749" t="s">
        <v>738</v>
      </c>
      <c r="L787" s="752">
        <v>334.52499999999998</v>
      </c>
      <c r="M787" s="752">
        <v>4</v>
      </c>
      <c r="N787" s="753">
        <v>1338.1</v>
      </c>
    </row>
    <row r="788" spans="1:14" ht="14.45" customHeight="1" x14ac:dyDescent="0.2">
      <c r="A788" s="747" t="s">
        <v>592</v>
      </c>
      <c r="B788" s="748" t="s">
        <v>593</v>
      </c>
      <c r="C788" s="749" t="s">
        <v>613</v>
      </c>
      <c r="D788" s="750" t="s">
        <v>614</v>
      </c>
      <c r="E788" s="751">
        <v>50113001</v>
      </c>
      <c r="F788" s="750" t="s">
        <v>628</v>
      </c>
      <c r="G788" s="749" t="s">
        <v>629</v>
      </c>
      <c r="H788" s="749">
        <v>140274</v>
      </c>
      <c r="I788" s="749">
        <v>40274</v>
      </c>
      <c r="J788" s="749" t="s">
        <v>1854</v>
      </c>
      <c r="K788" s="749" t="s">
        <v>1855</v>
      </c>
      <c r="L788" s="752">
        <v>87.469999999999985</v>
      </c>
      <c r="M788" s="752">
        <v>1</v>
      </c>
      <c r="N788" s="753">
        <v>87.469999999999985</v>
      </c>
    </row>
    <row r="789" spans="1:14" ht="14.45" customHeight="1" x14ac:dyDescent="0.2">
      <c r="A789" s="747" t="s">
        <v>592</v>
      </c>
      <c r="B789" s="748" t="s">
        <v>593</v>
      </c>
      <c r="C789" s="749" t="s">
        <v>613</v>
      </c>
      <c r="D789" s="750" t="s">
        <v>614</v>
      </c>
      <c r="E789" s="751">
        <v>50113001</v>
      </c>
      <c r="F789" s="750" t="s">
        <v>628</v>
      </c>
      <c r="G789" s="749" t="s">
        <v>629</v>
      </c>
      <c r="H789" s="749">
        <v>119757</v>
      </c>
      <c r="I789" s="749">
        <v>19757</v>
      </c>
      <c r="J789" s="749" t="s">
        <v>739</v>
      </c>
      <c r="K789" s="749" t="s">
        <v>1856</v>
      </c>
      <c r="L789" s="752">
        <v>71.8</v>
      </c>
      <c r="M789" s="752">
        <v>2</v>
      </c>
      <c r="N789" s="753">
        <v>143.6</v>
      </c>
    </row>
    <row r="790" spans="1:14" ht="14.45" customHeight="1" x14ac:dyDescent="0.2">
      <c r="A790" s="747" t="s">
        <v>592</v>
      </c>
      <c r="B790" s="748" t="s">
        <v>593</v>
      </c>
      <c r="C790" s="749" t="s">
        <v>613</v>
      </c>
      <c r="D790" s="750" t="s">
        <v>614</v>
      </c>
      <c r="E790" s="751">
        <v>50113001</v>
      </c>
      <c r="F790" s="750" t="s">
        <v>628</v>
      </c>
      <c r="G790" s="749" t="s">
        <v>629</v>
      </c>
      <c r="H790" s="749">
        <v>176496</v>
      </c>
      <c r="I790" s="749">
        <v>76496</v>
      </c>
      <c r="J790" s="749" t="s">
        <v>741</v>
      </c>
      <c r="K790" s="749" t="s">
        <v>742</v>
      </c>
      <c r="L790" s="752">
        <v>125.43</v>
      </c>
      <c r="M790" s="752">
        <v>13</v>
      </c>
      <c r="N790" s="753">
        <v>1630.5900000000001</v>
      </c>
    </row>
    <row r="791" spans="1:14" ht="14.45" customHeight="1" x14ac:dyDescent="0.2">
      <c r="A791" s="747" t="s">
        <v>592</v>
      </c>
      <c r="B791" s="748" t="s">
        <v>593</v>
      </c>
      <c r="C791" s="749" t="s">
        <v>613</v>
      </c>
      <c r="D791" s="750" t="s">
        <v>614</v>
      </c>
      <c r="E791" s="751">
        <v>50113001</v>
      </c>
      <c r="F791" s="750" t="s">
        <v>628</v>
      </c>
      <c r="G791" s="749" t="s">
        <v>629</v>
      </c>
      <c r="H791" s="749">
        <v>162320</v>
      </c>
      <c r="I791" s="749">
        <v>62320</v>
      </c>
      <c r="J791" s="749" t="s">
        <v>743</v>
      </c>
      <c r="K791" s="749" t="s">
        <v>744</v>
      </c>
      <c r="L791" s="752">
        <v>75.925000000000011</v>
      </c>
      <c r="M791" s="752">
        <v>4</v>
      </c>
      <c r="N791" s="753">
        <v>303.70000000000005</v>
      </c>
    </row>
    <row r="792" spans="1:14" ht="14.45" customHeight="1" x14ac:dyDescent="0.2">
      <c r="A792" s="747" t="s">
        <v>592</v>
      </c>
      <c r="B792" s="748" t="s">
        <v>593</v>
      </c>
      <c r="C792" s="749" t="s">
        <v>613</v>
      </c>
      <c r="D792" s="750" t="s">
        <v>614</v>
      </c>
      <c r="E792" s="751">
        <v>50113001</v>
      </c>
      <c r="F792" s="750" t="s">
        <v>628</v>
      </c>
      <c r="G792" s="749" t="s">
        <v>594</v>
      </c>
      <c r="H792" s="749">
        <v>225589</v>
      </c>
      <c r="I792" s="749">
        <v>225589</v>
      </c>
      <c r="J792" s="749" t="s">
        <v>1857</v>
      </c>
      <c r="K792" s="749" t="s">
        <v>1858</v>
      </c>
      <c r="L792" s="752">
        <v>76.53</v>
      </c>
      <c r="M792" s="752">
        <v>2</v>
      </c>
      <c r="N792" s="753">
        <v>153.06</v>
      </c>
    </row>
    <row r="793" spans="1:14" ht="14.45" customHeight="1" x14ac:dyDescent="0.2">
      <c r="A793" s="747" t="s">
        <v>592</v>
      </c>
      <c r="B793" s="748" t="s">
        <v>593</v>
      </c>
      <c r="C793" s="749" t="s">
        <v>613</v>
      </c>
      <c r="D793" s="750" t="s">
        <v>614</v>
      </c>
      <c r="E793" s="751">
        <v>50113001</v>
      </c>
      <c r="F793" s="750" t="s">
        <v>628</v>
      </c>
      <c r="G793" s="749" t="s">
        <v>594</v>
      </c>
      <c r="H793" s="749">
        <v>231697</v>
      </c>
      <c r="I793" s="749">
        <v>231697</v>
      </c>
      <c r="J793" s="749" t="s">
        <v>753</v>
      </c>
      <c r="K793" s="749" t="s">
        <v>755</v>
      </c>
      <c r="L793" s="752">
        <v>72.34</v>
      </c>
      <c r="M793" s="752">
        <v>6</v>
      </c>
      <c r="N793" s="753">
        <v>434.04</v>
      </c>
    </row>
    <row r="794" spans="1:14" ht="14.45" customHeight="1" x14ac:dyDescent="0.2">
      <c r="A794" s="747" t="s">
        <v>592</v>
      </c>
      <c r="B794" s="748" t="s">
        <v>593</v>
      </c>
      <c r="C794" s="749" t="s">
        <v>613</v>
      </c>
      <c r="D794" s="750" t="s">
        <v>614</v>
      </c>
      <c r="E794" s="751">
        <v>50113001</v>
      </c>
      <c r="F794" s="750" t="s">
        <v>628</v>
      </c>
      <c r="G794" s="749" t="s">
        <v>655</v>
      </c>
      <c r="H794" s="749">
        <v>132225</v>
      </c>
      <c r="I794" s="749">
        <v>32225</v>
      </c>
      <c r="J794" s="749" t="s">
        <v>753</v>
      </c>
      <c r="K794" s="749" t="s">
        <v>755</v>
      </c>
      <c r="L794" s="752">
        <v>72.329999999999984</v>
      </c>
      <c r="M794" s="752">
        <v>2</v>
      </c>
      <c r="N794" s="753">
        <v>144.65999999999997</v>
      </c>
    </row>
    <row r="795" spans="1:14" ht="14.45" customHeight="1" x14ac:dyDescent="0.2">
      <c r="A795" s="747" t="s">
        <v>592</v>
      </c>
      <c r="B795" s="748" t="s">
        <v>593</v>
      </c>
      <c r="C795" s="749" t="s">
        <v>613</v>
      </c>
      <c r="D795" s="750" t="s">
        <v>614</v>
      </c>
      <c r="E795" s="751">
        <v>50113001</v>
      </c>
      <c r="F795" s="750" t="s">
        <v>628</v>
      </c>
      <c r="G795" s="749" t="s">
        <v>594</v>
      </c>
      <c r="H795" s="749">
        <v>231692</v>
      </c>
      <c r="I795" s="749">
        <v>231692</v>
      </c>
      <c r="J795" s="749" t="s">
        <v>753</v>
      </c>
      <c r="K795" s="749" t="s">
        <v>752</v>
      </c>
      <c r="L795" s="752">
        <v>125.98</v>
      </c>
      <c r="M795" s="752">
        <v>1</v>
      </c>
      <c r="N795" s="753">
        <v>125.98</v>
      </c>
    </row>
    <row r="796" spans="1:14" ht="14.45" customHeight="1" x14ac:dyDescent="0.2">
      <c r="A796" s="747" t="s">
        <v>592</v>
      </c>
      <c r="B796" s="748" t="s">
        <v>593</v>
      </c>
      <c r="C796" s="749" t="s">
        <v>613</v>
      </c>
      <c r="D796" s="750" t="s">
        <v>614</v>
      </c>
      <c r="E796" s="751">
        <v>50113001</v>
      </c>
      <c r="F796" s="750" t="s">
        <v>628</v>
      </c>
      <c r="G796" s="749" t="s">
        <v>655</v>
      </c>
      <c r="H796" s="749">
        <v>158041</v>
      </c>
      <c r="I796" s="749">
        <v>58041</v>
      </c>
      <c r="J796" s="749" t="s">
        <v>753</v>
      </c>
      <c r="K796" s="749" t="s">
        <v>751</v>
      </c>
      <c r="L796" s="752">
        <v>126.405</v>
      </c>
      <c r="M796" s="752">
        <v>4</v>
      </c>
      <c r="N796" s="753">
        <v>505.62</v>
      </c>
    </row>
    <row r="797" spans="1:14" ht="14.45" customHeight="1" x14ac:dyDescent="0.2">
      <c r="A797" s="747" t="s">
        <v>592</v>
      </c>
      <c r="B797" s="748" t="s">
        <v>593</v>
      </c>
      <c r="C797" s="749" t="s">
        <v>613</v>
      </c>
      <c r="D797" s="750" t="s">
        <v>614</v>
      </c>
      <c r="E797" s="751">
        <v>50113001</v>
      </c>
      <c r="F797" s="750" t="s">
        <v>628</v>
      </c>
      <c r="G797" s="749" t="s">
        <v>594</v>
      </c>
      <c r="H797" s="749">
        <v>231696</v>
      </c>
      <c r="I797" s="749">
        <v>231696</v>
      </c>
      <c r="J797" s="749" t="s">
        <v>753</v>
      </c>
      <c r="K797" s="749" t="s">
        <v>756</v>
      </c>
      <c r="L797" s="752">
        <v>207.28250000000003</v>
      </c>
      <c r="M797" s="752">
        <v>4</v>
      </c>
      <c r="N797" s="753">
        <v>829.13000000000011</v>
      </c>
    </row>
    <row r="798" spans="1:14" ht="14.45" customHeight="1" x14ac:dyDescent="0.2">
      <c r="A798" s="747" t="s">
        <v>592</v>
      </c>
      <c r="B798" s="748" t="s">
        <v>593</v>
      </c>
      <c r="C798" s="749" t="s">
        <v>613</v>
      </c>
      <c r="D798" s="750" t="s">
        <v>614</v>
      </c>
      <c r="E798" s="751">
        <v>50113001</v>
      </c>
      <c r="F798" s="750" t="s">
        <v>628</v>
      </c>
      <c r="G798" s="749" t="s">
        <v>655</v>
      </c>
      <c r="H798" s="749">
        <v>231702</v>
      </c>
      <c r="I798" s="749">
        <v>231702</v>
      </c>
      <c r="J798" s="749" t="s">
        <v>753</v>
      </c>
      <c r="K798" s="749" t="s">
        <v>754</v>
      </c>
      <c r="L798" s="752">
        <v>249.73</v>
      </c>
      <c r="M798" s="752">
        <v>8</v>
      </c>
      <c r="N798" s="753">
        <v>1997.84</v>
      </c>
    </row>
    <row r="799" spans="1:14" ht="14.45" customHeight="1" x14ac:dyDescent="0.2">
      <c r="A799" s="747" t="s">
        <v>592</v>
      </c>
      <c r="B799" s="748" t="s">
        <v>593</v>
      </c>
      <c r="C799" s="749" t="s">
        <v>613</v>
      </c>
      <c r="D799" s="750" t="s">
        <v>614</v>
      </c>
      <c r="E799" s="751">
        <v>50113001</v>
      </c>
      <c r="F799" s="750" t="s">
        <v>628</v>
      </c>
      <c r="G799" s="749" t="s">
        <v>629</v>
      </c>
      <c r="H799" s="749">
        <v>191730</v>
      </c>
      <c r="I799" s="749">
        <v>191730</v>
      </c>
      <c r="J799" s="749" t="s">
        <v>763</v>
      </c>
      <c r="K799" s="749" t="s">
        <v>1859</v>
      </c>
      <c r="L799" s="752">
        <v>227.7</v>
      </c>
      <c r="M799" s="752">
        <v>1</v>
      </c>
      <c r="N799" s="753">
        <v>227.7</v>
      </c>
    </row>
    <row r="800" spans="1:14" ht="14.45" customHeight="1" x14ac:dyDescent="0.2">
      <c r="A800" s="747" t="s">
        <v>592</v>
      </c>
      <c r="B800" s="748" t="s">
        <v>593</v>
      </c>
      <c r="C800" s="749" t="s">
        <v>613</v>
      </c>
      <c r="D800" s="750" t="s">
        <v>614</v>
      </c>
      <c r="E800" s="751">
        <v>50113001</v>
      </c>
      <c r="F800" s="750" t="s">
        <v>628</v>
      </c>
      <c r="G800" s="749" t="s">
        <v>629</v>
      </c>
      <c r="H800" s="749">
        <v>191729</v>
      </c>
      <c r="I800" s="749">
        <v>191729</v>
      </c>
      <c r="J800" s="749" t="s">
        <v>763</v>
      </c>
      <c r="K800" s="749" t="s">
        <v>764</v>
      </c>
      <c r="L800" s="752">
        <v>92.080465116279072</v>
      </c>
      <c r="M800" s="752">
        <v>43</v>
      </c>
      <c r="N800" s="753">
        <v>3959.46</v>
      </c>
    </row>
    <row r="801" spans="1:14" ht="14.45" customHeight="1" x14ac:dyDescent="0.2">
      <c r="A801" s="747" t="s">
        <v>592</v>
      </c>
      <c r="B801" s="748" t="s">
        <v>593</v>
      </c>
      <c r="C801" s="749" t="s">
        <v>613</v>
      </c>
      <c r="D801" s="750" t="s">
        <v>614</v>
      </c>
      <c r="E801" s="751">
        <v>50113001</v>
      </c>
      <c r="F801" s="750" t="s">
        <v>628</v>
      </c>
      <c r="G801" s="749" t="s">
        <v>629</v>
      </c>
      <c r="H801" s="749">
        <v>991568</v>
      </c>
      <c r="I801" s="749">
        <v>0</v>
      </c>
      <c r="J801" s="749" t="s">
        <v>1860</v>
      </c>
      <c r="K801" s="749" t="s">
        <v>594</v>
      </c>
      <c r="L801" s="752">
        <v>389.7200000000002</v>
      </c>
      <c r="M801" s="752">
        <v>3</v>
      </c>
      <c r="N801" s="753">
        <v>1169.1600000000005</v>
      </c>
    </row>
    <row r="802" spans="1:14" ht="14.45" customHeight="1" x14ac:dyDescent="0.2">
      <c r="A802" s="747" t="s">
        <v>592</v>
      </c>
      <c r="B802" s="748" t="s">
        <v>593</v>
      </c>
      <c r="C802" s="749" t="s">
        <v>613</v>
      </c>
      <c r="D802" s="750" t="s">
        <v>614</v>
      </c>
      <c r="E802" s="751">
        <v>50113001</v>
      </c>
      <c r="F802" s="750" t="s">
        <v>628</v>
      </c>
      <c r="G802" s="749" t="s">
        <v>629</v>
      </c>
      <c r="H802" s="749">
        <v>993603</v>
      </c>
      <c r="I802" s="749">
        <v>0</v>
      </c>
      <c r="J802" s="749" t="s">
        <v>765</v>
      </c>
      <c r="K802" s="749" t="s">
        <v>594</v>
      </c>
      <c r="L802" s="752">
        <v>178.32499834800436</v>
      </c>
      <c r="M802" s="752">
        <v>24</v>
      </c>
      <c r="N802" s="753">
        <v>4279.7999603521048</v>
      </c>
    </row>
    <row r="803" spans="1:14" ht="14.45" customHeight="1" x14ac:dyDescent="0.2">
      <c r="A803" s="747" t="s">
        <v>592</v>
      </c>
      <c r="B803" s="748" t="s">
        <v>593</v>
      </c>
      <c r="C803" s="749" t="s">
        <v>613</v>
      </c>
      <c r="D803" s="750" t="s">
        <v>614</v>
      </c>
      <c r="E803" s="751">
        <v>50113001</v>
      </c>
      <c r="F803" s="750" t="s">
        <v>628</v>
      </c>
      <c r="G803" s="749" t="s">
        <v>629</v>
      </c>
      <c r="H803" s="749">
        <v>203954</v>
      </c>
      <c r="I803" s="749">
        <v>203954</v>
      </c>
      <c r="J803" s="749" t="s">
        <v>766</v>
      </c>
      <c r="K803" s="749" t="s">
        <v>767</v>
      </c>
      <c r="L803" s="752">
        <v>92.359090909090909</v>
      </c>
      <c r="M803" s="752">
        <v>11</v>
      </c>
      <c r="N803" s="753">
        <v>1015.95</v>
      </c>
    </row>
    <row r="804" spans="1:14" ht="14.45" customHeight="1" x14ac:dyDescent="0.2">
      <c r="A804" s="747" t="s">
        <v>592</v>
      </c>
      <c r="B804" s="748" t="s">
        <v>593</v>
      </c>
      <c r="C804" s="749" t="s">
        <v>613</v>
      </c>
      <c r="D804" s="750" t="s">
        <v>614</v>
      </c>
      <c r="E804" s="751">
        <v>50113001</v>
      </c>
      <c r="F804" s="750" t="s">
        <v>628</v>
      </c>
      <c r="G804" s="749" t="s">
        <v>655</v>
      </c>
      <c r="H804" s="749">
        <v>992572</v>
      </c>
      <c r="I804" s="749">
        <v>158711</v>
      </c>
      <c r="J804" s="749" t="s">
        <v>768</v>
      </c>
      <c r="K804" s="749" t="s">
        <v>769</v>
      </c>
      <c r="L804" s="752">
        <v>52.26</v>
      </c>
      <c r="M804" s="752">
        <v>2</v>
      </c>
      <c r="N804" s="753">
        <v>104.52</v>
      </c>
    </row>
    <row r="805" spans="1:14" ht="14.45" customHeight="1" x14ac:dyDescent="0.2">
      <c r="A805" s="747" t="s">
        <v>592</v>
      </c>
      <c r="B805" s="748" t="s">
        <v>593</v>
      </c>
      <c r="C805" s="749" t="s">
        <v>613</v>
      </c>
      <c r="D805" s="750" t="s">
        <v>614</v>
      </c>
      <c r="E805" s="751">
        <v>50113001</v>
      </c>
      <c r="F805" s="750" t="s">
        <v>628</v>
      </c>
      <c r="G805" s="749" t="s">
        <v>594</v>
      </c>
      <c r="H805" s="749">
        <v>158673</v>
      </c>
      <c r="I805" s="749">
        <v>158673</v>
      </c>
      <c r="J805" s="749" t="s">
        <v>772</v>
      </c>
      <c r="K805" s="749" t="s">
        <v>773</v>
      </c>
      <c r="L805" s="752">
        <v>26.47</v>
      </c>
      <c r="M805" s="752">
        <v>2</v>
      </c>
      <c r="N805" s="753">
        <v>52.94</v>
      </c>
    </row>
    <row r="806" spans="1:14" ht="14.45" customHeight="1" x14ac:dyDescent="0.2">
      <c r="A806" s="747" t="s">
        <v>592</v>
      </c>
      <c r="B806" s="748" t="s">
        <v>593</v>
      </c>
      <c r="C806" s="749" t="s">
        <v>613</v>
      </c>
      <c r="D806" s="750" t="s">
        <v>614</v>
      </c>
      <c r="E806" s="751">
        <v>50113001</v>
      </c>
      <c r="F806" s="750" t="s">
        <v>628</v>
      </c>
      <c r="G806" s="749" t="s">
        <v>594</v>
      </c>
      <c r="H806" s="749">
        <v>158692</v>
      </c>
      <c r="I806" s="749">
        <v>158692</v>
      </c>
      <c r="J806" s="749" t="s">
        <v>774</v>
      </c>
      <c r="K806" s="749" t="s">
        <v>775</v>
      </c>
      <c r="L806" s="752">
        <v>26.139285714285712</v>
      </c>
      <c r="M806" s="752">
        <v>14</v>
      </c>
      <c r="N806" s="753">
        <v>365.95</v>
      </c>
    </row>
    <row r="807" spans="1:14" ht="14.45" customHeight="1" x14ac:dyDescent="0.2">
      <c r="A807" s="747" t="s">
        <v>592</v>
      </c>
      <c r="B807" s="748" t="s">
        <v>593</v>
      </c>
      <c r="C807" s="749" t="s">
        <v>613</v>
      </c>
      <c r="D807" s="750" t="s">
        <v>614</v>
      </c>
      <c r="E807" s="751">
        <v>50113001</v>
      </c>
      <c r="F807" s="750" t="s">
        <v>628</v>
      </c>
      <c r="G807" s="749" t="s">
        <v>655</v>
      </c>
      <c r="H807" s="749">
        <v>233584</v>
      </c>
      <c r="I807" s="749">
        <v>233584</v>
      </c>
      <c r="J807" s="749" t="s">
        <v>774</v>
      </c>
      <c r="K807" s="749" t="s">
        <v>776</v>
      </c>
      <c r="L807" s="752">
        <v>87.02000000000001</v>
      </c>
      <c r="M807" s="752">
        <v>2</v>
      </c>
      <c r="N807" s="753">
        <v>174.04000000000002</v>
      </c>
    </row>
    <row r="808" spans="1:14" ht="14.45" customHeight="1" x14ac:dyDescent="0.2">
      <c r="A808" s="747" t="s">
        <v>592</v>
      </c>
      <c r="B808" s="748" t="s">
        <v>593</v>
      </c>
      <c r="C808" s="749" t="s">
        <v>613</v>
      </c>
      <c r="D808" s="750" t="s">
        <v>614</v>
      </c>
      <c r="E808" s="751">
        <v>50113001</v>
      </c>
      <c r="F808" s="750" t="s">
        <v>628</v>
      </c>
      <c r="G808" s="749" t="s">
        <v>629</v>
      </c>
      <c r="H808" s="749">
        <v>215611</v>
      </c>
      <c r="I808" s="749">
        <v>215611</v>
      </c>
      <c r="J808" s="749" t="s">
        <v>779</v>
      </c>
      <c r="K808" s="749" t="s">
        <v>780</v>
      </c>
      <c r="L808" s="752">
        <v>1242.9146121116153</v>
      </c>
      <c r="M808" s="752">
        <v>57.057325600000006</v>
      </c>
      <c r="N808" s="753">
        <v>70917.383716250144</v>
      </c>
    </row>
    <row r="809" spans="1:14" ht="14.45" customHeight="1" x14ac:dyDescent="0.2">
      <c r="A809" s="747" t="s">
        <v>592</v>
      </c>
      <c r="B809" s="748" t="s">
        <v>593</v>
      </c>
      <c r="C809" s="749" t="s">
        <v>613</v>
      </c>
      <c r="D809" s="750" t="s">
        <v>614</v>
      </c>
      <c r="E809" s="751">
        <v>50113001</v>
      </c>
      <c r="F809" s="750" t="s">
        <v>628</v>
      </c>
      <c r="G809" s="749" t="s">
        <v>629</v>
      </c>
      <c r="H809" s="749">
        <v>191565</v>
      </c>
      <c r="I809" s="749">
        <v>191565</v>
      </c>
      <c r="J809" s="749" t="s">
        <v>1861</v>
      </c>
      <c r="K809" s="749" t="s">
        <v>1862</v>
      </c>
      <c r="L809" s="752">
        <v>621.32428611120019</v>
      </c>
      <c r="M809" s="752">
        <v>1.8672126</v>
      </c>
      <c r="N809" s="753">
        <v>1160.144535712838</v>
      </c>
    </row>
    <row r="810" spans="1:14" ht="14.45" customHeight="1" x14ac:dyDescent="0.2">
      <c r="A810" s="747" t="s">
        <v>592</v>
      </c>
      <c r="B810" s="748" t="s">
        <v>593</v>
      </c>
      <c r="C810" s="749" t="s">
        <v>613</v>
      </c>
      <c r="D810" s="750" t="s">
        <v>614</v>
      </c>
      <c r="E810" s="751">
        <v>50113001</v>
      </c>
      <c r="F810" s="750" t="s">
        <v>628</v>
      </c>
      <c r="G810" s="749" t="s">
        <v>629</v>
      </c>
      <c r="H810" s="749">
        <v>143996</v>
      </c>
      <c r="I810" s="749">
        <v>43996</v>
      </c>
      <c r="J810" s="749" t="s">
        <v>1863</v>
      </c>
      <c r="K810" s="749" t="s">
        <v>1864</v>
      </c>
      <c r="L810" s="752">
        <v>76.450000000000017</v>
      </c>
      <c r="M810" s="752">
        <v>5</v>
      </c>
      <c r="N810" s="753">
        <v>382.25000000000011</v>
      </c>
    </row>
    <row r="811" spans="1:14" ht="14.45" customHeight="1" x14ac:dyDescent="0.2">
      <c r="A811" s="747" t="s">
        <v>592</v>
      </c>
      <c r="B811" s="748" t="s">
        <v>593</v>
      </c>
      <c r="C811" s="749" t="s">
        <v>613</v>
      </c>
      <c r="D811" s="750" t="s">
        <v>614</v>
      </c>
      <c r="E811" s="751">
        <v>50113001</v>
      </c>
      <c r="F811" s="750" t="s">
        <v>628</v>
      </c>
      <c r="G811" s="749" t="s">
        <v>629</v>
      </c>
      <c r="H811" s="749">
        <v>185625</v>
      </c>
      <c r="I811" s="749">
        <v>185625</v>
      </c>
      <c r="J811" s="749" t="s">
        <v>1865</v>
      </c>
      <c r="K811" s="749" t="s">
        <v>1844</v>
      </c>
      <c r="L811" s="752">
        <v>51.369999999999983</v>
      </c>
      <c r="M811" s="752">
        <v>6</v>
      </c>
      <c r="N811" s="753">
        <v>308.21999999999991</v>
      </c>
    </row>
    <row r="812" spans="1:14" ht="14.45" customHeight="1" x14ac:dyDescent="0.2">
      <c r="A812" s="747" t="s">
        <v>592</v>
      </c>
      <c r="B812" s="748" t="s">
        <v>593</v>
      </c>
      <c r="C812" s="749" t="s">
        <v>613</v>
      </c>
      <c r="D812" s="750" t="s">
        <v>614</v>
      </c>
      <c r="E812" s="751">
        <v>50113001</v>
      </c>
      <c r="F812" s="750" t="s">
        <v>628</v>
      </c>
      <c r="G812" s="749" t="s">
        <v>629</v>
      </c>
      <c r="H812" s="749">
        <v>199466</v>
      </c>
      <c r="I812" s="749">
        <v>199466</v>
      </c>
      <c r="J812" s="749" t="s">
        <v>783</v>
      </c>
      <c r="K812" s="749" t="s">
        <v>784</v>
      </c>
      <c r="L812" s="752">
        <v>112.38</v>
      </c>
      <c r="M812" s="752">
        <v>2</v>
      </c>
      <c r="N812" s="753">
        <v>224.76</v>
      </c>
    </row>
    <row r="813" spans="1:14" ht="14.45" customHeight="1" x14ac:dyDescent="0.2">
      <c r="A813" s="747" t="s">
        <v>592</v>
      </c>
      <c r="B813" s="748" t="s">
        <v>593</v>
      </c>
      <c r="C813" s="749" t="s">
        <v>613</v>
      </c>
      <c r="D813" s="750" t="s">
        <v>614</v>
      </c>
      <c r="E813" s="751">
        <v>50113001</v>
      </c>
      <c r="F813" s="750" t="s">
        <v>628</v>
      </c>
      <c r="G813" s="749" t="s">
        <v>629</v>
      </c>
      <c r="H813" s="749">
        <v>147515</v>
      </c>
      <c r="I813" s="749">
        <v>47515</v>
      </c>
      <c r="J813" s="749" t="s">
        <v>785</v>
      </c>
      <c r="K813" s="749" t="s">
        <v>786</v>
      </c>
      <c r="L813" s="752">
        <v>147.38285714285715</v>
      </c>
      <c r="M813" s="752">
        <v>7</v>
      </c>
      <c r="N813" s="753">
        <v>1031.68</v>
      </c>
    </row>
    <row r="814" spans="1:14" ht="14.45" customHeight="1" x14ac:dyDescent="0.2">
      <c r="A814" s="747" t="s">
        <v>592</v>
      </c>
      <c r="B814" s="748" t="s">
        <v>593</v>
      </c>
      <c r="C814" s="749" t="s">
        <v>613</v>
      </c>
      <c r="D814" s="750" t="s">
        <v>614</v>
      </c>
      <c r="E814" s="751">
        <v>50113001</v>
      </c>
      <c r="F814" s="750" t="s">
        <v>628</v>
      </c>
      <c r="G814" s="749" t="s">
        <v>629</v>
      </c>
      <c r="H814" s="749">
        <v>147514</v>
      </c>
      <c r="I814" s="749">
        <v>47514</v>
      </c>
      <c r="J814" s="749" t="s">
        <v>785</v>
      </c>
      <c r="K814" s="749" t="s">
        <v>1866</v>
      </c>
      <c r="L814" s="752">
        <v>37.36</v>
      </c>
      <c r="M814" s="752">
        <v>2</v>
      </c>
      <c r="N814" s="753">
        <v>74.72</v>
      </c>
    </row>
    <row r="815" spans="1:14" ht="14.45" customHeight="1" x14ac:dyDescent="0.2">
      <c r="A815" s="747" t="s">
        <v>592</v>
      </c>
      <c r="B815" s="748" t="s">
        <v>593</v>
      </c>
      <c r="C815" s="749" t="s">
        <v>613</v>
      </c>
      <c r="D815" s="750" t="s">
        <v>614</v>
      </c>
      <c r="E815" s="751">
        <v>50113001</v>
      </c>
      <c r="F815" s="750" t="s">
        <v>628</v>
      </c>
      <c r="G815" s="749" t="s">
        <v>629</v>
      </c>
      <c r="H815" s="749">
        <v>206529</v>
      </c>
      <c r="I815" s="749">
        <v>206529</v>
      </c>
      <c r="J815" s="749" t="s">
        <v>787</v>
      </c>
      <c r="K815" s="749" t="s">
        <v>788</v>
      </c>
      <c r="L815" s="752">
        <v>132.4</v>
      </c>
      <c r="M815" s="752">
        <v>1</v>
      </c>
      <c r="N815" s="753">
        <v>132.4</v>
      </c>
    </row>
    <row r="816" spans="1:14" ht="14.45" customHeight="1" x14ac:dyDescent="0.2">
      <c r="A816" s="747" t="s">
        <v>592</v>
      </c>
      <c r="B816" s="748" t="s">
        <v>593</v>
      </c>
      <c r="C816" s="749" t="s">
        <v>613</v>
      </c>
      <c r="D816" s="750" t="s">
        <v>614</v>
      </c>
      <c r="E816" s="751">
        <v>50113001</v>
      </c>
      <c r="F816" s="750" t="s">
        <v>628</v>
      </c>
      <c r="G816" s="749" t="s">
        <v>629</v>
      </c>
      <c r="H816" s="749">
        <v>189775</v>
      </c>
      <c r="I816" s="749">
        <v>89775</v>
      </c>
      <c r="J816" s="749" t="s">
        <v>1867</v>
      </c>
      <c r="K816" s="749" t="s">
        <v>1868</v>
      </c>
      <c r="L816" s="752">
        <v>69.549999999999983</v>
      </c>
      <c r="M816" s="752">
        <v>1</v>
      </c>
      <c r="N816" s="753">
        <v>69.549999999999983</v>
      </c>
    </row>
    <row r="817" spans="1:14" ht="14.45" customHeight="1" x14ac:dyDescent="0.2">
      <c r="A817" s="747" t="s">
        <v>592</v>
      </c>
      <c r="B817" s="748" t="s">
        <v>593</v>
      </c>
      <c r="C817" s="749" t="s">
        <v>613</v>
      </c>
      <c r="D817" s="750" t="s">
        <v>614</v>
      </c>
      <c r="E817" s="751">
        <v>50113001</v>
      </c>
      <c r="F817" s="750" t="s">
        <v>628</v>
      </c>
      <c r="G817" s="749" t="s">
        <v>629</v>
      </c>
      <c r="H817" s="749">
        <v>132105</v>
      </c>
      <c r="I817" s="749">
        <v>132105</v>
      </c>
      <c r="J817" s="749" t="s">
        <v>793</v>
      </c>
      <c r="K817" s="749" t="s">
        <v>794</v>
      </c>
      <c r="L817" s="752">
        <v>288.10045232701219</v>
      </c>
      <c r="M817" s="752">
        <v>42.673765299999992</v>
      </c>
      <c r="N817" s="753">
        <v>12294.331085426755</v>
      </c>
    </row>
    <row r="818" spans="1:14" ht="14.45" customHeight="1" x14ac:dyDescent="0.2">
      <c r="A818" s="747" t="s">
        <v>592</v>
      </c>
      <c r="B818" s="748" t="s">
        <v>593</v>
      </c>
      <c r="C818" s="749" t="s">
        <v>613</v>
      </c>
      <c r="D818" s="750" t="s">
        <v>614</v>
      </c>
      <c r="E818" s="751">
        <v>50113001</v>
      </c>
      <c r="F818" s="750" t="s">
        <v>628</v>
      </c>
      <c r="G818" s="749" t="s">
        <v>629</v>
      </c>
      <c r="H818" s="749">
        <v>132101</v>
      </c>
      <c r="I818" s="749">
        <v>132101</v>
      </c>
      <c r="J818" s="749" t="s">
        <v>795</v>
      </c>
      <c r="K818" s="749" t="s">
        <v>796</v>
      </c>
      <c r="L818" s="752">
        <v>111.00000187784779</v>
      </c>
      <c r="M818" s="752">
        <v>258.08191270000009</v>
      </c>
      <c r="N818" s="753">
        <v>28647.092794338561</v>
      </c>
    </row>
    <row r="819" spans="1:14" ht="14.45" customHeight="1" x14ac:dyDescent="0.2">
      <c r="A819" s="747" t="s">
        <v>592</v>
      </c>
      <c r="B819" s="748" t="s">
        <v>593</v>
      </c>
      <c r="C819" s="749" t="s">
        <v>613</v>
      </c>
      <c r="D819" s="750" t="s">
        <v>614</v>
      </c>
      <c r="E819" s="751">
        <v>50113001</v>
      </c>
      <c r="F819" s="750" t="s">
        <v>628</v>
      </c>
      <c r="G819" s="749" t="s">
        <v>629</v>
      </c>
      <c r="H819" s="749">
        <v>149317</v>
      </c>
      <c r="I819" s="749">
        <v>49317</v>
      </c>
      <c r="J819" s="749" t="s">
        <v>797</v>
      </c>
      <c r="K819" s="749" t="s">
        <v>798</v>
      </c>
      <c r="L819" s="752">
        <v>299.00199750187357</v>
      </c>
      <c r="M819" s="752">
        <v>14</v>
      </c>
      <c r="N819" s="753">
        <v>4186.02796502623</v>
      </c>
    </row>
    <row r="820" spans="1:14" ht="14.45" customHeight="1" x14ac:dyDescent="0.2">
      <c r="A820" s="747" t="s">
        <v>592</v>
      </c>
      <c r="B820" s="748" t="s">
        <v>593</v>
      </c>
      <c r="C820" s="749" t="s">
        <v>613</v>
      </c>
      <c r="D820" s="750" t="s">
        <v>614</v>
      </c>
      <c r="E820" s="751">
        <v>50113001</v>
      </c>
      <c r="F820" s="750" t="s">
        <v>628</v>
      </c>
      <c r="G820" s="749" t="s">
        <v>629</v>
      </c>
      <c r="H820" s="749">
        <v>137275</v>
      </c>
      <c r="I820" s="749">
        <v>137275</v>
      </c>
      <c r="J820" s="749" t="s">
        <v>799</v>
      </c>
      <c r="K820" s="749" t="s">
        <v>800</v>
      </c>
      <c r="L820" s="752">
        <v>1055.8900000000001</v>
      </c>
      <c r="M820" s="752">
        <v>1</v>
      </c>
      <c r="N820" s="753">
        <v>1055.8900000000001</v>
      </c>
    </row>
    <row r="821" spans="1:14" ht="14.45" customHeight="1" x14ac:dyDescent="0.2">
      <c r="A821" s="747" t="s">
        <v>592</v>
      </c>
      <c r="B821" s="748" t="s">
        <v>593</v>
      </c>
      <c r="C821" s="749" t="s">
        <v>613</v>
      </c>
      <c r="D821" s="750" t="s">
        <v>614</v>
      </c>
      <c r="E821" s="751">
        <v>50113001</v>
      </c>
      <c r="F821" s="750" t="s">
        <v>628</v>
      </c>
      <c r="G821" s="749" t="s">
        <v>629</v>
      </c>
      <c r="H821" s="749">
        <v>186538</v>
      </c>
      <c r="I821" s="749">
        <v>186538</v>
      </c>
      <c r="J821" s="749" t="s">
        <v>1869</v>
      </c>
      <c r="K821" s="749" t="s">
        <v>802</v>
      </c>
      <c r="L821" s="752">
        <v>351.15</v>
      </c>
      <c r="M821" s="752">
        <v>1</v>
      </c>
      <c r="N821" s="753">
        <v>351.15</v>
      </c>
    </row>
    <row r="822" spans="1:14" ht="14.45" customHeight="1" x14ac:dyDescent="0.2">
      <c r="A822" s="747" t="s">
        <v>592</v>
      </c>
      <c r="B822" s="748" t="s">
        <v>593</v>
      </c>
      <c r="C822" s="749" t="s">
        <v>613</v>
      </c>
      <c r="D822" s="750" t="s">
        <v>614</v>
      </c>
      <c r="E822" s="751">
        <v>50113001</v>
      </c>
      <c r="F822" s="750" t="s">
        <v>628</v>
      </c>
      <c r="G822" s="749" t="s">
        <v>629</v>
      </c>
      <c r="H822" s="749">
        <v>500629</v>
      </c>
      <c r="I822" s="749">
        <v>180173</v>
      </c>
      <c r="J822" s="749" t="s">
        <v>1870</v>
      </c>
      <c r="K822" s="749" t="s">
        <v>1871</v>
      </c>
      <c r="L822" s="752">
        <v>175.36</v>
      </c>
      <c r="M822" s="752">
        <v>11</v>
      </c>
      <c r="N822" s="753">
        <v>1928.96</v>
      </c>
    </row>
    <row r="823" spans="1:14" ht="14.45" customHeight="1" x14ac:dyDescent="0.2">
      <c r="A823" s="747" t="s">
        <v>592</v>
      </c>
      <c r="B823" s="748" t="s">
        <v>593</v>
      </c>
      <c r="C823" s="749" t="s">
        <v>613</v>
      </c>
      <c r="D823" s="750" t="s">
        <v>614</v>
      </c>
      <c r="E823" s="751">
        <v>50113001</v>
      </c>
      <c r="F823" s="750" t="s">
        <v>628</v>
      </c>
      <c r="G823" s="749" t="s">
        <v>629</v>
      </c>
      <c r="H823" s="749">
        <v>177660</v>
      </c>
      <c r="I823" s="749">
        <v>177660</v>
      </c>
      <c r="J823" s="749" t="s">
        <v>807</v>
      </c>
      <c r="K823" s="749" t="s">
        <v>811</v>
      </c>
      <c r="L823" s="752">
        <v>734.8</v>
      </c>
      <c r="M823" s="752">
        <v>3.3129651999999998</v>
      </c>
      <c r="N823" s="753">
        <v>2434.3668289599996</v>
      </c>
    </row>
    <row r="824" spans="1:14" ht="14.45" customHeight="1" x14ac:dyDescent="0.2">
      <c r="A824" s="747" t="s">
        <v>592</v>
      </c>
      <c r="B824" s="748" t="s">
        <v>593</v>
      </c>
      <c r="C824" s="749" t="s">
        <v>613</v>
      </c>
      <c r="D824" s="750" t="s">
        <v>614</v>
      </c>
      <c r="E824" s="751">
        <v>50113001</v>
      </c>
      <c r="F824" s="750" t="s">
        <v>628</v>
      </c>
      <c r="G824" s="749" t="s">
        <v>629</v>
      </c>
      <c r="H824" s="749">
        <v>177659</v>
      </c>
      <c r="I824" s="749">
        <v>177659</v>
      </c>
      <c r="J824" s="749" t="s">
        <v>807</v>
      </c>
      <c r="K824" s="749" t="s">
        <v>808</v>
      </c>
      <c r="L824" s="752">
        <v>525.80000000000007</v>
      </c>
      <c r="M824" s="752">
        <v>10.285429299999999</v>
      </c>
      <c r="N824" s="753">
        <v>5408.0787259400004</v>
      </c>
    </row>
    <row r="825" spans="1:14" ht="14.45" customHeight="1" x14ac:dyDescent="0.2">
      <c r="A825" s="747" t="s">
        <v>592</v>
      </c>
      <c r="B825" s="748" t="s">
        <v>593</v>
      </c>
      <c r="C825" s="749" t="s">
        <v>613</v>
      </c>
      <c r="D825" s="750" t="s">
        <v>614</v>
      </c>
      <c r="E825" s="751">
        <v>50113001</v>
      </c>
      <c r="F825" s="750" t="s">
        <v>628</v>
      </c>
      <c r="G825" s="749" t="s">
        <v>629</v>
      </c>
      <c r="H825" s="749">
        <v>177657</v>
      </c>
      <c r="I825" s="749">
        <v>177657</v>
      </c>
      <c r="J825" s="749" t="s">
        <v>807</v>
      </c>
      <c r="K825" s="749" t="s">
        <v>809</v>
      </c>
      <c r="L825" s="752">
        <v>79.200000000000031</v>
      </c>
      <c r="M825" s="752">
        <v>78.16996739999999</v>
      </c>
      <c r="N825" s="753">
        <v>6191.0614180800021</v>
      </c>
    </row>
    <row r="826" spans="1:14" ht="14.45" customHeight="1" x14ac:dyDescent="0.2">
      <c r="A826" s="747" t="s">
        <v>592</v>
      </c>
      <c r="B826" s="748" t="s">
        <v>593</v>
      </c>
      <c r="C826" s="749" t="s">
        <v>613</v>
      </c>
      <c r="D826" s="750" t="s">
        <v>614</v>
      </c>
      <c r="E826" s="751">
        <v>50113001</v>
      </c>
      <c r="F826" s="750" t="s">
        <v>628</v>
      </c>
      <c r="G826" s="749" t="s">
        <v>629</v>
      </c>
      <c r="H826" s="749">
        <v>177658</v>
      </c>
      <c r="I826" s="749">
        <v>177658</v>
      </c>
      <c r="J826" s="749" t="s">
        <v>807</v>
      </c>
      <c r="K826" s="749" t="s">
        <v>810</v>
      </c>
      <c r="L826" s="752">
        <v>218.89999999999995</v>
      </c>
      <c r="M826" s="752">
        <v>97.830582900000024</v>
      </c>
      <c r="N826" s="753">
        <v>21415.114596809999</v>
      </c>
    </row>
    <row r="827" spans="1:14" ht="14.45" customHeight="1" x14ac:dyDescent="0.2">
      <c r="A827" s="747" t="s">
        <v>592</v>
      </c>
      <c r="B827" s="748" t="s">
        <v>593</v>
      </c>
      <c r="C827" s="749" t="s">
        <v>613</v>
      </c>
      <c r="D827" s="750" t="s">
        <v>614</v>
      </c>
      <c r="E827" s="751">
        <v>50113001</v>
      </c>
      <c r="F827" s="750" t="s">
        <v>628</v>
      </c>
      <c r="G827" s="749" t="s">
        <v>629</v>
      </c>
      <c r="H827" s="749">
        <v>841498</v>
      </c>
      <c r="I827" s="749">
        <v>31951</v>
      </c>
      <c r="J827" s="749" t="s">
        <v>812</v>
      </c>
      <c r="K827" s="749" t="s">
        <v>813</v>
      </c>
      <c r="L827" s="752">
        <v>46.04999999999999</v>
      </c>
      <c r="M827" s="752">
        <v>3</v>
      </c>
      <c r="N827" s="753">
        <v>138.14999999999998</v>
      </c>
    </row>
    <row r="828" spans="1:14" ht="14.45" customHeight="1" x14ac:dyDescent="0.2">
      <c r="A828" s="747" t="s">
        <v>592</v>
      </c>
      <c r="B828" s="748" t="s">
        <v>593</v>
      </c>
      <c r="C828" s="749" t="s">
        <v>613</v>
      </c>
      <c r="D828" s="750" t="s">
        <v>614</v>
      </c>
      <c r="E828" s="751">
        <v>50113001</v>
      </c>
      <c r="F828" s="750" t="s">
        <v>628</v>
      </c>
      <c r="G828" s="749" t="s">
        <v>629</v>
      </c>
      <c r="H828" s="749">
        <v>188356</v>
      </c>
      <c r="I828" s="749">
        <v>88356</v>
      </c>
      <c r="J828" s="749" t="s">
        <v>814</v>
      </c>
      <c r="K828" s="749" t="s">
        <v>815</v>
      </c>
      <c r="L828" s="752">
        <v>101.93</v>
      </c>
      <c r="M828" s="752">
        <v>2</v>
      </c>
      <c r="N828" s="753">
        <v>203.86</v>
      </c>
    </row>
    <row r="829" spans="1:14" ht="14.45" customHeight="1" x14ac:dyDescent="0.2">
      <c r="A829" s="747" t="s">
        <v>592</v>
      </c>
      <c r="B829" s="748" t="s">
        <v>593</v>
      </c>
      <c r="C829" s="749" t="s">
        <v>613</v>
      </c>
      <c r="D829" s="750" t="s">
        <v>614</v>
      </c>
      <c r="E829" s="751">
        <v>50113001</v>
      </c>
      <c r="F829" s="750" t="s">
        <v>628</v>
      </c>
      <c r="G829" s="749" t="s">
        <v>629</v>
      </c>
      <c r="H829" s="749">
        <v>850078</v>
      </c>
      <c r="I829" s="749">
        <v>102608</v>
      </c>
      <c r="J829" s="749" t="s">
        <v>1872</v>
      </c>
      <c r="K829" s="749" t="s">
        <v>1873</v>
      </c>
      <c r="L829" s="752">
        <v>43.82</v>
      </c>
      <c r="M829" s="752">
        <v>1</v>
      </c>
      <c r="N829" s="753">
        <v>43.82</v>
      </c>
    </row>
    <row r="830" spans="1:14" ht="14.45" customHeight="1" x14ac:dyDescent="0.2">
      <c r="A830" s="747" t="s">
        <v>592</v>
      </c>
      <c r="B830" s="748" t="s">
        <v>593</v>
      </c>
      <c r="C830" s="749" t="s">
        <v>613</v>
      </c>
      <c r="D830" s="750" t="s">
        <v>614</v>
      </c>
      <c r="E830" s="751">
        <v>50113001</v>
      </c>
      <c r="F830" s="750" t="s">
        <v>628</v>
      </c>
      <c r="G830" s="749" t="s">
        <v>629</v>
      </c>
      <c r="H830" s="749">
        <v>171547</v>
      </c>
      <c r="I830" s="749">
        <v>171547</v>
      </c>
      <c r="J830" s="749" t="s">
        <v>1874</v>
      </c>
      <c r="K830" s="749" t="s">
        <v>1875</v>
      </c>
      <c r="L830" s="752">
        <v>54.959999999999994</v>
      </c>
      <c r="M830" s="752">
        <v>2</v>
      </c>
      <c r="N830" s="753">
        <v>109.91999999999999</v>
      </c>
    </row>
    <row r="831" spans="1:14" ht="14.45" customHeight="1" x14ac:dyDescent="0.2">
      <c r="A831" s="747" t="s">
        <v>592</v>
      </c>
      <c r="B831" s="748" t="s">
        <v>593</v>
      </c>
      <c r="C831" s="749" t="s">
        <v>613</v>
      </c>
      <c r="D831" s="750" t="s">
        <v>614</v>
      </c>
      <c r="E831" s="751">
        <v>50113001</v>
      </c>
      <c r="F831" s="750" t="s">
        <v>628</v>
      </c>
      <c r="G831" s="749" t="s">
        <v>629</v>
      </c>
      <c r="H831" s="749">
        <v>145981</v>
      </c>
      <c r="I831" s="749">
        <v>45981</v>
      </c>
      <c r="J831" s="749" t="s">
        <v>820</v>
      </c>
      <c r="K831" s="749" t="s">
        <v>821</v>
      </c>
      <c r="L831" s="752">
        <v>1704.5600000000002</v>
      </c>
      <c r="M831" s="752">
        <v>3</v>
      </c>
      <c r="N831" s="753">
        <v>5113.68</v>
      </c>
    </row>
    <row r="832" spans="1:14" ht="14.45" customHeight="1" x14ac:dyDescent="0.2">
      <c r="A832" s="747" t="s">
        <v>592</v>
      </c>
      <c r="B832" s="748" t="s">
        <v>593</v>
      </c>
      <c r="C832" s="749" t="s">
        <v>613</v>
      </c>
      <c r="D832" s="750" t="s">
        <v>614</v>
      </c>
      <c r="E832" s="751">
        <v>50113001</v>
      </c>
      <c r="F832" s="750" t="s">
        <v>628</v>
      </c>
      <c r="G832" s="749" t="s">
        <v>629</v>
      </c>
      <c r="H832" s="749">
        <v>196974</v>
      </c>
      <c r="I832" s="749">
        <v>187983</v>
      </c>
      <c r="J832" s="749" t="s">
        <v>822</v>
      </c>
      <c r="K832" s="749" t="s">
        <v>823</v>
      </c>
      <c r="L832" s="752">
        <v>49.81</v>
      </c>
      <c r="M832" s="752">
        <v>5</v>
      </c>
      <c r="N832" s="753">
        <v>249.05</v>
      </c>
    </row>
    <row r="833" spans="1:14" ht="14.45" customHeight="1" x14ac:dyDescent="0.2">
      <c r="A833" s="747" t="s">
        <v>592</v>
      </c>
      <c r="B833" s="748" t="s">
        <v>593</v>
      </c>
      <c r="C833" s="749" t="s">
        <v>613</v>
      </c>
      <c r="D833" s="750" t="s">
        <v>614</v>
      </c>
      <c r="E833" s="751">
        <v>50113001</v>
      </c>
      <c r="F833" s="750" t="s">
        <v>628</v>
      </c>
      <c r="G833" s="749" t="s">
        <v>629</v>
      </c>
      <c r="H833" s="749">
        <v>99886</v>
      </c>
      <c r="I833" s="749">
        <v>99886</v>
      </c>
      <c r="J833" s="749" t="s">
        <v>1876</v>
      </c>
      <c r="K833" s="749" t="s">
        <v>1877</v>
      </c>
      <c r="L833" s="752">
        <v>70.72</v>
      </c>
      <c r="M833" s="752">
        <v>2</v>
      </c>
      <c r="N833" s="753">
        <v>141.44</v>
      </c>
    </row>
    <row r="834" spans="1:14" ht="14.45" customHeight="1" x14ac:dyDescent="0.2">
      <c r="A834" s="747" t="s">
        <v>592</v>
      </c>
      <c r="B834" s="748" t="s">
        <v>593</v>
      </c>
      <c r="C834" s="749" t="s">
        <v>613</v>
      </c>
      <c r="D834" s="750" t="s">
        <v>614</v>
      </c>
      <c r="E834" s="751">
        <v>50113001</v>
      </c>
      <c r="F834" s="750" t="s">
        <v>628</v>
      </c>
      <c r="G834" s="749" t="s">
        <v>629</v>
      </c>
      <c r="H834" s="749">
        <v>189992</v>
      </c>
      <c r="I834" s="749">
        <v>189992</v>
      </c>
      <c r="J834" s="749" t="s">
        <v>827</v>
      </c>
      <c r="K834" s="749" t="s">
        <v>828</v>
      </c>
      <c r="L834" s="752">
        <v>413.11940171691703</v>
      </c>
      <c r="M834" s="752">
        <v>204.97593119999988</v>
      </c>
      <c r="N834" s="753">
        <v>84679.534063711893</v>
      </c>
    </row>
    <row r="835" spans="1:14" ht="14.45" customHeight="1" x14ac:dyDescent="0.2">
      <c r="A835" s="747" t="s">
        <v>592</v>
      </c>
      <c r="B835" s="748" t="s">
        <v>593</v>
      </c>
      <c r="C835" s="749" t="s">
        <v>613</v>
      </c>
      <c r="D835" s="750" t="s">
        <v>614</v>
      </c>
      <c r="E835" s="751">
        <v>50113001</v>
      </c>
      <c r="F835" s="750" t="s">
        <v>628</v>
      </c>
      <c r="G835" s="749" t="s">
        <v>629</v>
      </c>
      <c r="H835" s="749">
        <v>230409</v>
      </c>
      <c r="I835" s="749">
        <v>230409</v>
      </c>
      <c r="J835" s="749" t="s">
        <v>831</v>
      </c>
      <c r="K835" s="749" t="s">
        <v>769</v>
      </c>
      <c r="L835" s="752">
        <v>19.82</v>
      </c>
      <c r="M835" s="752">
        <v>5</v>
      </c>
      <c r="N835" s="753">
        <v>99.1</v>
      </c>
    </row>
    <row r="836" spans="1:14" ht="14.45" customHeight="1" x14ac:dyDescent="0.2">
      <c r="A836" s="747" t="s">
        <v>592</v>
      </c>
      <c r="B836" s="748" t="s">
        <v>593</v>
      </c>
      <c r="C836" s="749" t="s">
        <v>613</v>
      </c>
      <c r="D836" s="750" t="s">
        <v>614</v>
      </c>
      <c r="E836" s="751">
        <v>50113001</v>
      </c>
      <c r="F836" s="750" t="s">
        <v>628</v>
      </c>
      <c r="G836" s="749" t="s">
        <v>629</v>
      </c>
      <c r="H836" s="749">
        <v>158653</v>
      </c>
      <c r="I836" s="749">
        <v>58653</v>
      </c>
      <c r="J836" s="749" t="s">
        <v>834</v>
      </c>
      <c r="K836" s="749" t="s">
        <v>835</v>
      </c>
      <c r="L836" s="752">
        <v>69.583333333333329</v>
      </c>
      <c r="M836" s="752">
        <v>3</v>
      </c>
      <c r="N836" s="753">
        <v>208.74999999999997</v>
      </c>
    </row>
    <row r="837" spans="1:14" ht="14.45" customHeight="1" x14ac:dyDescent="0.2">
      <c r="A837" s="747" t="s">
        <v>592</v>
      </c>
      <c r="B837" s="748" t="s">
        <v>593</v>
      </c>
      <c r="C837" s="749" t="s">
        <v>613</v>
      </c>
      <c r="D837" s="750" t="s">
        <v>614</v>
      </c>
      <c r="E837" s="751">
        <v>50113001</v>
      </c>
      <c r="F837" s="750" t="s">
        <v>628</v>
      </c>
      <c r="G837" s="749" t="s">
        <v>629</v>
      </c>
      <c r="H837" s="749">
        <v>156992</v>
      </c>
      <c r="I837" s="749">
        <v>56992</v>
      </c>
      <c r="J837" s="749" t="s">
        <v>836</v>
      </c>
      <c r="K837" s="749" t="s">
        <v>837</v>
      </c>
      <c r="L837" s="752">
        <v>61.441111111111113</v>
      </c>
      <c r="M837" s="752">
        <v>9</v>
      </c>
      <c r="N837" s="753">
        <v>552.97</v>
      </c>
    </row>
    <row r="838" spans="1:14" ht="14.45" customHeight="1" x14ac:dyDescent="0.2">
      <c r="A838" s="747" t="s">
        <v>592</v>
      </c>
      <c r="B838" s="748" t="s">
        <v>593</v>
      </c>
      <c r="C838" s="749" t="s">
        <v>613</v>
      </c>
      <c r="D838" s="750" t="s">
        <v>614</v>
      </c>
      <c r="E838" s="751">
        <v>50113001</v>
      </c>
      <c r="F838" s="750" t="s">
        <v>628</v>
      </c>
      <c r="G838" s="749" t="s">
        <v>629</v>
      </c>
      <c r="H838" s="749">
        <v>207939</v>
      </c>
      <c r="I838" s="749">
        <v>207939</v>
      </c>
      <c r="J838" s="749" t="s">
        <v>836</v>
      </c>
      <c r="K838" s="749" t="s">
        <v>837</v>
      </c>
      <c r="L838" s="752">
        <v>61.380000000000017</v>
      </c>
      <c r="M838" s="752">
        <v>3</v>
      </c>
      <c r="N838" s="753">
        <v>184.14000000000004</v>
      </c>
    </row>
    <row r="839" spans="1:14" ht="14.45" customHeight="1" x14ac:dyDescent="0.2">
      <c r="A839" s="747" t="s">
        <v>592</v>
      </c>
      <c r="B839" s="748" t="s">
        <v>593</v>
      </c>
      <c r="C839" s="749" t="s">
        <v>613</v>
      </c>
      <c r="D839" s="750" t="s">
        <v>614</v>
      </c>
      <c r="E839" s="751">
        <v>50113001</v>
      </c>
      <c r="F839" s="750" t="s">
        <v>628</v>
      </c>
      <c r="G839" s="749" t="s">
        <v>629</v>
      </c>
      <c r="H839" s="749">
        <v>207940</v>
      </c>
      <c r="I839" s="749">
        <v>207940</v>
      </c>
      <c r="J839" s="749" t="s">
        <v>838</v>
      </c>
      <c r="K839" s="749" t="s">
        <v>839</v>
      </c>
      <c r="L839" s="752">
        <v>73.116250000000008</v>
      </c>
      <c r="M839" s="752">
        <v>8</v>
      </c>
      <c r="N839" s="753">
        <v>584.93000000000006</v>
      </c>
    </row>
    <row r="840" spans="1:14" ht="14.45" customHeight="1" x14ac:dyDescent="0.2">
      <c r="A840" s="747" t="s">
        <v>592</v>
      </c>
      <c r="B840" s="748" t="s">
        <v>593</v>
      </c>
      <c r="C840" s="749" t="s">
        <v>613</v>
      </c>
      <c r="D840" s="750" t="s">
        <v>614</v>
      </c>
      <c r="E840" s="751">
        <v>50113001</v>
      </c>
      <c r="F840" s="750" t="s">
        <v>628</v>
      </c>
      <c r="G840" s="749" t="s">
        <v>629</v>
      </c>
      <c r="H840" s="749">
        <v>214526</v>
      </c>
      <c r="I840" s="749">
        <v>214526</v>
      </c>
      <c r="J840" s="749" t="s">
        <v>842</v>
      </c>
      <c r="K840" s="749" t="s">
        <v>843</v>
      </c>
      <c r="L840" s="752">
        <v>85.75</v>
      </c>
      <c r="M840" s="752">
        <v>1</v>
      </c>
      <c r="N840" s="753">
        <v>85.75</v>
      </c>
    </row>
    <row r="841" spans="1:14" ht="14.45" customHeight="1" x14ac:dyDescent="0.2">
      <c r="A841" s="747" t="s">
        <v>592</v>
      </c>
      <c r="B841" s="748" t="s">
        <v>593</v>
      </c>
      <c r="C841" s="749" t="s">
        <v>613</v>
      </c>
      <c r="D841" s="750" t="s">
        <v>614</v>
      </c>
      <c r="E841" s="751">
        <v>50113001</v>
      </c>
      <c r="F841" s="750" t="s">
        <v>628</v>
      </c>
      <c r="G841" s="749" t="s">
        <v>655</v>
      </c>
      <c r="H841" s="749">
        <v>214435</v>
      </c>
      <c r="I841" s="749">
        <v>214435</v>
      </c>
      <c r="J841" s="749" t="s">
        <v>844</v>
      </c>
      <c r="K841" s="749" t="s">
        <v>846</v>
      </c>
      <c r="L841" s="752">
        <v>42.879999999999995</v>
      </c>
      <c r="M841" s="752">
        <v>2</v>
      </c>
      <c r="N841" s="753">
        <v>85.759999999999991</v>
      </c>
    </row>
    <row r="842" spans="1:14" ht="14.45" customHeight="1" x14ac:dyDescent="0.2">
      <c r="A842" s="747" t="s">
        <v>592</v>
      </c>
      <c r="B842" s="748" t="s">
        <v>593</v>
      </c>
      <c r="C842" s="749" t="s">
        <v>613</v>
      </c>
      <c r="D842" s="750" t="s">
        <v>614</v>
      </c>
      <c r="E842" s="751">
        <v>50113001</v>
      </c>
      <c r="F842" s="750" t="s">
        <v>628</v>
      </c>
      <c r="G842" s="749" t="s">
        <v>655</v>
      </c>
      <c r="H842" s="749">
        <v>214433</v>
      </c>
      <c r="I842" s="749">
        <v>214433</v>
      </c>
      <c r="J842" s="749" t="s">
        <v>844</v>
      </c>
      <c r="K842" s="749" t="s">
        <v>845</v>
      </c>
      <c r="L842" s="752">
        <v>12.207631578947369</v>
      </c>
      <c r="M842" s="752">
        <v>38</v>
      </c>
      <c r="N842" s="753">
        <v>463.89000000000004</v>
      </c>
    </row>
    <row r="843" spans="1:14" ht="14.45" customHeight="1" x14ac:dyDescent="0.2">
      <c r="A843" s="747" t="s">
        <v>592</v>
      </c>
      <c r="B843" s="748" t="s">
        <v>593</v>
      </c>
      <c r="C843" s="749" t="s">
        <v>613</v>
      </c>
      <c r="D843" s="750" t="s">
        <v>614</v>
      </c>
      <c r="E843" s="751">
        <v>50113001</v>
      </c>
      <c r="F843" s="750" t="s">
        <v>628</v>
      </c>
      <c r="G843" s="749" t="s">
        <v>629</v>
      </c>
      <c r="H843" s="749">
        <v>214525</v>
      </c>
      <c r="I843" s="749">
        <v>214525</v>
      </c>
      <c r="J843" s="749" t="s">
        <v>847</v>
      </c>
      <c r="K843" s="749" t="s">
        <v>848</v>
      </c>
      <c r="L843" s="752">
        <v>26.459</v>
      </c>
      <c r="M843" s="752">
        <v>30</v>
      </c>
      <c r="N843" s="753">
        <v>793.77</v>
      </c>
    </row>
    <row r="844" spans="1:14" ht="14.45" customHeight="1" x14ac:dyDescent="0.2">
      <c r="A844" s="747" t="s">
        <v>592</v>
      </c>
      <c r="B844" s="748" t="s">
        <v>593</v>
      </c>
      <c r="C844" s="749" t="s">
        <v>613</v>
      </c>
      <c r="D844" s="750" t="s">
        <v>614</v>
      </c>
      <c r="E844" s="751">
        <v>50113001</v>
      </c>
      <c r="F844" s="750" t="s">
        <v>628</v>
      </c>
      <c r="G844" s="749" t="s">
        <v>655</v>
      </c>
      <c r="H844" s="749">
        <v>214427</v>
      </c>
      <c r="I844" s="749">
        <v>214427</v>
      </c>
      <c r="J844" s="749" t="s">
        <v>849</v>
      </c>
      <c r="K844" s="749" t="s">
        <v>850</v>
      </c>
      <c r="L844" s="752">
        <v>16.576606786427146</v>
      </c>
      <c r="M844" s="752">
        <v>501</v>
      </c>
      <c r="N844" s="753">
        <v>8304.8799999999992</v>
      </c>
    </row>
    <row r="845" spans="1:14" ht="14.45" customHeight="1" x14ac:dyDescent="0.2">
      <c r="A845" s="747" t="s">
        <v>592</v>
      </c>
      <c r="B845" s="748" t="s">
        <v>593</v>
      </c>
      <c r="C845" s="749" t="s">
        <v>613</v>
      </c>
      <c r="D845" s="750" t="s">
        <v>614</v>
      </c>
      <c r="E845" s="751">
        <v>50113001</v>
      </c>
      <c r="F845" s="750" t="s">
        <v>628</v>
      </c>
      <c r="G845" s="749" t="s">
        <v>655</v>
      </c>
      <c r="H845" s="749">
        <v>113767</v>
      </c>
      <c r="I845" s="749">
        <v>13767</v>
      </c>
      <c r="J845" s="749" t="s">
        <v>851</v>
      </c>
      <c r="K845" s="749" t="s">
        <v>1878</v>
      </c>
      <c r="L845" s="752">
        <v>44.659999999999989</v>
      </c>
      <c r="M845" s="752">
        <v>2</v>
      </c>
      <c r="N845" s="753">
        <v>89.319999999999979</v>
      </c>
    </row>
    <row r="846" spans="1:14" ht="14.45" customHeight="1" x14ac:dyDescent="0.2">
      <c r="A846" s="747" t="s">
        <v>592</v>
      </c>
      <c r="B846" s="748" t="s">
        <v>593</v>
      </c>
      <c r="C846" s="749" t="s">
        <v>613</v>
      </c>
      <c r="D846" s="750" t="s">
        <v>614</v>
      </c>
      <c r="E846" s="751">
        <v>50113001</v>
      </c>
      <c r="F846" s="750" t="s">
        <v>628</v>
      </c>
      <c r="G846" s="749" t="s">
        <v>655</v>
      </c>
      <c r="H846" s="749">
        <v>848765</v>
      </c>
      <c r="I846" s="749">
        <v>107938</v>
      </c>
      <c r="J846" s="749" t="s">
        <v>851</v>
      </c>
      <c r="K846" s="749" t="s">
        <v>853</v>
      </c>
      <c r="L846" s="752">
        <v>128.44000000000003</v>
      </c>
      <c r="M846" s="752">
        <v>4</v>
      </c>
      <c r="N846" s="753">
        <v>513.7600000000001</v>
      </c>
    </row>
    <row r="847" spans="1:14" ht="14.45" customHeight="1" x14ac:dyDescent="0.2">
      <c r="A847" s="747" t="s">
        <v>592</v>
      </c>
      <c r="B847" s="748" t="s">
        <v>593</v>
      </c>
      <c r="C847" s="749" t="s">
        <v>613</v>
      </c>
      <c r="D847" s="750" t="s">
        <v>614</v>
      </c>
      <c r="E847" s="751">
        <v>50113001</v>
      </c>
      <c r="F847" s="750" t="s">
        <v>628</v>
      </c>
      <c r="G847" s="749" t="s">
        <v>655</v>
      </c>
      <c r="H847" s="749">
        <v>113768</v>
      </c>
      <c r="I847" s="749">
        <v>13768</v>
      </c>
      <c r="J847" s="749" t="s">
        <v>851</v>
      </c>
      <c r="K847" s="749" t="s">
        <v>852</v>
      </c>
      <c r="L847" s="752">
        <v>89.534999999999997</v>
      </c>
      <c r="M847" s="752">
        <v>2</v>
      </c>
      <c r="N847" s="753">
        <v>179.07</v>
      </c>
    </row>
    <row r="848" spans="1:14" ht="14.45" customHeight="1" x14ac:dyDescent="0.2">
      <c r="A848" s="747" t="s">
        <v>592</v>
      </c>
      <c r="B848" s="748" t="s">
        <v>593</v>
      </c>
      <c r="C848" s="749" t="s">
        <v>613</v>
      </c>
      <c r="D848" s="750" t="s">
        <v>614</v>
      </c>
      <c r="E848" s="751">
        <v>50113001</v>
      </c>
      <c r="F848" s="750" t="s">
        <v>628</v>
      </c>
      <c r="G848" s="749" t="s">
        <v>629</v>
      </c>
      <c r="H848" s="749">
        <v>213255</v>
      </c>
      <c r="I848" s="749">
        <v>213255</v>
      </c>
      <c r="J848" s="749" t="s">
        <v>856</v>
      </c>
      <c r="K848" s="749" t="s">
        <v>855</v>
      </c>
      <c r="L848" s="752">
        <v>125.72333333333331</v>
      </c>
      <c r="M848" s="752">
        <v>3</v>
      </c>
      <c r="N848" s="753">
        <v>377.16999999999996</v>
      </c>
    </row>
    <row r="849" spans="1:14" ht="14.45" customHeight="1" x14ac:dyDescent="0.2">
      <c r="A849" s="747" t="s">
        <v>592</v>
      </c>
      <c r="B849" s="748" t="s">
        <v>593</v>
      </c>
      <c r="C849" s="749" t="s">
        <v>613</v>
      </c>
      <c r="D849" s="750" t="s">
        <v>614</v>
      </c>
      <c r="E849" s="751">
        <v>50113001</v>
      </c>
      <c r="F849" s="750" t="s">
        <v>628</v>
      </c>
      <c r="G849" s="749" t="s">
        <v>629</v>
      </c>
      <c r="H849" s="749">
        <v>128389</v>
      </c>
      <c r="I849" s="749">
        <v>28389</v>
      </c>
      <c r="J849" s="749" t="s">
        <v>1879</v>
      </c>
      <c r="K849" s="749" t="s">
        <v>1880</v>
      </c>
      <c r="L849" s="752">
        <v>427.94</v>
      </c>
      <c r="M849" s="752">
        <v>1</v>
      </c>
      <c r="N849" s="753">
        <v>427.94</v>
      </c>
    </row>
    <row r="850" spans="1:14" ht="14.45" customHeight="1" x14ac:dyDescent="0.2">
      <c r="A850" s="747" t="s">
        <v>592</v>
      </c>
      <c r="B850" s="748" t="s">
        <v>593</v>
      </c>
      <c r="C850" s="749" t="s">
        <v>613</v>
      </c>
      <c r="D850" s="750" t="s">
        <v>614</v>
      </c>
      <c r="E850" s="751">
        <v>50113001</v>
      </c>
      <c r="F850" s="750" t="s">
        <v>628</v>
      </c>
      <c r="G850" s="749" t="s">
        <v>629</v>
      </c>
      <c r="H850" s="749">
        <v>198191</v>
      </c>
      <c r="I850" s="749">
        <v>98191</v>
      </c>
      <c r="J850" s="749" t="s">
        <v>861</v>
      </c>
      <c r="K850" s="749" t="s">
        <v>862</v>
      </c>
      <c r="L850" s="752">
        <v>166.59</v>
      </c>
      <c r="M850" s="752">
        <v>1</v>
      </c>
      <c r="N850" s="753">
        <v>166.59</v>
      </c>
    </row>
    <row r="851" spans="1:14" ht="14.45" customHeight="1" x14ac:dyDescent="0.2">
      <c r="A851" s="747" t="s">
        <v>592</v>
      </c>
      <c r="B851" s="748" t="s">
        <v>593</v>
      </c>
      <c r="C851" s="749" t="s">
        <v>613</v>
      </c>
      <c r="D851" s="750" t="s">
        <v>614</v>
      </c>
      <c r="E851" s="751">
        <v>50113001</v>
      </c>
      <c r="F851" s="750" t="s">
        <v>628</v>
      </c>
      <c r="G851" s="749" t="s">
        <v>629</v>
      </c>
      <c r="H851" s="749">
        <v>846761</v>
      </c>
      <c r="I851" s="749">
        <v>9999999</v>
      </c>
      <c r="J851" s="749" t="s">
        <v>863</v>
      </c>
      <c r="K851" s="749" t="s">
        <v>594</v>
      </c>
      <c r="L851" s="752">
        <v>12.748898024506971</v>
      </c>
      <c r="M851" s="752">
        <v>125</v>
      </c>
      <c r="N851" s="753">
        <v>1593.6122530633713</v>
      </c>
    </row>
    <row r="852" spans="1:14" ht="14.45" customHeight="1" x14ac:dyDescent="0.2">
      <c r="A852" s="747" t="s">
        <v>592</v>
      </c>
      <c r="B852" s="748" t="s">
        <v>593</v>
      </c>
      <c r="C852" s="749" t="s">
        <v>613</v>
      </c>
      <c r="D852" s="750" t="s">
        <v>614</v>
      </c>
      <c r="E852" s="751">
        <v>50113001</v>
      </c>
      <c r="F852" s="750" t="s">
        <v>628</v>
      </c>
      <c r="G852" s="749" t="s">
        <v>629</v>
      </c>
      <c r="H852" s="749">
        <v>902077</v>
      </c>
      <c r="I852" s="749">
        <v>9999999</v>
      </c>
      <c r="J852" s="749" t="s">
        <v>864</v>
      </c>
      <c r="K852" s="749" t="s">
        <v>594</v>
      </c>
      <c r="L852" s="752">
        <v>2.4202946702745636</v>
      </c>
      <c r="M852" s="752">
        <v>97</v>
      </c>
      <c r="N852" s="753">
        <v>234.76858301663265</v>
      </c>
    </row>
    <row r="853" spans="1:14" ht="14.45" customHeight="1" x14ac:dyDescent="0.2">
      <c r="A853" s="747" t="s">
        <v>592</v>
      </c>
      <c r="B853" s="748" t="s">
        <v>593</v>
      </c>
      <c r="C853" s="749" t="s">
        <v>613</v>
      </c>
      <c r="D853" s="750" t="s">
        <v>614</v>
      </c>
      <c r="E853" s="751">
        <v>50113001</v>
      </c>
      <c r="F853" s="750" t="s">
        <v>628</v>
      </c>
      <c r="G853" s="749" t="s">
        <v>629</v>
      </c>
      <c r="H853" s="749">
        <v>849053</v>
      </c>
      <c r="I853" s="749">
        <v>9999999</v>
      </c>
      <c r="J853" s="749" t="s">
        <v>865</v>
      </c>
      <c r="K853" s="749" t="s">
        <v>594</v>
      </c>
      <c r="L853" s="752">
        <v>2.5079985977972821</v>
      </c>
      <c r="M853" s="752">
        <v>56</v>
      </c>
      <c r="N853" s="753">
        <v>140.44792147664779</v>
      </c>
    </row>
    <row r="854" spans="1:14" ht="14.45" customHeight="1" x14ac:dyDescent="0.2">
      <c r="A854" s="747" t="s">
        <v>592</v>
      </c>
      <c r="B854" s="748" t="s">
        <v>593</v>
      </c>
      <c r="C854" s="749" t="s">
        <v>613</v>
      </c>
      <c r="D854" s="750" t="s">
        <v>614</v>
      </c>
      <c r="E854" s="751">
        <v>50113001</v>
      </c>
      <c r="F854" s="750" t="s">
        <v>628</v>
      </c>
      <c r="G854" s="749" t="s">
        <v>629</v>
      </c>
      <c r="H854" s="749">
        <v>902072</v>
      </c>
      <c r="I854" s="749">
        <v>9999999</v>
      </c>
      <c r="J854" s="749" t="s">
        <v>866</v>
      </c>
      <c r="K854" s="749" t="s">
        <v>867</v>
      </c>
      <c r="L854" s="752">
        <v>32.647944454160402</v>
      </c>
      <c r="M854" s="752">
        <v>12</v>
      </c>
      <c r="N854" s="753">
        <v>391.77533344992486</v>
      </c>
    </row>
    <row r="855" spans="1:14" ht="14.45" customHeight="1" x14ac:dyDescent="0.2">
      <c r="A855" s="747" t="s">
        <v>592</v>
      </c>
      <c r="B855" s="748" t="s">
        <v>593</v>
      </c>
      <c r="C855" s="749" t="s">
        <v>613</v>
      </c>
      <c r="D855" s="750" t="s">
        <v>614</v>
      </c>
      <c r="E855" s="751">
        <v>50113001</v>
      </c>
      <c r="F855" s="750" t="s">
        <v>628</v>
      </c>
      <c r="G855" s="749" t="s">
        <v>629</v>
      </c>
      <c r="H855" s="749">
        <v>193104</v>
      </c>
      <c r="I855" s="749">
        <v>93104</v>
      </c>
      <c r="J855" s="749" t="s">
        <v>870</v>
      </c>
      <c r="K855" s="749" t="s">
        <v>871</v>
      </c>
      <c r="L855" s="752">
        <v>47.252500000000005</v>
      </c>
      <c r="M855" s="752">
        <v>52</v>
      </c>
      <c r="N855" s="753">
        <v>2457.13</v>
      </c>
    </row>
    <row r="856" spans="1:14" ht="14.45" customHeight="1" x14ac:dyDescent="0.2">
      <c r="A856" s="747" t="s">
        <v>592</v>
      </c>
      <c r="B856" s="748" t="s">
        <v>593</v>
      </c>
      <c r="C856" s="749" t="s">
        <v>613</v>
      </c>
      <c r="D856" s="750" t="s">
        <v>614</v>
      </c>
      <c r="E856" s="751">
        <v>50113001</v>
      </c>
      <c r="F856" s="750" t="s">
        <v>628</v>
      </c>
      <c r="G856" s="749" t="s">
        <v>629</v>
      </c>
      <c r="H856" s="749">
        <v>193105</v>
      </c>
      <c r="I856" s="749">
        <v>93105</v>
      </c>
      <c r="J856" s="749" t="s">
        <v>870</v>
      </c>
      <c r="K856" s="749" t="s">
        <v>872</v>
      </c>
      <c r="L856" s="752">
        <v>209.02821428571428</v>
      </c>
      <c r="M856" s="752">
        <v>28</v>
      </c>
      <c r="N856" s="753">
        <v>5852.79</v>
      </c>
    </row>
    <row r="857" spans="1:14" ht="14.45" customHeight="1" x14ac:dyDescent="0.2">
      <c r="A857" s="747" t="s">
        <v>592</v>
      </c>
      <c r="B857" s="748" t="s">
        <v>593</v>
      </c>
      <c r="C857" s="749" t="s">
        <v>613</v>
      </c>
      <c r="D857" s="750" t="s">
        <v>614</v>
      </c>
      <c r="E857" s="751">
        <v>50113001</v>
      </c>
      <c r="F857" s="750" t="s">
        <v>628</v>
      </c>
      <c r="G857" s="749" t="s">
        <v>655</v>
      </c>
      <c r="H857" s="749">
        <v>144997</v>
      </c>
      <c r="I857" s="749">
        <v>44997</v>
      </c>
      <c r="J857" s="749" t="s">
        <v>873</v>
      </c>
      <c r="K857" s="749" t="s">
        <v>874</v>
      </c>
      <c r="L857" s="752">
        <v>237.26</v>
      </c>
      <c r="M857" s="752">
        <v>1</v>
      </c>
      <c r="N857" s="753">
        <v>237.26</v>
      </c>
    </row>
    <row r="858" spans="1:14" ht="14.45" customHeight="1" x14ac:dyDescent="0.2">
      <c r="A858" s="747" t="s">
        <v>592</v>
      </c>
      <c r="B858" s="748" t="s">
        <v>593</v>
      </c>
      <c r="C858" s="749" t="s">
        <v>613</v>
      </c>
      <c r="D858" s="750" t="s">
        <v>614</v>
      </c>
      <c r="E858" s="751">
        <v>50113001</v>
      </c>
      <c r="F858" s="750" t="s">
        <v>628</v>
      </c>
      <c r="G858" s="749" t="s">
        <v>655</v>
      </c>
      <c r="H858" s="749">
        <v>192587</v>
      </c>
      <c r="I858" s="749">
        <v>92587</v>
      </c>
      <c r="J858" s="749" t="s">
        <v>1881</v>
      </c>
      <c r="K858" s="749" t="s">
        <v>1882</v>
      </c>
      <c r="L858" s="752">
        <v>58.306000000000004</v>
      </c>
      <c r="M858" s="752">
        <v>5</v>
      </c>
      <c r="N858" s="753">
        <v>291.53000000000003</v>
      </c>
    </row>
    <row r="859" spans="1:14" ht="14.45" customHeight="1" x14ac:dyDescent="0.2">
      <c r="A859" s="747" t="s">
        <v>592</v>
      </c>
      <c r="B859" s="748" t="s">
        <v>593</v>
      </c>
      <c r="C859" s="749" t="s">
        <v>613</v>
      </c>
      <c r="D859" s="750" t="s">
        <v>614</v>
      </c>
      <c r="E859" s="751">
        <v>50113001</v>
      </c>
      <c r="F859" s="750" t="s">
        <v>628</v>
      </c>
      <c r="G859" s="749" t="s">
        <v>655</v>
      </c>
      <c r="H859" s="749">
        <v>237626</v>
      </c>
      <c r="I859" s="749">
        <v>237626</v>
      </c>
      <c r="J859" s="749" t="s">
        <v>1883</v>
      </c>
      <c r="K859" s="749" t="s">
        <v>1884</v>
      </c>
      <c r="L859" s="752">
        <v>242.11260869565217</v>
      </c>
      <c r="M859" s="752">
        <v>23</v>
      </c>
      <c r="N859" s="753">
        <v>5568.59</v>
      </c>
    </row>
    <row r="860" spans="1:14" ht="14.45" customHeight="1" x14ac:dyDescent="0.2">
      <c r="A860" s="747" t="s">
        <v>592</v>
      </c>
      <c r="B860" s="748" t="s">
        <v>593</v>
      </c>
      <c r="C860" s="749" t="s">
        <v>613</v>
      </c>
      <c r="D860" s="750" t="s">
        <v>614</v>
      </c>
      <c r="E860" s="751">
        <v>50113001</v>
      </c>
      <c r="F860" s="750" t="s">
        <v>628</v>
      </c>
      <c r="G860" s="749" t="s">
        <v>629</v>
      </c>
      <c r="H860" s="749">
        <v>100843</v>
      </c>
      <c r="I860" s="749">
        <v>843</v>
      </c>
      <c r="J860" s="749" t="s">
        <v>875</v>
      </c>
      <c r="K860" s="749" t="s">
        <v>876</v>
      </c>
      <c r="L860" s="752">
        <v>104.15</v>
      </c>
      <c r="M860" s="752">
        <v>5</v>
      </c>
      <c r="N860" s="753">
        <v>520.75</v>
      </c>
    </row>
    <row r="861" spans="1:14" ht="14.45" customHeight="1" x14ac:dyDescent="0.2">
      <c r="A861" s="747" t="s">
        <v>592</v>
      </c>
      <c r="B861" s="748" t="s">
        <v>593</v>
      </c>
      <c r="C861" s="749" t="s">
        <v>613</v>
      </c>
      <c r="D861" s="750" t="s">
        <v>614</v>
      </c>
      <c r="E861" s="751">
        <v>50113001</v>
      </c>
      <c r="F861" s="750" t="s">
        <v>628</v>
      </c>
      <c r="G861" s="749" t="s">
        <v>629</v>
      </c>
      <c r="H861" s="749">
        <v>114075</v>
      </c>
      <c r="I861" s="749">
        <v>14075</v>
      </c>
      <c r="J861" s="749" t="s">
        <v>877</v>
      </c>
      <c r="K861" s="749" t="s">
        <v>879</v>
      </c>
      <c r="L861" s="752">
        <v>294.83746268656722</v>
      </c>
      <c r="M861" s="752">
        <v>67</v>
      </c>
      <c r="N861" s="753">
        <v>19754.110000000004</v>
      </c>
    </row>
    <row r="862" spans="1:14" ht="14.45" customHeight="1" x14ac:dyDescent="0.2">
      <c r="A862" s="747" t="s">
        <v>592</v>
      </c>
      <c r="B862" s="748" t="s">
        <v>593</v>
      </c>
      <c r="C862" s="749" t="s">
        <v>613</v>
      </c>
      <c r="D862" s="750" t="s">
        <v>614</v>
      </c>
      <c r="E862" s="751">
        <v>50113001</v>
      </c>
      <c r="F862" s="750" t="s">
        <v>628</v>
      </c>
      <c r="G862" s="749" t="s">
        <v>629</v>
      </c>
      <c r="H862" s="749">
        <v>197522</v>
      </c>
      <c r="I862" s="749">
        <v>97522</v>
      </c>
      <c r="J862" s="749" t="s">
        <v>877</v>
      </c>
      <c r="K862" s="749" t="s">
        <v>880</v>
      </c>
      <c r="L862" s="752">
        <v>159.06</v>
      </c>
      <c r="M862" s="752">
        <v>4</v>
      </c>
      <c r="N862" s="753">
        <v>636.24</v>
      </c>
    </row>
    <row r="863" spans="1:14" ht="14.45" customHeight="1" x14ac:dyDescent="0.2">
      <c r="A863" s="747" t="s">
        <v>592</v>
      </c>
      <c r="B863" s="748" t="s">
        <v>593</v>
      </c>
      <c r="C863" s="749" t="s">
        <v>613</v>
      </c>
      <c r="D863" s="750" t="s">
        <v>614</v>
      </c>
      <c r="E863" s="751">
        <v>50113001</v>
      </c>
      <c r="F863" s="750" t="s">
        <v>628</v>
      </c>
      <c r="G863" s="749" t="s">
        <v>629</v>
      </c>
      <c r="H863" s="749">
        <v>184090</v>
      </c>
      <c r="I863" s="749">
        <v>84090</v>
      </c>
      <c r="J863" s="749" t="s">
        <v>881</v>
      </c>
      <c r="K863" s="749" t="s">
        <v>882</v>
      </c>
      <c r="L863" s="752">
        <v>60.121938775510181</v>
      </c>
      <c r="M863" s="752">
        <v>196</v>
      </c>
      <c r="N863" s="753">
        <v>11783.899999999996</v>
      </c>
    </row>
    <row r="864" spans="1:14" ht="14.45" customHeight="1" x14ac:dyDescent="0.2">
      <c r="A864" s="747" t="s">
        <v>592</v>
      </c>
      <c r="B864" s="748" t="s">
        <v>593</v>
      </c>
      <c r="C864" s="749" t="s">
        <v>613</v>
      </c>
      <c r="D864" s="750" t="s">
        <v>614</v>
      </c>
      <c r="E864" s="751">
        <v>50113001</v>
      </c>
      <c r="F864" s="750" t="s">
        <v>628</v>
      </c>
      <c r="G864" s="749" t="s">
        <v>629</v>
      </c>
      <c r="H864" s="749">
        <v>214096</v>
      </c>
      <c r="I864" s="749">
        <v>214096</v>
      </c>
      <c r="J864" s="749" t="s">
        <v>1885</v>
      </c>
      <c r="K864" s="749" t="s">
        <v>1886</v>
      </c>
      <c r="L864" s="752">
        <v>514.91999999999996</v>
      </c>
      <c r="M864" s="752">
        <v>1</v>
      </c>
      <c r="N864" s="753">
        <v>514.91999999999996</v>
      </c>
    </row>
    <row r="865" spans="1:14" ht="14.45" customHeight="1" x14ac:dyDescent="0.2">
      <c r="A865" s="747" t="s">
        <v>592</v>
      </c>
      <c r="B865" s="748" t="s">
        <v>593</v>
      </c>
      <c r="C865" s="749" t="s">
        <v>613</v>
      </c>
      <c r="D865" s="750" t="s">
        <v>614</v>
      </c>
      <c r="E865" s="751">
        <v>50113001</v>
      </c>
      <c r="F865" s="750" t="s">
        <v>628</v>
      </c>
      <c r="G865" s="749" t="s">
        <v>629</v>
      </c>
      <c r="H865" s="749">
        <v>121698</v>
      </c>
      <c r="I865" s="749">
        <v>21698</v>
      </c>
      <c r="J865" s="749" t="s">
        <v>1887</v>
      </c>
      <c r="K865" s="749" t="s">
        <v>1888</v>
      </c>
      <c r="L865" s="752">
        <v>28.619999999999997</v>
      </c>
      <c r="M865" s="752">
        <v>1</v>
      </c>
      <c r="N865" s="753">
        <v>28.619999999999997</v>
      </c>
    </row>
    <row r="866" spans="1:14" ht="14.45" customHeight="1" x14ac:dyDescent="0.2">
      <c r="A866" s="747" t="s">
        <v>592</v>
      </c>
      <c r="B866" s="748" t="s">
        <v>593</v>
      </c>
      <c r="C866" s="749" t="s">
        <v>613</v>
      </c>
      <c r="D866" s="750" t="s">
        <v>614</v>
      </c>
      <c r="E866" s="751">
        <v>50113001</v>
      </c>
      <c r="F866" s="750" t="s">
        <v>628</v>
      </c>
      <c r="G866" s="749" t="s">
        <v>629</v>
      </c>
      <c r="H866" s="749">
        <v>501994</v>
      </c>
      <c r="I866" s="749">
        <v>0</v>
      </c>
      <c r="J866" s="749" t="s">
        <v>883</v>
      </c>
      <c r="K866" s="749" t="s">
        <v>884</v>
      </c>
      <c r="L866" s="752">
        <v>270.47058119658118</v>
      </c>
      <c r="M866" s="752">
        <v>13</v>
      </c>
      <c r="N866" s="753">
        <v>3516.1175555555556</v>
      </c>
    </row>
    <row r="867" spans="1:14" ht="14.45" customHeight="1" x14ac:dyDescent="0.2">
      <c r="A867" s="747" t="s">
        <v>592</v>
      </c>
      <c r="B867" s="748" t="s">
        <v>593</v>
      </c>
      <c r="C867" s="749" t="s">
        <v>613</v>
      </c>
      <c r="D867" s="750" t="s">
        <v>614</v>
      </c>
      <c r="E867" s="751">
        <v>50113001</v>
      </c>
      <c r="F867" s="750" t="s">
        <v>628</v>
      </c>
      <c r="G867" s="749" t="s">
        <v>629</v>
      </c>
      <c r="H867" s="749">
        <v>141826</v>
      </c>
      <c r="I867" s="749">
        <v>41826</v>
      </c>
      <c r="J867" s="749" t="s">
        <v>887</v>
      </c>
      <c r="K867" s="749" t="s">
        <v>888</v>
      </c>
      <c r="L867" s="752">
        <v>487.56</v>
      </c>
      <c r="M867" s="752">
        <v>1</v>
      </c>
      <c r="N867" s="753">
        <v>487.56</v>
      </c>
    </row>
    <row r="868" spans="1:14" ht="14.45" customHeight="1" x14ac:dyDescent="0.2">
      <c r="A868" s="747" t="s">
        <v>592</v>
      </c>
      <c r="B868" s="748" t="s">
        <v>593</v>
      </c>
      <c r="C868" s="749" t="s">
        <v>613</v>
      </c>
      <c r="D868" s="750" t="s">
        <v>614</v>
      </c>
      <c r="E868" s="751">
        <v>50113001</v>
      </c>
      <c r="F868" s="750" t="s">
        <v>628</v>
      </c>
      <c r="G868" s="749" t="s">
        <v>629</v>
      </c>
      <c r="H868" s="749">
        <v>101290</v>
      </c>
      <c r="I868" s="749">
        <v>1290</v>
      </c>
      <c r="J868" s="749" t="s">
        <v>1889</v>
      </c>
      <c r="K868" s="749" t="s">
        <v>1890</v>
      </c>
      <c r="L868" s="752">
        <v>134.46000000000004</v>
      </c>
      <c r="M868" s="752">
        <v>2</v>
      </c>
      <c r="N868" s="753">
        <v>268.92000000000007</v>
      </c>
    </row>
    <row r="869" spans="1:14" ht="14.45" customHeight="1" x14ac:dyDescent="0.2">
      <c r="A869" s="747" t="s">
        <v>592</v>
      </c>
      <c r="B869" s="748" t="s">
        <v>593</v>
      </c>
      <c r="C869" s="749" t="s">
        <v>613</v>
      </c>
      <c r="D869" s="750" t="s">
        <v>614</v>
      </c>
      <c r="E869" s="751">
        <v>50113001</v>
      </c>
      <c r="F869" s="750" t="s">
        <v>628</v>
      </c>
      <c r="G869" s="749" t="s">
        <v>629</v>
      </c>
      <c r="H869" s="749">
        <v>169418</v>
      </c>
      <c r="I869" s="749">
        <v>69418</v>
      </c>
      <c r="J869" s="749" t="s">
        <v>891</v>
      </c>
      <c r="K869" s="749" t="s">
        <v>892</v>
      </c>
      <c r="L869" s="752">
        <v>135.16000000000003</v>
      </c>
      <c r="M869" s="752">
        <v>2</v>
      </c>
      <c r="N869" s="753">
        <v>270.32000000000005</v>
      </c>
    </row>
    <row r="870" spans="1:14" ht="14.45" customHeight="1" x14ac:dyDescent="0.2">
      <c r="A870" s="747" t="s">
        <v>592</v>
      </c>
      <c r="B870" s="748" t="s">
        <v>593</v>
      </c>
      <c r="C870" s="749" t="s">
        <v>613</v>
      </c>
      <c r="D870" s="750" t="s">
        <v>614</v>
      </c>
      <c r="E870" s="751">
        <v>50113001</v>
      </c>
      <c r="F870" s="750" t="s">
        <v>628</v>
      </c>
      <c r="G870" s="749" t="s">
        <v>629</v>
      </c>
      <c r="H870" s="749">
        <v>230422</v>
      </c>
      <c r="I870" s="749">
        <v>230422</v>
      </c>
      <c r="J870" s="749" t="s">
        <v>893</v>
      </c>
      <c r="K870" s="749" t="s">
        <v>894</v>
      </c>
      <c r="L870" s="752">
        <v>39.883333333333333</v>
      </c>
      <c r="M870" s="752">
        <v>15</v>
      </c>
      <c r="N870" s="753">
        <v>598.25</v>
      </c>
    </row>
    <row r="871" spans="1:14" ht="14.45" customHeight="1" x14ac:dyDescent="0.2">
      <c r="A871" s="747" t="s">
        <v>592</v>
      </c>
      <c r="B871" s="748" t="s">
        <v>593</v>
      </c>
      <c r="C871" s="749" t="s">
        <v>613</v>
      </c>
      <c r="D871" s="750" t="s">
        <v>614</v>
      </c>
      <c r="E871" s="751">
        <v>50113001</v>
      </c>
      <c r="F871" s="750" t="s">
        <v>628</v>
      </c>
      <c r="G871" s="749" t="s">
        <v>629</v>
      </c>
      <c r="H871" s="749">
        <v>230420</v>
      </c>
      <c r="I871" s="749">
        <v>230420</v>
      </c>
      <c r="J871" s="749" t="s">
        <v>893</v>
      </c>
      <c r="K871" s="749" t="s">
        <v>895</v>
      </c>
      <c r="L871" s="752">
        <v>77.050714285714292</v>
      </c>
      <c r="M871" s="752">
        <v>14</v>
      </c>
      <c r="N871" s="753">
        <v>1078.71</v>
      </c>
    </row>
    <row r="872" spans="1:14" ht="14.45" customHeight="1" x14ac:dyDescent="0.2">
      <c r="A872" s="747" t="s">
        <v>592</v>
      </c>
      <c r="B872" s="748" t="s">
        <v>593</v>
      </c>
      <c r="C872" s="749" t="s">
        <v>613</v>
      </c>
      <c r="D872" s="750" t="s">
        <v>614</v>
      </c>
      <c r="E872" s="751">
        <v>50113001</v>
      </c>
      <c r="F872" s="750" t="s">
        <v>628</v>
      </c>
      <c r="G872" s="749" t="s">
        <v>629</v>
      </c>
      <c r="H872" s="749">
        <v>175632</v>
      </c>
      <c r="I872" s="749">
        <v>75632</v>
      </c>
      <c r="J872" s="749" t="s">
        <v>896</v>
      </c>
      <c r="K872" s="749" t="s">
        <v>897</v>
      </c>
      <c r="L872" s="752">
        <v>86.985000000000014</v>
      </c>
      <c r="M872" s="752">
        <v>2</v>
      </c>
      <c r="N872" s="753">
        <v>173.97000000000003</v>
      </c>
    </row>
    <row r="873" spans="1:14" ht="14.45" customHeight="1" x14ac:dyDescent="0.2">
      <c r="A873" s="747" t="s">
        <v>592</v>
      </c>
      <c r="B873" s="748" t="s">
        <v>593</v>
      </c>
      <c r="C873" s="749" t="s">
        <v>613</v>
      </c>
      <c r="D873" s="750" t="s">
        <v>614</v>
      </c>
      <c r="E873" s="751">
        <v>50113001</v>
      </c>
      <c r="F873" s="750" t="s">
        <v>628</v>
      </c>
      <c r="G873" s="749" t="s">
        <v>629</v>
      </c>
      <c r="H873" s="749">
        <v>846346</v>
      </c>
      <c r="I873" s="749">
        <v>119672</v>
      </c>
      <c r="J873" s="749" t="s">
        <v>899</v>
      </c>
      <c r="K873" s="749" t="s">
        <v>900</v>
      </c>
      <c r="L873" s="752">
        <v>120.13222222222223</v>
      </c>
      <c r="M873" s="752">
        <v>9</v>
      </c>
      <c r="N873" s="753">
        <v>1081.19</v>
      </c>
    </row>
    <row r="874" spans="1:14" ht="14.45" customHeight="1" x14ac:dyDescent="0.2">
      <c r="A874" s="747" t="s">
        <v>592</v>
      </c>
      <c r="B874" s="748" t="s">
        <v>593</v>
      </c>
      <c r="C874" s="749" t="s">
        <v>613</v>
      </c>
      <c r="D874" s="750" t="s">
        <v>614</v>
      </c>
      <c r="E874" s="751">
        <v>50113001</v>
      </c>
      <c r="F874" s="750" t="s">
        <v>628</v>
      </c>
      <c r="G874" s="749" t="s">
        <v>629</v>
      </c>
      <c r="H874" s="749">
        <v>101807</v>
      </c>
      <c r="I874" s="749">
        <v>40538</v>
      </c>
      <c r="J874" s="749" t="s">
        <v>901</v>
      </c>
      <c r="K874" s="749" t="s">
        <v>902</v>
      </c>
      <c r="L874" s="752">
        <v>768.43</v>
      </c>
      <c r="M874" s="752">
        <v>2</v>
      </c>
      <c r="N874" s="753">
        <v>1536.86</v>
      </c>
    </row>
    <row r="875" spans="1:14" ht="14.45" customHeight="1" x14ac:dyDescent="0.2">
      <c r="A875" s="747" t="s">
        <v>592</v>
      </c>
      <c r="B875" s="748" t="s">
        <v>593</v>
      </c>
      <c r="C875" s="749" t="s">
        <v>613</v>
      </c>
      <c r="D875" s="750" t="s">
        <v>614</v>
      </c>
      <c r="E875" s="751">
        <v>50113001</v>
      </c>
      <c r="F875" s="750" t="s">
        <v>628</v>
      </c>
      <c r="G875" s="749" t="s">
        <v>629</v>
      </c>
      <c r="H875" s="749">
        <v>117011</v>
      </c>
      <c r="I875" s="749">
        <v>17011</v>
      </c>
      <c r="J875" s="749" t="s">
        <v>903</v>
      </c>
      <c r="K875" s="749" t="s">
        <v>904</v>
      </c>
      <c r="L875" s="752">
        <v>145.23988372093024</v>
      </c>
      <c r="M875" s="752">
        <v>258</v>
      </c>
      <c r="N875" s="753">
        <v>37471.89</v>
      </c>
    </row>
    <row r="876" spans="1:14" ht="14.45" customHeight="1" x14ac:dyDescent="0.2">
      <c r="A876" s="747" t="s">
        <v>592</v>
      </c>
      <c r="B876" s="748" t="s">
        <v>593</v>
      </c>
      <c r="C876" s="749" t="s">
        <v>613</v>
      </c>
      <c r="D876" s="750" t="s">
        <v>614</v>
      </c>
      <c r="E876" s="751">
        <v>50113001</v>
      </c>
      <c r="F876" s="750" t="s">
        <v>628</v>
      </c>
      <c r="G876" s="749" t="s">
        <v>629</v>
      </c>
      <c r="H876" s="749">
        <v>183318</v>
      </c>
      <c r="I876" s="749">
        <v>83318</v>
      </c>
      <c r="J876" s="749" t="s">
        <v>905</v>
      </c>
      <c r="K876" s="749" t="s">
        <v>906</v>
      </c>
      <c r="L876" s="752">
        <v>31.81</v>
      </c>
      <c r="M876" s="752">
        <v>1</v>
      </c>
      <c r="N876" s="753">
        <v>31.81</v>
      </c>
    </row>
    <row r="877" spans="1:14" ht="14.45" customHeight="1" x14ac:dyDescent="0.2">
      <c r="A877" s="747" t="s">
        <v>592</v>
      </c>
      <c r="B877" s="748" t="s">
        <v>593</v>
      </c>
      <c r="C877" s="749" t="s">
        <v>613</v>
      </c>
      <c r="D877" s="750" t="s">
        <v>614</v>
      </c>
      <c r="E877" s="751">
        <v>50113001</v>
      </c>
      <c r="F877" s="750" t="s">
        <v>628</v>
      </c>
      <c r="G877" s="749" t="s">
        <v>629</v>
      </c>
      <c r="H877" s="749">
        <v>192214</v>
      </c>
      <c r="I877" s="749">
        <v>192214</v>
      </c>
      <c r="J877" s="749" t="s">
        <v>1891</v>
      </c>
      <c r="K877" s="749" t="s">
        <v>1746</v>
      </c>
      <c r="L877" s="752">
        <v>52.129999999999988</v>
      </c>
      <c r="M877" s="752">
        <v>2</v>
      </c>
      <c r="N877" s="753">
        <v>104.25999999999998</v>
      </c>
    </row>
    <row r="878" spans="1:14" ht="14.45" customHeight="1" x14ac:dyDescent="0.2">
      <c r="A878" s="747" t="s">
        <v>592</v>
      </c>
      <c r="B878" s="748" t="s">
        <v>593</v>
      </c>
      <c r="C878" s="749" t="s">
        <v>613</v>
      </c>
      <c r="D878" s="750" t="s">
        <v>614</v>
      </c>
      <c r="E878" s="751">
        <v>50113001</v>
      </c>
      <c r="F878" s="750" t="s">
        <v>628</v>
      </c>
      <c r="G878" s="749" t="s">
        <v>629</v>
      </c>
      <c r="H878" s="749">
        <v>153642</v>
      </c>
      <c r="I878" s="749">
        <v>53642</v>
      </c>
      <c r="J878" s="749" t="s">
        <v>1892</v>
      </c>
      <c r="K878" s="749" t="s">
        <v>1893</v>
      </c>
      <c r="L878" s="752">
        <v>46.56</v>
      </c>
      <c r="M878" s="752">
        <v>3</v>
      </c>
      <c r="N878" s="753">
        <v>139.68</v>
      </c>
    </row>
    <row r="879" spans="1:14" ht="14.45" customHeight="1" x14ac:dyDescent="0.2">
      <c r="A879" s="747" t="s">
        <v>592</v>
      </c>
      <c r="B879" s="748" t="s">
        <v>593</v>
      </c>
      <c r="C879" s="749" t="s">
        <v>613</v>
      </c>
      <c r="D879" s="750" t="s">
        <v>614</v>
      </c>
      <c r="E879" s="751">
        <v>50113001</v>
      </c>
      <c r="F879" s="750" t="s">
        <v>628</v>
      </c>
      <c r="G879" s="749" t="s">
        <v>629</v>
      </c>
      <c r="H879" s="749">
        <v>104071</v>
      </c>
      <c r="I879" s="749">
        <v>4071</v>
      </c>
      <c r="J879" s="749" t="s">
        <v>907</v>
      </c>
      <c r="K879" s="749" t="s">
        <v>909</v>
      </c>
      <c r="L879" s="752">
        <v>206.40649999999999</v>
      </c>
      <c r="M879" s="752">
        <v>20</v>
      </c>
      <c r="N879" s="753">
        <v>4128.13</v>
      </c>
    </row>
    <row r="880" spans="1:14" ht="14.45" customHeight="1" x14ac:dyDescent="0.2">
      <c r="A880" s="747" t="s">
        <v>592</v>
      </c>
      <c r="B880" s="748" t="s">
        <v>593</v>
      </c>
      <c r="C880" s="749" t="s">
        <v>613</v>
      </c>
      <c r="D880" s="750" t="s">
        <v>614</v>
      </c>
      <c r="E880" s="751">
        <v>50113001</v>
      </c>
      <c r="F880" s="750" t="s">
        <v>628</v>
      </c>
      <c r="G880" s="749" t="s">
        <v>629</v>
      </c>
      <c r="H880" s="749">
        <v>102479</v>
      </c>
      <c r="I880" s="749">
        <v>2479</v>
      </c>
      <c r="J880" s="749" t="s">
        <v>907</v>
      </c>
      <c r="K880" s="749" t="s">
        <v>908</v>
      </c>
      <c r="L880" s="752">
        <v>65.557142857142836</v>
      </c>
      <c r="M880" s="752">
        <v>14</v>
      </c>
      <c r="N880" s="753">
        <v>917.79999999999961</v>
      </c>
    </row>
    <row r="881" spans="1:14" ht="14.45" customHeight="1" x14ac:dyDescent="0.2">
      <c r="A881" s="747" t="s">
        <v>592</v>
      </c>
      <c r="B881" s="748" t="s">
        <v>593</v>
      </c>
      <c r="C881" s="749" t="s">
        <v>613</v>
      </c>
      <c r="D881" s="750" t="s">
        <v>614</v>
      </c>
      <c r="E881" s="751">
        <v>50113001</v>
      </c>
      <c r="F881" s="750" t="s">
        <v>628</v>
      </c>
      <c r="G881" s="749" t="s">
        <v>629</v>
      </c>
      <c r="H881" s="749">
        <v>193325</v>
      </c>
      <c r="I881" s="749">
        <v>193325</v>
      </c>
      <c r="J881" s="749" t="s">
        <v>912</v>
      </c>
      <c r="K881" s="749" t="s">
        <v>913</v>
      </c>
      <c r="L881" s="752">
        <v>84.144548092020713</v>
      </c>
      <c r="M881" s="752">
        <v>15.734556600000001</v>
      </c>
      <c r="N881" s="753">
        <v>1323.9771545353219</v>
      </c>
    </row>
    <row r="882" spans="1:14" ht="14.45" customHeight="1" x14ac:dyDescent="0.2">
      <c r="A882" s="747" t="s">
        <v>592</v>
      </c>
      <c r="B882" s="748" t="s">
        <v>593</v>
      </c>
      <c r="C882" s="749" t="s">
        <v>613</v>
      </c>
      <c r="D882" s="750" t="s">
        <v>614</v>
      </c>
      <c r="E882" s="751">
        <v>50113001</v>
      </c>
      <c r="F882" s="750" t="s">
        <v>628</v>
      </c>
      <c r="G882" s="749" t="s">
        <v>629</v>
      </c>
      <c r="H882" s="749">
        <v>193326</v>
      </c>
      <c r="I882" s="749">
        <v>193326</v>
      </c>
      <c r="J882" s="749" t="s">
        <v>914</v>
      </c>
      <c r="K882" s="749" t="s">
        <v>915</v>
      </c>
      <c r="L882" s="752">
        <v>314.1384159072806</v>
      </c>
      <c r="M882" s="752">
        <v>27.587999999999997</v>
      </c>
      <c r="N882" s="753">
        <v>8666.4506180500557</v>
      </c>
    </row>
    <row r="883" spans="1:14" ht="14.45" customHeight="1" x14ac:dyDescent="0.2">
      <c r="A883" s="747" t="s">
        <v>592</v>
      </c>
      <c r="B883" s="748" t="s">
        <v>593</v>
      </c>
      <c r="C883" s="749" t="s">
        <v>613</v>
      </c>
      <c r="D883" s="750" t="s">
        <v>614</v>
      </c>
      <c r="E883" s="751">
        <v>50113001</v>
      </c>
      <c r="F883" s="750" t="s">
        <v>628</v>
      </c>
      <c r="G883" s="749" t="s">
        <v>629</v>
      </c>
      <c r="H883" s="749">
        <v>846023</v>
      </c>
      <c r="I883" s="749">
        <v>125266</v>
      </c>
      <c r="J883" s="749" t="s">
        <v>1894</v>
      </c>
      <c r="K883" s="749" t="s">
        <v>1895</v>
      </c>
      <c r="L883" s="752">
        <v>175.99</v>
      </c>
      <c r="M883" s="752">
        <v>2</v>
      </c>
      <c r="N883" s="753">
        <v>351.98</v>
      </c>
    </row>
    <row r="884" spans="1:14" ht="14.45" customHeight="1" x14ac:dyDescent="0.2">
      <c r="A884" s="747" t="s">
        <v>592</v>
      </c>
      <c r="B884" s="748" t="s">
        <v>593</v>
      </c>
      <c r="C884" s="749" t="s">
        <v>613</v>
      </c>
      <c r="D884" s="750" t="s">
        <v>614</v>
      </c>
      <c r="E884" s="751">
        <v>50113001</v>
      </c>
      <c r="F884" s="750" t="s">
        <v>628</v>
      </c>
      <c r="G884" s="749" t="s">
        <v>629</v>
      </c>
      <c r="H884" s="749">
        <v>58880</v>
      </c>
      <c r="I884" s="749">
        <v>58880</v>
      </c>
      <c r="J884" s="749" t="s">
        <v>916</v>
      </c>
      <c r="K884" s="749" t="s">
        <v>917</v>
      </c>
      <c r="L884" s="752">
        <v>105.22999999999996</v>
      </c>
      <c r="M884" s="752">
        <v>2</v>
      </c>
      <c r="N884" s="753">
        <v>210.45999999999992</v>
      </c>
    </row>
    <row r="885" spans="1:14" ht="14.45" customHeight="1" x14ac:dyDescent="0.2">
      <c r="A885" s="747" t="s">
        <v>592</v>
      </c>
      <c r="B885" s="748" t="s">
        <v>593</v>
      </c>
      <c r="C885" s="749" t="s">
        <v>613</v>
      </c>
      <c r="D885" s="750" t="s">
        <v>614</v>
      </c>
      <c r="E885" s="751">
        <v>50113001</v>
      </c>
      <c r="F885" s="750" t="s">
        <v>628</v>
      </c>
      <c r="G885" s="749" t="s">
        <v>629</v>
      </c>
      <c r="H885" s="749">
        <v>158425</v>
      </c>
      <c r="I885" s="749">
        <v>58425</v>
      </c>
      <c r="J885" s="749" t="s">
        <v>918</v>
      </c>
      <c r="K885" s="749" t="s">
        <v>919</v>
      </c>
      <c r="L885" s="752">
        <v>67.011428571428567</v>
      </c>
      <c r="M885" s="752">
        <v>7</v>
      </c>
      <c r="N885" s="753">
        <v>469.07999999999993</v>
      </c>
    </row>
    <row r="886" spans="1:14" ht="14.45" customHeight="1" x14ac:dyDescent="0.2">
      <c r="A886" s="747" t="s">
        <v>592</v>
      </c>
      <c r="B886" s="748" t="s">
        <v>593</v>
      </c>
      <c r="C886" s="749" t="s">
        <v>613</v>
      </c>
      <c r="D886" s="750" t="s">
        <v>614</v>
      </c>
      <c r="E886" s="751">
        <v>50113001</v>
      </c>
      <c r="F886" s="750" t="s">
        <v>628</v>
      </c>
      <c r="G886" s="749" t="s">
        <v>629</v>
      </c>
      <c r="H886" s="749">
        <v>154539</v>
      </c>
      <c r="I886" s="749">
        <v>54539</v>
      </c>
      <c r="J886" s="749" t="s">
        <v>920</v>
      </c>
      <c r="K886" s="749" t="s">
        <v>921</v>
      </c>
      <c r="L886" s="752">
        <v>60.164864864864875</v>
      </c>
      <c r="M886" s="752">
        <v>37</v>
      </c>
      <c r="N886" s="753">
        <v>2226.1000000000004</v>
      </c>
    </row>
    <row r="887" spans="1:14" ht="14.45" customHeight="1" x14ac:dyDescent="0.2">
      <c r="A887" s="747" t="s">
        <v>592</v>
      </c>
      <c r="B887" s="748" t="s">
        <v>593</v>
      </c>
      <c r="C887" s="749" t="s">
        <v>613</v>
      </c>
      <c r="D887" s="750" t="s">
        <v>614</v>
      </c>
      <c r="E887" s="751">
        <v>50113001</v>
      </c>
      <c r="F887" s="750" t="s">
        <v>628</v>
      </c>
      <c r="G887" s="749" t="s">
        <v>629</v>
      </c>
      <c r="H887" s="749">
        <v>101328</v>
      </c>
      <c r="I887" s="749">
        <v>1328</v>
      </c>
      <c r="J887" s="749" t="s">
        <v>1896</v>
      </c>
      <c r="K887" s="749" t="s">
        <v>1029</v>
      </c>
      <c r="L887" s="752">
        <v>125.57000000000001</v>
      </c>
      <c r="M887" s="752">
        <v>1</v>
      </c>
      <c r="N887" s="753">
        <v>125.57000000000001</v>
      </c>
    </row>
    <row r="888" spans="1:14" ht="14.45" customHeight="1" x14ac:dyDescent="0.2">
      <c r="A888" s="747" t="s">
        <v>592</v>
      </c>
      <c r="B888" s="748" t="s">
        <v>593</v>
      </c>
      <c r="C888" s="749" t="s">
        <v>613</v>
      </c>
      <c r="D888" s="750" t="s">
        <v>614</v>
      </c>
      <c r="E888" s="751">
        <v>50113001</v>
      </c>
      <c r="F888" s="750" t="s">
        <v>628</v>
      </c>
      <c r="G888" s="749" t="s">
        <v>594</v>
      </c>
      <c r="H888" s="749">
        <v>115010</v>
      </c>
      <c r="I888" s="749">
        <v>15010</v>
      </c>
      <c r="J888" s="749" t="s">
        <v>926</v>
      </c>
      <c r="K888" s="749" t="s">
        <v>927</v>
      </c>
      <c r="L888" s="752">
        <v>91.700000000000017</v>
      </c>
      <c r="M888" s="752">
        <v>2</v>
      </c>
      <c r="N888" s="753">
        <v>183.40000000000003</v>
      </c>
    </row>
    <row r="889" spans="1:14" ht="14.45" customHeight="1" x14ac:dyDescent="0.2">
      <c r="A889" s="747" t="s">
        <v>592</v>
      </c>
      <c r="B889" s="748" t="s">
        <v>593</v>
      </c>
      <c r="C889" s="749" t="s">
        <v>613</v>
      </c>
      <c r="D889" s="750" t="s">
        <v>614</v>
      </c>
      <c r="E889" s="751">
        <v>50113001</v>
      </c>
      <c r="F889" s="750" t="s">
        <v>628</v>
      </c>
      <c r="G889" s="749" t="s">
        <v>655</v>
      </c>
      <c r="H889" s="749">
        <v>204626</v>
      </c>
      <c r="I889" s="749">
        <v>204626</v>
      </c>
      <c r="J889" s="749" t="s">
        <v>928</v>
      </c>
      <c r="K889" s="749" t="s">
        <v>929</v>
      </c>
      <c r="L889" s="752">
        <v>213.1758336171097</v>
      </c>
      <c r="M889" s="752">
        <v>38.795000000000002</v>
      </c>
      <c r="N889" s="753">
        <v>8270.1564651757708</v>
      </c>
    </row>
    <row r="890" spans="1:14" ht="14.45" customHeight="1" x14ac:dyDescent="0.2">
      <c r="A890" s="747" t="s">
        <v>592</v>
      </c>
      <c r="B890" s="748" t="s">
        <v>593</v>
      </c>
      <c r="C890" s="749" t="s">
        <v>613</v>
      </c>
      <c r="D890" s="750" t="s">
        <v>614</v>
      </c>
      <c r="E890" s="751">
        <v>50113001</v>
      </c>
      <c r="F890" s="750" t="s">
        <v>628</v>
      </c>
      <c r="G890" s="749" t="s">
        <v>655</v>
      </c>
      <c r="H890" s="749">
        <v>204622</v>
      </c>
      <c r="I890" s="749">
        <v>204622</v>
      </c>
      <c r="J890" s="749" t="s">
        <v>928</v>
      </c>
      <c r="K890" s="749" t="s">
        <v>930</v>
      </c>
      <c r="L890" s="752">
        <v>72.928297052788338</v>
      </c>
      <c r="M890" s="752">
        <v>37.381157200000004</v>
      </c>
      <c r="N890" s="753">
        <v>2726.144136458578</v>
      </c>
    </row>
    <row r="891" spans="1:14" ht="14.45" customHeight="1" x14ac:dyDescent="0.2">
      <c r="A891" s="747" t="s">
        <v>592</v>
      </c>
      <c r="B891" s="748" t="s">
        <v>593</v>
      </c>
      <c r="C891" s="749" t="s">
        <v>613</v>
      </c>
      <c r="D891" s="750" t="s">
        <v>614</v>
      </c>
      <c r="E891" s="751">
        <v>50113001</v>
      </c>
      <c r="F891" s="750" t="s">
        <v>628</v>
      </c>
      <c r="G891" s="749" t="s">
        <v>629</v>
      </c>
      <c r="H891" s="749">
        <v>145988</v>
      </c>
      <c r="I891" s="749">
        <v>145988</v>
      </c>
      <c r="J891" s="749" t="s">
        <v>1897</v>
      </c>
      <c r="K891" s="749" t="s">
        <v>1898</v>
      </c>
      <c r="L891" s="752">
        <v>1383.34</v>
      </c>
      <c r="M891" s="752">
        <v>2</v>
      </c>
      <c r="N891" s="753">
        <v>2766.68</v>
      </c>
    </row>
    <row r="892" spans="1:14" ht="14.45" customHeight="1" x14ac:dyDescent="0.2">
      <c r="A892" s="747" t="s">
        <v>592</v>
      </c>
      <c r="B892" s="748" t="s">
        <v>593</v>
      </c>
      <c r="C892" s="749" t="s">
        <v>613</v>
      </c>
      <c r="D892" s="750" t="s">
        <v>614</v>
      </c>
      <c r="E892" s="751">
        <v>50113001</v>
      </c>
      <c r="F892" s="750" t="s">
        <v>628</v>
      </c>
      <c r="G892" s="749" t="s">
        <v>629</v>
      </c>
      <c r="H892" s="749">
        <v>226523</v>
      </c>
      <c r="I892" s="749">
        <v>226523</v>
      </c>
      <c r="J892" s="749" t="s">
        <v>932</v>
      </c>
      <c r="K892" s="749" t="s">
        <v>933</v>
      </c>
      <c r="L892" s="752">
        <v>52.032380952380969</v>
      </c>
      <c r="M892" s="752">
        <v>63</v>
      </c>
      <c r="N892" s="753">
        <v>3278.0400000000009</v>
      </c>
    </row>
    <row r="893" spans="1:14" ht="14.45" customHeight="1" x14ac:dyDescent="0.2">
      <c r="A893" s="747" t="s">
        <v>592</v>
      </c>
      <c r="B893" s="748" t="s">
        <v>593</v>
      </c>
      <c r="C893" s="749" t="s">
        <v>613</v>
      </c>
      <c r="D893" s="750" t="s">
        <v>614</v>
      </c>
      <c r="E893" s="751">
        <v>50113001</v>
      </c>
      <c r="F893" s="750" t="s">
        <v>628</v>
      </c>
      <c r="G893" s="749" t="s">
        <v>629</v>
      </c>
      <c r="H893" s="749">
        <v>905098</v>
      </c>
      <c r="I893" s="749">
        <v>23989</v>
      </c>
      <c r="J893" s="749" t="s">
        <v>1899</v>
      </c>
      <c r="K893" s="749" t="s">
        <v>594</v>
      </c>
      <c r="L893" s="752">
        <v>398.86057018518358</v>
      </c>
      <c r="M893" s="752">
        <v>4</v>
      </c>
      <c r="N893" s="753">
        <v>1595.4422807407343</v>
      </c>
    </row>
    <row r="894" spans="1:14" ht="14.45" customHeight="1" x14ac:dyDescent="0.2">
      <c r="A894" s="747" t="s">
        <v>592</v>
      </c>
      <c r="B894" s="748" t="s">
        <v>593</v>
      </c>
      <c r="C894" s="749" t="s">
        <v>613</v>
      </c>
      <c r="D894" s="750" t="s">
        <v>614</v>
      </c>
      <c r="E894" s="751">
        <v>50113001</v>
      </c>
      <c r="F894" s="750" t="s">
        <v>628</v>
      </c>
      <c r="G894" s="749" t="s">
        <v>629</v>
      </c>
      <c r="H894" s="749">
        <v>920170</v>
      </c>
      <c r="I894" s="749">
        <v>0</v>
      </c>
      <c r="J894" s="749" t="s">
        <v>1900</v>
      </c>
      <c r="K894" s="749" t="s">
        <v>594</v>
      </c>
      <c r="L894" s="752">
        <v>75.165999999999997</v>
      </c>
      <c r="M894" s="752">
        <v>3</v>
      </c>
      <c r="N894" s="753">
        <v>225.49799999999999</v>
      </c>
    </row>
    <row r="895" spans="1:14" ht="14.45" customHeight="1" x14ac:dyDescent="0.2">
      <c r="A895" s="747" t="s">
        <v>592</v>
      </c>
      <c r="B895" s="748" t="s">
        <v>593</v>
      </c>
      <c r="C895" s="749" t="s">
        <v>613</v>
      </c>
      <c r="D895" s="750" t="s">
        <v>614</v>
      </c>
      <c r="E895" s="751">
        <v>50113001</v>
      </c>
      <c r="F895" s="750" t="s">
        <v>628</v>
      </c>
      <c r="G895" s="749" t="s">
        <v>629</v>
      </c>
      <c r="H895" s="749">
        <v>930043</v>
      </c>
      <c r="I895" s="749">
        <v>0</v>
      </c>
      <c r="J895" s="749" t="s">
        <v>1901</v>
      </c>
      <c r="K895" s="749" t="s">
        <v>594</v>
      </c>
      <c r="L895" s="752">
        <v>31.87149999999999</v>
      </c>
      <c r="M895" s="752">
        <v>5</v>
      </c>
      <c r="N895" s="753">
        <v>159.35749999999996</v>
      </c>
    </row>
    <row r="896" spans="1:14" ht="14.45" customHeight="1" x14ac:dyDescent="0.2">
      <c r="A896" s="747" t="s">
        <v>592</v>
      </c>
      <c r="B896" s="748" t="s">
        <v>593</v>
      </c>
      <c r="C896" s="749" t="s">
        <v>613</v>
      </c>
      <c r="D896" s="750" t="s">
        <v>614</v>
      </c>
      <c r="E896" s="751">
        <v>50113001</v>
      </c>
      <c r="F896" s="750" t="s">
        <v>628</v>
      </c>
      <c r="G896" s="749" t="s">
        <v>655</v>
      </c>
      <c r="H896" s="749">
        <v>134505</v>
      </c>
      <c r="I896" s="749">
        <v>134505</v>
      </c>
      <c r="J896" s="749" t="s">
        <v>1902</v>
      </c>
      <c r="K896" s="749" t="s">
        <v>1903</v>
      </c>
      <c r="L896" s="752">
        <v>99.940000000000012</v>
      </c>
      <c r="M896" s="752">
        <v>3</v>
      </c>
      <c r="N896" s="753">
        <v>299.82000000000005</v>
      </c>
    </row>
    <row r="897" spans="1:14" ht="14.45" customHeight="1" x14ac:dyDescent="0.2">
      <c r="A897" s="747" t="s">
        <v>592</v>
      </c>
      <c r="B897" s="748" t="s">
        <v>593</v>
      </c>
      <c r="C897" s="749" t="s">
        <v>613</v>
      </c>
      <c r="D897" s="750" t="s">
        <v>614</v>
      </c>
      <c r="E897" s="751">
        <v>50113001</v>
      </c>
      <c r="F897" s="750" t="s">
        <v>628</v>
      </c>
      <c r="G897" s="749" t="s">
        <v>655</v>
      </c>
      <c r="H897" s="749">
        <v>847627</v>
      </c>
      <c r="I897" s="749">
        <v>134502</v>
      </c>
      <c r="J897" s="749" t="s">
        <v>1902</v>
      </c>
      <c r="K897" s="749" t="s">
        <v>817</v>
      </c>
      <c r="L897" s="752">
        <v>50.74</v>
      </c>
      <c r="M897" s="752">
        <v>1</v>
      </c>
      <c r="N897" s="753">
        <v>50.74</v>
      </c>
    </row>
    <row r="898" spans="1:14" ht="14.45" customHeight="1" x14ac:dyDescent="0.2">
      <c r="A898" s="747" t="s">
        <v>592</v>
      </c>
      <c r="B898" s="748" t="s">
        <v>593</v>
      </c>
      <c r="C898" s="749" t="s">
        <v>613</v>
      </c>
      <c r="D898" s="750" t="s">
        <v>614</v>
      </c>
      <c r="E898" s="751">
        <v>50113001</v>
      </c>
      <c r="F898" s="750" t="s">
        <v>628</v>
      </c>
      <c r="G898" s="749" t="s">
        <v>655</v>
      </c>
      <c r="H898" s="749">
        <v>193741</v>
      </c>
      <c r="I898" s="749">
        <v>193741</v>
      </c>
      <c r="J898" s="749" t="s">
        <v>945</v>
      </c>
      <c r="K898" s="749" t="s">
        <v>1904</v>
      </c>
      <c r="L898" s="752">
        <v>2248.87</v>
      </c>
      <c r="M898" s="752">
        <v>2</v>
      </c>
      <c r="N898" s="753">
        <v>4497.74</v>
      </c>
    </row>
    <row r="899" spans="1:14" ht="14.45" customHeight="1" x14ac:dyDescent="0.2">
      <c r="A899" s="747" t="s">
        <v>592</v>
      </c>
      <c r="B899" s="748" t="s">
        <v>593</v>
      </c>
      <c r="C899" s="749" t="s">
        <v>613</v>
      </c>
      <c r="D899" s="750" t="s">
        <v>614</v>
      </c>
      <c r="E899" s="751">
        <v>50113001</v>
      </c>
      <c r="F899" s="750" t="s">
        <v>628</v>
      </c>
      <c r="G899" s="749" t="s">
        <v>655</v>
      </c>
      <c r="H899" s="749">
        <v>168326</v>
      </c>
      <c r="I899" s="749">
        <v>168326</v>
      </c>
      <c r="J899" s="749" t="s">
        <v>945</v>
      </c>
      <c r="K899" s="749" t="s">
        <v>946</v>
      </c>
      <c r="L899" s="752">
        <v>350.77</v>
      </c>
      <c r="M899" s="752">
        <v>2</v>
      </c>
      <c r="N899" s="753">
        <v>701.54</v>
      </c>
    </row>
    <row r="900" spans="1:14" ht="14.45" customHeight="1" x14ac:dyDescent="0.2">
      <c r="A900" s="747" t="s">
        <v>592</v>
      </c>
      <c r="B900" s="748" t="s">
        <v>593</v>
      </c>
      <c r="C900" s="749" t="s">
        <v>613</v>
      </c>
      <c r="D900" s="750" t="s">
        <v>614</v>
      </c>
      <c r="E900" s="751">
        <v>50113001</v>
      </c>
      <c r="F900" s="750" t="s">
        <v>628</v>
      </c>
      <c r="G900" s="749" t="s">
        <v>655</v>
      </c>
      <c r="H900" s="749">
        <v>193745</v>
      </c>
      <c r="I900" s="749">
        <v>193745</v>
      </c>
      <c r="J900" s="749" t="s">
        <v>1905</v>
      </c>
      <c r="K900" s="749" t="s">
        <v>1906</v>
      </c>
      <c r="L900" s="752">
        <v>1571.6880000000001</v>
      </c>
      <c r="M900" s="752">
        <v>5</v>
      </c>
      <c r="N900" s="753">
        <v>7858.4400000000005</v>
      </c>
    </row>
    <row r="901" spans="1:14" ht="14.45" customHeight="1" x14ac:dyDescent="0.2">
      <c r="A901" s="747" t="s">
        <v>592</v>
      </c>
      <c r="B901" s="748" t="s">
        <v>593</v>
      </c>
      <c r="C901" s="749" t="s">
        <v>613</v>
      </c>
      <c r="D901" s="750" t="s">
        <v>614</v>
      </c>
      <c r="E901" s="751">
        <v>50113001</v>
      </c>
      <c r="F901" s="750" t="s">
        <v>628</v>
      </c>
      <c r="G901" s="749" t="s">
        <v>594</v>
      </c>
      <c r="H901" s="749">
        <v>126637</v>
      </c>
      <c r="I901" s="749">
        <v>26637</v>
      </c>
      <c r="J901" s="749" t="s">
        <v>1907</v>
      </c>
      <c r="K901" s="749" t="s">
        <v>1908</v>
      </c>
      <c r="L901" s="752">
        <v>1263.56</v>
      </c>
      <c r="M901" s="752">
        <v>2</v>
      </c>
      <c r="N901" s="753">
        <v>2527.12</v>
      </c>
    </row>
    <row r="902" spans="1:14" ht="14.45" customHeight="1" x14ac:dyDescent="0.2">
      <c r="A902" s="747" t="s">
        <v>592</v>
      </c>
      <c r="B902" s="748" t="s">
        <v>593</v>
      </c>
      <c r="C902" s="749" t="s">
        <v>613</v>
      </c>
      <c r="D902" s="750" t="s">
        <v>614</v>
      </c>
      <c r="E902" s="751">
        <v>50113001</v>
      </c>
      <c r="F902" s="750" t="s">
        <v>628</v>
      </c>
      <c r="G902" s="749" t="s">
        <v>629</v>
      </c>
      <c r="H902" s="749">
        <v>159643</v>
      </c>
      <c r="I902" s="749">
        <v>59643</v>
      </c>
      <c r="J902" s="749" t="s">
        <v>949</v>
      </c>
      <c r="K902" s="749" t="s">
        <v>1909</v>
      </c>
      <c r="L902" s="752">
        <v>107.65</v>
      </c>
      <c r="M902" s="752">
        <v>1</v>
      </c>
      <c r="N902" s="753">
        <v>107.65</v>
      </c>
    </row>
    <row r="903" spans="1:14" ht="14.45" customHeight="1" x14ac:dyDescent="0.2">
      <c r="A903" s="747" t="s">
        <v>592</v>
      </c>
      <c r="B903" s="748" t="s">
        <v>593</v>
      </c>
      <c r="C903" s="749" t="s">
        <v>613</v>
      </c>
      <c r="D903" s="750" t="s">
        <v>614</v>
      </c>
      <c r="E903" s="751">
        <v>50113001</v>
      </c>
      <c r="F903" s="750" t="s">
        <v>628</v>
      </c>
      <c r="G903" s="749" t="s">
        <v>629</v>
      </c>
      <c r="H903" s="749">
        <v>229191</v>
      </c>
      <c r="I903" s="749">
        <v>229191</v>
      </c>
      <c r="J903" s="749" t="s">
        <v>951</v>
      </c>
      <c r="K903" s="749" t="s">
        <v>953</v>
      </c>
      <c r="L903" s="752">
        <v>141.30599999999998</v>
      </c>
      <c r="M903" s="752">
        <v>5</v>
      </c>
      <c r="N903" s="753">
        <v>706.53</v>
      </c>
    </row>
    <row r="904" spans="1:14" ht="14.45" customHeight="1" x14ac:dyDescent="0.2">
      <c r="A904" s="747" t="s">
        <v>592</v>
      </c>
      <c r="B904" s="748" t="s">
        <v>593</v>
      </c>
      <c r="C904" s="749" t="s">
        <v>613</v>
      </c>
      <c r="D904" s="750" t="s">
        <v>614</v>
      </c>
      <c r="E904" s="751">
        <v>50113001</v>
      </c>
      <c r="F904" s="750" t="s">
        <v>628</v>
      </c>
      <c r="G904" s="749" t="s">
        <v>629</v>
      </c>
      <c r="H904" s="749">
        <v>184231</v>
      </c>
      <c r="I904" s="749">
        <v>84231</v>
      </c>
      <c r="J904" s="749" t="s">
        <v>954</v>
      </c>
      <c r="K904" s="749" t="s">
        <v>955</v>
      </c>
      <c r="L904" s="752">
        <v>373.29596784073675</v>
      </c>
      <c r="M904" s="752">
        <v>1.7037262000000002</v>
      </c>
      <c r="N904" s="753">
        <v>635.99412076462067</v>
      </c>
    </row>
    <row r="905" spans="1:14" ht="14.45" customHeight="1" x14ac:dyDescent="0.2">
      <c r="A905" s="747" t="s">
        <v>592</v>
      </c>
      <c r="B905" s="748" t="s">
        <v>593</v>
      </c>
      <c r="C905" s="749" t="s">
        <v>613</v>
      </c>
      <c r="D905" s="750" t="s">
        <v>614</v>
      </c>
      <c r="E905" s="751">
        <v>50113001</v>
      </c>
      <c r="F905" s="750" t="s">
        <v>628</v>
      </c>
      <c r="G905" s="749" t="s">
        <v>629</v>
      </c>
      <c r="H905" s="749">
        <v>184229</v>
      </c>
      <c r="I905" s="749">
        <v>84229</v>
      </c>
      <c r="J905" s="749" t="s">
        <v>1910</v>
      </c>
      <c r="K905" s="749" t="s">
        <v>1911</v>
      </c>
      <c r="L905" s="752">
        <v>887.27216445195063</v>
      </c>
      <c r="M905" s="752">
        <v>0.41548619999999997</v>
      </c>
      <c r="N905" s="753">
        <v>368.64933997391603</v>
      </c>
    </row>
    <row r="906" spans="1:14" ht="14.45" customHeight="1" x14ac:dyDescent="0.2">
      <c r="A906" s="747" t="s">
        <v>592</v>
      </c>
      <c r="B906" s="748" t="s">
        <v>593</v>
      </c>
      <c r="C906" s="749" t="s">
        <v>613</v>
      </c>
      <c r="D906" s="750" t="s">
        <v>614</v>
      </c>
      <c r="E906" s="751">
        <v>50113001</v>
      </c>
      <c r="F906" s="750" t="s">
        <v>628</v>
      </c>
      <c r="G906" s="749" t="s">
        <v>629</v>
      </c>
      <c r="H906" s="749">
        <v>184230</v>
      </c>
      <c r="I906" s="749">
        <v>84230</v>
      </c>
      <c r="J906" s="749" t="s">
        <v>1912</v>
      </c>
      <c r="K906" s="749" t="s">
        <v>1913</v>
      </c>
      <c r="L906" s="752">
        <v>196.06388772003947</v>
      </c>
      <c r="M906" s="752">
        <v>3</v>
      </c>
      <c r="N906" s="753">
        <v>588.19166316011842</v>
      </c>
    </row>
    <row r="907" spans="1:14" ht="14.45" customHeight="1" x14ac:dyDescent="0.2">
      <c r="A907" s="747" t="s">
        <v>592</v>
      </c>
      <c r="B907" s="748" t="s">
        <v>593</v>
      </c>
      <c r="C907" s="749" t="s">
        <v>613</v>
      </c>
      <c r="D907" s="750" t="s">
        <v>614</v>
      </c>
      <c r="E907" s="751">
        <v>50113001</v>
      </c>
      <c r="F907" s="750" t="s">
        <v>628</v>
      </c>
      <c r="G907" s="749" t="s">
        <v>629</v>
      </c>
      <c r="H907" s="749">
        <v>197026</v>
      </c>
      <c r="I907" s="749">
        <v>97026</v>
      </c>
      <c r="J907" s="749" t="s">
        <v>956</v>
      </c>
      <c r="K907" s="749" t="s">
        <v>897</v>
      </c>
      <c r="L907" s="752">
        <v>45.110000000000007</v>
      </c>
      <c r="M907" s="752">
        <v>1</v>
      </c>
      <c r="N907" s="753">
        <v>45.110000000000007</v>
      </c>
    </row>
    <row r="908" spans="1:14" ht="14.45" customHeight="1" x14ac:dyDescent="0.2">
      <c r="A908" s="747" t="s">
        <v>592</v>
      </c>
      <c r="B908" s="748" t="s">
        <v>593</v>
      </c>
      <c r="C908" s="749" t="s">
        <v>613</v>
      </c>
      <c r="D908" s="750" t="s">
        <v>614</v>
      </c>
      <c r="E908" s="751">
        <v>50113001</v>
      </c>
      <c r="F908" s="750" t="s">
        <v>628</v>
      </c>
      <c r="G908" s="749" t="s">
        <v>629</v>
      </c>
      <c r="H908" s="749">
        <v>199680</v>
      </c>
      <c r="I908" s="749">
        <v>199680</v>
      </c>
      <c r="J908" s="749" t="s">
        <v>963</v>
      </c>
      <c r="K908" s="749" t="s">
        <v>964</v>
      </c>
      <c r="L908" s="752">
        <v>359.35999999999996</v>
      </c>
      <c r="M908" s="752">
        <v>3</v>
      </c>
      <c r="N908" s="753">
        <v>1078.08</v>
      </c>
    </row>
    <row r="909" spans="1:14" ht="14.45" customHeight="1" x14ac:dyDescent="0.2">
      <c r="A909" s="747" t="s">
        <v>592</v>
      </c>
      <c r="B909" s="748" t="s">
        <v>593</v>
      </c>
      <c r="C909" s="749" t="s">
        <v>613</v>
      </c>
      <c r="D909" s="750" t="s">
        <v>614</v>
      </c>
      <c r="E909" s="751">
        <v>50113001</v>
      </c>
      <c r="F909" s="750" t="s">
        <v>628</v>
      </c>
      <c r="G909" s="749" t="s">
        <v>629</v>
      </c>
      <c r="H909" s="749">
        <v>187076</v>
      </c>
      <c r="I909" s="749">
        <v>87076</v>
      </c>
      <c r="J909" s="749" t="s">
        <v>965</v>
      </c>
      <c r="K909" s="749" t="s">
        <v>967</v>
      </c>
      <c r="L909" s="752">
        <v>133.27105263157895</v>
      </c>
      <c r="M909" s="752">
        <v>38</v>
      </c>
      <c r="N909" s="753">
        <v>5064.3</v>
      </c>
    </row>
    <row r="910" spans="1:14" ht="14.45" customHeight="1" x14ac:dyDescent="0.2">
      <c r="A910" s="747" t="s">
        <v>592</v>
      </c>
      <c r="B910" s="748" t="s">
        <v>593</v>
      </c>
      <c r="C910" s="749" t="s">
        <v>613</v>
      </c>
      <c r="D910" s="750" t="s">
        <v>614</v>
      </c>
      <c r="E910" s="751">
        <v>50113001</v>
      </c>
      <c r="F910" s="750" t="s">
        <v>628</v>
      </c>
      <c r="G910" s="749" t="s">
        <v>629</v>
      </c>
      <c r="H910" s="749">
        <v>846413</v>
      </c>
      <c r="I910" s="749">
        <v>57585</v>
      </c>
      <c r="J910" s="749" t="s">
        <v>970</v>
      </c>
      <c r="K910" s="749" t="s">
        <v>971</v>
      </c>
      <c r="L910" s="752">
        <v>133.26222222222225</v>
      </c>
      <c r="M910" s="752">
        <v>9</v>
      </c>
      <c r="N910" s="753">
        <v>1199.3600000000001</v>
      </c>
    </row>
    <row r="911" spans="1:14" ht="14.45" customHeight="1" x14ac:dyDescent="0.2">
      <c r="A911" s="747" t="s">
        <v>592</v>
      </c>
      <c r="B911" s="748" t="s">
        <v>593</v>
      </c>
      <c r="C911" s="749" t="s">
        <v>613</v>
      </c>
      <c r="D911" s="750" t="s">
        <v>614</v>
      </c>
      <c r="E911" s="751">
        <v>50113001</v>
      </c>
      <c r="F911" s="750" t="s">
        <v>628</v>
      </c>
      <c r="G911" s="749" t="s">
        <v>629</v>
      </c>
      <c r="H911" s="749">
        <v>500618</v>
      </c>
      <c r="I911" s="749">
        <v>125753</v>
      </c>
      <c r="J911" s="749" t="s">
        <v>1914</v>
      </c>
      <c r="K911" s="749" t="s">
        <v>1915</v>
      </c>
      <c r="L911" s="752">
        <v>300.88999999999993</v>
      </c>
      <c r="M911" s="752">
        <v>2</v>
      </c>
      <c r="N911" s="753">
        <v>601.77999999999986</v>
      </c>
    </row>
    <row r="912" spans="1:14" ht="14.45" customHeight="1" x14ac:dyDescent="0.2">
      <c r="A912" s="747" t="s">
        <v>592</v>
      </c>
      <c r="B912" s="748" t="s">
        <v>593</v>
      </c>
      <c r="C912" s="749" t="s">
        <v>613</v>
      </c>
      <c r="D912" s="750" t="s">
        <v>614</v>
      </c>
      <c r="E912" s="751">
        <v>50113001</v>
      </c>
      <c r="F912" s="750" t="s">
        <v>628</v>
      </c>
      <c r="G912" s="749" t="s">
        <v>629</v>
      </c>
      <c r="H912" s="749">
        <v>848560</v>
      </c>
      <c r="I912" s="749">
        <v>125752</v>
      </c>
      <c r="J912" s="749" t="s">
        <v>974</v>
      </c>
      <c r="K912" s="749" t="s">
        <v>975</v>
      </c>
      <c r="L912" s="752">
        <v>223.26</v>
      </c>
      <c r="M912" s="752">
        <v>6</v>
      </c>
      <c r="N912" s="753">
        <v>1339.56</v>
      </c>
    </row>
    <row r="913" spans="1:14" ht="14.45" customHeight="1" x14ac:dyDescent="0.2">
      <c r="A913" s="747" t="s">
        <v>592</v>
      </c>
      <c r="B913" s="748" t="s">
        <v>593</v>
      </c>
      <c r="C913" s="749" t="s">
        <v>613</v>
      </c>
      <c r="D913" s="750" t="s">
        <v>614</v>
      </c>
      <c r="E913" s="751">
        <v>50113001</v>
      </c>
      <c r="F913" s="750" t="s">
        <v>628</v>
      </c>
      <c r="G913" s="749" t="s">
        <v>655</v>
      </c>
      <c r="H913" s="749">
        <v>112671</v>
      </c>
      <c r="I913" s="749">
        <v>12671</v>
      </c>
      <c r="J913" s="749" t="s">
        <v>976</v>
      </c>
      <c r="K913" s="749" t="s">
        <v>979</v>
      </c>
      <c r="L913" s="752">
        <v>324.49987459570428</v>
      </c>
      <c r="M913" s="752">
        <v>39.159448099999999</v>
      </c>
      <c r="N913" s="753">
        <v>12707.23599768699</v>
      </c>
    </row>
    <row r="914" spans="1:14" ht="14.45" customHeight="1" x14ac:dyDescent="0.2">
      <c r="A914" s="747" t="s">
        <v>592</v>
      </c>
      <c r="B914" s="748" t="s">
        <v>593</v>
      </c>
      <c r="C914" s="749" t="s">
        <v>613</v>
      </c>
      <c r="D914" s="750" t="s">
        <v>614</v>
      </c>
      <c r="E914" s="751">
        <v>50113001</v>
      </c>
      <c r="F914" s="750" t="s">
        <v>628</v>
      </c>
      <c r="G914" s="749" t="s">
        <v>655</v>
      </c>
      <c r="H914" s="749">
        <v>112669</v>
      </c>
      <c r="I914" s="749">
        <v>12669</v>
      </c>
      <c r="J914" s="749" t="s">
        <v>976</v>
      </c>
      <c r="K914" s="749" t="s">
        <v>978</v>
      </c>
      <c r="L914" s="752">
        <v>104.50015212094436</v>
      </c>
      <c r="M914" s="752">
        <v>38.349124199999991</v>
      </c>
      <c r="N914" s="753">
        <v>4007.4893126049878</v>
      </c>
    </row>
    <row r="915" spans="1:14" ht="14.45" customHeight="1" x14ac:dyDescent="0.2">
      <c r="A915" s="747" t="s">
        <v>592</v>
      </c>
      <c r="B915" s="748" t="s">
        <v>593</v>
      </c>
      <c r="C915" s="749" t="s">
        <v>613</v>
      </c>
      <c r="D915" s="750" t="s">
        <v>614</v>
      </c>
      <c r="E915" s="751">
        <v>50113001</v>
      </c>
      <c r="F915" s="750" t="s">
        <v>628</v>
      </c>
      <c r="G915" s="749" t="s">
        <v>655</v>
      </c>
      <c r="H915" s="749">
        <v>12670</v>
      </c>
      <c r="I915" s="749">
        <v>12670</v>
      </c>
      <c r="J915" s="749" t="s">
        <v>976</v>
      </c>
      <c r="K915" s="749" t="s">
        <v>977</v>
      </c>
      <c r="L915" s="752">
        <v>158.39985930534107</v>
      </c>
      <c r="M915" s="752">
        <v>87.776833100000019</v>
      </c>
      <c r="N915" s="753">
        <v>13903.838013308408</v>
      </c>
    </row>
    <row r="916" spans="1:14" ht="14.45" customHeight="1" x14ac:dyDescent="0.2">
      <c r="A916" s="747" t="s">
        <v>592</v>
      </c>
      <c r="B916" s="748" t="s">
        <v>593</v>
      </c>
      <c r="C916" s="749" t="s">
        <v>613</v>
      </c>
      <c r="D916" s="750" t="s">
        <v>614</v>
      </c>
      <c r="E916" s="751">
        <v>50113001</v>
      </c>
      <c r="F916" s="750" t="s">
        <v>628</v>
      </c>
      <c r="G916" s="749" t="s">
        <v>629</v>
      </c>
      <c r="H916" s="749">
        <v>225512</v>
      </c>
      <c r="I916" s="749">
        <v>225512</v>
      </c>
      <c r="J916" s="749" t="s">
        <v>1916</v>
      </c>
      <c r="K916" s="749" t="s">
        <v>1917</v>
      </c>
      <c r="L916" s="752">
        <v>88.79</v>
      </c>
      <c r="M916" s="752">
        <v>1</v>
      </c>
      <c r="N916" s="753">
        <v>88.79</v>
      </c>
    </row>
    <row r="917" spans="1:14" ht="14.45" customHeight="1" x14ac:dyDescent="0.2">
      <c r="A917" s="747" t="s">
        <v>592</v>
      </c>
      <c r="B917" s="748" t="s">
        <v>593</v>
      </c>
      <c r="C917" s="749" t="s">
        <v>613</v>
      </c>
      <c r="D917" s="750" t="s">
        <v>614</v>
      </c>
      <c r="E917" s="751">
        <v>50113001</v>
      </c>
      <c r="F917" s="750" t="s">
        <v>628</v>
      </c>
      <c r="G917" s="749" t="s">
        <v>655</v>
      </c>
      <c r="H917" s="749">
        <v>147458</v>
      </c>
      <c r="I917" s="749">
        <v>147458</v>
      </c>
      <c r="J917" s="749" t="s">
        <v>1918</v>
      </c>
      <c r="K917" s="749" t="s">
        <v>1919</v>
      </c>
      <c r="L917" s="752">
        <v>99.343333333333362</v>
      </c>
      <c r="M917" s="752">
        <v>3</v>
      </c>
      <c r="N917" s="753">
        <v>298.03000000000009</v>
      </c>
    </row>
    <row r="918" spans="1:14" ht="14.45" customHeight="1" x14ac:dyDescent="0.2">
      <c r="A918" s="747" t="s">
        <v>592</v>
      </c>
      <c r="B918" s="748" t="s">
        <v>593</v>
      </c>
      <c r="C918" s="749" t="s">
        <v>613</v>
      </c>
      <c r="D918" s="750" t="s">
        <v>614</v>
      </c>
      <c r="E918" s="751">
        <v>50113001</v>
      </c>
      <c r="F918" s="750" t="s">
        <v>628</v>
      </c>
      <c r="G918" s="749" t="s">
        <v>655</v>
      </c>
      <c r="H918" s="749">
        <v>169189</v>
      </c>
      <c r="I918" s="749">
        <v>69189</v>
      </c>
      <c r="J918" s="749" t="s">
        <v>980</v>
      </c>
      <c r="K918" s="749" t="s">
        <v>981</v>
      </c>
      <c r="L918" s="752">
        <v>61.15</v>
      </c>
      <c r="M918" s="752">
        <v>3</v>
      </c>
      <c r="N918" s="753">
        <v>183.45</v>
      </c>
    </row>
    <row r="919" spans="1:14" ht="14.45" customHeight="1" x14ac:dyDescent="0.2">
      <c r="A919" s="747" t="s">
        <v>592</v>
      </c>
      <c r="B919" s="748" t="s">
        <v>593</v>
      </c>
      <c r="C919" s="749" t="s">
        <v>613</v>
      </c>
      <c r="D919" s="750" t="s">
        <v>614</v>
      </c>
      <c r="E919" s="751">
        <v>50113001</v>
      </c>
      <c r="F919" s="750" t="s">
        <v>628</v>
      </c>
      <c r="G919" s="749" t="s">
        <v>655</v>
      </c>
      <c r="H919" s="749">
        <v>146692</v>
      </c>
      <c r="I919" s="749">
        <v>46692</v>
      </c>
      <c r="J919" s="749" t="s">
        <v>1920</v>
      </c>
      <c r="K919" s="749" t="s">
        <v>1921</v>
      </c>
      <c r="L919" s="752">
        <v>77.75</v>
      </c>
      <c r="M919" s="752">
        <v>1</v>
      </c>
      <c r="N919" s="753">
        <v>77.75</v>
      </c>
    </row>
    <row r="920" spans="1:14" ht="14.45" customHeight="1" x14ac:dyDescent="0.2">
      <c r="A920" s="747" t="s">
        <v>592</v>
      </c>
      <c r="B920" s="748" t="s">
        <v>593</v>
      </c>
      <c r="C920" s="749" t="s">
        <v>613</v>
      </c>
      <c r="D920" s="750" t="s">
        <v>614</v>
      </c>
      <c r="E920" s="751">
        <v>50113001</v>
      </c>
      <c r="F920" s="750" t="s">
        <v>628</v>
      </c>
      <c r="G920" s="749" t="s">
        <v>629</v>
      </c>
      <c r="H920" s="749">
        <v>142613</v>
      </c>
      <c r="I920" s="749">
        <v>42613</v>
      </c>
      <c r="J920" s="749" t="s">
        <v>982</v>
      </c>
      <c r="K920" s="749" t="s">
        <v>983</v>
      </c>
      <c r="L920" s="752">
        <v>134.55714285714285</v>
      </c>
      <c r="M920" s="752">
        <v>7</v>
      </c>
      <c r="N920" s="753">
        <v>941.9</v>
      </c>
    </row>
    <row r="921" spans="1:14" ht="14.45" customHeight="1" x14ac:dyDescent="0.2">
      <c r="A921" s="747" t="s">
        <v>592</v>
      </c>
      <c r="B921" s="748" t="s">
        <v>593</v>
      </c>
      <c r="C921" s="749" t="s">
        <v>613</v>
      </c>
      <c r="D921" s="750" t="s">
        <v>614</v>
      </c>
      <c r="E921" s="751">
        <v>50113001</v>
      </c>
      <c r="F921" s="750" t="s">
        <v>628</v>
      </c>
      <c r="G921" s="749" t="s">
        <v>629</v>
      </c>
      <c r="H921" s="749">
        <v>149990</v>
      </c>
      <c r="I921" s="749">
        <v>49990</v>
      </c>
      <c r="J921" s="749" t="s">
        <v>982</v>
      </c>
      <c r="K921" s="749" t="s">
        <v>984</v>
      </c>
      <c r="L921" s="752">
        <v>121.77</v>
      </c>
      <c r="M921" s="752">
        <v>22</v>
      </c>
      <c r="N921" s="753">
        <v>2678.94</v>
      </c>
    </row>
    <row r="922" spans="1:14" ht="14.45" customHeight="1" x14ac:dyDescent="0.2">
      <c r="A922" s="747" t="s">
        <v>592</v>
      </c>
      <c r="B922" s="748" t="s">
        <v>593</v>
      </c>
      <c r="C922" s="749" t="s">
        <v>613</v>
      </c>
      <c r="D922" s="750" t="s">
        <v>614</v>
      </c>
      <c r="E922" s="751">
        <v>50113001</v>
      </c>
      <c r="F922" s="750" t="s">
        <v>628</v>
      </c>
      <c r="G922" s="749" t="s">
        <v>629</v>
      </c>
      <c r="H922" s="749">
        <v>214595</v>
      </c>
      <c r="I922" s="749">
        <v>214595</v>
      </c>
      <c r="J922" s="749" t="s">
        <v>987</v>
      </c>
      <c r="K922" s="749" t="s">
        <v>988</v>
      </c>
      <c r="L922" s="752">
        <v>125.62333333333335</v>
      </c>
      <c r="M922" s="752">
        <v>9</v>
      </c>
      <c r="N922" s="753">
        <v>1130.6100000000001</v>
      </c>
    </row>
    <row r="923" spans="1:14" ht="14.45" customHeight="1" x14ac:dyDescent="0.2">
      <c r="A923" s="747" t="s">
        <v>592</v>
      </c>
      <c r="B923" s="748" t="s">
        <v>593</v>
      </c>
      <c r="C923" s="749" t="s">
        <v>613</v>
      </c>
      <c r="D923" s="750" t="s">
        <v>614</v>
      </c>
      <c r="E923" s="751">
        <v>50113001</v>
      </c>
      <c r="F923" s="750" t="s">
        <v>628</v>
      </c>
      <c r="G923" s="749" t="s">
        <v>629</v>
      </c>
      <c r="H923" s="749">
        <v>214596</v>
      </c>
      <c r="I923" s="749">
        <v>214596</v>
      </c>
      <c r="J923" s="749" t="s">
        <v>989</v>
      </c>
      <c r="K923" s="749" t="s">
        <v>990</v>
      </c>
      <c r="L923" s="752">
        <v>86.295000000000002</v>
      </c>
      <c r="M923" s="752">
        <v>16</v>
      </c>
      <c r="N923" s="753">
        <v>1380.72</v>
      </c>
    </row>
    <row r="924" spans="1:14" ht="14.45" customHeight="1" x14ac:dyDescent="0.2">
      <c r="A924" s="747" t="s">
        <v>592</v>
      </c>
      <c r="B924" s="748" t="s">
        <v>593</v>
      </c>
      <c r="C924" s="749" t="s">
        <v>613</v>
      </c>
      <c r="D924" s="750" t="s">
        <v>614</v>
      </c>
      <c r="E924" s="751">
        <v>50113001</v>
      </c>
      <c r="F924" s="750" t="s">
        <v>628</v>
      </c>
      <c r="G924" s="749" t="s">
        <v>629</v>
      </c>
      <c r="H924" s="749">
        <v>196194</v>
      </c>
      <c r="I924" s="749">
        <v>96194</v>
      </c>
      <c r="J924" s="749" t="s">
        <v>1922</v>
      </c>
      <c r="K924" s="749" t="s">
        <v>1923</v>
      </c>
      <c r="L924" s="752">
        <v>56.199999999999996</v>
      </c>
      <c r="M924" s="752">
        <v>1</v>
      </c>
      <c r="N924" s="753">
        <v>56.199999999999996</v>
      </c>
    </row>
    <row r="925" spans="1:14" ht="14.45" customHeight="1" x14ac:dyDescent="0.2">
      <c r="A925" s="747" t="s">
        <v>592</v>
      </c>
      <c r="B925" s="748" t="s">
        <v>593</v>
      </c>
      <c r="C925" s="749" t="s">
        <v>613</v>
      </c>
      <c r="D925" s="750" t="s">
        <v>614</v>
      </c>
      <c r="E925" s="751">
        <v>50113001</v>
      </c>
      <c r="F925" s="750" t="s">
        <v>628</v>
      </c>
      <c r="G925" s="749" t="s">
        <v>629</v>
      </c>
      <c r="H925" s="749">
        <v>196193</v>
      </c>
      <c r="I925" s="749">
        <v>96193</v>
      </c>
      <c r="J925" s="749" t="s">
        <v>1924</v>
      </c>
      <c r="K925" s="749" t="s">
        <v>1925</v>
      </c>
      <c r="L925" s="752">
        <v>39.270000000000003</v>
      </c>
      <c r="M925" s="752">
        <v>1</v>
      </c>
      <c r="N925" s="753">
        <v>39.270000000000003</v>
      </c>
    </row>
    <row r="926" spans="1:14" ht="14.45" customHeight="1" x14ac:dyDescent="0.2">
      <c r="A926" s="747" t="s">
        <v>592</v>
      </c>
      <c r="B926" s="748" t="s">
        <v>593</v>
      </c>
      <c r="C926" s="749" t="s">
        <v>613</v>
      </c>
      <c r="D926" s="750" t="s">
        <v>614</v>
      </c>
      <c r="E926" s="751">
        <v>50113001</v>
      </c>
      <c r="F926" s="750" t="s">
        <v>628</v>
      </c>
      <c r="G926" s="749" t="s">
        <v>629</v>
      </c>
      <c r="H926" s="749">
        <v>159596</v>
      </c>
      <c r="I926" s="749">
        <v>59596</v>
      </c>
      <c r="J926" s="749" t="s">
        <v>1926</v>
      </c>
      <c r="K926" s="749" t="s">
        <v>1927</v>
      </c>
      <c r="L926" s="752">
        <v>121.91</v>
      </c>
      <c r="M926" s="752">
        <v>1</v>
      </c>
      <c r="N926" s="753">
        <v>121.91</v>
      </c>
    </row>
    <row r="927" spans="1:14" ht="14.45" customHeight="1" x14ac:dyDescent="0.2">
      <c r="A927" s="747" t="s">
        <v>592</v>
      </c>
      <c r="B927" s="748" t="s">
        <v>593</v>
      </c>
      <c r="C927" s="749" t="s">
        <v>613</v>
      </c>
      <c r="D927" s="750" t="s">
        <v>614</v>
      </c>
      <c r="E927" s="751">
        <v>50113001</v>
      </c>
      <c r="F927" s="750" t="s">
        <v>628</v>
      </c>
      <c r="G927" s="749" t="s">
        <v>629</v>
      </c>
      <c r="H927" s="749">
        <v>202364</v>
      </c>
      <c r="I927" s="749">
        <v>202364</v>
      </c>
      <c r="J927" s="749" t="s">
        <v>1928</v>
      </c>
      <c r="K927" s="749" t="s">
        <v>1929</v>
      </c>
      <c r="L927" s="752">
        <v>60.47</v>
      </c>
      <c r="M927" s="752">
        <v>1</v>
      </c>
      <c r="N927" s="753">
        <v>60.47</v>
      </c>
    </row>
    <row r="928" spans="1:14" ht="14.45" customHeight="1" x14ac:dyDescent="0.2">
      <c r="A928" s="747" t="s">
        <v>592</v>
      </c>
      <c r="B928" s="748" t="s">
        <v>593</v>
      </c>
      <c r="C928" s="749" t="s">
        <v>613</v>
      </c>
      <c r="D928" s="750" t="s">
        <v>614</v>
      </c>
      <c r="E928" s="751">
        <v>50113001</v>
      </c>
      <c r="F928" s="750" t="s">
        <v>628</v>
      </c>
      <c r="G928" s="749" t="s">
        <v>655</v>
      </c>
      <c r="H928" s="749">
        <v>848610</v>
      </c>
      <c r="I928" s="749">
        <v>122572</v>
      </c>
      <c r="J928" s="749" t="s">
        <v>996</v>
      </c>
      <c r="K928" s="749" t="s">
        <v>997</v>
      </c>
      <c r="L928" s="752">
        <v>1610.5299999999997</v>
      </c>
      <c r="M928" s="752">
        <v>11</v>
      </c>
      <c r="N928" s="753">
        <v>17715.829999999998</v>
      </c>
    </row>
    <row r="929" spans="1:14" ht="14.45" customHeight="1" x14ac:dyDescent="0.2">
      <c r="A929" s="747" t="s">
        <v>592</v>
      </c>
      <c r="B929" s="748" t="s">
        <v>593</v>
      </c>
      <c r="C929" s="749" t="s">
        <v>613</v>
      </c>
      <c r="D929" s="750" t="s">
        <v>614</v>
      </c>
      <c r="E929" s="751">
        <v>50113001</v>
      </c>
      <c r="F929" s="750" t="s">
        <v>628</v>
      </c>
      <c r="G929" s="749" t="s">
        <v>655</v>
      </c>
      <c r="H929" s="749">
        <v>848697</v>
      </c>
      <c r="I929" s="749">
        <v>122593</v>
      </c>
      <c r="J929" s="749" t="s">
        <v>998</v>
      </c>
      <c r="K929" s="749" t="s">
        <v>999</v>
      </c>
      <c r="L929" s="752">
        <v>368.71391304347827</v>
      </c>
      <c r="M929" s="752">
        <v>23</v>
      </c>
      <c r="N929" s="753">
        <v>8480.42</v>
      </c>
    </row>
    <row r="930" spans="1:14" ht="14.45" customHeight="1" x14ac:dyDescent="0.2">
      <c r="A930" s="747" t="s">
        <v>592</v>
      </c>
      <c r="B930" s="748" t="s">
        <v>593</v>
      </c>
      <c r="C930" s="749" t="s">
        <v>613</v>
      </c>
      <c r="D930" s="750" t="s">
        <v>614</v>
      </c>
      <c r="E930" s="751">
        <v>50113001</v>
      </c>
      <c r="F930" s="750" t="s">
        <v>628</v>
      </c>
      <c r="G930" s="749" t="s">
        <v>655</v>
      </c>
      <c r="H930" s="749">
        <v>848612</v>
      </c>
      <c r="I930" s="749">
        <v>122600</v>
      </c>
      <c r="J930" s="749" t="s">
        <v>1000</v>
      </c>
      <c r="K930" s="749" t="s">
        <v>1001</v>
      </c>
      <c r="L930" s="752">
        <v>774.21315789473692</v>
      </c>
      <c r="M930" s="752">
        <v>19</v>
      </c>
      <c r="N930" s="753">
        <v>14710.050000000001</v>
      </c>
    </row>
    <row r="931" spans="1:14" ht="14.45" customHeight="1" x14ac:dyDescent="0.2">
      <c r="A931" s="747" t="s">
        <v>592</v>
      </c>
      <c r="B931" s="748" t="s">
        <v>593</v>
      </c>
      <c r="C931" s="749" t="s">
        <v>613</v>
      </c>
      <c r="D931" s="750" t="s">
        <v>614</v>
      </c>
      <c r="E931" s="751">
        <v>50113001</v>
      </c>
      <c r="F931" s="750" t="s">
        <v>628</v>
      </c>
      <c r="G931" s="749" t="s">
        <v>655</v>
      </c>
      <c r="H931" s="749">
        <v>848611</v>
      </c>
      <c r="I931" s="749">
        <v>122580</v>
      </c>
      <c r="J931" s="749" t="s">
        <v>1002</v>
      </c>
      <c r="K931" s="749" t="s">
        <v>1003</v>
      </c>
      <c r="L931" s="752">
        <v>1187.6299999999999</v>
      </c>
      <c r="M931" s="752">
        <v>15</v>
      </c>
      <c r="N931" s="753">
        <v>17814.449999999997</v>
      </c>
    </row>
    <row r="932" spans="1:14" ht="14.45" customHeight="1" x14ac:dyDescent="0.2">
      <c r="A932" s="747" t="s">
        <v>592</v>
      </c>
      <c r="B932" s="748" t="s">
        <v>593</v>
      </c>
      <c r="C932" s="749" t="s">
        <v>613</v>
      </c>
      <c r="D932" s="750" t="s">
        <v>614</v>
      </c>
      <c r="E932" s="751">
        <v>50113001</v>
      </c>
      <c r="F932" s="750" t="s">
        <v>628</v>
      </c>
      <c r="G932" s="749" t="s">
        <v>594</v>
      </c>
      <c r="H932" s="749">
        <v>115777</v>
      </c>
      <c r="I932" s="749">
        <v>115777</v>
      </c>
      <c r="J932" s="749" t="s">
        <v>1004</v>
      </c>
      <c r="K932" s="749" t="s">
        <v>594</v>
      </c>
      <c r="L932" s="752">
        <v>148.1</v>
      </c>
      <c r="M932" s="752">
        <v>15</v>
      </c>
      <c r="N932" s="753">
        <v>2221.5</v>
      </c>
    </row>
    <row r="933" spans="1:14" ht="14.45" customHeight="1" x14ac:dyDescent="0.2">
      <c r="A933" s="747" t="s">
        <v>592</v>
      </c>
      <c r="B933" s="748" t="s">
        <v>593</v>
      </c>
      <c r="C933" s="749" t="s">
        <v>613</v>
      </c>
      <c r="D933" s="750" t="s">
        <v>614</v>
      </c>
      <c r="E933" s="751">
        <v>50113001</v>
      </c>
      <c r="F933" s="750" t="s">
        <v>628</v>
      </c>
      <c r="G933" s="749" t="s">
        <v>655</v>
      </c>
      <c r="H933" s="749">
        <v>153639</v>
      </c>
      <c r="I933" s="749">
        <v>53639</v>
      </c>
      <c r="J933" s="749" t="s">
        <v>1005</v>
      </c>
      <c r="K933" s="749" t="s">
        <v>1006</v>
      </c>
      <c r="L933" s="752">
        <v>80.189999999999984</v>
      </c>
      <c r="M933" s="752">
        <v>2</v>
      </c>
      <c r="N933" s="753">
        <v>160.37999999999997</v>
      </c>
    </row>
    <row r="934" spans="1:14" ht="14.45" customHeight="1" x14ac:dyDescent="0.2">
      <c r="A934" s="747" t="s">
        <v>592</v>
      </c>
      <c r="B934" s="748" t="s">
        <v>593</v>
      </c>
      <c r="C934" s="749" t="s">
        <v>613</v>
      </c>
      <c r="D934" s="750" t="s">
        <v>614</v>
      </c>
      <c r="E934" s="751">
        <v>50113001</v>
      </c>
      <c r="F934" s="750" t="s">
        <v>628</v>
      </c>
      <c r="G934" s="749" t="s">
        <v>629</v>
      </c>
      <c r="H934" s="749">
        <v>229132</v>
      </c>
      <c r="I934" s="749">
        <v>229132</v>
      </c>
      <c r="J934" s="749" t="s">
        <v>1007</v>
      </c>
      <c r="K934" s="749" t="s">
        <v>1008</v>
      </c>
      <c r="L934" s="752">
        <v>88.591764705882383</v>
      </c>
      <c r="M934" s="752">
        <v>34</v>
      </c>
      <c r="N934" s="753">
        <v>3012.1200000000008</v>
      </c>
    </row>
    <row r="935" spans="1:14" ht="14.45" customHeight="1" x14ac:dyDescent="0.2">
      <c r="A935" s="747" t="s">
        <v>592</v>
      </c>
      <c r="B935" s="748" t="s">
        <v>593</v>
      </c>
      <c r="C935" s="749" t="s">
        <v>613</v>
      </c>
      <c r="D935" s="750" t="s">
        <v>614</v>
      </c>
      <c r="E935" s="751">
        <v>50113001</v>
      </c>
      <c r="F935" s="750" t="s">
        <v>628</v>
      </c>
      <c r="G935" s="749" t="s">
        <v>629</v>
      </c>
      <c r="H935" s="749">
        <v>201703</v>
      </c>
      <c r="I935" s="749">
        <v>201703</v>
      </c>
      <c r="J935" s="749" t="s">
        <v>1930</v>
      </c>
      <c r="K935" s="749" t="s">
        <v>1931</v>
      </c>
      <c r="L935" s="752">
        <v>49.36</v>
      </c>
      <c r="M935" s="752">
        <v>2</v>
      </c>
      <c r="N935" s="753">
        <v>98.72</v>
      </c>
    </row>
    <row r="936" spans="1:14" ht="14.45" customHeight="1" x14ac:dyDescent="0.2">
      <c r="A936" s="747" t="s">
        <v>592</v>
      </c>
      <c r="B936" s="748" t="s">
        <v>593</v>
      </c>
      <c r="C936" s="749" t="s">
        <v>613</v>
      </c>
      <c r="D936" s="750" t="s">
        <v>614</v>
      </c>
      <c r="E936" s="751">
        <v>50113001</v>
      </c>
      <c r="F936" s="750" t="s">
        <v>628</v>
      </c>
      <c r="G936" s="749" t="s">
        <v>629</v>
      </c>
      <c r="H936" s="749">
        <v>185266</v>
      </c>
      <c r="I936" s="749">
        <v>185266</v>
      </c>
      <c r="J936" s="749" t="s">
        <v>1932</v>
      </c>
      <c r="K936" s="749" t="s">
        <v>1933</v>
      </c>
      <c r="L936" s="752">
        <v>176.15</v>
      </c>
      <c r="M936" s="752">
        <v>1</v>
      </c>
      <c r="N936" s="753">
        <v>176.15</v>
      </c>
    </row>
    <row r="937" spans="1:14" ht="14.45" customHeight="1" x14ac:dyDescent="0.2">
      <c r="A937" s="747" t="s">
        <v>592</v>
      </c>
      <c r="B937" s="748" t="s">
        <v>593</v>
      </c>
      <c r="C937" s="749" t="s">
        <v>613</v>
      </c>
      <c r="D937" s="750" t="s">
        <v>614</v>
      </c>
      <c r="E937" s="751">
        <v>50113001</v>
      </c>
      <c r="F937" s="750" t="s">
        <v>628</v>
      </c>
      <c r="G937" s="749" t="s">
        <v>629</v>
      </c>
      <c r="H937" s="749">
        <v>989676</v>
      </c>
      <c r="I937" s="749">
        <v>126913</v>
      </c>
      <c r="J937" s="749" t="s">
        <v>1009</v>
      </c>
      <c r="K937" s="749" t="s">
        <v>1010</v>
      </c>
      <c r="L937" s="752">
        <v>154.84713007285845</v>
      </c>
      <c r="M937" s="752">
        <v>405.51914929999913</v>
      </c>
      <c r="N937" s="753">
        <v>62793.476458691868</v>
      </c>
    </row>
    <row r="938" spans="1:14" ht="14.45" customHeight="1" x14ac:dyDescent="0.2">
      <c r="A938" s="747" t="s">
        <v>592</v>
      </c>
      <c r="B938" s="748" t="s">
        <v>593</v>
      </c>
      <c r="C938" s="749" t="s">
        <v>613</v>
      </c>
      <c r="D938" s="750" t="s">
        <v>614</v>
      </c>
      <c r="E938" s="751">
        <v>50113001</v>
      </c>
      <c r="F938" s="750" t="s">
        <v>628</v>
      </c>
      <c r="G938" s="749" t="s">
        <v>655</v>
      </c>
      <c r="H938" s="749">
        <v>149195</v>
      </c>
      <c r="I938" s="749">
        <v>49195</v>
      </c>
      <c r="J938" s="749" t="s">
        <v>1011</v>
      </c>
      <c r="K938" s="749" t="s">
        <v>1013</v>
      </c>
      <c r="L938" s="752">
        <v>225.03</v>
      </c>
      <c r="M938" s="752">
        <v>1</v>
      </c>
      <c r="N938" s="753">
        <v>225.03</v>
      </c>
    </row>
    <row r="939" spans="1:14" ht="14.45" customHeight="1" x14ac:dyDescent="0.2">
      <c r="A939" s="747" t="s">
        <v>592</v>
      </c>
      <c r="B939" s="748" t="s">
        <v>593</v>
      </c>
      <c r="C939" s="749" t="s">
        <v>613</v>
      </c>
      <c r="D939" s="750" t="s">
        <v>614</v>
      </c>
      <c r="E939" s="751">
        <v>50113001</v>
      </c>
      <c r="F939" s="750" t="s">
        <v>628</v>
      </c>
      <c r="G939" s="749" t="s">
        <v>655</v>
      </c>
      <c r="H939" s="749">
        <v>114439</v>
      </c>
      <c r="I939" s="749">
        <v>14439</v>
      </c>
      <c r="J939" s="749" t="s">
        <v>1011</v>
      </c>
      <c r="K939" s="749" t="s">
        <v>1012</v>
      </c>
      <c r="L939" s="752">
        <v>74.495714285714286</v>
      </c>
      <c r="M939" s="752">
        <v>7</v>
      </c>
      <c r="N939" s="753">
        <v>521.47</v>
      </c>
    </row>
    <row r="940" spans="1:14" ht="14.45" customHeight="1" x14ac:dyDescent="0.2">
      <c r="A940" s="747" t="s">
        <v>592</v>
      </c>
      <c r="B940" s="748" t="s">
        <v>593</v>
      </c>
      <c r="C940" s="749" t="s">
        <v>613</v>
      </c>
      <c r="D940" s="750" t="s">
        <v>614</v>
      </c>
      <c r="E940" s="751">
        <v>50113001</v>
      </c>
      <c r="F940" s="750" t="s">
        <v>628</v>
      </c>
      <c r="G940" s="749" t="s">
        <v>629</v>
      </c>
      <c r="H940" s="749">
        <v>152334</v>
      </c>
      <c r="I940" s="749">
        <v>52334</v>
      </c>
      <c r="J940" s="749" t="s">
        <v>1014</v>
      </c>
      <c r="K940" s="749" t="s">
        <v>1015</v>
      </c>
      <c r="L940" s="752">
        <v>198.13336956521741</v>
      </c>
      <c r="M940" s="752">
        <v>92</v>
      </c>
      <c r="N940" s="753">
        <v>18228.27</v>
      </c>
    </row>
    <row r="941" spans="1:14" ht="14.45" customHeight="1" x14ac:dyDescent="0.2">
      <c r="A941" s="747" t="s">
        <v>592</v>
      </c>
      <c r="B941" s="748" t="s">
        <v>593</v>
      </c>
      <c r="C941" s="749" t="s">
        <v>613</v>
      </c>
      <c r="D941" s="750" t="s">
        <v>614</v>
      </c>
      <c r="E941" s="751">
        <v>50113001</v>
      </c>
      <c r="F941" s="750" t="s">
        <v>628</v>
      </c>
      <c r="G941" s="749" t="s">
        <v>629</v>
      </c>
      <c r="H941" s="749">
        <v>158827</v>
      </c>
      <c r="I941" s="749">
        <v>58827</v>
      </c>
      <c r="J941" s="749" t="s">
        <v>1016</v>
      </c>
      <c r="K941" s="749" t="s">
        <v>1017</v>
      </c>
      <c r="L941" s="752">
        <v>162.46999999999997</v>
      </c>
      <c r="M941" s="752">
        <v>3</v>
      </c>
      <c r="N941" s="753">
        <v>487.40999999999991</v>
      </c>
    </row>
    <row r="942" spans="1:14" ht="14.45" customHeight="1" x14ac:dyDescent="0.2">
      <c r="A942" s="747" t="s">
        <v>592</v>
      </c>
      <c r="B942" s="748" t="s">
        <v>593</v>
      </c>
      <c r="C942" s="749" t="s">
        <v>613</v>
      </c>
      <c r="D942" s="750" t="s">
        <v>614</v>
      </c>
      <c r="E942" s="751">
        <v>50113001</v>
      </c>
      <c r="F942" s="750" t="s">
        <v>628</v>
      </c>
      <c r="G942" s="749" t="s">
        <v>655</v>
      </c>
      <c r="H942" s="749">
        <v>213477</v>
      </c>
      <c r="I942" s="749">
        <v>213477</v>
      </c>
      <c r="J942" s="749" t="s">
        <v>1018</v>
      </c>
      <c r="K942" s="749" t="s">
        <v>1019</v>
      </c>
      <c r="L942" s="752">
        <v>3300</v>
      </c>
      <c r="M942" s="752">
        <v>15</v>
      </c>
      <c r="N942" s="753">
        <v>49500</v>
      </c>
    </row>
    <row r="943" spans="1:14" ht="14.45" customHeight="1" x14ac:dyDescent="0.2">
      <c r="A943" s="747" t="s">
        <v>592</v>
      </c>
      <c r="B943" s="748" t="s">
        <v>593</v>
      </c>
      <c r="C943" s="749" t="s">
        <v>613</v>
      </c>
      <c r="D943" s="750" t="s">
        <v>614</v>
      </c>
      <c r="E943" s="751">
        <v>50113001</v>
      </c>
      <c r="F943" s="750" t="s">
        <v>628</v>
      </c>
      <c r="G943" s="749" t="s">
        <v>655</v>
      </c>
      <c r="H943" s="749">
        <v>213485</v>
      </c>
      <c r="I943" s="749">
        <v>213485</v>
      </c>
      <c r="J943" s="749" t="s">
        <v>1020</v>
      </c>
      <c r="K943" s="749" t="s">
        <v>1934</v>
      </c>
      <c r="L943" s="752">
        <v>721.2</v>
      </c>
      <c r="M943" s="752">
        <v>2</v>
      </c>
      <c r="N943" s="753">
        <v>1442.4</v>
      </c>
    </row>
    <row r="944" spans="1:14" ht="14.45" customHeight="1" x14ac:dyDescent="0.2">
      <c r="A944" s="747" t="s">
        <v>592</v>
      </c>
      <c r="B944" s="748" t="s">
        <v>593</v>
      </c>
      <c r="C944" s="749" t="s">
        <v>613</v>
      </c>
      <c r="D944" s="750" t="s">
        <v>614</v>
      </c>
      <c r="E944" s="751">
        <v>50113001</v>
      </c>
      <c r="F944" s="750" t="s">
        <v>628</v>
      </c>
      <c r="G944" s="749" t="s">
        <v>655</v>
      </c>
      <c r="H944" s="749">
        <v>213490</v>
      </c>
      <c r="I944" s="749">
        <v>213490</v>
      </c>
      <c r="J944" s="749" t="s">
        <v>1020</v>
      </c>
      <c r="K944" s="749" t="s">
        <v>1022</v>
      </c>
      <c r="L944" s="752">
        <v>913.65</v>
      </c>
      <c r="M944" s="752">
        <v>3</v>
      </c>
      <c r="N944" s="753">
        <v>2740.95</v>
      </c>
    </row>
    <row r="945" spans="1:14" ht="14.45" customHeight="1" x14ac:dyDescent="0.2">
      <c r="A945" s="747" t="s">
        <v>592</v>
      </c>
      <c r="B945" s="748" t="s">
        <v>593</v>
      </c>
      <c r="C945" s="749" t="s">
        <v>613</v>
      </c>
      <c r="D945" s="750" t="s">
        <v>614</v>
      </c>
      <c r="E945" s="751">
        <v>50113001</v>
      </c>
      <c r="F945" s="750" t="s">
        <v>628</v>
      </c>
      <c r="G945" s="749" t="s">
        <v>655</v>
      </c>
      <c r="H945" s="749">
        <v>213482</v>
      </c>
      <c r="I945" s="749">
        <v>213482</v>
      </c>
      <c r="J945" s="749" t="s">
        <v>1023</v>
      </c>
      <c r="K945" s="749" t="s">
        <v>1024</v>
      </c>
      <c r="L945" s="752">
        <v>1501.02</v>
      </c>
      <c r="M945" s="752">
        <v>4</v>
      </c>
      <c r="N945" s="753">
        <v>6004.08</v>
      </c>
    </row>
    <row r="946" spans="1:14" ht="14.45" customHeight="1" x14ac:dyDescent="0.2">
      <c r="A946" s="747" t="s">
        <v>592</v>
      </c>
      <c r="B946" s="748" t="s">
        <v>593</v>
      </c>
      <c r="C946" s="749" t="s">
        <v>613</v>
      </c>
      <c r="D946" s="750" t="s">
        <v>614</v>
      </c>
      <c r="E946" s="751">
        <v>50113001</v>
      </c>
      <c r="F946" s="750" t="s">
        <v>628</v>
      </c>
      <c r="G946" s="749" t="s">
        <v>655</v>
      </c>
      <c r="H946" s="749">
        <v>213484</v>
      </c>
      <c r="I946" s="749">
        <v>213484</v>
      </c>
      <c r="J946" s="749" t="s">
        <v>1023</v>
      </c>
      <c r="K946" s="749" t="s">
        <v>1022</v>
      </c>
      <c r="L946" s="752">
        <v>1895.77</v>
      </c>
      <c r="M946" s="752">
        <v>4</v>
      </c>
      <c r="N946" s="753">
        <v>7583.08</v>
      </c>
    </row>
    <row r="947" spans="1:14" ht="14.45" customHeight="1" x14ac:dyDescent="0.2">
      <c r="A947" s="747" t="s">
        <v>592</v>
      </c>
      <c r="B947" s="748" t="s">
        <v>593</v>
      </c>
      <c r="C947" s="749" t="s">
        <v>613</v>
      </c>
      <c r="D947" s="750" t="s">
        <v>614</v>
      </c>
      <c r="E947" s="751">
        <v>50113001</v>
      </c>
      <c r="F947" s="750" t="s">
        <v>628</v>
      </c>
      <c r="G947" s="749" t="s">
        <v>655</v>
      </c>
      <c r="H947" s="749">
        <v>213480</v>
      </c>
      <c r="I947" s="749">
        <v>213480</v>
      </c>
      <c r="J947" s="749" t="s">
        <v>1023</v>
      </c>
      <c r="K947" s="749" t="s">
        <v>1021</v>
      </c>
      <c r="L947" s="752">
        <v>1106.26</v>
      </c>
      <c r="M947" s="752">
        <v>11</v>
      </c>
      <c r="N947" s="753">
        <v>12168.86</v>
      </c>
    </row>
    <row r="948" spans="1:14" ht="14.45" customHeight="1" x14ac:dyDescent="0.2">
      <c r="A948" s="747" t="s">
        <v>592</v>
      </c>
      <c r="B948" s="748" t="s">
        <v>593</v>
      </c>
      <c r="C948" s="749" t="s">
        <v>613</v>
      </c>
      <c r="D948" s="750" t="s">
        <v>614</v>
      </c>
      <c r="E948" s="751">
        <v>50113001</v>
      </c>
      <c r="F948" s="750" t="s">
        <v>628</v>
      </c>
      <c r="G948" s="749" t="s">
        <v>594</v>
      </c>
      <c r="H948" s="749">
        <v>213481</v>
      </c>
      <c r="I948" s="749">
        <v>213481</v>
      </c>
      <c r="J948" s="749" t="s">
        <v>1023</v>
      </c>
      <c r="K948" s="749" t="s">
        <v>1935</v>
      </c>
      <c r="L948" s="752">
        <v>272.86</v>
      </c>
      <c r="M948" s="752">
        <v>4</v>
      </c>
      <c r="N948" s="753">
        <v>1091.44</v>
      </c>
    </row>
    <row r="949" spans="1:14" ht="14.45" customHeight="1" x14ac:dyDescent="0.2">
      <c r="A949" s="747" t="s">
        <v>592</v>
      </c>
      <c r="B949" s="748" t="s">
        <v>593</v>
      </c>
      <c r="C949" s="749" t="s">
        <v>613</v>
      </c>
      <c r="D949" s="750" t="s">
        <v>614</v>
      </c>
      <c r="E949" s="751">
        <v>50113001</v>
      </c>
      <c r="F949" s="750" t="s">
        <v>628</v>
      </c>
      <c r="G949" s="749" t="s">
        <v>655</v>
      </c>
      <c r="H949" s="749">
        <v>156811</v>
      </c>
      <c r="I949" s="749">
        <v>56811</v>
      </c>
      <c r="J949" s="749" t="s">
        <v>1028</v>
      </c>
      <c r="K949" s="749" t="s">
        <v>1029</v>
      </c>
      <c r="L949" s="752">
        <v>151.2533333333333</v>
      </c>
      <c r="M949" s="752">
        <v>3</v>
      </c>
      <c r="N949" s="753">
        <v>453.75999999999988</v>
      </c>
    </row>
    <row r="950" spans="1:14" ht="14.45" customHeight="1" x14ac:dyDescent="0.2">
      <c r="A950" s="747" t="s">
        <v>592</v>
      </c>
      <c r="B950" s="748" t="s">
        <v>593</v>
      </c>
      <c r="C950" s="749" t="s">
        <v>613</v>
      </c>
      <c r="D950" s="750" t="s">
        <v>614</v>
      </c>
      <c r="E950" s="751">
        <v>50113001</v>
      </c>
      <c r="F950" s="750" t="s">
        <v>628</v>
      </c>
      <c r="G950" s="749" t="s">
        <v>655</v>
      </c>
      <c r="H950" s="749">
        <v>156804</v>
      </c>
      <c r="I950" s="749">
        <v>56804</v>
      </c>
      <c r="J950" s="749" t="s">
        <v>1030</v>
      </c>
      <c r="K950" s="749" t="s">
        <v>1031</v>
      </c>
      <c r="L950" s="752">
        <v>31.628999999999998</v>
      </c>
      <c r="M950" s="752">
        <v>20</v>
      </c>
      <c r="N950" s="753">
        <v>632.57999999999993</v>
      </c>
    </row>
    <row r="951" spans="1:14" ht="14.45" customHeight="1" x14ac:dyDescent="0.2">
      <c r="A951" s="747" t="s">
        <v>592</v>
      </c>
      <c r="B951" s="748" t="s">
        <v>593</v>
      </c>
      <c r="C951" s="749" t="s">
        <v>613</v>
      </c>
      <c r="D951" s="750" t="s">
        <v>614</v>
      </c>
      <c r="E951" s="751">
        <v>50113001</v>
      </c>
      <c r="F951" s="750" t="s">
        <v>628</v>
      </c>
      <c r="G951" s="749" t="s">
        <v>655</v>
      </c>
      <c r="H951" s="749">
        <v>214036</v>
      </c>
      <c r="I951" s="749">
        <v>214036</v>
      </c>
      <c r="J951" s="749" t="s">
        <v>1033</v>
      </c>
      <c r="K951" s="749" t="s">
        <v>1034</v>
      </c>
      <c r="L951" s="752">
        <v>40.367142857142859</v>
      </c>
      <c r="M951" s="752">
        <v>56</v>
      </c>
      <c r="N951" s="753">
        <v>2260.56</v>
      </c>
    </row>
    <row r="952" spans="1:14" ht="14.45" customHeight="1" x14ac:dyDescent="0.2">
      <c r="A952" s="747" t="s">
        <v>592</v>
      </c>
      <c r="B952" s="748" t="s">
        <v>593</v>
      </c>
      <c r="C952" s="749" t="s">
        <v>613</v>
      </c>
      <c r="D952" s="750" t="s">
        <v>614</v>
      </c>
      <c r="E952" s="751">
        <v>50113001</v>
      </c>
      <c r="F952" s="750" t="s">
        <v>628</v>
      </c>
      <c r="G952" s="749" t="s">
        <v>629</v>
      </c>
      <c r="H952" s="749">
        <v>198880</v>
      </c>
      <c r="I952" s="749">
        <v>98880</v>
      </c>
      <c r="J952" s="749" t="s">
        <v>1936</v>
      </c>
      <c r="K952" s="749" t="s">
        <v>1466</v>
      </c>
      <c r="L952" s="752">
        <v>201.3</v>
      </c>
      <c r="M952" s="752">
        <v>4</v>
      </c>
      <c r="N952" s="753">
        <v>805.2</v>
      </c>
    </row>
    <row r="953" spans="1:14" ht="14.45" customHeight="1" x14ac:dyDescent="0.2">
      <c r="A953" s="747" t="s">
        <v>592</v>
      </c>
      <c r="B953" s="748" t="s">
        <v>593</v>
      </c>
      <c r="C953" s="749" t="s">
        <v>613</v>
      </c>
      <c r="D953" s="750" t="s">
        <v>614</v>
      </c>
      <c r="E953" s="751">
        <v>50113001</v>
      </c>
      <c r="F953" s="750" t="s">
        <v>628</v>
      </c>
      <c r="G953" s="749" t="s">
        <v>629</v>
      </c>
      <c r="H953" s="749">
        <v>198876</v>
      </c>
      <c r="I953" s="749">
        <v>98876</v>
      </c>
      <c r="J953" s="749" t="s">
        <v>1936</v>
      </c>
      <c r="K953" s="749" t="s">
        <v>1467</v>
      </c>
      <c r="L953" s="752">
        <v>255.19999999999996</v>
      </c>
      <c r="M953" s="752">
        <v>3</v>
      </c>
      <c r="N953" s="753">
        <v>765.59999999999991</v>
      </c>
    </row>
    <row r="954" spans="1:14" ht="14.45" customHeight="1" x14ac:dyDescent="0.2">
      <c r="A954" s="747" t="s">
        <v>592</v>
      </c>
      <c r="B954" s="748" t="s">
        <v>593</v>
      </c>
      <c r="C954" s="749" t="s">
        <v>613</v>
      </c>
      <c r="D954" s="750" t="s">
        <v>614</v>
      </c>
      <c r="E954" s="751">
        <v>50113001</v>
      </c>
      <c r="F954" s="750" t="s">
        <v>628</v>
      </c>
      <c r="G954" s="749" t="s">
        <v>629</v>
      </c>
      <c r="H954" s="749">
        <v>198864</v>
      </c>
      <c r="I954" s="749">
        <v>98864</v>
      </c>
      <c r="J954" s="749" t="s">
        <v>1936</v>
      </c>
      <c r="K954" s="749" t="s">
        <v>1937</v>
      </c>
      <c r="L954" s="752">
        <v>537.86999999999989</v>
      </c>
      <c r="M954" s="752">
        <v>12</v>
      </c>
      <c r="N954" s="753">
        <v>6454.4399999999987</v>
      </c>
    </row>
    <row r="955" spans="1:14" ht="14.45" customHeight="1" x14ac:dyDescent="0.2">
      <c r="A955" s="747" t="s">
        <v>592</v>
      </c>
      <c r="B955" s="748" t="s">
        <v>593</v>
      </c>
      <c r="C955" s="749" t="s">
        <v>613</v>
      </c>
      <c r="D955" s="750" t="s">
        <v>614</v>
      </c>
      <c r="E955" s="751">
        <v>50113001</v>
      </c>
      <c r="F955" s="750" t="s">
        <v>628</v>
      </c>
      <c r="G955" s="749" t="s">
        <v>629</v>
      </c>
      <c r="H955" s="749">
        <v>198872</v>
      </c>
      <c r="I955" s="749">
        <v>98872</v>
      </c>
      <c r="J955" s="749" t="s">
        <v>1936</v>
      </c>
      <c r="K955" s="749" t="s">
        <v>1938</v>
      </c>
      <c r="L955" s="752">
        <v>312.83999999999997</v>
      </c>
      <c r="M955" s="752">
        <v>2</v>
      </c>
      <c r="N955" s="753">
        <v>625.67999999999995</v>
      </c>
    </row>
    <row r="956" spans="1:14" ht="14.45" customHeight="1" x14ac:dyDescent="0.2">
      <c r="A956" s="747" t="s">
        <v>592</v>
      </c>
      <c r="B956" s="748" t="s">
        <v>593</v>
      </c>
      <c r="C956" s="749" t="s">
        <v>613</v>
      </c>
      <c r="D956" s="750" t="s">
        <v>614</v>
      </c>
      <c r="E956" s="751">
        <v>50113001</v>
      </c>
      <c r="F956" s="750" t="s">
        <v>628</v>
      </c>
      <c r="G956" s="749" t="s">
        <v>655</v>
      </c>
      <c r="H956" s="749">
        <v>150781</v>
      </c>
      <c r="I956" s="749">
        <v>150781</v>
      </c>
      <c r="J956" s="749" t="s">
        <v>1035</v>
      </c>
      <c r="K956" s="749" t="s">
        <v>1036</v>
      </c>
      <c r="L956" s="752">
        <v>367.31</v>
      </c>
      <c r="M956" s="752">
        <v>1</v>
      </c>
      <c r="N956" s="753">
        <v>367.31</v>
      </c>
    </row>
    <row r="957" spans="1:14" ht="14.45" customHeight="1" x14ac:dyDescent="0.2">
      <c r="A957" s="747" t="s">
        <v>592</v>
      </c>
      <c r="B957" s="748" t="s">
        <v>593</v>
      </c>
      <c r="C957" s="749" t="s">
        <v>613</v>
      </c>
      <c r="D957" s="750" t="s">
        <v>614</v>
      </c>
      <c r="E957" s="751">
        <v>50113001</v>
      </c>
      <c r="F957" s="750" t="s">
        <v>628</v>
      </c>
      <c r="G957" s="749" t="s">
        <v>629</v>
      </c>
      <c r="H957" s="749">
        <v>218523</v>
      </c>
      <c r="I957" s="749">
        <v>218523</v>
      </c>
      <c r="J957" s="749" t="s">
        <v>1037</v>
      </c>
      <c r="K957" s="749" t="s">
        <v>1038</v>
      </c>
      <c r="L957" s="752">
        <v>529.05999999999995</v>
      </c>
      <c r="M957" s="752">
        <v>1</v>
      </c>
      <c r="N957" s="753">
        <v>529.05999999999995</v>
      </c>
    </row>
    <row r="958" spans="1:14" ht="14.45" customHeight="1" x14ac:dyDescent="0.2">
      <c r="A958" s="747" t="s">
        <v>592</v>
      </c>
      <c r="B958" s="748" t="s">
        <v>593</v>
      </c>
      <c r="C958" s="749" t="s">
        <v>613</v>
      </c>
      <c r="D958" s="750" t="s">
        <v>614</v>
      </c>
      <c r="E958" s="751">
        <v>50113001</v>
      </c>
      <c r="F958" s="750" t="s">
        <v>628</v>
      </c>
      <c r="G958" s="749" t="s">
        <v>594</v>
      </c>
      <c r="H958" s="749">
        <v>160414</v>
      </c>
      <c r="I958" s="749">
        <v>160676</v>
      </c>
      <c r="J958" s="749" t="s">
        <v>1039</v>
      </c>
      <c r="K958" s="749" t="s">
        <v>1042</v>
      </c>
      <c r="L958" s="752">
        <v>78.760069657326881</v>
      </c>
      <c r="M958" s="752">
        <v>35.298380800000004</v>
      </c>
      <c r="N958" s="753">
        <v>2780.10293059885</v>
      </c>
    </row>
    <row r="959" spans="1:14" ht="14.45" customHeight="1" x14ac:dyDescent="0.2">
      <c r="A959" s="747" t="s">
        <v>592</v>
      </c>
      <c r="B959" s="748" t="s">
        <v>593</v>
      </c>
      <c r="C959" s="749" t="s">
        <v>613</v>
      </c>
      <c r="D959" s="750" t="s">
        <v>614</v>
      </c>
      <c r="E959" s="751">
        <v>50113001</v>
      </c>
      <c r="F959" s="750" t="s">
        <v>628</v>
      </c>
      <c r="G959" s="749" t="s">
        <v>594</v>
      </c>
      <c r="H959" s="749">
        <v>172159</v>
      </c>
      <c r="I959" s="749">
        <v>172173</v>
      </c>
      <c r="J959" s="749" t="s">
        <v>1039</v>
      </c>
      <c r="K959" s="749" t="s">
        <v>1040</v>
      </c>
      <c r="L959" s="752">
        <v>476.5306239290714</v>
      </c>
      <c r="M959" s="752">
        <v>8.6242262000000007</v>
      </c>
      <c r="N959" s="753">
        <v>4109.7078919914447</v>
      </c>
    </row>
    <row r="960" spans="1:14" ht="14.45" customHeight="1" x14ac:dyDescent="0.2">
      <c r="A960" s="747" t="s">
        <v>592</v>
      </c>
      <c r="B960" s="748" t="s">
        <v>593</v>
      </c>
      <c r="C960" s="749" t="s">
        <v>613</v>
      </c>
      <c r="D960" s="750" t="s">
        <v>614</v>
      </c>
      <c r="E960" s="751">
        <v>50113001</v>
      </c>
      <c r="F960" s="750" t="s">
        <v>628</v>
      </c>
      <c r="G960" s="749" t="s">
        <v>594</v>
      </c>
      <c r="H960" s="749">
        <v>394970</v>
      </c>
      <c r="I960" s="749">
        <v>172174</v>
      </c>
      <c r="J960" s="749" t="s">
        <v>1039</v>
      </c>
      <c r="K960" s="749" t="s">
        <v>1041</v>
      </c>
      <c r="L960" s="752">
        <v>224.65113179903466</v>
      </c>
      <c r="M960" s="752">
        <v>12.431055100000002</v>
      </c>
      <c r="N960" s="753">
        <v>2792.6505976711624</v>
      </c>
    </row>
    <row r="961" spans="1:14" ht="14.45" customHeight="1" x14ac:dyDescent="0.2">
      <c r="A961" s="747" t="s">
        <v>592</v>
      </c>
      <c r="B961" s="748" t="s">
        <v>593</v>
      </c>
      <c r="C961" s="749" t="s">
        <v>613</v>
      </c>
      <c r="D961" s="750" t="s">
        <v>614</v>
      </c>
      <c r="E961" s="751">
        <v>50113001</v>
      </c>
      <c r="F961" s="750" t="s">
        <v>628</v>
      </c>
      <c r="G961" s="749" t="s">
        <v>655</v>
      </c>
      <c r="H961" s="749">
        <v>178169</v>
      </c>
      <c r="I961" s="749">
        <v>178169</v>
      </c>
      <c r="J961" s="749" t="s">
        <v>1043</v>
      </c>
      <c r="K961" s="749" t="s">
        <v>1044</v>
      </c>
      <c r="L961" s="752">
        <v>76.507465042169017</v>
      </c>
      <c r="M961" s="752">
        <v>19.888999999999999</v>
      </c>
      <c r="N961" s="753">
        <v>1521.6569722236995</v>
      </c>
    </row>
    <row r="962" spans="1:14" ht="14.45" customHeight="1" x14ac:dyDescent="0.2">
      <c r="A962" s="747" t="s">
        <v>592</v>
      </c>
      <c r="B962" s="748" t="s">
        <v>593</v>
      </c>
      <c r="C962" s="749" t="s">
        <v>613</v>
      </c>
      <c r="D962" s="750" t="s">
        <v>614</v>
      </c>
      <c r="E962" s="751">
        <v>50113001</v>
      </c>
      <c r="F962" s="750" t="s">
        <v>628</v>
      </c>
      <c r="G962" s="749" t="s">
        <v>655</v>
      </c>
      <c r="H962" s="749">
        <v>178172</v>
      </c>
      <c r="I962" s="749">
        <v>178172</v>
      </c>
      <c r="J962" s="749" t="s">
        <v>1043</v>
      </c>
      <c r="K962" s="749" t="s">
        <v>1046</v>
      </c>
      <c r="L962" s="752">
        <v>432.43096801595851</v>
      </c>
      <c r="M962" s="752">
        <v>7.1202381999999993</v>
      </c>
      <c r="N962" s="753">
        <v>3079.0114973302057</v>
      </c>
    </row>
    <row r="963" spans="1:14" ht="14.45" customHeight="1" x14ac:dyDescent="0.2">
      <c r="A963" s="747" t="s">
        <v>592</v>
      </c>
      <c r="B963" s="748" t="s">
        <v>593</v>
      </c>
      <c r="C963" s="749" t="s">
        <v>613</v>
      </c>
      <c r="D963" s="750" t="s">
        <v>614</v>
      </c>
      <c r="E963" s="751">
        <v>50113001</v>
      </c>
      <c r="F963" s="750" t="s">
        <v>628</v>
      </c>
      <c r="G963" s="749" t="s">
        <v>655</v>
      </c>
      <c r="H963" s="749">
        <v>178170</v>
      </c>
      <c r="I963" s="749">
        <v>178170</v>
      </c>
      <c r="J963" s="749" t="s">
        <v>1043</v>
      </c>
      <c r="K963" s="749" t="s">
        <v>1045</v>
      </c>
      <c r="L963" s="752">
        <v>243.93802072482291</v>
      </c>
      <c r="M963" s="752">
        <v>15.121512600000001</v>
      </c>
      <c r="N963" s="753">
        <v>3688.7118540094707</v>
      </c>
    </row>
    <row r="964" spans="1:14" ht="14.45" customHeight="1" x14ac:dyDescent="0.2">
      <c r="A964" s="747" t="s">
        <v>592</v>
      </c>
      <c r="B964" s="748" t="s">
        <v>593</v>
      </c>
      <c r="C964" s="749" t="s">
        <v>613</v>
      </c>
      <c r="D964" s="750" t="s">
        <v>614</v>
      </c>
      <c r="E964" s="751">
        <v>50113001</v>
      </c>
      <c r="F964" s="750" t="s">
        <v>628</v>
      </c>
      <c r="G964" s="749" t="s">
        <v>594</v>
      </c>
      <c r="H964" s="749">
        <v>242254</v>
      </c>
      <c r="I964" s="749">
        <v>242254</v>
      </c>
      <c r="J964" s="749" t="s">
        <v>1043</v>
      </c>
      <c r="K964" s="749" t="s">
        <v>1044</v>
      </c>
      <c r="L964" s="752">
        <v>76.504999999999995</v>
      </c>
      <c r="M964" s="752">
        <v>7.9169999999999998</v>
      </c>
      <c r="N964" s="753">
        <v>605.69008499999995</v>
      </c>
    </row>
    <row r="965" spans="1:14" ht="14.45" customHeight="1" x14ac:dyDescent="0.2">
      <c r="A965" s="747" t="s">
        <v>592</v>
      </c>
      <c r="B965" s="748" t="s">
        <v>593</v>
      </c>
      <c r="C965" s="749" t="s">
        <v>613</v>
      </c>
      <c r="D965" s="750" t="s">
        <v>614</v>
      </c>
      <c r="E965" s="751">
        <v>50113001</v>
      </c>
      <c r="F965" s="750" t="s">
        <v>628</v>
      </c>
      <c r="G965" s="749" t="s">
        <v>594</v>
      </c>
      <c r="H965" s="749">
        <v>242255</v>
      </c>
      <c r="I965" s="749">
        <v>242255</v>
      </c>
      <c r="J965" s="749" t="s">
        <v>1043</v>
      </c>
      <c r="K965" s="749" t="s">
        <v>1045</v>
      </c>
      <c r="L965" s="752">
        <v>243.93600000000001</v>
      </c>
      <c r="M965" s="752">
        <v>3</v>
      </c>
      <c r="N965" s="753">
        <v>731.80799999999999</v>
      </c>
    </row>
    <row r="966" spans="1:14" ht="14.45" customHeight="1" x14ac:dyDescent="0.2">
      <c r="A966" s="747" t="s">
        <v>592</v>
      </c>
      <c r="B966" s="748" t="s">
        <v>593</v>
      </c>
      <c r="C966" s="749" t="s">
        <v>613</v>
      </c>
      <c r="D966" s="750" t="s">
        <v>614</v>
      </c>
      <c r="E966" s="751">
        <v>50113001</v>
      </c>
      <c r="F966" s="750" t="s">
        <v>628</v>
      </c>
      <c r="G966" s="749" t="s">
        <v>629</v>
      </c>
      <c r="H966" s="749">
        <v>156779</v>
      </c>
      <c r="I966" s="749">
        <v>56779</v>
      </c>
      <c r="J966" s="749" t="s">
        <v>1939</v>
      </c>
      <c r="K966" s="749" t="s">
        <v>1940</v>
      </c>
      <c r="L966" s="752">
        <v>117.63000000000002</v>
      </c>
      <c r="M966" s="752">
        <v>1</v>
      </c>
      <c r="N966" s="753">
        <v>117.63000000000002</v>
      </c>
    </row>
    <row r="967" spans="1:14" ht="14.45" customHeight="1" x14ac:dyDescent="0.2">
      <c r="A967" s="747" t="s">
        <v>592</v>
      </c>
      <c r="B967" s="748" t="s">
        <v>593</v>
      </c>
      <c r="C967" s="749" t="s">
        <v>613</v>
      </c>
      <c r="D967" s="750" t="s">
        <v>614</v>
      </c>
      <c r="E967" s="751">
        <v>50113001</v>
      </c>
      <c r="F967" s="750" t="s">
        <v>628</v>
      </c>
      <c r="G967" s="749" t="s">
        <v>629</v>
      </c>
      <c r="H967" s="749">
        <v>196873</v>
      </c>
      <c r="I967" s="749">
        <v>96873</v>
      </c>
      <c r="J967" s="749" t="s">
        <v>1050</v>
      </c>
      <c r="K967" s="749" t="s">
        <v>1051</v>
      </c>
      <c r="L967" s="752">
        <v>14.300000276385228</v>
      </c>
      <c r="M967" s="752">
        <v>152</v>
      </c>
      <c r="N967" s="753">
        <v>2173.6000420105547</v>
      </c>
    </row>
    <row r="968" spans="1:14" ht="14.45" customHeight="1" x14ac:dyDescent="0.2">
      <c r="A968" s="747" t="s">
        <v>592</v>
      </c>
      <c r="B968" s="748" t="s">
        <v>593</v>
      </c>
      <c r="C968" s="749" t="s">
        <v>613</v>
      </c>
      <c r="D968" s="750" t="s">
        <v>614</v>
      </c>
      <c r="E968" s="751">
        <v>50113001</v>
      </c>
      <c r="F968" s="750" t="s">
        <v>628</v>
      </c>
      <c r="G968" s="749" t="s">
        <v>629</v>
      </c>
      <c r="H968" s="749">
        <v>31915</v>
      </c>
      <c r="I968" s="749">
        <v>31915</v>
      </c>
      <c r="J968" s="749" t="s">
        <v>1052</v>
      </c>
      <c r="K968" s="749" t="s">
        <v>1053</v>
      </c>
      <c r="L968" s="752">
        <v>173.69000000000003</v>
      </c>
      <c r="M968" s="752">
        <v>14</v>
      </c>
      <c r="N968" s="753">
        <v>2431.6600000000003</v>
      </c>
    </row>
    <row r="969" spans="1:14" ht="14.45" customHeight="1" x14ac:dyDescent="0.2">
      <c r="A969" s="747" t="s">
        <v>592</v>
      </c>
      <c r="B969" s="748" t="s">
        <v>593</v>
      </c>
      <c r="C969" s="749" t="s">
        <v>613</v>
      </c>
      <c r="D969" s="750" t="s">
        <v>614</v>
      </c>
      <c r="E969" s="751">
        <v>50113001</v>
      </c>
      <c r="F969" s="750" t="s">
        <v>628</v>
      </c>
      <c r="G969" s="749" t="s">
        <v>629</v>
      </c>
      <c r="H969" s="749">
        <v>47244</v>
      </c>
      <c r="I969" s="749">
        <v>47244</v>
      </c>
      <c r="J969" s="749" t="s">
        <v>1056</v>
      </c>
      <c r="K969" s="749" t="s">
        <v>1053</v>
      </c>
      <c r="L969" s="752">
        <v>143</v>
      </c>
      <c r="M969" s="752">
        <v>50</v>
      </c>
      <c r="N969" s="753">
        <v>7150</v>
      </c>
    </row>
    <row r="970" spans="1:14" ht="14.45" customHeight="1" x14ac:dyDescent="0.2">
      <c r="A970" s="747" t="s">
        <v>592</v>
      </c>
      <c r="B970" s="748" t="s">
        <v>593</v>
      </c>
      <c r="C970" s="749" t="s">
        <v>613</v>
      </c>
      <c r="D970" s="750" t="s">
        <v>614</v>
      </c>
      <c r="E970" s="751">
        <v>50113001</v>
      </c>
      <c r="F970" s="750" t="s">
        <v>628</v>
      </c>
      <c r="G970" s="749" t="s">
        <v>629</v>
      </c>
      <c r="H970" s="749">
        <v>196872</v>
      </c>
      <c r="I970" s="749">
        <v>96872</v>
      </c>
      <c r="J970" s="749" t="s">
        <v>1058</v>
      </c>
      <c r="K970" s="749" t="s">
        <v>1059</v>
      </c>
      <c r="L970" s="752">
        <v>12.650079941813322</v>
      </c>
      <c r="M970" s="752">
        <v>142</v>
      </c>
      <c r="N970" s="753">
        <v>1796.3113517374918</v>
      </c>
    </row>
    <row r="971" spans="1:14" ht="14.45" customHeight="1" x14ac:dyDescent="0.2">
      <c r="A971" s="747" t="s">
        <v>592</v>
      </c>
      <c r="B971" s="748" t="s">
        <v>593</v>
      </c>
      <c r="C971" s="749" t="s">
        <v>613</v>
      </c>
      <c r="D971" s="750" t="s">
        <v>614</v>
      </c>
      <c r="E971" s="751">
        <v>50113001</v>
      </c>
      <c r="F971" s="750" t="s">
        <v>628</v>
      </c>
      <c r="G971" s="749" t="s">
        <v>629</v>
      </c>
      <c r="H971" s="749">
        <v>147252</v>
      </c>
      <c r="I971" s="749">
        <v>47252</v>
      </c>
      <c r="J971" s="749" t="s">
        <v>1060</v>
      </c>
      <c r="K971" s="749" t="s">
        <v>1061</v>
      </c>
      <c r="L971" s="752">
        <v>11.109899896885615</v>
      </c>
      <c r="M971" s="752">
        <v>8</v>
      </c>
      <c r="N971" s="753">
        <v>88.879199175084921</v>
      </c>
    </row>
    <row r="972" spans="1:14" ht="14.45" customHeight="1" x14ac:dyDescent="0.2">
      <c r="A972" s="747" t="s">
        <v>592</v>
      </c>
      <c r="B972" s="748" t="s">
        <v>593</v>
      </c>
      <c r="C972" s="749" t="s">
        <v>613</v>
      </c>
      <c r="D972" s="750" t="s">
        <v>614</v>
      </c>
      <c r="E972" s="751">
        <v>50113001</v>
      </c>
      <c r="F972" s="750" t="s">
        <v>628</v>
      </c>
      <c r="G972" s="749" t="s">
        <v>629</v>
      </c>
      <c r="H972" s="749">
        <v>98901</v>
      </c>
      <c r="I972" s="749">
        <v>98901</v>
      </c>
      <c r="J972" s="749" t="s">
        <v>1941</v>
      </c>
      <c r="K972" s="749" t="s">
        <v>1467</v>
      </c>
      <c r="L972" s="752">
        <v>320.22000000000003</v>
      </c>
      <c r="M972" s="752">
        <v>4</v>
      </c>
      <c r="N972" s="753">
        <v>1280.8800000000001</v>
      </c>
    </row>
    <row r="973" spans="1:14" ht="14.45" customHeight="1" x14ac:dyDescent="0.2">
      <c r="A973" s="747" t="s">
        <v>592</v>
      </c>
      <c r="B973" s="748" t="s">
        <v>593</v>
      </c>
      <c r="C973" s="749" t="s">
        <v>613</v>
      </c>
      <c r="D973" s="750" t="s">
        <v>614</v>
      </c>
      <c r="E973" s="751">
        <v>50113001</v>
      </c>
      <c r="F973" s="750" t="s">
        <v>628</v>
      </c>
      <c r="G973" s="749" t="s">
        <v>629</v>
      </c>
      <c r="H973" s="749">
        <v>987477</v>
      </c>
      <c r="I973" s="749">
        <v>112666</v>
      </c>
      <c r="J973" s="749" t="s">
        <v>1062</v>
      </c>
      <c r="K973" s="749" t="s">
        <v>1063</v>
      </c>
      <c r="L973" s="752">
        <v>67.884999999999991</v>
      </c>
      <c r="M973" s="752">
        <v>2</v>
      </c>
      <c r="N973" s="753">
        <v>135.76999999999998</v>
      </c>
    </row>
    <row r="974" spans="1:14" ht="14.45" customHeight="1" x14ac:dyDescent="0.2">
      <c r="A974" s="747" t="s">
        <v>592</v>
      </c>
      <c r="B974" s="748" t="s">
        <v>593</v>
      </c>
      <c r="C974" s="749" t="s">
        <v>613</v>
      </c>
      <c r="D974" s="750" t="s">
        <v>614</v>
      </c>
      <c r="E974" s="751">
        <v>50113001</v>
      </c>
      <c r="F974" s="750" t="s">
        <v>628</v>
      </c>
      <c r="G974" s="749" t="s">
        <v>655</v>
      </c>
      <c r="H974" s="749">
        <v>850003</v>
      </c>
      <c r="I974" s="749">
        <v>135600</v>
      </c>
      <c r="J974" s="749" t="s">
        <v>1069</v>
      </c>
      <c r="K974" s="749" t="s">
        <v>1070</v>
      </c>
      <c r="L974" s="752">
        <v>133.38</v>
      </c>
      <c r="M974" s="752">
        <v>3</v>
      </c>
      <c r="N974" s="753">
        <v>400.14</v>
      </c>
    </row>
    <row r="975" spans="1:14" ht="14.45" customHeight="1" x14ac:dyDescent="0.2">
      <c r="A975" s="747" t="s">
        <v>592</v>
      </c>
      <c r="B975" s="748" t="s">
        <v>593</v>
      </c>
      <c r="C975" s="749" t="s">
        <v>613</v>
      </c>
      <c r="D975" s="750" t="s">
        <v>614</v>
      </c>
      <c r="E975" s="751">
        <v>50113001</v>
      </c>
      <c r="F975" s="750" t="s">
        <v>628</v>
      </c>
      <c r="G975" s="749" t="s">
        <v>629</v>
      </c>
      <c r="H975" s="749">
        <v>223136</v>
      </c>
      <c r="I975" s="749">
        <v>223136</v>
      </c>
      <c r="J975" s="749" t="s">
        <v>1072</v>
      </c>
      <c r="K975" s="749" t="s">
        <v>1073</v>
      </c>
      <c r="L975" s="752">
        <v>78.517142857142872</v>
      </c>
      <c r="M975" s="752">
        <v>7</v>
      </c>
      <c r="N975" s="753">
        <v>549.62000000000012</v>
      </c>
    </row>
    <row r="976" spans="1:14" ht="14.45" customHeight="1" x14ac:dyDescent="0.2">
      <c r="A976" s="747" t="s">
        <v>592</v>
      </c>
      <c r="B976" s="748" t="s">
        <v>593</v>
      </c>
      <c r="C976" s="749" t="s">
        <v>613</v>
      </c>
      <c r="D976" s="750" t="s">
        <v>614</v>
      </c>
      <c r="E976" s="751">
        <v>50113001</v>
      </c>
      <c r="F976" s="750" t="s">
        <v>628</v>
      </c>
      <c r="G976" s="749" t="s">
        <v>629</v>
      </c>
      <c r="H976" s="749">
        <v>223137</v>
      </c>
      <c r="I976" s="749">
        <v>223137</v>
      </c>
      <c r="J976" s="749" t="s">
        <v>1072</v>
      </c>
      <c r="K976" s="749" t="s">
        <v>1942</v>
      </c>
      <c r="L976" s="752">
        <v>120.04000000000003</v>
      </c>
      <c r="M976" s="752">
        <v>2</v>
      </c>
      <c r="N976" s="753">
        <v>240.08000000000007</v>
      </c>
    </row>
    <row r="977" spans="1:14" ht="14.45" customHeight="1" x14ac:dyDescent="0.2">
      <c r="A977" s="747" t="s">
        <v>592</v>
      </c>
      <c r="B977" s="748" t="s">
        <v>593</v>
      </c>
      <c r="C977" s="749" t="s">
        <v>613</v>
      </c>
      <c r="D977" s="750" t="s">
        <v>614</v>
      </c>
      <c r="E977" s="751">
        <v>50113001</v>
      </c>
      <c r="F977" s="750" t="s">
        <v>628</v>
      </c>
      <c r="G977" s="749" t="s">
        <v>629</v>
      </c>
      <c r="H977" s="749">
        <v>102539</v>
      </c>
      <c r="I977" s="749">
        <v>2539</v>
      </c>
      <c r="J977" s="749" t="s">
        <v>1074</v>
      </c>
      <c r="K977" s="749" t="s">
        <v>1075</v>
      </c>
      <c r="L977" s="752">
        <v>52.589999999999989</v>
      </c>
      <c r="M977" s="752">
        <v>4</v>
      </c>
      <c r="N977" s="753">
        <v>210.35999999999996</v>
      </c>
    </row>
    <row r="978" spans="1:14" ht="14.45" customHeight="1" x14ac:dyDescent="0.2">
      <c r="A978" s="747" t="s">
        <v>592</v>
      </c>
      <c r="B978" s="748" t="s">
        <v>593</v>
      </c>
      <c r="C978" s="749" t="s">
        <v>613</v>
      </c>
      <c r="D978" s="750" t="s">
        <v>614</v>
      </c>
      <c r="E978" s="751">
        <v>50113001</v>
      </c>
      <c r="F978" s="750" t="s">
        <v>628</v>
      </c>
      <c r="G978" s="749" t="s">
        <v>629</v>
      </c>
      <c r="H978" s="749">
        <v>102538</v>
      </c>
      <c r="I978" s="749">
        <v>2538</v>
      </c>
      <c r="J978" s="749" t="s">
        <v>1074</v>
      </c>
      <c r="K978" s="749" t="s">
        <v>1077</v>
      </c>
      <c r="L978" s="752">
        <v>55.45000000000001</v>
      </c>
      <c r="M978" s="752">
        <v>2</v>
      </c>
      <c r="N978" s="753">
        <v>110.90000000000002</v>
      </c>
    </row>
    <row r="979" spans="1:14" ht="14.45" customHeight="1" x14ac:dyDescent="0.2">
      <c r="A979" s="747" t="s">
        <v>592</v>
      </c>
      <c r="B979" s="748" t="s">
        <v>593</v>
      </c>
      <c r="C979" s="749" t="s">
        <v>613</v>
      </c>
      <c r="D979" s="750" t="s">
        <v>614</v>
      </c>
      <c r="E979" s="751">
        <v>50113001</v>
      </c>
      <c r="F979" s="750" t="s">
        <v>628</v>
      </c>
      <c r="G979" s="749" t="s">
        <v>629</v>
      </c>
      <c r="H979" s="749">
        <v>125366</v>
      </c>
      <c r="I979" s="749">
        <v>25366</v>
      </c>
      <c r="J979" s="749" t="s">
        <v>1078</v>
      </c>
      <c r="K979" s="749" t="s">
        <v>1079</v>
      </c>
      <c r="L979" s="752">
        <v>72.074166666666656</v>
      </c>
      <c r="M979" s="752">
        <v>36</v>
      </c>
      <c r="N979" s="753">
        <v>2594.6699999999996</v>
      </c>
    </row>
    <row r="980" spans="1:14" ht="14.45" customHeight="1" x14ac:dyDescent="0.2">
      <c r="A980" s="747" t="s">
        <v>592</v>
      </c>
      <c r="B980" s="748" t="s">
        <v>593</v>
      </c>
      <c r="C980" s="749" t="s">
        <v>613</v>
      </c>
      <c r="D980" s="750" t="s">
        <v>614</v>
      </c>
      <c r="E980" s="751">
        <v>50113001</v>
      </c>
      <c r="F980" s="750" t="s">
        <v>628</v>
      </c>
      <c r="G980" s="749" t="s">
        <v>655</v>
      </c>
      <c r="H980" s="749">
        <v>180050</v>
      </c>
      <c r="I980" s="749">
        <v>180050</v>
      </c>
      <c r="J980" s="749" t="s">
        <v>1943</v>
      </c>
      <c r="K980" s="749" t="s">
        <v>697</v>
      </c>
      <c r="L980" s="752">
        <v>67.933333333333323</v>
      </c>
      <c r="M980" s="752">
        <v>3</v>
      </c>
      <c r="N980" s="753">
        <v>203.79999999999995</v>
      </c>
    </row>
    <row r="981" spans="1:14" ht="14.45" customHeight="1" x14ac:dyDescent="0.2">
      <c r="A981" s="747" t="s">
        <v>592</v>
      </c>
      <c r="B981" s="748" t="s">
        <v>593</v>
      </c>
      <c r="C981" s="749" t="s">
        <v>613</v>
      </c>
      <c r="D981" s="750" t="s">
        <v>614</v>
      </c>
      <c r="E981" s="751">
        <v>50113001</v>
      </c>
      <c r="F981" s="750" t="s">
        <v>628</v>
      </c>
      <c r="G981" s="749" t="s">
        <v>629</v>
      </c>
      <c r="H981" s="749">
        <v>193746</v>
      </c>
      <c r="I981" s="749">
        <v>93746</v>
      </c>
      <c r="J981" s="749" t="s">
        <v>1082</v>
      </c>
      <c r="K981" s="749" t="s">
        <v>1083</v>
      </c>
      <c r="L981" s="752">
        <v>366.22</v>
      </c>
      <c r="M981" s="752">
        <v>17</v>
      </c>
      <c r="N981" s="753">
        <v>6225.7400000000007</v>
      </c>
    </row>
    <row r="982" spans="1:14" ht="14.45" customHeight="1" x14ac:dyDescent="0.2">
      <c r="A982" s="747" t="s">
        <v>592</v>
      </c>
      <c r="B982" s="748" t="s">
        <v>593</v>
      </c>
      <c r="C982" s="749" t="s">
        <v>613</v>
      </c>
      <c r="D982" s="750" t="s">
        <v>614</v>
      </c>
      <c r="E982" s="751">
        <v>50113001</v>
      </c>
      <c r="F982" s="750" t="s">
        <v>628</v>
      </c>
      <c r="G982" s="749" t="s">
        <v>629</v>
      </c>
      <c r="H982" s="749">
        <v>849045</v>
      </c>
      <c r="I982" s="749">
        <v>155938</v>
      </c>
      <c r="J982" s="749" t="s">
        <v>1944</v>
      </c>
      <c r="K982" s="749" t="s">
        <v>1945</v>
      </c>
      <c r="L982" s="752">
        <v>180.19</v>
      </c>
      <c r="M982" s="752">
        <v>1</v>
      </c>
      <c r="N982" s="753">
        <v>180.19</v>
      </c>
    </row>
    <row r="983" spans="1:14" ht="14.45" customHeight="1" x14ac:dyDescent="0.2">
      <c r="A983" s="747" t="s">
        <v>592</v>
      </c>
      <c r="B983" s="748" t="s">
        <v>593</v>
      </c>
      <c r="C983" s="749" t="s">
        <v>613</v>
      </c>
      <c r="D983" s="750" t="s">
        <v>614</v>
      </c>
      <c r="E983" s="751">
        <v>50113001</v>
      </c>
      <c r="F983" s="750" t="s">
        <v>628</v>
      </c>
      <c r="G983" s="749" t="s">
        <v>629</v>
      </c>
      <c r="H983" s="749">
        <v>159746</v>
      </c>
      <c r="I983" s="749">
        <v>0</v>
      </c>
      <c r="J983" s="749" t="s">
        <v>1087</v>
      </c>
      <c r="K983" s="749" t="s">
        <v>1088</v>
      </c>
      <c r="L983" s="752">
        <v>28.61</v>
      </c>
      <c r="M983" s="752">
        <v>3</v>
      </c>
      <c r="N983" s="753">
        <v>85.83</v>
      </c>
    </row>
    <row r="984" spans="1:14" ht="14.45" customHeight="1" x14ac:dyDescent="0.2">
      <c r="A984" s="747" t="s">
        <v>592</v>
      </c>
      <c r="B984" s="748" t="s">
        <v>593</v>
      </c>
      <c r="C984" s="749" t="s">
        <v>613</v>
      </c>
      <c r="D984" s="750" t="s">
        <v>614</v>
      </c>
      <c r="E984" s="751">
        <v>50113001</v>
      </c>
      <c r="F984" s="750" t="s">
        <v>628</v>
      </c>
      <c r="G984" s="749" t="s">
        <v>655</v>
      </c>
      <c r="H984" s="749">
        <v>100308</v>
      </c>
      <c r="I984" s="749">
        <v>100308</v>
      </c>
      <c r="J984" s="749" t="s">
        <v>1089</v>
      </c>
      <c r="K984" s="749" t="s">
        <v>1090</v>
      </c>
      <c r="L984" s="752">
        <v>40.329857142857136</v>
      </c>
      <c r="M984" s="752">
        <v>70</v>
      </c>
      <c r="N984" s="753">
        <v>2823.0899999999997</v>
      </c>
    </row>
    <row r="985" spans="1:14" ht="14.45" customHeight="1" x14ac:dyDescent="0.2">
      <c r="A985" s="747" t="s">
        <v>592</v>
      </c>
      <c r="B985" s="748" t="s">
        <v>593</v>
      </c>
      <c r="C985" s="749" t="s">
        <v>613</v>
      </c>
      <c r="D985" s="750" t="s">
        <v>614</v>
      </c>
      <c r="E985" s="751">
        <v>50113001</v>
      </c>
      <c r="F985" s="750" t="s">
        <v>628</v>
      </c>
      <c r="G985" s="749" t="s">
        <v>655</v>
      </c>
      <c r="H985" s="749">
        <v>845593</v>
      </c>
      <c r="I985" s="749">
        <v>100304</v>
      </c>
      <c r="J985" s="749" t="s">
        <v>1089</v>
      </c>
      <c r="K985" s="749" t="s">
        <v>1091</v>
      </c>
      <c r="L985" s="752">
        <v>43.8</v>
      </c>
      <c r="M985" s="752">
        <v>1</v>
      </c>
      <c r="N985" s="753">
        <v>43.8</v>
      </c>
    </row>
    <row r="986" spans="1:14" ht="14.45" customHeight="1" x14ac:dyDescent="0.2">
      <c r="A986" s="747" t="s">
        <v>592</v>
      </c>
      <c r="B986" s="748" t="s">
        <v>593</v>
      </c>
      <c r="C986" s="749" t="s">
        <v>613</v>
      </c>
      <c r="D986" s="750" t="s">
        <v>614</v>
      </c>
      <c r="E986" s="751">
        <v>50113001</v>
      </c>
      <c r="F986" s="750" t="s">
        <v>628</v>
      </c>
      <c r="G986" s="749" t="s">
        <v>629</v>
      </c>
      <c r="H986" s="749">
        <v>225553</v>
      </c>
      <c r="I986" s="749">
        <v>225553</v>
      </c>
      <c r="J986" s="749" t="s">
        <v>1093</v>
      </c>
      <c r="K986" s="749" t="s">
        <v>1094</v>
      </c>
      <c r="L986" s="752">
        <v>7887.8251212288123</v>
      </c>
      <c r="M986" s="752">
        <v>10.524610199999998</v>
      </c>
      <c r="N986" s="753">
        <v>83016.284726700978</v>
      </c>
    </row>
    <row r="987" spans="1:14" ht="14.45" customHeight="1" x14ac:dyDescent="0.2">
      <c r="A987" s="747" t="s">
        <v>592</v>
      </c>
      <c r="B987" s="748" t="s">
        <v>593</v>
      </c>
      <c r="C987" s="749" t="s">
        <v>613</v>
      </c>
      <c r="D987" s="750" t="s">
        <v>614</v>
      </c>
      <c r="E987" s="751">
        <v>50113001</v>
      </c>
      <c r="F987" s="750" t="s">
        <v>628</v>
      </c>
      <c r="G987" s="749" t="s">
        <v>629</v>
      </c>
      <c r="H987" s="749">
        <v>225555</v>
      </c>
      <c r="I987" s="749">
        <v>225555</v>
      </c>
      <c r="J987" s="749" t="s">
        <v>1095</v>
      </c>
      <c r="K987" s="749" t="s">
        <v>1096</v>
      </c>
      <c r="L987" s="752">
        <v>15209.314749812964</v>
      </c>
      <c r="M987" s="752">
        <v>26.897221699999982</v>
      </c>
      <c r="N987" s="753">
        <v>409088.31073079904</v>
      </c>
    </row>
    <row r="988" spans="1:14" ht="14.45" customHeight="1" x14ac:dyDescent="0.2">
      <c r="A988" s="747" t="s">
        <v>592</v>
      </c>
      <c r="B988" s="748" t="s">
        <v>593</v>
      </c>
      <c r="C988" s="749" t="s">
        <v>613</v>
      </c>
      <c r="D988" s="750" t="s">
        <v>614</v>
      </c>
      <c r="E988" s="751">
        <v>50113001</v>
      </c>
      <c r="F988" s="750" t="s">
        <v>628</v>
      </c>
      <c r="G988" s="749" t="s">
        <v>629</v>
      </c>
      <c r="H988" s="749">
        <v>125594</v>
      </c>
      <c r="I988" s="749">
        <v>25594</v>
      </c>
      <c r="J988" s="749" t="s">
        <v>1946</v>
      </c>
      <c r="K988" s="749" t="s">
        <v>1947</v>
      </c>
      <c r="L988" s="752">
        <v>544.68999999999994</v>
      </c>
      <c r="M988" s="752">
        <v>1</v>
      </c>
      <c r="N988" s="753">
        <v>544.68999999999994</v>
      </c>
    </row>
    <row r="989" spans="1:14" ht="14.45" customHeight="1" x14ac:dyDescent="0.2">
      <c r="A989" s="747" t="s">
        <v>592</v>
      </c>
      <c r="B989" s="748" t="s">
        <v>593</v>
      </c>
      <c r="C989" s="749" t="s">
        <v>613</v>
      </c>
      <c r="D989" s="750" t="s">
        <v>614</v>
      </c>
      <c r="E989" s="751">
        <v>50113001</v>
      </c>
      <c r="F989" s="750" t="s">
        <v>628</v>
      </c>
      <c r="G989" s="749" t="s">
        <v>629</v>
      </c>
      <c r="H989" s="749">
        <v>214337</v>
      </c>
      <c r="I989" s="749">
        <v>214337</v>
      </c>
      <c r="J989" s="749" t="s">
        <v>1097</v>
      </c>
      <c r="K989" s="749" t="s">
        <v>1098</v>
      </c>
      <c r="L989" s="752">
        <v>279.64</v>
      </c>
      <c r="M989" s="752">
        <v>3</v>
      </c>
      <c r="N989" s="753">
        <v>838.92</v>
      </c>
    </row>
    <row r="990" spans="1:14" ht="14.45" customHeight="1" x14ac:dyDescent="0.2">
      <c r="A990" s="747" t="s">
        <v>592</v>
      </c>
      <c r="B990" s="748" t="s">
        <v>593</v>
      </c>
      <c r="C990" s="749" t="s">
        <v>613</v>
      </c>
      <c r="D990" s="750" t="s">
        <v>614</v>
      </c>
      <c r="E990" s="751">
        <v>50113001</v>
      </c>
      <c r="F990" s="750" t="s">
        <v>628</v>
      </c>
      <c r="G990" s="749" t="s">
        <v>629</v>
      </c>
      <c r="H990" s="749">
        <v>214355</v>
      </c>
      <c r="I990" s="749">
        <v>214355</v>
      </c>
      <c r="J990" s="749" t="s">
        <v>1099</v>
      </c>
      <c r="K990" s="749" t="s">
        <v>1098</v>
      </c>
      <c r="L990" s="752">
        <v>215.09999999999997</v>
      </c>
      <c r="M990" s="752">
        <v>10</v>
      </c>
      <c r="N990" s="753">
        <v>2150.9999999999995</v>
      </c>
    </row>
    <row r="991" spans="1:14" ht="14.45" customHeight="1" x14ac:dyDescent="0.2">
      <c r="A991" s="747" t="s">
        <v>592</v>
      </c>
      <c r="B991" s="748" t="s">
        <v>593</v>
      </c>
      <c r="C991" s="749" t="s">
        <v>613</v>
      </c>
      <c r="D991" s="750" t="s">
        <v>614</v>
      </c>
      <c r="E991" s="751">
        <v>50113001</v>
      </c>
      <c r="F991" s="750" t="s">
        <v>628</v>
      </c>
      <c r="G991" s="749" t="s">
        <v>629</v>
      </c>
      <c r="H991" s="749">
        <v>993276</v>
      </c>
      <c r="I991" s="749">
        <v>0</v>
      </c>
      <c r="J991" s="749" t="s">
        <v>1948</v>
      </c>
      <c r="K991" s="749" t="s">
        <v>594</v>
      </c>
      <c r="L991" s="752">
        <v>226.88</v>
      </c>
      <c r="M991" s="752">
        <v>1</v>
      </c>
      <c r="N991" s="753">
        <v>226.88</v>
      </c>
    </row>
    <row r="992" spans="1:14" ht="14.45" customHeight="1" x14ac:dyDescent="0.2">
      <c r="A992" s="747" t="s">
        <v>592</v>
      </c>
      <c r="B992" s="748" t="s">
        <v>593</v>
      </c>
      <c r="C992" s="749" t="s">
        <v>613</v>
      </c>
      <c r="D992" s="750" t="s">
        <v>614</v>
      </c>
      <c r="E992" s="751">
        <v>50113001</v>
      </c>
      <c r="F992" s="750" t="s">
        <v>628</v>
      </c>
      <c r="G992" s="749" t="s">
        <v>629</v>
      </c>
      <c r="H992" s="749">
        <v>176205</v>
      </c>
      <c r="I992" s="749">
        <v>180825</v>
      </c>
      <c r="J992" s="749" t="s">
        <v>1100</v>
      </c>
      <c r="K992" s="749" t="s">
        <v>895</v>
      </c>
      <c r="L992" s="752">
        <v>104.63999999999999</v>
      </c>
      <c r="M992" s="752">
        <v>3</v>
      </c>
      <c r="N992" s="753">
        <v>313.91999999999996</v>
      </c>
    </row>
    <row r="993" spans="1:14" ht="14.45" customHeight="1" x14ac:dyDescent="0.2">
      <c r="A993" s="747" t="s">
        <v>592</v>
      </c>
      <c r="B993" s="748" t="s">
        <v>593</v>
      </c>
      <c r="C993" s="749" t="s">
        <v>613</v>
      </c>
      <c r="D993" s="750" t="s">
        <v>614</v>
      </c>
      <c r="E993" s="751">
        <v>50113001</v>
      </c>
      <c r="F993" s="750" t="s">
        <v>628</v>
      </c>
      <c r="G993" s="749" t="s">
        <v>629</v>
      </c>
      <c r="H993" s="749">
        <v>100858</v>
      </c>
      <c r="I993" s="749">
        <v>858</v>
      </c>
      <c r="J993" s="749" t="s">
        <v>1949</v>
      </c>
      <c r="K993" s="749" t="s">
        <v>1950</v>
      </c>
      <c r="L993" s="752">
        <v>40.989999999999995</v>
      </c>
      <c r="M993" s="752">
        <v>2</v>
      </c>
      <c r="N993" s="753">
        <v>81.97999999999999</v>
      </c>
    </row>
    <row r="994" spans="1:14" ht="14.45" customHeight="1" x14ac:dyDescent="0.2">
      <c r="A994" s="747" t="s">
        <v>592</v>
      </c>
      <c r="B994" s="748" t="s">
        <v>593</v>
      </c>
      <c r="C994" s="749" t="s">
        <v>613</v>
      </c>
      <c r="D994" s="750" t="s">
        <v>614</v>
      </c>
      <c r="E994" s="751">
        <v>50113001</v>
      </c>
      <c r="F994" s="750" t="s">
        <v>628</v>
      </c>
      <c r="G994" s="749" t="s">
        <v>629</v>
      </c>
      <c r="H994" s="749">
        <v>216670</v>
      </c>
      <c r="I994" s="749">
        <v>216670</v>
      </c>
      <c r="J994" s="749" t="s">
        <v>1101</v>
      </c>
      <c r="K994" s="749" t="s">
        <v>1102</v>
      </c>
      <c r="L994" s="752">
        <v>314.27</v>
      </c>
      <c r="M994" s="752">
        <v>9</v>
      </c>
      <c r="N994" s="753">
        <v>2828.43</v>
      </c>
    </row>
    <row r="995" spans="1:14" ht="14.45" customHeight="1" x14ac:dyDescent="0.2">
      <c r="A995" s="747" t="s">
        <v>592</v>
      </c>
      <c r="B995" s="748" t="s">
        <v>593</v>
      </c>
      <c r="C995" s="749" t="s">
        <v>613</v>
      </c>
      <c r="D995" s="750" t="s">
        <v>614</v>
      </c>
      <c r="E995" s="751">
        <v>50113001</v>
      </c>
      <c r="F995" s="750" t="s">
        <v>628</v>
      </c>
      <c r="G995" s="749" t="s">
        <v>629</v>
      </c>
      <c r="H995" s="749">
        <v>216572</v>
      </c>
      <c r="I995" s="749">
        <v>216572</v>
      </c>
      <c r="J995" s="749" t="s">
        <v>1103</v>
      </c>
      <c r="K995" s="749" t="s">
        <v>1104</v>
      </c>
      <c r="L995" s="752">
        <v>36.259130434782612</v>
      </c>
      <c r="M995" s="752">
        <v>230</v>
      </c>
      <c r="N995" s="753">
        <v>8339.6</v>
      </c>
    </row>
    <row r="996" spans="1:14" ht="14.45" customHeight="1" x14ac:dyDescent="0.2">
      <c r="A996" s="747" t="s">
        <v>592</v>
      </c>
      <c r="B996" s="748" t="s">
        <v>593</v>
      </c>
      <c r="C996" s="749" t="s">
        <v>613</v>
      </c>
      <c r="D996" s="750" t="s">
        <v>614</v>
      </c>
      <c r="E996" s="751">
        <v>50113001</v>
      </c>
      <c r="F996" s="750" t="s">
        <v>628</v>
      </c>
      <c r="G996" s="749" t="s">
        <v>629</v>
      </c>
      <c r="H996" s="749">
        <v>224464</v>
      </c>
      <c r="I996" s="749">
        <v>224464</v>
      </c>
      <c r="J996" s="749" t="s">
        <v>1951</v>
      </c>
      <c r="K996" s="749" t="s">
        <v>1952</v>
      </c>
      <c r="L996" s="752">
        <v>20.49</v>
      </c>
      <c r="M996" s="752">
        <v>1</v>
      </c>
      <c r="N996" s="753">
        <v>20.49</v>
      </c>
    </row>
    <row r="997" spans="1:14" ht="14.45" customHeight="1" x14ac:dyDescent="0.2">
      <c r="A997" s="747" t="s">
        <v>592</v>
      </c>
      <c r="B997" s="748" t="s">
        <v>593</v>
      </c>
      <c r="C997" s="749" t="s">
        <v>613</v>
      </c>
      <c r="D997" s="750" t="s">
        <v>614</v>
      </c>
      <c r="E997" s="751">
        <v>50113001</v>
      </c>
      <c r="F997" s="750" t="s">
        <v>628</v>
      </c>
      <c r="G997" s="749" t="s">
        <v>629</v>
      </c>
      <c r="H997" s="749">
        <v>223200</v>
      </c>
      <c r="I997" s="749">
        <v>223200</v>
      </c>
      <c r="J997" s="749" t="s">
        <v>1107</v>
      </c>
      <c r="K997" s="749" t="s">
        <v>1108</v>
      </c>
      <c r="L997" s="752">
        <v>152.1</v>
      </c>
      <c r="M997" s="752">
        <v>6</v>
      </c>
      <c r="N997" s="753">
        <v>912.59999999999991</v>
      </c>
    </row>
    <row r="998" spans="1:14" ht="14.45" customHeight="1" x14ac:dyDescent="0.2">
      <c r="A998" s="747" t="s">
        <v>592</v>
      </c>
      <c r="B998" s="748" t="s">
        <v>593</v>
      </c>
      <c r="C998" s="749" t="s">
        <v>613</v>
      </c>
      <c r="D998" s="750" t="s">
        <v>614</v>
      </c>
      <c r="E998" s="751">
        <v>50113001</v>
      </c>
      <c r="F998" s="750" t="s">
        <v>628</v>
      </c>
      <c r="G998" s="749" t="s">
        <v>629</v>
      </c>
      <c r="H998" s="749">
        <v>51366</v>
      </c>
      <c r="I998" s="749">
        <v>51366</v>
      </c>
      <c r="J998" s="749" t="s">
        <v>1109</v>
      </c>
      <c r="K998" s="749" t="s">
        <v>1110</v>
      </c>
      <c r="L998" s="752">
        <v>171.6</v>
      </c>
      <c r="M998" s="752">
        <v>315</v>
      </c>
      <c r="N998" s="753">
        <v>54054</v>
      </c>
    </row>
    <row r="999" spans="1:14" ht="14.45" customHeight="1" x14ac:dyDescent="0.2">
      <c r="A999" s="747" t="s">
        <v>592</v>
      </c>
      <c r="B999" s="748" t="s">
        <v>593</v>
      </c>
      <c r="C999" s="749" t="s">
        <v>613</v>
      </c>
      <c r="D999" s="750" t="s">
        <v>614</v>
      </c>
      <c r="E999" s="751">
        <v>50113001</v>
      </c>
      <c r="F999" s="750" t="s">
        <v>628</v>
      </c>
      <c r="G999" s="749" t="s">
        <v>629</v>
      </c>
      <c r="H999" s="749">
        <v>51384</v>
      </c>
      <c r="I999" s="749">
        <v>51384</v>
      </c>
      <c r="J999" s="749" t="s">
        <v>1109</v>
      </c>
      <c r="K999" s="749" t="s">
        <v>1111</v>
      </c>
      <c r="L999" s="752">
        <v>192.5</v>
      </c>
      <c r="M999" s="752">
        <v>72</v>
      </c>
      <c r="N999" s="753">
        <v>13860</v>
      </c>
    </row>
    <row r="1000" spans="1:14" ht="14.45" customHeight="1" x14ac:dyDescent="0.2">
      <c r="A1000" s="747" t="s">
        <v>592</v>
      </c>
      <c r="B1000" s="748" t="s">
        <v>593</v>
      </c>
      <c r="C1000" s="749" t="s">
        <v>613</v>
      </c>
      <c r="D1000" s="750" t="s">
        <v>614</v>
      </c>
      <c r="E1000" s="751">
        <v>50113001</v>
      </c>
      <c r="F1000" s="750" t="s">
        <v>628</v>
      </c>
      <c r="G1000" s="749" t="s">
        <v>629</v>
      </c>
      <c r="H1000" s="749">
        <v>51367</v>
      </c>
      <c r="I1000" s="749">
        <v>51367</v>
      </c>
      <c r="J1000" s="749" t="s">
        <v>1109</v>
      </c>
      <c r="K1000" s="749" t="s">
        <v>1112</v>
      </c>
      <c r="L1000" s="752">
        <v>92.95</v>
      </c>
      <c r="M1000" s="752">
        <v>93</v>
      </c>
      <c r="N1000" s="753">
        <v>8644.35</v>
      </c>
    </row>
    <row r="1001" spans="1:14" ht="14.45" customHeight="1" x14ac:dyDescent="0.2">
      <c r="A1001" s="747" t="s">
        <v>592</v>
      </c>
      <c r="B1001" s="748" t="s">
        <v>593</v>
      </c>
      <c r="C1001" s="749" t="s">
        <v>613</v>
      </c>
      <c r="D1001" s="750" t="s">
        <v>614</v>
      </c>
      <c r="E1001" s="751">
        <v>50113001</v>
      </c>
      <c r="F1001" s="750" t="s">
        <v>628</v>
      </c>
      <c r="G1001" s="749" t="s">
        <v>629</v>
      </c>
      <c r="H1001" s="749">
        <v>51383</v>
      </c>
      <c r="I1001" s="749">
        <v>51383</v>
      </c>
      <c r="J1001" s="749" t="s">
        <v>1109</v>
      </c>
      <c r="K1001" s="749" t="s">
        <v>1113</v>
      </c>
      <c r="L1001" s="752">
        <v>93.50000056984139</v>
      </c>
      <c r="M1001" s="752">
        <v>92</v>
      </c>
      <c r="N1001" s="753">
        <v>8602.0000524254083</v>
      </c>
    </row>
    <row r="1002" spans="1:14" ht="14.45" customHeight="1" x14ac:dyDescent="0.2">
      <c r="A1002" s="747" t="s">
        <v>592</v>
      </c>
      <c r="B1002" s="748" t="s">
        <v>593</v>
      </c>
      <c r="C1002" s="749" t="s">
        <v>613</v>
      </c>
      <c r="D1002" s="750" t="s">
        <v>614</v>
      </c>
      <c r="E1002" s="751">
        <v>50113001</v>
      </c>
      <c r="F1002" s="750" t="s">
        <v>628</v>
      </c>
      <c r="G1002" s="749" t="s">
        <v>629</v>
      </c>
      <c r="H1002" s="749">
        <v>151365</v>
      </c>
      <c r="I1002" s="749">
        <v>51365</v>
      </c>
      <c r="J1002" s="749" t="s">
        <v>1114</v>
      </c>
      <c r="K1002" s="749" t="s">
        <v>1115</v>
      </c>
      <c r="L1002" s="752">
        <v>8.5799977650360137</v>
      </c>
      <c r="M1002" s="752">
        <v>49</v>
      </c>
      <c r="N1002" s="753">
        <v>420.41989048676464</v>
      </c>
    </row>
    <row r="1003" spans="1:14" ht="14.45" customHeight="1" x14ac:dyDescent="0.2">
      <c r="A1003" s="747" t="s">
        <v>592</v>
      </c>
      <c r="B1003" s="748" t="s">
        <v>593</v>
      </c>
      <c r="C1003" s="749" t="s">
        <v>613</v>
      </c>
      <c r="D1003" s="750" t="s">
        <v>614</v>
      </c>
      <c r="E1003" s="751">
        <v>50113001</v>
      </c>
      <c r="F1003" s="750" t="s">
        <v>628</v>
      </c>
      <c r="G1003" s="749" t="s">
        <v>629</v>
      </c>
      <c r="H1003" s="749">
        <v>197682</v>
      </c>
      <c r="I1003" s="749">
        <v>97682</v>
      </c>
      <c r="J1003" s="749" t="s">
        <v>1116</v>
      </c>
      <c r="K1003" s="749" t="s">
        <v>1117</v>
      </c>
      <c r="L1003" s="752">
        <v>9.2949951166050475</v>
      </c>
      <c r="M1003" s="752">
        <v>368</v>
      </c>
      <c r="N1003" s="753">
        <v>3420.5582029106577</v>
      </c>
    </row>
    <row r="1004" spans="1:14" ht="14.45" customHeight="1" x14ac:dyDescent="0.2">
      <c r="A1004" s="747" t="s">
        <v>592</v>
      </c>
      <c r="B1004" s="748" t="s">
        <v>593</v>
      </c>
      <c r="C1004" s="749" t="s">
        <v>613</v>
      </c>
      <c r="D1004" s="750" t="s">
        <v>614</v>
      </c>
      <c r="E1004" s="751">
        <v>50113001</v>
      </c>
      <c r="F1004" s="750" t="s">
        <v>628</v>
      </c>
      <c r="G1004" s="749" t="s">
        <v>629</v>
      </c>
      <c r="H1004" s="749">
        <v>229793</v>
      </c>
      <c r="I1004" s="749">
        <v>229793</v>
      </c>
      <c r="J1004" s="749" t="s">
        <v>1128</v>
      </c>
      <c r="K1004" s="749" t="s">
        <v>986</v>
      </c>
      <c r="L1004" s="752">
        <v>119.03000000000007</v>
      </c>
      <c r="M1004" s="752">
        <v>1</v>
      </c>
      <c r="N1004" s="753">
        <v>119.03000000000007</v>
      </c>
    </row>
    <row r="1005" spans="1:14" ht="14.45" customHeight="1" x14ac:dyDescent="0.2">
      <c r="A1005" s="747" t="s">
        <v>592</v>
      </c>
      <c r="B1005" s="748" t="s">
        <v>593</v>
      </c>
      <c r="C1005" s="749" t="s">
        <v>613</v>
      </c>
      <c r="D1005" s="750" t="s">
        <v>614</v>
      </c>
      <c r="E1005" s="751">
        <v>50113001</v>
      </c>
      <c r="F1005" s="750" t="s">
        <v>628</v>
      </c>
      <c r="G1005" s="749" t="s">
        <v>629</v>
      </c>
      <c r="H1005" s="749">
        <v>157607</v>
      </c>
      <c r="I1005" s="749">
        <v>57607</v>
      </c>
      <c r="J1005" s="749" t="s">
        <v>1953</v>
      </c>
      <c r="K1005" s="749" t="s">
        <v>1954</v>
      </c>
      <c r="L1005" s="752">
        <v>42.633999999999993</v>
      </c>
      <c r="M1005" s="752">
        <v>10</v>
      </c>
      <c r="N1005" s="753">
        <v>426.33999999999992</v>
      </c>
    </row>
    <row r="1006" spans="1:14" ht="14.45" customHeight="1" x14ac:dyDescent="0.2">
      <c r="A1006" s="747" t="s">
        <v>592</v>
      </c>
      <c r="B1006" s="748" t="s">
        <v>593</v>
      </c>
      <c r="C1006" s="749" t="s">
        <v>613</v>
      </c>
      <c r="D1006" s="750" t="s">
        <v>614</v>
      </c>
      <c r="E1006" s="751">
        <v>50113001</v>
      </c>
      <c r="F1006" s="750" t="s">
        <v>628</v>
      </c>
      <c r="G1006" s="749" t="s">
        <v>629</v>
      </c>
      <c r="H1006" s="749">
        <v>157608</v>
      </c>
      <c r="I1006" s="749">
        <v>57608</v>
      </c>
      <c r="J1006" s="749" t="s">
        <v>1953</v>
      </c>
      <c r="K1006" s="749" t="s">
        <v>1955</v>
      </c>
      <c r="L1006" s="752">
        <v>96.314999999999998</v>
      </c>
      <c r="M1006" s="752">
        <v>4</v>
      </c>
      <c r="N1006" s="753">
        <v>385.26</v>
      </c>
    </row>
    <row r="1007" spans="1:14" ht="14.45" customHeight="1" x14ac:dyDescent="0.2">
      <c r="A1007" s="747" t="s">
        <v>592</v>
      </c>
      <c r="B1007" s="748" t="s">
        <v>593</v>
      </c>
      <c r="C1007" s="749" t="s">
        <v>613</v>
      </c>
      <c r="D1007" s="750" t="s">
        <v>614</v>
      </c>
      <c r="E1007" s="751">
        <v>50113001</v>
      </c>
      <c r="F1007" s="750" t="s">
        <v>628</v>
      </c>
      <c r="G1007" s="749" t="s">
        <v>629</v>
      </c>
      <c r="H1007" s="749">
        <v>224965</v>
      </c>
      <c r="I1007" s="749">
        <v>224965</v>
      </c>
      <c r="J1007" s="749" t="s">
        <v>1956</v>
      </c>
      <c r="K1007" s="749" t="s">
        <v>1957</v>
      </c>
      <c r="L1007" s="752">
        <v>107.87000000000003</v>
      </c>
      <c r="M1007" s="752">
        <v>2</v>
      </c>
      <c r="N1007" s="753">
        <v>215.74000000000007</v>
      </c>
    </row>
    <row r="1008" spans="1:14" ht="14.45" customHeight="1" x14ac:dyDescent="0.2">
      <c r="A1008" s="747" t="s">
        <v>592</v>
      </c>
      <c r="B1008" s="748" t="s">
        <v>593</v>
      </c>
      <c r="C1008" s="749" t="s">
        <v>613</v>
      </c>
      <c r="D1008" s="750" t="s">
        <v>614</v>
      </c>
      <c r="E1008" s="751">
        <v>50113001</v>
      </c>
      <c r="F1008" s="750" t="s">
        <v>628</v>
      </c>
      <c r="G1008" s="749" t="s">
        <v>629</v>
      </c>
      <c r="H1008" s="749">
        <v>920020</v>
      </c>
      <c r="I1008" s="749">
        <v>1000</v>
      </c>
      <c r="J1008" s="749" t="s">
        <v>1958</v>
      </c>
      <c r="K1008" s="749" t="s">
        <v>1959</v>
      </c>
      <c r="L1008" s="752">
        <v>184.47149949389888</v>
      </c>
      <c r="M1008" s="752">
        <v>1</v>
      </c>
      <c r="N1008" s="753">
        <v>184.47149949389888</v>
      </c>
    </row>
    <row r="1009" spans="1:14" ht="14.45" customHeight="1" x14ac:dyDescent="0.2">
      <c r="A1009" s="747" t="s">
        <v>592</v>
      </c>
      <c r="B1009" s="748" t="s">
        <v>593</v>
      </c>
      <c r="C1009" s="749" t="s">
        <v>613</v>
      </c>
      <c r="D1009" s="750" t="s">
        <v>614</v>
      </c>
      <c r="E1009" s="751">
        <v>50113001</v>
      </c>
      <c r="F1009" s="750" t="s">
        <v>628</v>
      </c>
      <c r="G1009" s="749" t="s">
        <v>629</v>
      </c>
      <c r="H1009" s="749">
        <v>501654</v>
      </c>
      <c r="I1009" s="749">
        <v>1000</v>
      </c>
      <c r="J1009" s="749" t="s">
        <v>1960</v>
      </c>
      <c r="K1009" s="749" t="s">
        <v>1961</v>
      </c>
      <c r="L1009" s="752">
        <v>157.77889186856981</v>
      </c>
      <c r="M1009" s="752">
        <v>1</v>
      </c>
      <c r="N1009" s="753">
        <v>157.77889186856981</v>
      </c>
    </row>
    <row r="1010" spans="1:14" ht="14.45" customHeight="1" x14ac:dyDescent="0.2">
      <c r="A1010" s="747" t="s">
        <v>592</v>
      </c>
      <c r="B1010" s="748" t="s">
        <v>593</v>
      </c>
      <c r="C1010" s="749" t="s">
        <v>613</v>
      </c>
      <c r="D1010" s="750" t="s">
        <v>614</v>
      </c>
      <c r="E1010" s="751">
        <v>50113001</v>
      </c>
      <c r="F1010" s="750" t="s">
        <v>628</v>
      </c>
      <c r="G1010" s="749" t="s">
        <v>655</v>
      </c>
      <c r="H1010" s="749">
        <v>115805</v>
      </c>
      <c r="I1010" s="749">
        <v>115805</v>
      </c>
      <c r="J1010" s="749" t="s">
        <v>1146</v>
      </c>
      <c r="K1010" s="749" t="s">
        <v>1148</v>
      </c>
      <c r="L1010" s="752">
        <v>97.548749849735998</v>
      </c>
      <c r="M1010" s="752">
        <v>69.372700900000012</v>
      </c>
      <c r="N1010" s="753">
        <v>6767.2202464946567</v>
      </c>
    </row>
    <row r="1011" spans="1:14" ht="14.45" customHeight="1" x14ac:dyDescent="0.2">
      <c r="A1011" s="747" t="s">
        <v>592</v>
      </c>
      <c r="B1011" s="748" t="s">
        <v>593</v>
      </c>
      <c r="C1011" s="749" t="s">
        <v>613</v>
      </c>
      <c r="D1011" s="750" t="s">
        <v>614</v>
      </c>
      <c r="E1011" s="751">
        <v>50113001</v>
      </c>
      <c r="F1011" s="750" t="s">
        <v>628</v>
      </c>
      <c r="G1011" s="749" t="s">
        <v>594</v>
      </c>
      <c r="H1011" s="749">
        <v>242263</v>
      </c>
      <c r="I1011" s="749">
        <v>242263</v>
      </c>
      <c r="J1011" s="749" t="s">
        <v>1146</v>
      </c>
      <c r="K1011" s="749" t="s">
        <v>1147</v>
      </c>
      <c r="L1011" s="752">
        <v>421.22099999999995</v>
      </c>
      <c r="M1011" s="752">
        <v>6</v>
      </c>
      <c r="N1011" s="753">
        <v>2527.3259999999996</v>
      </c>
    </row>
    <row r="1012" spans="1:14" ht="14.45" customHeight="1" x14ac:dyDescent="0.2">
      <c r="A1012" s="747" t="s">
        <v>592</v>
      </c>
      <c r="B1012" s="748" t="s">
        <v>593</v>
      </c>
      <c r="C1012" s="749" t="s">
        <v>613</v>
      </c>
      <c r="D1012" s="750" t="s">
        <v>614</v>
      </c>
      <c r="E1012" s="751">
        <v>50113001</v>
      </c>
      <c r="F1012" s="750" t="s">
        <v>628</v>
      </c>
      <c r="G1012" s="749" t="s">
        <v>655</v>
      </c>
      <c r="H1012" s="749">
        <v>115807</v>
      </c>
      <c r="I1012" s="749">
        <v>115807</v>
      </c>
      <c r="J1012" s="749" t="s">
        <v>1146</v>
      </c>
      <c r="K1012" s="749" t="s">
        <v>1147</v>
      </c>
      <c r="L1012" s="752">
        <v>421.22123511548466</v>
      </c>
      <c r="M1012" s="752">
        <v>86.454731499999951</v>
      </c>
      <c r="N1012" s="753">
        <v>36416.568784007577</v>
      </c>
    </row>
    <row r="1013" spans="1:14" ht="14.45" customHeight="1" x14ac:dyDescent="0.2">
      <c r="A1013" s="747" t="s">
        <v>592</v>
      </c>
      <c r="B1013" s="748" t="s">
        <v>593</v>
      </c>
      <c r="C1013" s="749" t="s">
        <v>613</v>
      </c>
      <c r="D1013" s="750" t="s">
        <v>614</v>
      </c>
      <c r="E1013" s="751">
        <v>50113001</v>
      </c>
      <c r="F1013" s="750" t="s">
        <v>628</v>
      </c>
      <c r="G1013" s="749" t="s">
        <v>655</v>
      </c>
      <c r="H1013" s="749">
        <v>115806</v>
      </c>
      <c r="I1013" s="749">
        <v>115806</v>
      </c>
      <c r="J1013" s="749" t="s">
        <v>1146</v>
      </c>
      <c r="K1013" s="749" t="s">
        <v>1149</v>
      </c>
      <c r="L1013" s="752">
        <v>182.89824410050477</v>
      </c>
      <c r="M1013" s="752">
        <v>142.65271940000008</v>
      </c>
      <c r="N1013" s="753">
        <v>26090.931894422029</v>
      </c>
    </row>
    <row r="1014" spans="1:14" ht="14.45" customHeight="1" x14ac:dyDescent="0.2">
      <c r="A1014" s="747" t="s">
        <v>592</v>
      </c>
      <c r="B1014" s="748" t="s">
        <v>593</v>
      </c>
      <c r="C1014" s="749" t="s">
        <v>613</v>
      </c>
      <c r="D1014" s="750" t="s">
        <v>614</v>
      </c>
      <c r="E1014" s="751">
        <v>50113001</v>
      </c>
      <c r="F1014" s="750" t="s">
        <v>628</v>
      </c>
      <c r="G1014" s="749" t="s">
        <v>629</v>
      </c>
      <c r="H1014" s="749">
        <v>218183</v>
      </c>
      <c r="I1014" s="749">
        <v>218183</v>
      </c>
      <c r="J1014" s="749" t="s">
        <v>1150</v>
      </c>
      <c r="K1014" s="749" t="s">
        <v>1151</v>
      </c>
      <c r="L1014" s="752">
        <v>566.56000000000006</v>
      </c>
      <c r="M1014" s="752">
        <v>1</v>
      </c>
      <c r="N1014" s="753">
        <v>566.56000000000006</v>
      </c>
    </row>
    <row r="1015" spans="1:14" ht="14.45" customHeight="1" x14ac:dyDescent="0.2">
      <c r="A1015" s="747" t="s">
        <v>592</v>
      </c>
      <c r="B1015" s="748" t="s">
        <v>593</v>
      </c>
      <c r="C1015" s="749" t="s">
        <v>613</v>
      </c>
      <c r="D1015" s="750" t="s">
        <v>614</v>
      </c>
      <c r="E1015" s="751">
        <v>50113001</v>
      </c>
      <c r="F1015" s="750" t="s">
        <v>628</v>
      </c>
      <c r="G1015" s="749" t="s">
        <v>629</v>
      </c>
      <c r="H1015" s="749">
        <v>218186</v>
      </c>
      <c r="I1015" s="749">
        <v>218186</v>
      </c>
      <c r="J1015" s="749" t="s">
        <v>1962</v>
      </c>
      <c r="K1015" s="749" t="s">
        <v>1963</v>
      </c>
      <c r="L1015" s="752">
        <v>172.67000000000002</v>
      </c>
      <c r="M1015" s="752">
        <v>2</v>
      </c>
      <c r="N1015" s="753">
        <v>345.34000000000003</v>
      </c>
    </row>
    <row r="1016" spans="1:14" ht="14.45" customHeight="1" x14ac:dyDescent="0.2">
      <c r="A1016" s="747" t="s">
        <v>592</v>
      </c>
      <c r="B1016" s="748" t="s">
        <v>593</v>
      </c>
      <c r="C1016" s="749" t="s">
        <v>613</v>
      </c>
      <c r="D1016" s="750" t="s">
        <v>614</v>
      </c>
      <c r="E1016" s="751">
        <v>50113001</v>
      </c>
      <c r="F1016" s="750" t="s">
        <v>628</v>
      </c>
      <c r="G1016" s="749" t="s">
        <v>629</v>
      </c>
      <c r="H1016" s="749">
        <v>134821</v>
      </c>
      <c r="I1016" s="749">
        <v>134821</v>
      </c>
      <c r="J1016" s="749" t="s">
        <v>1964</v>
      </c>
      <c r="K1016" s="749" t="s">
        <v>1965</v>
      </c>
      <c r="L1016" s="752">
        <v>264.99</v>
      </c>
      <c r="M1016" s="752">
        <v>4</v>
      </c>
      <c r="N1016" s="753">
        <v>1059.96</v>
      </c>
    </row>
    <row r="1017" spans="1:14" ht="14.45" customHeight="1" x14ac:dyDescent="0.2">
      <c r="A1017" s="747" t="s">
        <v>592</v>
      </c>
      <c r="B1017" s="748" t="s">
        <v>593</v>
      </c>
      <c r="C1017" s="749" t="s">
        <v>613</v>
      </c>
      <c r="D1017" s="750" t="s">
        <v>614</v>
      </c>
      <c r="E1017" s="751">
        <v>50113001</v>
      </c>
      <c r="F1017" s="750" t="s">
        <v>628</v>
      </c>
      <c r="G1017" s="749" t="s">
        <v>629</v>
      </c>
      <c r="H1017" s="749">
        <v>134824</v>
      </c>
      <c r="I1017" s="749">
        <v>134824</v>
      </c>
      <c r="J1017" s="749" t="s">
        <v>1152</v>
      </c>
      <c r="K1017" s="749" t="s">
        <v>1153</v>
      </c>
      <c r="L1017" s="752">
        <v>207.00777898191669</v>
      </c>
      <c r="M1017" s="752">
        <v>126</v>
      </c>
      <c r="N1017" s="753">
        <v>26082.980151721502</v>
      </c>
    </row>
    <row r="1018" spans="1:14" ht="14.45" customHeight="1" x14ac:dyDescent="0.2">
      <c r="A1018" s="747" t="s">
        <v>592</v>
      </c>
      <c r="B1018" s="748" t="s">
        <v>593</v>
      </c>
      <c r="C1018" s="749" t="s">
        <v>613</v>
      </c>
      <c r="D1018" s="750" t="s">
        <v>614</v>
      </c>
      <c r="E1018" s="751">
        <v>50113001</v>
      </c>
      <c r="F1018" s="750" t="s">
        <v>628</v>
      </c>
      <c r="G1018" s="749" t="s">
        <v>629</v>
      </c>
      <c r="H1018" s="749">
        <v>166775</v>
      </c>
      <c r="I1018" s="749">
        <v>166775</v>
      </c>
      <c r="J1018" s="749" t="s">
        <v>1966</v>
      </c>
      <c r="K1018" s="749" t="s">
        <v>1967</v>
      </c>
      <c r="L1018" s="752">
        <v>123.32000000000002</v>
      </c>
      <c r="M1018" s="752">
        <v>1</v>
      </c>
      <c r="N1018" s="753">
        <v>123.32000000000002</v>
      </c>
    </row>
    <row r="1019" spans="1:14" ht="14.45" customHeight="1" x14ac:dyDescent="0.2">
      <c r="A1019" s="747" t="s">
        <v>592</v>
      </c>
      <c r="B1019" s="748" t="s">
        <v>593</v>
      </c>
      <c r="C1019" s="749" t="s">
        <v>613</v>
      </c>
      <c r="D1019" s="750" t="s">
        <v>614</v>
      </c>
      <c r="E1019" s="751">
        <v>50113001</v>
      </c>
      <c r="F1019" s="750" t="s">
        <v>628</v>
      </c>
      <c r="G1019" s="749" t="s">
        <v>629</v>
      </c>
      <c r="H1019" s="749">
        <v>847767</v>
      </c>
      <c r="I1019" s="749">
        <v>500140</v>
      </c>
      <c r="J1019" s="749" t="s">
        <v>1154</v>
      </c>
      <c r="K1019" s="749" t="s">
        <v>1155</v>
      </c>
      <c r="L1019" s="752">
        <v>699.01</v>
      </c>
      <c r="M1019" s="752">
        <v>5</v>
      </c>
      <c r="N1019" s="753">
        <v>3495.0499999999997</v>
      </c>
    </row>
    <row r="1020" spans="1:14" ht="14.45" customHeight="1" x14ac:dyDescent="0.2">
      <c r="A1020" s="747" t="s">
        <v>592</v>
      </c>
      <c r="B1020" s="748" t="s">
        <v>593</v>
      </c>
      <c r="C1020" s="749" t="s">
        <v>613</v>
      </c>
      <c r="D1020" s="750" t="s">
        <v>614</v>
      </c>
      <c r="E1020" s="751">
        <v>50113001</v>
      </c>
      <c r="F1020" s="750" t="s">
        <v>628</v>
      </c>
      <c r="G1020" s="749" t="s">
        <v>629</v>
      </c>
      <c r="H1020" s="749">
        <v>185273</v>
      </c>
      <c r="I1020" s="749">
        <v>185273</v>
      </c>
      <c r="J1020" s="749" t="s">
        <v>1968</v>
      </c>
      <c r="K1020" s="749" t="s">
        <v>1969</v>
      </c>
      <c r="L1020" s="752">
        <v>811.22</v>
      </c>
      <c r="M1020" s="752">
        <v>1</v>
      </c>
      <c r="N1020" s="753">
        <v>811.22</v>
      </c>
    </row>
    <row r="1021" spans="1:14" ht="14.45" customHeight="1" x14ac:dyDescent="0.2">
      <c r="A1021" s="747" t="s">
        <v>592</v>
      </c>
      <c r="B1021" s="748" t="s">
        <v>593</v>
      </c>
      <c r="C1021" s="749" t="s">
        <v>613</v>
      </c>
      <c r="D1021" s="750" t="s">
        <v>614</v>
      </c>
      <c r="E1021" s="751">
        <v>50113001</v>
      </c>
      <c r="F1021" s="750" t="s">
        <v>628</v>
      </c>
      <c r="G1021" s="749" t="s">
        <v>629</v>
      </c>
      <c r="H1021" s="749">
        <v>101674</v>
      </c>
      <c r="I1021" s="749">
        <v>1674</v>
      </c>
      <c r="J1021" s="749" t="s">
        <v>1970</v>
      </c>
      <c r="K1021" s="749" t="s">
        <v>594</v>
      </c>
      <c r="L1021" s="752">
        <v>89.29</v>
      </c>
      <c r="M1021" s="752">
        <v>3</v>
      </c>
      <c r="N1021" s="753">
        <v>267.87</v>
      </c>
    </row>
    <row r="1022" spans="1:14" ht="14.45" customHeight="1" x14ac:dyDescent="0.2">
      <c r="A1022" s="747" t="s">
        <v>592</v>
      </c>
      <c r="B1022" s="748" t="s">
        <v>593</v>
      </c>
      <c r="C1022" s="749" t="s">
        <v>613</v>
      </c>
      <c r="D1022" s="750" t="s">
        <v>614</v>
      </c>
      <c r="E1022" s="751">
        <v>50113001</v>
      </c>
      <c r="F1022" s="750" t="s">
        <v>628</v>
      </c>
      <c r="G1022" s="749" t="s">
        <v>629</v>
      </c>
      <c r="H1022" s="749">
        <v>117189</v>
      </c>
      <c r="I1022" s="749">
        <v>17189</v>
      </c>
      <c r="J1022" s="749" t="s">
        <v>1159</v>
      </c>
      <c r="K1022" s="749" t="s">
        <v>1160</v>
      </c>
      <c r="L1022" s="752">
        <v>55.869999999999983</v>
      </c>
      <c r="M1022" s="752">
        <v>2</v>
      </c>
      <c r="N1022" s="753">
        <v>111.73999999999997</v>
      </c>
    </row>
    <row r="1023" spans="1:14" ht="14.45" customHeight="1" x14ac:dyDescent="0.2">
      <c r="A1023" s="747" t="s">
        <v>592</v>
      </c>
      <c r="B1023" s="748" t="s">
        <v>593</v>
      </c>
      <c r="C1023" s="749" t="s">
        <v>613</v>
      </c>
      <c r="D1023" s="750" t="s">
        <v>614</v>
      </c>
      <c r="E1023" s="751">
        <v>50113001</v>
      </c>
      <c r="F1023" s="750" t="s">
        <v>628</v>
      </c>
      <c r="G1023" s="749" t="s">
        <v>629</v>
      </c>
      <c r="H1023" s="749">
        <v>102486</v>
      </c>
      <c r="I1023" s="749">
        <v>2486</v>
      </c>
      <c r="J1023" s="749" t="s">
        <v>1971</v>
      </c>
      <c r="K1023" s="749" t="s">
        <v>1972</v>
      </c>
      <c r="L1023" s="752">
        <v>123.04979080373728</v>
      </c>
      <c r="M1023" s="752">
        <v>239</v>
      </c>
      <c r="N1023" s="753">
        <v>29408.900002093211</v>
      </c>
    </row>
    <row r="1024" spans="1:14" ht="14.45" customHeight="1" x14ac:dyDescent="0.2">
      <c r="A1024" s="747" t="s">
        <v>592</v>
      </c>
      <c r="B1024" s="748" t="s">
        <v>593</v>
      </c>
      <c r="C1024" s="749" t="s">
        <v>613</v>
      </c>
      <c r="D1024" s="750" t="s">
        <v>614</v>
      </c>
      <c r="E1024" s="751">
        <v>50113001</v>
      </c>
      <c r="F1024" s="750" t="s">
        <v>628</v>
      </c>
      <c r="G1024" s="749" t="s">
        <v>629</v>
      </c>
      <c r="H1024" s="749">
        <v>845697</v>
      </c>
      <c r="I1024" s="749">
        <v>200935</v>
      </c>
      <c r="J1024" s="749" t="s">
        <v>1163</v>
      </c>
      <c r="K1024" s="749" t="s">
        <v>1164</v>
      </c>
      <c r="L1024" s="752">
        <v>44.818125000000009</v>
      </c>
      <c r="M1024" s="752">
        <v>16</v>
      </c>
      <c r="N1024" s="753">
        <v>717.09000000000015</v>
      </c>
    </row>
    <row r="1025" spans="1:14" ht="14.45" customHeight="1" x14ac:dyDescent="0.2">
      <c r="A1025" s="747" t="s">
        <v>592</v>
      </c>
      <c r="B1025" s="748" t="s">
        <v>593</v>
      </c>
      <c r="C1025" s="749" t="s">
        <v>613</v>
      </c>
      <c r="D1025" s="750" t="s">
        <v>614</v>
      </c>
      <c r="E1025" s="751">
        <v>50113001</v>
      </c>
      <c r="F1025" s="750" t="s">
        <v>628</v>
      </c>
      <c r="G1025" s="749" t="s">
        <v>629</v>
      </c>
      <c r="H1025" s="749">
        <v>230426</v>
      </c>
      <c r="I1025" s="749">
        <v>230426</v>
      </c>
      <c r="J1025" s="749" t="s">
        <v>1165</v>
      </c>
      <c r="K1025" s="749" t="s">
        <v>1166</v>
      </c>
      <c r="L1025" s="752">
        <v>78.598947368421051</v>
      </c>
      <c r="M1025" s="752">
        <v>19</v>
      </c>
      <c r="N1025" s="753">
        <v>1493.3799999999999</v>
      </c>
    </row>
    <row r="1026" spans="1:14" ht="14.45" customHeight="1" x14ac:dyDescent="0.2">
      <c r="A1026" s="747" t="s">
        <v>592</v>
      </c>
      <c r="B1026" s="748" t="s">
        <v>593</v>
      </c>
      <c r="C1026" s="749" t="s">
        <v>613</v>
      </c>
      <c r="D1026" s="750" t="s">
        <v>614</v>
      </c>
      <c r="E1026" s="751">
        <v>50113001</v>
      </c>
      <c r="F1026" s="750" t="s">
        <v>628</v>
      </c>
      <c r="G1026" s="749" t="s">
        <v>629</v>
      </c>
      <c r="H1026" s="749">
        <v>100489</v>
      </c>
      <c r="I1026" s="749">
        <v>489</v>
      </c>
      <c r="J1026" s="749" t="s">
        <v>1165</v>
      </c>
      <c r="K1026" s="749" t="s">
        <v>1167</v>
      </c>
      <c r="L1026" s="752">
        <v>47.320000000000007</v>
      </c>
      <c r="M1026" s="752">
        <v>15</v>
      </c>
      <c r="N1026" s="753">
        <v>709.80000000000007</v>
      </c>
    </row>
    <row r="1027" spans="1:14" ht="14.45" customHeight="1" x14ac:dyDescent="0.2">
      <c r="A1027" s="747" t="s">
        <v>592</v>
      </c>
      <c r="B1027" s="748" t="s">
        <v>593</v>
      </c>
      <c r="C1027" s="749" t="s">
        <v>613</v>
      </c>
      <c r="D1027" s="750" t="s">
        <v>614</v>
      </c>
      <c r="E1027" s="751">
        <v>50113001</v>
      </c>
      <c r="F1027" s="750" t="s">
        <v>628</v>
      </c>
      <c r="G1027" s="749" t="s">
        <v>655</v>
      </c>
      <c r="H1027" s="749">
        <v>166759</v>
      </c>
      <c r="I1027" s="749">
        <v>166759</v>
      </c>
      <c r="J1027" s="749" t="s">
        <v>1174</v>
      </c>
      <c r="K1027" s="749" t="s">
        <v>1175</v>
      </c>
      <c r="L1027" s="752">
        <v>123.29</v>
      </c>
      <c r="M1027" s="752">
        <v>7</v>
      </c>
      <c r="N1027" s="753">
        <v>863.03000000000009</v>
      </c>
    </row>
    <row r="1028" spans="1:14" ht="14.45" customHeight="1" x14ac:dyDescent="0.2">
      <c r="A1028" s="747" t="s">
        <v>592</v>
      </c>
      <c r="B1028" s="748" t="s">
        <v>593</v>
      </c>
      <c r="C1028" s="749" t="s">
        <v>613</v>
      </c>
      <c r="D1028" s="750" t="s">
        <v>614</v>
      </c>
      <c r="E1028" s="751">
        <v>50113001</v>
      </c>
      <c r="F1028" s="750" t="s">
        <v>628</v>
      </c>
      <c r="G1028" s="749" t="s">
        <v>629</v>
      </c>
      <c r="H1028" s="749">
        <v>900497</v>
      </c>
      <c r="I1028" s="749">
        <v>0</v>
      </c>
      <c r="J1028" s="749" t="s">
        <v>1176</v>
      </c>
      <c r="K1028" s="749" t="s">
        <v>594</v>
      </c>
      <c r="L1028" s="752">
        <v>446.65118163242499</v>
      </c>
      <c r="M1028" s="752">
        <v>9</v>
      </c>
      <c r="N1028" s="753">
        <v>4019.860634691825</v>
      </c>
    </row>
    <row r="1029" spans="1:14" ht="14.45" customHeight="1" x14ac:dyDescent="0.2">
      <c r="A1029" s="747" t="s">
        <v>592</v>
      </c>
      <c r="B1029" s="748" t="s">
        <v>593</v>
      </c>
      <c r="C1029" s="749" t="s">
        <v>613</v>
      </c>
      <c r="D1029" s="750" t="s">
        <v>614</v>
      </c>
      <c r="E1029" s="751">
        <v>50113001</v>
      </c>
      <c r="F1029" s="750" t="s">
        <v>628</v>
      </c>
      <c r="G1029" s="749" t="s">
        <v>629</v>
      </c>
      <c r="H1029" s="749">
        <v>900506</v>
      </c>
      <c r="I1029" s="749">
        <v>0</v>
      </c>
      <c r="J1029" s="749" t="s">
        <v>1973</v>
      </c>
      <c r="K1029" s="749" t="s">
        <v>594</v>
      </c>
      <c r="L1029" s="752">
        <v>800.00938539039771</v>
      </c>
      <c r="M1029" s="752">
        <v>3</v>
      </c>
      <c r="N1029" s="753">
        <v>2400.0281561711931</v>
      </c>
    </row>
    <row r="1030" spans="1:14" ht="14.45" customHeight="1" x14ac:dyDescent="0.2">
      <c r="A1030" s="747" t="s">
        <v>592</v>
      </c>
      <c r="B1030" s="748" t="s">
        <v>593</v>
      </c>
      <c r="C1030" s="749" t="s">
        <v>613</v>
      </c>
      <c r="D1030" s="750" t="s">
        <v>614</v>
      </c>
      <c r="E1030" s="751">
        <v>50113001</v>
      </c>
      <c r="F1030" s="750" t="s">
        <v>628</v>
      </c>
      <c r="G1030" s="749" t="s">
        <v>629</v>
      </c>
      <c r="H1030" s="749">
        <v>394073</v>
      </c>
      <c r="I1030" s="749">
        <v>1000</v>
      </c>
      <c r="J1030" s="749" t="s">
        <v>1974</v>
      </c>
      <c r="K1030" s="749" t="s">
        <v>1975</v>
      </c>
      <c r="L1030" s="752">
        <v>284.43486357405595</v>
      </c>
      <c r="M1030" s="752">
        <v>3</v>
      </c>
      <c r="N1030" s="753">
        <v>853.30459072216786</v>
      </c>
    </row>
    <row r="1031" spans="1:14" ht="14.45" customHeight="1" x14ac:dyDescent="0.2">
      <c r="A1031" s="747" t="s">
        <v>592</v>
      </c>
      <c r="B1031" s="748" t="s">
        <v>593</v>
      </c>
      <c r="C1031" s="749" t="s">
        <v>613</v>
      </c>
      <c r="D1031" s="750" t="s">
        <v>614</v>
      </c>
      <c r="E1031" s="751">
        <v>50113001</v>
      </c>
      <c r="F1031" s="750" t="s">
        <v>628</v>
      </c>
      <c r="G1031" s="749" t="s">
        <v>629</v>
      </c>
      <c r="H1031" s="749">
        <v>501725</v>
      </c>
      <c r="I1031" s="749">
        <v>1000</v>
      </c>
      <c r="J1031" s="749" t="s">
        <v>1177</v>
      </c>
      <c r="K1031" s="749" t="s">
        <v>1178</v>
      </c>
      <c r="L1031" s="752">
        <v>452.05233940166715</v>
      </c>
      <c r="M1031" s="752">
        <v>1</v>
      </c>
      <c r="N1031" s="753">
        <v>452.05233940166715</v>
      </c>
    </row>
    <row r="1032" spans="1:14" ht="14.45" customHeight="1" x14ac:dyDescent="0.2">
      <c r="A1032" s="747" t="s">
        <v>592</v>
      </c>
      <c r="B1032" s="748" t="s">
        <v>593</v>
      </c>
      <c r="C1032" s="749" t="s">
        <v>613</v>
      </c>
      <c r="D1032" s="750" t="s">
        <v>614</v>
      </c>
      <c r="E1032" s="751">
        <v>50113001</v>
      </c>
      <c r="F1032" s="750" t="s">
        <v>628</v>
      </c>
      <c r="G1032" s="749" t="s">
        <v>629</v>
      </c>
      <c r="H1032" s="749">
        <v>930589</v>
      </c>
      <c r="I1032" s="749">
        <v>0</v>
      </c>
      <c r="J1032" s="749" t="s">
        <v>1182</v>
      </c>
      <c r="K1032" s="749" t="s">
        <v>594</v>
      </c>
      <c r="L1032" s="752">
        <v>104.75993153819218</v>
      </c>
      <c r="M1032" s="752">
        <v>2</v>
      </c>
      <c r="N1032" s="753">
        <v>209.51986307638435</v>
      </c>
    </row>
    <row r="1033" spans="1:14" ht="14.45" customHeight="1" x14ac:dyDescent="0.2">
      <c r="A1033" s="747" t="s">
        <v>592</v>
      </c>
      <c r="B1033" s="748" t="s">
        <v>593</v>
      </c>
      <c r="C1033" s="749" t="s">
        <v>613</v>
      </c>
      <c r="D1033" s="750" t="s">
        <v>614</v>
      </c>
      <c r="E1033" s="751">
        <v>50113001</v>
      </c>
      <c r="F1033" s="750" t="s">
        <v>628</v>
      </c>
      <c r="G1033" s="749" t="s">
        <v>629</v>
      </c>
      <c r="H1033" s="749">
        <v>911930</v>
      </c>
      <c r="I1033" s="749">
        <v>0</v>
      </c>
      <c r="J1033" s="749" t="s">
        <v>1976</v>
      </c>
      <c r="K1033" s="749" t="s">
        <v>594</v>
      </c>
      <c r="L1033" s="752">
        <v>44.066501066390295</v>
      </c>
      <c r="M1033" s="752">
        <v>1</v>
      </c>
      <c r="N1033" s="753">
        <v>44.066501066390295</v>
      </c>
    </row>
    <row r="1034" spans="1:14" ht="14.45" customHeight="1" x14ac:dyDescent="0.2">
      <c r="A1034" s="747" t="s">
        <v>592</v>
      </c>
      <c r="B1034" s="748" t="s">
        <v>593</v>
      </c>
      <c r="C1034" s="749" t="s">
        <v>613</v>
      </c>
      <c r="D1034" s="750" t="s">
        <v>614</v>
      </c>
      <c r="E1034" s="751">
        <v>50113001</v>
      </c>
      <c r="F1034" s="750" t="s">
        <v>628</v>
      </c>
      <c r="G1034" s="749" t="s">
        <v>629</v>
      </c>
      <c r="H1034" s="749">
        <v>921117</v>
      </c>
      <c r="I1034" s="749">
        <v>0</v>
      </c>
      <c r="J1034" s="749" t="s">
        <v>1977</v>
      </c>
      <c r="K1034" s="749" t="s">
        <v>594</v>
      </c>
      <c r="L1034" s="752">
        <v>79.531451371289521</v>
      </c>
      <c r="M1034" s="752">
        <v>44</v>
      </c>
      <c r="N1034" s="753">
        <v>3499.383860336739</v>
      </c>
    </row>
    <row r="1035" spans="1:14" ht="14.45" customHeight="1" x14ac:dyDescent="0.2">
      <c r="A1035" s="747" t="s">
        <v>592</v>
      </c>
      <c r="B1035" s="748" t="s">
        <v>593</v>
      </c>
      <c r="C1035" s="749" t="s">
        <v>613</v>
      </c>
      <c r="D1035" s="750" t="s">
        <v>614</v>
      </c>
      <c r="E1035" s="751">
        <v>50113001</v>
      </c>
      <c r="F1035" s="750" t="s">
        <v>628</v>
      </c>
      <c r="G1035" s="749" t="s">
        <v>629</v>
      </c>
      <c r="H1035" s="749">
        <v>394217</v>
      </c>
      <c r="I1035" s="749">
        <v>0</v>
      </c>
      <c r="J1035" s="749" t="s">
        <v>1978</v>
      </c>
      <c r="K1035" s="749" t="s">
        <v>594</v>
      </c>
      <c r="L1035" s="752">
        <v>247.16934176961141</v>
      </c>
      <c r="M1035" s="752">
        <v>3</v>
      </c>
      <c r="N1035" s="753">
        <v>741.50802530883425</v>
      </c>
    </row>
    <row r="1036" spans="1:14" ht="14.45" customHeight="1" x14ac:dyDescent="0.2">
      <c r="A1036" s="747" t="s">
        <v>592</v>
      </c>
      <c r="B1036" s="748" t="s">
        <v>593</v>
      </c>
      <c r="C1036" s="749" t="s">
        <v>613</v>
      </c>
      <c r="D1036" s="750" t="s">
        <v>614</v>
      </c>
      <c r="E1036" s="751">
        <v>50113001</v>
      </c>
      <c r="F1036" s="750" t="s">
        <v>628</v>
      </c>
      <c r="G1036" s="749" t="s">
        <v>629</v>
      </c>
      <c r="H1036" s="749">
        <v>900875</v>
      </c>
      <c r="I1036" s="749">
        <v>0</v>
      </c>
      <c r="J1036" s="749" t="s">
        <v>1183</v>
      </c>
      <c r="K1036" s="749" t="s">
        <v>594</v>
      </c>
      <c r="L1036" s="752">
        <v>374.16539494881931</v>
      </c>
      <c r="M1036" s="752">
        <v>3</v>
      </c>
      <c r="N1036" s="753">
        <v>1122.4961848464579</v>
      </c>
    </row>
    <row r="1037" spans="1:14" ht="14.45" customHeight="1" x14ac:dyDescent="0.2">
      <c r="A1037" s="747" t="s">
        <v>592</v>
      </c>
      <c r="B1037" s="748" t="s">
        <v>593</v>
      </c>
      <c r="C1037" s="749" t="s">
        <v>613</v>
      </c>
      <c r="D1037" s="750" t="s">
        <v>614</v>
      </c>
      <c r="E1037" s="751">
        <v>50113001</v>
      </c>
      <c r="F1037" s="750" t="s">
        <v>628</v>
      </c>
      <c r="G1037" s="749" t="s">
        <v>629</v>
      </c>
      <c r="H1037" s="749">
        <v>501990</v>
      </c>
      <c r="I1037" s="749">
        <v>0</v>
      </c>
      <c r="J1037" s="749" t="s">
        <v>1185</v>
      </c>
      <c r="K1037" s="749" t="s">
        <v>594</v>
      </c>
      <c r="L1037" s="752">
        <v>310.13700687863331</v>
      </c>
      <c r="M1037" s="752">
        <v>1</v>
      </c>
      <c r="N1037" s="753">
        <v>310.13700687863331</v>
      </c>
    </row>
    <row r="1038" spans="1:14" ht="14.45" customHeight="1" x14ac:dyDescent="0.2">
      <c r="A1038" s="747" t="s">
        <v>592</v>
      </c>
      <c r="B1038" s="748" t="s">
        <v>593</v>
      </c>
      <c r="C1038" s="749" t="s">
        <v>613</v>
      </c>
      <c r="D1038" s="750" t="s">
        <v>614</v>
      </c>
      <c r="E1038" s="751">
        <v>50113001</v>
      </c>
      <c r="F1038" s="750" t="s">
        <v>628</v>
      </c>
      <c r="G1038" s="749" t="s">
        <v>629</v>
      </c>
      <c r="H1038" s="749">
        <v>920356</v>
      </c>
      <c r="I1038" s="749">
        <v>0</v>
      </c>
      <c r="J1038" s="749" t="s">
        <v>1186</v>
      </c>
      <c r="K1038" s="749" t="s">
        <v>594</v>
      </c>
      <c r="L1038" s="752">
        <v>104.35853218858472</v>
      </c>
      <c r="M1038" s="752">
        <v>66</v>
      </c>
      <c r="N1038" s="753">
        <v>6887.6631244465916</v>
      </c>
    </row>
    <row r="1039" spans="1:14" ht="14.45" customHeight="1" x14ac:dyDescent="0.2">
      <c r="A1039" s="747" t="s">
        <v>592</v>
      </c>
      <c r="B1039" s="748" t="s">
        <v>593</v>
      </c>
      <c r="C1039" s="749" t="s">
        <v>613</v>
      </c>
      <c r="D1039" s="750" t="s">
        <v>614</v>
      </c>
      <c r="E1039" s="751">
        <v>50113001</v>
      </c>
      <c r="F1039" s="750" t="s">
        <v>628</v>
      </c>
      <c r="G1039" s="749" t="s">
        <v>629</v>
      </c>
      <c r="H1039" s="749">
        <v>921392</v>
      </c>
      <c r="I1039" s="749">
        <v>0</v>
      </c>
      <c r="J1039" s="749" t="s">
        <v>1979</v>
      </c>
      <c r="K1039" s="749" t="s">
        <v>1980</v>
      </c>
      <c r="L1039" s="752">
        <v>150.38397429497502</v>
      </c>
      <c r="M1039" s="752">
        <v>1</v>
      </c>
      <c r="N1039" s="753">
        <v>150.38397429497502</v>
      </c>
    </row>
    <row r="1040" spans="1:14" ht="14.45" customHeight="1" x14ac:dyDescent="0.2">
      <c r="A1040" s="747" t="s">
        <v>592</v>
      </c>
      <c r="B1040" s="748" t="s">
        <v>593</v>
      </c>
      <c r="C1040" s="749" t="s">
        <v>613</v>
      </c>
      <c r="D1040" s="750" t="s">
        <v>614</v>
      </c>
      <c r="E1040" s="751">
        <v>50113001</v>
      </c>
      <c r="F1040" s="750" t="s">
        <v>628</v>
      </c>
      <c r="G1040" s="749" t="s">
        <v>629</v>
      </c>
      <c r="H1040" s="749">
        <v>921547</v>
      </c>
      <c r="I1040" s="749">
        <v>0</v>
      </c>
      <c r="J1040" s="749" t="s">
        <v>1981</v>
      </c>
      <c r="K1040" s="749" t="s">
        <v>594</v>
      </c>
      <c r="L1040" s="752">
        <v>597.54121146206751</v>
      </c>
      <c r="M1040" s="752">
        <v>1</v>
      </c>
      <c r="N1040" s="753">
        <v>597.54121146206751</v>
      </c>
    </row>
    <row r="1041" spans="1:14" ht="14.45" customHeight="1" x14ac:dyDescent="0.2">
      <c r="A1041" s="747" t="s">
        <v>592</v>
      </c>
      <c r="B1041" s="748" t="s">
        <v>593</v>
      </c>
      <c r="C1041" s="749" t="s">
        <v>613</v>
      </c>
      <c r="D1041" s="750" t="s">
        <v>614</v>
      </c>
      <c r="E1041" s="751">
        <v>50113001</v>
      </c>
      <c r="F1041" s="750" t="s">
        <v>628</v>
      </c>
      <c r="G1041" s="749" t="s">
        <v>629</v>
      </c>
      <c r="H1041" s="749">
        <v>921102</v>
      </c>
      <c r="I1041" s="749">
        <v>0</v>
      </c>
      <c r="J1041" s="749" t="s">
        <v>1982</v>
      </c>
      <c r="K1041" s="749" t="s">
        <v>1983</v>
      </c>
      <c r="L1041" s="752">
        <v>704.03238393960703</v>
      </c>
      <c r="M1041" s="752">
        <v>1</v>
      </c>
      <c r="N1041" s="753">
        <v>704.03238393960703</v>
      </c>
    </row>
    <row r="1042" spans="1:14" ht="14.45" customHeight="1" x14ac:dyDescent="0.2">
      <c r="A1042" s="747" t="s">
        <v>592</v>
      </c>
      <c r="B1042" s="748" t="s">
        <v>593</v>
      </c>
      <c r="C1042" s="749" t="s">
        <v>613</v>
      </c>
      <c r="D1042" s="750" t="s">
        <v>614</v>
      </c>
      <c r="E1042" s="751">
        <v>50113001</v>
      </c>
      <c r="F1042" s="750" t="s">
        <v>628</v>
      </c>
      <c r="G1042" s="749" t="s">
        <v>629</v>
      </c>
      <c r="H1042" s="749">
        <v>921064</v>
      </c>
      <c r="I1042" s="749">
        <v>0</v>
      </c>
      <c r="J1042" s="749" t="s">
        <v>1984</v>
      </c>
      <c r="K1042" s="749" t="s">
        <v>594</v>
      </c>
      <c r="L1042" s="752">
        <v>100.18832575722</v>
      </c>
      <c r="M1042" s="752">
        <v>1</v>
      </c>
      <c r="N1042" s="753">
        <v>100.18832575722</v>
      </c>
    </row>
    <row r="1043" spans="1:14" ht="14.45" customHeight="1" x14ac:dyDescent="0.2">
      <c r="A1043" s="747" t="s">
        <v>592</v>
      </c>
      <c r="B1043" s="748" t="s">
        <v>593</v>
      </c>
      <c r="C1043" s="749" t="s">
        <v>613</v>
      </c>
      <c r="D1043" s="750" t="s">
        <v>614</v>
      </c>
      <c r="E1043" s="751">
        <v>50113001</v>
      </c>
      <c r="F1043" s="750" t="s">
        <v>628</v>
      </c>
      <c r="G1043" s="749" t="s">
        <v>629</v>
      </c>
      <c r="H1043" s="749">
        <v>900873</v>
      </c>
      <c r="I1043" s="749">
        <v>0</v>
      </c>
      <c r="J1043" s="749" t="s">
        <v>1985</v>
      </c>
      <c r="K1043" s="749" t="s">
        <v>594</v>
      </c>
      <c r="L1043" s="752">
        <v>63.852138023684745</v>
      </c>
      <c r="M1043" s="752">
        <v>2</v>
      </c>
      <c r="N1043" s="753">
        <v>127.70427604736949</v>
      </c>
    </row>
    <row r="1044" spans="1:14" ht="14.45" customHeight="1" x14ac:dyDescent="0.2">
      <c r="A1044" s="747" t="s">
        <v>592</v>
      </c>
      <c r="B1044" s="748" t="s">
        <v>593</v>
      </c>
      <c r="C1044" s="749" t="s">
        <v>613</v>
      </c>
      <c r="D1044" s="750" t="s">
        <v>614</v>
      </c>
      <c r="E1044" s="751">
        <v>50113001</v>
      </c>
      <c r="F1044" s="750" t="s">
        <v>628</v>
      </c>
      <c r="G1044" s="749" t="s">
        <v>629</v>
      </c>
      <c r="H1044" s="749">
        <v>921136</v>
      </c>
      <c r="I1044" s="749">
        <v>0</v>
      </c>
      <c r="J1044" s="749" t="s">
        <v>1986</v>
      </c>
      <c r="K1044" s="749" t="s">
        <v>594</v>
      </c>
      <c r="L1044" s="752">
        <v>98.613600165037056</v>
      </c>
      <c r="M1044" s="752">
        <v>1</v>
      </c>
      <c r="N1044" s="753">
        <v>98.613600165037056</v>
      </c>
    </row>
    <row r="1045" spans="1:14" ht="14.45" customHeight="1" x14ac:dyDescent="0.2">
      <c r="A1045" s="747" t="s">
        <v>592</v>
      </c>
      <c r="B1045" s="748" t="s">
        <v>593</v>
      </c>
      <c r="C1045" s="749" t="s">
        <v>613</v>
      </c>
      <c r="D1045" s="750" t="s">
        <v>614</v>
      </c>
      <c r="E1045" s="751">
        <v>50113001</v>
      </c>
      <c r="F1045" s="750" t="s">
        <v>628</v>
      </c>
      <c r="G1045" s="749" t="s">
        <v>629</v>
      </c>
      <c r="H1045" s="749">
        <v>230614</v>
      </c>
      <c r="I1045" s="749">
        <v>230614</v>
      </c>
      <c r="J1045" s="749" t="s">
        <v>1192</v>
      </c>
      <c r="K1045" s="749" t="s">
        <v>1193</v>
      </c>
      <c r="L1045" s="752">
        <v>280.79333333333335</v>
      </c>
      <c r="M1045" s="752">
        <v>9</v>
      </c>
      <c r="N1045" s="753">
        <v>2527.1400000000003</v>
      </c>
    </row>
    <row r="1046" spans="1:14" ht="14.45" customHeight="1" x14ac:dyDescent="0.2">
      <c r="A1046" s="747" t="s">
        <v>592</v>
      </c>
      <c r="B1046" s="748" t="s">
        <v>593</v>
      </c>
      <c r="C1046" s="749" t="s">
        <v>613</v>
      </c>
      <c r="D1046" s="750" t="s">
        <v>614</v>
      </c>
      <c r="E1046" s="751">
        <v>50113001</v>
      </c>
      <c r="F1046" s="750" t="s">
        <v>628</v>
      </c>
      <c r="G1046" s="749" t="s">
        <v>629</v>
      </c>
      <c r="H1046" s="749">
        <v>119571</v>
      </c>
      <c r="I1046" s="749">
        <v>19571</v>
      </c>
      <c r="J1046" s="749" t="s">
        <v>1194</v>
      </c>
      <c r="K1046" s="749" t="s">
        <v>1195</v>
      </c>
      <c r="L1046" s="752">
        <v>231.42249999999999</v>
      </c>
      <c r="M1046" s="752">
        <v>4</v>
      </c>
      <c r="N1046" s="753">
        <v>925.68999999999994</v>
      </c>
    </row>
    <row r="1047" spans="1:14" ht="14.45" customHeight="1" x14ac:dyDescent="0.2">
      <c r="A1047" s="747" t="s">
        <v>592</v>
      </c>
      <c r="B1047" s="748" t="s">
        <v>593</v>
      </c>
      <c r="C1047" s="749" t="s">
        <v>613</v>
      </c>
      <c r="D1047" s="750" t="s">
        <v>614</v>
      </c>
      <c r="E1047" s="751">
        <v>50113001</v>
      </c>
      <c r="F1047" s="750" t="s">
        <v>628</v>
      </c>
      <c r="G1047" s="749" t="s">
        <v>655</v>
      </c>
      <c r="H1047" s="749">
        <v>848895</v>
      </c>
      <c r="I1047" s="749">
        <v>151056</v>
      </c>
      <c r="J1047" s="749" t="s">
        <v>1199</v>
      </c>
      <c r="K1047" s="749" t="s">
        <v>1200</v>
      </c>
      <c r="L1047" s="752">
        <v>173.1</v>
      </c>
      <c r="M1047" s="752">
        <v>3</v>
      </c>
      <c r="N1047" s="753">
        <v>519.29999999999995</v>
      </c>
    </row>
    <row r="1048" spans="1:14" ht="14.45" customHeight="1" x14ac:dyDescent="0.2">
      <c r="A1048" s="747" t="s">
        <v>592</v>
      </c>
      <c r="B1048" s="748" t="s">
        <v>593</v>
      </c>
      <c r="C1048" s="749" t="s">
        <v>613</v>
      </c>
      <c r="D1048" s="750" t="s">
        <v>614</v>
      </c>
      <c r="E1048" s="751">
        <v>50113001</v>
      </c>
      <c r="F1048" s="750" t="s">
        <v>628</v>
      </c>
      <c r="G1048" s="749" t="s">
        <v>629</v>
      </c>
      <c r="H1048" s="749">
        <v>127506</v>
      </c>
      <c r="I1048" s="749">
        <v>27506</v>
      </c>
      <c r="J1048" s="749" t="s">
        <v>1987</v>
      </c>
      <c r="K1048" s="749" t="s">
        <v>1988</v>
      </c>
      <c r="L1048" s="752">
        <v>1085.0300000000002</v>
      </c>
      <c r="M1048" s="752">
        <v>1</v>
      </c>
      <c r="N1048" s="753">
        <v>1085.0300000000002</v>
      </c>
    </row>
    <row r="1049" spans="1:14" ht="14.45" customHeight="1" x14ac:dyDescent="0.2">
      <c r="A1049" s="747" t="s">
        <v>592</v>
      </c>
      <c r="B1049" s="748" t="s">
        <v>593</v>
      </c>
      <c r="C1049" s="749" t="s">
        <v>613</v>
      </c>
      <c r="D1049" s="750" t="s">
        <v>614</v>
      </c>
      <c r="E1049" s="751">
        <v>50113001</v>
      </c>
      <c r="F1049" s="750" t="s">
        <v>628</v>
      </c>
      <c r="G1049" s="749" t="s">
        <v>629</v>
      </c>
      <c r="H1049" s="749">
        <v>222174</v>
      </c>
      <c r="I1049" s="749">
        <v>222174</v>
      </c>
      <c r="J1049" s="749" t="s">
        <v>1989</v>
      </c>
      <c r="K1049" s="749" t="s">
        <v>1990</v>
      </c>
      <c r="L1049" s="752">
        <v>29385.699200000003</v>
      </c>
      <c r="M1049" s="752">
        <v>5</v>
      </c>
      <c r="N1049" s="753">
        <v>146928.49600000001</v>
      </c>
    </row>
    <row r="1050" spans="1:14" ht="14.45" customHeight="1" x14ac:dyDescent="0.2">
      <c r="A1050" s="747" t="s">
        <v>592</v>
      </c>
      <c r="B1050" s="748" t="s">
        <v>593</v>
      </c>
      <c r="C1050" s="749" t="s">
        <v>613</v>
      </c>
      <c r="D1050" s="750" t="s">
        <v>614</v>
      </c>
      <c r="E1050" s="751">
        <v>50113001</v>
      </c>
      <c r="F1050" s="750" t="s">
        <v>628</v>
      </c>
      <c r="G1050" s="749" t="s">
        <v>629</v>
      </c>
      <c r="H1050" s="749">
        <v>116055</v>
      </c>
      <c r="I1050" s="749">
        <v>16055</v>
      </c>
      <c r="J1050" s="749" t="s">
        <v>1205</v>
      </c>
      <c r="K1050" s="749" t="s">
        <v>1206</v>
      </c>
      <c r="L1050" s="752">
        <v>117.50900000000001</v>
      </c>
      <c r="M1050" s="752">
        <v>10</v>
      </c>
      <c r="N1050" s="753">
        <v>1175.0900000000001</v>
      </c>
    </row>
    <row r="1051" spans="1:14" ht="14.45" customHeight="1" x14ac:dyDescent="0.2">
      <c r="A1051" s="747" t="s">
        <v>592</v>
      </c>
      <c r="B1051" s="748" t="s">
        <v>593</v>
      </c>
      <c r="C1051" s="749" t="s">
        <v>613</v>
      </c>
      <c r="D1051" s="750" t="s">
        <v>614</v>
      </c>
      <c r="E1051" s="751">
        <v>50113001</v>
      </c>
      <c r="F1051" s="750" t="s">
        <v>628</v>
      </c>
      <c r="G1051" s="749" t="s">
        <v>655</v>
      </c>
      <c r="H1051" s="749">
        <v>187427</v>
      </c>
      <c r="I1051" s="749">
        <v>187427</v>
      </c>
      <c r="J1051" s="749" t="s">
        <v>1207</v>
      </c>
      <c r="K1051" s="749" t="s">
        <v>1208</v>
      </c>
      <c r="L1051" s="752">
        <v>62.590000000000018</v>
      </c>
      <c r="M1051" s="752">
        <v>1</v>
      </c>
      <c r="N1051" s="753">
        <v>62.590000000000018</v>
      </c>
    </row>
    <row r="1052" spans="1:14" ht="14.45" customHeight="1" x14ac:dyDescent="0.2">
      <c r="A1052" s="747" t="s">
        <v>592</v>
      </c>
      <c r="B1052" s="748" t="s">
        <v>593</v>
      </c>
      <c r="C1052" s="749" t="s">
        <v>613</v>
      </c>
      <c r="D1052" s="750" t="s">
        <v>614</v>
      </c>
      <c r="E1052" s="751">
        <v>50113001</v>
      </c>
      <c r="F1052" s="750" t="s">
        <v>628</v>
      </c>
      <c r="G1052" s="749" t="s">
        <v>655</v>
      </c>
      <c r="H1052" s="749">
        <v>169714</v>
      </c>
      <c r="I1052" s="749">
        <v>169714</v>
      </c>
      <c r="J1052" s="749" t="s">
        <v>1209</v>
      </c>
      <c r="K1052" s="749" t="s">
        <v>1210</v>
      </c>
      <c r="L1052" s="752">
        <v>112.17</v>
      </c>
      <c r="M1052" s="752">
        <v>1</v>
      </c>
      <c r="N1052" s="753">
        <v>112.17</v>
      </c>
    </row>
    <row r="1053" spans="1:14" ht="14.45" customHeight="1" x14ac:dyDescent="0.2">
      <c r="A1053" s="747" t="s">
        <v>592</v>
      </c>
      <c r="B1053" s="748" t="s">
        <v>593</v>
      </c>
      <c r="C1053" s="749" t="s">
        <v>613</v>
      </c>
      <c r="D1053" s="750" t="s">
        <v>614</v>
      </c>
      <c r="E1053" s="751">
        <v>50113001</v>
      </c>
      <c r="F1053" s="750" t="s">
        <v>628</v>
      </c>
      <c r="G1053" s="749" t="s">
        <v>655</v>
      </c>
      <c r="H1053" s="749">
        <v>184245</v>
      </c>
      <c r="I1053" s="749">
        <v>184245</v>
      </c>
      <c r="J1053" s="749" t="s">
        <v>1213</v>
      </c>
      <c r="K1053" s="749" t="s">
        <v>1214</v>
      </c>
      <c r="L1053" s="752">
        <v>92.770000000000039</v>
      </c>
      <c r="M1053" s="752">
        <v>1</v>
      </c>
      <c r="N1053" s="753">
        <v>92.770000000000039</v>
      </c>
    </row>
    <row r="1054" spans="1:14" ht="14.45" customHeight="1" x14ac:dyDescent="0.2">
      <c r="A1054" s="747" t="s">
        <v>592</v>
      </c>
      <c r="B1054" s="748" t="s">
        <v>593</v>
      </c>
      <c r="C1054" s="749" t="s">
        <v>613</v>
      </c>
      <c r="D1054" s="750" t="s">
        <v>614</v>
      </c>
      <c r="E1054" s="751">
        <v>50113001</v>
      </c>
      <c r="F1054" s="750" t="s">
        <v>628</v>
      </c>
      <c r="G1054" s="749" t="s">
        <v>629</v>
      </c>
      <c r="H1054" s="749">
        <v>188217</v>
      </c>
      <c r="I1054" s="749">
        <v>88217</v>
      </c>
      <c r="J1054" s="749" t="s">
        <v>1215</v>
      </c>
      <c r="K1054" s="749" t="s">
        <v>1217</v>
      </c>
      <c r="L1054" s="752">
        <v>128.09799999999998</v>
      </c>
      <c r="M1054" s="752">
        <v>15</v>
      </c>
      <c r="N1054" s="753">
        <v>1921.4699999999998</v>
      </c>
    </row>
    <row r="1055" spans="1:14" ht="14.45" customHeight="1" x14ac:dyDescent="0.2">
      <c r="A1055" s="747" t="s">
        <v>592</v>
      </c>
      <c r="B1055" s="748" t="s">
        <v>593</v>
      </c>
      <c r="C1055" s="749" t="s">
        <v>613</v>
      </c>
      <c r="D1055" s="750" t="s">
        <v>614</v>
      </c>
      <c r="E1055" s="751">
        <v>50113001</v>
      </c>
      <c r="F1055" s="750" t="s">
        <v>628</v>
      </c>
      <c r="G1055" s="749" t="s">
        <v>629</v>
      </c>
      <c r="H1055" s="749">
        <v>216680</v>
      </c>
      <c r="I1055" s="749">
        <v>216680</v>
      </c>
      <c r="J1055" s="749" t="s">
        <v>1218</v>
      </c>
      <c r="K1055" s="749" t="s">
        <v>1219</v>
      </c>
      <c r="L1055" s="752">
        <v>123.9</v>
      </c>
      <c r="M1055" s="752">
        <v>7</v>
      </c>
      <c r="N1055" s="753">
        <v>867.30000000000007</v>
      </c>
    </row>
    <row r="1056" spans="1:14" ht="14.45" customHeight="1" x14ac:dyDescent="0.2">
      <c r="A1056" s="747" t="s">
        <v>592</v>
      </c>
      <c r="B1056" s="748" t="s">
        <v>593</v>
      </c>
      <c r="C1056" s="749" t="s">
        <v>613</v>
      </c>
      <c r="D1056" s="750" t="s">
        <v>614</v>
      </c>
      <c r="E1056" s="751">
        <v>50113001</v>
      </c>
      <c r="F1056" s="750" t="s">
        <v>628</v>
      </c>
      <c r="G1056" s="749" t="s">
        <v>629</v>
      </c>
      <c r="H1056" s="749">
        <v>188219</v>
      </c>
      <c r="I1056" s="749">
        <v>88219</v>
      </c>
      <c r="J1056" s="749" t="s">
        <v>1218</v>
      </c>
      <c r="K1056" s="749" t="s">
        <v>1220</v>
      </c>
      <c r="L1056" s="752">
        <v>142.03666666666666</v>
      </c>
      <c r="M1056" s="752">
        <v>12</v>
      </c>
      <c r="N1056" s="753">
        <v>1704.4399999999998</v>
      </c>
    </row>
    <row r="1057" spans="1:14" ht="14.45" customHeight="1" x14ac:dyDescent="0.2">
      <c r="A1057" s="747" t="s">
        <v>592</v>
      </c>
      <c r="B1057" s="748" t="s">
        <v>593</v>
      </c>
      <c r="C1057" s="749" t="s">
        <v>613</v>
      </c>
      <c r="D1057" s="750" t="s">
        <v>614</v>
      </c>
      <c r="E1057" s="751">
        <v>50113001</v>
      </c>
      <c r="F1057" s="750" t="s">
        <v>628</v>
      </c>
      <c r="G1057" s="749" t="s">
        <v>629</v>
      </c>
      <c r="H1057" s="749">
        <v>117165</v>
      </c>
      <c r="I1057" s="749">
        <v>17165</v>
      </c>
      <c r="J1057" s="749" t="s">
        <v>1991</v>
      </c>
      <c r="K1057" s="749" t="s">
        <v>1992</v>
      </c>
      <c r="L1057" s="752">
        <v>235.6</v>
      </c>
      <c r="M1057" s="752">
        <v>4</v>
      </c>
      <c r="N1057" s="753">
        <v>942.4</v>
      </c>
    </row>
    <row r="1058" spans="1:14" ht="14.45" customHeight="1" x14ac:dyDescent="0.2">
      <c r="A1058" s="747" t="s">
        <v>592</v>
      </c>
      <c r="B1058" s="748" t="s">
        <v>593</v>
      </c>
      <c r="C1058" s="749" t="s">
        <v>613</v>
      </c>
      <c r="D1058" s="750" t="s">
        <v>614</v>
      </c>
      <c r="E1058" s="751">
        <v>50113001</v>
      </c>
      <c r="F1058" s="750" t="s">
        <v>628</v>
      </c>
      <c r="G1058" s="749" t="s">
        <v>629</v>
      </c>
      <c r="H1058" s="749">
        <v>183106</v>
      </c>
      <c r="I1058" s="749">
        <v>83106</v>
      </c>
      <c r="J1058" s="749" t="s">
        <v>1221</v>
      </c>
      <c r="K1058" s="749" t="s">
        <v>1222</v>
      </c>
      <c r="L1058" s="752">
        <v>148.43</v>
      </c>
      <c r="M1058" s="752">
        <v>1</v>
      </c>
      <c r="N1058" s="753">
        <v>148.43</v>
      </c>
    </row>
    <row r="1059" spans="1:14" ht="14.45" customHeight="1" x14ac:dyDescent="0.2">
      <c r="A1059" s="747" t="s">
        <v>592</v>
      </c>
      <c r="B1059" s="748" t="s">
        <v>593</v>
      </c>
      <c r="C1059" s="749" t="s">
        <v>613</v>
      </c>
      <c r="D1059" s="750" t="s">
        <v>614</v>
      </c>
      <c r="E1059" s="751">
        <v>50113001</v>
      </c>
      <c r="F1059" s="750" t="s">
        <v>628</v>
      </c>
      <c r="G1059" s="749" t="s">
        <v>629</v>
      </c>
      <c r="H1059" s="749">
        <v>398149</v>
      </c>
      <c r="I1059" s="749">
        <v>185977</v>
      </c>
      <c r="J1059" s="749" t="s">
        <v>1228</v>
      </c>
      <c r="K1059" s="749" t="s">
        <v>1229</v>
      </c>
      <c r="L1059" s="752">
        <v>455.66000000000014</v>
      </c>
      <c r="M1059" s="752">
        <v>1</v>
      </c>
      <c r="N1059" s="753">
        <v>455.66000000000014</v>
      </c>
    </row>
    <row r="1060" spans="1:14" ht="14.45" customHeight="1" x14ac:dyDescent="0.2">
      <c r="A1060" s="747" t="s">
        <v>592</v>
      </c>
      <c r="B1060" s="748" t="s">
        <v>593</v>
      </c>
      <c r="C1060" s="749" t="s">
        <v>613</v>
      </c>
      <c r="D1060" s="750" t="s">
        <v>614</v>
      </c>
      <c r="E1060" s="751">
        <v>50113001</v>
      </c>
      <c r="F1060" s="750" t="s">
        <v>628</v>
      </c>
      <c r="G1060" s="749" t="s">
        <v>629</v>
      </c>
      <c r="H1060" s="749">
        <v>218233</v>
      </c>
      <c r="I1060" s="749">
        <v>218233</v>
      </c>
      <c r="J1060" s="749" t="s">
        <v>1993</v>
      </c>
      <c r="K1060" s="749" t="s">
        <v>1994</v>
      </c>
      <c r="L1060" s="752">
        <v>60.159999999999989</v>
      </c>
      <c r="M1060" s="752">
        <v>1</v>
      </c>
      <c r="N1060" s="753">
        <v>60.159999999999989</v>
      </c>
    </row>
    <row r="1061" spans="1:14" ht="14.45" customHeight="1" x14ac:dyDescent="0.2">
      <c r="A1061" s="747" t="s">
        <v>592</v>
      </c>
      <c r="B1061" s="748" t="s">
        <v>593</v>
      </c>
      <c r="C1061" s="749" t="s">
        <v>613</v>
      </c>
      <c r="D1061" s="750" t="s">
        <v>614</v>
      </c>
      <c r="E1061" s="751">
        <v>50113001</v>
      </c>
      <c r="F1061" s="750" t="s">
        <v>628</v>
      </c>
      <c r="G1061" s="749" t="s">
        <v>655</v>
      </c>
      <c r="H1061" s="749">
        <v>113603</v>
      </c>
      <c r="I1061" s="749">
        <v>13603</v>
      </c>
      <c r="J1061" s="749" t="s">
        <v>1995</v>
      </c>
      <c r="K1061" s="749" t="s">
        <v>923</v>
      </c>
      <c r="L1061" s="752">
        <v>124.00000000000003</v>
      </c>
      <c r="M1061" s="752">
        <v>1</v>
      </c>
      <c r="N1061" s="753">
        <v>124.00000000000003</v>
      </c>
    </row>
    <row r="1062" spans="1:14" ht="14.45" customHeight="1" x14ac:dyDescent="0.2">
      <c r="A1062" s="747" t="s">
        <v>592</v>
      </c>
      <c r="B1062" s="748" t="s">
        <v>593</v>
      </c>
      <c r="C1062" s="749" t="s">
        <v>613</v>
      </c>
      <c r="D1062" s="750" t="s">
        <v>614</v>
      </c>
      <c r="E1062" s="751">
        <v>50113001</v>
      </c>
      <c r="F1062" s="750" t="s">
        <v>628</v>
      </c>
      <c r="G1062" s="749" t="s">
        <v>655</v>
      </c>
      <c r="H1062" s="749">
        <v>149909</v>
      </c>
      <c r="I1062" s="749">
        <v>49909</v>
      </c>
      <c r="J1062" s="749" t="s">
        <v>1230</v>
      </c>
      <c r="K1062" s="749" t="s">
        <v>1231</v>
      </c>
      <c r="L1062" s="752">
        <v>27.813333333333336</v>
      </c>
      <c r="M1062" s="752">
        <v>6</v>
      </c>
      <c r="N1062" s="753">
        <v>166.88000000000002</v>
      </c>
    </row>
    <row r="1063" spans="1:14" ht="14.45" customHeight="1" x14ac:dyDescent="0.2">
      <c r="A1063" s="747" t="s">
        <v>592</v>
      </c>
      <c r="B1063" s="748" t="s">
        <v>593</v>
      </c>
      <c r="C1063" s="749" t="s">
        <v>613</v>
      </c>
      <c r="D1063" s="750" t="s">
        <v>614</v>
      </c>
      <c r="E1063" s="751">
        <v>50113001</v>
      </c>
      <c r="F1063" s="750" t="s">
        <v>628</v>
      </c>
      <c r="G1063" s="749" t="s">
        <v>629</v>
      </c>
      <c r="H1063" s="749">
        <v>192853</v>
      </c>
      <c r="I1063" s="749">
        <v>192853</v>
      </c>
      <c r="J1063" s="749" t="s">
        <v>1233</v>
      </c>
      <c r="K1063" s="749" t="s">
        <v>1235</v>
      </c>
      <c r="L1063" s="752">
        <v>108.0774418604651</v>
      </c>
      <c r="M1063" s="752">
        <v>86</v>
      </c>
      <c r="N1063" s="753">
        <v>9294.659999999998</v>
      </c>
    </row>
    <row r="1064" spans="1:14" ht="14.45" customHeight="1" x14ac:dyDescent="0.2">
      <c r="A1064" s="747" t="s">
        <v>592</v>
      </c>
      <c r="B1064" s="748" t="s">
        <v>593</v>
      </c>
      <c r="C1064" s="749" t="s">
        <v>613</v>
      </c>
      <c r="D1064" s="750" t="s">
        <v>614</v>
      </c>
      <c r="E1064" s="751">
        <v>50113001</v>
      </c>
      <c r="F1064" s="750" t="s">
        <v>628</v>
      </c>
      <c r="G1064" s="749" t="s">
        <v>655</v>
      </c>
      <c r="H1064" s="749">
        <v>115317</v>
      </c>
      <c r="I1064" s="749">
        <v>15317</v>
      </c>
      <c r="J1064" s="749" t="s">
        <v>1236</v>
      </c>
      <c r="K1064" s="749" t="s">
        <v>802</v>
      </c>
      <c r="L1064" s="752">
        <v>52.86</v>
      </c>
      <c r="M1064" s="752">
        <v>1</v>
      </c>
      <c r="N1064" s="753">
        <v>52.86</v>
      </c>
    </row>
    <row r="1065" spans="1:14" ht="14.45" customHeight="1" x14ac:dyDescent="0.2">
      <c r="A1065" s="747" t="s">
        <v>592</v>
      </c>
      <c r="B1065" s="748" t="s">
        <v>593</v>
      </c>
      <c r="C1065" s="749" t="s">
        <v>613</v>
      </c>
      <c r="D1065" s="750" t="s">
        <v>614</v>
      </c>
      <c r="E1065" s="751">
        <v>50113001</v>
      </c>
      <c r="F1065" s="750" t="s">
        <v>628</v>
      </c>
      <c r="G1065" s="749" t="s">
        <v>629</v>
      </c>
      <c r="H1065" s="749">
        <v>105693</v>
      </c>
      <c r="I1065" s="749">
        <v>5693</v>
      </c>
      <c r="J1065" s="749" t="s">
        <v>1241</v>
      </c>
      <c r="K1065" s="749" t="s">
        <v>1242</v>
      </c>
      <c r="L1065" s="752">
        <v>81.781428571428577</v>
      </c>
      <c r="M1065" s="752">
        <v>7</v>
      </c>
      <c r="N1065" s="753">
        <v>572.47</v>
      </c>
    </row>
    <row r="1066" spans="1:14" ht="14.45" customHeight="1" x14ac:dyDescent="0.2">
      <c r="A1066" s="747" t="s">
        <v>592</v>
      </c>
      <c r="B1066" s="748" t="s">
        <v>593</v>
      </c>
      <c r="C1066" s="749" t="s">
        <v>613</v>
      </c>
      <c r="D1066" s="750" t="s">
        <v>614</v>
      </c>
      <c r="E1066" s="751">
        <v>50113001</v>
      </c>
      <c r="F1066" s="750" t="s">
        <v>628</v>
      </c>
      <c r="G1066" s="749" t="s">
        <v>629</v>
      </c>
      <c r="H1066" s="749">
        <v>185512</v>
      </c>
      <c r="I1066" s="749">
        <v>185512</v>
      </c>
      <c r="J1066" s="749" t="s">
        <v>1243</v>
      </c>
      <c r="K1066" s="749" t="s">
        <v>1244</v>
      </c>
      <c r="L1066" s="752">
        <v>74.532499999999985</v>
      </c>
      <c r="M1066" s="752">
        <v>8</v>
      </c>
      <c r="N1066" s="753">
        <v>596.25999999999988</v>
      </c>
    </row>
    <row r="1067" spans="1:14" ht="14.45" customHeight="1" x14ac:dyDescent="0.2">
      <c r="A1067" s="747" t="s">
        <v>592</v>
      </c>
      <c r="B1067" s="748" t="s">
        <v>593</v>
      </c>
      <c r="C1067" s="749" t="s">
        <v>613</v>
      </c>
      <c r="D1067" s="750" t="s">
        <v>614</v>
      </c>
      <c r="E1067" s="751">
        <v>50113001</v>
      </c>
      <c r="F1067" s="750" t="s">
        <v>628</v>
      </c>
      <c r="G1067" s="749" t="s">
        <v>629</v>
      </c>
      <c r="H1067" s="749">
        <v>67558</v>
      </c>
      <c r="I1067" s="749">
        <v>67558</v>
      </c>
      <c r="J1067" s="749" t="s">
        <v>1245</v>
      </c>
      <c r="K1067" s="749" t="s">
        <v>1246</v>
      </c>
      <c r="L1067" s="752">
        <v>27.490000000000002</v>
      </c>
      <c r="M1067" s="752">
        <v>13</v>
      </c>
      <c r="N1067" s="753">
        <v>357.37</v>
      </c>
    </row>
    <row r="1068" spans="1:14" ht="14.45" customHeight="1" x14ac:dyDescent="0.2">
      <c r="A1068" s="747" t="s">
        <v>592</v>
      </c>
      <c r="B1068" s="748" t="s">
        <v>593</v>
      </c>
      <c r="C1068" s="749" t="s">
        <v>613</v>
      </c>
      <c r="D1068" s="750" t="s">
        <v>614</v>
      </c>
      <c r="E1068" s="751">
        <v>50113001</v>
      </c>
      <c r="F1068" s="750" t="s">
        <v>628</v>
      </c>
      <c r="G1068" s="749" t="s">
        <v>629</v>
      </c>
      <c r="H1068" s="749">
        <v>196635</v>
      </c>
      <c r="I1068" s="749">
        <v>96635</v>
      </c>
      <c r="J1068" s="749" t="s">
        <v>1247</v>
      </c>
      <c r="K1068" s="749" t="s">
        <v>1248</v>
      </c>
      <c r="L1068" s="752">
        <v>111.85016393442621</v>
      </c>
      <c r="M1068" s="752">
        <v>61</v>
      </c>
      <c r="N1068" s="753">
        <v>6822.8599999999988</v>
      </c>
    </row>
    <row r="1069" spans="1:14" ht="14.45" customHeight="1" x14ac:dyDescent="0.2">
      <c r="A1069" s="747" t="s">
        <v>592</v>
      </c>
      <c r="B1069" s="748" t="s">
        <v>593</v>
      </c>
      <c r="C1069" s="749" t="s">
        <v>613</v>
      </c>
      <c r="D1069" s="750" t="s">
        <v>614</v>
      </c>
      <c r="E1069" s="751">
        <v>50113001</v>
      </c>
      <c r="F1069" s="750" t="s">
        <v>628</v>
      </c>
      <c r="G1069" s="749" t="s">
        <v>629</v>
      </c>
      <c r="H1069" s="749">
        <v>117992</v>
      </c>
      <c r="I1069" s="749">
        <v>17992</v>
      </c>
      <c r="J1069" s="749" t="s">
        <v>1249</v>
      </c>
      <c r="K1069" s="749" t="s">
        <v>1251</v>
      </c>
      <c r="L1069" s="752">
        <v>87.588333333333352</v>
      </c>
      <c r="M1069" s="752">
        <v>12</v>
      </c>
      <c r="N1069" s="753">
        <v>1051.0600000000002</v>
      </c>
    </row>
    <row r="1070" spans="1:14" ht="14.45" customHeight="1" x14ac:dyDescent="0.2">
      <c r="A1070" s="747" t="s">
        <v>592</v>
      </c>
      <c r="B1070" s="748" t="s">
        <v>593</v>
      </c>
      <c r="C1070" s="749" t="s">
        <v>613</v>
      </c>
      <c r="D1070" s="750" t="s">
        <v>614</v>
      </c>
      <c r="E1070" s="751">
        <v>50113001</v>
      </c>
      <c r="F1070" s="750" t="s">
        <v>628</v>
      </c>
      <c r="G1070" s="749" t="s">
        <v>629</v>
      </c>
      <c r="H1070" s="749">
        <v>100498</v>
      </c>
      <c r="I1070" s="749">
        <v>498</v>
      </c>
      <c r="J1070" s="749" t="s">
        <v>1252</v>
      </c>
      <c r="K1070" s="749" t="s">
        <v>1253</v>
      </c>
      <c r="L1070" s="752">
        <v>108.67750000000001</v>
      </c>
      <c r="M1070" s="752">
        <v>20</v>
      </c>
      <c r="N1070" s="753">
        <v>2173.5500000000002</v>
      </c>
    </row>
    <row r="1071" spans="1:14" ht="14.45" customHeight="1" x14ac:dyDescent="0.2">
      <c r="A1071" s="747" t="s">
        <v>592</v>
      </c>
      <c r="B1071" s="748" t="s">
        <v>593</v>
      </c>
      <c r="C1071" s="749" t="s">
        <v>613</v>
      </c>
      <c r="D1071" s="750" t="s">
        <v>614</v>
      </c>
      <c r="E1071" s="751">
        <v>50113001</v>
      </c>
      <c r="F1071" s="750" t="s">
        <v>628</v>
      </c>
      <c r="G1071" s="749" t="s">
        <v>629</v>
      </c>
      <c r="H1071" s="749">
        <v>237329</v>
      </c>
      <c r="I1071" s="749">
        <v>237329</v>
      </c>
      <c r="J1071" s="749" t="s">
        <v>1252</v>
      </c>
      <c r="K1071" s="749" t="s">
        <v>1253</v>
      </c>
      <c r="L1071" s="752">
        <v>108.64000000000001</v>
      </c>
      <c r="M1071" s="752">
        <v>5</v>
      </c>
      <c r="N1071" s="753">
        <v>543.20000000000005</v>
      </c>
    </row>
    <row r="1072" spans="1:14" ht="14.45" customHeight="1" x14ac:dyDescent="0.2">
      <c r="A1072" s="747" t="s">
        <v>592</v>
      </c>
      <c r="B1072" s="748" t="s">
        <v>593</v>
      </c>
      <c r="C1072" s="749" t="s">
        <v>613</v>
      </c>
      <c r="D1072" s="750" t="s">
        <v>614</v>
      </c>
      <c r="E1072" s="751">
        <v>50113001</v>
      </c>
      <c r="F1072" s="750" t="s">
        <v>628</v>
      </c>
      <c r="G1072" s="749" t="s">
        <v>629</v>
      </c>
      <c r="H1072" s="749">
        <v>100499</v>
      </c>
      <c r="I1072" s="749">
        <v>499</v>
      </c>
      <c r="J1072" s="749" t="s">
        <v>1254</v>
      </c>
      <c r="K1072" s="749" t="s">
        <v>1255</v>
      </c>
      <c r="L1072" s="752">
        <v>113.166914893617</v>
      </c>
      <c r="M1072" s="752">
        <v>94</v>
      </c>
      <c r="N1072" s="753">
        <v>10637.689999999999</v>
      </c>
    </row>
    <row r="1073" spans="1:14" ht="14.45" customHeight="1" x14ac:dyDescent="0.2">
      <c r="A1073" s="747" t="s">
        <v>592</v>
      </c>
      <c r="B1073" s="748" t="s">
        <v>593</v>
      </c>
      <c r="C1073" s="749" t="s">
        <v>613</v>
      </c>
      <c r="D1073" s="750" t="s">
        <v>614</v>
      </c>
      <c r="E1073" s="751">
        <v>50113001</v>
      </c>
      <c r="F1073" s="750" t="s">
        <v>628</v>
      </c>
      <c r="G1073" s="749" t="s">
        <v>629</v>
      </c>
      <c r="H1073" s="749">
        <v>237330</v>
      </c>
      <c r="I1073" s="749">
        <v>237330</v>
      </c>
      <c r="J1073" s="749" t="s">
        <v>1254</v>
      </c>
      <c r="K1073" s="749" t="s">
        <v>1255</v>
      </c>
      <c r="L1073" s="752">
        <v>113.06</v>
      </c>
      <c r="M1073" s="752">
        <v>25</v>
      </c>
      <c r="N1073" s="753">
        <v>2826.5</v>
      </c>
    </row>
    <row r="1074" spans="1:14" ht="14.45" customHeight="1" x14ac:dyDescent="0.2">
      <c r="A1074" s="747" t="s">
        <v>592</v>
      </c>
      <c r="B1074" s="748" t="s">
        <v>593</v>
      </c>
      <c r="C1074" s="749" t="s">
        <v>613</v>
      </c>
      <c r="D1074" s="750" t="s">
        <v>614</v>
      </c>
      <c r="E1074" s="751">
        <v>50113001</v>
      </c>
      <c r="F1074" s="750" t="s">
        <v>628</v>
      </c>
      <c r="G1074" s="749" t="s">
        <v>629</v>
      </c>
      <c r="H1074" s="749">
        <v>215978</v>
      </c>
      <c r="I1074" s="749">
        <v>215978</v>
      </c>
      <c r="J1074" s="749" t="s">
        <v>1256</v>
      </c>
      <c r="K1074" s="749" t="s">
        <v>1257</v>
      </c>
      <c r="L1074" s="752">
        <v>120.56400000000004</v>
      </c>
      <c r="M1074" s="752">
        <v>20</v>
      </c>
      <c r="N1074" s="753">
        <v>2411.2800000000007</v>
      </c>
    </row>
    <row r="1075" spans="1:14" ht="14.45" customHeight="1" x14ac:dyDescent="0.2">
      <c r="A1075" s="747" t="s">
        <v>592</v>
      </c>
      <c r="B1075" s="748" t="s">
        <v>593</v>
      </c>
      <c r="C1075" s="749" t="s">
        <v>613</v>
      </c>
      <c r="D1075" s="750" t="s">
        <v>614</v>
      </c>
      <c r="E1075" s="751">
        <v>50113001</v>
      </c>
      <c r="F1075" s="750" t="s">
        <v>628</v>
      </c>
      <c r="G1075" s="749" t="s">
        <v>629</v>
      </c>
      <c r="H1075" s="749">
        <v>234736</v>
      </c>
      <c r="I1075" s="749">
        <v>234736</v>
      </c>
      <c r="J1075" s="749" t="s">
        <v>1256</v>
      </c>
      <c r="K1075" s="749" t="s">
        <v>1257</v>
      </c>
      <c r="L1075" s="752">
        <v>120.47810810810812</v>
      </c>
      <c r="M1075" s="752">
        <v>37</v>
      </c>
      <c r="N1075" s="753">
        <v>4457.6900000000005</v>
      </c>
    </row>
    <row r="1076" spans="1:14" ht="14.45" customHeight="1" x14ac:dyDescent="0.2">
      <c r="A1076" s="747" t="s">
        <v>592</v>
      </c>
      <c r="B1076" s="748" t="s">
        <v>593</v>
      </c>
      <c r="C1076" s="749" t="s">
        <v>613</v>
      </c>
      <c r="D1076" s="750" t="s">
        <v>614</v>
      </c>
      <c r="E1076" s="751">
        <v>50113001</v>
      </c>
      <c r="F1076" s="750" t="s">
        <v>628</v>
      </c>
      <c r="G1076" s="749" t="s">
        <v>629</v>
      </c>
      <c r="H1076" s="749">
        <v>54423</v>
      </c>
      <c r="I1076" s="749">
        <v>54423</v>
      </c>
      <c r="J1076" s="749" t="s">
        <v>1996</v>
      </c>
      <c r="K1076" s="749" t="s">
        <v>1997</v>
      </c>
      <c r="L1076" s="752">
        <v>98.149999999999977</v>
      </c>
      <c r="M1076" s="752">
        <v>1</v>
      </c>
      <c r="N1076" s="753">
        <v>98.149999999999977</v>
      </c>
    </row>
    <row r="1077" spans="1:14" ht="14.45" customHeight="1" x14ac:dyDescent="0.2">
      <c r="A1077" s="747" t="s">
        <v>592</v>
      </c>
      <c r="B1077" s="748" t="s">
        <v>593</v>
      </c>
      <c r="C1077" s="749" t="s">
        <v>613</v>
      </c>
      <c r="D1077" s="750" t="s">
        <v>614</v>
      </c>
      <c r="E1077" s="751">
        <v>50113001</v>
      </c>
      <c r="F1077" s="750" t="s">
        <v>628</v>
      </c>
      <c r="G1077" s="749" t="s">
        <v>629</v>
      </c>
      <c r="H1077" s="749">
        <v>116593</v>
      </c>
      <c r="I1077" s="749">
        <v>16593</v>
      </c>
      <c r="J1077" s="749" t="s">
        <v>1998</v>
      </c>
      <c r="K1077" s="749" t="s">
        <v>1999</v>
      </c>
      <c r="L1077" s="752">
        <v>140.24</v>
      </c>
      <c r="M1077" s="752">
        <v>1</v>
      </c>
      <c r="N1077" s="753">
        <v>140.24</v>
      </c>
    </row>
    <row r="1078" spans="1:14" ht="14.45" customHeight="1" x14ac:dyDescent="0.2">
      <c r="A1078" s="747" t="s">
        <v>592</v>
      </c>
      <c r="B1078" s="748" t="s">
        <v>593</v>
      </c>
      <c r="C1078" s="749" t="s">
        <v>613</v>
      </c>
      <c r="D1078" s="750" t="s">
        <v>614</v>
      </c>
      <c r="E1078" s="751">
        <v>50113001</v>
      </c>
      <c r="F1078" s="750" t="s">
        <v>628</v>
      </c>
      <c r="G1078" s="749" t="s">
        <v>629</v>
      </c>
      <c r="H1078" s="749">
        <v>225168</v>
      </c>
      <c r="I1078" s="749">
        <v>225168</v>
      </c>
      <c r="J1078" s="749" t="s">
        <v>2000</v>
      </c>
      <c r="K1078" s="749" t="s">
        <v>738</v>
      </c>
      <c r="L1078" s="752">
        <v>63.540000000000028</v>
      </c>
      <c r="M1078" s="752">
        <v>1</v>
      </c>
      <c r="N1078" s="753">
        <v>63.540000000000028</v>
      </c>
    </row>
    <row r="1079" spans="1:14" ht="14.45" customHeight="1" x14ac:dyDescent="0.2">
      <c r="A1079" s="747" t="s">
        <v>592</v>
      </c>
      <c r="B1079" s="748" t="s">
        <v>593</v>
      </c>
      <c r="C1079" s="749" t="s">
        <v>613</v>
      </c>
      <c r="D1079" s="750" t="s">
        <v>614</v>
      </c>
      <c r="E1079" s="751">
        <v>50113001</v>
      </c>
      <c r="F1079" s="750" t="s">
        <v>628</v>
      </c>
      <c r="G1079" s="749" t="s">
        <v>629</v>
      </c>
      <c r="H1079" s="749">
        <v>225169</v>
      </c>
      <c r="I1079" s="749">
        <v>225169</v>
      </c>
      <c r="J1079" s="749" t="s">
        <v>2000</v>
      </c>
      <c r="K1079" s="749" t="s">
        <v>2001</v>
      </c>
      <c r="L1079" s="752">
        <v>44.45</v>
      </c>
      <c r="M1079" s="752">
        <v>1</v>
      </c>
      <c r="N1079" s="753">
        <v>44.45</v>
      </c>
    </row>
    <row r="1080" spans="1:14" ht="14.45" customHeight="1" x14ac:dyDescent="0.2">
      <c r="A1080" s="747" t="s">
        <v>592</v>
      </c>
      <c r="B1080" s="748" t="s">
        <v>593</v>
      </c>
      <c r="C1080" s="749" t="s">
        <v>613</v>
      </c>
      <c r="D1080" s="750" t="s">
        <v>614</v>
      </c>
      <c r="E1080" s="751">
        <v>50113001</v>
      </c>
      <c r="F1080" s="750" t="s">
        <v>628</v>
      </c>
      <c r="G1080" s="749" t="s">
        <v>594</v>
      </c>
      <c r="H1080" s="749">
        <v>201290</v>
      </c>
      <c r="I1080" s="749">
        <v>201290</v>
      </c>
      <c r="J1080" s="749" t="s">
        <v>1260</v>
      </c>
      <c r="K1080" s="749" t="s">
        <v>1261</v>
      </c>
      <c r="L1080" s="752">
        <v>43.41368421052632</v>
      </c>
      <c r="M1080" s="752">
        <v>38</v>
      </c>
      <c r="N1080" s="753">
        <v>1649.7200000000003</v>
      </c>
    </row>
    <row r="1081" spans="1:14" ht="14.45" customHeight="1" x14ac:dyDescent="0.2">
      <c r="A1081" s="747" t="s">
        <v>592</v>
      </c>
      <c r="B1081" s="748" t="s">
        <v>593</v>
      </c>
      <c r="C1081" s="749" t="s">
        <v>613</v>
      </c>
      <c r="D1081" s="750" t="s">
        <v>614</v>
      </c>
      <c r="E1081" s="751">
        <v>50113001</v>
      </c>
      <c r="F1081" s="750" t="s">
        <v>628</v>
      </c>
      <c r="G1081" s="749" t="s">
        <v>655</v>
      </c>
      <c r="H1081" s="749">
        <v>140373</v>
      </c>
      <c r="I1081" s="749">
        <v>40373</v>
      </c>
      <c r="J1081" s="749" t="s">
        <v>1262</v>
      </c>
      <c r="K1081" s="749" t="s">
        <v>1263</v>
      </c>
      <c r="L1081" s="752">
        <v>180.62</v>
      </c>
      <c r="M1081" s="752">
        <v>4</v>
      </c>
      <c r="N1081" s="753">
        <v>722.48</v>
      </c>
    </row>
    <row r="1082" spans="1:14" ht="14.45" customHeight="1" x14ac:dyDescent="0.2">
      <c r="A1082" s="747" t="s">
        <v>592</v>
      </c>
      <c r="B1082" s="748" t="s">
        <v>593</v>
      </c>
      <c r="C1082" s="749" t="s">
        <v>613</v>
      </c>
      <c r="D1082" s="750" t="s">
        <v>614</v>
      </c>
      <c r="E1082" s="751">
        <v>50113001</v>
      </c>
      <c r="F1082" s="750" t="s">
        <v>628</v>
      </c>
      <c r="G1082" s="749" t="s">
        <v>629</v>
      </c>
      <c r="H1082" s="749">
        <v>207527</v>
      </c>
      <c r="I1082" s="749">
        <v>207527</v>
      </c>
      <c r="J1082" s="749" t="s">
        <v>1264</v>
      </c>
      <c r="K1082" s="749" t="s">
        <v>1265</v>
      </c>
      <c r="L1082" s="752">
        <v>61.7</v>
      </c>
      <c r="M1082" s="752">
        <v>1</v>
      </c>
      <c r="N1082" s="753">
        <v>61.7</v>
      </c>
    </row>
    <row r="1083" spans="1:14" ht="14.45" customHeight="1" x14ac:dyDescent="0.2">
      <c r="A1083" s="747" t="s">
        <v>592</v>
      </c>
      <c r="B1083" s="748" t="s">
        <v>593</v>
      </c>
      <c r="C1083" s="749" t="s">
        <v>613</v>
      </c>
      <c r="D1083" s="750" t="s">
        <v>614</v>
      </c>
      <c r="E1083" s="751">
        <v>50113001</v>
      </c>
      <c r="F1083" s="750" t="s">
        <v>628</v>
      </c>
      <c r="G1083" s="749" t="s">
        <v>629</v>
      </c>
      <c r="H1083" s="749">
        <v>199800</v>
      </c>
      <c r="I1083" s="749">
        <v>199800</v>
      </c>
      <c r="J1083" s="749" t="s">
        <v>2002</v>
      </c>
      <c r="K1083" s="749" t="s">
        <v>2003</v>
      </c>
      <c r="L1083" s="752">
        <v>1353.5699999999997</v>
      </c>
      <c r="M1083" s="752">
        <v>5</v>
      </c>
      <c r="N1083" s="753">
        <v>6767.8499999999985</v>
      </c>
    </row>
    <row r="1084" spans="1:14" ht="14.45" customHeight="1" x14ac:dyDescent="0.2">
      <c r="A1084" s="747" t="s">
        <v>592</v>
      </c>
      <c r="B1084" s="748" t="s">
        <v>593</v>
      </c>
      <c r="C1084" s="749" t="s">
        <v>613</v>
      </c>
      <c r="D1084" s="750" t="s">
        <v>614</v>
      </c>
      <c r="E1084" s="751">
        <v>50113001</v>
      </c>
      <c r="F1084" s="750" t="s">
        <v>628</v>
      </c>
      <c r="G1084" s="749" t="s">
        <v>629</v>
      </c>
      <c r="H1084" s="749">
        <v>132103</v>
      </c>
      <c r="I1084" s="749">
        <v>32103</v>
      </c>
      <c r="J1084" s="749" t="s">
        <v>1268</v>
      </c>
      <c r="K1084" s="749" t="s">
        <v>1269</v>
      </c>
      <c r="L1084" s="752">
        <v>567.86</v>
      </c>
      <c r="M1084" s="752">
        <v>1</v>
      </c>
      <c r="N1084" s="753">
        <v>567.86</v>
      </c>
    </row>
    <row r="1085" spans="1:14" ht="14.45" customHeight="1" x14ac:dyDescent="0.2">
      <c r="A1085" s="747" t="s">
        <v>592</v>
      </c>
      <c r="B1085" s="748" t="s">
        <v>593</v>
      </c>
      <c r="C1085" s="749" t="s">
        <v>613</v>
      </c>
      <c r="D1085" s="750" t="s">
        <v>614</v>
      </c>
      <c r="E1085" s="751">
        <v>50113001</v>
      </c>
      <c r="F1085" s="750" t="s">
        <v>628</v>
      </c>
      <c r="G1085" s="749" t="s">
        <v>629</v>
      </c>
      <c r="H1085" s="749">
        <v>102684</v>
      </c>
      <c r="I1085" s="749">
        <v>2684</v>
      </c>
      <c r="J1085" s="749" t="s">
        <v>1270</v>
      </c>
      <c r="K1085" s="749" t="s">
        <v>1271</v>
      </c>
      <c r="L1085" s="752">
        <v>107.48333333333335</v>
      </c>
      <c r="M1085" s="752">
        <v>15</v>
      </c>
      <c r="N1085" s="753">
        <v>1612.2500000000002</v>
      </c>
    </row>
    <row r="1086" spans="1:14" ht="14.45" customHeight="1" x14ac:dyDescent="0.2">
      <c r="A1086" s="747" t="s">
        <v>592</v>
      </c>
      <c r="B1086" s="748" t="s">
        <v>593</v>
      </c>
      <c r="C1086" s="749" t="s">
        <v>613</v>
      </c>
      <c r="D1086" s="750" t="s">
        <v>614</v>
      </c>
      <c r="E1086" s="751">
        <v>50113001</v>
      </c>
      <c r="F1086" s="750" t="s">
        <v>628</v>
      </c>
      <c r="G1086" s="749" t="s">
        <v>629</v>
      </c>
      <c r="H1086" s="749">
        <v>100502</v>
      </c>
      <c r="I1086" s="749">
        <v>502</v>
      </c>
      <c r="J1086" s="749" t="s">
        <v>1270</v>
      </c>
      <c r="K1086" s="749" t="s">
        <v>1272</v>
      </c>
      <c r="L1086" s="752">
        <v>267.53052631578947</v>
      </c>
      <c r="M1086" s="752">
        <v>38</v>
      </c>
      <c r="N1086" s="753">
        <v>10166.16</v>
      </c>
    </row>
    <row r="1087" spans="1:14" ht="14.45" customHeight="1" x14ac:dyDescent="0.2">
      <c r="A1087" s="747" t="s">
        <v>592</v>
      </c>
      <c r="B1087" s="748" t="s">
        <v>593</v>
      </c>
      <c r="C1087" s="749" t="s">
        <v>613</v>
      </c>
      <c r="D1087" s="750" t="s">
        <v>614</v>
      </c>
      <c r="E1087" s="751">
        <v>50113001</v>
      </c>
      <c r="F1087" s="750" t="s">
        <v>628</v>
      </c>
      <c r="G1087" s="749" t="s">
        <v>594</v>
      </c>
      <c r="H1087" s="749">
        <v>216736</v>
      </c>
      <c r="I1087" s="749">
        <v>216736</v>
      </c>
      <c r="J1087" s="749" t="s">
        <v>1273</v>
      </c>
      <c r="K1087" s="749" t="s">
        <v>1274</v>
      </c>
      <c r="L1087" s="752">
        <v>193.68333333333331</v>
      </c>
      <c r="M1087" s="752">
        <v>6</v>
      </c>
      <c r="N1087" s="753">
        <v>1162.0999999999999</v>
      </c>
    </row>
    <row r="1088" spans="1:14" ht="14.45" customHeight="1" x14ac:dyDescent="0.2">
      <c r="A1088" s="747" t="s">
        <v>592</v>
      </c>
      <c r="B1088" s="748" t="s">
        <v>593</v>
      </c>
      <c r="C1088" s="749" t="s">
        <v>613</v>
      </c>
      <c r="D1088" s="750" t="s">
        <v>614</v>
      </c>
      <c r="E1088" s="751">
        <v>50113001</v>
      </c>
      <c r="F1088" s="750" t="s">
        <v>628</v>
      </c>
      <c r="G1088" s="749" t="s">
        <v>594</v>
      </c>
      <c r="H1088" s="749">
        <v>205931</v>
      </c>
      <c r="I1088" s="749">
        <v>205931</v>
      </c>
      <c r="J1088" s="749" t="s">
        <v>1275</v>
      </c>
      <c r="K1088" s="749" t="s">
        <v>1276</v>
      </c>
      <c r="L1088" s="752">
        <v>73.007272727272721</v>
      </c>
      <c r="M1088" s="752">
        <v>22</v>
      </c>
      <c r="N1088" s="753">
        <v>1606.1599999999999</v>
      </c>
    </row>
    <row r="1089" spans="1:14" ht="14.45" customHeight="1" x14ac:dyDescent="0.2">
      <c r="A1089" s="747" t="s">
        <v>592</v>
      </c>
      <c r="B1089" s="748" t="s">
        <v>593</v>
      </c>
      <c r="C1089" s="749" t="s">
        <v>613</v>
      </c>
      <c r="D1089" s="750" t="s">
        <v>614</v>
      </c>
      <c r="E1089" s="751">
        <v>50113001</v>
      </c>
      <c r="F1089" s="750" t="s">
        <v>628</v>
      </c>
      <c r="G1089" s="749" t="s">
        <v>629</v>
      </c>
      <c r="H1089" s="749">
        <v>192012</v>
      </c>
      <c r="I1089" s="749">
        <v>92012</v>
      </c>
      <c r="J1089" s="749" t="s">
        <v>2004</v>
      </c>
      <c r="K1089" s="749" t="s">
        <v>2005</v>
      </c>
      <c r="L1089" s="752">
        <v>1962.9839999999997</v>
      </c>
      <c r="M1089" s="752">
        <v>2.36794E-2</v>
      </c>
      <c r="N1089" s="753">
        <v>46.482283329599994</v>
      </c>
    </row>
    <row r="1090" spans="1:14" ht="14.45" customHeight="1" x14ac:dyDescent="0.2">
      <c r="A1090" s="747" t="s">
        <v>592</v>
      </c>
      <c r="B1090" s="748" t="s">
        <v>593</v>
      </c>
      <c r="C1090" s="749" t="s">
        <v>613</v>
      </c>
      <c r="D1090" s="750" t="s">
        <v>614</v>
      </c>
      <c r="E1090" s="751">
        <v>50113001</v>
      </c>
      <c r="F1090" s="750" t="s">
        <v>628</v>
      </c>
      <c r="G1090" s="749" t="s">
        <v>629</v>
      </c>
      <c r="H1090" s="749">
        <v>103706</v>
      </c>
      <c r="I1090" s="749">
        <v>103706</v>
      </c>
      <c r="J1090" s="749" t="s">
        <v>2006</v>
      </c>
      <c r="K1090" s="749" t="s">
        <v>2007</v>
      </c>
      <c r="L1090" s="752">
        <v>84.14</v>
      </c>
      <c r="M1090" s="752">
        <v>1</v>
      </c>
      <c r="N1090" s="753">
        <v>84.14</v>
      </c>
    </row>
    <row r="1091" spans="1:14" ht="14.45" customHeight="1" x14ac:dyDescent="0.2">
      <c r="A1091" s="747" t="s">
        <v>592</v>
      </c>
      <c r="B1091" s="748" t="s">
        <v>593</v>
      </c>
      <c r="C1091" s="749" t="s">
        <v>613</v>
      </c>
      <c r="D1091" s="750" t="s">
        <v>614</v>
      </c>
      <c r="E1091" s="751">
        <v>50113001</v>
      </c>
      <c r="F1091" s="750" t="s">
        <v>628</v>
      </c>
      <c r="G1091" s="749" t="s">
        <v>629</v>
      </c>
      <c r="H1091" s="749">
        <v>128309</v>
      </c>
      <c r="I1091" s="749">
        <v>28309</v>
      </c>
      <c r="J1091" s="749" t="s">
        <v>2008</v>
      </c>
      <c r="K1091" s="749" t="s">
        <v>2009</v>
      </c>
      <c r="L1091" s="752">
        <v>4070</v>
      </c>
      <c r="M1091" s="752">
        <v>1</v>
      </c>
      <c r="N1091" s="753">
        <v>4070</v>
      </c>
    </row>
    <row r="1092" spans="1:14" ht="14.45" customHeight="1" x14ac:dyDescent="0.2">
      <c r="A1092" s="747" t="s">
        <v>592</v>
      </c>
      <c r="B1092" s="748" t="s">
        <v>593</v>
      </c>
      <c r="C1092" s="749" t="s">
        <v>613</v>
      </c>
      <c r="D1092" s="750" t="s">
        <v>614</v>
      </c>
      <c r="E1092" s="751">
        <v>50113001</v>
      </c>
      <c r="F1092" s="750" t="s">
        <v>628</v>
      </c>
      <c r="G1092" s="749" t="s">
        <v>594</v>
      </c>
      <c r="H1092" s="749">
        <v>162528</v>
      </c>
      <c r="I1092" s="749">
        <v>162528</v>
      </c>
      <c r="J1092" s="749" t="s">
        <v>2010</v>
      </c>
      <c r="K1092" s="749" t="s">
        <v>2011</v>
      </c>
      <c r="L1092" s="752">
        <v>119.79</v>
      </c>
      <c r="M1092" s="752">
        <v>3</v>
      </c>
      <c r="N1092" s="753">
        <v>359.37</v>
      </c>
    </row>
    <row r="1093" spans="1:14" ht="14.45" customHeight="1" x14ac:dyDescent="0.2">
      <c r="A1093" s="747" t="s">
        <v>592</v>
      </c>
      <c r="B1093" s="748" t="s">
        <v>593</v>
      </c>
      <c r="C1093" s="749" t="s">
        <v>613</v>
      </c>
      <c r="D1093" s="750" t="s">
        <v>614</v>
      </c>
      <c r="E1093" s="751">
        <v>50113001</v>
      </c>
      <c r="F1093" s="750" t="s">
        <v>628</v>
      </c>
      <c r="G1093" s="749" t="s">
        <v>629</v>
      </c>
      <c r="H1093" s="749">
        <v>180534</v>
      </c>
      <c r="I1093" s="749">
        <v>180534</v>
      </c>
      <c r="J1093" s="749" t="s">
        <v>1286</v>
      </c>
      <c r="K1093" s="749" t="s">
        <v>1287</v>
      </c>
      <c r="L1093" s="752">
        <v>3914.1199087525156</v>
      </c>
      <c r="M1093" s="752">
        <v>0.81031480000000011</v>
      </c>
      <c r="N1093" s="753">
        <v>3171.6692910368133</v>
      </c>
    </row>
    <row r="1094" spans="1:14" ht="14.45" customHeight="1" x14ac:dyDescent="0.2">
      <c r="A1094" s="747" t="s">
        <v>592</v>
      </c>
      <c r="B1094" s="748" t="s">
        <v>593</v>
      </c>
      <c r="C1094" s="749" t="s">
        <v>613</v>
      </c>
      <c r="D1094" s="750" t="s">
        <v>614</v>
      </c>
      <c r="E1094" s="751">
        <v>50113001</v>
      </c>
      <c r="F1094" s="750" t="s">
        <v>628</v>
      </c>
      <c r="G1094" s="749" t="s">
        <v>629</v>
      </c>
      <c r="H1094" s="749">
        <v>194804</v>
      </c>
      <c r="I1094" s="749">
        <v>94804</v>
      </c>
      <c r="J1094" s="749" t="s">
        <v>1288</v>
      </c>
      <c r="K1094" s="749" t="s">
        <v>1261</v>
      </c>
      <c r="L1094" s="752">
        <v>58.53000000000003</v>
      </c>
      <c r="M1094" s="752">
        <v>2</v>
      </c>
      <c r="N1094" s="753">
        <v>117.06000000000006</v>
      </c>
    </row>
    <row r="1095" spans="1:14" ht="14.45" customHeight="1" x14ac:dyDescent="0.2">
      <c r="A1095" s="747" t="s">
        <v>592</v>
      </c>
      <c r="B1095" s="748" t="s">
        <v>593</v>
      </c>
      <c r="C1095" s="749" t="s">
        <v>613</v>
      </c>
      <c r="D1095" s="750" t="s">
        <v>614</v>
      </c>
      <c r="E1095" s="751">
        <v>50113001</v>
      </c>
      <c r="F1095" s="750" t="s">
        <v>628</v>
      </c>
      <c r="G1095" s="749" t="s">
        <v>655</v>
      </c>
      <c r="H1095" s="749">
        <v>170760</v>
      </c>
      <c r="I1095" s="749">
        <v>170760</v>
      </c>
      <c r="J1095" s="749" t="s">
        <v>1289</v>
      </c>
      <c r="K1095" s="749" t="s">
        <v>1290</v>
      </c>
      <c r="L1095" s="752">
        <v>104.66999999999999</v>
      </c>
      <c r="M1095" s="752">
        <v>9</v>
      </c>
      <c r="N1095" s="753">
        <v>942.02999999999986</v>
      </c>
    </row>
    <row r="1096" spans="1:14" ht="14.45" customHeight="1" x14ac:dyDescent="0.2">
      <c r="A1096" s="747" t="s">
        <v>592</v>
      </c>
      <c r="B1096" s="748" t="s">
        <v>593</v>
      </c>
      <c r="C1096" s="749" t="s">
        <v>613</v>
      </c>
      <c r="D1096" s="750" t="s">
        <v>614</v>
      </c>
      <c r="E1096" s="751">
        <v>50113001</v>
      </c>
      <c r="F1096" s="750" t="s">
        <v>628</v>
      </c>
      <c r="G1096" s="749" t="s">
        <v>629</v>
      </c>
      <c r="H1096" s="749">
        <v>160480</v>
      </c>
      <c r="I1096" s="749">
        <v>160480</v>
      </c>
      <c r="J1096" s="749" t="s">
        <v>2012</v>
      </c>
      <c r="K1096" s="749" t="s">
        <v>1261</v>
      </c>
      <c r="L1096" s="752">
        <v>87.110000000000014</v>
      </c>
      <c r="M1096" s="752">
        <v>1</v>
      </c>
      <c r="N1096" s="753">
        <v>87.110000000000014</v>
      </c>
    </row>
    <row r="1097" spans="1:14" ht="14.45" customHeight="1" x14ac:dyDescent="0.2">
      <c r="A1097" s="747" t="s">
        <v>592</v>
      </c>
      <c r="B1097" s="748" t="s">
        <v>593</v>
      </c>
      <c r="C1097" s="749" t="s">
        <v>613</v>
      </c>
      <c r="D1097" s="750" t="s">
        <v>614</v>
      </c>
      <c r="E1097" s="751">
        <v>50113001</v>
      </c>
      <c r="F1097" s="750" t="s">
        <v>628</v>
      </c>
      <c r="G1097" s="749" t="s">
        <v>629</v>
      </c>
      <c r="H1097" s="749">
        <v>121793</v>
      </c>
      <c r="I1097" s="749">
        <v>21793</v>
      </c>
      <c r="J1097" s="749" t="s">
        <v>2013</v>
      </c>
      <c r="K1097" s="749" t="s">
        <v>2014</v>
      </c>
      <c r="L1097" s="752">
        <v>106.94</v>
      </c>
      <c r="M1097" s="752">
        <v>1</v>
      </c>
      <c r="N1097" s="753">
        <v>106.94</v>
      </c>
    </row>
    <row r="1098" spans="1:14" ht="14.45" customHeight="1" x14ac:dyDescent="0.2">
      <c r="A1098" s="747" t="s">
        <v>592</v>
      </c>
      <c r="B1098" s="748" t="s">
        <v>593</v>
      </c>
      <c r="C1098" s="749" t="s">
        <v>613</v>
      </c>
      <c r="D1098" s="750" t="s">
        <v>614</v>
      </c>
      <c r="E1098" s="751">
        <v>50113001</v>
      </c>
      <c r="F1098" s="750" t="s">
        <v>628</v>
      </c>
      <c r="G1098" s="749" t="s">
        <v>629</v>
      </c>
      <c r="H1098" s="749">
        <v>101125</v>
      </c>
      <c r="I1098" s="749">
        <v>1125</v>
      </c>
      <c r="J1098" s="749" t="s">
        <v>1295</v>
      </c>
      <c r="K1098" s="749" t="s">
        <v>1296</v>
      </c>
      <c r="L1098" s="752">
        <v>77.309710144927536</v>
      </c>
      <c r="M1098" s="752">
        <v>69</v>
      </c>
      <c r="N1098" s="753">
        <v>5334.37</v>
      </c>
    </row>
    <row r="1099" spans="1:14" ht="14.45" customHeight="1" x14ac:dyDescent="0.2">
      <c r="A1099" s="747" t="s">
        <v>592</v>
      </c>
      <c r="B1099" s="748" t="s">
        <v>593</v>
      </c>
      <c r="C1099" s="749" t="s">
        <v>613</v>
      </c>
      <c r="D1099" s="750" t="s">
        <v>614</v>
      </c>
      <c r="E1099" s="751">
        <v>50113001</v>
      </c>
      <c r="F1099" s="750" t="s">
        <v>628</v>
      </c>
      <c r="G1099" s="749" t="s">
        <v>629</v>
      </c>
      <c r="H1099" s="749">
        <v>223014</v>
      </c>
      <c r="I1099" s="749">
        <v>223014</v>
      </c>
      <c r="J1099" s="749" t="s">
        <v>1297</v>
      </c>
      <c r="K1099" s="749" t="s">
        <v>1298</v>
      </c>
      <c r="L1099" s="752">
        <v>1663.89</v>
      </c>
      <c r="M1099" s="752">
        <v>1</v>
      </c>
      <c r="N1099" s="753">
        <v>1663.89</v>
      </c>
    </row>
    <row r="1100" spans="1:14" ht="14.45" customHeight="1" x14ac:dyDescent="0.2">
      <c r="A1100" s="747" t="s">
        <v>592</v>
      </c>
      <c r="B1100" s="748" t="s">
        <v>593</v>
      </c>
      <c r="C1100" s="749" t="s">
        <v>613</v>
      </c>
      <c r="D1100" s="750" t="s">
        <v>614</v>
      </c>
      <c r="E1100" s="751">
        <v>50113001</v>
      </c>
      <c r="F1100" s="750" t="s">
        <v>628</v>
      </c>
      <c r="G1100" s="749" t="s">
        <v>629</v>
      </c>
      <c r="H1100" s="749">
        <v>170243</v>
      </c>
      <c r="I1100" s="749">
        <v>170243</v>
      </c>
      <c r="J1100" s="749" t="s">
        <v>1299</v>
      </c>
      <c r="K1100" s="749" t="s">
        <v>1300</v>
      </c>
      <c r="L1100" s="752">
        <v>250.97999999999993</v>
      </c>
      <c r="M1100" s="752">
        <v>3</v>
      </c>
      <c r="N1100" s="753">
        <v>752.93999999999983</v>
      </c>
    </row>
    <row r="1101" spans="1:14" ht="14.45" customHeight="1" x14ac:dyDescent="0.2">
      <c r="A1101" s="747" t="s">
        <v>592</v>
      </c>
      <c r="B1101" s="748" t="s">
        <v>593</v>
      </c>
      <c r="C1101" s="749" t="s">
        <v>613</v>
      </c>
      <c r="D1101" s="750" t="s">
        <v>614</v>
      </c>
      <c r="E1101" s="751">
        <v>50113001</v>
      </c>
      <c r="F1101" s="750" t="s">
        <v>628</v>
      </c>
      <c r="G1101" s="749" t="s">
        <v>655</v>
      </c>
      <c r="H1101" s="749">
        <v>1017</v>
      </c>
      <c r="I1101" s="749">
        <v>1017</v>
      </c>
      <c r="J1101" s="749" t="s">
        <v>2015</v>
      </c>
      <c r="K1101" s="749" t="s">
        <v>2016</v>
      </c>
      <c r="L1101" s="752">
        <v>352.14000000000004</v>
      </c>
      <c r="M1101" s="752">
        <v>1</v>
      </c>
      <c r="N1101" s="753">
        <v>352.14000000000004</v>
      </c>
    </row>
    <row r="1102" spans="1:14" ht="14.45" customHeight="1" x14ac:dyDescent="0.2">
      <c r="A1102" s="747" t="s">
        <v>592</v>
      </c>
      <c r="B1102" s="748" t="s">
        <v>593</v>
      </c>
      <c r="C1102" s="749" t="s">
        <v>613</v>
      </c>
      <c r="D1102" s="750" t="s">
        <v>614</v>
      </c>
      <c r="E1102" s="751">
        <v>50113001</v>
      </c>
      <c r="F1102" s="750" t="s">
        <v>628</v>
      </c>
      <c r="G1102" s="749" t="s">
        <v>655</v>
      </c>
      <c r="H1102" s="749">
        <v>116923</v>
      </c>
      <c r="I1102" s="749">
        <v>16923</v>
      </c>
      <c r="J1102" s="749" t="s">
        <v>2017</v>
      </c>
      <c r="K1102" s="749" t="s">
        <v>2018</v>
      </c>
      <c r="L1102" s="752">
        <v>78.5</v>
      </c>
      <c r="M1102" s="752">
        <v>1</v>
      </c>
      <c r="N1102" s="753">
        <v>78.5</v>
      </c>
    </row>
    <row r="1103" spans="1:14" ht="14.45" customHeight="1" x14ac:dyDescent="0.2">
      <c r="A1103" s="747" t="s">
        <v>592</v>
      </c>
      <c r="B1103" s="748" t="s">
        <v>593</v>
      </c>
      <c r="C1103" s="749" t="s">
        <v>613</v>
      </c>
      <c r="D1103" s="750" t="s">
        <v>614</v>
      </c>
      <c r="E1103" s="751">
        <v>50113001</v>
      </c>
      <c r="F1103" s="750" t="s">
        <v>628</v>
      </c>
      <c r="G1103" s="749" t="s">
        <v>655</v>
      </c>
      <c r="H1103" s="749">
        <v>116932</v>
      </c>
      <c r="I1103" s="749">
        <v>16932</v>
      </c>
      <c r="J1103" s="749" t="s">
        <v>1303</v>
      </c>
      <c r="K1103" s="749" t="s">
        <v>1304</v>
      </c>
      <c r="L1103" s="752">
        <v>104.67</v>
      </c>
      <c r="M1103" s="752">
        <v>2</v>
      </c>
      <c r="N1103" s="753">
        <v>209.34</v>
      </c>
    </row>
    <row r="1104" spans="1:14" ht="14.45" customHeight="1" x14ac:dyDescent="0.2">
      <c r="A1104" s="747" t="s">
        <v>592</v>
      </c>
      <c r="B1104" s="748" t="s">
        <v>593</v>
      </c>
      <c r="C1104" s="749" t="s">
        <v>613</v>
      </c>
      <c r="D1104" s="750" t="s">
        <v>614</v>
      </c>
      <c r="E1104" s="751">
        <v>50113001</v>
      </c>
      <c r="F1104" s="750" t="s">
        <v>628</v>
      </c>
      <c r="G1104" s="749" t="s">
        <v>629</v>
      </c>
      <c r="H1104" s="749">
        <v>223144</v>
      </c>
      <c r="I1104" s="749">
        <v>223144</v>
      </c>
      <c r="J1104" s="749" t="s">
        <v>2019</v>
      </c>
      <c r="K1104" s="749" t="s">
        <v>2020</v>
      </c>
      <c r="L1104" s="752">
        <v>86.56</v>
      </c>
      <c r="M1104" s="752">
        <v>9</v>
      </c>
      <c r="N1104" s="753">
        <v>779.04</v>
      </c>
    </row>
    <row r="1105" spans="1:14" ht="14.45" customHeight="1" x14ac:dyDescent="0.2">
      <c r="A1105" s="747" t="s">
        <v>592</v>
      </c>
      <c r="B1105" s="748" t="s">
        <v>593</v>
      </c>
      <c r="C1105" s="749" t="s">
        <v>613</v>
      </c>
      <c r="D1105" s="750" t="s">
        <v>614</v>
      </c>
      <c r="E1105" s="751">
        <v>50113001</v>
      </c>
      <c r="F1105" s="750" t="s">
        <v>628</v>
      </c>
      <c r="G1105" s="749" t="s">
        <v>629</v>
      </c>
      <c r="H1105" s="749">
        <v>223159</v>
      </c>
      <c r="I1105" s="749">
        <v>223159</v>
      </c>
      <c r="J1105" s="749" t="s">
        <v>1305</v>
      </c>
      <c r="K1105" s="749" t="s">
        <v>1306</v>
      </c>
      <c r="L1105" s="752">
        <v>74.600645161290331</v>
      </c>
      <c r="M1105" s="752">
        <v>31</v>
      </c>
      <c r="N1105" s="753">
        <v>2312.6200000000003</v>
      </c>
    </row>
    <row r="1106" spans="1:14" ht="14.45" customHeight="1" x14ac:dyDescent="0.2">
      <c r="A1106" s="747" t="s">
        <v>592</v>
      </c>
      <c r="B1106" s="748" t="s">
        <v>593</v>
      </c>
      <c r="C1106" s="749" t="s">
        <v>613</v>
      </c>
      <c r="D1106" s="750" t="s">
        <v>614</v>
      </c>
      <c r="E1106" s="751">
        <v>50113001</v>
      </c>
      <c r="F1106" s="750" t="s">
        <v>628</v>
      </c>
      <c r="G1106" s="749" t="s">
        <v>629</v>
      </c>
      <c r="H1106" s="749">
        <v>848626</v>
      </c>
      <c r="I1106" s="749">
        <v>107944</v>
      </c>
      <c r="J1106" s="749" t="s">
        <v>1309</v>
      </c>
      <c r="K1106" s="749" t="s">
        <v>1310</v>
      </c>
      <c r="L1106" s="752">
        <v>114.37000000000003</v>
      </c>
      <c r="M1106" s="752">
        <v>2</v>
      </c>
      <c r="N1106" s="753">
        <v>228.74000000000007</v>
      </c>
    </row>
    <row r="1107" spans="1:14" ht="14.45" customHeight="1" x14ac:dyDescent="0.2">
      <c r="A1107" s="747" t="s">
        <v>592</v>
      </c>
      <c r="B1107" s="748" t="s">
        <v>593</v>
      </c>
      <c r="C1107" s="749" t="s">
        <v>613</v>
      </c>
      <c r="D1107" s="750" t="s">
        <v>614</v>
      </c>
      <c r="E1107" s="751">
        <v>50113001</v>
      </c>
      <c r="F1107" s="750" t="s">
        <v>628</v>
      </c>
      <c r="G1107" s="749" t="s">
        <v>629</v>
      </c>
      <c r="H1107" s="749">
        <v>157525</v>
      </c>
      <c r="I1107" s="749">
        <v>57525</v>
      </c>
      <c r="J1107" s="749" t="s">
        <v>2021</v>
      </c>
      <c r="K1107" s="749" t="s">
        <v>2022</v>
      </c>
      <c r="L1107" s="752">
        <v>97.42</v>
      </c>
      <c r="M1107" s="752">
        <v>2</v>
      </c>
      <c r="N1107" s="753">
        <v>194.84</v>
      </c>
    </row>
    <row r="1108" spans="1:14" ht="14.45" customHeight="1" x14ac:dyDescent="0.2">
      <c r="A1108" s="747" t="s">
        <v>592</v>
      </c>
      <c r="B1108" s="748" t="s">
        <v>593</v>
      </c>
      <c r="C1108" s="749" t="s">
        <v>613</v>
      </c>
      <c r="D1108" s="750" t="s">
        <v>614</v>
      </c>
      <c r="E1108" s="751">
        <v>50113001</v>
      </c>
      <c r="F1108" s="750" t="s">
        <v>628</v>
      </c>
      <c r="G1108" s="749" t="s">
        <v>655</v>
      </c>
      <c r="H1108" s="749">
        <v>132858</v>
      </c>
      <c r="I1108" s="749">
        <v>32858</v>
      </c>
      <c r="J1108" s="749" t="s">
        <v>2023</v>
      </c>
      <c r="K1108" s="749" t="s">
        <v>2024</v>
      </c>
      <c r="L1108" s="752">
        <v>70.435000000000002</v>
      </c>
      <c r="M1108" s="752">
        <v>2</v>
      </c>
      <c r="N1108" s="753">
        <v>140.87</v>
      </c>
    </row>
    <row r="1109" spans="1:14" ht="14.45" customHeight="1" x14ac:dyDescent="0.2">
      <c r="A1109" s="747" t="s">
        <v>592</v>
      </c>
      <c r="B1109" s="748" t="s">
        <v>593</v>
      </c>
      <c r="C1109" s="749" t="s">
        <v>613</v>
      </c>
      <c r="D1109" s="750" t="s">
        <v>614</v>
      </c>
      <c r="E1109" s="751">
        <v>50113001</v>
      </c>
      <c r="F1109" s="750" t="s">
        <v>628</v>
      </c>
      <c r="G1109" s="749" t="s">
        <v>655</v>
      </c>
      <c r="H1109" s="749">
        <v>32859</v>
      </c>
      <c r="I1109" s="749">
        <v>32859</v>
      </c>
      <c r="J1109" s="749" t="s">
        <v>2023</v>
      </c>
      <c r="K1109" s="749" t="s">
        <v>2025</v>
      </c>
      <c r="L1109" s="752">
        <v>124.93000000000005</v>
      </c>
      <c r="M1109" s="752">
        <v>1</v>
      </c>
      <c r="N1109" s="753">
        <v>124.93000000000005</v>
      </c>
    </row>
    <row r="1110" spans="1:14" ht="14.45" customHeight="1" x14ac:dyDescent="0.2">
      <c r="A1110" s="747" t="s">
        <v>592</v>
      </c>
      <c r="B1110" s="748" t="s">
        <v>593</v>
      </c>
      <c r="C1110" s="749" t="s">
        <v>613</v>
      </c>
      <c r="D1110" s="750" t="s">
        <v>614</v>
      </c>
      <c r="E1110" s="751">
        <v>50113001</v>
      </c>
      <c r="F1110" s="750" t="s">
        <v>628</v>
      </c>
      <c r="G1110" s="749" t="s">
        <v>629</v>
      </c>
      <c r="H1110" s="749">
        <v>201692</v>
      </c>
      <c r="I1110" s="749">
        <v>201692</v>
      </c>
      <c r="J1110" s="749" t="s">
        <v>2026</v>
      </c>
      <c r="K1110" s="749" t="s">
        <v>2027</v>
      </c>
      <c r="L1110" s="752">
        <v>103.36</v>
      </c>
      <c r="M1110" s="752">
        <v>3</v>
      </c>
      <c r="N1110" s="753">
        <v>310.08</v>
      </c>
    </row>
    <row r="1111" spans="1:14" ht="14.45" customHeight="1" x14ac:dyDescent="0.2">
      <c r="A1111" s="747" t="s">
        <v>592</v>
      </c>
      <c r="B1111" s="748" t="s">
        <v>593</v>
      </c>
      <c r="C1111" s="749" t="s">
        <v>613</v>
      </c>
      <c r="D1111" s="750" t="s">
        <v>614</v>
      </c>
      <c r="E1111" s="751">
        <v>50113001</v>
      </c>
      <c r="F1111" s="750" t="s">
        <v>628</v>
      </c>
      <c r="G1111" s="749" t="s">
        <v>629</v>
      </c>
      <c r="H1111" s="749">
        <v>109415</v>
      </c>
      <c r="I1111" s="749">
        <v>119683</v>
      </c>
      <c r="J1111" s="749" t="s">
        <v>1313</v>
      </c>
      <c r="K1111" s="749" t="s">
        <v>1314</v>
      </c>
      <c r="L1111" s="752">
        <v>71.240000000000023</v>
      </c>
      <c r="M1111" s="752">
        <v>6</v>
      </c>
      <c r="N1111" s="753">
        <v>427.44000000000011</v>
      </c>
    </row>
    <row r="1112" spans="1:14" ht="14.45" customHeight="1" x14ac:dyDescent="0.2">
      <c r="A1112" s="747" t="s">
        <v>592</v>
      </c>
      <c r="B1112" s="748" t="s">
        <v>593</v>
      </c>
      <c r="C1112" s="749" t="s">
        <v>613</v>
      </c>
      <c r="D1112" s="750" t="s">
        <v>614</v>
      </c>
      <c r="E1112" s="751">
        <v>50113001</v>
      </c>
      <c r="F1112" s="750" t="s">
        <v>628</v>
      </c>
      <c r="G1112" s="749" t="s">
        <v>629</v>
      </c>
      <c r="H1112" s="749">
        <v>171031</v>
      </c>
      <c r="I1112" s="749">
        <v>171031</v>
      </c>
      <c r="J1112" s="749" t="s">
        <v>1317</v>
      </c>
      <c r="K1112" s="749" t="s">
        <v>1318</v>
      </c>
      <c r="L1112" s="752">
        <v>85.359993817768881</v>
      </c>
      <c r="M1112" s="752">
        <v>13</v>
      </c>
      <c r="N1112" s="753">
        <v>1109.6799196309955</v>
      </c>
    </row>
    <row r="1113" spans="1:14" ht="14.45" customHeight="1" x14ac:dyDescent="0.2">
      <c r="A1113" s="747" t="s">
        <v>592</v>
      </c>
      <c r="B1113" s="748" t="s">
        <v>593</v>
      </c>
      <c r="C1113" s="749" t="s">
        <v>613</v>
      </c>
      <c r="D1113" s="750" t="s">
        <v>614</v>
      </c>
      <c r="E1113" s="751">
        <v>50113001</v>
      </c>
      <c r="F1113" s="750" t="s">
        <v>628</v>
      </c>
      <c r="G1113" s="749" t="s">
        <v>629</v>
      </c>
      <c r="H1113" s="749">
        <v>100513</v>
      </c>
      <c r="I1113" s="749">
        <v>513</v>
      </c>
      <c r="J1113" s="749" t="s">
        <v>1319</v>
      </c>
      <c r="K1113" s="749" t="s">
        <v>1253</v>
      </c>
      <c r="L1113" s="752">
        <v>56.75</v>
      </c>
      <c r="M1113" s="752">
        <v>5</v>
      </c>
      <c r="N1113" s="753">
        <v>283.75</v>
      </c>
    </row>
    <row r="1114" spans="1:14" ht="14.45" customHeight="1" x14ac:dyDescent="0.2">
      <c r="A1114" s="747" t="s">
        <v>592</v>
      </c>
      <c r="B1114" s="748" t="s">
        <v>593</v>
      </c>
      <c r="C1114" s="749" t="s">
        <v>613</v>
      </c>
      <c r="D1114" s="750" t="s">
        <v>614</v>
      </c>
      <c r="E1114" s="751">
        <v>50113001</v>
      </c>
      <c r="F1114" s="750" t="s">
        <v>628</v>
      </c>
      <c r="G1114" s="749" t="s">
        <v>629</v>
      </c>
      <c r="H1114" s="749">
        <v>198197</v>
      </c>
      <c r="I1114" s="749">
        <v>98197</v>
      </c>
      <c r="J1114" s="749" t="s">
        <v>2028</v>
      </c>
      <c r="K1114" s="749" t="s">
        <v>1296</v>
      </c>
      <c r="L1114" s="752">
        <v>3546.5798209740665</v>
      </c>
      <c r="M1114" s="752">
        <v>1.4323999999999999</v>
      </c>
      <c r="N1114" s="753">
        <v>5080.1209355632527</v>
      </c>
    </row>
    <row r="1115" spans="1:14" ht="14.45" customHeight="1" x14ac:dyDescent="0.2">
      <c r="A1115" s="747" t="s">
        <v>592</v>
      </c>
      <c r="B1115" s="748" t="s">
        <v>593</v>
      </c>
      <c r="C1115" s="749" t="s">
        <v>613</v>
      </c>
      <c r="D1115" s="750" t="s">
        <v>614</v>
      </c>
      <c r="E1115" s="751">
        <v>50113001</v>
      </c>
      <c r="F1115" s="750" t="s">
        <v>628</v>
      </c>
      <c r="G1115" s="749" t="s">
        <v>629</v>
      </c>
      <c r="H1115" s="749">
        <v>198203</v>
      </c>
      <c r="I1115" s="749">
        <v>98203</v>
      </c>
      <c r="J1115" s="749" t="s">
        <v>2028</v>
      </c>
      <c r="K1115" s="749" t="s">
        <v>2029</v>
      </c>
      <c r="L1115" s="752">
        <v>19472.46506179779</v>
      </c>
      <c r="M1115" s="752">
        <v>0.27510000000000001</v>
      </c>
      <c r="N1115" s="753">
        <v>5356.8751385005726</v>
      </c>
    </row>
    <row r="1116" spans="1:14" ht="14.45" customHeight="1" x14ac:dyDescent="0.2">
      <c r="A1116" s="747" t="s">
        <v>592</v>
      </c>
      <c r="B1116" s="748" t="s">
        <v>593</v>
      </c>
      <c r="C1116" s="749" t="s">
        <v>613</v>
      </c>
      <c r="D1116" s="750" t="s">
        <v>614</v>
      </c>
      <c r="E1116" s="751">
        <v>50113001</v>
      </c>
      <c r="F1116" s="750" t="s">
        <v>628</v>
      </c>
      <c r="G1116" s="749" t="s">
        <v>629</v>
      </c>
      <c r="H1116" s="749">
        <v>112572</v>
      </c>
      <c r="I1116" s="749">
        <v>112572</v>
      </c>
      <c r="J1116" s="749" t="s">
        <v>1322</v>
      </c>
      <c r="K1116" s="749" t="s">
        <v>1323</v>
      </c>
      <c r="L1116" s="752">
        <v>64.849999999999994</v>
      </c>
      <c r="M1116" s="752">
        <v>8</v>
      </c>
      <c r="N1116" s="753">
        <v>518.79999999999995</v>
      </c>
    </row>
    <row r="1117" spans="1:14" ht="14.45" customHeight="1" x14ac:dyDescent="0.2">
      <c r="A1117" s="747" t="s">
        <v>592</v>
      </c>
      <c r="B1117" s="748" t="s">
        <v>593</v>
      </c>
      <c r="C1117" s="749" t="s">
        <v>613</v>
      </c>
      <c r="D1117" s="750" t="s">
        <v>614</v>
      </c>
      <c r="E1117" s="751">
        <v>50113001</v>
      </c>
      <c r="F1117" s="750" t="s">
        <v>628</v>
      </c>
      <c r="G1117" s="749" t="s">
        <v>629</v>
      </c>
      <c r="H1117" s="749">
        <v>230353</v>
      </c>
      <c r="I1117" s="749">
        <v>230353</v>
      </c>
      <c r="J1117" s="749" t="s">
        <v>1324</v>
      </c>
      <c r="K1117" s="749" t="s">
        <v>1325</v>
      </c>
      <c r="L1117" s="752">
        <v>1592.8000000000002</v>
      </c>
      <c r="M1117" s="752">
        <v>1</v>
      </c>
      <c r="N1117" s="753">
        <v>1592.8000000000002</v>
      </c>
    </row>
    <row r="1118" spans="1:14" ht="14.45" customHeight="1" x14ac:dyDescent="0.2">
      <c r="A1118" s="747" t="s">
        <v>592</v>
      </c>
      <c r="B1118" s="748" t="s">
        <v>593</v>
      </c>
      <c r="C1118" s="749" t="s">
        <v>613</v>
      </c>
      <c r="D1118" s="750" t="s">
        <v>614</v>
      </c>
      <c r="E1118" s="751">
        <v>50113001</v>
      </c>
      <c r="F1118" s="750" t="s">
        <v>628</v>
      </c>
      <c r="G1118" s="749" t="s">
        <v>655</v>
      </c>
      <c r="H1118" s="749">
        <v>191788</v>
      </c>
      <c r="I1118" s="749">
        <v>91788</v>
      </c>
      <c r="J1118" s="749" t="s">
        <v>1326</v>
      </c>
      <c r="K1118" s="749" t="s">
        <v>1327</v>
      </c>
      <c r="L1118" s="752">
        <v>9.1237209302325599</v>
      </c>
      <c r="M1118" s="752">
        <v>43</v>
      </c>
      <c r="N1118" s="753">
        <v>392.32000000000005</v>
      </c>
    </row>
    <row r="1119" spans="1:14" ht="14.45" customHeight="1" x14ac:dyDescent="0.2">
      <c r="A1119" s="747" t="s">
        <v>592</v>
      </c>
      <c r="B1119" s="748" t="s">
        <v>593</v>
      </c>
      <c r="C1119" s="749" t="s">
        <v>613</v>
      </c>
      <c r="D1119" s="750" t="s">
        <v>614</v>
      </c>
      <c r="E1119" s="751">
        <v>50113001</v>
      </c>
      <c r="F1119" s="750" t="s">
        <v>628</v>
      </c>
      <c r="G1119" s="749" t="s">
        <v>655</v>
      </c>
      <c r="H1119" s="749">
        <v>106618</v>
      </c>
      <c r="I1119" s="749">
        <v>6618</v>
      </c>
      <c r="J1119" s="749" t="s">
        <v>1328</v>
      </c>
      <c r="K1119" s="749" t="s">
        <v>1329</v>
      </c>
      <c r="L1119" s="752">
        <v>19.576000000000001</v>
      </c>
      <c r="M1119" s="752">
        <v>20</v>
      </c>
      <c r="N1119" s="753">
        <v>391.52</v>
      </c>
    </row>
    <row r="1120" spans="1:14" ht="14.45" customHeight="1" x14ac:dyDescent="0.2">
      <c r="A1120" s="747" t="s">
        <v>592</v>
      </c>
      <c r="B1120" s="748" t="s">
        <v>593</v>
      </c>
      <c r="C1120" s="749" t="s">
        <v>613</v>
      </c>
      <c r="D1120" s="750" t="s">
        <v>614</v>
      </c>
      <c r="E1120" s="751">
        <v>50113001</v>
      </c>
      <c r="F1120" s="750" t="s">
        <v>628</v>
      </c>
      <c r="G1120" s="749" t="s">
        <v>655</v>
      </c>
      <c r="H1120" s="749">
        <v>184398</v>
      </c>
      <c r="I1120" s="749">
        <v>84398</v>
      </c>
      <c r="J1120" s="749" t="s">
        <v>1330</v>
      </c>
      <c r="K1120" s="749" t="s">
        <v>1331</v>
      </c>
      <c r="L1120" s="752">
        <v>114.13000000000001</v>
      </c>
      <c r="M1120" s="752">
        <v>3</v>
      </c>
      <c r="N1120" s="753">
        <v>342.39000000000004</v>
      </c>
    </row>
    <row r="1121" spans="1:14" ht="14.45" customHeight="1" x14ac:dyDescent="0.2">
      <c r="A1121" s="747" t="s">
        <v>592</v>
      </c>
      <c r="B1121" s="748" t="s">
        <v>593</v>
      </c>
      <c r="C1121" s="749" t="s">
        <v>613</v>
      </c>
      <c r="D1121" s="750" t="s">
        <v>614</v>
      </c>
      <c r="E1121" s="751">
        <v>50113001</v>
      </c>
      <c r="F1121" s="750" t="s">
        <v>628</v>
      </c>
      <c r="G1121" s="749" t="s">
        <v>655</v>
      </c>
      <c r="H1121" s="749">
        <v>184400</v>
      </c>
      <c r="I1121" s="749">
        <v>84400</v>
      </c>
      <c r="J1121" s="749" t="s">
        <v>1332</v>
      </c>
      <c r="K1121" s="749" t="s">
        <v>1333</v>
      </c>
      <c r="L1121" s="752">
        <v>255.05333333333328</v>
      </c>
      <c r="M1121" s="752">
        <v>3</v>
      </c>
      <c r="N1121" s="753">
        <v>765.15999999999985</v>
      </c>
    </row>
    <row r="1122" spans="1:14" ht="14.45" customHeight="1" x14ac:dyDescent="0.2">
      <c r="A1122" s="747" t="s">
        <v>592</v>
      </c>
      <c r="B1122" s="748" t="s">
        <v>593</v>
      </c>
      <c r="C1122" s="749" t="s">
        <v>613</v>
      </c>
      <c r="D1122" s="750" t="s">
        <v>614</v>
      </c>
      <c r="E1122" s="751">
        <v>50113001</v>
      </c>
      <c r="F1122" s="750" t="s">
        <v>628</v>
      </c>
      <c r="G1122" s="749" t="s">
        <v>655</v>
      </c>
      <c r="H1122" s="749">
        <v>184399</v>
      </c>
      <c r="I1122" s="749">
        <v>84399</v>
      </c>
      <c r="J1122" s="749" t="s">
        <v>1334</v>
      </c>
      <c r="K1122" s="749" t="s">
        <v>1335</v>
      </c>
      <c r="L1122" s="752">
        <v>126.30357142857142</v>
      </c>
      <c r="M1122" s="752">
        <v>28</v>
      </c>
      <c r="N1122" s="753">
        <v>3536.4999999999995</v>
      </c>
    </row>
    <row r="1123" spans="1:14" ht="14.45" customHeight="1" x14ac:dyDescent="0.2">
      <c r="A1123" s="747" t="s">
        <v>592</v>
      </c>
      <c r="B1123" s="748" t="s">
        <v>593</v>
      </c>
      <c r="C1123" s="749" t="s">
        <v>613</v>
      </c>
      <c r="D1123" s="750" t="s">
        <v>614</v>
      </c>
      <c r="E1123" s="751">
        <v>50113001</v>
      </c>
      <c r="F1123" s="750" t="s">
        <v>628</v>
      </c>
      <c r="G1123" s="749" t="s">
        <v>629</v>
      </c>
      <c r="H1123" s="749">
        <v>163754</v>
      </c>
      <c r="I1123" s="749">
        <v>163754</v>
      </c>
      <c r="J1123" s="749" t="s">
        <v>2030</v>
      </c>
      <c r="K1123" s="749" t="s">
        <v>2031</v>
      </c>
      <c r="L1123" s="752">
        <v>149.33000000000001</v>
      </c>
      <c r="M1123" s="752">
        <v>1</v>
      </c>
      <c r="N1123" s="753">
        <v>149.33000000000001</v>
      </c>
    </row>
    <row r="1124" spans="1:14" ht="14.45" customHeight="1" x14ac:dyDescent="0.2">
      <c r="A1124" s="747" t="s">
        <v>592</v>
      </c>
      <c r="B1124" s="748" t="s">
        <v>593</v>
      </c>
      <c r="C1124" s="749" t="s">
        <v>613</v>
      </c>
      <c r="D1124" s="750" t="s">
        <v>614</v>
      </c>
      <c r="E1124" s="751">
        <v>50113001</v>
      </c>
      <c r="F1124" s="750" t="s">
        <v>628</v>
      </c>
      <c r="G1124" s="749" t="s">
        <v>629</v>
      </c>
      <c r="H1124" s="749">
        <v>194301</v>
      </c>
      <c r="I1124" s="749">
        <v>194301</v>
      </c>
      <c r="J1124" s="749" t="s">
        <v>2032</v>
      </c>
      <c r="K1124" s="749" t="s">
        <v>2033</v>
      </c>
      <c r="L1124" s="752">
        <v>468.2</v>
      </c>
      <c r="M1124" s="752">
        <v>1</v>
      </c>
      <c r="N1124" s="753">
        <v>468.2</v>
      </c>
    </row>
    <row r="1125" spans="1:14" ht="14.45" customHeight="1" x14ac:dyDescent="0.2">
      <c r="A1125" s="747" t="s">
        <v>592</v>
      </c>
      <c r="B1125" s="748" t="s">
        <v>593</v>
      </c>
      <c r="C1125" s="749" t="s">
        <v>613</v>
      </c>
      <c r="D1125" s="750" t="s">
        <v>614</v>
      </c>
      <c r="E1125" s="751">
        <v>50113001</v>
      </c>
      <c r="F1125" s="750" t="s">
        <v>628</v>
      </c>
      <c r="G1125" s="749" t="s">
        <v>629</v>
      </c>
      <c r="H1125" s="749">
        <v>117187</v>
      </c>
      <c r="I1125" s="749">
        <v>17187</v>
      </c>
      <c r="J1125" s="749" t="s">
        <v>1336</v>
      </c>
      <c r="K1125" s="749" t="s">
        <v>1337</v>
      </c>
      <c r="L1125" s="752">
        <v>89</v>
      </c>
      <c r="M1125" s="752">
        <v>2</v>
      </c>
      <c r="N1125" s="753">
        <v>178</v>
      </c>
    </row>
    <row r="1126" spans="1:14" ht="14.45" customHeight="1" x14ac:dyDescent="0.2">
      <c r="A1126" s="747" t="s">
        <v>592</v>
      </c>
      <c r="B1126" s="748" t="s">
        <v>593</v>
      </c>
      <c r="C1126" s="749" t="s">
        <v>613</v>
      </c>
      <c r="D1126" s="750" t="s">
        <v>614</v>
      </c>
      <c r="E1126" s="751">
        <v>50113001</v>
      </c>
      <c r="F1126" s="750" t="s">
        <v>628</v>
      </c>
      <c r="G1126" s="749" t="s">
        <v>655</v>
      </c>
      <c r="H1126" s="749">
        <v>850106</v>
      </c>
      <c r="I1126" s="749">
        <v>111898</v>
      </c>
      <c r="J1126" s="749" t="s">
        <v>2034</v>
      </c>
      <c r="K1126" s="749" t="s">
        <v>658</v>
      </c>
      <c r="L1126" s="752">
        <v>28.81</v>
      </c>
      <c r="M1126" s="752">
        <v>2</v>
      </c>
      <c r="N1126" s="753">
        <v>57.62</v>
      </c>
    </row>
    <row r="1127" spans="1:14" ht="14.45" customHeight="1" x14ac:dyDescent="0.2">
      <c r="A1127" s="747" t="s">
        <v>592</v>
      </c>
      <c r="B1127" s="748" t="s">
        <v>593</v>
      </c>
      <c r="C1127" s="749" t="s">
        <v>613</v>
      </c>
      <c r="D1127" s="750" t="s">
        <v>614</v>
      </c>
      <c r="E1127" s="751">
        <v>50113001</v>
      </c>
      <c r="F1127" s="750" t="s">
        <v>628</v>
      </c>
      <c r="G1127" s="749" t="s">
        <v>655</v>
      </c>
      <c r="H1127" s="749">
        <v>849187</v>
      </c>
      <c r="I1127" s="749">
        <v>111902</v>
      </c>
      <c r="J1127" s="749" t="s">
        <v>2035</v>
      </c>
      <c r="K1127" s="749" t="s">
        <v>2036</v>
      </c>
      <c r="L1127" s="752">
        <v>32.33</v>
      </c>
      <c r="M1127" s="752">
        <v>2</v>
      </c>
      <c r="N1127" s="753">
        <v>64.66</v>
      </c>
    </row>
    <row r="1128" spans="1:14" ht="14.45" customHeight="1" x14ac:dyDescent="0.2">
      <c r="A1128" s="747" t="s">
        <v>592</v>
      </c>
      <c r="B1128" s="748" t="s">
        <v>593</v>
      </c>
      <c r="C1128" s="749" t="s">
        <v>613</v>
      </c>
      <c r="D1128" s="750" t="s">
        <v>614</v>
      </c>
      <c r="E1128" s="751">
        <v>50113001</v>
      </c>
      <c r="F1128" s="750" t="s">
        <v>628</v>
      </c>
      <c r="G1128" s="749" t="s">
        <v>629</v>
      </c>
      <c r="H1128" s="749">
        <v>207962</v>
      </c>
      <c r="I1128" s="749">
        <v>207962</v>
      </c>
      <c r="J1128" s="749" t="s">
        <v>1338</v>
      </c>
      <c r="K1128" s="749" t="s">
        <v>1339</v>
      </c>
      <c r="L1128" s="752">
        <v>32.875</v>
      </c>
      <c r="M1128" s="752">
        <v>4</v>
      </c>
      <c r="N1128" s="753">
        <v>131.5</v>
      </c>
    </row>
    <row r="1129" spans="1:14" ht="14.45" customHeight="1" x14ac:dyDescent="0.2">
      <c r="A1129" s="747" t="s">
        <v>592</v>
      </c>
      <c r="B1129" s="748" t="s">
        <v>593</v>
      </c>
      <c r="C1129" s="749" t="s">
        <v>613</v>
      </c>
      <c r="D1129" s="750" t="s">
        <v>614</v>
      </c>
      <c r="E1129" s="751">
        <v>50113001</v>
      </c>
      <c r="F1129" s="750" t="s">
        <v>628</v>
      </c>
      <c r="G1129" s="749" t="s">
        <v>655</v>
      </c>
      <c r="H1129" s="749">
        <v>100536</v>
      </c>
      <c r="I1129" s="749">
        <v>536</v>
      </c>
      <c r="J1129" s="749" t="s">
        <v>1342</v>
      </c>
      <c r="K1129" s="749" t="s">
        <v>649</v>
      </c>
      <c r="L1129" s="752">
        <v>140.24</v>
      </c>
      <c r="M1129" s="752">
        <v>5</v>
      </c>
      <c r="N1129" s="753">
        <v>701.2</v>
      </c>
    </row>
    <row r="1130" spans="1:14" ht="14.45" customHeight="1" x14ac:dyDescent="0.2">
      <c r="A1130" s="747" t="s">
        <v>592</v>
      </c>
      <c r="B1130" s="748" t="s">
        <v>593</v>
      </c>
      <c r="C1130" s="749" t="s">
        <v>613</v>
      </c>
      <c r="D1130" s="750" t="s">
        <v>614</v>
      </c>
      <c r="E1130" s="751">
        <v>50113001</v>
      </c>
      <c r="F1130" s="750" t="s">
        <v>628</v>
      </c>
      <c r="G1130" s="749" t="s">
        <v>629</v>
      </c>
      <c r="H1130" s="749">
        <v>216963</v>
      </c>
      <c r="I1130" s="749">
        <v>216963</v>
      </c>
      <c r="J1130" s="749" t="s">
        <v>2037</v>
      </c>
      <c r="K1130" s="749" t="s">
        <v>2038</v>
      </c>
      <c r="L1130" s="752">
        <v>111.90000000000003</v>
      </c>
      <c r="M1130" s="752">
        <v>1</v>
      </c>
      <c r="N1130" s="753">
        <v>111.90000000000003</v>
      </c>
    </row>
    <row r="1131" spans="1:14" ht="14.45" customHeight="1" x14ac:dyDescent="0.2">
      <c r="A1131" s="747" t="s">
        <v>592</v>
      </c>
      <c r="B1131" s="748" t="s">
        <v>593</v>
      </c>
      <c r="C1131" s="749" t="s">
        <v>613</v>
      </c>
      <c r="D1131" s="750" t="s">
        <v>614</v>
      </c>
      <c r="E1131" s="751">
        <v>50113001</v>
      </c>
      <c r="F1131" s="750" t="s">
        <v>628</v>
      </c>
      <c r="G1131" s="749" t="s">
        <v>655</v>
      </c>
      <c r="H1131" s="749">
        <v>155824</v>
      </c>
      <c r="I1131" s="749">
        <v>55824</v>
      </c>
      <c r="J1131" s="749" t="s">
        <v>1345</v>
      </c>
      <c r="K1131" s="749" t="s">
        <v>1347</v>
      </c>
      <c r="L1131" s="752">
        <v>50.72571428571429</v>
      </c>
      <c r="M1131" s="752">
        <v>7</v>
      </c>
      <c r="N1131" s="753">
        <v>355.08000000000004</v>
      </c>
    </row>
    <row r="1132" spans="1:14" ht="14.45" customHeight="1" x14ac:dyDescent="0.2">
      <c r="A1132" s="747" t="s">
        <v>592</v>
      </c>
      <c r="B1132" s="748" t="s">
        <v>593</v>
      </c>
      <c r="C1132" s="749" t="s">
        <v>613</v>
      </c>
      <c r="D1132" s="750" t="s">
        <v>614</v>
      </c>
      <c r="E1132" s="751">
        <v>50113001</v>
      </c>
      <c r="F1132" s="750" t="s">
        <v>628</v>
      </c>
      <c r="G1132" s="749" t="s">
        <v>655</v>
      </c>
      <c r="H1132" s="749">
        <v>107981</v>
      </c>
      <c r="I1132" s="749">
        <v>7981</v>
      </c>
      <c r="J1132" s="749" t="s">
        <v>1345</v>
      </c>
      <c r="K1132" s="749" t="s">
        <v>1348</v>
      </c>
      <c r="L1132" s="752">
        <v>50.657647058823535</v>
      </c>
      <c r="M1132" s="752">
        <v>51</v>
      </c>
      <c r="N1132" s="753">
        <v>2583.5400000000004</v>
      </c>
    </row>
    <row r="1133" spans="1:14" ht="14.45" customHeight="1" x14ac:dyDescent="0.2">
      <c r="A1133" s="747" t="s">
        <v>592</v>
      </c>
      <c r="B1133" s="748" t="s">
        <v>593</v>
      </c>
      <c r="C1133" s="749" t="s">
        <v>613</v>
      </c>
      <c r="D1133" s="750" t="s">
        <v>614</v>
      </c>
      <c r="E1133" s="751">
        <v>50113001</v>
      </c>
      <c r="F1133" s="750" t="s">
        <v>628</v>
      </c>
      <c r="G1133" s="749" t="s">
        <v>655</v>
      </c>
      <c r="H1133" s="749">
        <v>155823</v>
      </c>
      <c r="I1133" s="749">
        <v>55823</v>
      </c>
      <c r="J1133" s="749" t="s">
        <v>1345</v>
      </c>
      <c r="K1133" s="749" t="s">
        <v>1346</v>
      </c>
      <c r="L1133" s="752">
        <v>33.589249999999993</v>
      </c>
      <c r="M1133" s="752">
        <v>64</v>
      </c>
      <c r="N1133" s="753">
        <v>2149.7119999999995</v>
      </c>
    </row>
    <row r="1134" spans="1:14" ht="14.45" customHeight="1" x14ac:dyDescent="0.2">
      <c r="A1134" s="747" t="s">
        <v>592</v>
      </c>
      <c r="B1134" s="748" t="s">
        <v>593</v>
      </c>
      <c r="C1134" s="749" t="s">
        <v>613</v>
      </c>
      <c r="D1134" s="750" t="s">
        <v>614</v>
      </c>
      <c r="E1134" s="751">
        <v>50113001</v>
      </c>
      <c r="F1134" s="750" t="s">
        <v>628</v>
      </c>
      <c r="G1134" s="749" t="s">
        <v>655</v>
      </c>
      <c r="H1134" s="749">
        <v>185206</v>
      </c>
      <c r="I1134" s="749">
        <v>185206</v>
      </c>
      <c r="J1134" s="749" t="s">
        <v>1349</v>
      </c>
      <c r="K1134" s="749" t="s">
        <v>1350</v>
      </c>
      <c r="L1134" s="752">
        <v>342.63727272727277</v>
      </c>
      <c r="M1134" s="752">
        <v>11</v>
      </c>
      <c r="N1134" s="753">
        <v>3769.01</v>
      </c>
    </row>
    <row r="1135" spans="1:14" ht="14.45" customHeight="1" x14ac:dyDescent="0.2">
      <c r="A1135" s="747" t="s">
        <v>592</v>
      </c>
      <c r="B1135" s="748" t="s">
        <v>593</v>
      </c>
      <c r="C1135" s="749" t="s">
        <v>613</v>
      </c>
      <c r="D1135" s="750" t="s">
        <v>614</v>
      </c>
      <c r="E1135" s="751">
        <v>50113001</v>
      </c>
      <c r="F1135" s="750" t="s">
        <v>628</v>
      </c>
      <c r="G1135" s="749" t="s">
        <v>655</v>
      </c>
      <c r="H1135" s="749">
        <v>201215</v>
      </c>
      <c r="I1135" s="749">
        <v>201215</v>
      </c>
      <c r="J1135" s="749" t="s">
        <v>2039</v>
      </c>
      <c r="K1135" s="749" t="s">
        <v>2040</v>
      </c>
      <c r="L1135" s="752">
        <v>189.93</v>
      </c>
      <c r="M1135" s="752">
        <v>1</v>
      </c>
      <c r="N1135" s="753">
        <v>189.93</v>
      </c>
    </row>
    <row r="1136" spans="1:14" ht="14.45" customHeight="1" x14ac:dyDescent="0.2">
      <c r="A1136" s="747" t="s">
        <v>592</v>
      </c>
      <c r="B1136" s="748" t="s">
        <v>593</v>
      </c>
      <c r="C1136" s="749" t="s">
        <v>613</v>
      </c>
      <c r="D1136" s="750" t="s">
        <v>614</v>
      </c>
      <c r="E1136" s="751">
        <v>50113001</v>
      </c>
      <c r="F1136" s="750" t="s">
        <v>628</v>
      </c>
      <c r="G1136" s="749" t="s">
        <v>655</v>
      </c>
      <c r="H1136" s="749">
        <v>989046</v>
      </c>
      <c r="I1136" s="749">
        <v>500752</v>
      </c>
      <c r="J1136" s="749" t="s">
        <v>2041</v>
      </c>
      <c r="K1136" s="749" t="s">
        <v>1647</v>
      </c>
      <c r="L1136" s="752">
        <v>132.52000000000001</v>
      </c>
      <c r="M1136" s="752">
        <v>1</v>
      </c>
      <c r="N1136" s="753">
        <v>132.52000000000001</v>
      </c>
    </row>
    <row r="1137" spans="1:14" ht="14.45" customHeight="1" x14ac:dyDescent="0.2">
      <c r="A1137" s="747" t="s">
        <v>592</v>
      </c>
      <c r="B1137" s="748" t="s">
        <v>593</v>
      </c>
      <c r="C1137" s="749" t="s">
        <v>613</v>
      </c>
      <c r="D1137" s="750" t="s">
        <v>614</v>
      </c>
      <c r="E1137" s="751">
        <v>50113001</v>
      </c>
      <c r="F1137" s="750" t="s">
        <v>628</v>
      </c>
      <c r="G1137" s="749" t="s">
        <v>655</v>
      </c>
      <c r="H1137" s="749">
        <v>187607</v>
      </c>
      <c r="I1137" s="749">
        <v>187607</v>
      </c>
      <c r="J1137" s="749" t="s">
        <v>2042</v>
      </c>
      <c r="K1137" s="749" t="s">
        <v>2043</v>
      </c>
      <c r="L1137" s="752">
        <v>284.90000000000003</v>
      </c>
      <c r="M1137" s="752">
        <v>27</v>
      </c>
      <c r="N1137" s="753">
        <v>7692.3</v>
      </c>
    </row>
    <row r="1138" spans="1:14" ht="14.45" customHeight="1" x14ac:dyDescent="0.2">
      <c r="A1138" s="747" t="s">
        <v>592</v>
      </c>
      <c r="B1138" s="748" t="s">
        <v>593</v>
      </c>
      <c r="C1138" s="749" t="s">
        <v>613</v>
      </c>
      <c r="D1138" s="750" t="s">
        <v>614</v>
      </c>
      <c r="E1138" s="751">
        <v>50113001</v>
      </c>
      <c r="F1138" s="750" t="s">
        <v>628</v>
      </c>
      <c r="G1138" s="749" t="s">
        <v>629</v>
      </c>
      <c r="H1138" s="749">
        <v>200863</v>
      </c>
      <c r="I1138" s="749">
        <v>200863</v>
      </c>
      <c r="J1138" s="749" t="s">
        <v>1363</v>
      </c>
      <c r="K1138" s="749" t="s">
        <v>1364</v>
      </c>
      <c r="L1138" s="752">
        <v>85.27</v>
      </c>
      <c r="M1138" s="752">
        <v>9</v>
      </c>
      <c r="N1138" s="753">
        <v>767.43</v>
      </c>
    </row>
    <row r="1139" spans="1:14" ht="14.45" customHeight="1" x14ac:dyDescent="0.2">
      <c r="A1139" s="747" t="s">
        <v>592</v>
      </c>
      <c r="B1139" s="748" t="s">
        <v>593</v>
      </c>
      <c r="C1139" s="749" t="s">
        <v>613</v>
      </c>
      <c r="D1139" s="750" t="s">
        <v>614</v>
      </c>
      <c r="E1139" s="751">
        <v>50113001</v>
      </c>
      <c r="F1139" s="750" t="s">
        <v>628</v>
      </c>
      <c r="G1139" s="749" t="s">
        <v>629</v>
      </c>
      <c r="H1139" s="749">
        <v>100876</v>
      </c>
      <c r="I1139" s="749">
        <v>876</v>
      </c>
      <c r="J1139" s="749" t="s">
        <v>1363</v>
      </c>
      <c r="K1139" s="749" t="s">
        <v>1360</v>
      </c>
      <c r="L1139" s="752">
        <v>75.22</v>
      </c>
      <c r="M1139" s="752">
        <v>2</v>
      </c>
      <c r="N1139" s="753">
        <v>150.44</v>
      </c>
    </row>
    <row r="1140" spans="1:14" ht="14.45" customHeight="1" x14ac:dyDescent="0.2">
      <c r="A1140" s="747" t="s">
        <v>592</v>
      </c>
      <c r="B1140" s="748" t="s">
        <v>593</v>
      </c>
      <c r="C1140" s="749" t="s">
        <v>613</v>
      </c>
      <c r="D1140" s="750" t="s">
        <v>614</v>
      </c>
      <c r="E1140" s="751">
        <v>50113001</v>
      </c>
      <c r="F1140" s="750" t="s">
        <v>628</v>
      </c>
      <c r="G1140" s="749" t="s">
        <v>629</v>
      </c>
      <c r="H1140" s="749">
        <v>144563</v>
      </c>
      <c r="I1140" s="749">
        <v>144563</v>
      </c>
      <c r="J1140" s="749" t="s">
        <v>1365</v>
      </c>
      <c r="K1140" s="749" t="s">
        <v>1367</v>
      </c>
      <c r="L1140" s="752">
        <v>179.50855248852574</v>
      </c>
      <c r="M1140" s="752">
        <v>228.39031629999999</v>
      </c>
      <c r="N1140" s="753">
        <v>40998.015081409547</v>
      </c>
    </row>
    <row r="1141" spans="1:14" ht="14.45" customHeight="1" x14ac:dyDescent="0.2">
      <c r="A1141" s="747" t="s">
        <v>592</v>
      </c>
      <c r="B1141" s="748" t="s">
        <v>593</v>
      </c>
      <c r="C1141" s="749" t="s">
        <v>613</v>
      </c>
      <c r="D1141" s="750" t="s">
        <v>614</v>
      </c>
      <c r="E1141" s="751">
        <v>50113001</v>
      </c>
      <c r="F1141" s="750" t="s">
        <v>628</v>
      </c>
      <c r="G1141" s="749" t="s">
        <v>629</v>
      </c>
      <c r="H1141" s="749">
        <v>144562</v>
      </c>
      <c r="I1141" s="749">
        <v>144562</v>
      </c>
      <c r="J1141" s="749" t="s">
        <v>1365</v>
      </c>
      <c r="K1141" s="749" t="s">
        <v>1366</v>
      </c>
      <c r="L1141" s="752">
        <v>104.34442180188975</v>
      </c>
      <c r="M1141" s="752">
        <v>70.96407330000001</v>
      </c>
      <c r="N1141" s="753">
        <v>7404.7051971954234</v>
      </c>
    </row>
    <row r="1142" spans="1:14" ht="14.45" customHeight="1" x14ac:dyDescent="0.2">
      <c r="A1142" s="747" t="s">
        <v>592</v>
      </c>
      <c r="B1142" s="748" t="s">
        <v>593</v>
      </c>
      <c r="C1142" s="749" t="s">
        <v>613</v>
      </c>
      <c r="D1142" s="750" t="s">
        <v>614</v>
      </c>
      <c r="E1142" s="751">
        <v>50113001</v>
      </c>
      <c r="F1142" s="750" t="s">
        <v>628</v>
      </c>
      <c r="G1142" s="749" t="s">
        <v>655</v>
      </c>
      <c r="H1142" s="749">
        <v>180349</v>
      </c>
      <c r="I1142" s="749">
        <v>180349</v>
      </c>
      <c r="J1142" s="749" t="s">
        <v>1372</v>
      </c>
      <c r="K1142" s="749" t="s">
        <v>1373</v>
      </c>
      <c r="L1142" s="752">
        <v>191.30000000000004</v>
      </c>
      <c r="M1142" s="752">
        <v>3</v>
      </c>
      <c r="N1142" s="753">
        <v>573.90000000000009</v>
      </c>
    </row>
    <row r="1143" spans="1:14" ht="14.45" customHeight="1" x14ac:dyDescent="0.2">
      <c r="A1143" s="747" t="s">
        <v>592</v>
      </c>
      <c r="B1143" s="748" t="s">
        <v>593</v>
      </c>
      <c r="C1143" s="749" t="s">
        <v>613</v>
      </c>
      <c r="D1143" s="750" t="s">
        <v>614</v>
      </c>
      <c r="E1143" s="751">
        <v>50113001</v>
      </c>
      <c r="F1143" s="750" t="s">
        <v>628</v>
      </c>
      <c r="G1143" s="749" t="s">
        <v>655</v>
      </c>
      <c r="H1143" s="749">
        <v>180367</v>
      </c>
      <c r="I1143" s="749">
        <v>180367</v>
      </c>
      <c r="J1143" s="749" t="s">
        <v>1374</v>
      </c>
      <c r="K1143" s="749" t="s">
        <v>1375</v>
      </c>
      <c r="L1143" s="752">
        <v>394.22250000000003</v>
      </c>
      <c r="M1143" s="752">
        <v>4</v>
      </c>
      <c r="N1143" s="753">
        <v>1576.89</v>
      </c>
    </row>
    <row r="1144" spans="1:14" ht="14.45" customHeight="1" x14ac:dyDescent="0.2">
      <c r="A1144" s="747" t="s">
        <v>592</v>
      </c>
      <c r="B1144" s="748" t="s">
        <v>593</v>
      </c>
      <c r="C1144" s="749" t="s">
        <v>613</v>
      </c>
      <c r="D1144" s="750" t="s">
        <v>614</v>
      </c>
      <c r="E1144" s="751">
        <v>50113001</v>
      </c>
      <c r="F1144" s="750" t="s">
        <v>628</v>
      </c>
      <c r="G1144" s="749" t="s">
        <v>655</v>
      </c>
      <c r="H1144" s="749">
        <v>180386</v>
      </c>
      <c r="I1144" s="749">
        <v>180386</v>
      </c>
      <c r="J1144" s="749" t="s">
        <v>1376</v>
      </c>
      <c r="K1144" s="749" t="s">
        <v>1377</v>
      </c>
      <c r="L1144" s="752">
        <v>818.2639999999999</v>
      </c>
      <c r="M1144" s="752">
        <v>5</v>
      </c>
      <c r="N1144" s="753">
        <v>4091.3199999999997</v>
      </c>
    </row>
    <row r="1145" spans="1:14" ht="14.45" customHeight="1" x14ac:dyDescent="0.2">
      <c r="A1145" s="747" t="s">
        <v>592</v>
      </c>
      <c r="B1145" s="748" t="s">
        <v>593</v>
      </c>
      <c r="C1145" s="749" t="s">
        <v>613</v>
      </c>
      <c r="D1145" s="750" t="s">
        <v>614</v>
      </c>
      <c r="E1145" s="751">
        <v>50113001</v>
      </c>
      <c r="F1145" s="750" t="s">
        <v>628</v>
      </c>
      <c r="G1145" s="749" t="s">
        <v>629</v>
      </c>
      <c r="H1145" s="749">
        <v>144420</v>
      </c>
      <c r="I1145" s="749">
        <v>144420</v>
      </c>
      <c r="J1145" s="749" t="s">
        <v>1378</v>
      </c>
      <c r="K1145" s="749" t="s">
        <v>1380</v>
      </c>
      <c r="L1145" s="752">
        <v>204.52102205379353</v>
      </c>
      <c r="M1145" s="752">
        <v>51.683069899999992</v>
      </c>
      <c r="N1145" s="753">
        <v>10570.274278825651</v>
      </c>
    </row>
    <row r="1146" spans="1:14" ht="14.45" customHeight="1" x14ac:dyDescent="0.2">
      <c r="A1146" s="747" t="s">
        <v>592</v>
      </c>
      <c r="B1146" s="748" t="s">
        <v>593</v>
      </c>
      <c r="C1146" s="749" t="s">
        <v>613</v>
      </c>
      <c r="D1146" s="750" t="s">
        <v>614</v>
      </c>
      <c r="E1146" s="751">
        <v>50113001</v>
      </c>
      <c r="F1146" s="750" t="s">
        <v>628</v>
      </c>
      <c r="G1146" s="749" t="s">
        <v>629</v>
      </c>
      <c r="H1146" s="749">
        <v>144418</v>
      </c>
      <c r="I1146" s="749">
        <v>144418</v>
      </c>
      <c r="J1146" s="749" t="s">
        <v>1378</v>
      </c>
      <c r="K1146" s="749" t="s">
        <v>1379</v>
      </c>
      <c r="L1146" s="752">
        <v>474.26963882017299</v>
      </c>
      <c r="M1146" s="752">
        <v>31.492450599999998</v>
      </c>
      <c r="N1146" s="753">
        <v>14935.913171624139</v>
      </c>
    </row>
    <row r="1147" spans="1:14" ht="14.45" customHeight="1" x14ac:dyDescent="0.2">
      <c r="A1147" s="747" t="s">
        <v>592</v>
      </c>
      <c r="B1147" s="748" t="s">
        <v>593</v>
      </c>
      <c r="C1147" s="749" t="s">
        <v>613</v>
      </c>
      <c r="D1147" s="750" t="s">
        <v>614</v>
      </c>
      <c r="E1147" s="751">
        <v>50113001</v>
      </c>
      <c r="F1147" s="750" t="s">
        <v>628</v>
      </c>
      <c r="G1147" s="749" t="s">
        <v>655</v>
      </c>
      <c r="H1147" s="749">
        <v>844415</v>
      </c>
      <c r="I1147" s="749">
        <v>104239</v>
      </c>
      <c r="J1147" s="749" t="s">
        <v>1381</v>
      </c>
      <c r="K1147" s="749" t="s">
        <v>1382</v>
      </c>
      <c r="L1147" s="752">
        <v>90.650383332714625</v>
      </c>
      <c r="M1147" s="752">
        <v>44.288249600000007</v>
      </c>
      <c r="N1147" s="753">
        <v>4014.746803374946</v>
      </c>
    </row>
    <row r="1148" spans="1:14" ht="14.45" customHeight="1" x14ac:dyDescent="0.2">
      <c r="A1148" s="747" t="s">
        <v>592</v>
      </c>
      <c r="B1148" s="748" t="s">
        <v>593</v>
      </c>
      <c r="C1148" s="749" t="s">
        <v>613</v>
      </c>
      <c r="D1148" s="750" t="s">
        <v>614</v>
      </c>
      <c r="E1148" s="751">
        <v>50113001</v>
      </c>
      <c r="F1148" s="750" t="s">
        <v>628</v>
      </c>
      <c r="G1148" s="749" t="s">
        <v>629</v>
      </c>
      <c r="H1148" s="749">
        <v>209360</v>
      </c>
      <c r="I1148" s="749">
        <v>209360</v>
      </c>
      <c r="J1148" s="749" t="s">
        <v>1383</v>
      </c>
      <c r="K1148" s="749" t="s">
        <v>1384</v>
      </c>
      <c r="L1148" s="752">
        <v>167.04793103448276</v>
      </c>
      <c r="M1148" s="752">
        <v>87</v>
      </c>
      <c r="N1148" s="753">
        <v>14533.17</v>
      </c>
    </row>
    <row r="1149" spans="1:14" ht="14.45" customHeight="1" x14ac:dyDescent="0.2">
      <c r="A1149" s="747" t="s">
        <v>592</v>
      </c>
      <c r="B1149" s="748" t="s">
        <v>593</v>
      </c>
      <c r="C1149" s="749" t="s">
        <v>613</v>
      </c>
      <c r="D1149" s="750" t="s">
        <v>614</v>
      </c>
      <c r="E1149" s="751">
        <v>50113001</v>
      </c>
      <c r="F1149" s="750" t="s">
        <v>628</v>
      </c>
      <c r="G1149" s="749" t="s">
        <v>629</v>
      </c>
      <c r="H1149" s="749">
        <v>214912</v>
      </c>
      <c r="I1149" s="749">
        <v>214912</v>
      </c>
      <c r="J1149" s="749" t="s">
        <v>1385</v>
      </c>
      <c r="K1149" s="749" t="s">
        <v>1387</v>
      </c>
      <c r="L1149" s="752">
        <v>130.06894736842105</v>
      </c>
      <c r="M1149" s="752">
        <v>19</v>
      </c>
      <c r="N1149" s="753">
        <v>2471.31</v>
      </c>
    </row>
    <row r="1150" spans="1:14" ht="14.45" customHeight="1" x14ac:dyDescent="0.2">
      <c r="A1150" s="747" t="s">
        <v>592</v>
      </c>
      <c r="B1150" s="748" t="s">
        <v>593</v>
      </c>
      <c r="C1150" s="749" t="s">
        <v>613</v>
      </c>
      <c r="D1150" s="750" t="s">
        <v>614</v>
      </c>
      <c r="E1150" s="751">
        <v>50113001</v>
      </c>
      <c r="F1150" s="750" t="s">
        <v>628</v>
      </c>
      <c r="G1150" s="749" t="s">
        <v>629</v>
      </c>
      <c r="H1150" s="749">
        <v>214913</v>
      </c>
      <c r="I1150" s="749">
        <v>214913</v>
      </c>
      <c r="J1150" s="749" t="s">
        <v>1385</v>
      </c>
      <c r="K1150" s="749" t="s">
        <v>1386</v>
      </c>
      <c r="L1150" s="752">
        <v>121.64</v>
      </c>
      <c r="M1150" s="752">
        <v>7</v>
      </c>
      <c r="N1150" s="753">
        <v>851.48</v>
      </c>
    </row>
    <row r="1151" spans="1:14" ht="14.45" customHeight="1" x14ac:dyDescent="0.2">
      <c r="A1151" s="747" t="s">
        <v>592</v>
      </c>
      <c r="B1151" s="748" t="s">
        <v>593</v>
      </c>
      <c r="C1151" s="749" t="s">
        <v>613</v>
      </c>
      <c r="D1151" s="750" t="s">
        <v>614</v>
      </c>
      <c r="E1151" s="751">
        <v>50113001</v>
      </c>
      <c r="F1151" s="750" t="s">
        <v>628</v>
      </c>
      <c r="G1151" s="749" t="s">
        <v>629</v>
      </c>
      <c r="H1151" s="749">
        <v>216228</v>
      </c>
      <c r="I1151" s="749">
        <v>216228</v>
      </c>
      <c r="J1151" s="749" t="s">
        <v>2044</v>
      </c>
      <c r="K1151" s="749" t="s">
        <v>2045</v>
      </c>
      <c r="L1151" s="752">
        <v>115.68</v>
      </c>
      <c r="M1151" s="752">
        <v>2</v>
      </c>
      <c r="N1151" s="753">
        <v>231.36</v>
      </c>
    </row>
    <row r="1152" spans="1:14" ht="14.45" customHeight="1" x14ac:dyDescent="0.2">
      <c r="A1152" s="747" t="s">
        <v>592</v>
      </c>
      <c r="B1152" s="748" t="s">
        <v>593</v>
      </c>
      <c r="C1152" s="749" t="s">
        <v>613</v>
      </c>
      <c r="D1152" s="750" t="s">
        <v>614</v>
      </c>
      <c r="E1152" s="751">
        <v>50113001</v>
      </c>
      <c r="F1152" s="750" t="s">
        <v>628</v>
      </c>
      <c r="G1152" s="749" t="s">
        <v>655</v>
      </c>
      <c r="H1152" s="749">
        <v>157871</v>
      </c>
      <c r="I1152" s="749">
        <v>157871</v>
      </c>
      <c r="J1152" s="749" t="s">
        <v>1394</v>
      </c>
      <c r="K1152" s="749" t="s">
        <v>1395</v>
      </c>
      <c r="L1152" s="752">
        <v>171.60000000000002</v>
      </c>
      <c r="M1152" s="752">
        <v>4</v>
      </c>
      <c r="N1152" s="753">
        <v>686.40000000000009</v>
      </c>
    </row>
    <row r="1153" spans="1:14" ht="14.45" customHeight="1" x14ac:dyDescent="0.2">
      <c r="A1153" s="747" t="s">
        <v>592</v>
      </c>
      <c r="B1153" s="748" t="s">
        <v>593</v>
      </c>
      <c r="C1153" s="749" t="s">
        <v>613</v>
      </c>
      <c r="D1153" s="750" t="s">
        <v>614</v>
      </c>
      <c r="E1153" s="751">
        <v>50113001</v>
      </c>
      <c r="F1153" s="750" t="s">
        <v>628</v>
      </c>
      <c r="G1153" s="749" t="s">
        <v>655</v>
      </c>
      <c r="H1153" s="749">
        <v>850729</v>
      </c>
      <c r="I1153" s="749">
        <v>157875</v>
      </c>
      <c r="J1153" s="749" t="s">
        <v>1396</v>
      </c>
      <c r="K1153" s="749" t="s">
        <v>1397</v>
      </c>
      <c r="L1153" s="752">
        <v>228.25</v>
      </c>
      <c r="M1153" s="752">
        <v>4</v>
      </c>
      <c r="N1153" s="753">
        <v>913</v>
      </c>
    </row>
    <row r="1154" spans="1:14" ht="14.45" customHeight="1" x14ac:dyDescent="0.2">
      <c r="A1154" s="747" t="s">
        <v>592</v>
      </c>
      <c r="B1154" s="748" t="s">
        <v>593</v>
      </c>
      <c r="C1154" s="749" t="s">
        <v>613</v>
      </c>
      <c r="D1154" s="750" t="s">
        <v>614</v>
      </c>
      <c r="E1154" s="751">
        <v>50113001</v>
      </c>
      <c r="F1154" s="750" t="s">
        <v>628</v>
      </c>
      <c r="G1154" s="749" t="s">
        <v>629</v>
      </c>
      <c r="H1154" s="749">
        <v>207819</v>
      </c>
      <c r="I1154" s="749">
        <v>207819</v>
      </c>
      <c r="J1154" s="749" t="s">
        <v>2046</v>
      </c>
      <c r="K1154" s="749" t="s">
        <v>2047</v>
      </c>
      <c r="L1154" s="752">
        <v>20.814827586206899</v>
      </c>
      <c r="M1154" s="752">
        <v>87</v>
      </c>
      <c r="N1154" s="753">
        <v>1810.8900000000003</v>
      </c>
    </row>
    <row r="1155" spans="1:14" ht="14.45" customHeight="1" x14ac:dyDescent="0.2">
      <c r="A1155" s="747" t="s">
        <v>592</v>
      </c>
      <c r="B1155" s="748" t="s">
        <v>593</v>
      </c>
      <c r="C1155" s="749" t="s">
        <v>613</v>
      </c>
      <c r="D1155" s="750" t="s">
        <v>614</v>
      </c>
      <c r="E1155" s="751">
        <v>50113001</v>
      </c>
      <c r="F1155" s="750" t="s">
        <v>628</v>
      </c>
      <c r="G1155" s="749" t="s">
        <v>629</v>
      </c>
      <c r="H1155" s="749">
        <v>848950</v>
      </c>
      <c r="I1155" s="749">
        <v>155148</v>
      </c>
      <c r="J1155" s="749" t="s">
        <v>2046</v>
      </c>
      <c r="K1155" s="749" t="s">
        <v>2048</v>
      </c>
      <c r="L1155" s="752">
        <v>20.460000000000004</v>
      </c>
      <c r="M1155" s="752">
        <v>6</v>
      </c>
      <c r="N1155" s="753">
        <v>122.76000000000003</v>
      </c>
    </row>
    <row r="1156" spans="1:14" ht="14.45" customHeight="1" x14ac:dyDescent="0.2">
      <c r="A1156" s="747" t="s">
        <v>592</v>
      </c>
      <c r="B1156" s="748" t="s">
        <v>593</v>
      </c>
      <c r="C1156" s="749" t="s">
        <v>613</v>
      </c>
      <c r="D1156" s="750" t="s">
        <v>614</v>
      </c>
      <c r="E1156" s="751">
        <v>50113001</v>
      </c>
      <c r="F1156" s="750" t="s">
        <v>628</v>
      </c>
      <c r="G1156" s="749" t="s">
        <v>594</v>
      </c>
      <c r="H1156" s="749">
        <v>104546</v>
      </c>
      <c r="I1156" s="749">
        <v>104546</v>
      </c>
      <c r="J1156" s="749" t="s">
        <v>2049</v>
      </c>
      <c r="K1156" s="749" t="s">
        <v>2050</v>
      </c>
      <c r="L1156" s="752">
        <v>180.5</v>
      </c>
      <c r="M1156" s="752">
        <v>1</v>
      </c>
      <c r="N1156" s="753">
        <v>180.5</v>
      </c>
    </row>
    <row r="1157" spans="1:14" ht="14.45" customHeight="1" x14ac:dyDescent="0.2">
      <c r="A1157" s="747" t="s">
        <v>592</v>
      </c>
      <c r="B1157" s="748" t="s">
        <v>593</v>
      </c>
      <c r="C1157" s="749" t="s">
        <v>613</v>
      </c>
      <c r="D1157" s="750" t="s">
        <v>614</v>
      </c>
      <c r="E1157" s="751">
        <v>50113001</v>
      </c>
      <c r="F1157" s="750" t="s">
        <v>628</v>
      </c>
      <c r="G1157" s="749" t="s">
        <v>629</v>
      </c>
      <c r="H1157" s="749">
        <v>394404</v>
      </c>
      <c r="I1157" s="749">
        <v>168373</v>
      </c>
      <c r="J1157" s="749" t="s">
        <v>2051</v>
      </c>
      <c r="K1157" s="749" t="s">
        <v>2052</v>
      </c>
      <c r="L1157" s="752">
        <v>1147.94</v>
      </c>
      <c r="M1157" s="752">
        <v>1</v>
      </c>
      <c r="N1157" s="753">
        <v>1147.94</v>
      </c>
    </row>
    <row r="1158" spans="1:14" ht="14.45" customHeight="1" x14ac:dyDescent="0.2">
      <c r="A1158" s="747" t="s">
        <v>592</v>
      </c>
      <c r="B1158" s="748" t="s">
        <v>593</v>
      </c>
      <c r="C1158" s="749" t="s">
        <v>613</v>
      </c>
      <c r="D1158" s="750" t="s">
        <v>614</v>
      </c>
      <c r="E1158" s="751">
        <v>50113001</v>
      </c>
      <c r="F1158" s="750" t="s">
        <v>628</v>
      </c>
      <c r="G1158" s="749" t="s">
        <v>629</v>
      </c>
      <c r="H1158" s="749">
        <v>102963</v>
      </c>
      <c r="I1158" s="749">
        <v>2963</v>
      </c>
      <c r="J1158" s="749" t="s">
        <v>1410</v>
      </c>
      <c r="K1158" s="749" t="s">
        <v>1411</v>
      </c>
      <c r="L1158" s="752">
        <v>104.15857142857143</v>
      </c>
      <c r="M1158" s="752">
        <v>7</v>
      </c>
      <c r="N1158" s="753">
        <v>729.11</v>
      </c>
    </row>
    <row r="1159" spans="1:14" ht="14.45" customHeight="1" x14ac:dyDescent="0.2">
      <c r="A1159" s="747" t="s">
        <v>592</v>
      </c>
      <c r="B1159" s="748" t="s">
        <v>593</v>
      </c>
      <c r="C1159" s="749" t="s">
        <v>613</v>
      </c>
      <c r="D1159" s="750" t="s">
        <v>614</v>
      </c>
      <c r="E1159" s="751">
        <v>50113001</v>
      </c>
      <c r="F1159" s="750" t="s">
        <v>628</v>
      </c>
      <c r="G1159" s="749" t="s">
        <v>629</v>
      </c>
      <c r="H1159" s="749">
        <v>100269</v>
      </c>
      <c r="I1159" s="749">
        <v>269</v>
      </c>
      <c r="J1159" s="749" t="s">
        <v>1412</v>
      </c>
      <c r="K1159" s="749" t="s">
        <v>1413</v>
      </c>
      <c r="L1159" s="752">
        <v>43.587142857142858</v>
      </c>
      <c r="M1159" s="752">
        <v>7</v>
      </c>
      <c r="N1159" s="753">
        <v>305.11</v>
      </c>
    </row>
    <row r="1160" spans="1:14" ht="14.45" customHeight="1" x14ac:dyDescent="0.2">
      <c r="A1160" s="747" t="s">
        <v>592</v>
      </c>
      <c r="B1160" s="748" t="s">
        <v>593</v>
      </c>
      <c r="C1160" s="749" t="s">
        <v>613</v>
      </c>
      <c r="D1160" s="750" t="s">
        <v>614</v>
      </c>
      <c r="E1160" s="751">
        <v>50113001</v>
      </c>
      <c r="F1160" s="750" t="s">
        <v>628</v>
      </c>
      <c r="G1160" s="749" t="s">
        <v>594</v>
      </c>
      <c r="H1160" s="749">
        <v>210703</v>
      </c>
      <c r="I1160" s="749">
        <v>210703</v>
      </c>
      <c r="J1160" s="749" t="s">
        <v>2053</v>
      </c>
      <c r="K1160" s="749" t="s">
        <v>2054</v>
      </c>
      <c r="L1160" s="752">
        <v>237.15000000000003</v>
      </c>
      <c r="M1160" s="752">
        <v>2</v>
      </c>
      <c r="N1160" s="753">
        <v>474.30000000000007</v>
      </c>
    </row>
    <row r="1161" spans="1:14" ht="14.45" customHeight="1" x14ac:dyDescent="0.2">
      <c r="A1161" s="747" t="s">
        <v>592</v>
      </c>
      <c r="B1161" s="748" t="s">
        <v>593</v>
      </c>
      <c r="C1161" s="749" t="s">
        <v>613</v>
      </c>
      <c r="D1161" s="750" t="s">
        <v>614</v>
      </c>
      <c r="E1161" s="751">
        <v>50113001</v>
      </c>
      <c r="F1161" s="750" t="s">
        <v>628</v>
      </c>
      <c r="G1161" s="749" t="s">
        <v>655</v>
      </c>
      <c r="H1161" s="749">
        <v>210570</v>
      </c>
      <c r="I1161" s="749">
        <v>210570</v>
      </c>
      <c r="J1161" s="749" t="s">
        <v>1416</v>
      </c>
      <c r="K1161" s="749" t="s">
        <v>1417</v>
      </c>
      <c r="L1161" s="752">
        <v>2161.6</v>
      </c>
      <c r="M1161" s="752">
        <v>1</v>
      </c>
      <c r="N1161" s="753">
        <v>2161.6</v>
      </c>
    </row>
    <row r="1162" spans="1:14" ht="14.45" customHeight="1" x14ac:dyDescent="0.2">
      <c r="A1162" s="747" t="s">
        <v>592</v>
      </c>
      <c r="B1162" s="748" t="s">
        <v>593</v>
      </c>
      <c r="C1162" s="749" t="s">
        <v>613</v>
      </c>
      <c r="D1162" s="750" t="s">
        <v>614</v>
      </c>
      <c r="E1162" s="751">
        <v>50113001</v>
      </c>
      <c r="F1162" s="750" t="s">
        <v>628</v>
      </c>
      <c r="G1162" s="749" t="s">
        <v>655</v>
      </c>
      <c r="H1162" s="749">
        <v>398010</v>
      </c>
      <c r="I1162" s="749">
        <v>210546</v>
      </c>
      <c r="J1162" s="749" t="s">
        <v>1416</v>
      </c>
      <c r="K1162" s="749" t="s">
        <v>2055</v>
      </c>
      <c r="L1162" s="752">
        <v>1043.9799999999996</v>
      </c>
      <c r="M1162" s="752">
        <v>2</v>
      </c>
      <c r="N1162" s="753">
        <v>2087.9599999999991</v>
      </c>
    </row>
    <row r="1163" spans="1:14" ht="14.45" customHeight="1" x14ac:dyDescent="0.2">
      <c r="A1163" s="747" t="s">
        <v>592</v>
      </c>
      <c r="B1163" s="748" t="s">
        <v>593</v>
      </c>
      <c r="C1163" s="749" t="s">
        <v>613</v>
      </c>
      <c r="D1163" s="750" t="s">
        <v>614</v>
      </c>
      <c r="E1163" s="751">
        <v>50113001</v>
      </c>
      <c r="F1163" s="750" t="s">
        <v>628</v>
      </c>
      <c r="G1163" s="749" t="s">
        <v>629</v>
      </c>
      <c r="H1163" s="749">
        <v>229944</v>
      </c>
      <c r="I1163" s="749">
        <v>229944</v>
      </c>
      <c r="J1163" s="749" t="s">
        <v>2056</v>
      </c>
      <c r="K1163" s="749" t="s">
        <v>1261</v>
      </c>
      <c r="L1163" s="752">
        <v>58.529999999999994</v>
      </c>
      <c r="M1163" s="752">
        <v>1</v>
      </c>
      <c r="N1163" s="753">
        <v>58.529999999999994</v>
      </c>
    </row>
    <row r="1164" spans="1:14" ht="14.45" customHeight="1" x14ac:dyDescent="0.2">
      <c r="A1164" s="747" t="s">
        <v>592</v>
      </c>
      <c r="B1164" s="748" t="s">
        <v>593</v>
      </c>
      <c r="C1164" s="749" t="s">
        <v>613</v>
      </c>
      <c r="D1164" s="750" t="s">
        <v>614</v>
      </c>
      <c r="E1164" s="751">
        <v>50113001</v>
      </c>
      <c r="F1164" s="750" t="s">
        <v>628</v>
      </c>
      <c r="G1164" s="749" t="s">
        <v>629</v>
      </c>
      <c r="H1164" s="749">
        <v>845796</v>
      </c>
      <c r="I1164" s="749">
        <v>126031</v>
      </c>
      <c r="J1164" s="749" t="s">
        <v>2056</v>
      </c>
      <c r="K1164" s="749" t="s">
        <v>1261</v>
      </c>
      <c r="L1164" s="752">
        <v>58.245000000000005</v>
      </c>
      <c r="M1164" s="752">
        <v>2</v>
      </c>
      <c r="N1164" s="753">
        <v>116.49000000000001</v>
      </c>
    </row>
    <row r="1165" spans="1:14" ht="14.45" customHeight="1" x14ac:dyDescent="0.2">
      <c r="A1165" s="747" t="s">
        <v>592</v>
      </c>
      <c r="B1165" s="748" t="s">
        <v>593</v>
      </c>
      <c r="C1165" s="749" t="s">
        <v>613</v>
      </c>
      <c r="D1165" s="750" t="s">
        <v>614</v>
      </c>
      <c r="E1165" s="751">
        <v>50113001</v>
      </c>
      <c r="F1165" s="750" t="s">
        <v>628</v>
      </c>
      <c r="G1165" s="749" t="s">
        <v>655</v>
      </c>
      <c r="H1165" s="749">
        <v>846980</v>
      </c>
      <c r="I1165" s="749">
        <v>124129</v>
      </c>
      <c r="J1165" s="749" t="s">
        <v>2057</v>
      </c>
      <c r="K1165" s="749" t="s">
        <v>1261</v>
      </c>
      <c r="L1165" s="752">
        <v>254.25</v>
      </c>
      <c r="M1165" s="752">
        <v>2</v>
      </c>
      <c r="N1165" s="753">
        <v>508.5</v>
      </c>
    </row>
    <row r="1166" spans="1:14" ht="14.45" customHeight="1" x14ac:dyDescent="0.2">
      <c r="A1166" s="747" t="s">
        <v>592</v>
      </c>
      <c r="B1166" s="748" t="s">
        <v>593</v>
      </c>
      <c r="C1166" s="749" t="s">
        <v>613</v>
      </c>
      <c r="D1166" s="750" t="s">
        <v>614</v>
      </c>
      <c r="E1166" s="751">
        <v>50113001</v>
      </c>
      <c r="F1166" s="750" t="s">
        <v>628</v>
      </c>
      <c r="G1166" s="749" t="s">
        <v>655</v>
      </c>
      <c r="H1166" s="749">
        <v>846824</v>
      </c>
      <c r="I1166" s="749">
        <v>124087</v>
      </c>
      <c r="J1166" s="749" t="s">
        <v>1426</v>
      </c>
      <c r="K1166" s="749" t="s">
        <v>1261</v>
      </c>
      <c r="L1166" s="752">
        <v>158.97999999999999</v>
      </c>
      <c r="M1166" s="752">
        <v>2</v>
      </c>
      <c r="N1166" s="753">
        <v>317.95999999999998</v>
      </c>
    </row>
    <row r="1167" spans="1:14" ht="14.45" customHeight="1" x14ac:dyDescent="0.2">
      <c r="A1167" s="747" t="s">
        <v>592</v>
      </c>
      <c r="B1167" s="748" t="s">
        <v>593</v>
      </c>
      <c r="C1167" s="749" t="s">
        <v>613</v>
      </c>
      <c r="D1167" s="750" t="s">
        <v>614</v>
      </c>
      <c r="E1167" s="751">
        <v>50113001</v>
      </c>
      <c r="F1167" s="750" t="s">
        <v>628</v>
      </c>
      <c r="G1167" s="749" t="s">
        <v>655</v>
      </c>
      <c r="H1167" s="749">
        <v>844651</v>
      </c>
      <c r="I1167" s="749">
        <v>101205</v>
      </c>
      <c r="J1167" s="749" t="s">
        <v>1427</v>
      </c>
      <c r="K1167" s="749" t="s">
        <v>825</v>
      </c>
      <c r="L1167" s="752">
        <v>85.98</v>
      </c>
      <c r="M1167" s="752">
        <v>1</v>
      </c>
      <c r="N1167" s="753">
        <v>85.98</v>
      </c>
    </row>
    <row r="1168" spans="1:14" ht="14.45" customHeight="1" x14ac:dyDescent="0.2">
      <c r="A1168" s="747" t="s">
        <v>592</v>
      </c>
      <c r="B1168" s="748" t="s">
        <v>593</v>
      </c>
      <c r="C1168" s="749" t="s">
        <v>613</v>
      </c>
      <c r="D1168" s="750" t="s">
        <v>614</v>
      </c>
      <c r="E1168" s="751">
        <v>50113001</v>
      </c>
      <c r="F1168" s="750" t="s">
        <v>628</v>
      </c>
      <c r="G1168" s="749" t="s">
        <v>655</v>
      </c>
      <c r="H1168" s="749">
        <v>845220</v>
      </c>
      <c r="I1168" s="749">
        <v>101211</v>
      </c>
      <c r="J1168" s="749" t="s">
        <v>1427</v>
      </c>
      <c r="K1168" s="749" t="s">
        <v>826</v>
      </c>
      <c r="L1168" s="752">
        <v>219.57000000000002</v>
      </c>
      <c r="M1168" s="752">
        <v>1</v>
      </c>
      <c r="N1168" s="753">
        <v>219.57000000000002</v>
      </c>
    </row>
    <row r="1169" spans="1:14" ht="14.45" customHeight="1" x14ac:dyDescent="0.2">
      <c r="A1169" s="747" t="s">
        <v>592</v>
      </c>
      <c r="B1169" s="748" t="s">
        <v>593</v>
      </c>
      <c r="C1169" s="749" t="s">
        <v>613</v>
      </c>
      <c r="D1169" s="750" t="s">
        <v>614</v>
      </c>
      <c r="E1169" s="751">
        <v>50113001</v>
      </c>
      <c r="F1169" s="750" t="s">
        <v>628</v>
      </c>
      <c r="G1169" s="749" t="s">
        <v>629</v>
      </c>
      <c r="H1169" s="749">
        <v>849831</v>
      </c>
      <c r="I1169" s="749">
        <v>162008</v>
      </c>
      <c r="J1169" s="749" t="s">
        <v>1428</v>
      </c>
      <c r="K1169" s="749" t="s">
        <v>923</v>
      </c>
      <c r="L1169" s="752">
        <v>170.85</v>
      </c>
      <c r="M1169" s="752">
        <v>2</v>
      </c>
      <c r="N1169" s="753">
        <v>341.7</v>
      </c>
    </row>
    <row r="1170" spans="1:14" ht="14.45" customHeight="1" x14ac:dyDescent="0.2">
      <c r="A1170" s="747" t="s">
        <v>592</v>
      </c>
      <c r="B1170" s="748" t="s">
        <v>593</v>
      </c>
      <c r="C1170" s="749" t="s">
        <v>613</v>
      </c>
      <c r="D1170" s="750" t="s">
        <v>614</v>
      </c>
      <c r="E1170" s="751">
        <v>50113001</v>
      </c>
      <c r="F1170" s="750" t="s">
        <v>628</v>
      </c>
      <c r="G1170" s="749" t="s">
        <v>629</v>
      </c>
      <c r="H1170" s="749">
        <v>846338</v>
      </c>
      <c r="I1170" s="749">
        <v>122685</v>
      </c>
      <c r="J1170" s="749" t="s">
        <v>1429</v>
      </c>
      <c r="K1170" s="749" t="s">
        <v>923</v>
      </c>
      <c r="L1170" s="752">
        <v>116</v>
      </c>
      <c r="M1170" s="752">
        <v>5</v>
      </c>
      <c r="N1170" s="753">
        <v>580</v>
      </c>
    </row>
    <row r="1171" spans="1:14" ht="14.45" customHeight="1" x14ac:dyDescent="0.2">
      <c r="A1171" s="747" t="s">
        <v>592</v>
      </c>
      <c r="B1171" s="748" t="s">
        <v>593</v>
      </c>
      <c r="C1171" s="749" t="s">
        <v>613</v>
      </c>
      <c r="D1171" s="750" t="s">
        <v>614</v>
      </c>
      <c r="E1171" s="751">
        <v>50113001</v>
      </c>
      <c r="F1171" s="750" t="s">
        <v>628</v>
      </c>
      <c r="G1171" s="749" t="s">
        <v>629</v>
      </c>
      <c r="H1171" s="749">
        <v>846340</v>
      </c>
      <c r="I1171" s="749">
        <v>122690</v>
      </c>
      <c r="J1171" s="749" t="s">
        <v>1429</v>
      </c>
      <c r="K1171" s="749" t="s">
        <v>802</v>
      </c>
      <c r="L1171" s="752">
        <v>277.56399999999996</v>
      </c>
      <c r="M1171" s="752">
        <v>5</v>
      </c>
      <c r="N1171" s="753">
        <v>1387.82</v>
      </c>
    </row>
    <row r="1172" spans="1:14" ht="14.45" customHeight="1" x14ac:dyDescent="0.2">
      <c r="A1172" s="747" t="s">
        <v>592</v>
      </c>
      <c r="B1172" s="748" t="s">
        <v>593</v>
      </c>
      <c r="C1172" s="749" t="s">
        <v>613</v>
      </c>
      <c r="D1172" s="750" t="s">
        <v>614</v>
      </c>
      <c r="E1172" s="751">
        <v>50113001</v>
      </c>
      <c r="F1172" s="750" t="s">
        <v>628</v>
      </c>
      <c r="G1172" s="749" t="s">
        <v>629</v>
      </c>
      <c r="H1172" s="749">
        <v>180553</v>
      </c>
      <c r="I1172" s="749">
        <v>180553</v>
      </c>
      <c r="J1172" s="749" t="s">
        <v>2058</v>
      </c>
      <c r="K1172" s="749" t="s">
        <v>2059</v>
      </c>
      <c r="L1172" s="752">
        <v>128.93000000000004</v>
      </c>
      <c r="M1172" s="752">
        <v>1</v>
      </c>
      <c r="N1172" s="753">
        <v>128.93000000000004</v>
      </c>
    </row>
    <row r="1173" spans="1:14" ht="14.45" customHeight="1" x14ac:dyDescent="0.2">
      <c r="A1173" s="747" t="s">
        <v>592</v>
      </c>
      <c r="B1173" s="748" t="s">
        <v>593</v>
      </c>
      <c r="C1173" s="749" t="s">
        <v>613</v>
      </c>
      <c r="D1173" s="750" t="s">
        <v>614</v>
      </c>
      <c r="E1173" s="751">
        <v>50113001</v>
      </c>
      <c r="F1173" s="750" t="s">
        <v>628</v>
      </c>
      <c r="G1173" s="749" t="s">
        <v>629</v>
      </c>
      <c r="H1173" s="749">
        <v>180555</v>
      </c>
      <c r="I1173" s="749">
        <v>180555</v>
      </c>
      <c r="J1173" s="749" t="s">
        <v>2058</v>
      </c>
      <c r="K1173" s="749" t="s">
        <v>2060</v>
      </c>
      <c r="L1173" s="752">
        <v>128.995</v>
      </c>
      <c r="M1173" s="752">
        <v>2</v>
      </c>
      <c r="N1173" s="753">
        <v>257.99</v>
      </c>
    </row>
    <row r="1174" spans="1:14" ht="14.45" customHeight="1" x14ac:dyDescent="0.2">
      <c r="A1174" s="747" t="s">
        <v>592</v>
      </c>
      <c r="B1174" s="748" t="s">
        <v>593</v>
      </c>
      <c r="C1174" s="749" t="s">
        <v>613</v>
      </c>
      <c r="D1174" s="750" t="s">
        <v>614</v>
      </c>
      <c r="E1174" s="751">
        <v>50113001</v>
      </c>
      <c r="F1174" s="750" t="s">
        <v>628</v>
      </c>
      <c r="G1174" s="749" t="s">
        <v>655</v>
      </c>
      <c r="H1174" s="749">
        <v>178689</v>
      </c>
      <c r="I1174" s="749">
        <v>178689</v>
      </c>
      <c r="J1174" s="749" t="s">
        <v>2061</v>
      </c>
      <c r="K1174" s="749" t="s">
        <v>2062</v>
      </c>
      <c r="L1174" s="752">
        <v>97.766666666666652</v>
      </c>
      <c r="M1174" s="752">
        <v>6</v>
      </c>
      <c r="N1174" s="753">
        <v>586.59999999999991</v>
      </c>
    </row>
    <row r="1175" spans="1:14" ht="14.45" customHeight="1" x14ac:dyDescent="0.2">
      <c r="A1175" s="747" t="s">
        <v>592</v>
      </c>
      <c r="B1175" s="748" t="s">
        <v>593</v>
      </c>
      <c r="C1175" s="749" t="s">
        <v>613</v>
      </c>
      <c r="D1175" s="750" t="s">
        <v>614</v>
      </c>
      <c r="E1175" s="751">
        <v>50113001</v>
      </c>
      <c r="F1175" s="750" t="s">
        <v>628</v>
      </c>
      <c r="G1175" s="749" t="s">
        <v>629</v>
      </c>
      <c r="H1175" s="749">
        <v>207692</v>
      </c>
      <c r="I1175" s="749">
        <v>207692</v>
      </c>
      <c r="J1175" s="749" t="s">
        <v>1430</v>
      </c>
      <c r="K1175" s="749" t="s">
        <v>1431</v>
      </c>
      <c r="L1175" s="752">
        <v>40.599999999999994</v>
      </c>
      <c r="M1175" s="752">
        <v>2</v>
      </c>
      <c r="N1175" s="753">
        <v>81.199999999999989</v>
      </c>
    </row>
    <row r="1176" spans="1:14" ht="14.45" customHeight="1" x14ac:dyDescent="0.2">
      <c r="A1176" s="747" t="s">
        <v>592</v>
      </c>
      <c r="B1176" s="748" t="s">
        <v>593</v>
      </c>
      <c r="C1176" s="749" t="s">
        <v>613</v>
      </c>
      <c r="D1176" s="750" t="s">
        <v>614</v>
      </c>
      <c r="E1176" s="751">
        <v>50113001</v>
      </c>
      <c r="F1176" s="750" t="s">
        <v>628</v>
      </c>
      <c r="G1176" s="749" t="s">
        <v>629</v>
      </c>
      <c r="H1176" s="749">
        <v>104207</v>
      </c>
      <c r="I1176" s="749">
        <v>4207</v>
      </c>
      <c r="J1176" s="749" t="s">
        <v>1432</v>
      </c>
      <c r="K1176" s="749" t="s">
        <v>1433</v>
      </c>
      <c r="L1176" s="752">
        <v>39.916666666666664</v>
      </c>
      <c r="M1176" s="752">
        <v>12</v>
      </c>
      <c r="N1176" s="753">
        <v>479</v>
      </c>
    </row>
    <row r="1177" spans="1:14" ht="14.45" customHeight="1" x14ac:dyDescent="0.2">
      <c r="A1177" s="747" t="s">
        <v>592</v>
      </c>
      <c r="B1177" s="748" t="s">
        <v>593</v>
      </c>
      <c r="C1177" s="749" t="s">
        <v>613</v>
      </c>
      <c r="D1177" s="750" t="s">
        <v>614</v>
      </c>
      <c r="E1177" s="751">
        <v>50113001</v>
      </c>
      <c r="F1177" s="750" t="s">
        <v>628</v>
      </c>
      <c r="G1177" s="749" t="s">
        <v>629</v>
      </c>
      <c r="H1177" s="749">
        <v>177047</v>
      </c>
      <c r="I1177" s="749">
        <v>77047</v>
      </c>
      <c r="J1177" s="749" t="s">
        <v>1434</v>
      </c>
      <c r="K1177" s="749" t="s">
        <v>1435</v>
      </c>
      <c r="L1177" s="752">
        <v>117.83000000000003</v>
      </c>
      <c r="M1177" s="752">
        <v>2</v>
      </c>
      <c r="N1177" s="753">
        <v>235.66000000000005</v>
      </c>
    </row>
    <row r="1178" spans="1:14" ht="14.45" customHeight="1" x14ac:dyDescent="0.2">
      <c r="A1178" s="747" t="s">
        <v>592</v>
      </c>
      <c r="B1178" s="748" t="s">
        <v>593</v>
      </c>
      <c r="C1178" s="749" t="s">
        <v>613</v>
      </c>
      <c r="D1178" s="750" t="s">
        <v>614</v>
      </c>
      <c r="E1178" s="751">
        <v>50113001</v>
      </c>
      <c r="F1178" s="750" t="s">
        <v>628</v>
      </c>
      <c r="G1178" s="749" t="s">
        <v>594</v>
      </c>
      <c r="H1178" s="749">
        <v>1633</v>
      </c>
      <c r="I1178" s="749">
        <v>1633</v>
      </c>
      <c r="J1178" s="749" t="s">
        <v>1437</v>
      </c>
      <c r="K1178" s="749" t="s">
        <v>1438</v>
      </c>
      <c r="L1178" s="752">
        <v>27.010000000000005</v>
      </c>
      <c r="M1178" s="752">
        <v>4</v>
      </c>
      <c r="N1178" s="753">
        <v>108.04000000000002</v>
      </c>
    </row>
    <row r="1179" spans="1:14" ht="14.45" customHeight="1" x14ac:dyDescent="0.2">
      <c r="A1179" s="747" t="s">
        <v>592</v>
      </c>
      <c r="B1179" s="748" t="s">
        <v>593</v>
      </c>
      <c r="C1179" s="749" t="s">
        <v>613</v>
      </c>
      <c r="D1179" s="750" t="s">
        <v>614</v>
      </c>
      <c r="E1179" s="751">
        <v>50113001</v>
      </c>
      <c r="F1179" s="750" t="s">
        <v>628</v>
      </c>
      <c r="G1179" s="749" t="s">
        <v>594</v>
      </c>
      <c r="H1179" s="749">
        <v>101631</v>
      </c>
      <c r="I1179" s="749">
        <v>1631</v>
      </c>
      <c r="J1179" s="749" t="s">
        <v>1439</v>
      </c>
      <c r="K1179" s="749" t="s">
        <v>1440</v>
      </c>
      <c r="L1179" s="752">
        <v>51.22000000000002</v>
      </c>
      <c r="M1179" s="752">
        <v>1</v>
      </c>
      <c r="N1179" s="753">
        <v>51.22000000000002</v>
      </c>
    </row>
    <row r="1180" spans="1:14" ht="14.45" customHeight="1" x14ac:dyDescent="0.2">
      <c r="A1180" s="747" t="s">
        <v>592</v>
      </c>
      <c r="B1180" s="748" t="s">
        <v>593</v>
      </c>
      <c r="C1180" s="749" t="s">
        <v>613</v>
      </c>
      <c r="D1180" s="750" t="s">
        <v>614</v>
      </c>
      <c r="E1180" s="751">
        <v>50113001</v>
      </c>
      <c r="F1180" s="750" t="s">
        <v>628</v>
      </c>
      <c r="G1180" s="749" t="s">
        <v>594</v>
      </c>
      <c r="H1180" s="749">
        <v>101632</v>
      </c>
      <c r="I1180" s="749">
        <v>1632</v>
      </c>
      <c r="J1180" s="749" t="s">
        <v>1441</v>
      </c>
      <c r="K1180" s="749" t="s">
        <v>1442</v>
      </c>
      <c r="L1180" s="752">
        <v>47.709999999999994</v>
      </c>
      <c r="M1180" s="752">
        <v>2</v>
      </c>
      <c r="N1180" s="753">
        <v>95.419999999999987</v>
      </c>
    </row>
    <row r="1181" spans="1:14" ht="14.45" customHeight="1" x14ac:dyDescent="0.2">
      <c r="A1181" s="747" t="s">
        <v>592</v>
      </c>
      <c r="B1181" s="748" t="s">
        <v>593</v>
      </c>
      <c r="C1181" s="749" t="s">
        <v>613</v>
      </c>
      <c r="D1181" s="750" t="s">
        <v>614</v>
      </c>
      <c r="E1181" s="751">
        <v>50113001</v>
      </c>
      <c r="F1181" s="750" t="s">
        <v>628</v>
      </c>
      <c r="G1181" s="749" t="s">
        <v>629</v>
      </c>
      <c r="H1181" s="749">
        <v>182952</v>
      </c>
      <c r="I1181" s="749">
        <v>82952</v>
      </c>
      <c r="J1181" s="749" t="s">
        <v>1445</v>
      </c>
      <c r="K1181" s="749" t="s">
        <v>1446</v>
      </c>
      <c r="L1181" s="752">
        <v>175.21179104477613</v>
      </c>
      <c r="M1181" s="752">
        <v>67</v>
      </c>
      <c r="N1181" s="753">
        <v>11739.19</v>
      </c>
    </row>
    <row r="1182" spans="1:14" ht="14.45" customHeight="1" x14ac:dyDescent="0.2">
      <c r="A1182" s="747" t="s">
        <v>592</v>
      </c>
      <c r="B1182" s="748" t="s">
        <v>593</v>
      </c>
      <c r="C1182" s="749" t="s">
        <v>613</v>
      </c>
      <c r="D1182" s="750" t="s">
        <v>614</v>
      </c>
      <c r="E1182" s="751">
        <v>50113001</v>
      </c>
      <c r="F1182" s="750" t="s">
        <v>628</v>
      </c>
      <c r="G1182" s="749" t="s">
        <v>629</v>
      </c>
      <c r="H1182" s="749">
        <v>180537</v>
      </c>
      <c r="I1182" s="749">
        <v>80537</v>
      </c>
      <c r="J1182" s="749" t="s">
        <v>2063</v>
      </c>
      <c r="K1182" s="749" t="s">
        <v>2064</v>
      </c>
      <c r="L1182" s="752">
        <v>57.215000000000003</v>
      </c>
      <c r="M1182" s="752">
        <v>2</v>
      </c>
      <c r="N1182" s="753">
        <v>114.43</v>
      </c>
    </row>
    <row r="1183" spans="1:14" ht="14.45" customHeight="1" x14ac:dyDescent="0.2">
      <c r="A1183" s="747" t="s">
        <v>592</v>
      </c>
      <c r="B1183" s="748" t="s">
        <v>593</v>
      </c>
      <c r="C1183" s="749" t="s">
        <v>613</v>
      </c>
      <c r="D1183" s="750" t="s">
        <v>614</v>
      </c>
      <c r="E1183" s="751">
        <v>50113001</v>
      </c>
      <c r="F1183" s="750" t="s">
        <v>628</v>
      </c>
      <c r="G1183" s="749" t="s">
        <v>655</v>
      </c>
      <c r="H1183" s="749">
        <v>142870</v>
      </c>
      <c r="I1183" s="749">
        <v>142870</v>
      </c>
      <c r="J1183" s="749" t="s">
        <v>1447</v>
      </c>
      <c r="K1183" s="749" t="s">
        <v>1448</v>
      </c>
      <c r="L1183" s="752">
        <v>726.4</v>
      </c>
      <c r="M1183" s="752">
        <v>1</v>
      </c>
      <c r="N1183" s="753">
        <v>726.4</v>
      </c>
    </row>
    <row r="1184" spans="1:14" ht="14.45" customHeight="1" x14ac:dyDescent="0.2">
      <c r="A1184" s="747" t="s">
        <v>592</v>
      </c>
      <c r="B1184" s="748" t="s">
        <v>593</v>
      </c>
      <c r="C1184" s="749" t="s">
        <v>613</v>
      </c>
      <c r="D1184" s="750" t="s">
        <v>614</v>
      </c>
      <c r="E1184" s="751">
        <v>50113001</v>
      </c>
      <c r="F1184" s="750" t="s">
        <v>628</v>
      </c>
      <c r="G1184" s="749" t="s">
        <v>629</v>
      </c>
      <c r="H1184" s="749">
        <v>224816</v>
      </c>
      <c r="I1184" s="749">
        <v>224816</v>
      </c>
      <c r="J1184" s="749" t="s">
        <v>2065</v>
      </c>
      <c r="K1184" s="749" t="s">
        <v>2066</v>
      </c>
      <c r="L1184" s="752">
        <v>31.61</v>
      </c>
      <c r="M1184" s="752">
        <v>2</v>
      </c>
      <c r="N1184" s="753">
        <v>63.22</v>
      </c>
    </row>
    <row r="1185" spans="1:14" ht="14.45" customHeight="1" x14ac:dyDescent="0.2">
      <c r="A1185" s="747" t="s">
        <v>592</v>
      </c>
      <c r="B1185" s="748" t="s">
        <v>593</v>
      </c>
      <c r="C1185" s="749" t="s">
        <v>613</v>
      </c>
      <c r="D1185" s="750" t="s">
        <v>614</v>
      </c>
      <c r="E1185" s="751">
        <v>50113001</v>
      </c>
      <c r="F1185" s="750" t="s">
        <v>628</v>
      </c>
      <c r="G1185" s="749" t="s">
        <v>655</v>
      </c>
      <c r="H1185" s="749">
        <v>197232</v>
      </c>
      <c r="I1185" s="749">
        <v>197232</v>
      </c>
      <c r="J1185" s="749" t="s">
        <v>2067</v>
      </c>
      <c r="K1185" s="749" t="s">
        <v>2068</v>
      </c>
      <c r="L1185" s="752">
        <v>102.23000000000003</v>
      </c>
      <c r="M1185" s="752">
        <v>1</v>
      </c>
      <c r="N1185" s="753">
        <v>102.23000000000003</v>
      </c>
    </row>
    <row r="1186" spans="1:14" ht="14.45" customHeight="1" x14ac:dyDescent="0.2">
      <c r="A1186" s="747" t="s">
        <v>592</v>
      </c>
      <c r="B1186" s="748" t="s">
        <v>593</v>
      </c>
      <c r="C1186" s="749" t="s">
        <v>613</v>
      </c>
      <c r="D1186" s="750" t="s">
        <v>614</v>
      </c>
      <c r="E1186" s="751">
        <v>50113001</v>
      </c>
      <c r="F1186" s="750" t="s">
        <v>628</v>
      </c>
      <c r="G1186" s="749" t="s">
        <v>655</v>
      </c>
      <c r="H1186" s="749">
        <v>992574</v>
      </c>
      <c r="I1186" s="749">
        <v>203952</v>
      </c>
      <c r="J1186" s="749" t="s">
        <v>2067</v>
      </c>
      <c r="K1186" s="749" t="s">
        <v>2069</v>
      </c>
      <c r="L1186" s="752">
        <v>360.28333333333336</v>
      </c>
      <c r="M1186" s="752">
        <v>3</v>
      </c>
      <c r="N1186" s="753">
        <v>1080.8500000000001</v>
      </c>
    </row>
    <row r="1187" spans="1:14" ht="14.45" customHeight="1" x14ac:dyDescent="0.2">
      <c r="A1187" s="747" t="s">
        <v>592</v>
      </c>
      <c r="B1187" s="748" t="s">
        <v>593</v>
      </c>
      <c r="C1187" s="749" t="s">
        <v>613</v>
      </c>
      <c r="D1187" s="750" t="s">
        <v>614</v>
      </c>
      <c r="E1187" s="751">
        <v>50113001</v>
      </c>
      <c r="F1187" s="750" t="s">
        <v>628</v>
      </c>
      <c r="G1187" s="749" t="s">
        <v>655</v>
      </c>
      <c r="H1187" s="749">
        <v>193969</v>
      </c>
      <c r="I1187" s="749">
        <v>93969</v>
      </c>
      <c r="J1187" s="749" t="s">
        <v>1451</v>
      </c>
      <c r="K1187" s="749" t="s">
        <v>1453</v>
      </c>
      <c r="L1187" s="752">
        <v>66.650000000000006</v>
      </c>
      <c r="M1187" s="752">
        <v>1</v>
      </c>
      <c r="N1187" s="753">
        <v>66.650000000000006</v>
      </c>
    </row>
    <row r="1188" spans="1:14" ht="14.45" customHeight="1" x14ac:dyDescent="0.2">
      <c r="A1188" s="747" t="s">
        <v>592</v>
      </c>
      <c r="B1188" s="748" t="s">
        <v>593</v>
      </c>
      <c r="C1188" s="749" t="s">
        <v>613</v>
      </c>
      <c r="D1188" s="750" t="s">
        <v>614</v>
      </c>
      <c r="E1188" s="751">
        <v>50113001</v>
      </c>
      <c r="F1188" s="750" t="s">
        <v>628</v>
      </c>
      <c r="G1188" s="749" t="s">
        <v>655</v>
      </c>
      <c r="H1188" s="749">
        <v>130652</v>
      </c>
      <c r="I1188" s="749">
        <v>30652</v>
      </c>
      <c r="J1188" s="749" t="s">
        <v>1454</v>
      </c>
      <c r="K1188" s="749" t="s">
        <v>1455</v>
      </c>
      <c r="L1188" s="752">
        <v>103.77000000000002</v>
      </c>
      <c r="M1188" s="752">
        <v>5</v>
      </c>
      <c r="N1188" s="753">
        <v>518.85000000000014</v>
      </c>
    </row>
    <row r="1189" spans="1:14" ht="14.45" customHeight="1" x14ac:dyDescent="0.2">
      <c r="A1189" s="747" t="s">
        <v>592</v>
      </c>
      <c r="B1189" s="748" t="s">
        <v>593</v>
      </c>
      <c r="C1189" s="749" t="s">
        <v>613</v>
      </c>
      <c r="D1189" s="750" t="s">
        <v>614</v>
      </c>
      <c r="E1189" s="751">
        <v>50113001</v>
      </c>
      <c r="F1189" s="750" t="s">
        <v>628</v>
      </c>
      <c r="G1189" s="749" t="s">
        <v>629</v>
      </c>
      <c r="H1189" s="749">
        <v>144357</v>
      </c>
      <c r="I1189" s="749">
        <v>44357</v>
      </c>
      <c r="J1189" s="749" t="s">
        <v>1458</v>
      </c>
      <c r="K1189" s="749" t="s">
        <v>1459</v>
      </c>
      <c r="L1189" s="752">
        <v>3228.19</v>
      </c>
      <c r="M1189" s="752">
        <v>2</v>
      </c>
      <c r="N1189" s="753">
        <v>6456.38</v>
      </c>
    </row>
    <row r="1190" spans="1:14" ht="14.45" customHeight="1" x14ac:dyDescent="0.2">
      <c r="A1190" s="747" t="s">
        <v>592</v>
      </c>
      <c r="B1190" s="748" t="s">
        <v>593</v>
      </c>
      <c r="C1190" s="749" t="s">
        <v>613</v>
      </c>
      <c r="D1190" s="750" t="s">
        <v>614</v>
      </c>
      <c r="E1190" s="751">
        <v>50113001</v>
      </c>
      <c r="F1190" s="750" t="s">
        <v>628</v>
      </c>
      <c r="G1190" s="749" t="s">
        <v>629</v>
      </c>
      <c r="H1190" s="749">
        <v>176380</v>
      </c>
      <c r="I1190" s="749">
        <v>76380</v>
      </c>
      <c r="J1190" s="749" t="s">
        <v>2070</v>
      </c>
      <c r="K1190" s="749" t="s">
        <v>2071</v>
      </c>
      <c r="L1190" s="752">
        <v>64.150000000000006</v>
      </c>
      <c r="M1190" s="752">
        <v>2</v>
      </c>
      <c r="N1190" s="753">
        <v>128.30000000000001</v>
      </c>
    </row>
    <row r="1191" spans="1:14" ht="14.45" customHeight="1" x14ac:dyDescent="0.2">
      <c r="A1191" s="747" t="s">
        <v>592</v>
      </c>
      <c r="B1191" s="748" t="s">
        <v>593</v>
      </c>
      <c r="C1191" s="749" t="s">
        <v>613</v>
      </c>
      <c r="D1191" s="750" t="s">
        <v>614</v>
      </c>
      <c r="E1191" s="751">
        <v>50113001</v>
      </c>
      <c r="F1191" s="750" t="s">
        <v>628</v>
      </c>
      <c r="G1191" s="749" t="s">
        <v>629</v>
      </c>
      <c r="H1191" s="749">
        <v>118304</v>
      </c>
      <c r="I1191" s="749">
        <v>18304</v>
      </c>
      <c r="J1191" s="749" t="s">
        <v>1460</v>
      </c>
      <c r="K1191" s="749" t="s">
        <v>1461</v>
      </c>
      <c r="L1191" s="752">
        <v>185.60999999999999</v>
      </c>
      <c r="M1191" s="752">
        <v>11</v>
      </c>
      <c r="N1191" s="753">
        <v>2041.7099999999998</v>
      </c>
    </row>
    <row r="1192" spans="1:14" ht="14.45" customHeight="1" x14ac:dyDescent="0.2">
      <c r="A1192" s="747" t="s">
        <v>592</v>
      </c>
      <c r="B1192" s="748" t="s">
        <v>593</v>
      </c>
      <c r="C1192" s="749" t="s">
        <v>613</v>
      </c>
      <c r="D1192" s="750" t="s">
        <v>614</v>
      </c>
      <c r="E1192" s="751">
        <v>50113001</v>
      </c>
      <c r="F1192" s="750" t="s">
        <v>628</v>
      </c>
      <c r="G1192" s="749" t="s">
        <v>629</v>
      </c>
      <c r="H1192" s="749">
        <v>159358</v>
      </c>
      <c r="I1192" s="749">
        <v>59358</v>
      </c>
      <c r="J1192" s="749" t="s">
        <v>1462</v>
      </c>
      <c r="K1192" s="749" t="s">
        <v>1464</v>
      </c>
      <c r="L1192" s="752">
        <v>336.27</v>
      </c>
      <c r="M1192" s="752">
        <v>1</v>
      </c>
      <c r="N1192" s="753">
        <v>336.27</v>
      </c>
    </row>
    <row r="1193" spans="1:14" ht="14.45" customHeight="1" x14ac:dyDescent="0.2">
      <c r="A1193" s="747" t="s">
        <v>592</v>
      </c>
      <c r="B1193" s="748" t="s">
        <v>593</v>
      </c>
      <c r="C1193" s="749" t="s">
        <v>613</v>
      </c>
      <c r="D1193" s="750" t="s">
        <v>614</v>
      </c>
      <c r="E1193" s="751">
        <v>50113001</v>
      </c>
      <c r="F1193" s="750" t="s">
        <v>628</v>
      </c>
      <c r="G1193" s="749" t="s">
        <v>629</v>
      </c>
      <c r="H1193" s="749">
        <v>159357</v>
      </c>
      <c r="I1193" s="749">
        <v>59357</v>
      </c>
      <c r="J1193" s="749" t="s">
        <v>1462</v>
      </c>
      <c r="K1193" s="749" t="s">
        <v>1463</v>
      </c>
      <c r="L1193" s="752">
        <v>188.88</v>
      </c>
      <c r="M1193" s="752">
        <v>22</v>
      </c>
      <c r="N1193" s="753">
        <v>4155.3599999999997</v>
      </c>
    </row>
    <row r="1194" spans="1:14" ht="14.45" customHeight="1" x14ac:dyDescent="0.2">
      <c r="A1194" s="747" t="s">
        <v>592</v>
      </c>
      <c r="B1194" s="748" t="s">
        <v>593</v>
      </c>
      <c r="C1194" s="749" t="s">
        <v>613</v>
      </c>
      <c r="D1194" s="750" t="s">
        <v>614</v>
      </c>
      <c r="E1194" s="751">
        <v>50113001</v>
      </c>
      <c r="F1194" s="750" t="s">
        <v>628</v>
      </c>
      <c r="G1194" s="749" t="s">
        <v>629</v>
      </c>
      <c r="H1194" s="749">
        <v>13440</v>
      </c>
      <c r="I1194" s="749">
        <v>13440</v>
      </c>
      <c r="J1194" s="749" t="s">
        <v>1465</v>
      </c>
      <c r="K1194" s="749" t="s">
        <v>1467</v>
      </c>
      <c r="L1194" s="752">
        <v>396</v>
      </c>
      <c r="M1194" s="752">
        <v>2</v>
      </c>
      <c r="N1194" s="753">
        <v>792</v>
      </c>
    </row>
    <row r="1195" spans="1:14" ht="14.45" customHeight="1" x14ac:dyDescent="0.2">
      <c r="A1195" s="747" t="s">
        <v>592</v>
      </c>
      <c r="B1195" s="748" t="s">
        <v>593</v>
      </c>
      <c r="C1195" s="749" t="s">
        <v>613</v>
      </c>
      <c r="D1195" s="750" t="s">
        <v>614</v>
      </c>
      <c r="E1195" s="751">
        <v>50113001</v>
      </c>
      <c r="F1195" s="750" t="s">
        <v>628</v>
      </c>
      <c r="G1195" s="749" t="s">
        <v>629</v>
      </c>
      <c r="H1195" s="749">
        <v>114937</v>
      </c>
      <c r="I1195" s="749">
        <v>14937</v>
      </c>
      <c r="J1195" s="749" t="s">
        <v>2072</v>
      </c>
      <c r="K1195" s="749" t="s">
        <v>2073</v>
      </c>
      <c r="L1195" s="752">
        <v>79.610000000000014</v>
      </c>
      <c r="M1195" s="752">
        <v>1</v>
      </c>
      <c r="N1195" s="753">
        <v>79.610000000000014</v>
      </c>
    </row>
    <row r="1196" spans="1:14" ht="14.45" customHeight="1" x14ac:dyDescent="0.2">
      <c r="A1196" s="747" t="s">
        <v>592</v>
      </c>
      <c r="B1196" s="748" t="s">
        <v>593</v>
      </c>
      <c r="C1196" s="749" t="s">
        <v>613</v>
      </c>
      <c r="D1196" s="750" t="s">
        <v>614</v>
      </c>
      <c r="E1196" s="751">
        <v>50113001</v>
      </c>
      <c r="F1196" s="750" t="s">
        <v>628</v>
      </c>
      <c r="G1196" s="749" t="s">
        <v>629</v>
      </c>
      <c r="H1196" s="749">
        <v>207053</v>
      </c>
      <c r="I1196" s="749">
        <v>207053</v>
      </c>
      <c r="J1196" s="749" t="s">
        <v>1468</v>
      </c>
      <c r="K1196" s="749" t="s">
        <v>1469</v>
      </c>
      <c r="L1196" s="752">
        <v>231.11000000000007</v>
      </c>
      <c r="M1196" s="752">
        <v>1</v>
      </c>
      <c r="N1196" s="753">
        <v>231.11000000000007</v>
      </c>
    </row>
    <row r="1197" spans="1:14" ht="14.45" customHeight="1" x14ac:dyDescent="0.2">
      <c r="A1197" s="747" t="s">
        <v>592</v>
      </c>
      <c r="B1197" s="748" t="s">
        <v>593</v>
      </c>
      <c r="C1197" s="749" t="s">
        <v>613</v>
      </c>
      <c r="D1197" s="750" t="s">
        <v>614</v>
      </c>
      <c r="E1197" s="751">
        <v>50113001</v>
      </c>
      <c r="F1197" s="750" t="s">
        <v>628</v>
      </c>
      <c r="G1197" s="749" t="s">
        <v>629</v>
      </c>
      <c r="H1197" s="749">
        <v>145567</v>
      </c>
      <c r="I1197" s="749">
        <v>145567</v>
      </c>
      <c r="J1197" s="749" t="s">
        <v>1471</v>
      </c>
      <c r="K1197" s="749" t="s">
        <v>654</v>
      </c>
      <c r="L1197" s="752">
        <v>106.61</v>
      </c>
      <c r="M1197" s="752">
        <v>3</v>
      </c>
      <c r="N1197" s="753">
        <v>319.83</v>
      </c>
    </row>
    <row r="1198" spans="1:14" ht="14.45" customHeight="1" x14ac:dyDescent="0.2">
      <c r="A1198" s="747" t="s">
        <v>592</v>
      </c>
      <c r="B1198" s="748" t="s">
        <v>593</v>
      </c>
      <c r="C1198" s="749" t="s">
        <v>613</v>
      </c>
      <c r="D1198" s="750" t="s">
        <v>614</v>
      </c>
      <c r="E1198" s="751">
        <v>50113001</v>
      </c>
      <c r="F1198" s="750" t="s">
        <v>628</v>
      </c>
      <c r="G1198" s="749" t="s">
        <v>629</v>
      </c>
      <c r="H1198" s="749">
        <v>988647</v>
      </c>
      <c r="I1198" s="749">
        <v>140409</v>
      </c>
      <c r="J1198" s="749" t="s">
        <v>1474</v>
      </c>
      <c r="K1198" s="749" t="s">
        <v>1475</v>
      </c>
      <c r="L1198" s="752">
        <v>1033.3020000000001</v>
      </c>
      <c r="M1198" s="752">
        <v>5</v>
      </c>
      <c r="N1198" s="753">
        <v>5166.51</v>
      </c>
    </row>
    <row r="1199" spans="1:14" ht="14.45" customHeight="1" x14ac:dyDescent="0.2">
      <c r="A1199" s="747" t="s">
        <v>592</v>
      </c>
      <c r="B1199" s="748" t="s">
        <v>593</v>
      </c>
      <c r="C1199" s="749" t="s">
        <v>613</v>
      </c>
      <c r="D1199" s="750" t="s">
        <v>614</v>
      </c>
      <c r="E1199" s="751">
        <v>50113001</v>
      </c>
      <c r="F1199" s="750" t="s">
        <v>628</v>
      </c>
      <c r="G1199" s="749" t="s">
        <v>655</v>
      </c>
      <c r="H1199" s="749">
        <v>215904</v>
      </c>
      <c r="I1199" s="749">
        <v>215904</v>
      </c>
      <c r="J1199" s="749" t="s">
        <v>1476</v>
      </c>
      <c r="K1199" s="749" t="s">
        <v>1477</v>
      </c>
      <c r="L1199" s="752">
        <v>119.13500000000001</v>
      </c>
      <c r="M1199" s="752">
        <v>8</v>
      </c>
      <c r="N1199" s="753">
        <v>953.08</v>
      </c>
    </row>
    <row r="1200" spans="1:14" ht="14.45" customHeight="1" x14ac:dyDescent="0.2">
      <c r="A1200" s="747" t="s">
        <v>592</v>
      </c>
      <c r="B1200" s="748" t="s">
        <v>593</v>
      </c>
      <c r="C1200" s="749" t="s">
        <v>613</v>
      </c>
      <c r="D1200" s="750" t="s">
        <v>614</v>
      </c>
      <c r="E1200" s="751">
        <v>50113001</v>
      </c>
      <c r="F1200" s="750" t="s">
        <v>628</v>
      </c>
      <c r="G1200" s="749" t="s">
        <v>629</v>
      </c>
      <c r="H1200" s="749">
        <v>208649</v>
      </c>
      <c r="I1200" s="749">
        <v>208649</v>
      </c>
      <c r="J1200" s="749" t="s">
        <v>2074</v>
      </c>
      <c r="K1200" s="749" t="s">
        <v>2075</v>
      </c>
      <c r="L1200" s="752">
        <v>72.173333333333332</v>
      </c>
      <c r="M1200" s="752">
        <v>3</v>
      </c>
      <c r="N1200" s="753">
        <v>216.51999999999998</v>
      </c>
    </row>
    <row r="1201" spans="1:14" ht="14.45" customHeight="1" x14ac:dyDescent="0.2">
      <c r="A1201" s="747" t="s">
        <v>592</v>
      </c>
      <c r="B1201" s="748" t="s">
        <v>593</v>
      </c>
      <c r="C1201" s="749" t="s">
        <v>613</v>
      </c>
      <c r="D1201" s="750" t="s">
        <v>614</v>
      </c>
      <c r="E1201" s="751">
        <v>50113001</v>
      </c>
      <c r="F1201" s="750" t="s">
        <v>628</v>
      </c>
      <c r="G1201" s="749" t="s">
        <v>629</v>
      </c>
      <c r="H1201" s="749">
        <v>100810</v>
      </c>
      <c r="I1201" s="749">
        <v>810</v>
      </c>
      <c r="J1201" s="749" t="s">
        <v>1480</v>
      </c>
      <c r="K1201" s="749" t="s">
        <v>1481</v>
      </c>
      <c r="L1201" s="752">
        <v>70.116666666666688</v>
      </c>
      <c r="M1201" s="752">
        <v>3</v>
      </c>
      <c r="N1201" s="753">
        <v>210.35000000000005</v>
      </c>
    </row>
    <row r="1202" spans="1:14" ht="14.45" customHeight="1" x14ac:dyDescent="0.2">
      <c r="A1202" s="747" t="s">
        <v>592</v>
      </c>
      <c r="B1202" s="748" t="s">
        <v>593</v>
      </c>
      <c r="C1202" s="749" t="s">
        <v>613</v>
      </c>
      <c r="D1202" s="750" t="s">
        <v>614</v>
      </c>
      <c r="E1202" s="751">
        <v>50113001</v>
      </c>
      <c r="F1202" s="750" t="s">
        <v>628</v>
      </c>
      <c r="G1202" s="749" t="s">
        <v>629</v>
      </c>
      <c r="H1202" s="749">
        <v>208645</v>
      </c>
      <c r="I1202" s="749">
        <v>208645</v>
      </c>
      <c r="J1202" s="749" t="s">
        <v>2076</v>
      </c>
      <c r="K1202" s="749" t="s">
        <v>2077</v>
      </c>
      <c r="L1202" s="752">
        <v>75.026666666666657</v>
      </c>
      <c r="M1202" s="752">
        <v>3</v>
      </c>
      <c r="N1202" s="753">
        <v>225.07999999999996</v>
      </c>
    </row>
    <row r="1203" spans="1:14" ht="14.45" customHeight="1" x14ac:dyDescent="0.2">
      <c r="A1203" s="747" t="s">
        <v>592</v>
      </c>
      <c r="B1203" s="748" t="s">
        <v>593</v>
      </c>
      <c r="C1203" s="749" t="s">
        <v>613</v>
      </c>
      <c r="D1203" s="750" t="s">
        <v>614</v>
      </c>
      <c r="E1203" s="751">
        <v>50113001</v>
      </c>
      <c r="F1203" s="750" t="s">
        <v>628</v>
      </c>
      <c r="G1203" s="749" t="s">
        <v>629</v>
      </c>
      <c r="H1203" s="749">
        <v>180058</v>
      </c>
      <c r="I1203" s="749">
        <v>80058</v>
      </c>
      <c r="J1203" s="749" t="s">
        <v>1482</v>
      </c>
      <c r="K1203" s="749" t="s">
        <v>1483</v>
      </c>
      <c r="L1203" s="752">
        <v>123.36333333333334</v>
      </c>
      <c r="M1203" s="752">
        <v>3</v>
      </c>
      <c r="N1203" s="753">
        <v>370.09000000000003</v>
      </c>
    </row>
    <row r="1204" spans="1:14" ht="14.45" customHeight="1" x14ac:dyDescent="0.2">
      <c r="A1204" s="747" t="s">
        <v>592</v>
      </c>
      <c r="B1204" s="748" t="s">
        <v>593</v>
      </c>
      <c r="C1204" s="749" t="s">
        <v>613</v>
      </c>
      <c r="D1204" s="750" t="s">
        <v>614</v>
      </c>
      <c r="E1204" s="751">
        <v>50113001</v>
      </c>
      <c r="F1204" s="750" t="s">
        <v>628</v>
      </c>
      <c r="G1204" s="749" t="s">
        <v>655</v>
      </c>
      <c r="H1204" s="749">
        <v>144166</v>
      </c>
      <c r="I1204" s="749">
        <v>144166</v>
      </c>
      <c r="J1204" s="749" t="s">
        <v>1488</v>
      </c>
      <c r="K1204" s="749" t="s">
        <v>2078</v>
      </c>
      <c r="L1204" s="752">
        <v>233.09999999999997</v>
      </c>
      <c r="M1204" s="752">
        <v>1</v>
      </c>
      <c r="N1204" s="753">
        <v>233.09999999999997</v>
      </c>
    </row>
    <row r="1205" spans="1:14" ht="14.45" customHeight="1" x14ac:dyDescent="0.2">
      <c r="A1205" s="747" t="s">
        <v>592</v>
      </c>
      <c r="B1205" s="748" t="s">
        <v>593</v>
      </c>
      <c r="C1205" s="749" t="s">
        <v>613</v>
      </c>
      <c r="D1205" s="750" t="s">
        <v>614</v>
      </c>
      <c r="E1205" s="751">
        <v>50113001</v>
      </c>
      <c r="F1205" s="750" t="s">
        <v>628</v>
      </c>
      <c r="G1205" s="749" t="s">
        <v>594</v>
      </c>
      <c r="H1205" s="749">
        <v>45336</v>
      </c>
      <c r="I1205" s="749">
        <v>45336</v>
      </c>
      <c r="J1205" s="749" t="s">
        <v>2079</v>
      </c>
      <c r="K1205" s="749" t="s">
        <v>2080</v>
      </c>
      <c r="L1205" s="752">
        <v>17.170000000000002</v>
      </c>
      <c r="M1205" s="752">
        <v>3</v>
      </c>
      <c r="N1205" s="753">
        <v>51.510000000000005</v>
      </c>
    </row>
    <row r="1206" spans="1:14" ht="14.45" customHeight="1" x14ac:dyDescent="0.2">
      <c r="A1206" s="747" t="s">
        <v>592</v>
      </c>
      <c r="B1206" s="748" t="s">
        <v>593</v>
      </c>
      <c r="C1206" s="749" t="s">
        <v>613</v>
      </c>
      <c r="D1206" s="750" t="s">
        <v>614</v>
      </c>
      <c r="E1206" s="751">
        <v>50113001</v>
      </c>
      <c r="F1206" s="750" t="s">
        <v>628</v>
      </c>
      <c r="G1206" s="749" t="s">
        <v>655</v>
      </c>
      <c r="H1206" s="749">
        <v>191922</v>
      </c>
      <c r="I1206" s="749">
        <v>191922</v>
      </c>
      <c r="J1206" s="749" t="s">
        <v>1490</v>
      </c>
      <c r="K1206" s="749" t="s">
        <v>1491</v>
      </c>
      <c r="L1206" s="752">
        <v>70.400000000000006</v>
      </c>
      <c r="M1206" s="752">
        <v>2</v>
      </c>
      <c r="N1206" s="753">
        <v>140.80000000000001</v>
      </c>
    </row>
    <row r="1207" spans="1:14" ht="14.45" customHeight="1" x14ac:dyDescent="0.2">
      <c r="A1207" s="747" t="s">
        <v>592</v>
      </c>
      <c r="B1207" s="748" t="s">
        <v>593</v>
      </c>
      <c r="C1207" s="749" t="s">
        <v>613</v>
      </c>
      <c r="D1207" s="750" t="s">
        <v>614</v>
      </c>
      <c r="E1207" s="751">
        <v>50113001</v>
      </c>
      <c r="F1207" s="750" t="s">
        <v>628</v>
      </c>
      <c r="G1207" s="749" t="s">
        <v>655</v>
      </c>
      <c r="H1207" s="749">
        <v>208204</v>
      </c>
      <c r="I1207" s="749">
        <v>208204</v>
      </c>
      <c r="J1207" s="749" t="s">
        <v>1492</v>
      </c>
      <c r="K1207" s="749" t="s">
        <v>1493</v>
      </c>
      <c r="L1207" s="752">
        <v>48.963333333333317</v>
      </c>
      <c r="M1207" s="752">
        <v>6</v>
      </c>
      <c r="N1207" s="753">
        <v>293.77999999999992</v>
      </c>
    </row>
    <row r="1208" spans="1:14" ht="14.45" customHeight="1" x14ac:dyDescent="0.2">
      <c r="A1208" s="747" t="s">
        <v>592</v>
      </c>
      <c r="B1208" s="748" t="s">
        <v>593</v>
      </c>
      <c r="C1208" s="749" t="s">
        <v>613</v>
      </c>
      <c r="D1208" s="750" t="s">
        <v>614</v>
      </c>
      <c r="E1208" s="751">
        <v>50113001</v>
      </c>
      <c r="F1208" s="750" t="s">
        <v>628</v>
      </c>
      <c r="G1208" s="749" t="s">
        <v>594</v>
      </c>
      <c r="H1208" s="749">
        <v>208206</v>
      </c>
      <c r="I1208" s="749">
        <v>208206</v>
      </c>
      <c r="J1208" s="749" t="s">
        <v>2081</v>
      </c>
      <c r="K1208" s="749" t="s">
        <v>2082</v>
      </c>
      <c r="L1208" s="752">
        <v>162.00999999999996</v>
      </c>
      <c r="M1208" s="752">
        <v>1</v>
      </c>
      <c r="N1208" s="753">
        <v>162.00999999999996</v>
      </c>
    </row>
    <row r="1209" spans="1:14" ht="14.45" customHeight="1" x14ac:dyDescent="0.2">
      <c r="A1209" s="747" t="s">
        <v>592</v>
      </c>
      <c r="B1209" s="748" t="s">
        <v>593</v>
      </c>
      <c r="C1209" s="749" t="s">
        <v>613</v>
      </c>
      <c r="D1209" s="750" t="s">
        <v>614</v>
      </c>
      <c r="E1209" s="751">
        <v>50113001</v>
      </c>
      <c r="F1209" s="750" t="s">
        <v>628</v>
      </c>
      <c r="G1209" s="749" t="s">
        <v>629</v>
      </c>
      <c r="H1209" s="749">
        <v>159941</v>
      </c>
      <c r="I1209" s="749">
        <v>59941</v>
      </c>
      <c r="J1209" s="749" t="s">
        <v>2083</v>
      </c>
      <c r="K1209" s="749" t="s">
        <v>2084</v>
      </c>
      <c r="L1209" s="752">
        <v>238.96000000000006</v>
      </c>
      <c r="M1209" s="752">
        <v>2</v>
      </c>
      <c r="N1209" s="753">
        <v>477.92000000000013</v>
      </c>
    </row>
    <row r="1210" spans="1:14" ht="14.45" customHeight="1" x14ac:dyDescent="0.2">
      <c r="A1210" s="747" t="s">
        <v>592</v>
      </c>
      <c r="B1210" s="748" t="s">
        <v>593</v>
      </c>
      <c r="C1210" s="749" t="s">
        <v>613</v>
      </c>
      <c r="D1210" s="750" t="s">
        <v>614</v>
      </c>
      <c r="E1210" s="751">
        <v>50113001</v>
      </c>
      <c r="F1210" s="750" t="s">
        <v>628</v>
      </c>
      <c r="G1210" s="749" t="s">
        <v>655</v>
      </c>
      <c r="H1210" s="749">
        <v>194882</v>
      </c>
      <c r="I1210" s="749">
        <v>94882</v>
      </c>
      <c r="J1210" s="749" t="s">
        <v>1496</v>
      </c>
      <c r="K1210" s="749" t="s">
        <v>2085</v>
      </c>
      <c r="L1210" s="752">
        <v>171.81000000000003</v>
      </c>
      <c r="M1210" s="752">
        <v>10</v>
      </c>
      <c r="N1210" s="753">
        <v>1718.1000000000004</v>
      </c>
    </row>
    <row r="1211" spans="1:14" ht="14.45" customHeight="1" x14ac:dyDescent="0.2">
      <c r="A1211" s="747" t="s">
        <v>592</v>
      </c>
      <c r="B1211" s="748" t="s">
        <v>593</v>
      </c>
      <c r="C1211" s="749" t="s">
        <v>613</v>
      </c>
      <c r="D1211" s="750" t="s">
        <v>614</v>
      </c>
      <c r="E1211" s="751">
        <v>50113001</v>
      </c>
      <c r="F1211" s="750" t="s">
        <v>628</v>
      </c>
      <c r="G1211" s="749" t="s">
        <v>655</v>
      </c>
      <c r="H1211" s="749">
        <v>109709</v>
      </c>
      <c r="I1211" s="749">
        <v>9709</v>
      </c>
      <c r="J1211" s="749" t="s">
        <v>1496</v>
      </c>
      <c r="K1211" s="749" t="s">
        <v>1497</v>
      </c>
      <c r="L1211" s="752">
        <v>64.958562499999999</v>
      </c>
      <c r="M1211" s="752">
        <v>160</v>
      </c>
      <c r="N1211" s="753">
        <v>10393.369999999999</v>
      </c>
    </row>
    <row r="1212" spans="1:14" ht="14.45" customHeight="1" x14ac:dyDescent="0.2">
      <c r="A1212" s="747" t="s">
        <v>592</v>
      </c>
      <c r="B1212" s="748" t="s">
        <v>593</v>
      </c>
      <c r="C1212" s="749" t="s">
        <v>613</v>
      </c>
      <c r="D1212" s="750" t="s">
        <v>614</v>
      </c>
      <c r="E1212" s="751">
        <v>50113001</v>
      </c>
      <c r="F1212" s="750" t="s">
        <v>628</v>
      </c>
      <c r="G1212" s="749" t="s">
        <v>655</v>
      </c>
      <c r="H1212" s="749">
        <v>109710</v>
      </c>
      <c r="I1212" s="749">
        <v>9710</v>
      </c>
      <c r="J1212" s="749" t="s">
        <v>1496</v>
      </c>
      <c r="K1212" s="749" t="s">
        <v>1498</v>
      </c>
      <c r="L1212" s="752">
        <v>70.374999999999972</v>
      </c>
      <c r="M1212" s="752">
        <v>20</v>
      </c>
      <c r="N1212" s="753">
        <v>1407.4999999999995</v>
      </c>
    </row>
    <row r="1213" spans="1:14" ht="14.45" customHeight="1" x14ac:dyDescent="0.2">
      <c r="A1213" s="747" t="s">
        <v>592</v>
      </c>
      <c r="B1213" s="748" t="s">
        <v>593</v>
      </c>
      <c r="C1213" s="749" t="s">
        <v>613</v>
      </c>
      <c r="D1213" s="750" t="s">
        <v>614</v>
      </c>
      <c r="E1213" s="751">
        <v>50113001</v>
      </c>
      <c r="F1213" s="750" t="s">
        <v>628</v>
      </c>
      <c r="G1213" s="749" t="s">
        <v>629</v>
      </c>
      <c r="H1213" s="749">
        <v>119653</v>
      </c>
      <c r="I1213" s="749">
        <v>119653</v>
      </c>
      <c r="J1213" s="749" t="s">
        <v>1499</v>
      </c>
      <c r="K1213" s="749" t="s">
        <v>1500</v>
      </c>
      <c r="L1213" s="752">
        <v>157.315</v>
      </c>
      <c r="M1213" s="752">
        <v>2</v>
      </c>
      <c r="N1213" s="753">
        <v>314.63</v>
      </c>
    </row>
    <row r="1214" spans="1:14" ht="14.45" customHeight="1" x14ac:dyDescent="0.2">
      <c r="A1214" s="747" t="s">
        <v>592</v>
      </c>
      <c r="B1214" s="748" t="s">
        <v>593</v>
      </c>
      <c r="C1214" s="749" t="s">
        <v>613</v>
      </c>
      <c r="D1214" s="750" t="s">
        <v>614</v>
      </c>
      <c r="E1214" s="751">
        <v>50113001</v>
      </c>
      <c r="F1214" s="750" t="s">
        <v>628</v>
      </c>
      <c r="G1214" s="749" t="s">
        <v>629</v>
      </c>
      <c r="H1214" s="749">
        <v>848866</v>
      </c>
      <c r="I1214" s="749">
        <v>119654</v>
      </c>
      <c r="J1214" s="749" t="s">
        <v>1499</v>
      </c>
      <c r="K1214" s="749" t="s">
        <v>1501</v>
      </c>
      <c r="L1214" s="752">
        <v>255.21333333333328</v>
      </c>
      <c r="M1214" s="752">
        <v>6</v>
      </c>
      <c r="N1214" s="753">
        <v>1531.2799999999997</v>
      </c>
    </row>
    <row r="1215" spans="1:14" ht="14.45" customHeight="1" x14ac:dyDescent="0.2">
      <c r="A1215" s="747" t="s">
        <v>592</v>
      </c>
      <c r="B1215" s="748" t="s">
        <v>593</v>
      </c>
      <c r="C1215" s="749" t="s">
        <v>613</v>
      </c>
      <c r="D1215" s="750" t="s">
        <v>614</v>
      </c>
      <c r="E1215" s="751">
        <v>50113001</v>
      </c>
      <c r="F1215" s="750" t="s">
        <v>628</v>
      </c>
      <c r="G1215" s="749" t="s">
        <v>655</v>
      </c>
      <c r="H1215" s="749">
        <v>848251</v>
      </c>
      <c r="I1215" s="749">
        <v>122632</v>
      </c>
      <c r="J1215" s="749" t="s">
        <v>1502</v>
      </c>
      <c r="K1215" s="749" t="s">
        <v>1503</v>
      </c>
      <c r="L1215" s="752">
        <v>210.46000000000004</v>
      </c>
      <c r="M1215" s="752">
        <v>1</v>
      </c>
      <c r="N1215" s="753">
        <v>210.46000000000004</v>
      </c>
    </row>
    <row r="1216" spans="1:14" ht="14.45" customHeight="1" x14ac:dyDescent="0.2">
      <c r="A1216" s="747" t="s">
        <v>592</v>
      </c>
      <c r="B1216" s="748" t="s">
        <v>593</v>
      </c>
      <c r="C1216" s="749" t="s">
        <v>613</v>
      </c>
      <c r="D1216" s="750" t="s">
        <v>614</v>
      </c>
      <c r="E1216" s="751">
        <v>50113001</v>
      </c>
      <c r="F1216" s="750" t="s">
        <v>628</v>
      </c>
      <c r="G1216" s="749" t="s">
        <v>629</v>
      </c>
      <c r="H1216" s="749">
        <v>149014</v>
      </c>
      <c r="I1216" s="749">
        <v>49014</v>
      </c>
      <c r="J1216" s="749" t="s">
        <v>1504</v>
      </c>
      <c r="K1216" s="749" t="s">
        <v>1505</v>
      </c>
      <c r="L1216" s="752">
        <v>101.492</v>
      </c>
      <c r="M1216" s="752">
        <v>5</v>
      </c>
      <c r="N1216" s="753">
        <v>507.46000000000004</v>
      </c>
    </row>
    <row r="1217" spans="1:14" ht="14.45" customHeight="1" x14ac:dyDescent="0.2">
      <c r="A1217" s="747" t="s">
        <v>592</v>
      </c>
      <c r="B1217" s="748" t="s">
        <v>593</v>
      </c>
      <c r="C1217" s="749" t="s">
        <v>613</v>
      </c>
      <c r="D1217" s="750" t="s">
        <v>614</v>
      </c>
      <c r="E1217" s="751">
        <v>50113001</v>
      </c>
      <c r="F1217" s="750" t="s">
        <v>628</v>
      </c>
      <c r="G1217" s="749" t="s">
        <v>629</v>
      </c>
      <c r="H1217" s="749">
        <v>117162</v>
      </c>
      <c r="I1217" s="749">
        <v>17162</v>
      </c>
      <c r="J1217" s="749" t="s">
        <v>2086</v>
      </c>
      <c r="K1217" s="749" t="s">
        <v>2087</v>
      </c>
      <c r="L1217" s="752">
        <v>126.36333333333334</v>
      </c>
      <c r="M1217" s="752">
        <v>3</v>
      </c>
      <c r="N1217" s="753">
        <v>379.09000000000003</v>
      </c>
    </row>
    <row r="1218" spans="1:14" ht="14.45" customHeight="1" x14ac:dyDescent="0.2">
      <c r="A1218" s="747" t="s">
        <v>592</v>
      </c>
      <c r="B1218" s="748" t="s">
        <v>593</v>
      </c>
      <c r="C1218" s="749" t="s">
        <v>613</v>
      </c>
      <c r="D1218" s="750" t="s">
        <v>614</v>
      </c>
      <c r="E1218" s="751">
        <v>50113001</v>
      </c>
      <c r="F1218" s="750" t="s">
        <v>628</v>
      </c>
      <c r="G1218" s="749" t="s">
        <v>629</v>
      </c>
      <c r="H1218" s="749">
        <v>844145</v>
      </c>
      <c r="I1218" s="749">
        <v>56350</v>
      </c>
      <c r="J1218" s="749" t="s">
        <v>1506</v>
      </c>
      <c r="K1218" s="749" t="s">
        <v>1088</v>
      </c>
      <c r="L1218" s="752">
        <v>34.143999999999991</v>
      </c>
      <c r="M1218" s="752">
        <v>5</v>
      </c>
      <c r="N1218" s="753">
        <v>170.71999999999997</v>
      </c>
    </row>
    <row r="1219" spans="1:14" ht="14.45" customHeight="1" x14ac:dyDescent="0.2">
      <c r="A1219" s="747" t="s">
        <v>592</v>
      </c>
      <c r="B1219" s="748" t="s">
        <v>593</v>
      </c>
      <c r="C1219" s="749" t="s">
        <v>613</v>
      </c>
      <c r="D1219" s="750" t="s">
        <v>614</v>
      </c>
      <c r="E1219" s="751">
        <v>50113001</v>
      </c>
      <c r="F1219" s="750" t="s">
        <v>628</v>
      </c>
      <c r="G1219" s="749" t="s">
        <v>629</v>
      </c>
      <c r="H1219" s="749">
        <v>115518</v>
      </c>
      <c r="I1219" s="749">
        <v>187418</v>
      </c>
      <c r="J1219" s="749" t="s">
        <v>1507</v>
      </c>
      <c r="K1219" s="749" t="s">
        <v>1508</v>
      </c>
      <c r="L1219" s="752">
        <v>70.710000000000008</v>
      </c>
      <c r="M1219" s="752">
        <v>4</v>
      </c>
      <c r="N1219" s="753">
        <v>282.84000000000003</v>
      </c>
    </row>
    <row r="1220" spans="1:14" ht="14.45" customHeight="1" x14ac:dyDescent="0.2">
      <c r="A1220" s="747" t="s">
        <v>592</v>
      </c>
      <c r="B1220" s="748" t="s">
        <v>593</v>
      </c>
      <c r="C1220" s="749" t="s">
        <v>613</v>
      </c>
      <c r="D1220" s="750" t="s">
        <v>614</v>
      </c>
      <c r="E1220" s="751">
        <v>50113001</v>
      </c>
      <c r="F1220" s="750" t="s">
        <v>628</v>
      </c>
      <c r="G1220" s="749" t="s">
        <v>629</v>
      </c>
      <c r="H1220" s="749">
        <v>188900</v>
      </c>
      <c r="I1220" s="749">
        <v>88900</v>
      </c>
      <c r="J1220" s="749" t="s">
        <v>1511</v>
      </c>
      <c r="K1220" s="749" t="s">
        <v>1512</v>
      </c>
      <c r="L1220" s="752">
        <v>83.192857142857136</v>
      </c>
      <c r="M1220" s="752">
        <v>42</v>
      </c>
      <c r="N1220" s="753">
        <v>3494.1</v>
      </c>
    </row>
    <row r="1221" spans="1:14" ht="14.45" customHeight="1" x14ac:dyDescent="0.2">
      <c r="A1221" s="747" t="s">
        <v>592</v>
      </c>
      <c r="B1221" s="748" t="s">
        <v>593</v>
      </c>
      <c r="C1221" s="749" t="s">
        <v>613</v>
      </c>
      <c r="D1221" s="750" t="s">
        <v>614</v>
      </c>
      <c r="E1221" s="751">
        <v>50113001</v>
      </c>
      <c r="F1221" s="750" t="s">
        <v>628</v>
      </c>
      <c r="G1221" s="749" t="s">
        <v>629</v>
      </c>
      <c r="H1221" s="749">
        <v>397057</v>
      </c>
      <c r="I1221" s="749">
        <v>0</v>
      </c>
      <c r="J1221" s="749" t="s">
        <v>1518</v>
      </c>
      <c r="K1221" s="749" t="s">
        <v>594</v>
      </c>
      <c r="L1221" s="752">
        <v>55.12</v>
      </c>
      <c r="M1221" s="752">
        <v>9</v>
      </c>
      <c r="N1221" s="753">
        <v>496.08</v>
      </c>
    </row>
    <row r="1222" spans="1:14" ht="14.45" customHeight="1" x14ac:dyDescent="0.2">
      <c r="A1222" s="747" t="s">
        <v>592</v>
      </c>
      <c r="B1222" s="748" t="s">
        <v>593</v>
      </c>
      <c r="C1222" s="749" t="s">
        <v>613</v>
      </c>
      <c r="D1222" s="750" t="s">
        <v>614</v>
      </c>
      <c r="E1222" s="751">
        <v>50113001</v>
      </c>
      <c r="F1222" s="750" t="s">
        <v>628</v>
      </c>
      <c r="G1222" s="749" t="s">
        <v>629</v>
      </c>
      <c r="H1222" s="749">
        <v>225261</v>
      </c>
      <c r="I1222" s="749">
        <v>225261</v>
      </c>
      <c r="J1222" s="749" t="s">
        <v>1519</v>
      </c>
      <c r="K1222" s="749" t="s">
        <v>1520</v>
      </c>
      <c r="L1222" s="752">
        <v>57.909411764705887</v>
      </c>
      <c r="M1222" s="752">
        <v>34</v>
      </c>
      <c r="N1222" s="753">
        <v>1968.92</v>
      </c>
    </row>
    <row r="1223" spans="1:14" ht="14.45" customHeight="1" x14ac:dyDescent="0.2">
      <c r="A1223" s="747" t="s">
        <v>592</v>
      </c>
      <c r="B1223" s="748" t="s">
        <v>593</v>
      </c>
      <c r="C1223" s="749" t="s">
        <v>613</v>
      </c>
      <c r="D1223" s="750" t="s">
        <v>614</v>
      </c>
      <c r="E1223" s="751">
        <v>50113001</v>
      </c>
      <c r="F1223" s="750" t="s">
        <v>628</v>
      </c>
      <c r="G1223" s="749" t="s">
        <v>655</v>
      </c>
      <c r="H1223" s="749">
        <v>180087</v>
      </c>
      <c r="I1223" s="749">
        <v>180087</v>
      </c>
      <c r="J1223" s="749" t="s">
        <v>1523</v>
      </c>
      <c r="K1223" s="749" t="s">
        <v>1522</v>
      </c>
      <c r="L1223" s="752">
        <v>587.15000000000009</v>
      </c>
      <c r="M1223" s="752">
        <v>2</v>
      </c>
      <c r="N1223" s="753">
        <v>1174.3000000000002</v>
      </c>
    </row>
    <row r="1224" spans="1:14" ht="14.45" customHeight="1" x14ac:dyDescent="0.2">
      <c r="A1224" s="747" t="s">
        <v>592</v>
      </c>
      <c r="B1224" s="748" t="s">
        <v>593</v>
      </c>
      <c r="C1224" s="749" t="s">
        <v>613</v>
      </c>
      <c r="D1224" s="750" t="s">
        <v>614</v>
      </c>
      <c r="E1224" s="751">
        <v>50113001</v>
      </c>
      <c r="F1224" s="750" t="s">
        <v>628</v>
      </c>
      <c r="G1224" s="749" t="s">
        <v>629</v>
      </c>
      <c r="H1224" s="749">
        <v>100610</v>
      </c>
      <c r="I1224" s="749">
        <v>610</v>
      </c>
      <c r="J1224" s="749" t="s">
        <v>1526</v>
      </c>
      <c r="K1224" s="749" t="s">
        <v>1527</v>
      </c>
      <c r="L1224" s="752">
        <v>72.488888888888894</v>
      </c>
      <c r="M1224" s="752">
        <v>9</v>
      </c>
      <c r="N1224" s="753">
        <v>652.40000000000009</v>
      </c>
    </row>
    <row r="1225" spans="1:14" ht="14.45" customHeight="1" x14ac:dyDescent="0.2">
      <c r="A1225" s="747" t="s">
        <v>592</v>
      </c>
      <c r="B1225" s="748" t="s">
        <v>593</v>
      </c>
      <c r="C1225" s="749" t="s">
        <v>613</v>
      </c>
      <c r="D1225" s="750" t="s">
        <v>614</v>
      </c>
      <c r="E1225" s="751">
        <v>50113001</v>
      </c>
      <c r="F1225" s="750" t="s">
        <v>628</v>
      </c>
      <c r="G1225" s="749" t="s">
        <v>629</v>
      </c>
      <c r="H1225" s="749">
        <v>100612</v>
      </c>
      <c r="I1225" s="749">
        <v>612</v>
      </c>
      <c r="J1225" s="749" t="s">
        <v>1528</v>
      </c>
      <c r="K1225" s="749" t="s">
        <v>725</v>
      </c>
      <c r="L1225" s="752">
        <v>67.659999999999982</v>
      </c>
      <c r="M1225" s="752">
        <v>1</v>
      </c>
      <c r="N1225" s="753">
        <v>67.659999999999982</v>
      </c>
    </row>
    <row r="1226" spans="1:14" ht="14.45" customHeight="1" x14ac:dyDescent="0.2">
      <c r="A1226" s="747" t="s">
        <v>592</v>
      </c>
      <c r="B1226" s="748" t="s">
        <v>593</v>
      </c>
      <c r="C1226" s="749" t="s">
        <v>613</v>
      </c>
      <c r="D1226" s="750" t="s">
        <v>614</v>
      </c>
      <c r="E1226" s="751">
        <v>50113001</v>
      </c>
      <c r="F1226" s="750" t="s">
        <v>628</v>
      </c>
      <c r="G1226" s="749" t="s">
        <v>629</v>
      </c>
      <c r="H1226" s="749">
        <v>395294</v>
      </c>
      <c r="I1226" s="749">
        <v>180306</v>
      </c>
      <c r="J1226" s="749" t="s">
        <v>1531</v>
      </c>
      <c r="K1226" s="749" t="s">
        <v>1532</v>
      </c>
      <c r="L1226" s="752">
        <v>176.90653846153845</v>
      </c>
      <c r="M1226" s="752">
        <v>26</v>
      </c>
      <c r="N1226" s="753">
        <v>4599.57</v>
      </c>
    </row>
    <row r="1227" spans="1:14" ht="14.45" customHeight="1" x14ac:dyDescent="0.2">
      <c r="A1227" s="747" t="s">
        <v>592</v>
      </c>
      <c r="B1227" s="748" t="s">
        <v>593</v>
      </c>
      <c r="C1227" s="749" t="s">
        <v>613</v>
      </c>
      <c r="D1227" s="750" t="s">
        <v>614</v>
      </c>
      <c r="E1227" s="751">
        <v>50113001</v>
      </c>
      <c r="F1227" s="750" t="s">
        <v>628</v>
      </c>
      <c r="G1227" s="749" t="s">
        <v>594</v>
      </c>
      <c r="H1227" s="749">
        <v>159304</v>
      </c>
      <c r="I1227" s="749">
        <v>159304</v>
      </c>
      <c r="J1227" s="749" t="s">
        <v>2088</v>
      </c>
      <c r="K1227" s="749" t="s">
        <v>2089</v>
      </c>
      <c r="L1227" s="752">
        <v>124.1</v>
      </c>
      <c r="M1227" s="752">
        <v>2</v>
      </c>
      <c r="N1227" s="753">
        <v>248.2</v>
      </c>
    </row>
    <row r="1228" spans="1:14" ht="14.45" customHeight="1" x14ac:dyDescent="0.2">
      <c r="A1228" s="747" t="s">
        <v>592</v>
      </c>
      <c r="B1228" s="748" t="s">
        <v>593</v>
      </c>
      <c r="C1228" s="749" t="s">
        <v>613</v>
      </c>
      <c r="D1228" s="750" t="s">
        <v>614</v>
      </c>
      <c r="E1228" s="751">
        <v>50113001</v>
      </c>
      <c r="F1228" s="750" t="s">
        <v>628</v>
      </c>
      <c r="G1228" s="749" t="s">
        <v>629</v>
      </c>
      <c r="H1228" s="749">
        <v>114711</v>
      </c>
      <c r="I1228" s="749">
        <v>14711</v>
      </c>
      <c r="J1228" s="749" t="s">
        <v>2090</v>
      </c>
      <c r="K1228" s="749" t="s">
        <v>2091</v>
      </c>
      <c r="L1228" s="752">
        <v>54.359999999999978</v>
      </c>
      <c r="M1228" s="752">
        <v>1</v>
      </c>
      <c r="N1228" s="753">
        <v>54.359999999999978</v>
      </c>
    </row>
    <row r="1229" spans="1:14" ht="14.45" customHeight="1" x14ac:dyDescent="0.2">
      <c r="A1229" s="747" t="s">
        <v>592</v>
      </c>
      <c r="B1229" s="748" t="s">
        <v>593</v>
      </c>
      <c r="C1229" s="749" t="s">
        <v>613</v>
      </c>
      <c r="D1229" s="750" t="s">
        <v>614</v>
      </c>
      <c r="E1229" s="751">
        <v>50113001</v>
      </c>
      <c r="F1229" s="750" t="s">
        <v>628</v>
      </c>
      <c r="G1229" s="749" t="s">
        <v>629</v>
      </c>
      <c r="H1229" s="749">
        <v>158198</v>
      </c>
      <c r="I1229" s="749">
        <v>158198</v>
      </c>
      <c r="J1229" s="749" t="s">
        <v>1533</v>
      </c>
      <c r="K1229" s="749" t="s">
        <v>1505</v>
      </c>
      <c r="L1229" s="752">
        <v>196.90999999999997</v>
      </c>
      <c r="M1229" s="752">
        <v>1</v>
      </c>
      <c r="N1229" s="753">
        <v>196.90999999999997</v>
      </c>
    </row>
    <row r="1230" spans="1:14" ht="14.45" customHeight="1" x14ac:dyDescent="0.2">
      <c r="A1230" s="747" t="s">
        <v>592</v>
      </c>
      <c r="B1230" s="748" t="s">
        <v>593</v>
      </c>
      <c r="C1230" s="749" t="s">
        <v>613</v>
      </c>
      <c r="D1230" s="750" t="s">
        <v>614</v>
      </c>
      <c r="E1230" s="751">
        <v>50113001</v>
      </c>
      <c r="F1230" s="750" t="s">
        <v>628</v>
      </c>
      <c r="G1230" s="749" t="s">
        <v>655</v>
      </c>
      <c r="H1230" s="749">
        <v>189664</v>
      </c>
      <c r="I1230" s="749">
        <v>189664</v>
      </c>
      <c r="J1230" s="749" t="s">
        <v>1535</v>
      </c>
      <c r="K1230" s="749" t="s">
        <v>2092</v>
      </c>
      <c r="L1230" s="752">
        <v>257.51000000000005</v>
      </c>
      <c r="M1230" s="752">
        <v>1</v>
      </c>
      <c r="N1230" s="753">
        <v>257.51000000000005</v>
      </c>
    </row>
    <row r="1231" spans="1:14" ht="14.45" customHeight="1" x14ac:dyDescent="0.2">
      <c r="A1231" s="747" t="s">
        <v>592</v>
      </c>
      <c r="B1231" s="748" t="s">
        <v>593</v>
      </c>
      <c r="C1231" s="749" t="s">
        <v>613</v>
      </c>
      <c r="D1231" s="750" t="s">
        <v>614</v>
      </c>
      <c r="E1231" s="751">
        <v>50113001</v>
      </c>
      <c r="F1231" s="750" t="s">
        <v>628</v>
      </c>
      <c r="G1231" s="749" t="s">
        <v>629</v>
      </c>
      <c r="H1231" s="749">
        <v>214615</v>
      </c>
      <c r="I1231" s="749">
        <v>214615</v>
      </c>
      <c r="J1231" s="749" t="s">
        <v>2093</v>
      </c>
      <c r="K1231" s="749" t="s">
        <v>2094</v>
      </c>
      <c r="L1231" s="752">
        <v>129.02000000000007</v>
      </c>
      <c r="M1231" s="752">
        <v>3</v>
      </c>
      <c r="N1231" s="753">
        <v>387.06000000000017</v>
      </c>
    </row>
    <row r="1232" spans="1:14" ht="14.45" customHeight="1" x14ac:dyDescent="0.2">
      <c r="A1232" s="747" t="s">
        <v>592</v>
      </c>
      <c r="B1232" s="748" t="s">
        <v>593</v>
      </c>
      <c r="C1232" s="749" t="s">
        <v>613</v>
      </c>
      <c r="D1232" s="750" t="s">
        <v>614</v>
      </c>
      <c r="E1232" s="751">
        <v>50113001</v>
      </c>
      <c r="F1232" s="750" t="s">
        <v>628</v>
      </c>
      <c r="G1232" s="749" t="s">
        <v>629</v>
      </c>
      <c r="H1232" s="749">
        <v>131385</v>
      </c>
      <c r="I1232" s="749">
        <v>31385</v>
      </c>
      <c r="J1232" s="749" t="s">
        <v>1539</v>
      </c>
      <c r="K1232" s="749" t="s">
        <v>1541</v>
      </c>
      <c r="L1232" s="752">
        <v>39.189999999999991</v>
      </c>
      <c r="M1232" s="752">
        <v>1</v>
      </c>
      <c r="N1232" s="753">
        <v>39.189999999999991</v>
      </c>
    </row>
    <row r="1233" spans="1:14" ht="14.45" customHeight="1" x14ac:dyDescent="0.2">
      <c r="A1233" s="747" t="s">
        <v>592</v>
      </c>
      <c r="B1233" s="748" t="s">
        <v>593</v>
      </c>
      <c r="C1233" s="749" t="s">
        <v>613</v>
      </c>
      <c r="D1233" s="750" t="s">
        <v>614</v>
      </c>
      <c r="E1233" s="751">
        <v>50113001</v>
      </c>
      <c r="F1233" s="750" t="s">
        <v>628</v>
      </c>
      <c r="G1233" s="749" t="s">
        <v>629</v>
      </c>
      <c r="H1233" s="749">
        <v>188415</v>
      </c>
      <c r="I1233" s="749">
        <v>188415</v>
      </c>
      <c r="J1233" s="749" t="s">
        <v>1544</v>
      </c>
      <c r="K1233" s="749" t="s">
        <v>1545</v>
      </c>
      <c r="L1233" s="752">
        <v>511.5</v>
      </c>
      <c r="M1233" s="752">
        <v>2</v>
      </c>
      <c r="N1233" s="753">
        <v>1023</v>
      </c>
    </row>
    <row r="1234" spans="1:14" ht="14.45" customHeight="1" x14ac:dyDescent="0.2">
      <c r="A1234" s="747" t="s">
        <v>592</v>
      </c>
      <c r="B1234" s="748" t="s">
        <v>593</v>
      </c>
      <c r="C1234" s="749" t="s">
        <v>613</v>
      </c>
      <c r="D1234" s="750" t="s">
        <v>614</v>
      </c>
      <c r="E1234" s="751">
        <v>50113001</v>
      </c>
      <c r="F1234" s="750" t="s">
        <v>628</v>
      </c>
      <c r="G1234" s="749" t="s">
        <v>629</v>
      </c>
      <c r="H1234" s="749">
        <v>188428</v>
      </c>
      <c r="I1234" s="749">
        <v>188428</v>
      </c>
      <c r="J1234" s="749" t="s">
        <v>1544</v>
      </c>
      <c r="K1234" s="749" t="s">
        <v>2095</v>
      </c>
      <c r="L1234" s="752">
        <v>1850.82</v>
      </c>
      <c r="M1234" s="752">
        <v>1</v>
      </c>
      <c r="N1234" s="753">
        <v>1850.82</v>
      </c>
    </row>
    <row r="1235" spans="1:14" ht="14.45" customHeight="1" x14ac:dyDescent="0.2">
      <c r="A1235" s="747" t="s">
        <v>592</v>
      </c>
      <c r="B1235" s="748" t="s">
        <v>593</v>
      </c>
      <c r="C1235" s="749" t="s">
        <v>613</v>
      </c>
      <c r="D1235" s="750" t="s">
        <v>614</v>
      </c>
      <c r="E1235" s="751">
        <v>50113001</v>
      </c>
      <c r="F1235" s="750" t="s">
        <v>628</v>
      </c>
      <c r="G1235" s="749" t="s">
        <v>629</v>
      </c>
      <c r="H1235" s="749">
        <v>184367</v>
      </c>
      <c r="I1235" s="749">
        <v>84367</v>
      </c>
      <c r="J1235" s="749" t="s">
        <v>1552</v>
      </c>
      <c r="K1235" s="749" t="s">
        <v>1553</v>
      </c>
      <c r="L1235" s="752">
        <v>1187.9899999999998</v>
      </c>
      <c r="M1235" s="752">
        <v>1</v>
      </c>
      <c r="N1235" s="753">
        <v>1187.9899999999998</v>
      </c>
    </row>
    <row r="1236" spans="1:14" ht="14.45" customHeight="1" x14ac:dyDescent="0.2">
      <c r="A1236" s="747" t="s">
        <v>592</v>
      </c>
      <c r="B1236" s="748" t="s">
        <v>593</v>
      </c>
      <c r="C1236" s="749" t="s">
        <v>613</v>
      </c>
      <c r="D1236" s="750" t="s">
        <v>614</v>
      </c>
      <c r="E1236" s="751">
        <v>50113001</v>
      </c>
      <c r="F1236" s="750" t="s">
        <v>628</v>
      </c>
      <c r="G1236" s="749" t="s">
        <v>629</v>
      </c>
      <c r="H1236" s="749">
        <v>155391</v>
      </c>
      <c r="I1236" s="749">
        <v>55391</v>
      </c>
      <c r="J1236" s="749" t="s">
        <v>1552</v>
      </c>
      <c r="K1236" s="749" t="s">
        <v>2096</v>
      </c>
      <c r="L1236" s="752">
        <v>591.88000000000011</v>
      </c>
      <c r="M1236" s="752">
        <v>1</v>
      </c>
      <c r="N1236" s="753">
        <v>591.88000000000011</v>
      </c>
    </row>
    <row r="1237" spans="1:14" ht="14.45" customHeight="1" x14ac:dyDescent="0.2">
      <c r="A1237" s="747" t="s">
        <v>592</v>
      </c>
      <c r="B1237" s="748" t="s">
        <v>593</v>
      </c>
      <c r="C1237" s="749" t="s">
        <v>613</v>
      </c>
      <c r="D1237" s="750" t="s">
        <v>614</v>
      </c>
      <c r="E1237" s="751">
        <v>50113001</v>
      </c>
      <c r="F1237" s="750" t="s">
        <v>628</v>
      </c>
      <c r="G1237" s="749" t="s">
        <v>629</v>
      </c>
      <c r="H1237" s="749">
        <v>148578</v>
      </c>
      <c r="I1237" s="749">
        <v>48578</v>
      </c>
      <c r="J1237" s="749" t="s">
        <v>1554</v>
      </c>
      <c r="K1237" s="749" t="s">
        <v>1556</v>
      </c>
      <c r="L1237" s="752">
        <v>54.92</v>
      </c>
      <c r="M1237" s="752">
        <v>5</v>
      </c>
      <c r="N1237" s="753">
        <v>274.60000000000002</v>
      </c>
    </row>
    <row r="1238" spans="1:14" ht="14.45" customHeight="1" x14ac:dyDescent="0.2">
      <c r="A1238" s="747" t="s">
        <v>592</v>
      </c>
      <c r="B1238" s="748" t="s">
        <v>593</v>
      </c>
      <c r="C1238" s="749" t="s">
        <v>613</v>
      </c>
      <c r="D1238" s="750" t="s">
        <v>614</v>
      </c>
      <c r="E1238" s="751">
        <v>50113001</v>
      </c>
      <c r="F1238" s="750" t="s">
        <v>628</v>
      </c>
      <c r="G1238" s="749" t="s">
        <v>629</v>
      </c>
      <c r="H1238" s="749">
        <v>848632</v>
      </c>
      <c r="I1238" s="749">
        <v>125315</v>
      </c>
      <c r="J1238" s="749" t="s">
        <v>1554</v>
      </c>
      <c r="K1238" s="749" t="s">
        <v>1555</v>
      </c>
      <c r="L1238" s="752">
        <v>58.149999999999991</v>
      </c>
      <c r="M1238" s="752">
        <v>9</v>
      </c>
      <c r="N1238" s="753">
        <v>523.34999999999991</v>
      </c>
    </row>
    <row r="1239" spans="1:14" ht="14.45" customHeight="1" x14ac:dyDescent="0.2">
      <c r="A1239" s="747" t="s">
        <v>592</v>
      </c>
      <c r="B1239" s="748" t="s">
        <v>593</v>
      </c>
      <c r="C1239" s="749" t="s">
        <v>613</v>
      </c>
      <c r="D1239" s="750" t="s">
        <v>614</v>
      </c>
      <c r="E1239" s="751">
        <v>50113001</v>
      </c>
      <c r="F1239" s="750" t="s">
        <v>628</v>
      </c>
      <c r="G1239" s="749" t="s">
        <v>629</v>
      </c>
      <c r="H1239" s="749">
        <v>160164</v>
      </c>
      <c r="I1239" s="749">
        <v>60164</v>
      </c>
      <c r="J1239" s="749" t="s">
        <v>2097</v>
      </c>
      <c r="K1239" s="749" t="s">
        <v>2098</v>
      </c>
      <c r="L1239" s="752">
        <v>138.66999999999999</v>
      </c>
      <c r="M1239" s="752">
        <v>1</v>
      </c>
      <c r="N1239" s="753">
        <v>138.66999999999999</v>
      </c>
    </row>
    <row r="1240" spans="1:14" ht="14.45" customHeight="1" x14ac:dyDescent="0.2">
      <c r="A1240" s="747" t="s">
        <v>592</v>
      </c>
      <c r="B1240" s="748" t="s">
        <v>593</v>
      </c>
      <c r="C1240" s="749" t="s">
        <v>613</v>
      </c>
      <c r="D1240" s="750" t="s">
        <v>614</v>
      </c>
      <c r="E1240" s="751">
        <v>50113001</v>
      </c>
      <c r="F1240" s="750" t="s">
        <v>628</v>
      </c>
      <c r="G1240" s="749" t="s">
        <v>629</v>
      </c>
      <c r="H1240" s="749">
        <v>225171</v>
      </c>
      <c r="I1240" s="749">
        <v>225171</v>
      </c>
      <c r="J1240" s="749" t="s">
        <v>2099</v>
      </c>
      <c r="K1240" s="749" t="s">
        <v>2100</v>
      </c>
      <c r="L1240" s="752">
        <v>64.789999999999992</v>
      </c>
      <c r="M1240" s="752">
        <v>1</v>
      </c>
      <c r="N1240" s="753">
        <v>64.789999999999992</v>
      </c>
    </row>
    <row r="1241" spans="1:14" ht="14.45" customHeight="1" x14ac:dyDescent="0.2">
      <c r="A1241" s="747" t="s">
        <v>592</v>
      </c>
      <c r="B1241" s="748" t="s">
        <v>593</v>
      </c>
      <c r="C1241" s="749" t="s">
        <v>613</v>
      </c>
      <c r="D1241" s="750" t="s">
        <v>614</v>
      </c>
      <c r="E1241" s="751">
        <v>50113001</v>
      </c>
      <c r="F1241" s="750" t="s">
        <v>628</v>
      </c>
      <c r="G1241" s="749" t="s">
        <v>594</v>
      </c>
      <c r="H1241" s="749">
        <v>206512</v>
      </c>
      <c r="I1241" s="749">
        <v>206512</v>
      </c>
      <c r="J1241" s="749" t="s">
        <v>2101</v>
      </c>
      <c r="K1241" s="749" t="s">
        <v>1261</v>
      </c>
      <c r="L1241" s="752">
        <v>155.88</v>
      </c>
      <c r="M1241" s="752">
        <v>1</v>
      </c>
      <c r="N1241" s="753">
        <v>155.88</v>
      </c>
    </row>
    <row r="1242" spans="1:14" ht="14.45" customHeight="1" x14ac:dyDescent="0.2">
      <c r="A1242" s="747" t="s">
        <v>592</v>
      </c>
      <c r="B1242" s="748" t="s">
        <v>593</v>
      </c>
      <c r="C1242" s="749" t="s">
        <v>613</v>
      </c>
      <c r="D1242" s="750" t="s">
        <v>614</v>
      </c>
      <c r="E1242" s="751">
        <v>50113001</v>
      </c>
      <c r="F1242" s="750" t="s">
        <v>628</v>
      </c>
      <c r="G1242" s="749" t="s">
        <v>655</v>
      </c>
      <c r="H1242" s="749">
        <v>187788</v>
      </c>
      <c r="I1242" s="749">
        <v>187788</v>
      </c>
      <c r="J1242" s="749" t="s">
        <v>2102</v>
      </c>
      <c r="K1242" s="749" t="s">
        <v>1261</v>
      </c>
      <c r="L1242" s="752">
        <v>56.69</v>
      </c>
      <c r="M1242" s="752">
        <v>1</v>
      </c>
      <c r="N1242" s="753">
        <v>56.69</v>
      </c>
    </row>
    <row r="1243" spans="1:14" ht="14.45" customHeight="1" x14ac:dyDescent="0.2">
      <c r="A1243" s="747" t="s">
        <v>592</v>
      </c>
      <c r="B1243" s="748" t="s">
        <v>593</v>
      </c>
      <c r="C1243" s="749" t="s">
        <v>613</v>
      </c>
      <c r="D1243" s="750" t="s">
        <v>614</v>
      </c>
      <c r="E1243" s="751">
        <v>50113001</v>
      </c>
      <c r="F1243" s="750" t="s">
        <v>628</v>
      </c>
      <c r="G1243" s="749" t="s">
        <v>629</v>
      </c>
      <c r="H1243" s="749">
        <v>191836</v>
      </c>
      <c r="I1243" s="749">
        <v>91836</v>
      </c>
      <c r="J1243" s="749" t="s">
        <v>1559</v>
      </c>
      <c r="K1243" s="749" t="s">
        <v>1561</v>
      </c>
      <c r="L1243" s="752">
        <v>44.572812499999998</v>
      </c>
      <c r="M1243" s="752">
        <v>32</v>
      </c>
      <c r="N1243" s="753">
        <v>1426.33</v>
      </c>
    </row>
    <row r="1244" spans="1:14" ht="14.45" customHeight="1" x14ac:dyDescent="0.2">
      <c r="A1244" s="747" t="s">
        <v>592</v>
      </c>
      <c r="B1244" s="748" t="s">
        <v>593</v>
      </c>
      <c r="C1244" s="749" t="s">
        <v>613</v>
      </c>
      <c r="D1244" s="750" t="s">
        <v>614</v>
      </c>
      <c r="E1244" s="751">
        <v>50113001</v>
      </c>
      <c r="F1244" s="750" t="s">
        <v>628</v>
      </c>
      <c r="G1244" s="749" t="s">
        <v>629</v>
      </c>
      <c r="H1244" s="749">
        <v>109844</v>
      </c>
      <c r="I1244" s="749">
        <v>9844</v>
      </c>
      <c r="J1244" s="749" t="s">
        <v>1559</v>
      </c>
      <c r="K1244" s="749" t="s">
        <v>1560</v>
      </c>
      <c r="L1244" s="752">
        <v>73.039999999999992</v>
      </c>
      <c r="M1244" s="752">
        <v>2</v>
      </c>
      <c r="N1244" s="753">
        <v>146.07999999999998</v>
      </c>
    </row>
    <row r="1245" spans="1:14" ht="14.45" customHeight="1" x14ac:dyDescent="0.2">
      <c r="A1245" s="747" t="s">
        <v>592</v>
      </c>
      <c r="B1245" s="748" t="s">
        <v>593</v>
      </c>
      <c r="C1245" s="749" t="s">
        <v>613</v>
      </c>
      <c r="D1245" s="750" t="s">
        <v>614</v>
      </c>
      <c r="E1245" s="751">
        <v>50113001</v>
      </c>
      <c r="F1245" s="750" t="s">
        <v>628</v>
      </c>
      <c r="G1245" s="749" t="s">
        <v>629</v>
      </c>
      <c r="H1245" s="749">
        <v>109847</v>
      </c>
      <c r="I1245" s="749">
        <v>9847</v>
      </c>
      <c r="J1245" s="749" t="s">
        <v>1559</v>
      </c>
      <c r="K1245" s="749" t="s">
        <v>1562</v>
      </c>
      <c r="L1245" s="752">
        <v>41.06</v>
      </c>
      <c r="M1245" s="752">
        <v>3</v>
      </c>
      <c r="N1245" s="753">
        <v>123.18</v>
      </c>
    </row>
    <row r="1246" spans="1:14" ht="14.45" customHeight="1" x14ac:dyDescent="0.2">
      <c r="A1246" s="747" t="s">
        <v>592</v>
      </c>
      <c r="B1246" s="748" t="s">
        <v>593</v>
      </c>
      <c r="C1246" s="749" t="s">
        <v>613</v>
      </c>
      <c r="D1246" s="750" t="s">
        <v>614</v>
      </c>
      <c r="E1246" s="751">
        <v>50113001</v>
      </c>
      <c r="F1246" s="750" t="s">
        <v>628</v>
      </c>
      <c r="G1246" s="749" t="s">
        <v>629</v>
      </c>
      <c r="H1246" s="749">
        <v>168447</v>
      </c>
      <c r="I1246" s="749">
        <v>168447</v>
      </c>
      <c r="J1246" s="749" t="s">
        <v>1563</v>
      </c>
      <c r="K1246" s="749" t="s">
        <v>825</v>
      </c>
      <c r="L1246" s="752">
        <v>748.35</v>
      </c>
      <c r="M1246" s="752">
        <v>1</v>
      </c>
      <c r="N1246" s="753">
        <v>748.35</v>
      </c>
    </row>
    <row r="1247" spans="1:14" ht="14.45" customHeight="1" x14ac:dyDescent="0.2">
      <c r="A1247" s="747" t="s">
        <v>592</v>
      </c>
      <c r="B1247" s="748" t="s">
        <v>593</v>
      </c>
      <c r="C1247" s="749" t="s">
        <v>613</v>
      </c>
      <c r="D1247" s="750" t="s">
        <v>614</v>
      </c>
      <c r="E1247" s="751">
        <v>50113001</v>
      </c>
      <c r="F1247" s="750" t="s">
        <v>628</v>
      </c>
      <c r="G1247" s="749" t="s">
        <v>629</v>
      </c>
      <c r="H1247" s="749">
        <v>132090</v>
      </c>
      <c r="I1247" s="749">
        <v>32090</v>
      </c>
      <c r="J1247" s="749" t="s">
        <v>1566</v>
      </c>
      <c r="K1247" s="749" t="s">
        <v>1567</v>
      </c>
      <c r="L1247" s="752">
        <v>27.388735622757842</v>
      </c>
      <c r="M1247" s="752">
        <v>19</v>
      </c>
      <c r="N1247" s="753">
        <v>520.38597683239902</v>
      </c>
    </row>
    <row r="1248" spans="1:14" ht="14.45" customHeight="1" x14ac:dyDescent="0.2">
      <c r="A1248" s="747" t="s">
        <v>592</v>
      </c>
      <c r="B1248" s="748" t="s">
        <v>593</v>
      </c>
      <c r="C1248" s="749" t="s">
        <v>613</v>
      </c>
      <c r="D1248" s="750" t="s">
        <v>614</v>
      </c>
      <c r="E1248" s="751">
        <v>50113001</v>
      </c>
      <c r="F1248" s="750" t="s">
        <v>628</v>
      </c>
      <c r="G1248" s="749" t="s">
        <v>629</v>
      </c>
      <c r="H1248" s="749">
        <v>132083</v>
      </c>
      <c r="I1248" s="749">
        <v>32083</v>
      </c>
      <c r="J1248" s="749" t="s">
        <v>2103</v>
      </c>
      <c r="K1248" s="749" t="s">
        <v>1575</v>
      </c>
      <c r="L1248" s="752">
        <v>23.018000000000001</v>
      </c>
      <c r="M1248" s="752">
        <v>5</v>
      </c>
      <c r="N1248" s="753">
        <v>115.09</v>
      </c>
    </row>
    <row r="1249" spans="1:14" ht="14.45" customHeight="1" x14ac:dyDescent="0.2">
      <c r="A1249" s="747" t="s">
        <v>592</v>
      </c>
      <c r="B1249" s="748" t="s">
        <v>593</v>
      </c>
      <c r="C1249" s="749" t="s">
        <v>613</v>
      </c>
      <c r="D1249" s="750" t="s">
        <v>614</v>
      </c>
      <c r="E1249" s="751">
        <v>50113001</v>
      </c>
      <c r="F1249" s="750" t="s">
        <v>628</v>
      </c>
      <c r="G1249" s="749" t="s">
        <v>629</v>
      </c>
      <c r="H1249" s="749">
        <v>230435</v>
      </c>
      <c r="I1249" s="749">
        <v>230435</v>
      </c>
      <c r="J1249" s="749" t="s">
        <v>2104</v>
      </c>
      <c r="K1249" s="749" t="s">
        <v>2105</v>
      </c>
      <c r="L1249" s="752">
        <v>84.84999999999998</v>
      </c>
      <c r="M1249" s="752">
        <v>1</v>
      </c>
      <c r="N1249" s="753">
        <v>84.84999999999998</v>
      </c>
    </row>
    <row r="1250" spans="1:14" ht="14.45" customHeight="1" x14ac:dyDescent="0.2">
      <c r="A1250" s="747" t="s">
        <v>592</v>
      </c>
      <c r="B1250" s="748" t="s">
        <v>593</v>
      </c>
      <c r="C1250" s="749" t="s">
        <v>613</v>
      </c>
      <c r="D1250" s="750" t="s">
        <v>614</v>
      </c>
      <c r="E1250" s="751">
        <v>50113001</v>
      </c>
      <c r="F1250" s="750" t="s">
        <v>628</v>
      </c>
      <c r="G1250" s="749" t="s">
        <v>629</v>
      </c>
      <c r="H1250" s="749">
        <v>159672</v>
      </c>
      <c r="I1250" s="749">
        <v>59672</v>
      </c>
      <c r="J1250" s="749" t="s">
        <v>1568</v>
      </c>
      <c r="K1250" s="749" t="s">
        <v>1571</v>
      </c>
      <c r="L1250" s="752">
        <v>47.012222222222221</v>
      </c>
      <c r="M1250" s="752">
        <v>9</v>
      </c>
      <c r="N1250" s="753">
        <v>423.11</v>
      </c>
    </row>
    <row r="1251" spans="1:14" ht="14.45" customHeight="1" x14ac:dyDescent="0.2">
      <c r="A1251" s="747" t="s">
        <v>592</v>
      </c>
      <c r="B1251" s="748" t="s">
        <v>593</v>
      </c>
      <c r="C1251" s="749" t="s">
        <v>613</v>
      </c>
      <c r="D1251" s="750" t="s">
        <v>614</v>
      </c>
      <c r="E1251" s="751">
        <v>50113001</v>
      </c>
      <c r="F1251" s="750" t="s">
        <v>628</v>
      </c>
      <c r="G1251" s="749" t="s">
        <v>629</v>
      </c>
      <c r="H1251" s="749">
        <v>201135</v>
      </c>
      <c r="I1251" s="749">
        <v>201135</v>
      </c>
      <c r="J1251" s="749" t="s">
        <v>1572</v>
      </c>
      <c r="K1251" s="749" t="s">
        <v>2106</v>
      </c>
      <c r="L1251" s="752">
        <v>71.23</v>
      </c>
      <c r="M1251" s="752">
        <v>6</v>
      </c>
      <c r="N1251" s="753">
        <v>427.38</v>
      </c>
    </row>
    <row r="1252" spans="1:14" ht="14.45" customHeight="1" x14ac:dyDescent="0.2">
      <c r="A1252" s="747" t="s">
        <v>592</v>
      </c>
      <c r="B1252" s="748" t="s">
        <v>593</v>
      </c>
      <c r="C1252" s="749" t="s">
        <v>613</v>
      </c>
      <c r="D1252" s="750" t="s">
        <v>614</v>
      </c>
      <c r="E1252" s="751">
        <v>50113001</v>
      </c>
      <c r="F1252" s="750" t="s">
        <v>628</v>
      </c>
      <c r="G1252" s="749" t="s">
        <v>629</v>
      </c>
      <c r="H1252" s="749">
        <v>201131</v>
      </c>
      <c r="I1252" s="749">
        <v>201131</v>
      </c>
      <c r="J1252" s="749" t="s">
        <v>1574</v>
      </c>
      <c r="K1252" s="749" t="s">
        <v>1575</v>
      </c>
      <c r="L1252" s="752">
        <v>23.339999999999996</v>
      </c>
      <c r="M1252" s="752">
        <v>5</v>
      </c>
      <c r="N1252" s="753">
        <v>116.69999999999999</v>
      </c>
    </row>
    <row r="1253" spans="1:14" ht="14.45" customHeight="1" x14ac:dyDescent="0.2">
      <c r="A1253" s="747" t="s">
        <v>592</v>
      </c>
      <c r="B1253" s="748" t="s">
        <v>593</v>
      </c>
      <c r="C1253" s="749" t="s">
        <v>613</v>
      </c>
      <c r="D1253" s="750" t="s">
        <v>614</v>
      </c>
      <c r="E1253" s="751">
        <v>50113001</v>
      </c>
      <c r="F1253" s="750" t="s">
        <v>628</v>
      </c>
      <c r="G1253" s="749" t="s">
        <v>629</v>
      </c>
      <c r="H1253" s="749">
        <v>216865</v>
      </c>
      <c r="I1253" s="749">
        <v>216865</v>
      </c>
      <c r="J1253" s="749" t="s">
        <v>1578</v>
      </c>
      <c r="K1253" s="749" t="s">
        <v>1579</v>
      </c>
      <c r="L1253" s="752">
        <v>69.526666666666657</v>
      </c>
      <c r="M1253" s="752">
        <v>3</v>
      </c>
      <c r="N1253" s="753">
        <v>208.57999999999998</v>
      </c>
    </row>
    <row r="1254" spans="1:14" ht="14.45" customHeight="1" x14ac:dyDescent="0.2">
      <c r="A1254" s="747" t="s">
        <v>592</v>
      </c>
      <c r="B1254" s="748" t="s">
        <v>593</v>
      </c>
      <c r="C1254" s="749" t="s">
        <v>613</v>
      </c>
      <c r="D1254" s="750" t="s">
        <v>614</v>
      </c>
      <c r="E1254" s="751">
        <v>50113001</v>
      </c>
      <c r="F1254" s="750" t="s">
        <v>628</v>
      </c>
      <c r="G1254" s="749" t="s">
        <v>655</v>
      </c>
      <c r="H1254" s="749">
        <v>142755</v>
      </c>
      <c r="I1254" s="749">
        <v>42755</v>
      </c>
      <c r="J1254" s="749" t="s">
        <v>1582</v>
      </c>
      <c r="K1254" s="749" t="s">
        <v>1583</v>
      </c>
      <c r="L1254" s="752">
        <v>590.79</v>
      </c>
      <c r="M1254" s="752">
        <v>2</v>
      </c>
      <c r="N1254" s="753">
        <v>1181.58</v>
      </c>
    </row>
    <row r="1255" spans="1:14" ht="14.45" customHeight="1" x14ac:dyDescent="0.2">
      <c r="A1255" s="747" t="s">
        <v>592</v>
      </c>
      <c r="B1255" s="748" t="s">
        <v>593</v>
      </c>
      <c r="C1255" s="749" t="s">
        <v>613</v>
      </c>
      <c r="D1255" s="750" t="s">
        <v>614</v>
      </c>
      <c r="E1255" s="751">
        <v>50113001</v>
      </c>
      <c r="F1255" s="750" t="s">
        <v>628</v>
      </c>
      <c r="G1255" s="749" t="s">
        <v>629</v>
      </c>
      <c r="H1255" s="749">
        <v>126803</v>
      </c>
      <c r="I1255" s="749">
        <v>26803</v>
      </c>
      <c r="J1255" s="749" t="s">
        <v>1586</v>
      </c>
      <c r="K1255" s="749" t="s">
        <v>1587</v>
      </c>
      <c r="L1255" s="752">
        <v>280.95999999999998</v>
      </c>
      <c r="M1255" s="752">
        <v>1</v>
      </c>
      <c r="N1255" s="753">
        <v>280.95999999999998</v>
      </c>
    </row>
    <row r="1256" spans="1:14" ht="14.45" customHeight="1" x14ac:dyDescent="0.2">
      <c r="A1256" s="747" t="s">
        <v>592</v>
      </c>
      <c r="B1256" s="748" t="s">
        <v>593</v>
      </c>
      <c r="C1256" s="749" t="s">
        <v>613</v>
      </c>
      <c r="D1256" s="750" t="s">
        <v>614</v>
      </c>
      <c r="E1256" s="751">
        <v>50113001</v>
      </c>
      <c r="F1256" s="750" t="s">
        <v>628</v>
      </c>
      <c r="G1256" s="749" t="s">
        <v>629</v>
      </c>
      <c r="H1256" s="749">
        <v>214619</v>
      </c>
      <c r="I1256" s="749">
        <v>214619</v>
      </c>
      <c r="J1256" s="749" t="s">
        <v>2107</v>
      </c>
      <c r="K1256" s="749" t="s">
        <v>2108</v>
      </c>
      <c r="L1256" s="752">
        <v>224.38000000000002</v>
      </c>
      <c r="M1256" s="752">
        <v>6</v>
      </c>
      <c r="N1256" s="753">
        <v>1346.2800000000002</v>
      </c>
    </row>
    <row r="1257" spans="1:14" ht="14.45" customHeight="1" x14ac:dyDescent="0.2">
      <c r="A1257" s="747" t="s">
        <v>592</v>
      </c>
      <c r="B1257" s="748" t="s">
        <v>593</v>
      </c>
      <c r="C1257" s="749" t="s">
        <v>613</v>
      </c>
      <c r="D1257" s="750" t="s">
        <v>614</v>
      </c>
      <c r="E1257" s="751">
        <v>50113001</v>
      </c>
      <c r="F1257" s="750" t="s">
        <v>628</v>
      </c>
      <c r="G1257" s="749" t="s">
        <v>629</v>
      </c>
      <c r="H1257" s="749">
        <v>104178</v>
      </c>
      <c r="I1257" s="749">
        <v>4178</v>
      </c>
      <c r="J1257" s="749" t="s">
        <v>2109</v>
      </c>
      <c r="K1257" s="749" t="s">
        <v>744</v>
      </c>
      <c r="L1257" s="752">
        <v>43.32</v>
      </c>
      <c r="M1257" s="752">
        <v>1</v>
      </c>
      <c r="N1257" s="753">
        <v>43.32</v>
      </c>
    </row>
    <row r="1258" spans="1:14" ht="14.45" customHeight="1" x14ac:dyDescent="0.2">
      <c r="A1258" s="747" t="s">
        <v>592</v>
      </c>
      <c r="B1258" s="748" t="s">
        <v>593</v>
      </c>
      <c r="C1258" s="749" t="s">
        <v>613</v>
      </c>
      <c r="D1258" s="750" t="s">
        <v>614</v>
      </c>
      <c r="E1258" s="751">
        <v>50113001</v>
      </c>
      <c r="F1258" s="750" t="s">
        <v>628</v>
      </c>
      <c r="G1258" s="749" t="s">
        <v>629</v>
      </c>
      <c r="H1258" s="749">
        <v>102829</v>
      </c>
      <c r="I1258" s="749">
        <v>2829</v>
      </c>
      <c r="J1258" s="749" t="s">
        <v>2110</v>
      </c>
      <c r="K1258" s="749" t="s">
        <v>2111</v>
      </c>
      <c r="L1258" s="752">
        <v>27.029999999999987</v>
      </c>
      <c r="M1258" s="752">
        <v>1</v>
      </c>
      <c r="N1258" s="753">
        <v>27.029999999999987</v>
      </c>
    </row>
    <row r="1259" spans="1:14" ht="14.45" customHeight="1" x14ac:dyDescent="0.2">
      <c r="A1259" s="747" t="s">
        <v>592</v>
      </c>
      <c r="B1259" s="748" t="s">
        <v>593</v>
      </c>
      <c r="C1259" s="749" t="s">
        <v>613</v>
      </c>
      <c r="D1259" s="750" t="s">
        <v>614</v>
      </c>
      <c r="E1259" s="751">
        <v>50113001</v>
      </c>
      <c r="F1259" s="750" t="s">
        <v>628</v>
      </c>
      <c r="G1259" s="749" t="s">
        <v>629</v>
      </c>
      <c r="H1259" s="749">
        <v>102828</v>
      </c>
      <c r="I1259" s="749">
        <v>2828</v>
      </c>
      <c r="J1259" s="749" t="s">
        <v>2110</v>
      </c>
      <c r="K1259" s="749" t="s">
        <v>2112</v>
      </c>
      <c r="L1259" s="752">
        <v>42.379999999999995</v>
      </c>
      <c r="M1259" s="752">
        <v>2</v>
      </c>
      <c r="N1259" s="753">
        <v>84.759999999999991</v>
      </c>
    </row>
    <row r="1260" spans="1:14" ht="14.45" customHeight="1" x14ac:dyDescent="0.2">
      <c r="A1260" s="747" t="s">
        <v>592</v>
      </c>
      <c r="B1260" s="748" t="s">
        <v>593</v>
      </c>
      <c r="C1260" s="749" t="s">
        <v>613</v>
      </c>
      <c r="D1260" s="750" t="s">
        <v>614</v>
      </c>
      <c r="E1260" s="751">
        <v>50113001</v>
      </c>
      <c r="F1260" s="750" t="s">
        <v>628</v>
      </c>
      <c r="G1260" s="749" t="s">
        <v>629</v>
      </c>
      <c r="H1260" s="749">
        <v>190973</v>
      </c>
      <c r="I1260" s="749">
        <v>190973</v>
      </c>
      <c r="J1260" s="749" t="s">
        <v>2113</v>
      </c>
      <c r="K1260" s="749" t="s">
        <v>923</v>
      </c>
      <c r="L1260" s="752">
        <v>224.37</v>
      </c>
      <c r="M1260" s="752">
        <v>1</v>
      </c>
      <c r="N1260" s="753">
        <v>224.37</v>
      </c>
    </row>
    <row r="1261" spans="1:14" ht="14.45" customHeight="1" x14ac:dyDescent="0.2">
      <c r="A1261" s="747" t="s">
        <v>592</v>
      </c>
      <c r="B1261" s="748" t="s">
        <v>593</v>
      </c>
      <c r="C1261" s="749" t="s">
        <v>613</v>
      </c>
      <c r="D1261" s="750" t="s">
        <v>614</v>
      </c>
      <c r="E1261" s="751">
        <v>50113001</v>
      </c>
      <c r="F1261" s="750" t="s">
        <v>628</v>
      </c>
      <c r="G1261" s="749" t="s">
        <v>629</v>
      </c>
      <c r="H1261" s="749">
        <v>190963</v>
      </c>
      <c r="I1261" s="749">
        <v>190963</v>
      </c>
      <c r="J1261" s="749" t="s">
        <v>2114</v>
      </c>
      <c r="K1261" s="749" t="s">
        <v>923</v>
      </c>
      <c r="L1261" s="752">
        <v>168.44</v>
      </c>
      <c r="M1261" s="752">
        <v>1</v>
      </c>
      <c r="N1261" s="753">
        <v>168.44</v>
      </c>
    </row>
    <row r="1262" spans="1:14" ht="14.45" customHeight="1" x14ac:dyDescent="0.2">
      <c r="A1262" s="747" t="s">
        <v>592</v>
      </c>
      <c r="B1262" s="748" t="s">
        <v>593</v>
      </c>
      <c r="C1262" s="749" t="s">
        <v>613</v>
      </c>
      <c r="D1262" s="750" t="s">
        <v>614</v>
      </c>
      <c r="E1262" s="751">
        <v>50113001</v>
      </c>
      <c r="F1262" s="750" t="s">
        <v>628</v>
      </c>
      <c r="G1262" s="749" t="s">
        <v>629</v>
      </c>
      <c r="H1262" s="749">
        <v>190960</v>
      </c>
      <c r="I1262" s="749">
        <v>190960</v>
      </c>
      <c r="J1262" s="749" t="s">
        <v>1590</v>
      </c>
      <c r="K1262" s="749" t="s">
        <v>802</v>
      </c>
      <c r="L1262" s="752">
        <v>365.64000000000004</v>
      </c>
      <c r="M1262" s="752">
        <v>1</v>
      </c>
      <c r="N1262" s="753">
        <v>365.64000000000004</v>
      </c>
    </row>
    <row r="1263" spans="1:14" ht="14.45" customHeight="1" x14ac:dyDescent="0.2">
      <c r="A1263" s="747" t="s">
        <v>592</v>
      </c>
      <c r="B1263" s="748" t="s">
        <v>593</v>
      </c>
      <c r="C1263" s="749" t="s">
        <v>613</v>
      </c>
      <c r="D1263" s="750" t="s">
        <v>614</v>
      </c>
      <c r="E1263" s="751">
        <v>50113001</v>
      </c>
      <c r="F1263" s="750" t="s">
        <v>628</v>
      </c>
      <c r="G1263" s="749" t="s">
        <v>629</v>
      </c>
      <c r="H1263" s="749">
        <v>190958</v>
      </c>
      <c r="I1263" s="749">
        <v>190958</v>
      </c>
      <c r="J1263" s="749" t="s">
        <v>1590</v>
      </c>
      <c r="K1263" s="749" t="s">
        <v>923</v>
      </c>
      <c r="L1263" s="752">
        <v>140.72000000000003</v>
      </c>
      <c r="M1263" s="752">
        <v>7</v>
      </c>
      <c r="N1263" s="753">
        <v>985.04000000000019</v>
      </c>
    </row>
    <row r="1264" spans="1:14" ht="14.45" customHeight="1" x14ac:dyDescent="0.2">
      <c r="A1264" s="747" t="s">
        <v>592</v>
      </c>
      <c r="B1264" s="748" t="s">
        <v>593</v>
      </c>
      <c r="C1264" s="749" t="s">
        <v>613</v>
      </c>
      <c r="D1264" s="750" t="s">
        <v>614</v>
      </c>
      <c r="E1264" s="751">
        <v>50113001</v>
      </c>
      <c r="F1264" s="750" t="s">
        <v>628</v>
      </c>
      <c r="G1264" s="749" t="s">
        <v>655</v>
      </c>
      <c r="H1264" s="749">
        <v>56972</v>
      </c>
      <c r="I1264" s="749">
        <v>56972</v>
      </c>
      <c r="J1264" s="749" t="s">
        <v>1591</v>
      </c>
      <c r="K1264" s="749" t="s">
        <v>1592</v>
      </c>
      <c r="L1264" s="752">
        <v>14.764705882352942</v>
      </c>
      <c r="M1264" s="752">
        <v>17</v>
      </c>
      <c r="N1264" s="753">
        <v>251.00000000000003</v>
      </c>
    </row>
    <row r="1265" spans="1:14" ht="14.45" customHeight="1" x14ac:dyDescent="0.2">
      <c r="A1265" s="747" t="s">
        <v>592</v>
      </c>
      <c r="B1265" s="748" t="s">
        <v>593</v>
      </c>
      <c r="C1265" s="749" t="s">
        <v>613</v>
      </c>
      <c r="D1265" s="750" t="s">
        <v>614</v>
      </c>
      <c r="E1265" s="751">
        <v>50113001</v>
      </c>
      <c r="F1265" s="750" t="s">
        <v>628</v>
      </c>
      <c r="G1265" s="749" t="s">
        <v>655</v>
      </c>
      <c r="H1265" s="749">
        <v>115864</v>
      </c>
      <c r="I1265" s="749">
        <v>15864</v>
      </c>
      <c r="J1265" s="749" t="s">
        <v>1593</v>
      </c>
      <c r="K1265" s="749" t="s">
        <v>658</v>
      </c>
      <c r="L1265" s="752">
        <v>60.360000000000014</v>
      </c>
      <c r="M1265" s="752">
        <v>1</v>
      </c>
      <c r="N1265" s="753">
        <v>60.360000000000014</v>
      </c>
    </row>
    <row r="1266" spans="1:14" ht="14.45" customHeight="1" x14ac:dyDescent="0.2">
      <c r="A1266" s="747" t="s">
        <v>592</v>
      </c>
      <c r="B1266" s="748" t="s">
        <v>593</v>
      </c>
      <c r="C1266" s="749" t="s">
        <v>613</v>
      </c>
      <c r="D1266" s="750" t="s">
        <v>614</v>
      </c>
      <c r="E1266" s="751">
        <v>50113001</v>
      </c>
      <c r="F1266" s="750" t="s">
        <v>628</v>
      </c>
      <c r="G1266" s="749" t="s">
        <v>629</v>
      </c>
      <c r="H1266" s="749">
        <v>154094</v>
      </c>
      <c r="I1266" s="749">
        <v>54094</v>
      </c>
      <c r="J1266" s="749" t="s">
        <v>1596</v>
      </c>
      <c r="K1266" s="749" t="s">
        <v>1597</v>
      </c>
      <c r="L1266" s="752">
        <v>111.32333333333334</v>
      </c>
      <c r="M1266" s="752">
        <v>6</v>
      </c>
      <c r="N1266" s="753">
        <v>667.94</v>
      </c>
    </row>
    <row r="1267" spans="1:14" ht="14.45" customHeight="1" x14ac:dyDescent="0.2">
      <c r="A1267" s="747" t="s">
        <v>592</v>
      </c>
      <c r="B1267" s="748" t="s">
        <v>593</v>
      </c>
      <c r="C1267" s="749" t="s">
        <v>613</v>
      </c>
      <c r="D1267" s="750" t="s">
        <v>614</v>
      </c>
      <c r="E1267" s="751">
        <v>50113001</v>
      </c>
      <c r="F1267" s="750" t="s">
        <v>628</v>
      </c>
      <c r="G1267" s="749" t="s">
        <v>655</v>
      </c>
      <c r="H1267" s="749">
        <v>150309</v>
      </c>
      <c r="I1267" s="749">
        <v>50309</v>
      </c>
      <c r="J1267" s="749" t="s">
        <v>1602</v>
      </c>
      <c r="K1267" s="749" t="s">
        <v>1169</v>
      </c>
      <c r="L1267" s="752">
        <v>34.56666666666667</v>
      </c>
      <c r="M1267" s="752">
        <v>6</v>
      </c>
      <c r="N1267" s="753">
        <v>207.40000000000003</v>
      </c>
    </row>
    <row r="1268" spans="1:14" ht="14.45" customHeight="1" x14ac:dyDescent="0.2">
      <c r="A1268" s="747" t="s">
        <v>592</v>
      </c>
      <c r="B1268" s="748" t="s">
        <v>593</v>
      </c>
      <c r="C1268" s="749" t="s">
        <v>613</v>
      </c>
      <c r="D1268" s="750" t="s">
        <v>614</v>
      </c>
      <c r="E1268" s="751">
        <v>50113001</v>
      </c>
      <c r="F1268" s="750" t="s">
        <v>628</v>
      </c>
      <c r="G1268" s="749" t="s">
        <v>655</v>
      </c>
      <c r="H1268" s="749">
        <v>150318</v>
      </c>
      <c r="I1268" s="749">
        <v>50318</v>
      </c>
      <c r="J1268" s="749" t="s">
        <v>1603</v>
      </c>
      <c r="K1268" s="749" t="s">
        <v>2115</v>
      </c>
      <c r="L1268" s="752">
        <v>209.10999999999996</v>
      </c>
      <c r="M1268" s="752">
        <v>1</v>
      </c>
      <c r="N1268" s="753">
        <v>209.10999999999996</v>
      </c>
    </row>
    <row r="1269" spans="1:14" ht="14.45" customHeight="1" x14ac:dyDescent="0.2">
      <c r="A1269" s="747" t="s">
        <v>592</v>
      </c>
      <c r="B1269" s="748" t="s">
        <v>593</v>
      </c>
      <c r="C1269" s="749" t="s">
        <v>613</v>
      </c>
      <c r="D1269" s="750" t="s">
        <v>614</v>
      </c>
      <c r="E1269" s="751">
        <v>50113001</v>
      </c>
      <c r="F1269" s="750" t="s">
        <v>628</v>
      </c>
      <c r="G1269" s="749" t="s">
        <v>655</v>
      </c>
      <c r="H1269" s="749">
        <v>150316</v>
      </c>
      <c r="I1269" s="749">
        <v>50316</v>
      </c>
      <c r="J1269" s="749" t="s">
        <v>1603</v>
      </c>
      <c r="K1269" s="749" t="s">
        <v>654</v>
      </c>
      <c r="L1269" s="752">
        <v>69.205555555555563</v>
      </c>
      <c r="M1269" s="752">
        <v>9</v>
      </c>
      <c r="N1269" s="753">
        <v>622.85</v>
      </c>
    </row>
    <row r="1270" spans="1:14" ht="14.45" customHeight="1" x14ac:dyDescent="0.2">
      <c r="A1270" s="747" t="s">
        <v>592</v>
      </c>
      <c r="B1270" s="748" t="s">
        <v>593</v>
      </c>
      <c r="C1270" s="749" t="s">
        <v>613</v>
      </c>
      <c r="D1270" s="750" t="s">
        <v>614</v>
      </c>
      <c r="E1270" s="751">
        <v>50113001</v>
      </c>
      <c r="F1270" s="750" t="s">
        <v>628</v>
      </c>
      <c r="G1270" s="749" t="s">
        <v>655</v>
      </c>
      <c r="H1270" s="749">
        <v>850551</v>
      </c>
      <c r="I1270" s="749">
        <v>167859</v>
      </c>
      <c r="J1270" s="749" t="s">
        <v>2116</v>
      </c>
      <c r="K1270" s="749" t="s">
        <v>2117</v>
      </c>
      <c r="L1270" s="752">
        <v>176.91</v>
      </c>
      <c r="M1270" s="752">
        <v>1</v>
      </c>
      <c r="N1270" s="753">
        <v>176.91</v>
      </c>
    </row>
    <row r="1271" spans="1:14" ht="14.45" customHeight="1" x14ac:dyDescent="0.2">
      <c r="A1271" s="747" t="s">
        <v>592</v>
      </c>
      <c r="B1271" s="748" t="s">
        <v>593</v>
      </c>
      <c r="C1271" s="749" t="s">
        <v>613</v>
      </c>
      <c r="D1271" s="750" t="s">
        <v>614</v>
      </c>
      <c r="E1271" s="751">
        <v>50113001</v>
      </c>
      <c r="F1271" s="750" t="s">
        <v>628</v>
      </c>
      <c r="G1271" s="749" t="s">
        <v>655</v>
      </c>
      <c r="H1271" s="749">
        <v>850552</v>
      </c>
      <c r="I1271" s="749">
        <v>167852</v>
      </c>
      <c r="J1271" s="749" t="s">
        <v>2118</v>
      </c>
      <c r="K1271" s="749" t="s">
        <v>2117</v>
      </c>
      <c r="L1271" s="752">
        <v>148.97999999999999</v>
      </c>
      <c r="M1271" s="752">
        <v>1</v>
      </c>
      <c r="N1271" s="753">
        <v>148.97999999999999</v>
      </c>
    </row>
    <row r="1272" spans="1:14" ht="14.45" customHeight="1" x14ac:dyDescent="0.2">
      <c r="A1272" s="747" t="s">
        <v>592</v>
      </c>
      <c r="B1272" s="748" t="s">
        <v>593</v>
      </c>
      <c r="C1272" s="749" t="s">
        <v>613</v>
      </c>
      <c r="D1272" s="750" t="s">
        <v>614</v>
      </c>
      <c r="E1272" s="751">
        <v>50113001</v>
      </c>
      <c r="F1272" s="750" t="s">
        <v>628</v>
      </c>
      <c r="G1272" s="749" t="s">
        <v>629</v>
      </c>
      <c r="H1272" s="749">
        <v>102130</v>
      </c>
      <c r="I1272" s="749">
        <v>2130</v>
      </c>
      <c r="J1272" s="749" t="s">
        <v>1604</v>
      </c>
      <c r="K1272" s="749" t="s">
        <v>1605</v>
      </c>
      <c r="L1272" s="752">
        <v>154.96</v>
      </c>
      <c r="M1272" s="752">
        <v>1</v>
      </c>
      <c r="N1272" s="753">
        <v>154.96</v>
      </c>
    </row>
    <row r="1273" spans="1:14" ht="14.45" customHeight="1" x14ac:dyDescent="0.2">
      <c r="A1273" s="747" t="s">
        <v>592</v>
      </c>
      <c r="B1273" s="748" t="s">
        <v>593</v>
      </c>
      <c r="C1273" s="749" t="s">
        <v>613</v>
      </c>
      <c r="D1273" s="750" t="s">
        <v>614</v>
      </c>
      <c r="E1273" s="751">
        <v>50113001</v>
      </c>
      <c r="F1273" s="750" t="s">
        <v>628</v>
      </c>
      <c r="G1273" s="749" t="s">
        <v>629</v>
      </c>
      <c r="H1273" s="749">
        <v>197782</v>
      </c>
      <c r="I1273" s="749">
        <v>197782</v>
      </c>
      <c r="J1273" s="749" t="s">
        <v>2119</v>
      </c>
      <c r="K1273" s="749" t="s">
        <v>2120</v>
      </c>
      <c r="L1273" s="752">
        <v>383.57</v>
      </c>
      <c r="M1273" s="752">
        <v>3</v>
      </c>
      <c r="N1273" s="753">
        <v>1150.71</v>
      </c>
    </row>
    <row r="1274" spans="1:14" ht="14.45" customHeight="1" x14ac:dyDescent="0.2">
      <c r="A1274" s="747" t="s">
        <v>592</v>
      </c>
      <c r="B1274" s="748" t="s">
        <v>593</v>
      </c>
      <c r="C1274" s="749" t="s">
        <v>613</v>
      </c>
      <c r="D1274" s="750" t="s">
        <v>614</v>
      </c>
      <c r="E1274" s="751">
        <v>50113001</v>
      </c>
      <c r="F1274" s="750" t="s">
        <v>628</v>
      </c>
      <c r="G1274" s="749" t="s">
        <v>629</v>
      </c>
      <c r="H1274" s="749">
        <v>105954</v>
      </c>
      <c r="I1274" s="749">
        <v>5954</v>
      </c>
      <c r="J1274" s="749" t="s">
        <v>1607</v>
      </c>
      <c r="K1274" s="749" t="s">
        <v>1608</v>
      </c>
      <c r="L1274" s="752">
        <v>3206.0509897669481</v>
      </c>
      <c r="M1274" s="752">
        <v>58</v>
      </c>
      <c r="N1274" s="753">
        <v>185950.95740648298</v>
      </c>
    </row>
    <row r="1275" spans="1:14" ht="14.45" customHeight="1" x14ac:dyDescent="0.2">
      <c r="A1275" s="747" t="s">
        <v>592</v>
      </c>
      <c r="B1275" s="748" t="s">
        <v>593</v>
      </c>
      <c r="C1275" s="749" t="s">
        <v>613</v>
      </c>
      <c r="D1275" s="750" t="s">
        <v>614</v>
      </c>
      <c r="E1275" s="751">
        <v>50113001</v>
      </c>
      <c r="F1275" s="750" t="s">
        <v>628</v>
      </c>
      <c r="G1275" s="749" t="s">
        <v>629</v>
      </c>
      <c r="H1275" s="749">
        <v>197864</v>
      </c>
      <c r="I1275" s="749">
        <v>97864</v>
      </c>
      <c r="J1275" s="749" t="s">
        <v>1609</v>
      </c>
      <c r="K1275" s="749" t="s">
        <v>1610</v>
      </c>
      <c r="L1275" s="752">
        <v>300.25499999999988</v>
      </c>
      <c r="M1275" s="752">
        <v>2</v>
      </c>
      <c r="N1275" s="753">
        <v>600.50999999999976</v>
      </c>
    </row>
    <row r="1276" spans="1:14" ht="14.45" customHeight="1" x14ac:dyDescent="0.2">
      <c r="A1276" s="747" t="s">
        <v>592</v>
      </c>
      <c r="B1276" s="748" t="s">
        <v>593</v>
      </c>
      <c r="C1276" s="749" t="s">
        <v>613</v>
      </c>
      <c r="D1276" s="750" t="s">
        <v>614</v>
      </c>
      <c r="E1276" s="751">
        <v>50113001</v>
      </c>
      <c r="F1276" s="750" t="s">
        <v>628</v>
      </c>
      <c r="G1276" s="749" t="s">
        <v>629</v>
      </c>
      <c r="H1276" s="749">
        <v>849896</v>
      </c>
      <c r="I1276" s="749">
        <v>134281</v>
      </c>
      <c r="J1276" s="749" t="s">
        <v>1613</v>
      </c>
      <c r="K1276" s="749" t="s">
        <v>1614</v>
      </c>
      <c r="L1276" s="752">
        <v>157.63</v>
      </c>
      <c r="M1276" s="752">
        <v>4</v>
      </c>
      <c r="N1276" s="753">
        <v>630.52</v>
      </c>
    </row>
    <row r="1277" spans="1:14" ht="14.45" customHeight="1" x14ac:dyDescent="0.2">
      <c r="A1277" s="747" t="s">
        <v>592</v>
      </c>
      <c r="B1277" s="748" t="s">
        <v>593</v>
      </c>
      <c r="C1277" s="749" t="s">
        <v>613</v>
      </c>
      <c r="D1277" s="750" t="s">
        <v>614</v>
      </c>
      <c r="E1277" s="751">
        <v>50113001</v>
      </c>
      <c r="F1277" s="750" t="s">
        <v>628</v>
      </c>
      <c r="G1277" s="749" t="s">
        <v>629</v>
      </c>
      <c r="H1277" s="749">
        <v>845108</v>
      </c>
      <c r="I1277" s="749">
        <v>125595</v>
      </c>
      <c r="J1277" s="749" t="s">
        <v>2121</v>
      </c>
      <c r="K1277" s="749" t="s">
        <v>2122</v>
      </c>
      <c r="L1277" s="752">
        <v>121.05000000000001</v>
      </c>
      <c r="M1277" s="752">
        <v>4</v>
      </c>
      <c r="N1277" s="753">
        <v>484.20000000000005</v>
      </c>
    </row>
    <row r="1278" spans="1:14" ht="14.45" customHeight="1" x14ac:dyDescent="0.2">
      <c r="A1278" s="747" t="s">
        <v>592</v>
      </c>
      <c r="B1278" s="748" t="s">
        <v>593</v>
      </c>
      <c r="C1278" s="749" t="s">
        <v>613</v>
      </c>
      <c r="D1278" s="750" t="s">
        <v>614</v>
      </c>
      <c r="E1278" s="751">
        <v>50113001</v>
      </c>
      <c r="F1278" s="750" t="s">
        <v>628</v>
      </c>
      <c r="G1278" s="749" t="s">
        <v>655</v>
      </c>
      <c r="H1278" s="749">
        <v>214628</v>
      </c>
      <c r="I1278" s="749">
        <v>214628</v>
      </c>
      <c r="J1278" s="749" t="s">
        <v>1615</v>
      </c>
      <c r="K1278" s="749" t="s">
        <v>723</v>
      </c>
      <c r="L1278" s="752">
        <v>78.439999999999969</v>
      </c>
      <c r="M1278" s="752">
        <v>2</v>
      </c>
      <c r="N1278" s="753">
        <v>156.87999999999994</v>
      </c>
    </row>
    <row r="1279" spans="1:14" ht="14.45" customHeight="1" x14ac:dyDescent="0.2">
      <c r="A1279" s="747" t="s">
        <v>592</v>
      </c>
      <c r="B1279" s="748" t="s">
        <v>593</v>
      </c>
      <c r="C1279" s="749" t="s">
        <v>613</v>
      </c>
      <c r="D1279" s="750" t="s">
        <v>614</v>
      </c>
      <c r="E1279" s="751">
        <v>50113001</v>
      </c>
      <c r="F1279" s="750" t="s">
        <v>628</v>
      </c>
      <c r="G1279" s="749" t="s">
        <v>655</v>
      </c>
      <c r="H1279" s="749">
        <v>115551</v>
      </c>
      <c r="I1279" s="749">
        <v>115551</v>
      </c>
      <c r="J1279" s="749" t="s">
        <v>1616</v>
      </c>
      <c r="K1279" s="749" t="s">
        <v>1617</v>
      </c>
      <c r="L1279" s="752">
        <v>71.13</v>
      </c>
      <c r="M1279" s="752">
        <v>1</v>
      </c>
      <c r="N1279" s="753">
        <v>71.13</v>
      </c>
    </row>
    <row r="1280" spans="1:14" ht="14.45" customHeight="1" x14ac:dyDescent="0.2">
      <c r="A1280" s="747" t="s">
        <v>592</v>
      </c>
      <c r="B1280" s="748" t="s">
        <v>593</v>
      </c>
      <c r="C1280" s="749" t="s">
        <v>613</v>
      </c>
      <c r="D1280" s="750" t="s">
        <v>614</v>
      </c>
      <c r="E1280" s="751">
        <v>50113001</v>
      </c>
      <c r="F1280" s="750" t="s">
        <v>628</v>
      </c>
      <c r="G1280" s="749" t="s">
        <v>629</v>
      </c>
      <c r="H1280" s="749">
        <v>191217</v>
      </c>
      <c r="I1280" s="749">
        <v>91217</v>
      </c>
      <c r="J1280" s="749" t="s">
        <v>2123</v>
      </c>
      <c r="K1280" s="749" t="s">
        <v>2124</v>
      </c>
      <c r="L1280" s="752">
        <v>80.478571428571442</v>
      </c>
      <c r="M1280" s="752">
        <v>7</v>
      </c>
      <c r="N1280" s="753">
        <v>563.35000000000014</v>
      </c>
    </row>
    <row r="1281" spans="1:14" ht="14.45" customHeight="1" x14ac:dyDescent="0.2">
      <c r="A1281" s="747" t="s">
        <v>592</v>
      </c>
      <c r="B1281" s="748" t="s">
        <v>593</v>
      </c>
      <c r="C1281" s="749" t="s">
        <v>613</v>
      </c>
      <c r="D1281" s="750" t="s">
        <v>614</v>
      </c>
      <c r="E1281" s="751">
        <v>50113001</v>
      </c>
      <c r="F1281" s="750" t="s">
        <v>628</v>
      </c>
      <c r="G1281" s="749" t="s">
        <v>655</v>
      </c>
      <c r="H1281" s="749">
        <v>158380</v>
      </c>
      <c r="I1281" s="749">
        <v>58380</v>
      </c>
      <c r="J1281" s="749" t="s">
        <v>1620</v>
      </c>
      <c r="K1281" s="749" t="s">
        <v>1621</v>
      </c>
      <c r="L1281" s="752">
        <v>81.200000000000017</v>
      </c>
      <c r="M1281" s="752">
        <v>3</v>
      </c>
      <c r="N1281" s="753">
        <v>243.60000000000005</v>
      </c>
    </row>
    <row r="1282" spans="1:14" ht="14.45" customHeight="1" x14ac:dyDescent="0.2">
      <c r="A1282" s="747" t="s">
        <v>592</v>
      </c>
      <c r="B1282" s="748" t="s">
        <v>593</v>
      </c>
      <c r="C1282" s="749" t="s">
        <v>613</v>
      </c>
      <c r="D1282" s="750" t="s">
        <v>614</v>
      </c>
      <c r="E1282" s="751">
        <v>50113001</v>
      </c>
      <c r="F1282" s="750" t="s">
        <v>628</v>
      </c>
      <c r="G1282" s="749" t="s">
        <v>629</v>
      </c>
      <c r="H1282" s="749">
        <v>130434</v>
      </c>
      <c r="I1282" s="749">
        <v>30434</v>
      </c>
      <c r="J1282" s="749" t="s">
        <v>1622</v>
      </c>
      <c r="K1282" s="749" t="s">
        <v>1623</v>
      </c>
      <c r="L1282" s="752">
        <v>156.61999999999998</v>
      </c>
      <c r="M1282" s="752">
        <v>6</v>
      </c>
      <c r="N1282" s="753">
        <v>939.71999999999991</v>
      </c>
    </row>
    <row r="1283" spans="1:14" ht="14.45" customHeight="1" x14ac:dyDescent="0.2">
      <c r="A1283" s="747" t="s">
        <v>592</v>
      </c>
      <c r="B1283" s="748" t="s">
        <v>593</v>
      </c>
      <c r="C1283" s="749" t="s">
        <v>613</v>
      </c>
      <c r="D1283" s="750" t="s">
        <v>614</v>
      </c>
      <c r="E1283" s="751">
        <v>50113001</v>
      </c>
      <c r="F1283" s="750" t="s">
        <v>628</v>
      </c>
      <c r="G1283" s="749" t="s">
        <v>629</v>
      </c>
      <c r="H1283" s="749">
        <v>146755</v>
      </c>
      <c r="I1283" s="749">
        <v>46755</v>
      </c>
      <c r="J1283" s="749" t="s">
        <v>2125</v>
      </c>
      <c r="K1283" s="749" t="s">
        <v>2126</v>
      </c>
      <c r="L1283" s="752">
        <v>83.659999999999954</v>
      </c>
      <c r="M1283" s="752">
        <v>2</v>
      </c>
      <c r="N1283" s="753">
        <v>167.31999999999991</v>
      </c>
    </row>
    <row r="1284" spans="1:14" ht="14.45" customHeight="1" x14ac:dyDescent="0.2">
      <c r="A1284" s="747" t="s">
        <v>592</v>
      </c>
      <c r="B1284" s="748" t="s">
        <v>593</v>
      </c>
      <c r="C1284" s="749" t="s">
        <v>613</v>
      </c>
      <c r="D1284" s="750" t="s">
        <v>614</v>
      </c>
      <c r="E1284" s="751">
        <v>50113001</v>
      </c>
      <c r="F1284" s="750" t="s">
        <v>628</v>
      </c>
      <c r="G1284" s="749" t="s">
        <v>629</v>
      </c>
      <c r="H1284" s="749">
        <v>184785</v>
      </c>
      <c r="I1284" s="749">
        <v>84785</v>
      </c>
      <c r="J1284" s="749" t="s">
        <v>1629</v>
      </c>
      <c r="K1284" s="749" t="s">
        <v>2127</v>
      </c>
      <c r="L1284" s="752">
        <v>192.80000000000004</v>
      </c>
      <c r="M1284" s="752">
        <v>1</v>
      </c>
      <c r="N1284" s="753">
        <v>192.80000000000004</v>
      </c>
    </row>
    <row r="1285" spans="1:14" ht="14.45" customHeight="1" x14ac:dyDescent="0.2">
      <c r="A1285" s="747" t="s">
        <v>592</v>
      </c>
      <c r="B1285" s="748" t="s">
        <v>593</v>
      </c>
      <c r="C1285" s="749" t="s">
        <v>613</v>
      </c>
      <c r="D1285" s="750" t="s">
        <v>614</v>
      </c>
      <c r="E1285" s="751">
        <v>50113001</v>
      </c>
      <c r="F1285" s="750" t="s">
        <v>628</v>
      </c>
      <c r="G1285" s="749" t="s">
        <v>629</v>
      </c>
      <c r="H1285" s="749">
        <v>184325</v>
      </c>
      <c r="I1285" s="749">
        <v>84325</v>
      </c>
      <c r="J1285" s="749" t="s">
        <v>1629</v>
      </c>
      <c r="K1285" s="749" t="s">
        <v>1630</v>
      </c>
      <c r="L1285" s="752">
        <v>76.75</v>
      </c>
      <c r="M1285" s="752">
        <v>1</v>
      </c>
      <c r="N1285" s="753">
        <v>76.75</v>
      </c>
    </row>
    <row r="1286" spans="1:14" ht="14.45" customHeight="1" x14ac:dyDescent="0.2">
      <c r="A1286" s="747" t="s">
        <v>592</v>
      </c>
      <c r="B1286" s="748" t="s">
        <v>593</v>
      </c>
      <c r="C1286" s="749" t="s">
        <v>613</v>
      </c>
      <c r="D1286" s="750" t="s">
        <v>614</v>
      </c>
      <c r="E1286" s="751">
        <v>50113001</v>
      </c>
      <c r="F1286" s="750" t="s">
        <v>628</v>
      </c>
      <c r="G1286" s="749" t="s">
        <v>629</v>
      </c>
      <c r="H1286" s="749">
        <v>112023</v>
      </c>
      <c r="I1286" s="749">
        <v>12023</v>
      </c>
      <c r="J1286" s="749" t="s">
        <v>1631</v>
      </c>
      <c r="K1286" s="749" t="s">
        <v>1632</v>
      </c>
      <c r="L1286" s="752">
        <v>76.545995670995666</v>
      </c>
      <c r="M1286" s="752">
        <v>2</v>
      </c>
      <c r="N1286" s="753">
        <v>153.09199134199133</v>
      </c>
    </row>
    <row r="1287" spans="1:14" ht="14.45" customHeight="1" x14ac:dyDescent="0.2">
      <c r="A1287" s="747" t="s">
        <v>592</v>
      </c>
      <c r="B1287" s="748" t="s">
        <v>593</v>
      </c>
      <c r="C1287" s="749" t="s">
        <v>613</v>
      </c>
      <c r="D1287" s="750" t="s">
        <v>614</v>
      </c>
      <c r="E1287" s="751">
        <v>50113001</v>
      </c>
      <c r="F1287" s="750" t="s">
        <v>628</v>
      </c>
      <c r="G1287" s="749" t="s">
        <v>629</v>
      </c>
      <c r="H1287" s="749">
        <v>848977</v>
      </c>
      <c r="I1287" s="749">
        <v>129597</v>
      </c>
      <c r="J1287" s="749" t="s">
        <v>2128</v>
      </c>
      <c r="K1287" s="749" t="s">
        <v>2129</v>
      </c>
      <c r="L1287" s="752">
        <v>621.00013442309637</v>
      </c>
      <c r="M1287" s="752">
        <v>6.6026952999999997</v>
      </c>
      <c r="N1287" s="753">
        <v>4100.2746688547468</v>
      </c>
    </row>
    <row r="1288" spans="1:14" ht="14.45" customHeight="1" x14ac:dyDescent="0.2">
      <c r="A1288" s="747" t="s">
        <v>592</v>
      </c>
      <c r="B1288" s="748" t="s">
        <v>593</v>
      </c>
      <c r="C1288" s="749" t="s">
        <v>613</v>
      </c>
      <c r="D1288" s="750" t="s">
        <v>614</v>
      </c>
      <c r="E1288" s="751">
        <v>50113001</v>
      </c>
      <c r="F1288" s="750" t="s">
        <v>628</v>
      </c>
      <c r="G1288" s="749" t="s">
        <v>629</v>
      </c>
      <c r="H1288" s="749">
        <v>840333</v>
      </c>
      <c r="I1288" s="749">
        <v>0</v>
      </c>
      <c r="J1288" s="749" t="s">
        <v>1633</v>
      </c>
      <c r="K1288" s="749" t="s">
        <v>594</v>
      </c>
      <c r="L1288" s="752">
        <v>23.459999999999997</v>
      </c>
      <c r="M1288" s="752">
        <v>1</v>
      </c>
      <c r="N1288" s="753">
        <v>23.459999999999997</v>
      </c>
    </row>
    <row r="1289" spans="1:14" ht="14.45" customHeight="1" x14ac:dyDescent="0.2">
      <c r="A1289" s="747" t="s">
        <v>592</v>
      </c>
      <c r="B1289" s="748" t="s">
        <v>593</v>
      </c>
      <c r="C1289" s="749" t="s">
        <v>613</v>
      </c>
      <c r="D1289" s="750" t="s">
        <v>614</v>
      </c>
      <c r="E1289" s="751">
        <v>50113001</v>
      </c>
      <c r="F1289" s="750" t="s">
        <v>628</v>
      </c>
      <c r="G1289" s="749" t="s">
        <v>629</v>
      </c>
      <c r="H1289" s="749">
        <v>111420</v>
      </c>
      <c r="I1289" s="749">
        <v>11420</v>
      </c>
      <c r="J1289" s="749" t="s">
        <v>1634</v>
      </c>
      <c r="K1289" s="749" t="s">
        <v>2130</v>
      </c>
      <c r="L1289" s="752">
        <v>179.61955665321307</v>
      </c>
      <c r="M1289" s="752">
        <v>2</v>
      </c>
      <c r="N1289" s="753">
        <v>359.23911330642613</v>
      </c>
    </row>
    <row r="1290" spans="1:14" ht="14.45" customHeight="1" x14ac:dyDescent="0.2">
      <c r="A1290" s="747" t="s">
        <v>592</v>
      </c>
      <c r="B1290" s="748" t="s">
        <v>593</v>
      </c>
      <c r="C1290" s="749" t="s">
        <v>613</v>
      </c>
      <c r="D1290" s="750" t="s">
        <v>614</v>
      </c>
      <c r="E1290" s="751">
        <v>50113001</v>
      </c>
      <c r="F1290" s="750" t="s">
        <v>628</v>
      </c>
      <c r="G1290" s="749" t="s">
        <v>629</v>
      </c>
      <c r="H1290" s="749">
        <v>100643</v>
      </c>
      <c r="I1290" s="749">
        <v>643</v>
      </c>
      <c r="J1290" s="749" t="s">
        <v>1636</v>
      </c>
      <c r="K1290" s="749" t="s">
        <v>1637</v>
      </c>
      <c r="L1290" s="752">
        <v>63.56</v>
      </c>
      <c r="M1290" s="752">
        <v>2</v>
      </c>
      <c r="N1290" s="753">
        <v>127.12</v>
      </c>
    </row>
    <row r="1291" spans="1:14" ht="14.45" customHeight="1" x14ac:dyDescent="0.2">
      <c r="A1291" s="747" t="s">
        <v>592</v>
      </c>
      <c r="B1291" s="748" t="s">
        <v>593</v>
      </c>
      <c r="C1291" s="749" t="s">
        <v>613</v>
      </c>
      <c r="D1291" s="750" t="s">
        <v>614</v>
      </c>
      <c r="E1291" s="751">
        <v>50113001</v>
      </c>
      <c r="F1291" s="750" t="s">
        <v>628</v>
      </c>
      <c r="G1291" s="749" t="s">
        <v>629</v>
      </c>
      <c r="H1291" s="749">
        <v>840464</v>
      </c>
      <c r="I1291" s="749">
        <v>0</v>
      </c>
      <c r="J1291" s="749" t="s">
        <v>1638</v>
      </c>
      <c r="K1291" s="749" t="s">
        <v>1639</v>
      </c>
      <c r="L1291" s="752">
        <v>45.489999999999995</v>
      </c>
      <c r="M1291" s="752">
        <v>1</v>
      </c>
      <c r="N1291" s="753">
        <v>45.489999999999995</v>
      </c>
    </row>
    <row r="1292" spans="1:14" ht="14.45" customHeight="1" x14ac:dyDescent="0.2">
      <c r="A1292" s="747" t="s">
        <v>592</v>
      </c>
      <c r="B1292" s="748" t="s">
        <v>593</v>
      </c>
      <c r="C1292" s="749" t="s">
        <v>613</v>
      </c>
      <c r="D1292" s="750" t="s">
        <v>614</v>
      </c>
      <c r="E1292" s="751">
        <v>50113001</v>
      </c>
      <c r="F1292" s="750" t="s">
        <v>628</v>
      </c>
      <c r="G1292" s="749" t="s">
        <v>629</v>
      </c>
      <c r="H1292" s="749">
        <v>148673</v>
      </c>
      <c r="I1292" s="749">
        <v>148673</v>
      </c>
      <c r="J1292" s="749" t="s">
        <v>2131</v>
      </c>
      <c r="K1292" s="749" t="s">
        <v>2036</v>
      </c>
      <c r="L1292" s="752">
        <v>146.30500000000001</v>
      </c>
      <c r="M1292" s="752">
        <v>2</v>
      </c>
      <c r="N1292" s="753">
        <v>292.61</v>
      </c>
    </row>
    <row r="1293" spans="1:14" ht="14.45" customHeight="1" x14ac:dyDescent="0.2">
      <c r="A1293" s="747" t="s">
        <v>592</v>
      </c>
      <c r="B1293" s="748" t="s">
        <v>593</v>
      </c>
      <c r="C1293" s="749" t="s">
        <v>613</v>
      </c>
      <c r="D1293" s="750" t="s">
        <v>614</v>
      </c>
      <c r="E1293" s="751">
        <v>50113001</v>
      </c>
      <c r="F1293" s="750" t="s">
        <v>628</v>
      </c>
      <c r="G1293" s="749" t="s">
        <v>629</v>
      </c>
      <c r="H1293" s="749">
        <v>142953</v>
      </c>
      <c r="I1293" s="749">
        <v>42953</v>
      </c>
      <c r="J1293" s="749" t="s">
        <v>1646</v>
      </c>
      <c r="K1293" s="749" t="s">
        <v>1647</v>
      </c>
      <c r="L1293" s="752">
        <v>79.06</v>
      </c>
      <c r="M1293" s="752">
        <v>2</v>
      </c>
      <c r="N1293" s="753">
        <v>158.12</v>
      </c>
    </row>
    <row r="1294" spans="1:14" ht="14.45" customHeight="1" x14ac:dyDescent="0.2">
      <c r="A1294" s="747" t="s">
        <v>592</v>
      </c>
      <c r="B1294" s="748" t="s">
        <v>593</v>
      </c>
      <c r="C1294" s="749" t="s">
        <v>613</v>
      </c>
      <c r="D1294" s="750" t="s">
        <v>614</v>
      </c>
      <c r="E1294" s="751">
        <v>50113001</v>
      </c>
      <c r="F1294" s="750" t="s">
        <v>628</v>
      </c>
      <c r="G1294" s="749" t="s">
        <v>629</v>
      </c>
      <c r="H1294" s="749">
        <v>112770</v>
      </c>
      <c r="I1294" s="749">
        <v>12770</v>
      </c>
      <c r="J1294" s="749" t="s">
        <v>2132</v>
      </c>
      <c r="K1294" s="749" t="s">
        <v>2133</v>
      </c>
      <c r="L1294" s="752">
        <v>144.20999999999998</v>
      </c>
      <c r="M1294" s="752">
        <v>8</v>
      </c>
      <c r="N1294" s="753">
        <v>1153.6799999999998</v>
      </c>
    </row>
    <row r="1295" spans="1:14" ht="14.45" customHeight="1" x14ac:dyDescent="0.2">
      <c r="A1295" s="747" t="s">
        <v>592</v>
      </c>
      <c r="B1295" s="748" t="s">
        <v>593</v>
      </c>
      <c r="C1295" s="749" t="s">
        <v>613</v>
      </c>
      <c r="D1295" s="750" t="s">
        <v>614</v>
      </c>
      <c r="E1295" s="751">
        <v>50113001</v>
      </c>
      <c r="F1295" s="750" t="s">
        <v>628</v>
      </c>
      <c r="G1295" s="749" t="s">
        <v>629</v>
      </c>
      <c r="H1295" s="749">
        <v>201608</v>
      </c>
      <c r="I1295" s="749">
        <v>201608</v>
      </c>
      <c r="J1295" s="749" t="s">
        <v>1648</v>
      </c>
      <c r="K1295" s="749" t="s">
        <v>925</v>
      </c>
      <c r="L1295" s="752">
        <v>36.150000000000006</v>
      </c>
      <c r="M1295" s="752">
        <v>2</v>
      </c>
      <c r="N1295" s="753">
        <v>72.300000000000011</v>
      </c>
    </row>
    <row r="1296" spans="1:14" ht="14.45" customHeight="1" x14ac:dyDescent="0.2">
      <c r="A1296" s="747" t="s">
        <v>592</v>
      </c>
      <c r="B1296" s="748" t="s">
        <v>593</v>
      </c>
      <c r="C1296" s="749" t="s">
        <v>613</v>
      </c>
      <c r="D1296" s="750" t="s">
        <v>614</v>
      </c>
      <c r="E1296" s="751">
        <v>50113001</v>
      </c>
      <c r="F1296" s="750" t="s">
        <v>628</v>
      </c>
      <c r="G1296" s="749" t="s">
        <v>629</v>
      </c>
      <c r="H1296" s="749">
        <v>117926</v>
      </c>
      <c r="I1296" s="749">
        <v>201609</v>
      </c>
      <c r="J1296" s="749" t="s">
        <v>1648</v>
      </c>
      <c r="K1296" s="749" t="s">
        <v>1649</v>
      </c>
      <c r="L1296" s="752">
        <v>41.066923076923075</v>
      </c>
      <c r="M1296" s="752">
        <v>13</v>
      </c>
      <c r="N1296" s="753">
        <v>533.87</v>
      </c>
    </row>
    <row r="1297" spans="1:14" ht="14.45" customHeight="1" x14ac:dyDescent="0.2">
      <c r="A1297" s="747" t="s">
        <v>592</v>
      </c>
      <c r="B1297" s="748" t="s">
        <v>593</v>
      </c>
      <c r="C1297" s="749" t="s">
        <v>613</v>
      </c>
      <c r="D1297" s="750" t="s">
        <v>614</v>
      </c>
      <c r="E1297" s="751">
        <v>50113001</v>
      </c>
      <c r="F1297" s="750" t="s">
        <v>628</v>
      </c>
      <c r="G1297" s="749" t="s">
        <v>655</v>
      </c>
      <c r="H1297" s="749">
        <v>500570</v>
      </c>
      <c r="I1297" s="749">
        <v>500570</v>
      </c>
      <c r="J1297" s="749" t="s">
        <v>1652</v>
      </c>
      <c r="K1297" s="749" t="s">
        <v>1651</v>
      </c>
      <c r="L1297" s="752">
        <v>533.57999999999993</v>
      </c>
      <c r="M1297" s="752">
        <v>13</v>
      </c>
      <c r="N1297" s="753">
        <v>6936.5399999999991</v>
      </c>
    </row>
    <row r="1298" spans="1:14" ht="14.45" customHeight="1" x14ac:dyDescent="0.2">
      <c r="A1298" s="747" t="s">
        <v>592</v>
      </c>
      <c r="B1298" s="748" t="s">
        <v>593</v>
      </c>
      <c r="C1298" s="749" t="s">
        <v>613</v>
      </c>
      <c r="D1298" s="750" t="s">
        <v>614</v>
      </c>
      <c r="E1298" s="751">
        <v>50113001</v>
      </c>
      <c r="F1298" s="750" t="s">
        <v>628</v>
      </c>
      <c r="G1298" s="749" t="s">
        <v>629</v>
      </c>
      <c r="H1298" s="749">
        <v>848455</v>
      </c>
      <c r="I1298" s="749">
        <v>199997</v>
      </c>
      <c r="J1298" s="749" t="s">
        <v>2134</v>
      </c>
      <c r="K1298" s="749" t="s">
        <v>2135</v>
      </c>
      <c r="L1298" s="752">
        <v>1547.2566666666669</v>
      </c>
      <c r="M1298" s="752">
        <v>3</v>
      </c>
      <c r="N1298" s="753">
        <v>4641.7700000000004</v>
      </c>
    </row>
    <row r="1299" spans="1:14" ht="14.45" customHeight="1" x14ac:dyDescent="0.2">
      <c r="A1299" s="747" t="s">
        <v>592</v>
      </c>
      <c r="B1299" s="748" t="s">
        <v>593</v>
      </c>
      <c r="C1299" s="749" t="s">
        <v>613</v>
      </c>
      <c r="D1299" s="750" t="s">
        <v>614</v>
      </c>
      <c r="E1299" s="751">
        <v>50113001</v>
      </c>
      <c r="F1299" s="750" t="s">
        <v>628</v>
      </c>
      <c r="G1299" s="749" t="s">
        <v>629</v>
      </c>
      <c r="H1299" s="749">
        <v>226608</v>
      </c>
      <c r="I1299" s="749">
        <v>226608</v>
      </c>
      <c r="J1299" s="749" t="s">
        <v>2136</v>
      </c>
      <c r="K1299" s="749" t="s">
        <v>2137</v>
      </c>
      <c r="L1299" s="752">
        <v>376.24</v>
      </c>
      <c r="M1299" s="752">
        <v>3</v>
      </c>
      <c r="N1299" s="753">
        <v>1128.72</v>
      </c>
    </row>
    <row r="1300" spans="1:14" ht="14.45" customHeight="1" x14ac:dyDescent="0.2">
      <c r="A1300" s="747" t="s">
        <v>592</v>
      </c>
      <c r="B1300" s="748" t="s">
        <v>593</v>
      </c>
      <c r="C1300" s="749" t="s">
        <v>613</v>
      </c>
      <c r="D1300" s="750" t="s">
        <v>614</v>
      </c>
      <c r="E1300" s="751">
        <v>50113001</v>
      </c>
      <c r="F1300" s="750" t="s">
        <v>628</v>
      </c>
      <c r="G1300" s="749" t="s">
        <v>629</v>
      </c>
      <c r="H1300" s="749">
        <v>846281</v>
      </c>
      <c r="I1300" s="749">
        <v>107611</v>
      </c>
      <c r="J1300" s="749" t="s">
        <v>2138</v>
      </c>
      <c r="K1300" s="749" t="s">
        <v>2139</v>
      </c>
      <c r="L1300" s="752">
        <v>212.07</v>
      </c>
      <c r="M1300" s="752">
        <v>5</v>
      </c>
      <c r="N1300" s="753">
        <v>1060.3499999999999</v>
      </c>
    </row>
    <row r="1301" spans="1:14" ht="14.45" customHeight="1" x14ac:dyDescent="0.2">
      <c r="A1301" s="747" t="s">
        <v>592</v>
      </c>
      <c r="B1301" s="748" t="s">
        <v>593</v>
      </c>
      <c r="C1301" s="749" t="s">
        <v>613</v>
      </c>
      <c r="D1301" s="750" t="s">
        <v>614</v>
      </c>
      <c r="E1301" s="751">
        <v>50113001</v>
      </c>
      <c r="F1301" s="750" t="s">
        <v>628</v>
      </c>
      <c r="G1301" s="749" t="s">
        <v>629</v>
      </c>
      <c r="H1301" s="749">
        <v>846280</v>
      </c>
      <c r="I1301" s="749">
        <v>107608</v>
      </c>
      <c r="J1301" s="749" t="s">
        <v>2138</v>
      </c>
      <c r="K1301" s="749" t="s">
        <v>2140</v>
      </c>
      <c r="L1301" s="752">
        <v>158.16727272727272</v>
      </c>
      <c r="M1301" s="752">
        <v>22</v>
      </c>
      <c r="N1301" s="753">
        <v>3479.68</v>
      </c>
    </row>
    <row r="1302" spans="1:14" ht="14.45" customHeight="1" x14ac:dyDescent="0.2">
      <c r="A1302" s="747" t="s">
        <v>592</v>
      </c>
      <c r="B1302" s="748" t="s">
        <v>593</v>
      </c>
      <c r="C1302" s="749" t="s">
        <v>613</v>
      </c>
      <c r="D1302" s="750" t="s">
        <v>614</v>
      </c>
      <c r="E1302" s="751">
        <v>50113001</v>
      </c>
      <c r="F1302" s="750" t="s">
        <v>628</v>
      </c>
      <c r="G1302" s="749" t="s">
        <v>655</v>
      </c>
      <c r="H1302" s="749">
        <v>166030</v>
      </c>
      <c r="I1302" s="749">
        <v>66030</v>
      </c>
      <c r="J1302" s="749" t="s">
        <v>1653</v>
      </c>
      <c r="K1302" s="749" t="s">
        <v>1654</v>
      </c>
      <c r="L1302" s="752">
        <v>29.86674418604651</v>
      </c>
      <c r="M1302" s="752">
        <v>43</v>
      </c>
      <c r="N1302" s="753">
        <v>1284.27</v>
      </c>
    </row>
    <row r="1303" spans="1:14" ht="14.45" customHeight="1" x14ac:dyDescent="0.2">
      <c r="A1303" s="747" t="s">
        <v>592</v>
      </c>
      <c r="B1303" s="748" t="s">
        <v>593</v>
      </c>
      <c r="C1303" s="749" t="s">
        <v>613</v>
      </c>
      <c r="D1303" s="750" t="s">
        <v>614</v>
      </c>
      <c r="E1303" s="751">
        <v>50113001</v>
      </c>
      <c r="F1303" s="750" t="s">
        <v>628</v>
      </c>
      <c r="G1303" s="749" t="s">
        <v>655</v>
      </c>
      <c r="H1303" s="749">
        <v>193478</v>
      </c>
      <c r="I1303" s="749">
        <v>193478</v>
      </c>
      <c r="J1303" s="749" t="s">
        <v>1656</v>
      </c>
      <c r="K1303" s="749" t="s">
        <v>1657</v>
      </c>
      <c r="L1303" s="752">
        <v>80.649999999999991</v>
      </c>
      <c r="M1303" s="752">
        <v>16</v>
      </c>
      <c r="N1303" s="753">
        <v>1290.3999999999999</v>
      </c>
    </row>
    <row r="1304" spans="1:14" ht="14.45" customHeight="1" x14ac:dyDescent="0.2">
      <c r="A1304" s="747" t="s">
        <v>592</v>
      </c>
      <c r="B1304" s="748" t="s">
        <v>593</v>
      </c>
      <c r="C1304" s="749" t="s">
        <v>613</v>
      </c>
      <c r="D1304" s="750" t="s">
        <v>614</v>
      </c>
      <c r="E1304" s="751">
        <v>50113001</v>
      </c>
      <c r="F1304" s="750" t="s">
        <v>628</v>
      </c>
      <c r="G1304" s="749" t="s">
        <v>655</v>
      </c>
      <c r="H1304" s="749">
        <v>153951</v>
      </c>
      <c r="I1304" s="749">
        <v>53951</v>
      </c>
      <c r="J1304" s="749" t="s">
        <v>2141</v>
      </c>
      <c r="K1304" s="749" t="s">
        <v>2142</v>
      </c>
      <c r="L1304" s="752">
        <v>183.51666666666665</v>
      </c>
      <c r="M1304" s="752">
        <v>3</v>
      </c>
      <c r="N1304" s="753">
        <v>550.54999999999995</v>
      </c>
    </row>
    <row r="1305" spans="1:14" ht="14.45" customHeight="1" x14ac:dyDescent="0.2">
      <c r="A1305" s="747" t="s">
        <v>592</v>
      </c>
      <c r="B1305" s="748" t="s">
        <v>593</v>
      </c>
      <c r="C1305" s="749" t="s">
        <v>613</v>
      </c>
      <c r="D1305" s="750" t="s">
        <v>614</v>
      </c>
      <c r="E1305" s="751">
        <v>50113001</v>
      </c>
      <c r="F1305" s="750" t="s">
        <v>628</v>
      </c>
      <c r="G1305" s="749" t="s">
        <v>594</v>
      </c>
      <c r="H1305" s="749">
        <v>146893</v>
      </c>
      <c r="I1305" s="749">
        <v>146893</v>
      </c>
      <c r="J1305" s="749" t="s">
        <v>1662</v>
      </c>
      <c r="K1305" s="749" t="s">
        <v>1664</v>
      </c>
      <c r="L1305" s="752">
        <v>22.130000000000003</v>
      </c>
      <c r="M1305" s="752">
        <v>2</v>
      </c>
      <c r="N1305" s="753">
        <v>44.260000000000005</v>
      </c>
    </row>
    <row r="1306" spans="1:14" ht="14.45" customHeight="1" x14ac:dyDescent="0.2">
      <c r="A1306" s="747" t="s">
        <v>592</v>
      </c>
      <c r="B1306" s="748" t="s">
        <v>593</v>
      </c>
      <c r="C1306" s="749" t="s">
        <v>613</v>
      </c>
      <c r="D1306" s="750" t="s">
        <v>614</v>
      </c>
      <c r="E1306" s="751">
        <v>50113001</v>
      </c>
      <c r="F1306" s="750" t="s">
        <v>628</v>
      </c>
      <c r="G1306" s="749" t="s">
        <v>655</v>
      </c>
      <c r="H1306" s="749">
        <v>233366</v>
      </c>
      <c r="I1306" s="749">
        <v>233366</v>
      </c>
      <c r="J1306" s="749" t="s">
        <v>1662</v>
      </c>
      <c r="K1306" s="749" t="s">
        <v>1663</v>
      </c>
      <c r="L1306" s="752">
        <v>45.489999999999995</v>
      </c>
      <c r="M1306" s="752">
        <v>1</v>
      </c>
      <c r="N1306" s="753">
        <v>45.489999999999995</v>
      </c>
    </row>
    <row r="1307" spans="1:14" ht="14.45" customHeight="1" x14ac:dyDescent="0.2">
      <c r="A1307" s="747" t="s">
        <v>592</v>
      </c>
      <c r="B1307" s="748" t="s">
        <v>593</v>
      </c>
      <c r="C1307" s="749" t="s">
        <v>613</v>
      </c>
      <c r="D1307" s="750" t="s">
        <v>614</v>
      </c>
      <c r="E1307" s="751">
        <v>50113001</v>
      </c>
      <c r="F1307" s="750" t="s">
        <v>628</v>
      </c>
      <c r="G1307" s="749" t="s">
        <v>655</v>
      </c>
      <c r="H1307" s="749">
        <v>233360</v>
      </c>
      <c r="I1307" s="749">
        <v>233360</v>
      </c>
      <c r="J1307" s="749" t="s">
        <v>1662</v>
      </c>
      <c r="K1307" s="749" t="s">
        <v>1664</v>
      </c>
      <c r="L1307" s="752">
        <v>22.092068965517239</v>
      </c>
      <c r="M1307" s="752">
        <v>29</v>
      </c>
      <c r="N1307" s="753">
        <v>640.66999999999996</v>
      </c>
    </row>
    <row r="1308" spans="1:14" ht="14.45" customHeight="1" x14ac:dyDescent="0.2">
      <c r="A1308" s="747" t="s">
        <v>592</v>
      </c>
      <c r="B1308" s="748" t="s">
        <v>593</v>
      </c>
      <c r="C1308" s="749" t="s">
        <v>613</v>
      </c>
      <c r="D1308" s="750" t="s">
        <v>614</v>
      </c>
      <c r="E1308" s="751">
        <v>50113001</v>
      </c>
      <c r="F1308" s="750" t="s">
        <v>628</v>
      </c>
      <c r="G1308" s="749" t="s">
        <v>594</v>
      </c>
      <c r="H1308" s="749">
        <v>989453</v>
      </c>
      <c r="I1308" s="749">
        <v>146899</v>
      </c>
      <c r="J1308" s="749" t="s">
        <v>1662</v>
      </c>
      <c r="K1308" s="749" t="s">
        <v>1663</v>
      </c>
      <c r="L1308" s="752">
        <v>45.49</v>
      </c>
      <c r="M1308" s="752">
        <v>3</v>
      </c>
      <c r="N1308" s="753">
        <v>136.47</v>
      </c>
    </row>
    <row r="1309" spans="1:14" ht="14.45" customHeight="1" x14ac:dyDescent="0.2">
      <c r="A1309" s="747" t="s">
        <v>592</v>
      </c>
      <c r="B1309" s="748" t="s">
        <v>593</v>
      </c>
      <c r="C1309" s="749" t="s">
        <v>613</v>
      </c>
      <c r="D1309" s="750" t="s">
        <v>614</v>
      </c>
      <c r="E1309" s="751">
        <v>50113001</v>
      </c>
      <c r="F1309" s="750" t="s">
        <v>628</v>
      </c>
      <c r="G1309" s="749" t="s">
        <v>594</v>
      </c>
      <c r="H1309" s="749">
        <v>242527</v>
      </c>
      <c r="I1309" s="749">
        <v>242527</v>
      </c>
      <c r="J1309" s="749" t="s">
        <v>2143</v>
      </c>
      <c r="K1309" s="749" t="s">
        <v>2144</v>
      </c>
      <c r="L1309" s="752">
        <v>248.46000000000004</v>
      </c>
      <c r="M1309" s="752">
        <v>1</v>
      </c>
      <c r="N1309" s="753">
        <v>248.46000000000004</v>
      </c>
    </row>
    <row r="1310" spans="1:14" ht="14.45" customHeight="1" x14ac:dyDescent="0.2">
      <c r="A1310" s="747" t="s">
        <v>592</v>
      </c>
      <c r="B1310" s="748" t="s">
        <v>593</v>
      </c>
      <c r="C1310" s="749" t="s">
        <v>613</v>
      </c>
      <c r="D1310" s="750" t="s">
        <v>614</v>
      </c>
      <c r="E1310" s="751">
        <v>50113001</v>
      </c>
      <c r="F1310" s="750" t="s">
        <v>628</v>
      </c>
      <c r="G1310" s="749" t="s">
        <v>629</v>
      </c>
      <c r="H1310" s="749">
        <v>113704</v>
      </c>
      <c r="I1310" s="749">
        <v>13704</v>
      </c>
      <c r="J1310" s="749" t="s">
        <v>2143</v>
      </c>
      <c r="K1310" s="749" t="s">
        <v>2145</v>
      </c>
      <c r="L1310" s="752">
        <v>678.48000000000013</v>
      </c>
      <c r="M1310" s="752">
        <v>1</v>
      </c>
      <c r="N1310" s="753">
        <v>678.48000000000013</v>
      </c>
    </row>
    <row r="1311" spans="1:14" ht="14.45" customHeight="1" x14ac:dyDescent="0.2">
      <c r="A1311" s="747" t="s">
        <v>592</v>
      </c>
      <c r="B1311" s="748" t="s">
        <v>593</v>
      </c>
      <c r="C1311" s="749" t="s">
        <v>613</v>
      </c>
      <c r="D1311" s="750" t="s">
        <v>614</v>
      </c>
      <c r="E1311" s="751">
        <v>50113001</v>
      </c>
      <c r="F1311" s="750" t="s">
        <v>628</v>
      </c>
      <c r="G1311" s="749" t="s">
        <v>655</v>
      </c>
      <c r="H1311" s="749">
        <v>846141</v>
      </c>
      <c r="I1311" s="749">
        <v>107794</v>
      </c>
      <c r="J1311" s="749" t="s">
        <v>1665</v>
      </c>
      <c r="K1311" s="749" t="s">
        <v>1666</v>
      </c>
      <c r="L1311" s="752">
        <v>288.82</v>
      </c>
      <c r="M1311" s="752">
        <v>1</v>
      </c>
      <c r="N1311" s="753">
        <v>288.82</v>
      </c>
    </row>
    <row r="1312" spans="1:14" ht="14.45" customHeight="1" x14ac:dyDescent="0.2">
      <c r="A1312" s="747" t="s">
        <v>592</v>
      </c>
      <c r="B1312" s="748" t="s">
        <v>593</v>
      </c>
      <c r="C1312" s="749" t="s">
        <v>613</v>
      </c>
      <c r="D1312" s="750" t="s">
        <v>614</v>
      </c>
      <c r="E1312" s="751">
        <v>50113001</v>
      </c>
      <c r="F1312" s="750" t="s">
        <v>628</v>
      </c>
      <c r="G1312" s="749" t="s">
        <v>655</v>
      </c>
      <c r="H1312" s="749">
        <v>849578</v>
      </c>
      <c r="I1312" s="749">
        <v>149480</v>
      </c>
      <c r="J1312" s="749" t="s">
        <v>2146</v>
      </c>
      <c r="K1312" s="749" t="s">
        <v>2147</v>
      </c>
      <c r="L1312" s="752">
        <v>58.619999999999976</v>
      </c>
      <c r="M1312" s="752">
        <v>2</v>
      </c>
      <c r="N1312" s="753">
        <v>117.23999999999995</v>
      </c>
    </row>
    <row r="1313" spans="1:14" ht="14.45" customHeight="1" x14ac:dyDescent="0.2">
      <c r="A1313" s="747" t="s">
        <v>592</v>
      </c>
      <c r="B1313" s="748" t="s">
        <v>593</v>
      </c>
      <c r="C1313" s="749" t="s">
        <v>613</v>
      </c>
      <c r="D1313" s="750" t="s">
        <v>614</v>
      </c>
      <c r="E1313" s="751">
        <v>50113002</v>
      </c>
      <c r="F1313" s="750" t="s">
        <v>1669</v>
      </c>
      <c r="G1313" s="749" t="s">
        <v>629</v>
      </c>
      <c r="H1313" s="749">
        <v>149409</v>
      </c>
      <c r="I1313" s="749">
        <v>49409</v>
      </c>
      <c r="J1313" s="749" t="s">
        <v>1674</v>
      </c>
      <c r="K1313" s="749" t="s">
        <v>1673</v>
      </c>
      <c r="L1313" s="752">
        <v>1363.9564285714284</v>
      </c>
      <c r="M1313" s="752">
        <v>14</v>
      </c>
      <c r="N1313" s="753">
        <v>19095.39</v>
      </c>
    </row>
    <row r="1314" spans="1:14" ht="14.45" customHeight="1" x14ac:dyDescent="0.2">
      <c r="A1314" s="747" t="s">
        <v>592</v>
      </c>
      <c r="B1314" s="748" t="s">
        <v>593</v>
      </c>
      <c r="C1314" s="749" t="s">
        <v>613</v>
      </c>
      <c r="D1314" s="750" t="s">
        <v>614</v>
      </c>
      <c r="E1314" s="751">
        <v>50113002</v>
      </c>
      <c r="F1314" s="750" t="s">
        <v>1669</v>
      </c>
      <c r="G1314" s="749" t="s">
        <v>629</v>
      </c>
      <c r="H1314" s="749">
        <v>396914</v>
      </c>
      <c r="I1314" s="749">
        <v>52301</v>
      </c>
      <c r="J1314" s="749" t="s">
        <v>2148</v>
      </c>
      <c r="K1314" s="749" t="s">
        <v>1671</v>
      </c>
      <c r="L1314" s="752">
        <v>2221.34</v>
      </c>
      <c r="M1314" s="752">
        <v>5</v>
      </c>
      <c r="N1314" s="753">
        <v>11106.7</v>
      </c>
    </row>
    <row r="1315" spans="1:14" ht="14.45" customHeight="1" x14ac:dyDescent="0.2">
      <c r="A1315" s="747" t="s">
        <v>592</v>
      </c>
      <c r="B1315" s="748" t="s">
        <v>593</v>
      </c>
      <c r="C1315" s="749" t="s">
        <v>613</v>
      </c>
      <c r="D1315" s="750" t="s">
        <v>614</v>
      </c>
      <c r="E1315" s="751">
        <v>50113002</v>
      </c>
      <c r="F1315" s="750" t="s">
        <v>1669</v>
      </c>
      <c r="G1315" s="749" t="s">
        <v>629</v>
      </c>
      <c r="H1315" s="749">
        <v>158628</v>
      </c>
      <c r="I1315" s="749">
        <v>58628</v>
      </c>
      <c r="J1315" s="749" t="s">
        <v>1675</v>
      </c>
      <c r="K1315" s="749" t="s">
        <v>1676</v>
      </c>
      <c r="L1315" s="752">
        <v>297</v>
      </c>
      <c r="M1315" s="752">
        <v>10</v>
      </c>
      <c r="N1315" s="753">
        <v>2970</v>
      </c>
    </row>
    <row r="1316" spans="1:14" ht="14.45" customHeight="1" x14ac:dyDescent="0.2">
      <c r="A1316" s="747" t="s">
        <v>592</v>
      </c>
      <c r="B1316" s="748" t="s">
        <v>593</v>
      </c>
      <c r="C1316" s="749" t="s">
        <v>613</v>
      </c>
      <c r="D1316" s="750" t="s">
        <v>614</v>
      </c>
      <c r="E1316" s="751">
        <v>50113002</v>
      </c>
      <c r="F1316" s="750" t="s">
        <v>1669</v>
      </c>
      <c r="G1316" s="749" t="s">
        <v>629</v>
      </c>
      <c r="H1316" s="749">
        <v>103513</v>
      </c>
      <c r="I1316" s="749">
        <v>3513</v>
      </c>
      <c r="J1316" s="749" t="s">
        <v>1677</v>
      </c>
      <c r="K1316" s="749" t="s">
        <v>1678</v>
      </c>
      <c r="L1316" s="752">
        <v>2000</v>
      </c>
      <c r="M1316" s="752">
        <v>12</v>
      </c>
      <c r="N1316" s="753">
        <v>24000</v>
      </c>
    </row>
    <row r="1317" spans="1:14" ht="14.45" customHeight="1" x14ac:dyDescent="0.2">
      <c r="A1317" s="747" t="s">
        <v>592</v>
      </c>
      <c r="B1317" s="748" t="s">
        <v>593</v>
      </c>
      <c r="C1317" s="749" t="s">
        <v>613</v>
      </c>
      <c r="D1317" s="750" t="s">
        <v>614</v>
      </c>
      <c r="E1317" s="751">
        <v>50113002</v>
      </c>
      <c r="F1317" s="750" t="s">
        <v>1669</v>
      </c>
      <c r="G1317" s="749" t="s">
        <v>629</v>
      </c>
      <c r="H1317" s="749">
        <v>195637</v>
      </c>
      <c r="I1317" s="749">
        <v>95637</v>
      </c>
      <c r="J1317" s="749" t="s">
        <v>2149</v>
      </c>
      <c r="K1317" s="749" t="s">
        <v>1680</v>
      </c>
      <c r="L1317" s="752">
        <v>3931.400000000001</v>
      </c>
      <c r="M1317" s="752">
        <v>-0.2</v>
      </c>
      <c r="N1317" s="753">
        <v>-786.2800000000002</v>
      </c>
    </row>
    <row r="1318" spans="1:14" ht="14.45" customHeight="1" x14ac:dyDescent="0.2">
      <c r="A1318" s="747" t="s">
        <v>592</v>
      </c>
      <c r="B1318" s="748" t="s">
        <v>593</v>
      </c>
      <c r="C1318" s="749" t="s">
        <v>613</v>
      </c>
      <c r="D1318" s="750" t="s">
        <v>614</v>
      </c>
      <c r="E1318" s="751">
        <v>50113002</v>
      </c>
      <c r="F1318" s="750" t="s">
        <v>1669</v>
      </c>
      <c r="G1318" s="749" t="s">
        <v>629</v>
      </c>
      <c r="H1318" s="749">
        <v>206871</v>
      </c>
      <c r="I1318" s="749">
        <v>206871</v>
      </c>
      <c r="J1318" s="749" t="s">
        <v>1679</v>
      </c>
      <c r="K1318" s="749" t="s">
        <v>1680</v>
      </c>
      <c r="L1318" s="752">
        <v>4044.13</v>
      </c>
      <c r="M1318" s="752">
        <v>5</v>
      </c>
      <c r="N1318" s="753">
        <v>20220.650000000001</v>
      </c>
    </row>
    <row r="1319" spans="1:14" ht="14.45" customHeight="1" x14ac:dyDescent="0.2">
      <c r="A1319" s="747" t="s">
        <v>592</v>
      </c>
      <c r="B1319" s="748" t="s">
        <v>593</v>
      </c>
      <c r="C1319" s="749" t="s">
        <v>613</v>
      </c>
      <c r="D1319" s="750" t="s">
        <v>614</v>
      </c>
      <c r="E1319" s="751">
        <v>50113002</v>
      </c>
      <c r="F1319" s="750" t="s">
        <v>1669</v>
      </c>
      <c r="G1319" s="749" t="s">
        <v>629</v>
      </c>
      <c r="H1319" s="749">
        <v>213094</v>
      </c>
      <c r="I1319" s="749">
        <v>213094</v>
      </c>
      <c r="J1319" s="749" t="s">
        <v>1681</v>
      </c>
      <c r="K1319" s="749" t="s">
        <v>2150</v>
      </c>
      <c r="L1319" s="752">
        <v>3346.2100000000005</v>
      </c>
      <c r="M1319" s="752">
        <v>1</v>
      </c>
      <c r="N1319" s="753">
        <v>3346.2100000000005</v>
      </c>
    </row>
    <row r="1320" spans="1:14" ht="14.45" customHeight="1" x14ac:dyDescent="0.2">
      <c r="A1320" s="747" t="s">
        <v>592</v>
      </c>
      <c r="B1320" s="748" t="s">
        <v>593</v>
      </c>
      <c r="C1320" s="749" t="s">
        <v>613</v>
      </c>
      <c r="D1320" s="750" t="s">
        <v>614</v>
      </c>
      <c r="E1320" s="751">
        <v>50113002</v>
      </c>
      <c r="F1320" s="750" t="s">
        <v>1669</v>
      </c>
      <c r="G1320" s="749" t="s">
        <v>629</v>
      </c>
      <c r="H1320" s="749">
        <v>152197</v>
      </c>
      <c r="I1320" s="749">
        <v>152197</v>
      </c>
      <c r="J1320" s="749" t="s">
        <v>2151</v>
      </c>
      <c r="K1320" s="749" t="s">
        <v>2150</v>
      </c>
      <c r="L1320" s="752">
        <v>3346.2100000000005</v>
      </c>
      <c r="M1320" s="752">
        <v>1</v>
      </c>
      <c r="N1320" s="753">
        <v>3346.2100000000005</v>
      </c>
    </row>
    <row r="1321" spans="1:14" ht="14.45" customHeight="1" x14ac:dyDescent="0.2">
      <c r="A1321" s="747" t="s">
        <v>592</v>
      </c>
      <c r="B1321" s="748" t="s">
        <v>593</v>
      </c>
      <c r="C1321" s="749" t="s">
        <v>613</v>
      </c>
      <c r="D1321" s="750" t="s">
        <v>614</v>
      </c>
      <c r="E1321" s="751">
        <v>50113002</v>
      </c>
      <c r="F1321" s="750" t="s">
        <v>1669</v>
      </c>
      <c r="G1321" s="749" t="s">
        <v>629</v>
      </c>
      <c r="H1321" s="749">
        <v>103414</v>
      </c>
      <c r="I1321" s="749">
        <v>3414</v>
      </c>
      <c r="J1321" s="749" t="s">
        <v>1682</v>
      </c>
      <c r="K1321" s="749" t="s">
        <v>1678</v>
      </c>
      <c r="L1321" s="752">
        <v>2513.7399999999993</v>
      </c>
      <c r="M1321" s="752">
        <v>19</v>
      </c>
      <c r="N1321" s="753">
        <v>47761.059999999983</v>
      </c>
    </row>
    <row r="1322" spans="1:14" ht="14.45" customHeight="1" x14ac:dyDescent="0.2">
      <c r="A1322" s="747" t="s">
        <v>592</v>
      </c>
      <c r="B1322" s="748" t="s">
        <v>593</v>
      </c>
      <c r="C1322" s="749" t="s">
        <v>613</v>
      </c>
      <c r="D1322" s="750" t="s">
        <v>614</v>
      </c>
      <c r="E1322" s="751">
        <v>50113002</v>
      </c>
      <c r="F1322" s="750" t="s">
        <v>1669</v>
      </c>
      <c r="G1322" s="749" t="s">
        <v>629</v>
      </c>
      <c r="H1322" s="749">
        <v>397302</v>
      </c>
      <c r="I1322" s="749">
        <v>3290</v>
      </c>
      <c r="J1322" s="749" t="s">
        <v>1682</v>
      </c>
      <c r="K1322" s="749" t="s">
        <v>1683</v>
      </c>
      <c r="L1322" s="752">
        <v>1285.9000000000001</v>
      </c>
      <c r="M1322" s="752">
        <v>1</v>
      </c>
      <c r="N1322" s="753">
        <v>1285.9000000000001</v>
      </c>
    </row>
    <row r="1323" spans="1:14" ht="14.45" customHeight="1" x14ac:dyDescent="0.2">
      <c r="A1323" s="747" t="s">
        <v>592</v>
      </c>
      <c r="B1323" s="748" t="s">
        <v>593</v>
      </c>
      <c r="C1323" s="749" t="s">
        <v>613</v>
      </c>
      <c r="D1323" s="750" t="s">
        <v>614</v>
      </c>
      <c r="E1323" s="751">
        <v>50113002</v>
      </c>
      <c r="F1323" s="750" t="s">
        <v>1669</v>
      </c>
      <c r="G1323" s="749" t="s">
        <v>629</v>
      </c>
      <c r="H1323" s="749">
        <v>110996</v>
      </c>
      <c r="I1323" s="749">
        <v>10996</v>
      </c>
      <c r="J1323" s="749" t="s">
        <v>2152</v>
      </c>
      <c r="K1323" s="749" t="s">
        <v>1678</v>
      </c>
      <c r="L1323" s="752">
        <v>2400</v>
      </c>
      <c r="M1323" s="752">
        <v>1</v>
      </c>
      <c r="N1323" s="753">
        <v>2400</v>
      </c>
    </row>
    <row r="1324" spans="1:14" ht="14.45" customHeight="1" x14ac:dyDescent="0.2">
      <c r="A1324" s="747" t="s">
        <v>592</v>
      </c>
      <c r="B1324" s="748" t="s">
        <v>593</v>
      </c>
      <c r="C1324" s="749" t="s">
        <v>613</v>
      </c>
      <c r="D1324" s="750" t="s">
        <v>614</v>
      </c>
      <c r="E1324" s="751">
        <v>50113002</v>
      </c>
      <c r="F1324" s="750" t="s">
        <v>1669</v>
      </c>
      <c r="G1324" s="749" t="s">
        <v>629</v>
      </c>
      <c r="H1324" s="749">
        <v>500716</v>
      </c>
      <c r="I1324" s="749">
        <v>157112</v>
      </c>
      <c r="J1324" s="749" t="s">
        <v>1686</v>
      </c>
      <c r="K1324" s="749" t="s">
        <v>1685</v>
      </c>
      <c r="L1324" s="752">
        <v>3828</v>
      </c>
      <c r="M1324" s="752">
        <v>1</v>
      </c>
      <c r="N1324" s="753">
        <v>3828</v>
      </c>
    </row>
    <row r="1325" spans="1:14" ht="14.45" customHeight="1" x14ac:dyDescent="0.2">
      <c r="A1325" s="747" t="s">
        <v>592</v>
      </c>
      <c r="B1325" s="748" t="s">
        <v>593</v>
      </c>
      <c r="C1325" s="749" t="s">
        <v>613</v>
      </c>
      <c r="D1325" s="750" t="s">
        <v>614</v>
      </c>
      <c r="E1325" s="751">
        <v>50113006</v>
      </c>
      <c r="F1325" s="750" t="s">
        <v>1687</v>
      </c>
      <c r="G1325" s="749" t="s">
        <v>655</v>
      </c>
      <c r="H1325" s="749">
        <v>217108</v>
      </c>
      <c r="I1325" s="749">
        <v>217108</v>
      </c>
      <c r="J1325" s="749" t="s">
        <v>2153</v>
      </c>
      <c r="K1325" s="749" t="s">
        <v>1689</v>
      </c>
      <c r="L1325" s="752">
        <v>164.73000000000002</v>
      </c>
      <c r="M1325" s="752">
        <v>1</v>
      </c>
      <c r="N1325" s="753">
        <v>164.73000000000002</v>
      </c>
    </row>
    <row r="1326" spans="1:14" ht="14.45" customHeight="1" x14ac:dyDescent="0.2">
      <c r="A1326" s="747" t="s">
        <v>592</v>
      </c>
      <c r="B1326" s="748" t="s">
        <v>593</v>
      </c>
      <c r="C1326" s="749" t="s">
        <v>613</v>
      </c>
      <c r="D1326" s="750" t="s">
        <v>614</v>
      </c>
      <c r="E1326" s="751">
        <v>50113006</v>
      </c>
      <c r="F1326" s="750" t="s">
        <v>1687</v>
      </c>
      <c r="G1326" s="749" t="s">
        <v>655</v>
      </c>
      <c r="H1326" s="749">
        <v>217110</v>
      </c>
      <c r="I1326" s="749">
        <v>217110</v>
      </c>
      <c r="J1326" s="749" t="s">
        <v>1688</v>
      </c>
      <c r="K1326" s="749" t="s">
        <v>1689</v>
      </c>
      <c r="L1326" s="752">
        <v>164.73000000000002</v>
      </c>
      <c r="M1326" s="752">
        <v>1</v>
      </c>
      <c r="N1326" s="753">
        <v>164.73000000000002</v>
      </c>
    </row>
    <row r="1327" spans="1:14" ht="14.45" customHeight="1" x14ac:dyDescent="0.2">
      <c r="A1327" s="747" t="s">
        <v>592</v>
      </c>
      <c r="B1327" s="748" t="s">
        <v>593</v>
      </c>
      <c r="C1327" s="749" t="s">
        <v>613</v>
      </c>
      <c r="D1327" s="750" t="s">
        <v>614</v>
      </c>
      <c r="E1327" s="751">
        <v>50113006</v>
      </c>
      <c r="F1327" s="750" t="s">
        <v>1687</v>
      </c>
      <c r="G1327" s="749" t="s">
        <v>655</v>
      </c>
      <c r="H1327" s="749">
        <v>33833</v>
      </c>
      <c r="I1327" s="749">
        <v>33833</v>
      </c>
      <c r="J1327" s="749" t="s">
        <v>1690</v>
      </c>
      <c r="K1327" s="749" t="s">
        <v>1689</v>
      </c>
      <c r="L1327" s="752">
        <v>163.87882287314059</v>
      </c>
      <c r="M1327" s="752">
        <v>17</v>
      </c>
      <c r="N1327" s="753">
        <v>2785.93998884339</v>
      </c>
    </row>
    <row r="1328" spans="1:14" ht="14.45" customHeight="1" x14ac:dyDescent="0.2">
      <c r="A1328" s="747" t="s">
        <v>592</v>
      </c>
      <c r="B1328" s="748" t="s">
        <v>593</v>
      </c>
      <c r="C1328" s="749" t="s">
        <v>613</v>
      </c>
      <c r="D1328" s="750" t="s">
        <v>614</v>
      </c>
      <c r="E1328" s="751">
        <v>50113006</v>
      </c>
      <c r="F1328" s="750" t="s">
        <v>1687</v>
      </c>
      <c r="G1328" s="749" t="s">
        <v>655</v>
      </c>
      <c r="H1328" s="749">
        <v>133339</v>
      </c>
      <c r="I1328" s="749">
        <v>33339</v>
      </c>
      <c r="J1328" s="749" t="s">
        <v>1691</v>
      </c>
      <c r="K1328" s="749" t="s">
        <v>1692</v>
      </c>
      <c r="L1328" s="752">
        <v>40.975000000000001</v>
      </c>
      <c r="M1328" s="752">
        <v>64</v>
      </c>
      <c r="N1328" s="753">
        <v>2622.4</v>
      </c>
    </row>
    <row r="1329" spans="1:14" ht="14.45" customHeight="1" x14ac:dyDescent="0.2">
      <c r="A1329" s="747" t="s">
        <v>592</v>
      </c>
      <c r="B1329" s="748" t="s">
        <v>593</v>
      </c>
      <c r="C1329" s="749" t="s">
        <v>613</v>
      </c>
      <c r="D1329" s="750" t="s">
        <v>614</v>
      </c>
      <c r="E1329" s="751">
        <v>50113006</v>
      </c>
      <c r="F1329" s="750" t="s">
        <v>1687</v>
      </c>
      <c r="G1329" s="749" t="s">
        <v>655</v>
      </c>
      <c r="H1329" s="749">
        <v>133340</v>
      </c>
      <c r="I1329" s="749">
        <v>33340</v>
      </c>
      <c r="J1329" s="749" t="s">
        <v>1693</v>
      </c>
      <c r="K1329" s="749" t="s">
        <v>1692</v>
      </c>
      <c r="L1329" s="752">
        <v>40.932941176470592</v>
      </c>
      <c r="M1329" s="752">
        <v>68</v>
      </c>
      <c r="N1329" s="753">
        <v>2783.44</v>
      </c>
    </row>
    <row r="1330" spans="1:14" ht="14.45" customHeight="1" x14ac:dyDescent="0.2">
      <c r="A1330" s="747" t="s">
        <v>592</v>
      </c>
      <c r="B1330" s="748" t="s">
        <v>593</v>
      </c>
      <c r="C1330" s="749" t="s">
        <v>613</v>
      </c>
      <c r="D1330" s="750" t="s">
        <v>614</v>
      </c>
      <c r="E1330" s="751">
        <v>50113006</v>
      </c>
      <c r="F1330" s="750" t="s">
        <v>1687</v>
      </c>
      <c r="G1330" s="749" t="s">
        <v>655</v>
      </c>
      <c r="H1330" s="749">
        <v>217112</v>
      </c>
      <c r="I1330" s="749">
        <v>217112</v>
      </c>
      <c r="J1330" s="749" t="s">
        <v>2154</v>
      </c>
      <c r="K1330" s="749" t="s">
        <v>2155</v>
      </c>
      <c r="L1330" s="752">
        <v>168.57000000000002</v>
      </c>
      <c r="M1330" s="752">
        <v>1</v>
      </c>
      <c r="N1330" s="753">
        <v>168.57000000000002</v>
      </c>
    </row>
    <row r="1331" spans="1:14" ht="14.45" customHeight="1" x14ac:dyDescent="0.2">
      <c r="A1331" s="747" t="s">
        <v>592</v>
      </c>
      <c r="B1331" s="748" t="s">
        <v>593</v>
      </c>
      <c r="C1331" s="749" t="s">
        <v>613</v>
      </c>
      <c r="D1331" s="750" t="s">
        <v>614</v>
      </c>
      <c r="E1331" s="751">
        <v>50113006</v>
      </c>
      <c r="F1331" s="750" t="s">
        <v>1687</v>
      </c>
      <c r="G1331" s="749" t="s">
        <v>655</v>
      </c>
      <c r="H1331" s="749">
        <v>33855</v>
      </c>
      <c r="I1331" s="749">
        <v>33855</v>
      </c>
      <c r="J1331" s="749" t="s">
        <v>2156</v>
      </c>
      <c r="K1331" s="749" t="s">
        <v>2157</v>
      </c>
      <c r="L1331" s="752">
        <v>179.34104166666665</v>
      </c>
      <c r="M1331" s="752">
        <v>144</v>
      </c>
      <c r="N1331" s="753">
        <v>25825.109999999997</v>
      </c>
    </row>
    <row r="1332" spans="1:14" ht="14.45" customHeight="1" x14ac:dyDescent="0.2">
      <c r="A1332" s="747" t="s">
        <v>592</v>
      </c>
      <c r="B1332" s="748" t="s">
        <v>593</v>
      </c>
      <c r="C1332" s="749" t="s">
        <v>613</v>
      </c>
      <c r="D1332" s="750" t="s">
        <v>614</v>
      </c>
      <c r="E1332" s="751">
        <v>50113006</v>
      </c>
      <c r="F1332" s="750" t="s">
        <v>1687</v>
      </c>
      <c r="G1332" s="749" t="s">
        <v>655</v>
      </c>
      <c r="H1332" s="749">
        <v>33741</v>
      </c>
      <c r="I1332" s="749">
        <v>33741</v>
      </c>
      <c r="J1332" s="749" t="s">
        <v>1694</v>
      </c>
      <c r="K1332" s="749" t="s">
        <v>1695</v>
      </c>
      <c r="L1332" s="752">
        <v>131.25</v>
      </c>
      <c r="M1332" s="752">
        <v>1</v>
      </c>
      <c r="N1332" s="753">
        <v>131.25</v>
      </c>
    </row>
    <row r="1333" spans="1:14" ht="14.45" customHeight="1" x14ac:dyDescent="0.2">
      <c r="A1333" s="747" t="s">
        <v>592</v>
      </c>
      <c r="B1333" s="748" t="s">
        <v>593</v>
      </c>
      <c r="C1333" s="749" t="s">
        <v>613</v>
      </c>
      <c r="D1333" s="750" t="s">
        <v>614</v>
      </c>
      <c r="E1333" s="751">
        <v>50113006</v>
      </c>
      <c r="F1333" s="750" t="s">
        <v>1687</v>
      </c>
      <c r="G1333" s="749" t="s">
        <v>655</v>
      </c>
      <c r="H1333" s="749">
        <v>33739</v>
      </c>
      <c r="I1333" s="749">
        <v>33739</v>
      </c>
      <c r="J1333" s="749" t="s">
        <v>1696</v>
      </c>
      <c r="K1333" s="749" t="s">
        <v>1695</v>
      </c>
      <c r="L1333" s="752">
        <v>131.25</v>
      </c>
      <c r="M1333" s="752">
        <v>1</v>
      </c>
      <c r="N1333" s="753">
        <v>131.25</v>
      </c>
    </row>
    <row r="1334" spans="1:14" ht="14.45" customHeight="1" x14ac:dyDescent="0.2">
      <c r="A1334" s="747" t="s">
        <v>592</v>
      </c>
      <c r="B1334" s="748" t="s">
        <v>593</v>
      </c>
      <c r="C1334" s="749" t="s">
        <v>613</v>
      </c>
      <c r="D1334" s="750" t="s">
        <v>614</v>
      </c>
      <c r="E1334" s="751">
        <v>50113006</v>
      </c>
      <c r="F1334" s="750" t="s">
        <v>1687</v>
      </c>
      <c r="G1334" s="749" t="s">
        <v>655</v>
      </c>
      <c r="H1334" s="749">
        <v>846763</v>
      </c>
      <c r="I1334" s="749">
        <v>33419</v>
      </c>
      <c r="J1334" s="749" t="s">
        <v>2158</v>
      </c>
      <c r="K1334" s="749" t="s">
        <v>1695</v>
      </c>
      <c r="L1334" s="752">
        <v>119.46999999999998</v>
      </c>
      <c r="M1334" s="752">
        <v>3</v>
      </c>
      <c r="N1334" s="753">
        <v>358.40999999999997</v>
      </c>
    </row>
    <row r="1335" spans="1:14" ht="14.45" customHeight="1" x14ac:dyDescent="0.2">
      <c r="A1335" s="747" t="s">
        <v>592</v>
      </c>
      <c r="B1335" s="748" t="s">
        <v>593</v>
      </c>
      <c r="C1335" s="749" t="s">
        <v>613</v>
      </c>
      <c r="D1335" s="750" t="s">
        <v>614</v>
      </c>
      <c r="E1335" s="751">
        <v>50113006</v>
      </c>
      <c r="F1335" s="750" t="s">
        <v>1687</v>
      </c>
      <c r="G1335" s="749" t="s">
        <v>655</v>
      </c>
      <c r="H1335" s="749">
        <v>846764</v>
      </c>
      <c r="I1335" s="749">
        <v>33418</v>
      </c>
      <c r="J1335" s="749" t="s">
        <v>2159</v>
      </c>
      <c r="K1335" s="749" t="s">
        <v>1695</v>
      </c>
      <c r="L1335" s="752">
        <v>135.59999999999994</v>
      </c>
      <c r="M1335" s="752">
        <v>1</v>
      </c>
      <c r="N1335" s="753">
        <v>135.59999999999994</v>
      </c>
    </row>
    <row r="1336" spans="1:14" ht="14.45" customHeight="1" x14ac:dyDescent="0.2">
      <c r="A1336" s="747" t="s">
        <v>592</v>
      </c>
      <c r="B1336" s="748" t="s">
        <v>593</v>
      </c>
      <c r="C1336" s="749" t="s">
        <v>613</v>
      </c>
      <c r="D1336" s="750" t="s">
        <v>614</v>
      </c>
      <c r="E1336" s="751">
        <v>50113006</v>
      </c>
      <c r="F1336" s="750" t="s">
        <v>1687</v>
      </c>
      <c r="G1336" s="749" t="s">
        <v>655</v>
      </c>
      <c r="H1336" s="749">
        <v>846765</v>
      </c>
      <c r="I1336" s="749">
        <v>33421</v>
      </c>
      <c r="J1336" s="749" t="s">
        <v>1697</v>
      </c>
      <c r="K1336" s="749" t="s">
        <v>1695</v>
      </c>
      <c r="L1336" s="752">
        <v>135.59999999999997</v>
      </c>
      <c r="M1336" s="752">
        <v>1</v>
      </c>
      <c r="N1336" s="753">
        <v>135.59999999999997</v>
      </c>
    </row>
    <row r="1337" spans="1:14" ht="14.45" customHeight="1" x14ac:dyDescent="0.2">
      <c r="A1337" s="747" t="s">
        <v>592</v>
      </c>
      <c r="B1337" s="748" t="s">
        <v>593</v>
      </c>
      <c r="C1337" s="749" t="s">
        <v>613</v>
      </c>
      <c r="D1337" s="750" t="s">
        <v>614</v>
      </c>
      <c r="E1337" s="751">
        <v>50113006</v>
      </c>
      <c r="F1337" s="750" t="s">
        <v>1687</v>
      </c>
      <c r="G1337" s="749" t="s">
        <v>655</v>
      </c>
      <c r="H1337" s="749">
        <v>846766</v>
      </c>
      <c r="I1337" s="749">
        <v>33420</v>
      </c>
      <c r="J1337" s="749" t="s">
        <v>2160</v>
      </c>
      <c r="K1337" s="749" t="s">
        <v>1695</v>
      </c>
      <c r="L1337" s="752">
        <v>135.59999999999997</v>
      </c>
      <c r="M1337" s="752">
        <v>2</v>
      </c>
      <c r="N1337" s="753">
        <v>271.19999999999993</v>
      </c>
    </row>
    <row r="1338" spans="1:14" ht="14.45" customHeight="1" x14ac:dyDescent="0.2">
      <c r="A1338" s="747" t="s">
        <v>592</v>
      </c>
      <c r="B1338" s="748" t="s">
        <v>593</v>
      </c>
      <c r="C1338" s="749" t="s">
        <v>613</v>
      </c>
      <c r="D1338" s="750" t="s">
        <v>614</v>
      </c>
      <c r="E1338" s="751">
        <v>50113006</v>
      </c>
      <c r="F1338" s="750" t="s">
        <v>1687</v>
      </c>
      <c r="G1338" s="749" t="s">
        <v>655</v>
      </c>
      <c r="H1338" s="749">
        <v>987792</v>
      </c>
      <c r="I1338" s="749">
        <v>33749</v>
      </c>
      <c r="J1338" s="749" t="s">
        <v>1698</v>
      </c>
      <c r="K1338" s="749" t="s">
        <v>1699</v>
      </c>
      <c r="L1338" s="752">
        <v>110.36363636363639</v>
      </c>
      <c r="M1338" s="752">
        <v>11</v>
      </c>
      <c r="N1338" s="753">
        <v>1214.0000000000002</v>
      </c>
    </row>
    <row r="1339" spans="1:14" ht="14.45" customHeight="1" x14ac:dyDescent="0.2">
      <c r="A1339" s="747" t="s">
        <v>592</v>
      </c>
      <c r="B1339" s="748" t="s">
        <v>593</v>
      </c>
      <c r="C1339" s="749" t="s">
        <v>613</v>
      </c>
      <c r="D1339" s="750" t="s">
        <v>614</v>
      </c>
      <c r="E1339" s="751">
        <v>50113006</v>
      </c>
      <c r="F1339" s="750" t="s">
        <v>1687</v>
      </c>
      <c r="G1339" s="749" t="s">
        <v>655</v>
      </c>
      <c r="H1339" s="749">
        <v>33751</v>
      </c>
      <c r="I1339" s="749">
        <v>33751</v>
      </c>
      <c r="J1339" s="749" t="s">
        <v>1700</v>
      </c>
      <c r="K1339" s="749" t="s">
        <v>1699</v>
      </c>
      <c r="L1339" s="752">
        <v>107.19090909090909</v>
      </c>
      <c r="M1339" s="752">
        <v>11</v>
      </c>
      <c r="N1339" s="753">
        <v>1179.0999999999999</v>
      </c>
    </row>
    <row r="1340" spans="1:14" ht="14.45" customHeight="1" x14ac:dyDescent="0.2">
      <c r="A1340" s="747" t="s">
        <v>592</v>
      </c>
      <c r="B1340" s="748" t="s">
        <v>593</v>
      </c>
      <c r="C1340" s="749" t="s">
        <v>613</v>
      </c>
      <c r="D1340" s="750" t="s">
        <v>614</v>
      </c>
      <c r="E1340" s="751">
        <v>50113006</v>
      </c>
      <c r="F1340" s="750" t="s">
        <v>1687</v>
      </c>
      <c r="G1340" s="749" t="s">
        <v>655</v>
      </c>
      <c r="H1340" s="749">
        <v>33750</v>
      </c>
      <c r="I1340" s="749">
        <v>33750</v>
      </c>
      <c r="J1340" s="749" t="s">
        <v>1703</v>
      </c>
      <c r="K1340" s="749" t="s">
        <v>1699</v>
      </c>
      <c r="L1340" s="752">
        <v>107.1909090909091</v>
      </c>
      <c r="M1340" s="752">
        <v>11</v>
      </c>
      <c r="N1340" s="753">
        <v>1179.1000000000001</v>
      </c>
    </row>
    <row r="1341" spans="1:14" ht="14.45" customHeight="1" x14ac:dyDescent="0.2">
      <c r="A1341" s="747" t="s">
        <v>592</v>
      </c>
      <c r="B1341" s="748" t="s">
        <v>593</v>
      </c>
      <c r="C1341" s="749" t="s">
        <v>613</v>
      </c>
      <c r="D1341" s="750" t="s">
        <v>614</v>
      </c>
      <c r="E1341" s="751">
        <v>50113006</v>
      </c>
      <c r="F1341" s="750" t="s">
        <v>1687</v>
      </c>
      <c r="G1341" s="749" t="s">
        <v>629</v>
      </c>
      <c r="H1341" s="749">
        <v>988740</v>
      </c>
      <c r="I1341" s="749">
        <v>0</v>
      </c>
      <c r="J1341" s="749" t="s">
        <v>1712</v>
      </c>
      <c r="K1341" s="749" t="s">
        <v>594</v>
      </c>
      <c r="L1341" s="752">
        <v>234.33624999999995</v>
      </c>
      <c r="M1341" s="752">
        <v>16</v>
      </c>
      <c r="N1341" s="753">
        <v>3749.3799999999992</v>
      </c>
    </row>
    <row r="1342" spans="1:14" ht="14.45" customHeight="1" x14ac:dyDescent="0.2">
      <c r="A1342" s="747" t="s">
        <v>592</v>
      </c>
      <c r="B1342" s="748" t="s">
        <v>593</v>
      </c>
      <c r="C1342" s="749" t="s">
        <v>613</v>
      </c>
      <c r="D1342" s="750" t="s">
        <v>614</v>
      </c>
      <c r="E1342" s="751">
        <v>50113006</v>
      </c>
      <c r="F1342" s="750" t="s">
        <v>1687</v>
      </c>
      <c r="G1342" s="749" t="s">
        <v>655</v>
      </c>
      <c r="H1342" s="749">
        <v>848207</v>
      </c>
      <c r="I1342" s="749">
        <v>33422</v>
      </c>
      <c r="J1342" s="749" t="s">
        <v>1713</v>
      </c>
      <c r="K1342" s="749" t="s">
        <v>1714</v>
      </c>
      <c r="L1342" s="752">
        <v>141.02714285714288</v>
      </c>
      <c r="M1342" s="752">
        <v>63</v>
      </c>
      <c r="N1342" s="753">
        <v>8884.7100000000009</v>
      </c>
    </row>
    <row r="1343" spans="1:14" ht="14.45" customHeight="1" x14ac:dyDescent="0.2">
      <c r="A1343" s="747" t="s">
        <v>592</v>
      </c>
      <c r="B1343" s="748" t="s">
        <v>593</v>
      </c>
      <c r="C1343" s="749" t="s">
        <v>613</v>
      </c>
      <c r="D1343" s="750" t="s">
        <v>614</v>
      </c>
      <c r="E1343" s="751">
        <v>50113006</v>
      </c>
      <c r="F1343" s="750" t="s">
        <v>1687</v>
      </c>
      <c r="G1343" s="749" t="s">
        <v>655</v>
      </c>
      <c r="H1343" s="749">
        <v>217052</v>
      </c>
      <c r="I1343" s="749">
        <v>217052</v>
      </c>
      <c r="J1343" s="749" t="s">
        <v>1715</v>
      </c>
      <c r="K1343" s="749" t="s">
        <v>1716</v>
      </c>
      <c r="L1343" s="752">
        <v>1878.4263333333336</v>
      </c>
      <c r="M1343" s="752">
        <v>30</v>
      </c>
      <c r="N1343" s="753">
        <v>56352.790000000008</v>
      </c>
    </row>
    <row r="1344" spans="1:14" ht="14.45" customHeight="1" x14ac:dyDescent="0.2">
      <c r="A1344" s="747" t="s">
        <v>592</v>
      </c>
      <c r="B1344" s="748" t="s">
        <v>593</v>
      </c>
      <c r="C1344" s="749" t="s">
        <v>613</v>
      </c>
      <c r="D1344" s="750" t="s">
        <v>614</v>
      </c>
      <c r="E1344" s="751">
        <v>50113006</v>
      </c>
      <c r="F1344" s="750" t="s">
        <v>1687</v>
      </c>
      <c r="G1344" s="749" t="s">
        <v>655</v>
      </c>
      <c r="H1344" s="749">
        <v>133146</v>
      </c>
      <c r="I1344" s="749">
        <v>33530</v>
      </c>
      <c r="J1344" s="749" t="s">
        <v>2161</v>
      </c>
      <c r="K1344" s="749" t="s">
        <v>2162</v>
      </c>
      <c r="L1344" s="752">
        <v>156.48999999999998</v>
      </c>
      <c r="M1344" s="752">
        <v>20</v>
      </c>
      <c r="N1344" s="753">
        <v>3129.7999999999997</v>
      </c>
    </row>
    <row r="1345" spans="1:14" ht="14.45" customHeight="1" x14ac:dyDescent="0.2">
      <c r="A1345" s="747" t="s">
        <v>592</v>
      </c>
      <c r="B1345" s="748" t="s">
        <v>593</v>
      </c>
      <c r="C1345" s="749" t="s">
        <v>613</v>
      </c>
      <c r="D1345" s="750" t="s">
        <v>614</v>
      </c>
      <c r="E1345" s="751">
        <v>50113006</v>
      </c>
      <c r="F1345" s="750" t="s">
        <v>1687</v>
      </c>
      <c r="G1345" s="749" t="s">
        <v>655</v>
      </c>
      <c r="H1345" s="749">
        <v>133220</v>
      </c>
      <c r="I1345" s="749">
        <v>33220</v>
      </c>
      <c r="J1345" s="749" t="s">
        <v>1720</v>
      </c>
      <c r="K1345" s="749" t="s">
        <v>1721</v>
      </c>
      <c r="L1345" s="752">
        <v>196.33571428571432</v>
      </c>
      <c r="M1345" s="752">
        <v>14</v>
      </c>
      <c r="N1345" s="753">
        <v>2748.7000000000003</v>
      </c>
    </row>
    <row r="1346" spans="1:14" ht="14.45" customHeight="1" x14ac:dyDescent="0.2">
      <c r="A1346" s="747" t="s">
        <v>592</v>
      </c>
      <c r="B1346" s="748" t="s">
        <v>593</v>
      </c>
      <c r="C1346" s="749" t="s">
        <v>613</v>
      </c>
      <c r="D1346" s="750" t="s">
        <v>614</v>
      </c>
      <c r="E1346" s="751">
        <v>50113008</v>
      </c>
      <c r="F1346" s="750" t="s">
        <v>1722</v>
      </c>
      <c r="G1346" s="749"/>
      <c r="H1346" s="749"/>
      <c r="I1346" s="749">
        <v>230686</v>
      </c>
      <c r="J1346" s="749" t="s">
        <v>2163</v>
      </c>
      <c r="K1346" s="749" t="s">
        <v>2164</v>
      </c>
      <c r="L1346" s="752">
        <v>8610.7998046875</v>
      </c>
      <c r="M1346" s="752">
        <v>2</v>
      </c>
      <c r="N1346" s="753">
        <v>17221.599609375</v>
      </c>
    </row>
    <row r="1347" spans="1:14" ht="14.45" customHeight="1" x14ac:dyDescent="0.2">
      <c r="A1347" s="747" t="s">
        <v>592</v>
      </c>
      <c r="B1347" s="748" t="s">
        <v>593</v>
      </c>
      <c r="C1347" s="749" t="s">
        <v>613</v>
      </c>
      <c r="D1347" s="750" t="s">
        <v>614</v>
      </c>
      <c r="E1347" s="751">
        <v>50113008</v>
      </c>
      <c r="F1347" s="750" t="s">
        <v>1722</v>
      </c>
      <c r="G1347" s="749"/>
      <c r="H1347" s="749"/>
      <c r="I1347" s="749">
        <v>230489</v>
      </c>
      <c r="J1347" s="749" t="s">
        <v>2165</v>
      </c>
      <c r="K1347" s="749" t="s">
        <v>2166</v>
      </c>
      <c r="L1347" s="752">
        <v>1971.4200439453125</v>
      </c>
      <c r="M1347" s="752">
        <v>6</v>
      </c>
      <c r="N1347" s="753">
        <v>11828.520263671875</v>
      </c>
    </row>
    <row r="1348" spans="1:14" ht="14.45" customHeight="1" x14ac:dyDescent="0.2">
      <c r="A1348" s="747" t="s">
        <v>592</v>
      </c>
      <c r="B1348" s="748" t="s">
        <v>593</v>
      </c>
      <c r="C1348" s="749" t="s">
        <v>613</v>
      </c>
      <c r="D1348" s="750" t="s">
        <v>614</v>
      </c>
      <c r="E1348" s="751">
        <v>50113011</v>
      </c>
      <c r="F1348" s="750" t="s">
        <v>1726</v>
      </c>
      <c r="G1348" s="749"/>
      <c r="H1348" s="749"/>
      <c r="I1348" s="749">
        <v>158152</v>
      </c>
      <c r="J1348" s="749" t="s">
        <v>2167</v>
      </c>
      <c r="K1348" s="749" t="s">
        <v>2168</v>
      </c>
      <c r="L1348" s="752">
        <v>912.989990234375</v>
      </c>
      <c r="M1348" s="752">
        <v>4</v>
      </c>
      <c r="N1348" s="753">
        <v>3651.9599609375</v>
      </c>
    </row>
    <row r="1349" spans="1:14" ht="14.45" customHeight="1" x14ac:dyDescent="0.2">
      <c r="A1349" s="747" t="s">
        <v>592</v>
      </c>
      <c r="B1349" s="748" t="s">
        <v>593</v>
      </c>
      <c r="C1349" s="749" t="s">
        <v>613</v>
      </c>
      <c r="D1349" s="750" t="s">
        <v>614</v>
      </c>
      <c r="E1349" s="751">
        <v>50113013</v>
      </c>
      <c r="F1349" s="750" t="s">
        <v>1730</v>
      </c>
      <c r="G1349" s="749" t="s">
        <v>655</v>
      </c>
      <c r="H1349" s="749">
        <v>194155</v>
      </c>
      <c r="I1349" s="749">
        <v>94155</v>
      </c>
      <c r="J1349" s="749" t="s">
        <v>2169</v>
      </c>
      <c r="K1349" s="749" t="s">
        <v>2170</v>
      </c>
      <c r="L1349" s="752">
        <v>320.32</v>
      </c>
      <c r="M1349" s="752">
        <v>2</v>
      </c>
      <c r="N1349" s="753">
        <v>640.64</v>
      </c>
    </row>
    <row r="1350" spans="1:14" ht="14.45" customHeight="1" x14ac:dyDescent="0.2">
      <c r="A1350" s="747" t="s">
        <v>592</v>
      </c>
      <c r="B1350" s="748" t="s">
        <v>593</v>
      </c>
      <c r="C1350" s="749" t="s">
        <v>613</v>
      </c>
      <c r="D1350" s="750" t="s">
        <v>614</v>
      </c>
      <c r="E1350" s="751">
        <v>50113013</v>
      </c>
      <c r="F1350" s="750" t="s">
        <v>1730</v>
      </c>
      <c r="G1350" s="749" t="s">
        <v>655</v>
      </c>
      <c r="H1350" s="749">
        <v>195147</v>
      </c>
      <c r="I1350" s="749">
        <v>195147</v>
      </c>
      <c r="J1350" s="749" t="s">
        <v>1731</v>
      </c>
      <c r="K1350" s="749" t="s">
        <v>1732</v>
      </c>
      <c r="L1350" s="752">
        <v>668.14433333333341</v>
      </c>
      <c r="M1350" s="752">
        <v>6</v>
      </c>
      <c r="N1350" s="753">
        <v>4008.8660000000004</v>
      </c>
    </row>
    <row r="1351" spans="1:14" ht="14.45" customHeight="1" x14ac:dyDescent="0.2">
      <c r="A1351" s="747" t="s">
        <v>592</v>
      </c>
      <c r="B1351" s="748" t="s">
        <v>593</v>
      </c>
      <c r="C1351" s="749" t="s">
        <v>613</v>
      </c>
      <c r="D1351" s="750" t="s">
        <v>614</v>
      </c>
      <c r="E1351" s="751">
        <v>50113013</v>
      </c>
      <c r="F1351" s="750" t="s">
        <v>1730</v>
      </c>
      <c r="G1351" s="749" t="s">
        <v>655</v>
      </c>
      <c r="H1351" s="749">
        <v>185525</v>
      </c>
      <c r="I1351" s="749">
        <v>85525</v>
      </c>
      <c r="J1351" s="749" t="s">
        <v>1733</v>
      </c>
      <c r="K1351" s="749" t="s">
        <v>1734</v>
      </c>
      <c r="L1351" s="752">
        <v>110.88</v>
      </c>
      <c r="M1351" s="752">
        <v>9</v>
      </c>
      <c r="N1351" s="753">
        <v>997.92</v>
      </c>
    </row>
    <row r="1352" spans="1:14" ht="14.45" customHeight="1" x14ac:dyDescent="0.2">
      <c r="A1352" s="747" t="s">
        <v>592</v>
      </c>
      <c r="B1352" s="748" t="s">
        <v>593</v>
      </c>
      <c r="C1352" s="749" t="s">
        <v>613</v>
      </c>
      <c r="D1352" s="750" t="s">
        <v>614</v>
      </c>
      <c r="E1352" s="751">
        <v>50113013</v>
      </c>
      <c r="F1352" s="750" t="s">
        <v>1730</v>
      </c>
      <c r="G1352" s="749" t="s">
        <v>629</v>
      </c>
      <c r="H1352" s="749">
        <v>203097</v>
      </c>
      <c r="I1352" s="749">
        <v>203097</v>
      </c>
      <c r="J1352" s="749" t="s">
        <v>1735</v>
      </c>
      <c r="K1352" s="749" t="s">
        <v>1736</v>
      </c>
      <c r="L1352" s="752">
        <v>167.33999999999995</v>
      </c>
      <c r="M1352" s="752">
        <v>3</v>
      </c>
      <c r="N1352" s="753">
        <v>502.01999999999987</v>
      </c>
    </row>
    <row r="1353" spans="1:14" ht="14.45" customHeight="1" x14ac:dyDescent="0.2">
      <c r="A1353" s="747" t="s">
        <v>592</v>
      </c>
      <c r="B1353" s="748" t="s">
        <v>593</v>
      </c>
      <c r="C1353" s="749" t="s">
        <v>613</v>
      </c>
      <c r="D1353" s="750" t="s">
        <v>614</v>
      </c>
      <c r="E1353" s="751">
        <v>50113013</v>
      </c>
      <c r="F1353" s="750" t="s">
        <v>1730</v>
      </c>
      <c r="G1353" s="749" t="s">
        <v>629</v>
      </c>
      <c r="H1353" s="749">
        <v>172972</v>
      </c>
      <c r="I1353" s="749">
        <v>72972</v>
      </c>
      <c r="J1353" s="749" t="s">
        <v>1737</v>
      </c>
      <c r="K1353" s="749" t="s">
        <v>1738</v>
      </c>
      <c r="L1353" s="752">
        <v>185.63732615894034</v>
      </c>
      <c r="M1353" s="752">
        <v>241.60000000000002</v>
      </c>
      <c r="N1353" s="753">
        <v>44849.977999999988</v>
      </c>
    </row>
    <row r="1354" spans="1:14" ht="14.45" customHeight="1" x14ac:dyDescent="0.2">
      <c r="A1354" s="747" t="s">
        <v>592</v>
      </c>
      <c r="B1354" s="748" t="s">
        <v>593</v>
      </c>
      <c r="C1354" s="749" t="s">
        <v>613</v>
      </c>
      <c r="D1354" s="750" t="s">
        <v>614</v>
      </c>
      <c r="E1354" s="751">
        <v>50113013</v>
      </c>
      <c r="F1354" s="750" t="s">
        <v>1730</v>
      </c>
      <c r="G1354" s="749" t="s">
        <v>655</v>
      </c>
      <c r="H1354" s="749">
        <v>105951</v>
      </c>
      <c r="I1354" s="749">
        <v>5951</v>
      </c>
      <c r="J1354" s="749" t="s">
        <v>2171</v>
      </c>
      <c r="K1354" s="749" t="s">
        <v>2172</v>
      </c>
      <c r="L1354" s="752">
        <v>114.51100000000001</v>
      </c>
      <c r="M1354" s="752">
        <v>40</v>
      </c>
      <c r="N1354" s="753">
        <v>4580.4400000000005</v>
      </c>
    </row>
    <row r="1355" spans="1:14" ht="14.45" customHeight="1" x14ac:dyDescent="0.2">
      <c r="A1355" s="747" t="s">
        <v>592</v>
      </c>
      <c r="B1355" s="748" t="s">
        <v>593</v>
      </c>
      <c r="C1355" s="749" t="s">
        <v>613</v>
      </c>
      <c r="D1355" s="750" t="s">
        <v>614</v>
      </c>
      <c r="E1355" s="751">
        <v>50113013</v>
      </c>
      <c r="F1355" s="750" t="s">
        <v>1730</v>
      </c>
      <c r="G1355" s="749" t="s">
        <v>629</v>
      </c>
      <c r="H1355" s="749">
        <v>136083</v>
      </c>
      <c r="I1355" s="749">
        <v>136083</v>
      </c>
      <c r="J1355" s="749" t="s">
        <v>2173</v>
      </c>
      <c r="K1355" s="749" t="s">
        <v>2174</v>
      </c>
      <c r="L1355" s="752">
        <v>412.24</v>
      </c>
      <c r="M1355" s="752">
        <v>3</v>
      </c>
      <c r="N1355" s="753">
        <v>1236.72</v>
      </c>
    </row>
    <row r="1356" spans="1:14" ht="14.45" customHeight="1" x14ac:dyDescent="0.2">
      <c r="A1356" s="747" t="s">
        <v>592</v>
      </c>
      <c r="B1356" s="748" t="s">
        <v>593</v>
      </c>
      <c r="C1356" s="749" t="s">
        <v>613</v>
      </c>
      <c r="D1356" s="750" t="s">
        <v>614</v>
      </c>
      <c r="E1356" s="751">
        <v>50113013</v>
      </c>
      <c r="F1356" s="750" t="s">
        <v>1730</v>
      </c>
      <c r="G1356" s="749" t="s">
        <v>594</v>
      </c>
      <c r="H1356" s="749">
        <v>183817</v>
      </c>
      <c r="I1356" s="749">
        <v>183817</v>
      </c>
      <c r="J1356" s="749" t="s">
        <v>1739</v>
      </c>
      <c r="K1356" s="749" t="s">
        <v>1740</v>
      </c>
      <c r="L1356" s="752">
        <v>1446.0542857142859</v>
      </c>
      <c r="M1356" s="752">
        <v>23.099999999999998</v>
      </c>
      <c r="N1356" s="753">
        <v>33403.853999999999</v>
      </c>
    </row>
    <row r="1357" spans="1:14" ht="14.45" customHeight="1" x14ac:dyDescent="0.2">
      <c r="A1357" s="747" t="s">
        <v>592</v>
      </c>
      <c r="B1357" s="748" t="s">
        <v>593</v>
      </c>
      <c r="C1357" s="749" t="s">
        <v>613</v>
      </c>
      <c r="D1357" s="750" t="s">
        <v>614</v>
      </c>
      <c r="E1357" s="751">
        <v>50113013</v>
      </c>
      <c r="F1357" s="750" t="s">
        <v>1730</v>
      </c>
      <c r="G1357" s="749" t="s">
        <v>594</v>
      </c>
      <c r="H1357" s="749">
        <v>183812</v>
      </c>
      <c r="I1357" s="749">
        <v>183812</v>
      </c>
      <c r="J1357" s="749" t="s">
        <v>1741</v>
      </c>
      <c r="K1357" s="749" t="s">
        <v>1742</v>
      </c>
      <c r="L1357" s="752">
        <v>764.71</v>
      </c>
      <c r="M1357" s="752">
        <v>6</v>
      </c>
      <c r="N1357" s="753">
        <v>4588.26</v>
      </c>
    </row>
    <row r="1358" spans="1:14" ht="14.45" customHeight="1" x14ac:dyDescent="0.2">
      <c r="A1358" s="747" t="s">
        <v>592</v>
      </c>
      <c r="B1358" s="748" t="s">
        <v>593</v>
      </c>
      <c r="C1358" s="749" t="s">
        <v>613</v>
      </c>
      <c r="D1358" s="750" t="s">
        <v>614</v>
      </c>
      <c r="E1358" s="751">
        <v>50113013</v>
      </c>
      <c r="F1358" s="750" t="s">
        <v>1730</v>
      </c>
      <c r="G1358" s="749" t="s">
        <v>655</v>
      </c>
      <c r="H1358" s="749">
        <v>164831</v>
      </c>
      <c r="I1358" s="749">
        <v>64831</v>
      </c>
      <c r="J1358" s="749" t="s">
        <v>1743</v>
      </c>
      <c r="K1358" s="749" t="s">
        <v>1744</v>
      </c>
      <c r="L1358" s="752">
        <v>294.00895652173915</v>
      </c>
      <c r="M1358" s="752">
        <v>11.5</v>
      </c>
      <c r="N1358" s="753">
        <v>3381.1030000000001</v>
      </c>
    </row>
    <row r="1359" spans="1:14" ht="14.45" customHeight="1" x14ac:dyDescent="0.2">
      <c r="A1359" s="747" t="s">
        <v>592</v>
      </c>
      <c r="B1359" s="748" t="s">
        <v>593</v>
      </c>
      <c r="C1359" s="749" t="s">
        <v>613</v>
      </c>
      <c r="D1359" s="750" t="s">
        <v>614</v>
      </c>
      <c r="E1359" s="751">
        <v>50113013</v>
      </c>
      <c r="F1359" s="750" t="s">
        <v>1730</v>
      </c>
      <c r="G1359" s="749" t="s">
        <v>655</v>
      </c>
      <c r="H1359" s="749">
        <v>164835</v>
      </c>
      <c r="I1359" s="749">
        <v>64835</v>
      </c>
      <c r="J1359" s="749" t="s">
        <v>2175</v>
      </c>
      <c r="K1359" s="749" t="s">
        <v>2176</v>
      </c>
      <c r="L1359" s="752">
        <v>143.66</v>
      </c>
      <c r="M1359" s="752">
        <v>10</v>
      </c>
      <c r="N1359" s="753">
        <v>1436.6</v>
      </c>
    </row>
    <row r="1360" spans="1:14" ht="14.45" customHeight="1" x14ac:dyDescent="0.2">
      <c r="A1360" s="747" t="s">
        <v>592</v>
      </c>
      <c r="B1360" s="748" t="s">
        <v>593</v>
      </c>
      <c r="C1360" s="749" t="s">
        <v>613</v>
      </c>
      <c r="D1360" s="750" t="s">
        <v>614</v>
      </c>
      <c r="E1360" s="751">
        <v>50113013</v>
      </c>
      <c r="F1360" s="750" t="s">
        <v>1730</v>
      </c>
      <c r="G1360" s="749" t="s">
        <v>655</v>
      </c>
      <c r="H1360" s="749">
        <v>145010</v>
      </c>
      <c r="I1360" s="749">
        <v>45010</v>
      </c>
      <c r="J1360" s="749" t="s">
        <v>2177</v>
      </c>
      <c r="K1360" s="749" t="s">
        <v>2178</v>
      </c>
      <c r="L1360" s="752">
        <v>41.72999999999999</v>
      </c>
      <c r="M1360" s="752">
        <v>4</v>
      </c>
      <c r="N1360" s="753">
        <v>166.91999999999996</v>
      </c>
    </row>
    <row r="1361" spans="1:14" ht="14.45" customHeight="1" x14ac:dyDescent="0.2">
      <c r="A1361" s="747" t="s">
        <v>592</v>
      </c>
      <c r="B1361" s="748" t="s">
        <v>593</v>
      </c>
      <c r="C1361" s="749" t="s">
        <v>613</v>
      </c>
      <c r="D1361" s="750" t="s">
        <v>614</v>
      </c>
      <c r="E1361" s="751">
        <v>50113013</v>
      </c>
      <c r="F1361" s="750" t="s">
        <v>1730</v>
      </c>
      <c r="G1361" s="749" t="s">
        <v>629</v>
      </c>
      <c r="H1361" s="749">
        <v>190778</v>
      </c>
      <c r="I1361" s="749">
        <v>90778</v>
      </c>
      <c r="J1361" s="749" t="s">
        <v>2179</v>
      </c>
      <c r="K1361" s="749" t="s">
        <v>2180</v>
      </c>
      <c r="L1361" s="752">
        <v>82.159999999999982</v>
      </c>
      <c r="M1361" s="752">
        <v>4</v>
      </c>
      <c r="N1361" s="753">
        <v>328.63999999999993</v>
      </c>
    </row>
    <row r="1362" spans="1:14" ht="14.45" customHeight="1" x14ac:dyDescent="0.2">
      <c r="A1362" s="747" t="s">
        <v>592</v>
      </c>
      <c r="B1362" s="748" t="s">
        <v>593</v>
      </c>
      <c r="C1362" s="749" t="s">
        <v>613</v>
      </c>
      <c r="D1362" s="750" t="s">
        <v>614</v>
      </c>
      <c r="E1362" s="751">
        <v>50113013</v>
      </c>
      <c r="F1362" s="750" t="s">
        <v>1730</v>
      </c>
      <c r="G1362" s="749" t="s">
        <v>629</v>
      </c>
      <c r="H1362" s="749">
        <v>117170</v>
      </c>
      <c r="I1362" s="749">
        <v>17170</v>
      </c>
      <c r="J1362" s="749" t="s">
        <v>1745</v>
      </c>
      <c r="K1362" s="749" t="s">
        <v>1746</v>
      </c>
      <c r="L1362" s="752">
        <v>72.86666666666666</v>
      </c>
      <c r="M1362" s="752">
        <v>3</v>
      </c>
      <c r="N1362" s="753">
        <v>218.59999999999997</v>
      </c>
    </row>
    <row r="1363" spans="1:14" ht="14.45" customHeight="1" x14ac:dyDescent="0.2">
      <c r="A1363" s="747" t="s">
        <v>592</v>
      </c>
      <c r="B1363" s="748" t="s">
        <v>593</v>
      </c>
      <c r="C1363" s="749" t="s">
        <v>613</v>
      </c>
      <c r="D1363" s="750" t="s">
        <v>614</v>
      </c>
      <c r="E1363" s="751">
        <v>50113013</v>
      </c>
      <c r="F1363" s="750" t="s">
        <v>1730</v>
      </c>
      <c r="G1363" s="749" t="s">
        <v>629</v>
      </c>
      <c r="H1363" s="749">
        <v>117171</v>
      </c>
      <c r="I1363" s="749">
        <v>17171</v>
      </c>
      <c r="J1363" s="749" t="s">
        <v>1747</v>
      </c>
      <c r="K1363" s="749" t="s">
        <v>876</v>
      </c>
      <c r="L1363" s="752">
        <v>72.88</v>
      </c>
      <c r="M1363" s="752">
        <v>2</v>
      </c>
      <c r="N1363" s="753">
        <v>145.76</v>
      </c>
    </row>
    <row r="1364" spans="1:14" ht="14.45" customHeight="1" x14ac:dyDescent="0.2">
      <c r="A1364" s="747" t="s">
        <v>592</v>
      </c>
      <c r="B1364" s="748" t="s">
        <v>593</v>
      </c>
      <c r="C1364" s="749" t="s">
        <v>613</v>
      </c>
      <c r="D1364" s="750" t="s">
        <v>614</v>
      </c>
      <c r="E1364" s="751">
        <v>50113013</v>
      </c>
      <c r="F1364" s="750" t="s">
        <v>1730</v>
      </c>
      <c r="G1364" s="749" t="s">
        <v>629</v>
      </c>
      <c r="H1364" s="749">
        <v>111706</v>
      </c>
      <c r="I1364" s="749">
        <v>11706</v>
      </c>
      <c r="J1364" s="749" t="s">
        <v>1750</v>
      </c>
      <c r="K1364" s="749" t="s">
        <v>1751</v>
      </c>
      <c r="L1364" s="752">
        <v>524.08000000000004</v>
      </c>
      <c r="M1364" s="752">
        <v>3</v>
      </c>
      <c r="N1364" s="753">
        <v>1572.2400000000002</v>
      </c>
    </row>
    <row r="1365" spans="1:14" ht="14.45" customHeight="1" x14ac:dyDescent="0.2">
      <c r="A1365" s="747" t="s">
        <v>592</v>
      </c>
      <c r="B1365" s="748" t="s">
        <v>593</v>
      </c>
      <c r="C1365" s="749" t="s">
        <v>613</v>
      </c>
      <c r="D1365" s="750" t="s">
        <v>614</v>
      </c>
      <c r="E1365" s="751">
        <v>50113013</v>
      </c>
      <c r="F1365" s="750" t="s">
        <v>1730</v>
      </c>
      <c r="G1365" s="749" t="s">
        <v>629</v>
      </c>
      <c r="H1365" s="749">
        <v>131654</v>
      </c>
      <c r="I1365" s="749">
        <v>131654</v>
      </c>
      <c r="J1365" s="749" t="s">
        <v>1755</v>
      </c>
      <c r="K1365" s="749" t="s">
        <v>1756</v>
      </c>
      <c r="L1365" s="752">
        <v>264</v>
      </c>
      <c r="M1365" s="752">
        <v>12</v>
      </c>
      <c r="N1365" s="753">
        <v>3168</v>
      </c>
    </row>
    <row r="1366" spans="1:14" ht="14.45" customHeight="1" x14ac:dyDescent="0.2">
      <c r="A1366" s="747" t="s">
        <v>592</v>
      </c>
      <c r="B1366" s="748" t="s">
        <v>593</v>
      </c>
      <c r="C1366" s="749" t="s">
        <v>613</v>
      </c>
      <c r="D1366" s="750" t="s">
        <v>614</v>
      </c>
      <c r="E1366" s="751">
        <v>50113013</v>
      </c>
      <c r="F1366" s="750" t="s">
        <v>1730</v>
      </c>
      <c r="G1366" s="749" t="s">
        <v>629</v>
      </c>
      <c r="H1366" s="749">
        <v>131656</v>
      </c>
      <c r="I1366" s="749">
        <v>131656</v>
      </c>
      <c r="J1366" s="749" t="s">
        <v>1757</v>
      </c>
      <c r="K1366" s="749" t="s">
        <v>1758</v>
      </c>
      <c r="L1366" s="752">
        <v>517</v>
      </c>
      <c r="M1366" s="752">
        <v>4.5</v>
      </c>
      <c r="N1366" s="753">
        <v>2326.5</v>
      </c>
    </row>
    <row r="1367" spans="1:14" ht="14.45" customHeight="1" x14ac:dyDescent="0.2">
      <c r="A1367" s="747" t="s">
        <v>592</v>
      </c>
      <c r="B1367" s="748" t="s">
        <v>593</v>
      </c>
      <c r="C1367" s="749" t="s">
        <v>613</v>
      </c>
      <c r="D1367" s="750" t="s">
        <v>614</v>
      </c>
      <c r="E1367" s="751">
        <v>50113013</v>
      </c>
      <c r="F1367" s="750" t="s">
        <v>1730</v>
      </c>
      <c r="G1367" s="749" t="s">
        <v>629</v>
      </c>
      <c r="H1367" s="749">
        <v>108606</v>
      </c>
      <c r="I1367" s="749">
        <v>108606</v>
      </c>
      <c r="J1367" s="749" t="s">
        <v>1759</v>
      </c>
      <c r="K1367" s="749" t="s">
        <v>1760</v>
      </c>
      <c r="L1367" s="752">
        <v>73.534999999999997</v>
      </c>
      <c r="M1367" s="752">
        <v>4</v>
      </c>
      <c r="N1367" s="753">
        <v>294.14</v>
      </c>
    </row>
    <row r="1368" spans="1:14" ht="14.45" customHeight="1" x14ac:dyDescent="0.2">
      <c r="A1368" s="747" t="s">
        <v>592</v>
      </c>
      <c r="B1368" s="748" t="s">
        <v>593</v>
      </c>
      <c r="C1368" s="749" t="s">
        <v>613</v>
      </c>
      <c r="D1368" s="750" t="s">
        <v>614</v>
      </c>
      <c r="E1368" s="751">
        <v>50113013</v>
      </c>
      <c r="F1368" s="750" t="s">
        <v>1730</v>
      </c>
      <c r="G1368" s="749" t="s">
        <v>629</v>
      </c>
      <c r="H1368" s="749">
        <v>162180</v>
      </c>
      <c r="I1368" s="749">
        <v>162180</v>
      </c>
      <c r="J1368" s="749" t="s">
        <v>2181</v>
      </c>
      <c r="K1368" s="749" t="s">
        <v>2182</v>
      </c>
      <c r="L1368" s="752">
        <v>203.05999999999997</v>
      </c>
      <c r="M1368" s="752">
        <v>7.5</v>
      </c>
      <c r="N1368" s="753">
        <v>1522.9499999999998</v>
      </c>
    </row>
    <row r="1369" spans="1:14" ht="14.45" customHeight="1" x14ac:dyDescent="0.2">
      <c r="A1369" s="747" t="s">
        <v>592</v>
      </c>
      <c r="B1369" s="748" t="s">
        <v>593</v>
      </c>
      <c r="C1369" s="749" t="s">
        <v>613</v>
      </c>
      <c r="D1369" s="750" t="s">
        <v>614</v>
      </c>
      <c r="E1369" s="751">
        <v>50113013</v>
      </c>
      <c r="F1369" s="750" t="s">
        <v>1730</v>
      </c>
      <c r="G1369" s="749" t="s">
        <v>629</v>
      </c>
      <c r="H1369" s="749">
        <v>162187</v>
      </c>
      <c r="I1369" s="749">
        <v>162187</v>
      </c>
      <c r="J1369" s="749" t="s">
        <v>1761</v>
      </c>
      <c r="K1369" s="749" t="s">
        <v>1762</v>
      </c>
      <c r="L1369" s="752">
        <v>503.60869565217382</v>
      </c>
      <c r="M1369" s="752">
        <v>6.9</v>
      </c>
      <c r="N1369" s="753">
        <v>3474.8999999999996</v>
      </c>
    </row>
    <row r="1370" spans="1:14" ht="14.45" customHeight="1" x14ac:dyDescent="0.2">
      <c r="A1370" s="747" t="s">
        <v>592</v>
      </c>
      <c r="B1370" s="748" t="s">
        <v>593</v>
      </c>
      <c r="C1370" s="749" t="s">
        <v>613</v>
      </c>
      <c r="D1370" s="750" t="s">
        <v>614</v>
      </c>
      <c r="E1370" s="751">
        <v>50113013</v>
      </c>
      <c r="F1370" s="750" t="s">
        <v>1730</v>
      </c>
      <c r="G1370" s="749" t="s">
        <v>629</v>
      </c>
      <c r="H1370" s="749">
        <v>844576</v>
      </c>
      <c r="I1370" s="749">
        <v>100339</v>
      </c>
      <c r="J1370" s="749" t="s">
        <v>2183</v>
      </c>
      <c r="K1370" s="749" t="s">
        <v>2184</v>
      </c>
      <c r="L1370" s="752">
        <v>97.565714285714307</v>
      </c>
      <c r="M1370" s="752">
        <v>7</v>
      </c>
      <c r="N1370" s="753">
        <v>682.96000000000015</v>
      </c>
    </row>
    <row r="1371" spans="1:14" ht="14.45" customHeight="1" x14ac:dyDescent="0.2">
      <c r="A1371" s="747" t="s">
        <v>592</v>
      </c>
      <c r="B1371" s="748" t="s">
        <v>593</v>
      </c>
      <c r="C1371" s="749" t="s">
        <v>613</v>
      </c>
      <c r="D1371" s="750" t="s">
        <v>614</v>
      </c>
      <c r="E1371" s="751">
        <v>50113013</v>
      </c>
      <c r="F1371" s="750" t="s">
        <v>1730</v>
      </c>
      <c r="G1371" s="749" t="s">
        <v>629</v>
      </c>
      <c r="H1371" s="749">
        <v>190986</v>
      </c>
      <c r="I1371" s="749">
        <v>90986</v>
      </c>
      <c r="J1371" s="749" t="s">
        <v>2185</v>
      </c>
      <c r="K1371" s="749" t="s">
        <v>2186</v>
      </c>
      <c r="L1371" s="752">
        <v>56.100000000000016</v>
      </c>
      <c r="M1371" s="752">
        <v>1</v>
      </c>
      <c r="N1371" s="753">
        <v>56.100000000000016</v>
      </c>
    </row>
    <row r="1372" spans="1:14" ht="14.45" customHeight="1" x14ac:dyDescent="0.2">
      <c r="A1372" s="747" t="s">
        <v>592</v>
      </c>
      <c r="B1372" s="748" t="s">
        <v>593</v>
      </c>
      <c r="C1372" s="749" t="s">
        <v>613</v>
      </c>
      <c r="D1372" s="750" t="s">
        <v>614</v>
      </c>
      <c r="E1372" s="751">
        <v>50113013</v>
      </c>
      <c r="F1372" s="750" t="s">
        <v>1730</v>
      </c>
      <c r="G1372" s="749" t="s">
        <v>629</v>
      </c>
      <c r="H1372" s="749">
        <v>112737</v>
      </c>
      <c r="I1372" s="749">
        <v>12737</v>
      </c>
      <c r="J1372" s="749" t="s">
        <v>2187</v>
      </c>
      <c r="K1372" s="749" t="s">
        <v>2188</v>
      </c>
      <c r="L1372" s="752">
        <v>84.403333333333322</v>
      </c>
      <c r="M1372" s="752">
        <v>3</v>
      </c>
      <c r="N1372" s="753">
        <v>253.20999999999998</v>
      </c>
    </row>
    <row r="1373" spans="1:14" ht="14.45" customHeight="1" x14ac:dyDescent="0.2">
      <c r="A1373" s="747" t="s">
        <v>592</v>
      </c>
      <c r="B1373" s="748" t="s">
        <v>593</v>
      </c>
      <c r="C1373" s="749" t="s">
        <v>613</v>
      </c>
      <c r="D1373" s="750" t="s">
        <v>614</v>
      </c>
      <c r="E1373" s="751">
        <v>50113013</v>
      </c>
      <c r="F1373" s="750" t="s">
        <v>1730</v>
      </c>
      <c r="G1373" s="749" t="s">
        <v>629</v>
      </c>
      <c r="H1373" s="749">
        <v>132954</v>
      </c>
      <c r="I1373" s="749">
        <v>32954</v>
      </c>
      <c r="J1373" s="749" t="s">
        <v>2189</v>
      </c>
      <c r="K1373" s="749" t="s">
        <v>1393</v>
      </c>
      <c r="L1373" s="752">
        <v>84.580000000000013</v>
      </c>
      <c r="M1373" s="752">
        <v>2</v>
      </c>
      <c r="N1373" s="753">
        <v>169.16000000000003</v>
      </c>
    </row>
    <row r="1374" spans="1:14" ht="14.45" customHeight="1" x14ac:dyDescent="0.2">
      <c r="A1374" s="747" t="s">
        <v>592</v>
      </c>
      <c r="B1374" s="748" t="s">
        <v>593</v>
      </c>
      <c r="C1374" s="749" t="s">
        <v>613</v>
      </c>
      <c r="D1374" s="750" t="s">
        <v>614</v>
      </c>
      <c r="E1374" s="751">
        <v>50113013</v>
      </c>
      <c r="F1374" s="750" t="s">
        <v>1730</v>
      </c>
      <c r="G1374" s="749" t="s">
        <v>629</v>
      </c>
      <c r="H1374" s="749">
        <v>162050</v>
      </c>
      <c r="I1374" s="749">
        <v>62050</v>
      </c>
      <c r="J1374" s="749" t="s">
        <v>2190</v>
      </c>
      <c r="K1374" s="749" t="s">
        <v>2191</v>
      </c>
      <c r="L1374" s="752">
        <v>55.68</v>
      </c>
      <c r="M1374" s="752">
        <v>3</v>
      </c>
      <c r="N1374" s="753">
        <v>167.04</v>
      </c>
    </row>
    <row r="1375" spans="1:14" ht="14.45" customHeight="1" x14ac:dyDescent="0.2">
      <c r="A1375" s="747" t="s">
        <v>592</v>
      </c>
      <c r="B1375" s="748" t="s">
        <v>593</v>
      </c>
      <c r="C1375" s="749" t="s">
        <v>613</v>
      </c>
      <c r="D1375" s="750" t="s">
        <v>614</v>
      </c>
      <c r="E1375" s="751">
        <v>50113013</v>
      </c>
      <c r="F1375" s="750" t="s">
        <v>1730</v>
      </c>
      <c r="G1375" s="749" t="s">
        <v>629</v>
      </c>
      <c r="H1375" s="749">
        <v>102427</v>
      </c>
      <c r="I1375" s="749">
        <v>2427</v>
      </c>
      <c r="J1375" s="749" t="s">
        <v>1768</v>
      </c>
      <c r="K1375" s="749" t="s">
        <v>1769</v>
      </c>
      <c r="L1375" s="752">
        <v>88.423333333333332</v>
      </c>
      <c r="M1375" s="752">
        <v>9</v>
      </c>
      <c r="N1375" s="753">
        <v>795.81</v>
      </c>
    </row>
    <row r="1376" spans="1:14" ht="14.45" customHeight="1" x14ac:dyDescent="0.2">
      <c r="A1376" s="747" t="s">
        <v>592</v>
      </c>
      <c r="B1376" s="748" t="s">
        <v>593</v>
      </c>
      <c r="C1376" s="749" t="s">
        <v>613</v>
      </c>
      <c r="D1376" s="750" t="s">
        <v>614</v>
      </c>
      <c r="E1376" s="751">
        <v>50113013</v>
      </c>
      <c r="F1376" s="750" t="s">
        <v>1730</v>
      </c>
      <c r="G1376" s="749" t="s">
        <v>629</v>
      </c>
      <c r="H1376" s="749">
        <v>148261</v>
      </c>
      <c r="I1376" s="749">
        <v>48261</v>
      </c>
      <c r="J1376" s="749" t="s">
        <v>1770</v>
      </c>
      <c r="K1376" s="749" t="s">
        <v>2192</v>
      </c>
      <c r="L1376" s="752">
        <v>68.991666666666674</v>
      </c>
      <c r="M1376" s="752">
        <v>6</v>
      </c>
      <c r="N1376" s="753">
        <v>413.95000000000005</v>
      </c>
    </row>
    <row r="1377" spans="1:14" ht="14.45" customHeight="1" x14ac:dyDescent="0.2">
      <c r="A1377" s="747" t="s">
        <v>592</v>
      </c>
      <c r="B1377" s="748" t="s">
        <v>593</v>
      </c>
      <c r="C1377" s="749" t="s">
        <v>613</v>
      </c>
      <c r="D1377" s="750" t="s">
        <v>614</v>
      </c>
      <c r="E1377" s="751">
        <v>50113013</v>
      </c>
      <c r="F1377" s="750" t="s">
        <v>1730</v>
      </c>
      <c r="G1377" s="749" t="s">
        <v>629</v>
      </c>
      <c r="H1377" s="749">
        <v>101066</v>
      </c>
      <c r="I1377" s="749">
        <v>1066</v>
      </c>
      <c r="J1377" s="749" t="s">
        <v>1770</v>
      </c>
      <c r="K1377" s="749" t="s">
        <v>1771</v>
      </c>
      <c r="L1377" s="752">
        <v>57.412647058823531</v>
      </c>
      <c r="M1377" s="752">
        <v>34</v>
      </c>
      <c r="N1377" s="753">
        <v>1952.03</v>
      </c>
    </row>
    <row r="1378" spans="1:14" ht="14.45" customHeight="1" x14ac:dyDescent="0.2">
      <c r="A1378" s="747" t="s">
        <v>592</v>
      </c>
      <c r="B1378" s="748" t="s">
        <v>593</v>
      </c>
      <c r="C1378" s="749" t="s">
        <v>613</v>
      </c>
      <c r="D1378" s="750" t="s">
        <v>614</v>
      </c>
      <c r="E1378" s="751">
        <v>50113013</v>
      </c>
      <c r="F1378" s="750" t="s">
        <v>1730</v>
      </c>
      <c r="G1378" s="749" t="s">
        <v>629</v>
      </c>
      <c r="H1378" s="749">
        <v>847476</v>
      </c>
      <c r="I1378" s="749">
        <v>112782</v>
      </c>
      <c r="J1378" s="749" t="s">
        <v>1776</v>
      </c>
      <c r="K1378" s="749" t="s">
        <v>1777</v>
      </c>
      <c r="L1378" s="752">
        <v>687.73100000000022</v>
      </c>
      <c r="M1378" s="752">
        <v>4.25</v>
      </c>
      <c r="N1378" s="753">
        <v>2922.8567500000008</v>
      </c>
    </row>
    <row r="1379" spans="1:14" ht="14.45" customHeight="1" x14ac:dyDescent="0.2">
      <c r="A1379" s="747" t="s">
        <v>592</v>
      </c>
      <c r="B1379" s="748" t="s">
        <v>593</v>
      </c>
      <c r="C1379" s="749" t="s">
        <v>613</v>
      </c>
      <c r="D1379" s="750" t="s">
        <v>614</v>
      </c>
      <c r="E1379" s="751">
        <v>50113013</v>
      </c>
      <c r="F1379" s="750" t="s">
        <v>1730</v>
      </c>
      <c r="G1379" s="749" t="s">
        <v>629</v>
      </c>
      <c r="H1379" s="749">
        <v>96414</v>
      </c>
      <c r="I1379" s="749">
        <v>96414</v>
      </c>
      <c r="J1379" s="749" t="s">
        <v>1778</v>
      </c>
      <c r="K1379" s="749" t="s">
        <v>1779</v>
      </c>
      <c r="L1379" s="752">
        <v>58.885714285714286</v>
      </c>
      <c r="M1379" s="752">
        <v>7</v>
      </c>
      <c r="N1379" s="753">
        <v>412.2</v>
      </c>
    </row>
    <row r="1380" spans="1:14" ht="14.45" customHeight="1" x14ac:dyDescent="0.2">
      <c r="A1380" s="747" t="s">
        <v>592</v>
      </c>
      <c r="B1380" s="748" t="s">
        <v>593</v>
      </c>
      <c r="C1380" s="749" t="s">
        <v>613</v>
      </c>
      <c r="D1380" s="750" t="s">
        <v>614</v>
      </c>
      <c r="E1380" s="751">
        <v>50113013</v>
      </c>
      <c r="F1380" s="750" t="s">
        <v>1730</v>
      </c>
      <c r="G1380" s="749" t="s">
        <v>629</v>
      </c>
      <c r="H1380" s="749">
        <v>216196</v>
      </c>
      <c r="I1380" s="749">
        <v>216196</v>
      </c>
      <c r="J1380" s="749" t="s">
        <v>1782</v>
      </c>
      <c r="K1380" s="749" t="s">
        <v>1783</v>
      </c>
      <c r="L1380" s="752">
        <v>71.429999999999993</v>
      </c>
      <c r="M1380" s="752">
        <v>3</v>
      </c>
      <c r="N1380" s="753">
        <v>214.28999999999996</v>
      </c>
    </row>
    <row r="1381" spans="1:14" ht="14.45" customHeight="1" x14ac:dyDescent="0.2">
      <c r="A1381" s="747" t="s">
        <v>592</v>
      </c>
      <c r="B1381" s="748" t="s">
        <v>593</v>
      </c>
      <c r="C1381" s="749" t="s">
        <v>613</v>
      </c>
      <c r="D1381" s="750" t="s">
        <v>614</v>
      </c>
      <c r="E1381" s="751">
        <v>50113013</v>
      </c>
      <c r="F1381" s="750" t="s">
        <v>1730</v>
      </c>
      <c r="G1381" s="749" t="s">
        <v>629</v>
      </c>
      <c r="H1381" s="749">
        <v>216199</v>
      </c>
      <c r="I1381" s="749">
        <v>216199</v>
      </c>
      <c r="J1381" s="749" t="s">
        <v>1784</v>
      </c>
      <c r="K1381" s="749" t="s">
        <v>1785</v>
      </c>
      <c r="L1381" s="752">
        <v>99.884117647058844</v>
      </c>
      <c r="M1381" s="752">
        <v>17</v>
      </c>
      <c r="N1381" s="753">
        <v>1698.0300000000004</v>
      </c>
    </row>
    <row r="1382" spans="1:14" ht="14.45" customHeight="1" x14ac:dyDescent="0.2">
      <c r="A1382" s="747" t="s">
        <v>592</v>
      </c>
      <c r="B1382" s="748" t="s">
        <v>593</v>
      </c>
      <c r="C1382" s="749" t="s">
        <v>613</v>
      </c>
      <c r="D1382" s="750" t="s">
        <v>614</v>
      </c>
      <c r="E1382" s="751">
        <v>50113013</v>
      </c>
      <c r="F1382" s="750" t="s">
        <v>1730</v>
      </c>
      <c r="G1382" s="749" t="s">
        <v>629</v>
      </c>
      <c r="H1382" s="749">
        <v>216183</v>
      </c>
      <c r="I1382" s="749">
        <v>216183</v>
      </c>
      <c r="J1382" s="749" t="s">
        <v>1786</v>
      </c>
      <c r="K1382" s="749" t="s">
        <v>1787</v>
      </c>
      <c r="L1382" s="752">
        <v>251.66</v>
      </c>
      <c r="M1382" s="752">
        <v>54</v>
      </c>
      <c r="N1382" s="753">
        <v>13589.64</v>
      </c>
    </row>
    <row r="1383" spans="1:14" ht="14.45" customHeight="1" x14ac:dyDescent="0.2">
      <c r="A1383" s="747" t="s">
        <v>592</v>
      </c>
      <c r="B1383" s="748" t="s">
        <v>593</v>
      </c>
      <c r="C1383" s="749" t="s">
        <v>613</v>
      </c>
      <c r="D1383" s="750" t="s">
        <v>614</v>
      </c>
      <c r="E1383" s="751">
        <v>50113013</v>
      </c>
      <c r="F1383" s="750" t="s">
        <v>1730</v>
      </c>
      <c r="G1383" s="749" t="s">
        <v>655</v>
      </c>
      <c r="H1383" s="749">
        <v>173750</v>
      </c>
      <c r="I1383" s="749">
        <v>173750</v>
      </c>
      <c r="J1383" s="749" t="s">
        <v>1790</v>
      </c>
      <c r="K1383" s="749" t="s">
        <v>1791</v>
      </c>
      <c r="L1383" s="752">
        <v>825.89</v>
      </c>
      <c r="M1383" s="752">
        <v>2</v>
      </c>
      <c r="N1383" s="753">
        <v>1651.78</v>
      </c>
    </row>
    <row r="1384" spans="1:14" ht="14.45" customHeight="1" x14ac:dyDescent="0.2">
      <c r="A1384" s="747" t="s">
        <v>592</v>
      </c>
      <c r="B1384" s="748" t="s">
        <v>593</v>
      </c>
      <c r="C1384" s="749" t="s">
        <v>613</v>
      </c>
      <c r="D1384" s="750" t="s">
        <v>614</v>
      </c>
      <c r="E1384" s="751">
        <v>50113013</v>
      </c>
      <c r="F1384" s="750" t="s">
        <v>1730</v>
      </c>
      <c r="G1384" s="749" t="s">
        <v>594</v>
      </c>
      <c r="H1384" s="749">
        <v>111592</v>
      </c>
      <c r="I1384" s="749">
        <v>11592</v>
      </c>
      <c r="J1384" s="749" t="s">
        <v>1794</v>
      </c>
      <c r="K1384" s="749" t="s">
        <v>1795</v>
      </c>
      <c r="L1384" s="752">
        <v>368.97</v>
      </c>
      <c r="M1384" s="752">
        <v>20.5</v>
      </c>
      <c r="N1384" s="753">
        <v>7563.8850000000002</v>
      </c>
    </row>
    <row r="1385" spans="1:14" ht="14.45" customHeight="1" x14ac:dyDescent="0.2">
      <c r="A1385" s="747" t="s">
        <v>592</v>
      </c>
      <c r="B1385" s="748" t="s">
        <v>593</v>
      </c>
      <c r="C1385" s="749" t="s">
        <v>613</v>
      </c>
      <c r="D1385" s="750" t="s">
        <v>614</v>
      </c>
      <c r="E1385" s="751">
        <v>50113013</v>
      </c>
      <c r="F1385" s="750" t="s">
        <v>1730</v>
      </c>
      <c r="G1385" s="749" t="s">
        <v>629</v>
      </c>
      <c r="H1385" s="749">
        <v>225543</v>
      </c>
      <c r="I1385" s="749">
        <v>225543</v>
      </c>
      <c r="J1385" s="749" t="s">
        <v>1798</v>
      </c>
      <c r="K1385" s="749" t="s">
        <v>1799</v>
      </c>
      <c r="L1385" s="752">
        <v>390.64</v>
      </c>
      <c r="M1385" s="752">
        <v>2</v>
      </c>
      <c r="N1385" s="753">
        <v>781.28</v>
      </c>
    </row>
    <row r="1386" spans="1:14" ht="14.45" customHeight="1" x14ac:dyDescent="0.2">
      <c r="A1386" s="747" t="s">
        <v>592</v>
      </c>
      <c r="B1386" s="748" t="s">
        <v>593</v>
      </c>
      <c r="C1386" s="749" t="s">
        <v>613</v>
      </c>
      <c r="D1386" s="750" t="s">
        <v>614</v>
      </c>
      <c r="E1386" s="751">
        <v>50113013</v>
      </c>
      <c r="F1386" s="750" t="s">
        <v>1730</v>
      </c>
      <c r="G1386" s="749" t="s">
        <v>629</v>
      </c>
      <c r="H1386" s="749">
        <v>155636</v>
      </c>
      <c r="I1386" s="749">
        <v>55636</v>
      </c>
      <c r="J1386" s="749" t="s">
        <v>2193</v>
      </c>
      <c r="K1386" s="749" t="s">
        <v>2194</v>
      </c>
      <c r="L1386" s="752">
        <v>52.67</v>
      </c>
      <c r="M1386" s="752">
        <v>1</v>
      </c>
      <c r="N1386" s="753">
        <v>52.67</v>
      </c>
    </row>
    <row r="1387" spans="1:14" ht="14.45" customHeight="1" x14ac:dyDescent="0.2">
      <c r="A1387" s="747" t="s">
        <v>592</v>
      </c>
      <c r="B1387" s="748" t="s">
        <v>593</v>
      </c>
      <c r="C1387" s="749" t="s">
        <v>613</v>
      </c>
      <c r="D1387" s="750" t="s">
        <v>614</v>
      </c>
      <c r="E1387" s="751">
        <v>50113013</v>
      </c>
      <c r="F1387" s="750" t="s">
        <v>1730</v>
      </c>
      <c r="G1387" s="749" t="s">
        <v>629</v>
      </c>
      <c r="H1387" s="749">
        <v>207116</v>
      </c>
      <c r="I1387" s="749">
        <v>207116</v>
      </c>
      <c r="J1387" s="749" t="s">
        <v>1800</v>
      </c>
      <c r="K1387" s="749" t="s">
        <v>1801</v>
      </c>
      <c r="L1387" s="752">
        <v>419.3633333333334</v>
      </c>
      <c r="M1387" s="752">
        <v>6</v>
      </c>
      <c r="N1387" s="753">
        <v>2516.1800000000003</v>
      </c>
    </row>
    <row r="1388" spans="1:14" ht="14.45" customHeight="1" x14ac:dyDescent="0.2">
      <c r="A1388" s="747" t="s">
        <v>592</v>
      </c>
      <c r="B1388" s="748" t="s">
        <v>593</v>
      </c>
      <c r="C1388" s="749" t="s">
        <v>613</v>
      </c>
      <c r="D1388" s="750" t="s">
        <v>614</v>
      </c>
      <c r="E1388" s="751">
        <v>50113013</v>
      </c>
      <c r="F1388" s="750" t="s">
        <v>1730</v>
      </c>
      <c r="G1388" s="749" t="s">
        <v>629</v>
      </c>
      <c r="H1388" s="749">
        <v>101076</v>
      </c>
      <c r="I1388" s="749">
        <v>1076</v>
      </c>
      <c r="J1388" s="749" t="s">
        <v>1802</v>
      </c>
      <c r="K1388" s="749" t="s">
        <v>1360</v>
      </c>
      <c r="L1388" s="752">
        <v>78.349999999999994</v>
      </c>
      <c r="M1388" s="752">
        <v>3</v>
      </c>
      <c r="N1388" s="753">
        <v>235.04999999999998</v>
      </c>
    </row>
    <row r="1389" spans="1:14" ht="14.45" customHeight="1" x14ac:dyDescent="0.2">
      <c r="A1389" s="747" t="s">
        <v>592</v>
      </c>
      <c r="B1389" s="748" t="s">
        <v>593</v>
      </c>
      <c r="C1389" s="749" t="s">
        <v>613</v>
      </c>
      <c r="D1389" s="750" t="s">
        <v>614</v>
      </c>
      <c r="E1389" s="751">
        <v>50113013</v>
      </c>
      <c r="F1389" s="750" t="s">
        <v>1730</v>
      </c>
      <c r="G1389" s="749" t="s">
        <v>629</v>
      </c>
      <c r="H1389" s="749">
        <v>101077</v>
      </c>
      <c r="I1389" s="749">
        <v>1077</v>
      </c>
      <c r="J1389" s="749" t="s">
        <v>2195</v>
      </c>
      <c r="K1389" s="749" t="s">
        <v>1360</v>
      </c>
      <c r="L1389" s="752">
        <v>59.599999999999987</v>
      </c>
      <c r="M1389" s="752">
        <v>2</v>
      </c>
      <c r="N1389" s="753">
        <v>119.19999999999997</v>
      </c>
    </row>
    <row r="1390" spans="1:14" ht="14.45" customHeight="1" x14ac:dyDescent="0.2">
      <c r="A1390" s="747" t="s">
        <v>592</v>
      </c>
      <c r="B1390" s="748" t="s">
        <v>593</v>
      </c>
      <c r="C1390" s="749" t="s">
        <v>613</v>
      </c>
      <c r="D1390" s="750" t="s">
        <v>614</v>
      </c>
      <c r="E1390" s="751">
        <v>50113013</v>
      </c>
      <c r="F1390" s="750" t="s">
        <v>1730</v>
      </c>
      <c r="G1390" s="749" t="s">
        <v>655</v>
      </c>
      <c r="H1390" s="749">
        <v>113453</v>
      </c>
      <c r="I1390" s="749">
        <v>113453</v>
      </c>
      <c r="J1390" s="749" t="s">
        <v>1803</v>
      </c>
      <c r="K1390" s="749" t="s">
        <v>1804</v>
      </c>
      <c r="L1390" s="752">
        <v>460.12603720684672</v>
      </c>
      <c r="M1390" s="752">
        <v>72.2</v>
      </c>
      <c r="N1390" s="753">
        <v>33221.099886334334</v>
      </c>
    </row>
    <row r="1391" spans="1:14" ht="14.45" customHeight="1" x14ac:dyDescent="0.2">
      <c r="A1391" s="747" t="s">
        <v>592</v>
      </c>
      <c r="B1391" s="748" t="s">
        <v>593</v>
      </c>
      <c r="C1391" s="749" t="s">
        <v>613</v>
      </c>
      <c r="D1391" s="750" t="s">
        <v>614</v>
      </c>
      <c r="E1391" s="751">
        <v>50113013</v>
      </c>
      <c r="F1391" s="750" t="s">
        <v>1730</v>
      </c>
      <c r="G1391" s="749" t="s">
        <v>594</v>
      </c>
      <c r="H1391" s="749">
        <v>201030</v>
      </c>
      <c r="I1391" s="749">
        <v>201030</v>
      </c>
      <c r="J1391" s="749" t="s">
        <v>1805</v>
      </c>
      <c r="K1391" s="749" t="s">
        <v>955</v>
      </c>
      <c r="L1391" s="752">
        <v>30.972076923076926</v>
      </c>
      <c r="M1391" s="752">
        <v>260</v>
      </c>
      <c r="N1391" s="753">
        <v>8052.7400000000007</v>
      </c>
    </row>
    <row r="1392" spans="1:14" ht="14.45" customHeight="1" x14ac:dyDescent="0.2">
      <c r="A1392" s="747" t="s">
        <v>592</v>
      </c>
      <c r="B1392" s="748" t="s">
        <v>593</v>
      </c>
      <c r="C1392" s="749" t="s">
        <v>613</v>
      </c>
      <c r="D1392" s="750" t="s">
        <v>614</v>
      </c>
      <c r="E1392" s="751">
        <v>50113013</v>
      </c>
      <c r="F1392" s="750" t="s">
        <v>1730</v>
      </c>
      <c r="G1392" s="749" t="s">
        <v>655</v>
      </c>
      <c r="H1392" s="749">
        <v>115273</v>
      </c>
      <c r="I1392" s="749">
        <v>15273</v>
      </c>
      <c r="J1392" s="749" t="s">
        <v>2196</v>
      </c>
      <c r="K1392" s="749" t="s">
        <v>2197</v>
      </c>
      <c r="L1392" s="752">
        <v>248.24</v>
      </c>
      <c r="M1392" s="752">
        <v>20</v>
      </c>
      <c r="N1392" s="753">
        <v>4964.8</v>
      </c>
    </row>
    <row r="1393" spans="1:14" ht="14.45" customHeight="1" x14ac:dyDescent="0.2">
      <c r="A1393" s="747" t="s">
        <v>592</v>
      </c>
      <c r="B1393" s="748" t="s">
        <v>593</v>
      </c>
      <c r="C1393" s="749" t="s">
        <v>613</v>
      </c>
      <c r="D1393" s="750" t="s">
        <v>614</v>
      </c>
      <c r="E1393" s="751">
        <v>50113013</v>
      </c>
      <c r="F1393" s="750" t="s">
        <v>1730</v>
      </c>
      <c r="G1393" s="749" t="s">
        <v>629</v>
      </c>
      <c r="H1393" s="749">
        <v>189816</v>
      </c>
      <c r="I1393" s="749">
        <v>89816</v>
      </c>
      <c r="J1393" s="749" t="s">
        <v>2198</v>
      </c>
      <c r="K1393" s="749" t="s">
        <v>2199</v>
      </c>
      <c r="L1393" s="752">
        <v>66.22999999999999</v>
      </c>
      <c r="M1393" s="752">
        <v>1</v>
      </c>
      <c r="N1393" s="753">
        <v>66.22999999999999</v>
      </c>
    </row>
    <row r="1394" spans="1:14" ht="14.45" customHeight="1" x14ac:dyDescent="0.2">
      <c r="A1394" s="747" t="s">
        <v>592</v>
      </c>
      <c r="B1394" s="748" t="s">
        <v>593</v>
      </c>
      <c r="C1394" s="749" t="s">
        <v>613</v>
      </c>
      <c r="D1394" s="750" t="s">
        <v>614</v>
      </c>
      <c r="E1394" s="751">
        <v>50113013</v>
      </c>
      <c r="F1394" s="750" t="s">
        <v>1730</v>
      </c>
      <c r="G1394" s="749" t="s">
        <v>655</v>
      </c>
      <c r="H1394" s="749">
        <v>126127</v>
      </c>
      <c r="I1394" s="749">
        <v>26127</v>
      </c>
      <c r="J1394" s="749" t="s">
        <v>1808</v>
      </c>
      <c r="K1394" s="749" t="s">
        <v>1809</v>
      </c>
      <c r="L1394" s="752">
        <v>3158</v>
      </c>
      <c r="M1394" s="752">
        <v>2</v>
      </c>
      <c r="N1394" s="753">
        <v>6316</v>
      </c>
    </row>
    <row r="1395" spans="1:14" ht="14.45" customHeight="1" x14ac:dyDescent="0.2">
      <c r="A1395" s="747" t="s">
        <v>592</v>
      </c>
      <c r="B1395" s="748" t="s">
        <v>593</v>
      </c>
      <c r="C1395" s="749" t="s">
        <v>613</v>
      </c>
      <c r="D1395" s="750" t="s">
        <v>614</v>
      </c>
      <c r="E1395" s="751">
        <v>50113013</v>
      </c>
      <c r="F1395" s="750" t="s">
        <v>1730</v>
      </c>
      <c r="G1395" s="749" t="s">
        <v>629</v>
      </c>
      <c r="H1395" s="749">
        <v>116600</v>
      </c>
      <c r="I1395" s="749">
        <v>16600</v>
      </c>
      <c r="J1395" s="749" t="s">
        <v>1810</v>
      </c>
      <c r="K1395" s="749" t="s">
        <v>1811</v>
      </c>
      <c r="L1395" s="752">
        <v>42.609473684210521</v>
      </c>
      <c r="M1395" s="752">
        <v>95</v>
      </c>
      <c r="N1395" s="753">
        <v>4047.8999999999996</v>
      </c>
    </row>
    <row r="1396" spans="1:14" ht="14.45" customHeight="1" x14ac:dyDescent="0.2">
      <c r="A1396" s="747" t="s">
        <v>592</v>
      </c>
      <c r="B1396" s="748" t="s">
        <v>593</v>
      </c>
      <c r="C1396" s="749" t="s">
        <v>613</v>
      </c>
      <c r="D1396" s="750" t="s">
        <v>614</v>
      </c>
      <c r="E1396" s="751">
        <v>50113013</v>
      </c>
      <c r="F1396" s="750" t="s">
        <v>1730</v>
      </c>
      <c r="G1396" s="749" t="s">
        <v>655</v>
      </c>
      <c r="H1396" s="749">
        <v>166269</v>
      </c>
      <c r="I1396" s="749">
        <v>166269</v>
      </c>
      <c r="J1396" s="749" t="s">
        <v>1814</v>
      </c>
      <c r="K1396" s="749" t="s">
        <v>1815</v>
      </c>
      <c r="L1396" s="752">
        <v>52.88</v>
      </c>
      <c r="M1396" s="752">
        <v>52</v>
      </c>
      <c r="N1396" s="753">
        <v>2749.76</v>
      </c>
    </row>
    <row r="1397" spans="1:14" ht="14.45" customHeight="1" x14ac:dyDescent="0.2">
      <c r="A1397" s="747" t="s">
        <v>592</v>
      </c>
      <c r="B1397" s="748" t="s">
        <v>593</v>
      </c>
      <c r="C1397" s="749" t="s">
        <v>613</v>
      </c>
      <c r="D1397" s="750" t="s">
        <v>614</v>
      </c>
      <c r="E1397" s="751">
        <v>50113013</v>
      </c>
      <c r="F1397" s="750" t="s">
        <v>1730</v>
      </c>
      <c r="G1397" s="749" t="s">
        <v>655</v>
      </c>
      <c r="H1397" s="749">
        <v>118547</v>
      </c>
      <c r="I1397" s="749">
        <v>18547</v>
      </c>
      <c r="J1397" s="749" t="s">
        <v>1819</v>
      </c>
      <c r="K1397" s="749" t="s">
        <v>1820</v>
      </c>
      <c r="L1397" s="752">
        <v>117.67545454545456</v>
      </c>
      <c r="M1397" s="752">
        <v>11</v>
      </c>
      <c r="N1397" s="753">
        <v>1294.43</v>
      </c>
    </row>
    <row r="1398" spans="1:14" ht="14.45" customHeight="1" x14ac:dyDescent="0.2">
      <c r="A1398" s="747" t="s">
        <v>592</v>
      </c>
      <c r="B1398" s="748" t="s">
        <v>593</v>
      </c>
      <c r="C1398" s="749" t="s">
        <v>613</v>
      </c>
      <c r="D1398" s="750" t="s">
        <v>614</v>
      </c>
      <c r="E1398" s="751">
        <v>50113014</v>
      </c>
      <c r="F1398" s="750" t="s">
        <v>1821</v>
      </c>
      <c r="G1398" s="749" t="s">
        <v>629</v>
      </c>
      <c r="H1398" s="749">
        <v>176150</v>
      </c>
      <c r="I1398" s="749">
        <v>76150</v>
      </c>
      <c r="J1398" s="749" t="s">
        <v>1822</v>
      </c>
      <c r="K1398" s="749" t="s">
        <v>1823</v>
      </c>
      <c r="L1398" s="752">
        <v>117.51000000000003</v>
      </c>
      <c r="M1398" s="752">
        <v>3</v>
      </c>
      <c r="N1398" s="753">
        <v>352.53000000000009</v>
      </c>
    </row>
    <row r="1399" spans="1:14" ht="14.45" customHeight="1" x14ac:dyDescent="0.2">
      <c r="A1399" s="747" t="s">
        <v>592</v>
      </c>
      <c r="B1399" s="748" t="s">
        <v>593</v>
      </c>
      <c r="C1399" s="749" t="s">
        <v>613</v>
      </c>
      <c r="D1399" s="750" t="s">
        <v>614</v>
      </c>
      <c r="E1399" s="751">
        <v>50113014</v>
      </c>
      <c r="F1399" s="750" t="s">
        <v>1821</v>
      </c>
      <c r="G1399" s="749" t="s">
        <v>629</v>
      </c>
      <c r="H1399" s="749">
        <v>165484</v>
      </c>
      <c r="I1399" s="749">
        <v>65484</v>
      </c>
      <c r="J1399" s="749" t="s">
        <v>1830</v>
      </c>
      <c r="K1399" s="749" t="s">
        <v>2200</v>
      </c>
      <c r="L1399" s="752">
        <v>56.089999999999982</v>
      </c>
      <c r="M1399" s="752">
        <v>2</v>
      </c>
      <c r="N1399" s="753">
        <v>112.17999999999996</v>
      </c>
    </row>
    <row r="1400" spans="1:14" ht="14.45" customHeight="1" x14ac:dyDescent="0.2">
      <c r="A1400" s="747" t="s">
        <v>592</v>
      </c>
      <c r="B1400" s="748" t="s">
        <v>593</v>
      </c>
      <c r="C1400" s="749" t="s">
        <v>613</v>
      </c>
      <c r="D1400" s="750" t="s">
        <v>614</v>
      </c>
      <c r="E1400" s="751">
        <v>50113014</v>
      </c>
      <c r="F1400" s="750" t="s">
        <v>1821</v>
      </c>
      <c r="G1400" s="749" t="s">
        <v>655</v>
      </c>
      <c r="H1400" s="749">
        <v>64942</v>
      </c>
      <c r="I1400" s="749">
        <v>64942</v>
      </c>
      <c r="J1400" s="749" t="s">
        <v>1832</v>
      </c>
      <c r="K1400" s="749" t="s">
        <v>1833</v>
      </c>
      <c r="L1400" s="752">
        <v>2113.7499999999995</v>
      </c>
      <c r="M1400" s="752">
        <v>1</v>
      </c>
      <c r="N1400" s="753">
        <v>2113.7499999999995</v>
      </c>
    </row>
    <row r="1401" spans="1:14" ht="14.45" customHeight="1" x14ac:dyDescent="0.2">
      <c r="A1401" s="747" t="s">
        <v>592</v>
      </c>
      <c r="B1401" s="748" t="s">
        <v>593</v>
      </c>
      <c r="C1401" s="749" t="s">
        <v>613</v>
      </c>
      <c r="D1401" s="750" t="s">
        <v>614</v>
      </c>
      <c r="E1401" s="751">
        <v>50113014</v>
      </c>
      <c r="F1401" s="750" t="s">
        <v>1821</v>
      </c>
      <c r="G1401" s="749" t="s">
        <v>655</v>
      </c>
      <c r="H1401" s="749">
        <v>164401</v>
      </c>
      <c r="I1401" s="749">
        <v>164401</v>
      </c>
      <c r="J1401" s="749" t="s">
        <v>1834</v>
      </c>
      <c r="K1401" s="749" t="s">
        <v>1836</v>
      </c>
      <c r="L1401" s="752">
        <v>205.33333333333334</v>
      </c>
      <c r="M1401" s="752">
        <v>15</v>
      </c>
      <c r="N1401" s="753">
        <v>3080</v>
      </c>
    </row>
    <row r="1402" spans="1:14" ht="14.45" customHeight="1" x14ac:dyDescent="0.2">
      <c r="A1402" s="747" t="s">
        <v>592</v>
      </c>
      <c r="B1402" s="748" t="s">
        <v>593</v>
      </c>
      <c r="C1402" s="749" t="s">
        <v>613</v>
      </c>
      <c r="D1402" s="750" t="s">
        <v>614</v>
      </c>
      <c r="E1402" s="751">
        <v>50113014</v>
      </c>
      <c r="F1402" s="750" t="s">
        <v>1821</v>
      </c>
      <c r="G1402" s="749" t="s">
        <v>629</v>
      </c>
      <c r="H1402" s="749">
        <v>129428</v>
      </c>
      <c r="I1402" s="749">
        <v>500720</v>
      </c>
      <c r="J1402" s="749" t="s">
        <v>2201</v>
      </c>
      <c r="K1402" s="749" t="s">
        <v>2202</v>
      </c>
      <c r="L1402" s="752">
        <v>3630</v>
      </c>
      <c r="M1402" s="752">
        <v>11</v>
      </c>
      <c r="N1402" s="753">
        <v>39930</v>
      </c>
    </row>
    <row r="1403" spans="1:14" ht="14.45" customHeight="1" x14ac:dyDescent="0.2">
      <c r="A1403" s="747" t="s">
        <v>592</v>
      </c>
      <c r="B1403" s="748" t="s">
        <v>593</v>
      </c>
      <c r="C1403" s="749" t="s">
        <v>613</v>
      </c>
      <c r="D1403" s="750" t="s">
        <v>614</v>
      </c>
      <c r="E1403" s="751">
        <v>50113016</v>
      </c>
      <c r="F1403" s="750" t="s">
        <v>2203</v>
      </c>
      <c r="G1403" s="749" t="s">
        <v>655</v>
      </c>
      <c r="H1403" s="749">
        <v>128761</v>
      </c>
      <c r="I1403" s="749">
        <v>28761</v>
      </c>
      <c r="J1403" s="749" t="s">
        <v>2204</v>
      </c>
      <c r="K1403" s="749" t="s">
        <v>2205</v>
      </c>
      <c r="L1403" s="752">
        <v>4890.5881900079194</v>
      </c>
      <c r="M1403" s="752">
        <v>9.4899999999999984</v>
      </c>
      <c r="N1403" s="753">
        <v>46411.681923175143</v>
      </c>
    </row>
    <row r="1404" spans="1:14" ht="14.45" customHeight="1" x14ac:dyDescent="0.2">
      <c r="A1404" s="747" t="s">
        <v>592</v>
      </c>
      <c r="B1404" s="748" t="s">
        <v>593</v>
      </c>
      <c r="C1404" s="749" t="s">
        <v>616</v>
      </c>
      <c r="D1404" s="750" t="s">
        <v>617</v>
      </c>
      <c r="E1404" s="751">
        <v>50113001</v>
      </c>
      <c r="F1404" s="750" t="s">
        <v>628</v>
      </c>
      <c r="G1404" s="749" t="s">
        <v>629</v>
      </c>
      <c r="H1404" s="749">
        <v>501393</v>
      </c>
      <c r="I1404" s="749">
        <v>107277</v>
      </c>
      <c r="J1404" s="749" t="s">
        <v>2206</v>
      </c>
      <c r="K1404" s="749" t="s">
        <v>2207</v>
      </c>
      <c r="L1404" s="752">
        <v>20.87</v>
      </c>
      <c r="M1404" s="752">
        <v>3</v>
      </c>
      <c r="N1404" s="753">
        <v>62.61</v>
      </c>
    </row>
    <row r="1405" spans="1:14" ht="14.45" customHeight="1" x14ac:dyDescent="0.2">
      <c r="A1405" s="747" t="s">
        <v>592</v>
      </c>
      <c r="B1405" s="748" t="s">
        <v>593</v>
      </c>
      <c r="C1405" s="749" t="s">
        <v>616</v>
      </c>
      <c r="D1405" s="750" t="s">
        <v>617</v>
      </c>
      <c r="E1405" s="751">
        <v>50113001</v>
      </c>
      <c r="F1405" s="750" t="s">
        <v>628</v>
      </c>
      <c r="G1405" s="749" t="s">
        <v>629</v>
      </c>
      <c r="H1405" s="749">
        <v>196885</v>
      </c>
      <c r="I1405" s="749">
        <v>96885</v>
      </c>
      <c r="J1405" s="749" t="s">
        <v>630</v>
      </c>
      <c r="K1405" s="749" t="s">
        <v>631</v>
      </c>
      <c r="L1405" s="752">
        <v>19.249979337547369</v>
      </c>
      <c r="M1405" s="752">
        <v>547</v>
      </c>
      <c r="N1405" s="753">
        <v>10529.738697638411</v>
      </c>
    </row>
    <row r="1406" spans="1:14" ht="14.45" customHeight="1" x14ac:dyDescent="0.2">
      <c r="A1406" s="747" t="s">
        <v>592</v>
      </c>
      <c r="B1406" s="748" t="s">
        <v>593</v>
      </c>
      <c r="C1406" s="749" t="s">
        <v>616</v>
      </c>
      <c r="D1406" s="750" t="s">
        <v>617</v>
      </c>
      <c r="E1406" s="751">
        <v>50113001</v>
      </c>
      <c r="F1406" s="750" t="s">
        <v>628</v>
      </c>
      <c r="G1406" s="749" t="s">
        <v>629</v>
      </c>
      <c r="H1406" s="749">
        <v>196884</v>
      </c>
      <c r="I1406" s="749">
        <v>96884</v>
      </c>
      <c r="J1406" s="749" t="s">
        <v>632</v>
      </c>
      <c r="K1406" s="749" t="s">
        <v>633</v>
      </c>
      <c r="L1406" s="752">
        <v>9.3499971354043314</v>
      </c>
      <c r="M1406" s="752">
        <v>3879</v>
      </c>
      <c r="N1406" s="753">
        <v>36268.638888233399</v>
      </c>
    </row>
    <row r="1407" spans="1:14" ht="14.45" customHeight="1" x14ac:dyDescent="0.2">
      <c r="A1407" s="747" t="s">
        <v>592</v>
      </c>
      <c r="B1407" s="748" t="s">
        <v>593</v>
      </c>
      <c r="C1407" s="749" t="s">
        <v>616</v>
      </c>
      <c r="D1407" s="750" t="s">
        <v>617</v>
      </c>
      <c r="E1407" s="751">
        <v>50113001</v>
      </c>
      <c r="F1407" s="750" t="s">
        <v>628</v>
      </c>
      <c r="G1407" s="749" t="s">
        <v>629</v>
      </c>
      <c r="H1407" s="749">
        <v>112665</v>
      </c>
      <c r="I1407" s="749">
        <v>12665</v>
      </c>
      <c r="J1407" s="749" t="s">
        <v>2208</v>
      </c>
      <c r="K1407" s="749" t="s">
        <v>2209</v>
      </c>
      <c r="L1407" s="752">
        <v>69.83</v>
      </c>
      <c r="M1407" s="752">
        <v>1</v>
      </c>
      <c r="N1407" s="753">
        <v>69.83</v>
      </c>
    </row>
    <row r="1408" spans="1:14" ht="14.45" customHeight="1" x14ac:dyDescent="0.2">
      <c r="A1408" s="747" t="s">
        <v>592</v>
      </c>
      <c r="B1408" s="748" t="s">
        <v>593</v>
      </c>
      <c r="C1408" s="749" t="s">
        <v>616</v>
      </c>
      <c r="D1408" s="750" t="s">
        <v>617</v>
      </c>
      <c r="E1408" s="751">
        <v>50113001</v>
      </c>
      <c r="F1408" s="750" t="s">
        <v>628</v>
      </c>
      <c r="G1408" s="749" t="s">
        <v>629</v>
      </c>
      <c r="H1408" s="749">
        <v>29631</v>
      </c>
      <c r="I1408" s="749">
        <v>29631</v>
      </c>
      <c r="J1408" s="749" t="s">
        <v>634</v>
      </c>
      <c r="K1408" s="749" t="s">
        <v>635</v>
      </c>
      <c r="L1408" s="752">
        <v>7336.3476258492974</v>
      </c>
      <c r="M1408" s="752">
        <v>585.5200000000001</v>
      </c>
      <c r="N1408" s="753">
        <v>4295578.2618872812</v>
      </c>
    </row>
    <row r="1409" spans="1:14" ht="14.45" customHeight="1" x14ac:dyDescent="0.2">
      <c r="A1409" s="747" t="s">
        <v>592</v>
      </c>
      <c r="B1409" s="748" t="s">
        <v>593</v>
      </c>
      <c r="C1409" s="749" t="s">
        <v>616</v>
      </c>
      <c r="D1409" s="750" t="s">
        <v>617</v>
      </c>
      <c r="E1409" s="751">
        <v>50113001</v>
      </c>
      <c r="F1409" s="750" t="s">
        <v>628</v>
      </c>
      <c r="G1409" s="749" t="s">
        <v>629</v>
      </c>
      <c r="H1409" s="749">
        <v>846758</v>
      </c>
      <c r="I1409" s="749">
        <v>103387</v>
      </c>
      <c r="J1409" s="749" t="s">
        <v>638</v>
      </c>
      <c r="K1409" s="749" t="s">
        <v>639</v>
      </c>
      <c r="L1409" s="752">
        <v>71.72</v>
      </c>
      <c r="M1409" s="752">
        <v>49</v>
      </c>
      <c r="N1409" s="753">
        <v>3514.28</v>
      </c>
    </row>
    <row r="1410" spans="1:14" ht="14.45" customHeight="1" x14ac:dyDescent="0.2">
      <c r="A1410" s="747" t="s">
        <v>592</v>
      </c>
      <c r="B1410" s="748" t="s">
        <v>593</v>
      </c>
      <c r="C1410" s="749" t="s">
        <v>616</v>
      </c>
      <c r="D1410" s="750" t="s">
        <v>617</v>
      </c>
      <c r="E1410" s="751">
        <v>50113001</v>
      </c>
      <c r="F1410" s="750" t="s">
        <v>628</v>
      </c>
      <c r="G1410" s="749" t="s">
        <v>629</v>
      </c>
      <c r="H1410" s="749">
        <v>100362</v>
      </c>
      <c r="I1410" s="749">
        <v>362</v>
      </c>
      <c r="J1410" s="749" t="s">
        <v>648</v>
      </c>
      <c r="K1410" s="749" t="s">
        <v>649</v>
      </c>
      <c r="L1410" s="752">
        <v>72.688888888888897</v>
      </c>
      <c r="M1410" s="752">
        <v>9</v>
      </c>
      <c r="N1410" s="753">
        <v>654.20000000000005</v>
      </c>
    </row>
    <row r="1411" spans="1:14" ht="14.45" customHeight="1" x14ac:dyDescent="0.2">
      <c r="A1411" s="747" t="s">
        <v>592</v>
      </c>
      <c r="B1411" s="748" t="s">
        <v>593</v>
      </c>
      <c r="C1411" s="749" t="s">
        <v>616</v>
      </c>
      <c r="D1411" s="750" t="s">
        <v>617</v>
      </c>
      <c r="E1411" s="751">
        <v>50113001</v>
      </c>
      <c r="F1411" s="750" t="s">
        <v>628</v>
      </c>
      <c r="G1411" s="749" t="s">
        <v>629</v>
      </c>
      <c r="H1411" s="749">
        <v>167547</v>
      </c>
      <c r="I1411" s="749">
        <v>67547</v>
      </c>
      <c r="J1411" s="749" t="s">
        <v>673</v>
      </c>
      <c r="K1411" s="749" t="s">
        <v>674</v>
      </c>
      <c r="L1411" s="752">
        <v>47.54</v>
      </c>
      <c r="M1411" s="752">
        <v>3</v>
      </c>
      <c r="N1411" s="753">
        <v>142.62</v>
      </c>
    </row>
    <row r="1412" spans="1:14" ht="14.45" customHeight="1" x14ac:dyDescent="0.2">
      <c r="A1412" s="747" t="s">
        <v>592</v>
      </c>
      <c r="B1412" s="748" t="s">
        <v>593</v>
      </c>
      <c r="C1412" s="749" t="s">
        <v>616</v>
      </c>
      <c r="D1412" s="750" t="s">
        <v>617</v>
      </c>
      <c r="E1412" s="751">
        <v>50113001</v>
      </c>
      <c r="F1412" s="750" t="s">
        <v>628</v>
      </c>
      <c r="G1412" s="749" t="s">
        <v>629</v>
      </c>
      <c r="H1412" s="749">
        <v>845369</v>
      </c>
      <c r="I1412" s="749">
        <v>107987</v>
      </c>
      <c r="J1412" s="749" t="s">
        <v>688</v>
      </c>
      <c r="K1412" s="749" t="s">
        <v>689</v>
      </c>
      <c r="L1412" s="752">
        <v>112.28000000000002</v>
      </c>
      <c r="M1412" s="752">
        <v>5</v>
      </c>
      <c r="N1412" s="753">
        <v>561.40000000000009</v>
      </c>
    </row>
    <row r="1413" spans="1:14" ht="14.45" customHeight="1" x14ac:dyDescent="0.2">
      <c r="A1413" s="747" t="s">
        <v>592</v>
      </c>
      <c r="B1413" s="748" t="s">
        <v>593</v>
      </c>
      <c r="C1413" s="749" t="s">
        <v>616</v>
      </c>
      <c r="D1413" s="750" t="s">
        <v>617</v>
      </c>
      <c r="E1413" s="751">
        <v>50113001</v>
      </c>
      <c r="F1413" s="750" t="s">
        <v>628</v>
      </c>
      <c r="G1413" s="749" t="s">
        <v>629</v>
      </c>
      <c r="H1413" s="749">
        <v>196610</v>
      </c>
      <c r="I1413" s="749">
        <v>96610</v>
      </c>
      <c r="J1413" s="749" t="s">
        <v>694</v>
      </c>
      <c r="K1413" s="749" t="s">
        <v>695</v>
      </c>
      <c r="L1413" s="752">
        <v>46.380000000000017</v>
      </c>
      <c r="M1413" s="752">
        <v>3</v>
      </c>
      <c r="N1413" s="753">
        <v>139.14000000000004</v>
      </c>
    </row>
    <row r="1414" spans="1:14" ht="14.45" customHeight="1" x14ac:dyDescent="0.2">
      <c r="A1414" s="747" t="s">
        <v>592</v>
      </c>
      <c r="B1414" s="748" t="s">
        <v>593</v>
      </c>
      <c r="C1414" s="749" t="s">
        <v>616</v>
      </c>
      <c r="D1414" s="750" t="s">
        <v>617</v>
      </c>
      <c r="E1414" s="751">
        <v>50113001</v>
      </c>
      <c r="F1414" s="750" t="s">
        <v>628</v>
      </c>
      <c r="G1414" s="749" t="s">
        <v>629</v>
      </c>
      <c r="H1414" s="749">
        <v>848439</v>
      </c>
      <c r="I1414" s="749">
        <v>122112</v>
      </c>
      <c r="J1414" s="749" t="s">
        <v>696</v>
      </c>
      <c r="K1414" s="749" t="s">
        <v>697</v>
      </c>
      <c r="L1414" s="752">
        <v>46.27</v>
      </c>
      <c r="M1414" s="752">
        <v>2</v>
      </c>
      <c r="N1414" s="753">
        <v>92.54</v>
      </c>
    </row>
    <row r="1415" spans="1:14" ht="14.45" customHeight="1" x14ac:dyDescent="0.2">
      <c r="A1415" s="747" t="s">
        <v>592</v>
      </c>
      <c r="B1415" s="748" t="s">
        <v>593</v>
      </c>
      <c r="C1415" s="749" t="s">
        <v>616</v>
      </c>
      <c r="D1415" s="750" t="s">
        <v>617</v>
      </c>
      <c r="E1415" s="751">
        <v>50113001</v>
      </c>
      <c r="F1415" s="750" t="s">
        <v>628</v>
      </c>
      <c r="G1415" s="749" t="s">
        <v>629</v>
      </c>
      <c r="H1415" s="749">
        <v>110555</v>
      </c>
      <c r="I1415" s="749">
        <v>10555</v>
      </c>
      <c r="J1415" s="749" t="s">
        <v>1846</v>
      </c>
      <c r="K1415" s="749" t="s">
        <v>2210</v>
      </c>
      <c r="L1415" s="752">
        <v>262.28531828215984</v>
      </c>
      <c r="M1415" s="752">
        <v>2.35</v>
      </c>
      <c r="N1415" s="753">
        <v>616.37049796307565</v>
      </c>
    </row>
    <row r="1416" spans="1:14" ht="14.45" customHeight="1" x14ac:dyDescent="0.2">
      <c r="A1416" s="747" t="s">
        <v>592</v>
      </c>
      <c r="B1416" s="748" t="s">
        <v>593</v>
      </c>
      <c r="C1416" s="749" t="s">
        <v>616</v>
      </c>
      <c r="D1416" s="750" t="s">
        <v>617</v>
      </c>
      <c r="E1416" s="751">
        <v>50113001</v>
      </c>
      <c r="F1416" s="750" t="s">
        <v>628</v>
      </c>
      <c r="G1416" s="749" t="s">
        <v>629</v>
      </c>
      <c r="H1416" s="749">
        <v>173390</v>
      </c>
      <c r="I1416" s="749">
        <v>173390</v>
      </c>
      <c r="J1416" s="749" t="s">
        <v>708</v>
      </c>
      <c r="K1416" s="749" t="s">
        <v>709</v>
      </c>
      <c r="L1416" s="752">
        <v>411.95</v>
      </c>
      <c r="M1416" s="752">
        <v>18</v>
      </c>
      <c r="N1416" s="753">
        <v>7415.0999999999995</v>
      </c>
    </row>
    <row r="1417" spans="1:14" ht="14.45" customHeight="1" x14ac:dyDescent="0.2">
      <c r="A1417" s="747" t="s">
        <v>592</v>
      </c>
      <c r="B1417" s="748" t="s">
        <v>593</v>
      </c>
      <c r="C1417" s="749" t="s">
        <v>616</v>
      </c>
      <c r="D1417" s="750" t="s">
        <v>617</v>
      </c>
      <c r="E1417" s="751">
        <v>50113001</v>
      </c>
      <c r="F1417" s="750" t="s">
        <v>628</v>
      </c>
      <c r="G1417" s="749" t="s">
        <v>629</v>
      </c>
      <c r="H1417" s="749">
        <v>100392</v>
      </c>
      <c r="I1417" s="749">
        <v>392</v>
      </c>
      <c r="J1417" s="749" t="s">
        <v>724</v>
      </c>
      <c r="K1417" s="749" t="s">
        <v>725</v>
      </c>
      <c r="L1417" s="752">
        <v>57.573055555555555</v>
      </c>
      <c r="M1417" s="752">
        <v>36</v>
      </c>
      <c r="N1417" s="753">
        <v>2072.63</v>
      </c>
    </row>
    <row r="1418" spans="1:14" ht="14.45" customHeight="1" x14ac:dyDescent="0.2">
      <c r="A1418" s="747" t="s">
        <v>592</v>
      </c>
      <c r="B1418" s="748" t="s">
        <v>593</v>
      </c>
      <c r="C1418" s="749" t="s">
        <v>616</v>
      </c>
      <c r="D1418" s="750" t="s">
        <v>617</v>
      </c>
      <c r="E1418" s="751">
        <v>50113001</v>
      </c>
      <c r="F1418" s="750" t="s">
        <v>628</v>
      </c>
      <c r="G1418" s="749" t="s">
        <v>629</v>
      </c>
      <c r="H1418" s="749">
        <v>112894</v>
      </c>
      <c r="I1418" s="749">
        <v>12894</v>
      </c>
      <c r="J1418" s="749" t="s">
        <v>732</v>
      </c>
      <c r="K1418" s="749" t="s">
        <v>736</v>
      </c>
      <c r="L1418" s="752">
        <v>60.640000000000008</v>
      </c>
      <c r="M1418" s="752">
        <v>5</v>
      </c>
      <c r="N1418" s="753">
        <v>303.20000000000005</v>
      </c>
    </row>
    <row r="1419" spans="1:14" ht="14.45" customHeight="1" x14ac:dyDescent="0.2">
      <c r="A1419" s="747" t="s">
        <v>592</v>
      </c>
      <c r="B1419" s="748" t="s">
        <v>593</v>
      </c>
      <c r="C1419" s="749" t="s">
        <v>616</v>
      </c>
      <c r="D1419" s="750" t="s">
        <v>617</v>
      </c>
      <c r="E1419" s="751">
        <v>50113001</v>
      </c>
      <c r="F1419" s="750" t="s">
        <v>628</v>
      </c>
      <c r="G1419" s="749" t="s">
        <v>629</v>
      </c>
      <c r="H1419" s="749">
        <v>176496</v>
      </c>
      <c r="I1419" s="749">
        <v>76496</v>
      </c>
      <c r="J1419" s="749" t="s">
        <v>741</v>
      </c>
      <c r="K1419" s="749" t="s">
        <v>742</v>
      </c>
      <c r="L1419" s="752">
        <v>125.43</v>
      </c>
      <c r="M1419" s="752">
        <v>1</v>
      </c>
      <c r="N1419" s="753">
        <v>125.43</v>
      </c>
    </row>
    <row r="1420" spans="1:14" ht="14.45" customHeight="1" x14ac:dyDescent="0.2">
      <c r="A1420" s="747" t="s">
        <v>592</v>
      </c>
      <c r="B1420" s="748" t="s">
        <v>593</v>
      </c>
      <c r="C1420" s="749" t="s">
        <v>616</v>
      </c>
      <c r="D1420" s="750" t="s">
        <v>617</v>
      </c>
      <c r="E1420" s="751">
        <v>50113001</v>
      </c>
      <c r="F1420" s="750" t="s">
        <v>628</v>
      </c>
      <c r="G1420" s="749" t="s">
        <v>629</v>
      </c>
      <c r="H1420" s="749">
        <v>102679</v>
      </c>
      <c r="I1420" s="749">
        <v>2679</v>
      </c>
      <c r="J1420" s="749" t="s">
        <v>2211</v>
      </c>
      <c r="K1420" s="749" t="s">
        <v>2212</v>
      </c>
      <c r="L1420" s="752">
        <v>164.48000000000002</v>
      </c>
      <c r="M1420" s="752">
        <v>1</v>
      </c>
      <c r="N1420" s="753">
        <v>164.48000000000002</v>
      </c>
    </row>
    <row r="1421" spans="1:14" ht="14.45" customHeight="1" x14ac:dyDescent="0.2">
      <c r="A1421" s="747" t="s">
        <v>592</v>
      </c>
      <c r="B1421" s="748" t="s">
        <v>593</v>
      </c>
      <c r="C1421" s="749" t="s">
        <v>616</v>
      </c>
      <c r="D1421" s="750" t="s">
        <v>617</v>
      </c>
      <c r="E1421" s="751">
        <v>50113001</v>
      </c>
      <c r="F1421" s="750" t="s">
        <v>628</v>
      </c>
      <c r="G1421" s="749" t="s">
        <v>655</v>
      </c>
      <c r="H1421" s="749">
        <v>992572</v>
      </c>
      <c r="I1421" s="749">
        <v>158711</v>
      </c>
      <c r="J1421" s="749" t="s">
        <v>768</v>
      </c>
      <c r="K1421" s="749" t="s">
        <v>769</v>
      </c>
      <c r="L1421" s="752">
        <v>52.279999999999994</v>
      </c>
      <c r="M1421" s="752">
        <v>1</v>
      </c>
      <c r="N1421" s="753">
        <v>52.279999999999994</v>
      </c>
    </row>
    <row r="1422" spans="1:14" ht="14.45" customHeight="1" x14ac:dyDescent="0.2">
      <c r="A1422" s="747" t="s">
        <v>592</v>
      </c>
      <c r="B1422" s="748" t="s">
        <v>593</v>
      </c>
      <c r="C1422" s="749" t="s">
        <v>616</v>
      </c>
      <c r="D1422" s="750" t="s">
        <v>617</v>
      </c>
      <c r="E1422" s="751">
        <v>50113001</v>
      </c>
      <c r="F1422" s="750" t="s">
        <v>628</v>
      </c>
      <c r="G1422" s="749" t="s">
        <v>629</v>
      </c>
      <c r="H1422" s="749">
        <v>215611</v>
      </c>
      <c r="I1422" s="749">
        <v>215611</v>
      </c>
      <c r="J1422" s="749" t="s">
        <v>779</v>
      </c>
      <c r="K1422" s="749" t="s">
        <v>780</v>
      </c>
      <c r="L1422" s="752">
        <v>1242.8568138170388</v>
      </c>
      <c r="M1422" s="752">
        <v>34</v>
      </c>
      <c r="N1422" s="753">
        <v>42257.131669779315</v>
      </c>
    </row>
    <row r="1423" spans="1:14" ht="14.45" customHeight="1" x14ac:dyDescent="0.2">
      <c r="A1423" s="747" t="s">
        <v>592</v>
      </c>
      <c r="B1423" s="748" t="s">
        <v>593</v>
      </c>
      <c r="C1423" s="749" t="s">
        <v>616</v>
      </c>
      <c r="D1423" s="750" t="s">
        <v>617</v>
      </c>
      <c r="E1423" s="751">
        <v>50113001</v>
      </c>
      <c r="F1423" s="750" t="s">
        <v>628</v>
      </c>
      <c r="G1423" s="749" t="s">
        <v>594</v>
      </c>
      <c r="H1423" s="749">
        <v>27432</v>
      </c>
      <c r="I1423" s="749">
        <v>27432</v>
      </c>
      <c r="J1423" s="749" t="s">
        <v>2213</v>
      </c>
      <c r="K1423" s="749" t="s">
        <v>2214</v>
      </c>
      <c r="L1423" s="752">
        <v>9836.9405409061674</v>
      </c>
      <c r="M1423" s="752">
        <v>90.599000000000004</v>
      </c>
      <c r="N1423" s="753">
        <v>891216.97606555792</v>
      </c>
    </row>
    <row r="1424" spans="1:14" ht="14.45" customHeight="1" x14ac:dyDescent="0.2">
      <c r="A1424" s="747" t="s">
        <v>592</v>
      </c>
      <c r="B1424" s="748" t="s">
        <v>593</v>
      </c>
      <c r="C1424" s="749" t="s">
        <v>616</v>
      </c>
      <c r="D1424" s="750" t="s">
        <v>617</v>
      </c>
      <c r="E1424" s="751">
        <v>50113001</v>
      </c>
      <c r="F1424" s="750" t="s">
        <v>628</v>
      </c>
      <c r="G1424" s="749" t="s">
        <v>629</v>
      </c>
      <c r="H1424" s="749">
        <v>132105</v>
      </c>
      <c r="I1424" s="749">
        <v>132105</v>
      </c>
      <c r="J1424" s="749" t="s">
        <v>793</v>
      </c>
      <c r="K1424" s="749" t="s">
        <v>794</v>
      </c>
      <c r="L1424" s="752">
        <v>288.10019625314783</v>
      </c>
      <c r="M1424" s="752">
        <v>285.58461930000004</v>
      </c>
      <c r="N1424" s="753">
        <v>82276.984867210514</v>
      </c>
    </row>
    <row r="1425" spans="1:14" ht="14.45" customHeight="1" x14ac:dyDescent="0.2">
      <c r="A1425" s="747" t="s">
        <v>592</v>
      </c>
      <c r="B1425" s="748" t="s">
        <v>593</v>
      </c>
      <c r="C1425" s="749" t="s">
        <v>616</v>
      </c>
      <c r="D1425" s="750" t="s">
        <v>617</v>
      </c>
      <c r="E1425" s="751">
        <v>50113001</v>
      </c>
      <c r="F1425" s="750" t="s">
        <v>628</v>
      </c>
      <c r="G1425" s="749" t="s">
        <v>629</v>
      </c>
      <c r="H1425" s="749">
        <v>132101</v>
      </c>
      <c r="I1425" s="749">
        <v>132101</v>
      </c>
      <c r="J1425" s="749" t="s">
        <v>795</v>
      </c>
      <c r="K1425" s="749" t="s">
        <v>796</v>
      </c>
      <c r="L1425" s="752">
        <v>111.00011065761524</v>
      </c>
      <c r="M1425" s="752">
        <v>694.4369017999993</v>
      </c>
      <c r="N1425" s="753">
        <v>77082.572944531406</v>
      </c>
    </row>
    <row r="1426" spans="1:14" ht="14.45" customHeight="1" x14ac:dyDescent="0.2">
      <c r="A1426" s="747" t="s">
        <v>592</v>
      </c>
      <c r="B1426" s="748" t="s">
        <v>593</v>
      </c>
      <c r="C1426" s="749" t="s">
        <v>616</v>
      </c>
      <c r="D1426" s="750" t="s">
        <v>617</v>
      </c>
      <c r="E1426" s="751">
        <v>50113001</v>
      </c>
      <c r="F1426" s="750" t="s">
        <v>628</v>
      </c>
      <c r="G1426" s="749" t="s">
        <v>629</v>
      </c>
      <c r="H1426" s="749">
        <v>177657</v>
      </c>
      <c r="I1426" s="749">
        <v>177657</v>
      </c>
      <c r="J1426" s="749" t="s">
        <v>807</v>
      </c>
      <c r="K1426" s="749" t="s">
        <v>809</v>
      </c>
      <c r="L1426" s="752">
        <v>79.199999999999818</v>
      </c>
      <c r="M1426" s="752">
        <v>565.71187460000056</v>
      </c>
      <c r="N1426" s="753">
        <v>44804.380468319941</v>
      </c>
    </row>
    <row r="1427" spans="1:14" ht="14.45" customHeight="1" x14ac:dyDescent="0.2">
      <c r="A1427" s="747" t="s">
        <v>592</v>
      </c>
      <c r="B1427" s="748" t="s">
        <v>593</v>
      </c>
      <c r="C1427" s="749" t="s">
        <v>616</v>
      </c>
      <c r="D1427" s="750" t="s">
        <v>617</v>
      </c>
      <c r="E1427" s="751">
        <v>50113001</v>
      </c>
      <c r="F1427" s="750" t="s">
        <v>628</v>
      </c>
      <c r="G1427" s="749" t="s">
        <v>629</v>
      </c>
      <c r="H1427" s="749">
        <v>177658</v>
      </c>
      <c r="I1427" s="749">
        <v>177658</v>
      </c>
      <c r="J1427" s="749" t="s">
        <v>807</v>
      </c>
      <c r="K1427" s="749" t="s">
        <v>810</v>
      </c>
      <c r="L1427" s="752">
        <v>218.8999999999989</v>
      </c>
      <c r="M1427" s="752">
        <v>713.52832320000016</v>
      </c>
      <c r="N1427" s="753">
        <v>156191.34994847924</v>
      </c>
    </row>
    <row r="1428" spans="1:14" ht="14.45" customHeight="1" x14ac:dyDescent="0.2">
      <c r="A1428" s="747" t="s">
        <v>592</v>
      </c>
      <c r="B1428" s="748" t="s">
        <v>593</v>
      </c>
      <c r="C1428" s="749" t="s">
        <v>616</v>
      </c>
      <c r="D1428" s="750" t="s">
        <v>617</v>
      </c>
      <c r="E1428" s="751">
        <v>50113001</v>
      </c>
      <c r="F1428" s="750" t="s">
        <v>628</v>
      </c>
      <c r="G1428" s="749" t="s">
        <v>629</v>
      </c>
      <c r="H1428" s="749">
        <v>177660</v>
      </c>
      <c r="I1428" s="749">
        <v>177660</v>
      </c>
      <c r="J1428" s="749" t="s">
        <v>807</v>
      </c>
      <c r="K1428" s="749" t="s">
        <v>811</v>
      </c>
      <c r="L1428" s="752">
        <v>734.80000000000121</v>
      </c>
      <c r="M1428" s="752">
        <v>100.01699999999998</v>
      </c>
      <c r="N1428" s="753">
        <v>73492.49160000011</v>
      </c>
    </row>
    <row r="1429" spans="1:14" ht="14.45" customHeight="1" x14ac:dyDescent="0.2">
      <c r="A1429" s="747" t="s">
        <v>592</v>
      </c>
      <c r="B1429" s="748" t="s">
        <v>593</v>
      </c>
      <c r="C1429" s="749" t="s">
        <v>616</v>
      </c>
      <c r="D1429" s="750" t="s">
        <v>617</v>
      </c>
      <c r="E1429" s="751">
        <v>50113001</v>
      </c>
      <c r="F1429" s="750" t="s">
        <v>628</v>
      </c>
      <c r="G1429" s="749" t="s">
        <v>629</v>
      </c>
      <c r="H1429" s="749">
        <v>177659</v>
      </c>
      <c r="I1429" s="749">
        <v>177659</v>
      </c>
      <c r="J1429" s="749" t="s">
        <v>807</v>
      </c>
      <c r="K1429" s="749" t="s">
        <v>808</v>
      </c>
      <c r="L1429" s="752">
        <v>525.79999999999995</v>
      </c>
      <c r="M1429" s="752">
        <v>152.70269499999995</v>
      </c>
      <c r="N1429" s="753">
        <v>80291.077030999964</v>
      </c>
    </row>
    <row r="1430" spans="1:14" ht="14.45" customHeight="1" x14ac:dyDescent="0.2">
      <c r="A1430" s="747" t="s">
        <v>592</v>
      </c>
      <c r="B1430" s="748" t="s">
        <v>593</v>
      </c>
      <c r="C1430" s="749" t="s">
        <v>616</v>
      </c>
      <c r="D1430" s="750" t="s">
        <v>617</v>
      </c>
      <c r="E1430" s="751">
        <v>50113001</v>
      </c>
      <c r="F1430" s="750" t="s">
        <v>628</v>
      </c>
      <c r="G1430" s="749" t="s">
        <v>629</v>
      </c>
      <c r="H1430" s="749">
        <v>189992</v>
      </c>
      <c r="I1430" s="749">
        <v>189992</v>
      </c>
      <c r="J1430" s="749" t="s">
        <v>827</v>
      </c>
      <c r="K1430" s="749" t="s">
        <v>828</v>
      </c>
      <c r="L1430" s="752">
        <v>413.12055482695661</v>
      </c>
      <c r="M1430" s="752">
        <v>270.74683140000013</v>
      </c>
      <c r="N1430" s="753">
        <v>111851.08120560853</v>
      </c>
    </row>
    <row r="1431" spans="1:14" ht="14.45" customHeight="1" x14ac:dyDescent="0.2">
      <c r="A1431" s="747" t="s">
        <v>592</v>
      </c>
      <c r="B1431" s="748" t="s">
        <v>593</v>
      </c>
      <c r="C1431" s="749" t="s">
        <v>616</v>
      </c>
      <c r="D1431" s="750" t="s">
        <v>617</v>
      </c>
      <c r="E1431" s="751">
        <v>50113001</v>
      </c>
      <c r="F1431" s="750" t="s">
        <v>628</v>
      </c>
      <c r="G1431" s="749" t="s">
        <v>655</v>
      </c>
      <c r="H1431" s="749">
        <v>214427</v>
      </c>
      <c r="I1431" s="749">
        <v>214427</v>
      </c>
      <c r="J1431" s="749" t="s">
        <v>849</v>
      </c>
      <c r="K1431" s="749" t="s">
        <v>850</v>
      </c>
      <c r="L1431" s="752">
        <v>16.574545454545454</v>
      </c>
      <c r="M1431" s="752">
        <v>22</v>
      </c>
      <c r="N1431" s="753">
        <v>364.64</v>
      </c>
    </row>
    <row r="1432" spans="1:14" ht="14.45" customHeight="1" x14ac:dyDescent="0.2">
      <c r="A1432" s="747" t="s">
        <v>592</v>
      </c>
      <c r="B1432" s="748" t="s">
        <v>593</v>
      </c>
      <c r="C1432" s="749" t="s">
        <v>616</v>
      </c>
      <c r="D1432" s="750" t="s">
        <v>617</v>
      </c>
      <c r="E1432" s="751">
        <v>50113001</v>
      </c>
      <c r="F1432" s="750" t="s">
        <v>628</v>
      </c>
      <c r="G1432" s="749" t="s">
        <v>629</v>
      </c>
      <c r="H1432" s="749">
        <v>195770</v>
      </c>
      <c r="I1432" s="749">
        <v>195770</v>
      </c>
      <c r="J1432" s="749" t="s">
        <v>859</v>
      </c>
      <c r="K1432" s="749" t="s">
        <v>860</v>
      </c>
      <c r="L1432" s="752">
        <v>302.94</v>
      </c>
      <c r="M1432" s="752">
        <v>0.1</v>
      </c>
      <c r="N1432" s="753">
        <v>30.294</v>
      </c>
    </row>
    <row r="1433" spans="1:14" ht="14.45" customHeight="1" x14ac:dyDescent="0.2">
      <c r="A1433" s="747" t="s">
        <v>592</v>
      </c>
      <c r="B1433" s="748" t="s">
        <v>593</v>
      </c>
      <c r="C1433" s="749" t="s">
        <v>616</v>
      </c>
      <c r="D1433" s="750" t="s">
        <v>617</v>
      </c>
      <c r="E1433" s="751">
        <v>50113001</v>
      </c>
      <c r="F1433" s="750" t="s">
        <v>628</v>
      </c>
      <c r="G1433" s="749" t="s">
        <v>629</v>
      </c>
      <c r="H1433" s="749">
        <v>846761</v>
      </c>
      <c r="I1433" s="749">
        <v>9999999</v>
      </c>
      <c r="J1433" s="749" t="s">
        <v>863</v>
      </c>
      <c r="K1433" s="749" t="s">
        <v>594</v>
      </c>
      <c r="L1433" s="752">
        <v>12.748908835162437</v>
      </c>
      <c r="M1433" s="752">
        <v>486</v>
      </c>
      <c r="N1433" s="753">
        <v>6195.9696938889447</v>
      </c>
    </row>
    <row r="1434" spans="1:14" ht="14.45" customHeight="1" x14ac:dyDescent="0.2">
      <c r="A1434" s="747" t="s">
        <v>592</v>
      </c>
      <c r="B1434" s="748" t="s">
        <v>593</v>
      </c>
      <c r="C1434" s="749" t="s">
        <v>616</v>
      </c>
      <c r="D1434" s="750" t="s">
        <v>617</v>
      </c>
      <c r="E1434" s="751">
        <v>50113001</v>
      </c>
      <c r="F1434" s="750" t="s">
        <v>628</v>
      </c>
      <c r="G1434" s="749" t="s">
        <v>629</v>
      </c>
      <c r="H1434" s="749">
        <v>902077</v>
      </c>
      <c r="I1434" s="749">
        <v>9999999</v>
      </c>
      <c r="J1434" s="749" t="s">
        <v>864</v>
      </c>
      <c r="K1434" s="749" t="s">
        <v>594</v>
      </c>
      <c r="L1434" s="752">
        <v>2.4202944942231519</v>
      </c>
      <c r="M1434" s="752">
        <v>382</v>
      </c>
      <c r="N1434" s="753">
        <v>924.55249679324402</v>
      </c>
    </row>
    <row r="1435" spans="1:14" ht="14.45" customHeight="1" x14ac:dyDescent="0.2">
      <c r="A1435" s="747" t="s">
        <v>592</v>
      </c>
      <c r="B1435" s="748" t="s">
        <v>593</v>
      </c>
      <c r="C1435" s="749" t="s">
        <v>616</v>
      </c>
      <c r="D1435" s="750" t="s">
        <v>617</v>
      </c>
      <c r="E1435" s="751">
        <v>50113001</v>
      </c>
      <c r="F1435" s="750" t="s">
        <v>628</v>
      </c>
      <c r="G1435" s="749" t="s">
        <v>629</v>
      </c>
      <c r="H1435" s="749">
        <v>849053</v>
      </c>
      <c r="I1435" s="749">
        <v>9999999</v>
      </c>
      <c r="J1435" s="749" t="s">
        <v>865</v>
      </c>
      <c r="K1435" s="749" t="s">
        <v>594</v>
      </c>
      <c r="L1435" s="752">
        <v>2.5079995449693113</v>
      </c>
      <c r="M1435" s="752">
        <v>214</v>
      </c>
      <c r="N1435" s="753">
        <v>536.71190262343259</v>
      </c>
    </row>
    <row r="1436" spans="1:14" ht="14.45" customHeight="1" x14ac:dyDescent="0.2">
      <c r="A1436" s="747" t="s">
        <v>592</v>
      </c>
      <c r="B1436" s="748" t="s">
        <v>593</v>
      </c>
      <c r="C1436" s="749" t="s">
        <v>616</v>
      </c>
      <c r="D1436" s="750" t="s">
        <v>617</v>
      </c>
      <c r="E1436" s="751">
        <v>50113001</v>
      </c>
      <c r="F1436" s="750" t="s">
        <v>628</v>
      </c>
      <c r="G1436" s="749" t="s">
        <v>629</v>
      </c>
      <c r="H1436" s="749">
        <v>501979</v>
      </c>
      <c r="I1436" s="749">
        <v>9999999</v>
      </c>
      <c r="J1436" s="749" t="s">
        <v>2215</v>
      </c>
      <c r="K1436" s="749" t="s">
        <v>2216</v>
      </c>
      <c r="L1436" s="752">
        <v>10.757000000000003</v>
      </c>
      <c r="M1436" s="752">
        <v>36</v>
      </c>
      <c r="N1436" s="753">
        <v>387.25200000000012</v>
      </c>
    </row>
    <row r="1437" spans="1:14" ht="14.45" customHeight="1" x14ac:dyDescent="0.2">
      <c r="A1437" s="747" t="s">
        <v>592</v>
      </c>
      <c r="B1437" s="748" t="s">
        <v>593</v>
      </c>
      <c r="C1437" s="749" t="s">
        <v>616</v>
      </c>
      <c r="D1437" s="750" t="s">
        <v>617</v>
      </c>
      <c r="E1437" s="751">
        <v>50113001</v>
      </c>
      <c r="F1437" s="750" t="s">
        <v>628</v>
      </c>
      <c r="G1437" s="749" t="s">
        <v>629</v>
      </c>
      <c r="H1437" s="749">
        <v>902072</v>
      </c>
      <c r="I1437" s="749">
        <v>9999999</v>
      </c>
      <c r="J1437" s="749" t="s">
        <v>866</v>
      </c>
      <c r="K1437" s="749" t="s">
        <v>867</v>
      </c>
      <c r="L1437" s="752">
        <v>32.647937963601429</v>
      </c>
      <c r="M1437" s="752">
        <v>2</v>
      </c>
      <c r="N1437" s="753">
        <v>65.295875927202857</v>
      </c>
    </row>
    <row r="1438" spans="1:14" ht="14.45" customHeight="1" x14ac:dyDescent="0.2">
      <c r="A1438" s="747" t="s">
        <v>592</v>
      </c>
      <c r="B1438" s="748" t="s">
        <v>593</v>
      </c>
      <c r="C1438" s="749" t="s">
        <v>616</v>
      </c>
      <c r="D1438" s="750" t="s">
        <v>617</v>
      </c>
      <c r="E1438" s="751">
        <v>50113001</v>
      </c>
      <c r="F1438" s="750" t="s">
        <v>628</v>
      </c>
      <c r="G1438" s="749" t="s">
        <v>629</v>
      </c>
      <c r="H1438" s="749">
        <v>902073</v>
      </c>
      <c r="I1438" s="749">
        <v>9999999</v>
      </c>
      <c r="J1438" s="749" t="s">
        <v>868</v>
      </c>
      <c r="K1438" s="749" t="s">
        <v>869</v>
      </c>
      <c r="L1438" s="752">
        <v>18.888699098757964</v>
      </c>
      <c r="M1438" s="752">
        <v>8</v>
      </c>
      <c r="N1438" s="753">
        <v>151.10959279006372</v>
      </c>
    </row>
    <row r="1439" spans="1:14" ht="14.45" customHeight="1" x14ac:dyDescent="0.2">
      <c r="A1439" s="747" t="s">
        <v>592</v>
      </c>
      <c r="B1439" s="748" t="s">
        <v>593</v>
      </c>
      <c r="C1439" s="749" t="s">
        <v>616</v>
      </c>
      <c r="D1439" s="750" t="s">
        <v>617</v>
      </c>
      <c r="E1439" s="751">
        <v>50113001</v>
      </c>
      <c r="F1439" s="750" t="s">
        <v>628</v>
      </c>
      <c r="G1439" s="749" t="s">
        <v>629</v>
      </c>
      <c r="H1439" s="749">
        <v>394906</v>
      </c>
      <c r="I1439" s="749">
        <v>207502</v>
      </c>
      <c r="J1439" s="749" t="s">
        <v>2217</v>
      </c>
      <c r="K1439" s="749" t="s">
        <v>2218</v>
      </c>
      <c r="L1439" s="752">
        <v>3118.969635466131</v>
      </c>
      <c r="M1439" s="752">
        <v>7.5036129999999996</v>
      </c>
      <c r="N1439" s="753">
        <v>23403.541103288921</v>
      </c>
    </row>
    <row r="1440" spans="1:14" ht="14.45" customHeight="1" x14ac:dyDescent="0.2">
      <c r="A1440" s="747" t="s">
        <v>592</v>
      </c>
      <c r="B1440" s="748" t="s">
        <v>593</v>
      </c>
      <c r="C1440" s="749" t="s">
        <v>616</v>
      </c>
      <c r="D1440" s="750" t="s">
        <v>617</v>
      </c>
      <c r="E1440" s="751">
        <v>50113001</v>
      </c>
      <c r="F1440" s="750" t="s">
        <v>628</v>
      </c>
      <c r="G1440" s="749" t="s">
        <v>629</v>
      </c>
      <c r="H1440" s="749">
        <v>193105</v>
      </c>
      <c r="I1440" s="749">
        <v>93105</v>
      </c>
      <c r="J1440" s="749" t="s">
        <v>870</v>
      </c>
      <c r="K1440" s="749" t="s">
        <v>872</v>
      </c>
      <c r="L1440" s="752">
        <v>208.57000000000005</v>
      </c>
      <c r="M1440" s="752">
        <v>3</v>
      </c>
      <c r="N1440" s="753">
        <v>625.71000000000015</v>
      </c>
    </row>
    <row r="1441" spans="1:14" ht="14.45" customHeight="1" x14ac:dyDescent="0.2">
      <c r="A1441" s="747" t="s">
        <v>592</v>
      </c>
      <c r="B1441" s="748" t="s">
        <v>593</v>
      </c>
      <c r="C1441" s="749" t="s">
        <v>616</v>
      </c>
      <c r="D1441" s="750" t="s">
        <v>617</v>
      </c>
      <c r="E1441" s="751">
        <v>50113001</v>
      </c>
      <c r="F1441" s="750" t="s">
        <v>628</v>
      </c>
      <c r="G1441" s="749" t="s">
        <v>629</v>
      </c>
      <c r="H1441" s="749">
        <v>184090</v>
      </c>
      <c r="I1441" s="749">
        <v>84090</v>
      </c>
      <c r="J1441" s="749" t="s">
        <v>881</v>
      </c>
      <c r="K1441" s="749" t="s">
        <v>882</v>
      </c>
      <c r="L1441" s="752">
        <v>60.099360730593624</v>
      </c>
      <c r="M1441" s="752">
        <v>219</v>
      </c>
      <c r="N1441" s="753">
        <v>13161.760000000004</v>
      </c>
    </row>
    <row r="1442" spans="1:14" ht="14.45" customHeight="1" x14ac:dyDescent="0.2">
      <c r="A1442" s="747" t="s">
        <v>592</v>
      </c>
      <c r="B1442" s="748" t="s">
        <v>593</v>
      </c>
      <c r="C1442" s="749" t="s">
        <v>616</v>
      </c>
      <c r="D1442" s="750" t="s">
        <v>617</v>
      </c>
      <c r="E1442" s="751">
        <v>50113001</v>
      </c>
      <c r="F1442" s="750" t="s">
        <v>628</v>
      </c>
      <c r="G1442" s="749" t="s">
        <v>629</v>
      </c>
      <c r="H1442" s="749">
        <v>501994</v>
      </c>
      <c r="I1442" s="749">
        <v>0</v>
      </c>
      <c r="J1442" s="749" t="s">
        <v>883</v>
      </c>
      <c r="K1442" s="749" t="s">
        <v>884</v>
      </c>
      <c r="L1442" s="752">
        <v>264.92400000000004</v>
      </c>
      <c r="M1442" s="752">
        <v>5</v>
      </c>
      <c r="N1442" s="753">
        <v>1324.6200000000001</v>
      </c>
    </row>
    <row r="1443" spans="1:14" ht="14.45" customHeight="1" x14ac:dyDescent="0.2">
      <c r="A1443" s="747" t="s">
        <v>592</v>
      </c>
      <c r="B1443" s="748" t="s">
        <v>593</v>
      </c>
      <c r="C1443" s="749" t="s">
        <v>616</v>
      </c>
      <c r="D1443" s="750" t="s">
        <v>617</v>
      </c>
      <c r="E1443" s="751">
        <v>50113001</v>
      </c>
      <c r="F1443" s="750" t="s">
        <v>628</v>
      </c>
      <c r="G1443" s="749" t="s">
        <v>629</v>
      </c>
      <c r="H1443" s="749">
        <v>211816</v>
      </c>
      <c r="I1443" s="749">
        <v>211816</v>
      </c>
      <c r="J1443" s="749" t="s">
        <v>2219</v>
      </c>
      <c r="K1443" s="749" t="s">
        <v>2220</v>
      </c>
      <c r="L1443" s="752">
        <v>4085.4261940298497</v>
      </c>
      <c r="M1443" s="752">
        <v>134</v>
      </c>
      <c r="N1443" s="753">
        <v>547447.10999999987</v>
      </c>
    </row>
    <row r="1444" spans="1:14" ht="14.45" customHeight="1" x14ac:dyDescent="0.2">
      <c r="A1444" s="747" t="s">
        <v>592</v>
      </c>
      <c r="B1444" s="748" t="s">
        <v>593</v>
      </c>
      <c r="C1444" s="749" t="s">
        <v>616</v>
      </c>
      <c r="D1444" s="750" t="s">
        <v>617</v>
      </c>
      <c r="E1444" s="751">
        <v>50113001</v>
      </c>
      <c r="F1444" s="750" t="s">
        <v>628</v>
      </c>
      <c r="G1444" s="749" t="s">
        <v>629</v>
      </c>
      <c r="H1444" s="749">
        <v>104071</v>
      </c>
      <c r="I1444" s="749">
        <v>4071</v>
      </c>
      <c r="J1444" s="749" t="s">
        <v>907</v>
      </c>
      <c r="K1444" s="749" t="s">
        <v>909</v>
      </c>
      <c r="L1444" s="752">
        <v>213.89774647887322</v>
      </c>
      <c r="M1444" s="752">
        <v>213</v>
      </c>
      <c r="N1444" s="753">
        <v>45560.219999999994</v>
      </c>
    </row>
    <row r="1445" spans="1:14" ht="14.45" customHeight="1" x14ac:dyDescent="0.2">
      <c r="A1445" s="747" t="s">
        <v>592</v>
      </c>
      <c r="B1445" s="748" t="s">
        <v>593</v>
      </c>
      <c r="C1445" s="749" t="s">
        <v>616</v>
      </c>
      <c r="D1445" s="750" t="s">
        <v>617</v>
      </c>
      <c r="E1445" s="751">
        <v>50113001</v>
      </c>
      <c r="F1445" s="750" t="s">
        <v>628</v>
      </c>
      <c r="G1445" s="749" t="s">
        <v>629</v>
      </c>
      <c r="H1445" s="749">
        <v>193325</v>
      </c>
      <c r="I1445" s="749">
        <v>193325</v>
      </c>
      <c r="J1445" s="749" t="s">
        <v>912</v>
      </c>
      <c r="K1445" s="749" t="s">
        <v>913</v>
      </c>
      <c r="L1445" s="752">
        <v>84.14247112509139</v>
      </c>
      <c r="M1445" s="752">
        <v>153.11644339999995</v>
      </c>
      <c r="N1445" s="753">
        <v>12883.595917561186</v>
      </c>
    </row>
    <row r="1446" spans="1:14" ht="14.45" customHeight="1" x14ac:dyDescent="0.2">
      <c r="A1446" s="747" t="s">
        <v>592</v>
      </c>
      <c r="B1446" s="748" t="s">
        <v>593</v>
      </c>
      <c r="C1446" s="749" t="s">
        <v>616</v>
      </c>
      <c r="D1446" s="750" t="s">
        <v>617</v>
      </c>
      <c r="E1446" s="751">
        <v>50113001</v>
      </c>
      <c r="F1446" s="750" t="s">
        <v>628</v>
      </c>
      <c r="G1446" s="749" t="s">
        <v>629</v>
      </c>
      <c r="H1446" s="749">
        <v>193326</v>
      </c>
      <c r="I1446" s="749">
        <v>193326</v>
      </c>
      <c r="J1446" s="749" t="s">
        <v>914</v>
      </c>
      <c r="K1446" s="749" t="s">
        <v>915</v>
      </c>
      <c r="L1446" s="752">
        <v>314.13883885473427</v>
      </c>
      <c r="M1446" s="752">
        <v>175.76500000000004</v>
      </c>
      <c r="N1446" s="753">
        <v>55214.613011302383</v>
      </c>
    </row>
    <row r="1447" spans="1:14" ht="14.45" customHeight="1" x14ac:dyDescent="0.2">
      <c r="A1447" s="747" t="s">
        <v>592</v>
      </c>
      <c r="B1447" s="748" t="s">
        <v>593</v>
      </c>
      <c r="C1447" s="749" t="s">
        <v>616</v>
      </c>
      <c r="D1447" s="750" t="s">
        <v>617</v>
      </c>
      <c r="E1447" s="751">
        <v>50113001</v>
      </c>
      <c r="F1447" s="750" t="s">
        <v>628</v>
      </c>
      <c r="G1447" s="749" t="s">
        <v>629</v>
      </c>
      <c r="H1447" s="749">
        <v>154539</v>
      </c>
      <c r="I1447" s="749">
        <v>54539</v>
      </c>
      <c r="J1447" s="749" t="s">
        <v>920</v>
      </c>
      <c r="K1447" s="749" t="s">
        <v>921</v>
      </c>
      <c r="L1447" s="752">
        <v>60.151666666666664</v>
      </c>
      <c r="M1447" s="752">
        <v>24</v>
      </c>
      <c r="N1447" s="753">
        <v>1443.6399999999999</v>
      </c>
    </row>
    <row r="1448" spans="1:14" ht="14.45" customHeight="1" x14ac:dyDescent="0.2">
      <c r="A1448" s="747" t="s">
        <v>592</v>
      </c>
      <c r="B1448" s="748" t="s">
        <v>593</v>
      </c>
      <c r="C1448" s="749" t="s">
        <v>616</v>
      </c>
      <c r="D1448" s="750" t="s">
        <v>617</v>
      </c>
      <c r="E1448" s="751">
        <v>50113001</v>
      </c>
      <c r="F1448" s="750" t="s">
        <v>628</v>
      </c>
      <c r="G1448" s="749" t="s">
        <v>655</v>
      </c>
      <c r="H1448" s="749">
        <v>204622</v>
      </c>
      <c r="I1448" s="749">
        <v>204622</v>
      </c>
      <c r="J1448" s="749" t="s">
        <v>928</v>
      </c>
      <c r="K1448" s="749" t="s">
        <v>930</v>
      </c>
      <c r="L1448" s="752">
        <v>72.924344324565979</v>
      </c>
      <c r="M1448" s="752">
        <v>466.06363730000015</v>
      </c>
      <c r="N1448" s="753">
        <v>33987.385163624844</v>
      </c>
    </row>
    <row r="1449" spans="1:14" ht="14.45" customHeight="1" x14ac:dyDescent="0.2">
      <c r="A1449" s="747" t="s">
        <v>592</v>
      </c>
      <c r="B1449" s="748" t="s">
        <v>593</v>
      </c>
      <c r="C1449" s="749" t="s">
        <v>616</v>
      </c>
      <c r="D1449" s="750" t="s">
        <v>617</v>
      </c>
      <c r="E1449" s="751">
        <v>50113001</v>
      </c>
      <c r="F1449" s="750" t="s">
        <v>628</v>
      </c>
      <c r="G1449" s="749" t="s">
        <v>655</v>
      </c>
      <c r="H1449" s="749">
        <v>204626</v>
      </c>
      <c r="I1449" s="749">
        <v>204626</v>
      </c>
      <c r="J1449" s="749" t="s">
        <v>928</v>
      </c>
      <c r="K1449" s="749" t="s">
        <v>929</v>
      </c>
      <c r="L1449" s="752">
        <v>213.16623925435078</v>
      </c>
      <c r="M1449" s="752">
        <v>812.54058689999988</v>
      </c>
      <c r="N1449" s="753">
        <v>173206.22115099599</v>
      </c>
    </row>
    <row r="1450" spans="1:14" ht="14.45" customHeight="1" x14ac:dyDescent="0.2">
      <c r="A1450" s="747" t="s">
        <v>592</v>
      </c>
      <c r="B1450" s="748" t="s">
        <v>593</v>
      </c>
      <c r="C1450" s="749" t="s">
        <v>616</v>
      </c>
      <c r="D1450" s="750" t="s">
        <v>617</v>
      </c>
      <c r="E1450" s="751">
        <v>50113001</v>
      </c>
      <c r="F1450" s="750" t="s">
        <v>628</v>
      </c>
      <c r="G1450" s="749" t="s">
        <v>629</v>
      </c>
      <c r="H1450" s="749">
        <v>23987</v>
      </c>
      <c r="I1450" s="749">
        <v>23987</v>
      </c>
      <c r="J1450" s="749" t="s">
        <v>939</v>
      </c>
      <c r="K1450" s="749" t="s">
        <v>940</v>
      </c>
      <c r="L1450" s="752">
        <v>167.42001140928915</v>
      </c>
      <c r="M1450" s="752">
        <v>4</v>
      </c>
      <c r="N1450" s="753">
        <v>669.68004563715658</v>
      </c>
    </row>
    <row r="1451" spans="1:14" ht="14.45" customHeight="1" x14ac:dyDescent="0.2">
      <c r="A1451" s="747" t="s">
        <v>592</v>
      </c>
      <c r="B1451" s="748" t="s">
        <v>593</v>
      </c>
      <c r="C1451" s="749" t="s">
        <v>616</v>
      </c>
      <c r="D1451" s="750" t="s">
        <v>617</v>
      </c>
      <c r="E1451" s="751">
        <v>50113001</v>
      </c>
      <c r="F1451" s="750" t="s">
        <v>628</v>
      </c>
      <c r="G1451" s="749" t="s">
        <v>629</v>
      </c>
      <c r="H1451" s="749">
        <v>900240</v>
      </c>
      <c r="I1451" s="749">
        <v>0</v>
      </c>
      <c r="J1451" s="749" t="s">
        <v>2221</v>
      </c>
      <c r="K1451" s="749" t="s">
        <v>594</v>
      </c>
      <c r="L1451" s="752">
        <v>67.76000026660563</v>
      </c>
      <c r="M1451" s="752">
        <v>5</v>
      </c>
      <c r="N1451" s="753">
        <v>338.80000133302815</v>
      </c>
    </row>
    <row r="1452" spans="1:14" ht="14.45" customHeight="1" x14ac:dyDescent="0.2">
      <c r="A1452" s="747" t="s">
        <v>592</v>
      </c>
      <c r="B1452" s="748" t="s">
        <v>593</v>
      </c>
      <c r="C1452" s="749" t="s">
        <v>616</v>
      </c>
      <c r="D1452" s="750" t="s">
        <v>617</v>
      </c>
      <c r="E1452" s="751">
        <v>50113001</v>
      </c>
      <c r="F1452" s="750" t="s">
        <v>628</v>
      </c>
      <c r="G1452" s="749" t="s">
        <v>629</v>
      </c>
      <c r="H1452" s="749">
        <v>229191</v>
      </c>
      <c r="I1452" s="749">
        <v>229191</v>
      </c>
      <c r="J1452" s="749" t="s">
        <v>951</v>
      </c>
      <c r="K1452" s="749" t="s">
        <v>953</v>
      </c>
      <c r="L1452" s="752">
        <v>141.36999999999998</v>
      </c>
      <c r="M1452" s="752">
        <v>1</v>
      </c>
      <c r="N1452" s="753">
        <v>141.36999999999998</v>
      </c>
    </row>
    <row r="1453" spans="1:14" ht="14.45" customHeight="1" x14ac:dyDescent="0.2">
      <c r="A1453" s="747" t="s">
        <v>592</v>
      </c>
      <c r="B1453" s="748" t="s">
        <v>593</v>
      </c>
      <c r="C1453" s="749" t="s">
        <v>616</v>
      </c>
      <c r="D1453" s="750" t="s">
        <v>617</v>
      </c>
      <c r="E1453" s="751">
        <v>50113001</v>
      </c>
      <c r="F1453" s="750" t="s">
        <v>628</v>
      </c>
      <c r="G1453" s="749" t="s">
        <v>629</v>
      </c>
      <c r="H1453" s="749">
        <v>184231</v>
      </c>
      <c r="I1453" s="749">
        <v>84231</v>
      </c>
      <c r="J1453" s="749" t="s">
        <v>954</v>
      </c>
      <c r="K1453" s="749" t="s">
        <v>955</v>
      </c>
      <c r="L1453" s="752">
        <v>373.29588676939187</v>
      </c>
      <c r="M1453" s="752">
        <v>317.54300470000027</v>
      </c>
      <c r="N1453" s="753">
        <v>118537.49752690377</v>
      </c>
    </row>
    <row r="1454" spans="1:14" ht="14.45" customHeight="1" x14ac:dyDescent="0.2">
      <c r="A1454" s="747" t="s">
        <v>592</v>
      </c>
      <c r="B1454" s="748" t="s">
        <v>593</v>
      </c>
      <c r="C1454" s="749" t="s">
        <v>616</v>
      </c>
      <c r="D1454" s="750" t="s">
        <v>617</v>
      </c>
      <c r="E1454" s="751">
        <v>50113001</v>
      </c>
      <c r="F1454" s="750" t="s">
        <v>628</v>
      </c>
      <c r="G1454" s="749" t="s">
        <v>629</v>
      </c>
      <c r="H1454" s="749">
        <v>184229</v>
      </c>
      <c r="I1454" s="749">
        <v>84229</v>
      </c>
      <c r="J1454" s="749" t="s">
        <v>1910</v>
      </c>
      <c r="K1454" s="749" t="s">
        <v>1911</v>
      </c>
      <c r="L1454" s="752">
        <v>887.27172232390922</v>
      </c>
      <c r="M1454" s="752">
        <v>35.709556300000052</v>
      </c>
      <c r="N1454" s="753">
        <v>31684.079521723648</v>
      </c>
    </row>
    <row r="1455" spans="1:14" ht="14.45" customHeight="1" x14ac:dyDescent="0.2">
      <c r="A1455" s="747" t="s">
        <v>592</v>
      </c>
      <c r="B1455" s="748" t="s">
        <v>593</v>
      </c>
      <c r="C1455" s="749" t="s">
        <v>616</v>
      </c>
      <c r="D1455" s="750" t="s">
        <v>617</v>
      </c>
      <c r="E1455" s="751">
        <v>50113001</v>
      </c>
      <c r="F1455" s="750" t="s">
        <v>628</v>
      </c>
      <c r="G1455" s="749" t="s">
        <v>629</v>
      </c>
      <c r="H1455" s="749">
        <v>184230</v>
      </c>
      <c r="I1455" s="749">
        <v>84230</v>
      </c>
      <c r="J1455" s="749" t="s">
        <v>1912</v>
      </c>
      <c r="K1455" s="749" t="s">
        <v>1913</v>
      </c>
      <c r="L1455" s="752">
        <v>196.0638374186785</v>
      </c>
      <c r="M1455" s="752">
        <v>84.31319289999999</v>
      </c>
      <c r="N1455" s="753">
        <v>16530.768144995276</v>
      </c>
    </row>
    <row r="1456" spans="1:14" ht="14.45" customHeight="1" x14ac:dyDescent="0.2">
      <c r="A1456" s="747" t="s">
        <v>592</v>
      </c>
      <c r="B1456" s="748" t="s">
        <v>593</v>
      </c>
      <c r="C1456" s="749" t="s">
        <v>616</v>
      </c>
      <c r="D1456" s="750" t="s">
        <v>617</v>
      </c>
      <c r="E1456" s="751">
        <v>50113001</v>
      </c>
      <c r="F1456" s="750" t="s">
        <v>628</v>
      </c>
      <c r="G1456" s="749" t="s">
        <v>655</v>
      </c>
      <c r="H1456" s="749">
        <v>112669</v>
      </c>
      <c r="I1456" s="749">
        <v>12669</v>
      </c>
      <c r="J1456" s="749" t="s">
        <v>976</v>
      </c>
      <c r="K1456" s="749" t="s">
        <v>978</v>
      </c>
      <c r="L1456" s="752">
        <v>104.50006087278483</v>
      </c>
      <c r="M1456" s="752">
        <v>6.0669274000000009</v>
      </c>
      <c r="N1456" s="753">
        <v>633.99428261076628</v>
      </c>
    </row>
    <row r="1457" spans="1:14" ht="14.45" customHeight="1" x14ac:dyDescent="0.2">
      <c r="A1457" s="747" t="s">
        <v>592</v>
      </c>
      <c r="B1457" s="748" t="s">
        <v>593</v>
      </c>
      <c r="C1457" s="749" t="s">
        <v>616</v>
      </c>
      <c r="D1457" s="750" t="s">
        <v>617</v>
      </c>
      <c r="E1457" s="751">
        <v>50113001</v>
      </c>
      <c r="F1457" s="750" t="s">
        <v>628</v>
      </c>
      <c r="G1457" s="749" t="s">
        <v>655</v>
      </c>
      <c r="H1457" s="749">
        <v>112671</v>
      </c>
      <c r="I1457" s="749">
        <v>12671</v>
      </c>
      <c r="J1457" s="749" t="s">
        <v>976</v>
      </c>
      <c r="K1457" s="749" t="s">
        <v>979</v>
      </c>
      <c r="L1457" s="752">
        <v>324.49992852306724</v>
      </c>
      <c r="M1457" s="752">
        <v>3.6089393000000003</v>
      </c>
      <c r="N1457" s="753">
        <v>1171.1005448940884</v>
      </c>
    </row>
    <row r="1458" spans="1:14" ht="14.45" customHeight="1" x14ac:dyDescent="0.2">
      <c r="A1458" s="747" t="s">
        <v>592</v>
      </c>
      <c r="B1458" s="748" t="s">
        <v>593</v>
      </c>
      <c r="C1458" s="749" t="s">
        <v>616</v>
      </c>
      <c r="D1458" s="750" t="s">
        <v>617</v>
      </c>
      <c r="E1458" s="751">
        <v>50113001</v>
      </c>
      <c r="F1458" s="750" t="s">
        <v>628</v>
      </c>
      <c r="G1458" s="749" t="s">
        <v>655</v>
      </c>
      <c r="H1458" s="749">
        <v>12670</v>
      </c>
      <c r="I1458" s="749">
        <v>12670</v>
      </c>
      <c r="J1458" s="749" t="s">
        <v>976</v>
      </c>
      <c r="K1458" s="749" t="s">
        <v>977</v>
      </c>
      <c r="L1458" s="752">
        <v>158.39982429217861</v>
      </c>
      <c r="M1458" s="752">
        <v>17.632403999999998</v>
      </c>
      <c r="N1458" s="753">
        <v>2792.9696954487067</v>
      </c>
    </row>
    <row r="1459" spans="1:14" ht="14.45" customHeight="1" x14ac:dyDescent="0.2">
      <c r="A1459" s="747" t="s">
        <v>592</v>
      </c>
      <c r="B1459" s="748" t="s">
        <v>593</v>
      </c>
      <c r="C1459" s="749" t="s">
        <v>616</v>
      </c>
      <c r="D1459" s="750" t="s">
        <v>617</v>
      </c>
      <c r="E1459" s="751">
        <v>50113001</v>
      </c>
      <c r="F1459" s="750" t="s">
        <v>628</v>
      </c>
      <c r="G1459" s="749" t="s">
        <v>629</v>
      </c>
      <c r="H1459" s="749">
        <v>128059</v>
      </c>
      <c r="I1459" s="749">
        <v>28059</v>
      </c>
      <c r="J1459" s="749" t="s">
        <v>2222</v>
      </c>
      <c r="K1459" s="749" t="s">
        <v>2223</v>
      </c>
      <c r="L1459" s="752">
        <v>8606.1100000000024</v>
      </c>
      <c r="M1459" s="752">
        <v>369</v>
      </c>
      <c r="N1459" s="753">
        <v>3175654.5900000008</v>
      </c>
    </row>
    <row r="1460" spans="1:14" ht="14.45" customHeight="1" x14ac:dyDescent="0.2">
      <c r="A1460" s="747" t="s">
        <v>592</v>
      </c>
      <c r="B1460" s="748" t="s">
        <v>593</v>
      </c>
      <c r="C1460" s="749" t="s">
        <v>616</v>
      </c>
      <c r="D1460" s="750" t="s">
        <v>617</v>
      </c>
      <c r="E1460" s="751">
        <v>50113001</v>
      </c>
      <c r="F1460" s="750" t="s">
        <v>628</v>
      </c>
      <c r="G1460" s="749" t="s">
        <v>594</v>
      </c>
      <c r="H1460" s="749">
        <v>115777</v>
      </c>
      <c r="I1460" s="749">
        <v>115777</v>
      </c>
      <c r="J1460" s="749" t="s">
        <v>1004</v>
      </c>
      <c r="K1460" s="749" t="s">
        <v>594</v>
      </c>
      <c r="L1460" s="752">
        <v>225.83860465116277</v>
      </c>
      <c r="M1460" s="752">
        <v>86</v>
      </c>
      <c r="N1460" s="753">
        <v>19422.12</v>
      </c>
    </row>
    <row r="1461" spans="1:14" ht="14.45" customHeight="1" x14ac:dyDescent="0.2">
      <c r="A1461" s="747" t="s">
        <v>592</v>
      </c>
      <c r="B1461" s="748" t="s">
        <v>593</v>
      </c>
      <c r="C1461" s="749" t="s">
        <v>616</v>
      </c>
      <c r="D1461" s="750" t="s">
        <v>617</v>
      </c>
      <c r="E1461" s="751">
        <v>50113001</v>
      </c>
      <c r="F1461" s="750" t="s">
        <v>628</v>
      </c>
      <c r="G1461" s="749" t="s">
        <v>629</v>
      </c>
      <c r="H1461" s="749">
        <v>989093</v>
      </c>
      <c r="I1461" s="749">
        <v>500647</v>
      </c>
      <c r="J1461" s="749" t="s">
        <v>2224</v>
      </c>
      <c r="K1461" s="749" t="s">
        <v>2225</v>
      </c>
      <c r="L1461" s="752">
        <v>3934.5499999999997</v>
      </c>
      <c r="M1461" s="752">
        <v>6</v>
      </c>
      <c r="N1461" s="753">
        <v>23607.3</v>
      </c>
    </row>
    <row r="1462" spans="1:14" ht="14.45" customHeight="1" x14ac:dyDescent="0.2">
      <c r="A1462" s="747" t="s">
        <v>592</v>
      </c>
      <c r="B1462" s="748" t="s">
        <v>593</v>
      </c>
      <c r="C1462" s="749" t="s">
        <v>616</v>
      </c>
      <c r="D1462" s="750" t="s">
        <v>617</v>
      </c>
      <c r="E1462" s="751">
        <v>50113001</v>
      </c>
      <c r="F1462" s="750" t="s">
        <v>628</v>
      </c>
      <c r="G1462" s="749" t="s">
        <v>629</v>
      </c>
      <c r="H1462" s="749">
        <v>988667</v>
      </c>
      <c r="I1462" s="749">
        <v>500646</v>
      </c>
      <c r="J1462" s="749" t="s">
        <v>2226</v>
      </c>
      <c r="K1462" s="749" t="s">
        <v>2227</v>
      </c>
      <c r="L1462" s="752">
        <v>3218.0237246963557</v>
      </c>
      <c r="M1462" s="752">
        <v>247</v>
      </c>
      <c r="N1462" s="753">
        <v>794851.85999999987</v>
      </c>
    </row>
    <row r="1463" spans="1:14" ht="14.45" customHeight="1" x14ac:dyDescent="0.2">
      <c r="A1463" s="747" t="s">
        <v>592</v>
      </c>
      <c r="B1463" s="748" t="s">
        <v>593</v>
      </c>
      <c r="C1463" s="749" t="s">
        <v>616</v>
      </c>
      <c r="D1463" s="750" t="s">
        <v>617</v>
      </c>
      <c r="E1463" s="751">
        <v>50113001</v>
      </c>
      <c r="F1463" s="750" t="s">
        <v>628</v>
      </c>
      <c r="G1463" s="749" t="s">
        <v>629</v>
      </c>
      <c r="H1463" s="749">
        <v>989676</v>
      </c>
      <c r="I1463" s="749">
        <v>126913</v>
      </c>
      <c r="J1463" s="749" t="s">
        <v>1009</v>
      </c>
      <c r="K1463" s="749" t="s">
        <v>1010</v>
      </c>
      <c r="L1463" s="752">
        <v>155.35601452747915</v>
      </c>
      <c r="M1463" s="752">
        <v>1144.0527877999991</v>
      </c>
      <c r="N1463" s="753">
        <v>177735.48152165968</v>
      </c>
    </row>
    <row r="1464" spans="1:14" ht="14.45" customHeight="1" x14ac:dyDescent="0.2">
      <c r="A1464" s="747" t="s">
        <v>592</v>
      </c>
      <c r="B1464" s="748" t="s">
        <v>593</v>
      </c>
      <c r="C1464" s="749" t="s">
        <v>616</v>
      </c>
      <c r="D1464" s="750" t="s">
        <v>617</v>
      </c>
      <c r="E1464" s="751">
        <v>50113001</v>
      </c>
      <c r="F1464" s="750" t="s">
        <v>628</v>
      </c>
      <c r="G1464" s="749" t="s">
        <v>629</v>
      </c>
      <c r="H1464" s="749">
        <v>152334</v>
      </c>
      <c r="I1464" s="749">
        <v>52334</v>
      </c>
      <c r="J1464" s="749" t="s">
        <v>1014</v>
      </c>
      <c r="K1464" s="749" t="s">
        <v>1015</v>
      </c>
      <c r="L1464" s="752">
        <v>198.17999999999998</v>
      </c>
      <c r="M1464" s="752">
        <v>8</v>
      </c>
      <c r="N1464" s="753">
        <v>1585.4399999999998</v>
      </c>
    </row>
    <row r="1465" spans="1:14" ht="14.45" customHeight="1" x14ac:dyDescent="0.2">
      <c r="A1465" s="747" t="s">
        <v>592</v>
      </c>
      <c r="B1465" s="748" t="s">
        <v>593</v>
      </c>
      <c r="C1465" s="749" t="s">
        <v>616</v>
      </c>
      <c r="D1465" s="750" t="s">
        <v>617</v>
      </c>
      <c r="E1465" s="751">
        <v>50113001</v>
      </c>
      <c r="F1465" s="750" t="s">
        <v>628</v>
      </c>
      <c r="G1465" s="749" t="s">
        <v>655</v>
      </c>
      <c r="H1465" s="749">
        <v>214036</v>
      </c>
      <c r="I1465" s="749">
        <v>214036</v>
      </c>
      <c r="J1465" s="749" t="s">
        <v>1033</v>
      </c>
      <c r="K1465" s="749" t="s">
        <v>1034</v>
      </c>
      <c r="L1465" s="752">
        <v>40.349999999999994</v>
      </c>
      <c r="M1465" s="752">
        <v>1</v>
      </c>
      <c r="N1465" s="753">
        <v>40.349999999999994</v>
      </c>
    </row>
    <row r="1466" spans="1:14" ht="14.45" customHeight="1" x14ac:dyDescent="0.2">
      <c r="A1466" s="747" t="s">
        <v>592</v>
      </c>
      <c r="B1466" s="748" t="s">
        <v>593</v>
      </c>
      <c r="C1466" s="749" t="s">
        <v>616</v>
      </c>
      <c r="D1466" s="750" t="s">
        <v>617</v>
      </c>
      <c r="E1466" s="751">
        <v>50113001</v>
      </c>
      <c r="F1466" s="750" t="s">
        <v>628</v>
      </c>
      <c r="G1466" s="749" t="s">
        <v>629</v>
      </c>
      <c r="H1466" s="749">
        <v>199369</v>
      </c>
      <c r="I1466" s="749">
        <v>199369</v>
      </c>
      <c r="J1466" s="749" t="s">
        <v>1936</v>
      </c>
      <c r="K1466" s="749" t="s">
        <v>2228</v>
      </c>
      <c r="L1466" s="752">
        <v>12.759999999999994</v>
      </c>
      <c r="M1466" s="752">
        <v>26</v>
      </c>
      <c r="N1466" s="753">
        <v>331.75999999999988</v>
      </c>
    </row>
    <row r="1467" spans="1:14" ht="14.45" customHeight="1" x14ac:dyDescent="0.2">
      <c r="A1467" s="747" t="s">
        <v>592</v>
      </c>
      <c r="B1467" s="748" t="s">
        <v>593</v>
      </c>
      <c r="C1467" s="749" t="s">
        <v>616</v>
      </c>
      <c r="D1467" s="750" t="s">
        <v>617</v>
      </c>
      <c r="E1467" s="751">
        <v>50113001</v>
      </c>
      <c r="F1467" s="750" t="s">
        <v>628</v>
      </c>
      <c r="G1467" s="749" t="s">
        <v>594</v>
      </c>
      <c r="H1467" s="749">
        <v>172159</v>
      </c>
      <c r="I1467" s="749">
        <v>172173</v>
      </c>
      <c r="J1467" s="749" t="s">
        <v>1039</v>
      </c>
      <c r="K1467" s="749" t="s">
        <v>1040</v>
      </c>
      <c r="L1467" s="752">
        <v>476.53056005680151</v>
      </c>
      <c r="M1467" s="752">
        <v>187.78510080000004</v>
      </c>
      <c r="N1467" s="753">
        <v>89485.33925454694</v>
      </c>
    </row>
    <row r="1468" spans="1:14" ht="14.45" customHeight="1" x14ac:dyDescent="0.2">
      <c r="A1468" s="747" t="s">
        <v>592</v>
      </c>
      <c r="B1468" s="748" t="s">
        <v>593</v>
      </c>
      <c r="C1468" s="749" t="s">
        <v>616</v>
      </c>
      <c r="D1468" s="750" t="s">
        <v>617</v>
      </c>
      <c r="E1468" s="751">
        <v>50113001</v>
      </c>
      <c r="F1468" s="750" t="s">
        <v>628</v>
      </c>
      <c r="G1468" s="749" t="s">
        <v>594</v>
      </c>
      <c r="H1468" s="749">
        <v>160414</v>
      </c>
      <c r="I1468" s="749">
        <v>160676</v>
      </c>
      <c r="J1468" s="749" t="s">
        <v>1039</v>
      </c>
      <c r="K1468" s="749" t="s">
        <v>1042</v>
      </c>
      <c r="L1468" s="752">
        <v>78.76002350386932</v>
      </c>
      <c r="M1468" s="752">
        <v>958.4203221999993</v>
      </c>
      <c r="N1468" s="753">
        <v>75485.207103057954</v>
      </c>
    </row>
    <row r="1469" spans="1:14" ht="14.45" customHeight="1" x14ac:dyDescent="0.2">
      <c r="A1469" s="747" t="s">
        <v>592</v>
      </c>
      <c r="B1469" s="748" t="s">
        <v>593</v>
      </c>
      <c r="C1469" s="749" t="s">
        <v>616</v>
      </c>
      <c r="D1469" s="750" t="s">
        <v>617</v>
      </c>
      <c r="E1469" s="751">
        <v>50113001</v>
      </c>
      <c r="F1469" s="750" t="s">
        <v>628</v>
      </c>
      <c r="G1469" s="749" t="s">
        <v>594</v>
      </c>
      <c r="H1469" s="749">
        <v>394970</v>
      </c>
      <c r="I1469" s="749">
        <v>172174</v>
      </c>
      <c r="J1469" s="749" t="s">
        <v>1039</v>
      </c>
      <c r="K1469" s="749" t="s">
        <v>1041</v>
      </c>
      <c r="L1469" s="752">
        <v>225.66317406319956</v>
      </c>
      <c r="M1469" s="752">
        <v>382.0049449</v>
      </c>
      <c r="N1469" s="753">
        <v>86204.448373971652</v>
      </c>
    </row>
    <row r="1470" spans="1:14" ht="14.45" customHeight="1" x14ac:dyDescent="0.2">
      <c r="A1470" s="747" t="s">
        <v>592</v>
      </c>
      <c r="B1470" s="748" t="s">
        <v>593</v>
      </c>
      <c r="C1470" s="749" t="s">
        <v>616</v>
      </c>
      <c r="D1470" s="750" t="s">
        <v>617</v>
      </c>
      <c r="E1470" s="751">
        <v>50113001</v>
      </c>
      <c r="F1470" s="750" t="s">
        <v>628</v>
      </c>
      <c r="G1470" s="749" t="s">
        <v>655</v>
      </c>
      <c r="H1470" s="749">
        <v>178169</v>
      </c>
      <c r="I1470" s="749">
        <v>178169</v>
      </c>
      <c r="J1470" s="749" t="s">
        <v>1043</v>
      </c>
      <c r="K1470" s="749" t="s">
        <v>1044</v>
      </c>
      <c r="L1470" s="752">
        <v>76.506295480080126</v>
      </c>
      <c r="M1470" s="752">
        <v>126.90073570000003</v>
      </c>
      <c r="N1470" s="753">
        <v>9708.7051821037549</v>
      </c>
    </row>
    <row r="1471" spans="1:14" ht="14.45" customHeight="1" x14ac:dyDescent="0.2">
      <c r="A1471" s="747" t="s">
        <v>592</v>
      </c>
      <c r="B1471" s="748" t="s">
        <v>593</v>
      </c>
      <c r="C1471" s="749" t="s">
        <v>616</v>
      </c>
      <c r="D1471" s="750" t="s">
        <v>617</v>
      </c>
      <c r="E1471" s="751">
        <v>50113001</v>
      </c>
      <c r="F1471" s="750" t="s">
        <v>628</v>
      </c>
      <c r="G1471" s="749" t="s">
        <v>655</v>
      </c>
      <c r="H1471" s="749">
        <v>178172</v>
      </c>
      <c r="I1471" s="749">
        <v>178172</v>
      </c>
      <c r="J1471" s="749" t="s">
        <v>1043</v>
      </c>
      <c r="K1471" s="749" t="s">
        <v>1046</v>
      </c>
      <c r="L1471" s="752">
        <v>432.43084624401735</v>
      </c>
      <c r="M1471" s="752">
        <v>110.40599999999999</v>
      </c>
      <c r="N1471" s="753">
        <v>47742.960010416973</v>
      </c>
    </row>
    <row r="1472" spans="1:14" ht="14.45" customHeight="1" x14ac:dyDescent="0.2">
      <c r="A1472" s="747" t="s">
        <v>592</v>
      </c>
      <c r="B1472" s="748" t="s">
        <v>593</v>
      </c>
      <c r="C1472" s="749" t="s">
        <v>616</v>
      </c>
      <c r="D1472" s="750" t="s">
        <v>617</v>
      </c>
      <c r="E1472" s="751">
        <v>50113001</v>
      </c>
      <c r="F1472" s="750" t="s">
        <v>628</v>
      </c>
      <c r="G1472" s="749" t="s">
        <v>594</v>
      </c>
      <c r="H1472" s="749">
        <v>242254</v>
      </c>
      <c r="I1472" s="749">
        <v>242254</v>
      </c>
      <c r="J1472" s="749" t="s">
        <v>1043</v>
      </c>
      <c r="K1472" s="749" t="s">
        <v>1044</v>
      </c>
      <c r="L1472" s="752">
        <v>76.505385503140232</v>
      </c>
      <c r="M1472" s="752">
        <v>129.70062959999998</v>
      </c>
      <c r="N1472" s="753">
        <v>9922.7966675480002</v>
      </c>
    </row>
    <row r="1473" spans="1:14" ht="14.45" customHeight="1" x14ac:dyDescent="0.2">
      <c r="A1473" s="747" t="s">
        <v>592</v>
      </c>
      <c r="B1473" s="748" t="s">
        <v>593</v>
      </c>
      <c r="C1473" s="749" t="s">
        <v>616</v>
      </c>
      <c r="D1473" s="750" t="s">
        <v>617</v>
      </c>
      <c r="E1473" s="751">
        <v>50113001</v>
      </c>
      <c r="F1473" s="750" t="s">
        <v>628</v>
      </c>
      <c r="G1473" s="749" t="s">
        <v>594</v>
      </c>
      <c r="H1473" s="749">
        <v>242255</v>
      </c>
      <c r="I1473" s="749">
        <v>242255</v>
      </c>
      <c r="J1473" s="749" t="s">
        <v>1043</v>
      </c>
      <c r="K1473" s="749" t="s">
        <v>1045</v>
      </c>
      <c r="L1473" s="752">
        <v>243.93759355747466</v>
      </c>
      <c r="M1473" s="752">
        <v>70.283000000000001</v>
      </c>
      <c r="N1473" s="753">
        <v>17144.665887999992</v>
      </c>
    </row>
    <row r="1474" spans="1:14" ht="14.45" customHeight="1" x14ac:dyDescent="0.2">
      <c r="A1474" s="747" t="s">
        <v>592</v>
      </c>
      <c r="B1474" s="748" t="s">
        <v>593</v>
      </c>
      <c r="C1474" s="749" t="s">
        <v>616</v>
      </c>
      <c r="D1474" s="750" t="s">
        <v>617</v>
      </c>
      <c r="E1474" s="751">
        <v>50113001</v>
      </c>
      <c r="F1474" s="750" t="s">
        <v>628</v>
      </c>
      <c r="G1474" s="749" t="s">
        <v>655</v>
      </c>
      <c r="H1474" s="749">
        <v>178170</v>
      </c>
      <c r="I1474" s="749">
        <v>178170</v>
      </c>
      <c r="J1474" s="749" t="s">
        <v>1043</v>
      </c>
      <c r="K1474" s="749" t="s">
        <v>1045</v>
      </c>
      <c r="L1474" s="752">
        <v>243.93837956469179</v>
      </c>
      <c r="M1474" s="752">
        <v>76.27000000000001</v>
      </c>
      <c r="N1474" s="753">
        <v>18605.180209399045</v>
      </c>
    </row>
    <row r="1475" spans="1:14" ht="14.45" customHeight="1" x14ac:dyDescent="0.2">
      <c r="A1475" s="747" t="s">
        <v>592</v>
      </c>
      <c r="B1475" s="748" t="s">
        <v>593</v>
      </c>
      <c r="C1475" s="749" t="s">
        <v>616</v>
      </c>
      <c r="D1475" s="750" t="s">
        <v>617</v>
      </c>
      <c r="E1475" s="751">
        <v>50113001</v>
      </c>
      <c r="F1475" s="750" t="s">
        <v>628</v>
      </c>
      <c r="G1475" s="749" t="s">
        <v>629</v>
      </c>
      <c r="H1475" s="749">
        <v>180988</v>
      </c>
      <c r="I1475" s="749">
        <v>180988</v>
      </c>
      <c r="J1475" s="749" t="s">
        <v>2229</v>
      </c>
      <c r="K1475" s="749" t="s">
        <v>2230</v>
      </c>
      <c r="L1475" s="752">
        <v>111.00500000000001</v>
      </c>
      <c r="M1475" s="752">
        <v>2</v>
      </c>
      <c r="N1475" s="753">
        <v>222.01000000000002</v>
      </c>
    </row>
    <row r="1476" spans="1:14" ht="14.45" customHeight="1" x14ac:dyDescent="0.2">
      <c r="A1476" s="747" t="s">
        <v>592</v>
      </c>
      <c r="B1476" s="748" t="s">
        <v>593</v>
      </c>
      <c r="C1476" s="749" t="s">
        <v>616</v>
      </c>
      <c r="D1476" s="750" t="s">
        <v>617</v>
      </c>
      <c r="E1476" s="751">
        <v>50113001</v>
      </c>
      <c r="F1476" s="750" t="s">
        <v>628</v>
      </c>
      <c r="G1476" s="749" t="s">
        <v>629</v>
      </c>
      <c r="H1476" s="749">
        <v>196873</v>
      </c>
      <c r="I1476" s="749">
        <v>96873</v>
      </c>
      <c r="J1476" s="749" t="s">
        <v>1050</v>
      </c>
      <c r="K1476" s="749" t="s">
        <v>1051</v>
      </c>
      <c r="L1476" s="752">
        <v>14.299999129573996</v>
      </c>
      <c r="M1476" s="752">
        <v>969</v>
      </c>
      <c r="N1476" s="753">
        <v>13856.699156557203</v>
      </c>
    </row>
    <row r="1477" spans="1:14" ht="14.45" customHeight="1" x14ac:dyDescent="0.2">
      <c r="A1477" s="747" t="s">
        <v>592</v>
      </c>
      <c r="B1477" s="748" t="s">
        <v>593</v>
      </c>
      <c r="C1477" s="749" t="s">
        <v>616</v>
      </c>
      <c r="D1477" s="750" t="s">
        <v>617</v>
      </c>
      <c r="E1477" s="751">
        <v>50113001</v>
      </c>
      <c r="F1477" s="750" t="s">
        <v>628</v>
      </c>
      <c r="G1477" s="749" t="s">
        <v>629</v>
      </c>
      <c r="H1477" s="749">
        <v>196874</v>
      </c>
      <c r="I1477" s="749">
        <v>96874</v>
      </c>
      <c r="J1477" s="749" t="s">
        <v>1056</v>
      </c>
      <c r="K1477" s="749" t="s">
        <v>1057</v>
      </c>
      <c r="L1477" s="752">
        <v>28.710476306777593</v>
      </c>
      <c r="M1477" s="752">
        <v>2</v>
      </c>
      <c r="N1477" s="753">
        <v>57.420952613555187</v>
      </c>
    </row>
    <row r="1478" spans="1:14" ht="14.45" customHeight="1" x14ac:dyDescent="0.2">
      <c r="A1478" s="747" t="s">
        <v>592</v>
      </c>
      <c r="B1478" s="748" t="s">
        <v>593</v>
      </c>
      <c r="C1478" s="749" t="s">
        <v>616</v>
      </c>
      <c r="D1478" s="750" t="s">
        <v>617</v>
      </c>
      <c r="E1478" s="751">
        <v>50113001</v>
      </c>
      <c r="F1478" s="750" t="s">
        <v>628</v>
      </c>
      <c r="G1478" s="749" t="s">
        <v>629</v>
      </c>
      <c r="H1478" s="749">
        <v>47244</v>
      </c>
      <c r="I1478" s="749">
        <v>47244</v>
      </c>
      <c r="J1478" s="749" t="s">
        <v>1056</v>
      </c>
      <c r="K1478" s="749" t="s">
        <v>1053</v>
      </c>
      <c r="L1478" s="752">
        <v>143</v>
      </c>
      <c r="M1478" s="752">
        <v>50</v>
      </c>
      <c r="N1478" s="753">
        <v>7150</v>
      </c>
    </row>
    <row r="1479" spans="1:14" ht="14.45" customHeight="1" x14ac:dyDescent="0.2">
      <c r="A1479" s="747" t="s">
        <v>592</v>
      </c>
      <c r="B1479" s="748" t="s">
        <v>593</v>
      </c>
      <c r="C1479" s="749" t="s">
        <v>616</v>
      </c>
      <c r="D1479" s="750" t="s">
        <v>617</v>
      </c>
      <c r="E1479" s="751">
        <v>50113001</v>
      </c>
      <c r="F1479" s="750" t="s">
        <v>628</v>
      </c>
      <c r="G1479" s="749" t="s">
        <v>629</v>
      </c>
      <c r="H1479" s="749">
        <v>196872</v>
      </c>
      <c r="I1479" s="749">
        <v>96872</v>
      </c>
      <c r="J1479" s="749" t="s">
        <v>1058</v>
      </c>
      <c r="K1479" s="749" t="s">
        <v>1059</v>
      </c>
      <c r="L1479" s="752">
        <v>12.650083983157309</v>
      </c>
      <c r="M1479" s="752">
        <v>1059</v>
      </c>
      <c r="N1479" s="753">
        <v>13396.43893816359</v>
      </c>
    </row>
    <row r="1480" spans="1:14" ht="14.45" customHeight="1" x14ac:dyDescent="0.2">
      <c r="A1480" s="747" t="s">
        <v>592</v>
      </c>
      <c r="B1480" s="748" t="s">
        <v>593</v>
      </c>
      <c r="C1480" s="749" t="s">
        <v>616</v>
      </c>
      <c r="D1480" s="750" t="s">
        <v>617</v>
      </c>
      <c r="E1480" s="751">
        <v>50113001</v>
      </c>
      <c r="F1480" s="750" t="s">
        <v>628</v>
      </c>
      <c r="G1480" s="749" t="s">
        <v>629</v>
      </c>
      <c r="H1480" s="749">
        <v>147252</v>
      </c>
      <c r="I1480" s="749">
        <v>47252</v>
      </c>
      <c r="J1480" s="749" t="s">
        <v>1060</v>
      </c>
      <c r="K1480" s="749" t="s">
        <v>1061</v>
      </c>
      <c r="L1480" s="752">
        <v>11.109941578885572</v>
      </c>
      <c r="M1480" s="752">
        <v>164</v>
      </c>
      <c r="N1480" s="753">
        <v>1822.0304189372337</v>
      </c>
    </row>
    <row r="1481" spans="1:14" ht="14.45" customHeight="1" x14ac:dyDescent="0.2">
      <c r="A1481" s="747" t="s">
        <v>592</v>
      </c>
      <c r="B1481" s="748" t="s">
        <v>593</v>
      </c>
      <c r="C1481" s="749" t="s">
        <v>616</v>
      </c>
      <c r="D1481" s="750" t="s">
        <v>617</v>
      </c>
      <c r="E1481" s="751">
        <v>50113001</v>
      </c>
      <c r="F1481" s="750" t="s">
        <v>628</v>
      </c>
      <c r="G1481" s="749" t="s">
        <v>629</v>
      </c>
      <c r="H1481" s="749">
        <v>158249</v>
      </c>
      <c r="I1481" s="749">
        <v>58249</v>
      </c>
      <c r="J1481" s="749" t="s">
        <v>1071</v>
      </c>
      <c r="K1481" s="749" t="s">
        <v>594</v>
      </c>
      <c r="L1481" s="752">
        <v>249.05999999999986</v>
      </c>
      <c r="M1481" s="752">
        <v>2</v>
      </c>
      <c r="N1481" s="753">
        <v>498.11999999999972</v>
      </c>
    </row>
    <row r="1482" spans="1:14" ht="14.45" customHeight="1" x14ac:dyDescent="0.2">
      <c r="A1482" s="747" t="s">
        <v>592</v>
      </c>
      <c r="B1482" s="748" t="s">
        <v>593</v>
      </c>
      <c r="C1482" s="749" t="s">
        <v>616</v>
      </c>
      <c r="D1482" s="750" t="s">
        <v>617</v>
      </c>
      <c r="E1482" s="751">
        <v>50113001</v>
      </c>
      <c r="F1482" s="750" t="s">
        <v>628</v>
      </c>
      <c r="G1482" s="749" t="s">
        <v>629</v>
      </c>
      <c r="H1482" s="749">
        <v>193746</v>
      </c>
      <c r="I1482" s="749">
        <v>93746</v>
      </c>
      <c r="J1482" s="749" t="s">
        <v>1082</v>
      </c>
      <c r="K1482" s="749" t="s">
        <v>1083</v>
      </c>
      <c r="L1482" s="752">
        <v>366.21999999999997</v>
      </c>
      <c r="M1482" s="752">
        <v>109</v>
      </c>
      <c r="N1482" s="753">
        <v>39917.979999999996</v>
      </c>
    </row>
    <row r="1483" spans="1:14" ht="14.45" customHeight="1" x14ac:dyDescent="0.2">
      <c r="A1483" s="747" t="s">
        <v>592</v>
      </c>
      <c r="B1483" s="748" t="s">
        <v>593</v>
      </c>
      <c r="C1483" s="749" t="s">
        <v>616</v>
      </c>
      <c r="D1483" s="750" t="s">
        <v>617</v>
      </c>
      <c r="E1483" s="751">
        <v>50113001</v>
      </c>
      <c r="F1483" s="750" t="s">
        <v>628</v>
      </c>
      <c r="G1483" s="749" t="s">
        <v>629</v>
      </c>
      <c r="H1483" s="749">
        <v>216670</v>
      </c>
      <c r="I1483" s="749">
        <v>216670</v>
      </c>
      <c r="J1483" s="749" t="s">
        <v>1101</v>
      </c>
      <c r="K1483" s="749" t="s">
        <v>1102</v>
      </c>
      <c r="L1483" s="752">
        <v>314.27</v>
      </c>
      <c r="M1483" s="752">
        <v>19</v>
      </c>
      <c r="N1483" s="753">
        <v>5971.1299999999992</v>
      </c>
    </row>
    <row r="1484" spans="1:14" ht="14.45" customHeight="1" x14ac:dyDescent="0.2">
      <c r="A1484" s="747" t="s">
        <v>592</v>
      </c>
      <c r="B1484" s="748" t="s">
        <v>593</v>
      </c>
      <c r="C1484" s="749" t="s">
        <v>616</v>
      </c>
      <c r="D1484" s="750" t="s">
        <v>617</v>
      </c>
      <c r="E1484" s="751">
        <v>50113001</v>
      </c>
      <c r="F1484" s="750" t="s">
        <v>628</v>
      </c>
      <c r="G1484" s="749" t="s">
        <v>629</v>
      </c>
      <c r="H1484" s="749">
        <v>216572</v>
      </c>
      <c r="I1484" s="749">
        <v>216572</v>
      </c>
      <c r="J1484" s="749" t="s">
        <v>1103</v>
      </c>
      <c r="K1484" s="749" t="s">
        <v>1104</v>
      </c>
      <c r="L1484" s="752">
        <v>36.261719298245602</v>
      </c>
      <c r="M1484" s="752">
        <v>570</v>
      </c>
      <c r="N1484" s="753">
        <v>20669.179999999993</v>
      </c>
    </row>
    <row r="1485" spans="1:14" ht="14.45" customHeight="1" x14ac:dyDescent="0.2">
      <c r="A1485" s="747" t="s">
        <v>592</v>
      </c>
      <c r="B1485" s="748" t="s">
        <v>593</v>
      </c>
      <c r="C1485" s="749" t="s">
        <v>616</v>
      </c>
      <c r="D1485" s="750" t="s">
        <v>617</v>
      </c>
      <c r="E1485" s="751">
        <v>50113001</v>
      </c>
      <c r="F1485" s="750" t="s">
        <v>628</v>
      </c>
      <c r="G1485" s="749" t="s">
        <v>629</v>
      </c>
      <c r="H1485" s="749">
        <v>51367</v>
      </c>
      <c r="I1485" s="749">
        <v>51367</v>
      </c>
      <c r="J1485" s="749" t="s">
        <v>1109</v>
      </c>
      <c r="K1485" s="749" t="s">
        <v>1112</v>
      </c>
      <c r="L1485" s="752">
        <v>92.95</v>
      </c>
      <c r="M1485" s="752">
        <v>175</v>
      </c>
      <c r="N1485" s="753">
        <v>16266.25</v>
      </c>
    </row>
    <row r="1486" spans="1:14" ht="14.45" customHeight="1" x14ac:dyDescent="0.2">
      <c r="A1486" s="747" t="s">
        <v>592</v>
      </c>
      <c r="B1486" s="748" t="s">
        <v>593</v>
      </c>
      <c r="C1486" s="749" t="s">
        <v>616</v>
      </c>
      <c r="D1486" s="750" t="s">
        <v>617</v>
      </c>
      <c r="E1486" s="751">
        <v>50113001</v>
      </c>
      <c r="F1486" s="750" t="s">
        <v>628</v>
      </c>
      <c r="G1486" s="749" t="s">
        <v>629</v>
      </c>
      <c r="H1486" s="749">
        <v>51366</v>
      </c>
      <c r="I1486" s="749">
        <v>51366</v>
      </c>
      <c r="J1486" s="749" t="s">
        <v>1109</v>
      </c>
      <c r="K1486" s="749" t="s">
        <v>1110</v>
      </c>
      <c r="L1486" s="752">
        <v>171.60000000000002</v>
      </c>
      <c r="M1486" s="752">
        <v>278</v>
      </c>
      <c r="N1486" s="753">
        <v>47704.800000000003</v>
      </c>
    </row>
    <row r="1487" spans="1:14" ht="14.45" customHeight="1" x14ac:dyDescent="0.2">
      <c r="A1487" s="747" t="s">
        <v>592</v>
      </c>
      <c r="B1487" s="748" t="s">
        <v>593</v>
      </c>
      <c r="C1487" s="749" t="s">
        <v>616</v>
      </c>
      <c r="D1487" s="750" t="s">
        <v>617</v>
      </c>
      <c r="E1487" s="751">
        <v>50113001</v>
      </c>
      <c r="F1487" s="750" t="s">
        <v>628</v>
      </c>
      <c r="G1487" s="749" t="s">
        <v>629</v>
      </c>
      <c r="H1487" s="749">
        <v>51383</v>
      </c>
      <c r="I1487" s="749">
        <v>51383</v>
      </c>
      <c r="J1487" s="749" t="s">
        <v>1109</v>
      </c>
      <c r="K1487" s="749" t="s">
        <v>1113</v>
      </c>
      <c r="L1487" s="752">
        <v>93.500001899471329</v>
      </c>
      <c r="M1487" s="752">
        <v>69</v>
      </c>
      <c r="N1487" s="753">
        <v>6451.5001310635216</v>
      </c>
    </row>
    <row r="1488" spans="1:14" ht="14.45" customHeight="1" x14ac:dyDescent="0.2">
      <c r="A1488" s="747" t="s">
        <v>592</v>
      </c>
      <c r="B1488" s="748" t="s">
        <v>593</v>
      </c>
      <c r="C1488" s="749" t="s">
        <v>616</v>
      </c>
      <c r="D1488" s="750" t="s">
        <v>617</v>
      </c>
      <c r="E1488" s="751">
        <v>50113001</v>
      </c>
      <c r="F1488" s="750" t="s">
        <v>628</v>
      </c>
      <c r="G1488" s="749" t="s">
        <v>629</v>
      </c>
      <c r="H1488" s="749">
        <v>51384</v>
      </c>
      <c r="I1488" s="749">
        <v>51384</v>
      </c>
      <c r="J1488" s="749" t="s">
        <v>1109</v>
      </c>
      <c r="K1488" s="749" t="s">
        <v>1111</v>
      </c>
      <c r="L1488" s="752">
        <v>192.5</v>
      </c>
      <c r="M1488" s="752">
        <v>42</v>
      </c>
      <c r="N1488" s="753">
        <v>8085</v>
      </c>
    </row>
    <row r="1489" spans="1:14" ht="14.45" customHeight="1" x14ac:dyDescent="0.2">
      <c r="A1489" s="747" t="s">
        <v>592</v>
      </c>
      <c r="B1489" s="748" t="s">
        <v>593</v>
      </c>
      <c r="C1489" s="749" t="s">
        <v>616</v>
      </c>
      <c r="D1489" s="750" t="s">
        <v>617</v>
      </c>
      <c r="E1489" s="751">
        <v>50113001</v>
      </c>
      <c r="F1489" s="750" t="s">
        <v>628</v>
      </c>
      <c r="G1489" s="749" t="s">
        <v>629</v>
      </c>
      <c r="H1489" s="749">
        <v>151365</v>
      </c>
      <c r="I1489" s="749">
        <v>51365</v>
      </c>
      <c r="J1489" s="749" t="s">
        <v>1114</v>
      </c>
      <c r="K1489" s="749" t="s">
        <v>1115</v>
      </c>
      <c r="L1489" s="752">
        <v>8.5800008431640986</v>
      </c>
      <c r="M1489" s="752">
        <v>1213</v>
      </c>
      <c r="N1489" s="753">
        <v>10407.541022758052</v>
      </c>
    </row>
    <row r="1490" spans="1:14" ht="14.45" customHeight="1" x14ac:dyDescent="0.2">
      <c r="A1490" s="747" t="s">
        <v>592</v>
      </c>
      <c r="B1490" s="748" t="s">
        <v>593</v>
      </c>
      <c r="C1490" s="749" t="s">
        <v>616</v>
      </c>
      <c r="D1490" s="750" t="s">
        <v>617</v>
      </c>
      <c r="E1490" s="751">
        <v>50113001</v>
      </c>
      <c r="F1490" s="750" t="s">
        <v>628</v>
      </c>
      <c r="G1490" s="749" t="s">
        <v>629</v>
      </c>
      <c r="H1490" s="749">
        <v>197682</v>
      </c>
      <c r="I1490" s="749">
        <v>97682</v>
      </c>
      <c r="J1490" s="749" t="s">
        <v>1116</v>
      </c>
      <c r="K1490" s="749" t="s">
        <v>1117</v>
      </c>
      <c r="L1490" s="752">
        <v>9.2949974537194961</v>
      </c>
      <c r="M1490" s="752">
        <v>5023</v>
      </c>
      <c r="N1490" s="753">
        <v>46688.772210033028</v>
      </c>
    </row>
    <row r="1491" spans="1:14" ht="14.45" customHeight="1" x14ac:dyDescent="0.2">
      <c r="A1491" s="747" t="s">
        <v>592</v>
      </c>
      <c r="B1491" s="748" t="s">
        <v>593</v>
      </c>
      <c r="C1491" s="749" t="s">
        <v>616</v>
      </c>
      <c r="D1491" s="750" t="s">
        <v>617</v>
      </c>
      <c r="E1491" s="751">
        <v>50113001</v>
      </c>
      <c r="F1491" s="750" t="s">
        <v>628</v>
      </c>
      <c r="G1491" s="749" t="s">
        <v>629</v>
      </c>
      <c r="H1491" s="749">
        <v>207897</v>
      </c>
      <c r="I1491" s="749">
        <v>207897</v>
      </c>
      <c r="J1491" s="749" t="s">
        <v>1122</v>
      </c>
      <c r="K1491" s="749" t="s">
        <v>1123</v>
      </c>
      <c r="L1491" s="752">
        <v>44.590000000000025</v>
      </c>
      <c r="M1491" s="752">
        <v>3</v>
      </c>
      <c r="N1491" s="753">
        <v>133.77000000000007</v>
      </c>
    </row>
    <row r="1492" spans="1:14" ht="14.45" customHeight="1" x14ac:dyDescent="0.2">
      <c r="A1492" s="747" t="s">
        <v>592</v>
      </c>
      <c r="B1492" s="748" t="s">
        <v>593</v>
      </c>
      <c r="C1492" s="749" t="s">
        <v>616</v>
      </c>
      <c r="D1492" s="750" t="s">
        <v>617</v>
      </c>
      <c r="E1492" s="751">
        <v>50113001</v>
      </c>
      <c r="F1492" s="750" t="s">
        <v>628</v>
      </c>
      <c r="G1492" s="749" t="s">
        <v>629</v>
      </c>
      <c r="H1492" s="749">
        <v>207898</v>
      </c>
      <c r="I1492" s="749">
        <v>207898</v>
      </c>
      <c r="J1492" s="749" t="s">
        <v>1122</v>
      </c>
      <c r="K1492" s="749" t="s">
        <v>1124</v>
      </c>
      <c r="L1492" s="752">
        <v>59.490000000000023</v>
      </c>
      <c r="M1492" s="752">
        <v>2</v>
      </c>
      <c r="N1492" s="753">
        <v>118.98000000000005</v>
      </c>
    </row>
    <row r="1493" spans="1:14" ht="14.45" customHeight="1" x14ac:dyDescent="0.2">
      <c r="A1493" s="747" t="s">
        <v>592</v>
      </c>
      <c r="B1493" s="748" t="s">
        <v>593</v>
      </c>
      <c r="C1493" s="749" t="s">
        <v>616</v>
      </c>
      <c r="D1493" s="750" t="s">
        <v>617</v>
      </c>
      <c r="E1493" s="751">
        <v>50113001</v>
      </c>
      <c r="F1493" s="750" t="s">
        <v>628</v>
      </c>
      <c r="G1493" s="749" t="s">
        <v>594</v>
      </c>
      <c r="H1493" s="749">
        <v>242263</v>
      </c>
      <c r="I1493" s="749">
        <v>242263</v>
      </c>
      <c r="J1493" s="749" t="s">
        <v>1146</v>
      </c>
      <c r="K1493" s="749" t="s">
        <v>1147</v>
      </c>
      <c r="L1493" s="752">
        <v>421.22217035398239</v>
      </c>
      <c r="M1493" s="752">
        <v>21.695999999999998</v>
      </c>
      <c r="N1493" s="753">
        <v>9138.8362080000006</v>
      </c>
    </row>
    <row r="1494" spans="1:14" ht="14.45" customHeight="1" x14ac:dyDescent="0.2">
      <c r="A1494" s="747" t="s">
        <v>592</v>
      </c>
      <c r="B1494" s="748" t="s">
        <v>593</v>
      </c>
      <c r="C1494" s="749" t="s">
        <v>616</v>
      </c>
      <c r="D1494" s="750" t="s">
        <v>617</v>
      </c>
      <c r="E1494" s="751">
        <v>50113001</v>
      </c>
      <c r="F1494" s="750" t="s">
        <v>628</v>
      </c>
      <c r="G1494" s="749" t="s">
        <v>655</v>
      </c>
      <c r="H1494" s="749">
        <v>115807</v>
      </c>
      <c r="I1494" s="749">
        <v>115807</v>
      </c>
      <c r="J1494" s="749" t="s">
        <v>1146</v>
      </c>
      <c r="K1494" s="749" t="s">
        <v>1147</v>
      </c>
      <c r="L1494" s="752">
        <v>421.22132057341008</v>
      </c>
      <c r="M1494" s="752">
        <v>332.39504359999961</v>
      </c>
      <c r="N1494" s="753">
        <v>140011.87921724806</v>
      </c>
    </row>
    <row r="1495" spans="1:14" ht="14.45" customHeight="1" x14ac:dyDescent="0.2">
      <c r="A1495" s="747" t="s">
        <v>592</v>
      </c>
      <c r="B1495" s="748" t="s">
        <v>593</v>
      </c>
      <c r="C1495" s="749" t="s">
        <v>616</v>
      </c>
      <c r="D1495" s="750" t="s">
        <v>617</v>
      </c>
      <c r="E1495" s="751">
        <v>50113001</v>
      </c>
      <c r="F1495" s="750" t="s">
        <v>628</v>
      </c>
      <c r="G1495" s="749" t="s">
        <v>655</v>
      </c>
      <c r="H1495" s="749">
        <v>115805</v>
      </c>
      <c r="I1495" s="749">
        <v>115805</v>
      </c>
      <c r="J1495" s="749" t="s">
        <v>1146</v>
      </c>
      <c r="K1495" s="749" t="s">
        <v>1148</v>
      </c>
      <c r="L1495" s="752">
        <v>97.549014445203696</v>
      </c>
      <c r="M1495" s="752">
        <v>255.50237099999998</v>
      </c>
      <c r="N1495" s="753">
        <v>24924.004479462794</v>
      </c>
    </row>
    <row r="1496" spans="1:14" ht="14.45" customHeight="1" x14ac:dyDescent="0.2">
      <c r="A1496" s="747" t="s">
        <v>592</v>
      </c>
      <c r="B1496" s="748" t="s">
        <v>593</v>
      </c>
      <c r="C1496" s="749" t="s">
        <v>616</v>
      </c>
      <c r="D1496" s="750" t="s">
        <v>617</v>
      </c>
      <c r="E1496" s="751">
        <v>50113001</v>
      </c>
      <c r="F1496" s="750" t="s">
        <v>628</v>
      </c>
      <c r="G1496" s="749" t="s">
        <v>655</v>
      </c>
      <c r="H1496" s="749">
        <v>115806</v>
      </c>
      <c r="I1496" s="749">
        <v>115806</v>
      </c>
      <c r="J1496" s="749" t="s">
        <v>1146</v>
      </c>
      <c r="K1496" s="749" t="s">
        <v>1149</v>
      </c>
      <c r="L1496" s="752">
        <v>185.40456795521854</v>
      </c>
      <c r="M1496" s="752">
        <v>452.61628060000004</v>
      </c>
      <c r="N1496" s="753">
        <v>83917.125954140967</v>
      </c>
    </row>
    <row r="1497" spans="1:14" ht="14.45" customHeight="1" x14ac:dyDescent="0.2">
      <c r="A1497" s="747" t="s">
        <v>592</v>
      </c>
      <c r="B1497" s="748" t="s">
        <v>593</v>
      </c>
      <c r="C1497" s="749" t="s">
        <v>616</v>
      </c>
      <c r="D1497" s="750" t="s">
        <v>617</v>
      </c>
      <c r="E1497" s="751">
        <v>50113001</v>
      </c>
      <c r="F1497" s="750" t="s">
        <v>628</v>
      </c>
      <c r="G1497" s="749" t="s">
        <v>629</v>
      </c>
      <c r="H1497" s="749">
        <v>134822</v>
      </c>
      <c r="I1497" s="749">
        <v>134822</v>
      </c>
      <c r="J1497" s="749" t="s">
        <v>2231</v>
      </c>
      <c r="K1497" s="749" t="s">
        <v>1673</v>
      </c>
      <c r="L1497" s="752">
        <v>207.57</v>
      </c>
      <c r="M1497" s="752">
        <v>1</v>
      </c>
      <c r="N1497" s="753">
        <v>207.57</v>
      </c>
    </row>
    <row r="1498" spans="1:14" ht="14.45" customHeight="1" x14ac:dyDescent="0.2">
      <c r="A1498" s="747" t="s">
        <v>592</v>
      </c>
      <c r="B1498" s="748" t="s">
        <v>593</v>
      </c>
      <c r="C1498" s="749" t="s">
        <v>616</v>
      </c>
      <c r="D1498" s="750" t="s">
        <v>617</v>
      </c>
      <c r="E1498" s="751">
        <v>50113001</v>
      </c>
      <c r="F1498" s="750" t="s">
        <v>628</v>
      </c>
      <c r="G1498" s="749" t="s">
        <v>629</v>
      </c>
      <c r="H1498" s="749">
        <v>102486</v>
      </c>
      <c r="I1498" s="749">
        <v>2486</v>
      </c>
      <c r="J1498" s="749" t="s">
        <v>1971</v>
      </c>
      <c r="K1498" s="749" t="s">
        <v>1972</v>
      </c>
      <c r="L1498" s="752">
        <v>123.03792453225132</v>
      </c>
      <c r="M1498" s="752">
        <v>106</v>
      </c>
      <c r="N1498" s="753">
        <v>13042.020000418641</v>
      </c>
    </row>
    <row r="1499" spans="1:14" ht="14.45" customHeight="1" x14ac:dyDescent="0.2">
      <c r="A1499" s="747" t="s">
        <v>592</v>
      </c>
      <c r="B1499" s="748" t="s">
        <v>593</v>
      </c>
      <c r="C1499" s="749" t="s">
        <v>616</v>
      </c>
      <c r="D1499" s="750" t="s">
        <v>617</v>
      </c>
      <c r="E1499" s="751">
        <v>50113001</v>
      </c>
      <c r="F1499" s="750" t="s">
        <v>628</v>
      </c>
      <c r="G1499" s="749" t="s">
        <v>629</v>
      </c>
      <c r="H1499" s="749">
        <v>900071</v>
      </c>
      <c r="I1499" s="749">
        <v>0</v>
      </c>
      <c r="J1499" s="749" t="s">
        <v>2232</v>
      </c>
      <c r="K1499" s="749" t="s">
        <v>594</v>
      </c>
      <c r="L1499" s="752">
        <v>150.48547780723985</v>
      </c>
      <c r="M1499" s="752">
        <v>2</v>
      </c>
      <c r="N1499" s="753">
        <v>300.97095561447969</v>
      </c>
    </row>
    <row r="1500" spans="1:14" ht="14.45" customHeight="1" x14ac:dyDescent="0.2">
      <c r="A1500" s="747" t="s">
        <v>592</v>
      </c>
      <c r="B1500" s="748" t="s">
        <v>593</v>
      </c>
      <c r="C1500" s="749" t="s">
        <v>616</v>
      </c>
      <c r="D1500" s="750" t="s">
        <v>617</v>
      </c>
      <c r="E1500" s="751">
        <v>50113001</v>
      </c>
      <c r="F1500" s="750" t="s">
        <v>628</v>
      </c>
      <c r="G1500" s="749" t="s">
        <v>629</v>
      </c>
      <c r="H1500" s="749">
        <v>222174</v>
      </c>
      <c r="I1500" s="749">
        <v>222174</v>
      </c>
      <c r="J1500" s="749" t="s">
        <v>1989</v>
      </c>
      <c r="K1500" s="749" t="s">
        <v>1990</v>
      </c>
      <c r="L1500" s="752">
        <v>29579.968000000004</v>
      </c>
      <c r="M1500" s="752">
        <v>3</v>
      </c>
      <c r="N1500" s="753">
        <v>88739.90400000001</v>
      </c>
    </row>
    <row r="1501" spans="1:14" ht="14.45" customHeight="1" x14ac:dyDescent="0.2">
      <c r="A1501" s="747" t="s">
        <v>592</v>
      </c>
      <c r="B1501" s="748" t="s">
        <v>593</v>
      </c>
      <c r="C1501" s="749" t="s">
        <v>616</v>
      </c>
      <c r="D1501" s="750" t="s">
        <v>617</v>
      </c>
      <c r="E1501" s="751">
        <v>50113001</v>
      </c>
      <c r="F1501" s="750" t="s">
        <v>628</v>
      </c>
      <c r="G1501" s="749" t="s">
        <v>655</v>
      </c>
      <c r="H1501" s="749">
        <v>197427</v>
      </c>
      <c r="I1501" s="749">
        <v>197427</v>
      </c>
      <c r="J1501" s="749" t="s">
        <v>2233</v>
      </c>
      <c r="K1501" s="749" t="s">
        <v>2234</v>
      </c>
      <c r="L1501" s="752">
        <v>1726.1262962962962</v>
      </c>
      <c r="M1501" s="752">
        <v>27</v>
      </c>
      <c r="N1501" s="753">
        <v>46605.409999999996</v>
      </c>
    </row>
    <row r="1502" spans="1:14" ht="14.45" customHeight="1" x14ac:dyDescent="0.2">
      <c r="A1502" s="747" t="s">
        <v>592</v>
      </c>
      <c r="B1502" s="748" t="s">
        <v>593</v>
      </c>
      <c r="C1502" s="749" t="s">
        <v>616</v>
      </c>
      <c r="D1502" s="750" t="s">
        <v>617</v>
      </c>
      <c r="E1502" s="751">
        <v>50113001</v>
      </c>
      <c r="F1502" s="750" t="s">
        <v>628</v>
      </c>
      <c r="G1502" s="749" t="s">
        <v>629</v>
      </c>
      <c r="H1502" s="749">
        <v>188217</v>
      </c>
      <c r="I1502" s="749">
        <v>88217</v>
      </c>
      <c r="J1502" s="749" t="s">
        <v>1215</v>
      </c>
      <c r="K1502" s="749" t="s">
        <v>1217</v>
      </c>
      <c r="L1502" s="752">
        <v>126.41000000000005</v>
      </c>
      <c r="M1502" s="752">
        <v>5</v>
      </c>
      <c r="N1502" s="753">
        <v>632.0500000000003</v>
      </c>
    </row>
    <row r="1503" spans="1:14" ht="14.45" customHeight="1" x14ac:dyDescent="0.2">
      <c r="A1503" s="747" t="s">
        <v>592</v>
      </c>
      <c r="B1503" s="748" t="s">
        <v>593</v>
      </c>
      <c r="C1503" s="749" t="s">
        <v>616</v>
      </c>
      <c r="D1503" s="750" t="s">
        <v>617</v>
      </c>
      <c r="E1503" s="751">
        <v>50113001</v>
      </c>
      <c r="F1503" s="750" t="s">
        <v>628</v>
      </c>
      <c r="G1503" s="749" t="s">
        <v>594</v>
      </c>
      <c r="H1503" s="749">
        <v>194294</v>
      </c>
      <c r="I1503" s="749">
        <v>194294</v>
      </c>
      <c r="J1503" s="749" t="s">
        <v>2235</v>
      </c>
      <c r="K1503" s="749" t="s">
        <v>2236</v>
      </c>
      <c r="L1503" s="752">
        <v>15123.849999999999</v>
      </c>
      <c r="M1503" s="752">
        <v>9</v>
      </c>
      <c r="N1503" s="753">
        <v>136114.65</v>
      </c>
    </row>
    <row r="1504" spans="1:14" ht="14.45" customHeight="1" x14ac:dyDescent="0.2">
      <c r="A1504" s="747" t="s">
        <v>592</v>
      </c>
      <c r="B1504" s="748" t="s">
        <v>593</v>
      </c>
      <c r="C1504" s="749" t="s">
        <v>616</v>
      </c>
      <c r="D1504" s="750" t="s">
        <v>617</v>
      </c>
      <c r="E1504" s="751">
        <v>50113001</v>
      </c>
      <c r="F1504" s="750" t="s">
        <v>628</v>
      </c>
      <c r="G1504" s="749" t="s">
        <v>629</v>
      </c>
      <c r="H1504" s="749">
        <v>237329</v>
      </c>
      <c r="I1504" s="749">
        <v>237329</v>
      </c>
      <c r="J1504" s="749" t="s">
        <v>1252</v>
      </c>
      <c r="K1504" s="749" t="s">
        <v>1253</v>
      </c>
      <c r="L1504" s="752">
        <v>108.64</v>
      </c>
      <c r="M1504" s="752">
        <v>15</v>
      </c>
      <c r="N1504" s="753">
        <v>1629.6</v>
      </c>
    </row>
    <row r="1505" spans="1:14" ht="14.45" customHeight="1" x14ac:dyDescent="0.2">
      <c r="A1505" s="747" t="s">
        <v>592</v>
      </c>
      <c r="B1505" s="748" t="s">
        <v>593</v>
      </c>
      <c r="C1505" s="749" t="s">
        <v>616</v>
      </c>
      <c r="D1505" s="750" t="s">
        <v>617</v>
      </c>
      <c r="E1505" s="751">
        <v>50113001</v>
      </c>
      <c r="F1505" s="750" t="s">
        <v>628</v>
      </c>
      <c r="G1505" s="749" t="s">
        <v>629</v>
      </c>
      <c r="H1505" s="749">
        <v>100498</v>
      </c>
      <c r="I1505" s="749">
        <v>498</v>
      </c>
      <c r="J1505" s="749" t="s">
        <v>1252</v>
      </c>
      <c r="K1505" s="749" t="s">
        <v>1253</v>
      </c>
      <c r="L1505" s="752">
        <v>108.70729032258063</v>
      </c>
      <c r="M1505" s="752">
        <v>155</v>
      </c>
      <c r="N1505" s="753">
        <v>16849.629999999997</v>
      </c>
    </row>
    <row r="1506" spans="1:14" ht="14.45" customHeight="1" x14ac:dyDescent="0.2">
      <c r="A1506" s="747" t="s">
        <v>592</v>
      </c>
      <c r="B1506" s="748" t="s">
        <v>593</v>
      </c>
      <c r="C1506" s="749" t="s">
        <v>616</v>
      </c>
      <c r="D1506" s="750" t="s">
        <v>617</v>
      </c>
      <c r="E1506" s="751">
        <v>50113001</v>
      </c>
      <c r="F1506" s="750" t="s">
        <v>628</v>
      </c>
      <c r="G1506" s="749" t="s">
        <v>629</v>
      </c>
      <c r="H1506" s="749">
        <v>100499</v>
      </c>
      <c r="I1506" s="749">
        <v>499</v>
      </c>
      <c r="J1506" s="749" t="s">
        <v>1254</v>
      </c>
      <c r="K1506" s="749" t="s">
        <v>1255</v>
      </c>
      <c r="L1506" s="752">
        <v>113.15882352941178</v>
      </c>
      <c r="M1506" s="752">
        <v>136</v>
      </c>
      <c r="N1506" s="753">
        <v>15389.600000000002</v>
      </c>
    </row>
    <row r="1507" spans="1:14" ht="14.45" customHeight="1" x14ac:dyDescent="0.2">
      <c r="A1507" s="747" t="s">
        <v>592</v>
      </c>
      <c r="B1507" s="748" t="s">
        <v>593</v>
      </c>
      <c r="C1507" s="749" t="s">
        <v>616</v>
      </c>
      <c r="D1507" s="750" t="s">
        <v>617</v>
      </c>
      <c r="E1507" s="751">
        <v>50113001</v>
      </c>
      <c r="F1507" s="750" t="s">
        <v>628</v>
      </c>
      <c r="G1507" s="749" t="s">
        <v>629</v>
      </c>
      <c r="H1507" s="749">
        <v>237330</v>
      </c>
      <c r="I1507" s="749">
        <v>237330</v>
      </c>
      <c r="J1507" s="749" t="s">
        <v>1254</v>
      </c>
      <c r="K1507" s="749" t="s">
        <v>1255</v>
      </c>
      <c r="L1507" s="752">
        <v>113.06666666666666</v>
      </c>
      <c r="M1507" s="752">
        <v>45</v>
      </c>
      <c r="N1507" s="753">
        <v>5088</v>
      </c>
    </row>
    <row r="1508" spans="1:14" ht="14.45" customHeight="1" x14ac:dyDescent="0.2">
      <c r="A1508" s="747" t="s">
        <v>592</v>
      </c>
      <c r="B1508" s="748" t="s">
        <v>593</v>
      </c>
      <c r="C1508" s="749" t="s">
        <v>616</v>
      </c>
      <c r="D1508" s="750" t="s">
        <v>617</v>
      </c>
      <c r="E1508" s="751">
        <v>50113001</v>
      </c>
      <c r="F1508" s="750" t="s">
        <v>628</v>
      </c>
      <c r="G1508" s="749" t="s">
        <v>629</v>
      </c>
      <c r="H1508" s="749">
        <v>102684</v>
      </c>
      <c r="I1508" s="749">
        <v>2684</v>
      </c>
      <c r="J1508" s="749" t="s">
        <v>1270</v>
      </c>
      <c r="K1508" s="749" t="s">
        <v>1271</v>
      </c>
      <c r="L1508" s="752">
        <v>107.48333333333332</v>
      </c>
      <c r="M1508" s="752">
        <v>15</v>
      </c>
      <c r="N1508" s="753">
        <v>1612.2499999999998</v>
      </c>
    </row>
    <row r="1509" spans="1:14" ht="14.45" customHeight="1" x14ac:dyDescent="0.2">
      <c r="A1509" s="747" t="s">
        <v>592</v>
      </c>
      <c r="B1509" s="748" t="s">
        <v>593</v>
      </c>
      <c r="C1509" s="749" t="s">
        <v>616</v>
      </c>
      <c r="D1509" s="750" t="s">
        <v>617</v>
      </c>
      <c r="E1509" s="751">
        <v>50113001</v>
      </c>
      <c r="F1509" s="750" t="s">
        <v>628</v>
      </c>
      <c r="G1509" s="749" t="s">
        <v>629</v>
      </c>
      <c r="H1509" s="749">
        <v>100502</v>
      </c>
      <c r="I1509" s="749">
        <v>502</v>
      </c>
      <c r="J1509" s="749" t="s">
        <v>1270</v>
      </c>
      <c r="K1509" s="749" t="s">
        <v>1272</v>
      </c>
      <c r="L1509" s="752">
        <v>250.01499999999996</v>
      </c>
      <c r="M1509" s="752">
        <v>8</v>
      </c>
      <c r="N1509" s="753">
        <v>2000.1199999999997</v>
      </c>
    </row>
    <row r="1510" spans="1:14" ht="14.45" customHeight="1" x14ac:dyDescent="0.2">
      <c r="A1510" s="747" t="s">
        <v>592</v>
      </c>
      <c r="B1510" s="748" t="s">
        <v>593</v>
      </c>
      <c r="C1510" s="749" t="s">
        <v>616</v>
      </c>
      <c r="D1510" s="750" t="s">
        <v>617</v>
      </c>
      <c r="E1510" s="751">
        <v>50113001</v>
      </c>
      <c r="F1510" s="750" t="s">
        <v>628</v>
      </c>
      <c r="G1510" s="749" t="s">
        <v>629</v>
      </c>
      <c r="H1510" s="749">
        <v>188636</v>
      </c>
      <c r="I1510" s="749">
        <v>188636</v>
      </c>
      <c r="J1510" s="749" t="s">
        <v>2237</v>
      </c>
      <c r="K1510" s="749" t="s">
        <v>2238</v>
      </c>
      <c r="L1510" s="752">
        <v>394.00863096024688</v>
      </c>
      <c r="M1510" s="752">
        <v>5.0746698999999991</v>
      </c>
      <c r="N1510" s="753">
        <v>1999.4637398741725</v>
      </c>
    </row>
    <row r="1511" spans="1:14" ht="14.45" customHeight="1" x14ac:dyDescent="0.2">
      <c r="A1511" s="747" t="s">
        <v>592</v>
      </c>
      <c r="B1511" s="748" t="s">
        <v>593</v>
      </c>
      <c r="C1511" s="749" t="s">
        <v>616</v>
      </c>
      <c r="D1511" s="750" t="s">
        <v>617</v>
      </c>
      <c r="E1511" s="751">
        <v>50113001</v>
      </c>
      <c r="F1511" s="750" t="s">
        <v>628</v>
      </c>
      <c r="G1511" s="749" t="s">
        <v>629</v>
      </c>
      <c r="H1511" s="749">
        <v>192012</v>
      </c>
      <c r="I1511" s="749">
        <v>92012</v>
      </c>
      <c r="J1511" s="749" t="s">
        <v>2004</v>
      </c>
      <c r="K1511" s="749" t="s">
        <v>2005</v>
      </c>
      <c r="L1511" s="752">
        <v>1962.9999999999995</v>
      </c>
      <c r="M1511" s="752">
        <v>7.3619599999999993E-2</v>
      </c>
      <c r="N1511" s="753">
        <v>144.51527479999996</v>
      </c>
    </row>
    <row r="1512" spans="1:14" ht="14.45" customHeight="1" x14ac:dyDescent="0.2">
      <c r="A1512" s="747" t="s">
        <v>592</v>
      </c>
      <c r="B1512" s="748" t="s">
        <v>593</v>
      </c>
      <c r="C1512" s="749" t="s">
        <v>616</v>
      </c>
      <c r="D1512" s="750" t="s">
        <v>617</v>
      </c>
      <c r="E1512" s="751">
        <v>50113001</v>
      </c>
      <c r="F1512" s="750" t="s">
        <v>628</v>
      </c>
      <c r="G1512" s="749" t="s">
        <v>629</v>
      </c>
      <c r="H1512" s="749">
        <v>180534</v>
      </c>
      <c r="I1512" s="749">
        <v>180534</v>
      </c>
      <c r="J1512" s="749" t="s">
        <v>1286</v>
      </c>
      <c r="K1512" s="749" t="s">
        <v>1287</v>
      </c>
      <c r="L1512" s="752">
        <v>3914.1472466140899</v>
      </c>
      <c r="M1512" s="752">
        <v>5.6203004000000005</v>
      </c>
      <c r="N1512" s="753">
        <v>21998.683335804071</v>
      </c>
    </row>
    <row r="1513" spans="1:14" ht="14.45" customHeight="1" x14ac:dyDescent="0.2">
      <c r="A1513" s="747" t="s">
        <v>592</v>
      </c>
      <c r="B1513" s="748" t="s">
        <v>593</v>
      </c>
      <c r="C1513" s="749" t="s">
        <v>616</v>
      </c>
      <c r="D1513" s="750" t="s">
        <v>617</v>
      </c>
      <c r="E1513" s="751">
        <v>50113001</v>
      </c>
      <c r="F1513" s="750" t="s">
        <v>628</v>
      </c>
      <c r="G1513" s="749" t="s">
        <v>629</v>
      </c>
      <c r="H1513" s="749">
        <v>100513</v>
      </c>
      <c r="I1513" s="749">
        <v>513</v>
      </c>
      <c r="J1513" s="749" t="s">
        <v>1319</v>
      </c>
      <c r="K1513" s="749" t="s">
        <v>1253</v>
      </c>
      <c r="L1513" s="752">
        <v>56.78</v>
      </c>
      <c r="M1513" s="752">
        <v>1</v>
      </c>
      <c r="N1513" s="753">
        <v>56.78</v>
      </c>
    </row>
    <row r="1514" spans="1:14" ht="14.45" customHeight="1" x14ac:dyDescent="0.2">
      <c r="A1514" s="747" t="s">
        <v>592</v>
      </c>
      <c r="B1514" s="748" t="s">
        <v>593</v>
      </c>
      <c r="C1514" s="749" t="s">
        <v>616</v>
      </c>
      <c r="D1514" s="750" t="s">
        <v>617</v>
      </c>
      <c r="E1514" s="751">
        <v>50113001</v>
      </c>
      <c r="F1514" s="750" t="s">
        <v>628</v>
      </c>
      <c r="G1514" s="749" t="s">
        <v>629</v>
      </c>
      <c r="H1514" s="749">
        <v>198197</v>
      </c>
      <c r="I1514" s="749">
        <v>98197</v>
      </c>
      <c r="J1514" s="749" t="s">
        <v>2028</v>
      </c>
      <c r="K1514" s="749" t="s">
        <v>1296</v>
      </c>
      <c r="L1514" s="752">
        <v>3546.3095920381234</v>
      </c>
      <c r="M1514" s="752">
        <v>7.3270427999999974</v>
      </c>
      <c r="N1514" s="753">
        <v>25983.96216291386</v>
      </c>
    </row>
    <row r="1515" spans="1:14" ht="14.45" customHeight="1" x14ac:dyDescent="0.2">
      <c r="A1515" s="747" t="s">
        <v>592</v>
      </c>
      <c r="B1515" s="748" t="s">
        <v>593</v>
      </c>
      <c r="C1515" s="749" t="s">
        <v>616</v>
      </c>
      <c r="D1515" s="750" t="s">
        <v>617</v>
      </c>
      <c r="E1515" s="751">
        <v>50113001</v>
      </c>
      <c r="F1515" s="750" t="s">
        <v>628</v>
      </c>
      <c r="G1515" s="749" t="s">
        <v>629</v>
      </c>
      <c r="H1515" s="749">
        <v>198203</v>
      </c>
      <c r="I1515" s="749">
        <v>98203</v>
      </c>
      <c r="J1515" s="749" t="s">
        <v>2028</v>
      </c>
      <c r="K1515" s="749" t="s">
        <v>2029</v>
      </c>
      <c r="L1515" s="752">
        <v>19216.628469937797</v>
      </c>
      <c r="M1515" s="752">
        <v>2.6432769000000009</v>
      </c>
      <c r="N1515" s="753">
        <v>50794.870130468938</v>
      </c>
    </row>
    <row r="1516" spans="1:14" ht="14.45" customHeight="1" x14ac:dyDescent="0.2">
      <c r="A1516" s="747" t="s">
        <v>592</v>
      </c>
      <c r="B1516" s="748" t="s">
        <v>593</v>
      </c>
      <c r="C1516" s="749" t="s">
        <v>616</v>
      </c>
      <c r="D1516" s="750" t="s">
        <v>617</v>
      </c>
      <c r="E1516" s="751">
        <v>50113001</v>
      </c>
      <c r="F1516" s="750" t="s">
        <v>628</v>
      </c>
      <c r="G1516" s="749" t="s">
        <v>629</v>
      </c>
      <c r="H1516" s="749">
        <v>498569</v>
      </c>
      <c r="I1516" s="749">
        <v>0</v>
      </c>
      <c r="J1516" s="749" t="s">
        <v>2239</v>
      </c>
      <c r="K1516" s="749" t="s">
        <v>2240</v>
      </c>
      <c r="L1516" s="752">
        <v>0</v>
      </c>
      <c r="M1516" s="752">
        <v>4</v>
      </c>
      <c r="N1516" s="753">
        <v>0</v>
      </c>
    </row>
    <row r="1517" spans="1:14" ht="14.45" customHeight="1" x14ac:dyDescent="0.2">
      <c r="A1517" s="747" t="s">
        <v>592</v>
      </c>
      <c r="B1517" s="748" t="s">
        <v>593</v>
      </c>
      <c r="C1517" s="749" t="s">
        <v>616</v>
      </c>
      <c r="D1517" s="750" t="s">
        <v>617</v>
      </c>
      <c r="E1517" s="751">
        <v>50113001</v>
      </c>
      <c r="F1517" s="750" t="s">
        <v>628</v>
      </c>
      <c r="G1517" s="749" t="s">
        <v>629</v>
      </c>
      <c r="H1517" s="749">
        <v>117187</v>
      </c>
      <c r="I1517" s="749">
        <v>17187</v>
      </c>
      <c r="J1517" s="749" t="s">
        <v>1336</v>
      </c>
      <c r="K1517" s="749" t="s">
        <v>1337</v>
      </c>
      <c r="L1517" s="752">
        <v>88.984999999999985</v>
      </c>
      <c r="M1517" s="752">
        <v>4</v>
      </c>
      <c r="N1517" s="753">
        <v>355.93999999999994</v>
      </c>
    </row>
    <row r="1518" spans="1:14" ht="14.45" customHeight="1" x14ac:dyDescent="0.2">
      <c r="A1518" s="747" t="s">
        <v>592</v>
      </c>
      <c r="B1518" s="748" t="s">
        <v>593</v>
      </c>
      <c r="C1518" s="749" t="s">
        <v>616</v>
      </c>
      <c r="D1518" s="750" t="s">
        <v>617</v>
      </c>
      <c r="E1518" s="751">
        <v>50113001</v>
      </c>
      <c r="F1518" s="750" t="s">
        <v>628</v>
      </c>
      <c r="G1518" s="749" t="s">
        <v>655</v>
      </c>
      <c r="H1518" s="749">
        <v>107981</v>
      </c>
      <c r="I1518" s="749">
        <v>7981</v>
      </c>
      <c r="J1518" s="749" t="s">
        <v>1345</v>
      </c>
      <c r="K1518" s="749" t="s">
        <v>1348</v>
      </c>
      <c r="L1518" s="752">
        <v>50.639999999999993</v>
      </c>
      <c r="M1518" s="752">
        <v>16</v>
      </c>
      <c r="N1518" s="753">
        <v>810.2399999999999</v>
      </c>
    </row>
    <row r="1519" spans="1:14" ht="14.45" customHeight="1" x14ac:dyDescent="0.2">
      <c r="A1519" s="747" t="s">
        <v>592</v>
      </c>
      <c r="B1519" s="748" t="s">
        <v>593</v>
      </c>
      <c r="C1519" s="749" t="s">
        <v>616</v>
      </c>
      <c r="D1519" s="750" t="s">
        <v>617</v>
      </c>
      <c r="E1519" s="751">
        <v>50113001</v>
      </c>
      <c r="F1519" s="750" t="s">
        <v>628</v>
      </c>
      <c r="G1519" s="749" t="s">
        <v>655</v>
      </c>
      <c r="H1519" s="749">
        <v>155823</v>
      </c>
      <c r="I1519" s="749">
        <v>55823</v>
      </c>
      <c r="J1519" s="749" t="s">
        <v>1345</v>
      </c>
      <c r="K1519" s="749" t="s">
        <v>1346</v>
      </c>
      <c r="L1519" s="752">
        <v>33.47</v>
      </c>
      <c r="M1519" s="752">
        <v>6</v>
      </c>
      <c r="N1519" s="753">
        <v>200.82</v>
      </c>
    </row>
    <row r="1520" spans="1:14" ht="14.45" customHeight="1" x14ac:dyDescent="0.2">
      <c r="A1520" s="747" t="s">
        <v>592</v>
      </c>
      <c r="B1520" s="748" t="s">
        <v>593</v>
      </c>
      <c r="C1520" s="749" t="s">
        <v>616</v>
      </c>
      <c r="D1520" s="750" t="s">
        <v>617</v>
      </c>
      <c r="E1520" s="751">
        <v>50113001</v>
      </c>
      <c r="F1520" s="750" t="s">
        <v>628</v>
      </c>
      <c r="G1520" s="749" t="s">
        <v>629</v>
      </c>
      <c r="H1520" s="749">
        <v>162579</v>
      </c>
      <c r="I1520" s="749">
        <v>162579</v>
      </c>
      <c r="J1520" s="749" t="s">
        <v>1355</v>
      </c>
      <c r="K1520" s="749" t="s">
        <v>1356</v>
      </c>
      <c r="L1520" s="752">
        <v>45.28</v>
      </c>
      <c r="M1520" s="752">
        <v>2</v>
      </c>
      <c r="N1520" s="753">
        <v>90.56</v>
      </c>
    </row>
    <row r="1521" spans="1:14" ht="14.45" customHeight="1" x14ac:dyDescent="0.2">
      <c r="A1521" s="747" t="s">
        <v>592</v>
      </c>
      <c r="B1521" s="748" t="s">
        <v>593</v>
      </c>
      <c r="C1521" s="749" t="s">
        <v>616</v>
      </c>
      <c r="D1521" s="750" t="s">
        <v>617</v>
      </c>
      <c r="E1521" s="751">
        <v>50113001</v>
      </c>
      <c r="F1521" s="750" t="s">
        <v>628</v>
      </c>
      <c r="G1521" s="749" t="s">
        <v>655</v>
      </c>
      <c r="H1521" s="749">
        <v>187607</v>
      </c>
      <c r="I1521" s="749">
        <v>187607</v>
      </c>
      <c r="J1521" s="749" t="s">
        <v>2042</v>
      </c>
      <c r="K1521" s="749" t="s">
        <v>2043</v>
      </c>
      <c r="L1521" s="752">
        <v>273.89999792004363</v>
      </c>
      <c r="M1521" s="752">
        <v>234</v>
      </c>
      <c r="N1521" s="753">
        <v>64092.59951329021</v>
      </c>
    </row>
    <row r="1522" spans="1:14" ht="14.45" customHeight="1" x14ac:dyDescent="0.2">
      <c r="A1522" s="747" t="s">
        <v>592</v>
      </c>
      <c r="B1522" s="748" t="s">
        <v>593</v>
      </c>
      <c r="C1522" s="749" t="s">
        <v>616</v>
      </c>
      <c r="D1522" s="750" t="s">
        <v>617</v>
      </c>
      <c r="E1522" s="751">
        <v>50113001</v>
      </c>
      <c r="F1522" s="750" t="s">
        <v>628</v>
      </c>
      <c r="G1522" s="749" t="s">
        <v>629</v>
      </c>
      <c r="H1522" s="749">
        <v>144562</v>
      </c>
      <c r="I1522" s="749">
        <v>144562</v>
      </c>
      <c r="J1522" s="749" t="s">
        <v>1365</v>
      </c>
      <c r="K1522" s="749" t="s">
        <v>1366</v>
      </c>
      <c r="L1522" s="752">
        <v>104.34392229505876</v>
      </c>
      <c r="M1522" s="752">
        <v>332.56427179999991</v>
      </c>
      <c r="N1522" s="753">
        <v>34701.060534811993</v>
      </c>
    </row>
    <row r="1523" spans="1:14" ht="14.45" customHeight="1" x14ac:dyDescent="0.2">
      <c r="A1523" s="747" t="s">
        <v>592</v>
      </c>
      <c r="B1523" s="748" t="s">
        <v>593</v>
      </c>
      <c r="C1523" s="749" t="s">
        <v>616</v>
      </c>
      <c r="D1523" s="750" t="s">
        <v>617</v>
      </c>
      <c r="E1523" s="751">
        <v>50113001</v>
      </c>
      <c r="F1523" s="750" t="s">
        <v>628</v>
      </c>
      <c r="G1523" s="749" t="s">
        <v>629</v>
      </c>
      <c r="H1523" s="749">
        <v>144563</v>
      </c>
      <c r="I1523" s="749">
        <v>144563</v>
      </c>
      <c r="J1523" s="749" t="s">
        <v>1365</v>
      </c>
      <c r="K1523" s="749" t="s">
        <v>1367</v>
      </c>
      <c r="L1523" s="752">
        <v>179.50742375559514</v>
      </c>
      <c r="M1523" s="752">
        <v>1117.7993025000003</v>
      </c>
      <c r="N1523" s="753">
        <v>200653.27306757623</v>
      </c>
    </row>
    <row r="1524" spans="1:14" ht="14.45" customHeight="1" x14ac:dyDescent="0.2">
      <c r="A1524" s="747" t="s">
        <v>592</v>
      </c>
      <c r="B1524" s="748" t="s">
        <v>593</v>
      </c>
      <c r="C1524" s="749" t="s">
        <v>616</v>
      </c>
      <c r="D1524" s="750" t="s">
        <v>617</v>
      </c>
      <c r="E1524" s="751">
        <v>50113001</v>
      </c>
      <c r="F1524" s="750" t="s">
        <v>628</v>
      </c>
      <c r="G1524" s="749" t="s">
        <v>629</v>
      </c>
      <c r="H1524" s="749">
        <v>144418</v>
      </c>
      <c r="I1524" s="749">
        <v>144418</v>
      </c>
      <c r="J1524" s="749" t="s">
        <v>1378</v>
      </c>
      <c r="K1524" s="749" t="s">
        <v>1379</v>
      </c>
      <c r="L1524" s="752">
        <v>474.26917284255461</v>
      </c>
      <c r="M1524" s="752">
        <v>715.12104920000002</v>
      </c>
      <c r="N1524" s="753">
        <v>339159.86848638381</v>
      </c>
    </row>
    <row r="1525" spans="1:14" ht="14.45" customHeight="1" x14ac:dyDescent="0.2">
      <c r="A1525" s="747" t="s">
        <v>592</v>
      </c>
      <c r="B1525" s="748" t="s">
        <v>593</v>
      </c>
      <c r="C1525" s="749" t="s">
        <v>616</v>
      </c>
      <c r="D1525" s="750" t="s">
        <v>617</v>
      </c>
      <c r="E1525" s="751">
        <v>50113001</v>
      </c>
      <c r="F1525" s="750" t="s">
        <v>628</v>
      </c>
      <c r="G1525" s="749" t="s">
        <v>629</v>
      </c>
      <c r="H1525" s="749">
        <v>144420</v>
      </c>
      <c r="I1525" s="749">
        <v>144420</v>
      </c>
      <c r="J1525" s="749" t="s">
        <v>1378</v>
      </c>
      <c r="K1525" s="749" t="s">
        <v>1380</v>
      </c>
      <c r="L1525" s="752">
        <v>204.52093774915983</v>
      </c>
      <c r="M1525" s="752">
        <v>895.7028279000001</v>
      </c>
      <c r="N1525" s="753">
        <v>183189.98230668233</v>
      </c>
    </row>
    <row r="1526" spans="1:14" ht="14.45" customHeight="1" x14ac:dyDescent="0.2">
      <c r="A1526" s="747" t="s">
        <v>592</v>
      </c>
      <c r="B1526" s="748" t="s">
        <v>593</v>
      </c>
      <c r="C1526" s="749" t="s">
        <v>616</v>
      </c>
      <c r="D1526" s="750" t="s">
        <v>617</v>
      </c>
      <c r="E1526" s="751">
        <v>50113001</v>
      </c>
      <c r="F1526" s="750" t="s">
        <v>628</v>
      </c>
      <c r="G1526" s="749" t="s">
        <v>655</v>
      </c>
      <c r="H1526" s="749">
        <v>844415</v>
      </c>
      <c r="I1526" s="749">
        <v>104239</v>
      </c>
      <c r="J1526" s="749" t="s">
        <v>1381</v>
      </c>
      <c r="K1526" s="749" t="s">
        <v>1382</v>
      </c>
      <c r="L1526" s="752">
        <v>90.650314998930085</v>
      </c>
      <c r="M1526" s="752">
        <v>457.62516060000019</v>
      </c>
      <c r="N1526" s="753">
        <v>41483.864959825987</v>
      </c>
    </row>
    <row r="1527" spans="1:14" ht="14.45" customHeight="1" x14ac:dyDescent="0.2">
      <c r="A1527" s="747" t="s">
        <v>592</v>
      </c>
      <c r="B1527" s="748" t="s">
        <v>593</v>
      </c>
      <c r="C1527" s="749" t="s">
        <v>616</v>
      </c>
      <c r="D1527" s="750" t="s">
        <v>617</v>
      </c>
      <c r="E1527" s="751">
        <v>50113001</v>
      </c>
      <c r="F1527" s="750" t="s">
        <v>628</v>
      </c>
      <c r="G1527" s="749" t="s">
        <v>629</v>
      </c>
      <c r="H1527" s="749">
        <v>209360</v>
      </c>
      <c r="I1527" s="749">
        <v>209360</v>
      </c>
      <c r="J1527" s="749" t="s">
        <v>1383</v>
      </c>
      <c r="K1527" s="749" t="s">
        <v>1384</v>
      </c>
      <c r="L1527" s="752">
        <v>167.08453124999997</v>
      </c>
      <c r="M1527" s="752">
        <v>192</v>
      </c>
      <c r="N1527" s="753">
        <v>32080.229999999996</v>
      </c>
    </row>
    <row r="1528" spans="1:14" ht="14.45" customHeight="1" x14ac:dyDescent="0.2">
      <c r="A1528" s="747" t="s">
        <v>592</v>
      </c>
      <c r="B1528" s="748" t="s">
        <v>593</v>
      </c>
      <c r="C1528" s="749" t="s">
        <v>616</v>
      </c>
      <c r="D1528" s="750" t="s">
        <v>617</v>
      </c>
      <c r="E1528" s="751">
        <v>50113001</v>
      </c>
      <c r="F1528" s="750" t="s">
        <v>628</v>
      </c>
      <c r="G1528" s="749" t="s">
        <v>655</v>
      </c>
      <c r="H1528" s="749">
        <v>850729</v>
      </c>
      <c r="I1528" s="749">
        <v>157875</v>
      </c>
      <c r="J1528" s="749" t="s">
        <v>1396</v>
      </c>
      <c r="K1528" s="749" t="s">
        <v>1397</v>
      </c>
      <c r="L1528" s="752">
        <v>225.5</v>
      </c>
      <c r="M1528" s="752">
        <v>1</v>
      </c>
      <c r="N1528" s="753">
        <v>225.5</v>
      </c>
    </row>
    <row r="1529" spans="1:14" ht="14.45" customHeight="1" x14ac:dyDescent="0.2">
      <c r="A1529" s="747" t="s">
        <v>592</v>
      </c>
      <c r="B1529" s="748" t="s">
        <v>593</v>
      </c>
      <c r="C1529" s="749" t="s">
        <v>616</v>
      </c>
      <c r="D1529" s="750" t="s">
        <v>617</v>
      </c>
      <c r="E1529" s="751">
        <v>50113001</v>
      </c>
      <c r="F1529" s="750" t="s">
        <v>628</v>
      </c>
      <c r="G1529" s="749" t="s">
        <v>629</v>
      </c>
      <c r="H1529" s="749">
        <v>207820</v>
      </c>
      <c r="I1529" s="749">
        <v>207820</v>
      </c>
      <c r="J1529" s="749" t="s">
        <v>1400</v>
      </c>
      <c r="K1529" s="749" t="s">
        <v>1401</v>
      </c>
      <c r="L1529" s="752">
        <v>31.22</v>
      </c>
      <c r="M1529" s="752">
        <v>5</v>
      </c>
      <c r="N1529" s="753">
        <v>156.1</v>
      </c>
    </row>
    <row r="1530" spans="1:14" ht="14.45" customHeight="1" x14ac:dyDescent="0.2">
      <c r="A1530" s="747" t="s">
        <v>592</v>
      </c>
      <c r="B1530" s="748" t="s">
        <v>593</v>
      </c>
      <c r="C1530" s="749" t="s">
        <v>616</v>
      </c>
      <c r="D1530" s="750" t="s">
        <v>617</v>
      </c>
      <c r="E1530" s="751">
        <v>50113001</v>
      </c>
      <c r="F1530" s="750" t="s">
        <v>628</v>
      </c>
      <c r="G1530" s="749" t="s">
        <v>629</v>
      </c>
      <c r="H1530" s="749">
        <v>207819</v>
      </c>
      <c r="I1530" s="749">
        <v>207819</v>
      </c>
      <c r="J1530" s="749" t="s">
        <v>2046</v>
      </c>
      <c r="K1530" s="749" t="s">
        <v>2047</v>
      </c>
      <c r="L1530" s="752">
        <v>21.563333333333333</v>
      </c>
      <c r="M1530" s="752">
        <v>6</v>
      </c>
      <c r="N1530" s="753">
        <v>129.38</v>
      </c>
    </row>
    <row r="1531" spans="1:14" ht="14.45" customHeight="1" x14ac:dyDescent="0.2">
      <c r="A1531" s="747" t="s">
        <v>592</v>
      </c>
      <c r="B1531" s="748" t="s">
        <v>593</v>
      </c>
      <c r="C1531" s="749" t="s">
        <v>616</v>
      </c>
      <c r="D1531" s="750" t="s">
        <v>617</v>
      </c>
      <c r="E1531" s="751">
        <v>50113001</v>
      </c>
      <c r="F1531" s="750" t="s">
        <v>628</v>
      </c>
      <c r="G1531" s="749" t="s">
        <v>655</v>
      </c>
      <c r="H1531" s="749">
        <v>238203</v>
      </c>
      <c r="I1531" s="749">
        <v>238203</v>
      </c>
      <c r="J1531" s="749" t="s">
        <v>2241</v>
      </c>
      <c r="K1531" s="749" t="s">
        <v>2242</v>
      </c>
      <c r="L1531" s="752">
        <v>11086.019999999999</v>
      </c>
      <c r="M1531" s="752">
        <v>48</v>
      </c>
      <c r="N1531" s="753">
        <v>532128.96</v>
      </c>
    </row>
    <row r="1532" spans="1:14" ht="14.45" customHeight="1" x14ac:dyDescent="0.2">
      <c r="A1532" s="747" t="s">
        <v>592</v>
      </c>
      <c r="B1532" s="748" t="s">
        <v>593</v>
      </c>
      <c r="C1532" s="749" t="s">
        <v>616</v>
      </c>
      <c r="D1532" s="750" t="s">
        <v>617</v>
      </c>
      <c r="E1532" s="751">
        <v>50113001</v>
      </c>
      <c r="F1532" s="750" t="s">
        <v>628</v>
      </c>
      <c r="G1532" s="749" t="s">
        <v>629</v>
      </c>
      <c r="H1532" s="749">
        <v>182952</v>
      </c>
      <c r="I1532" s="749">
        <v>82952</v>
      </c>
      <c r="J1532" s="749" t="s">
        <v>1445</v>
      </c>
      <c r="K1532" s="749" t="s">
        <v>1446</v>
      </c>
      <c r="L1532" s="752">
        <v>175.24707089552243</v>
      </c>
      <c r="M1532" s="752">
        <v>536</v>
      </c>
      <c r="N1532" s="753">
        <v>93932.430000000022</v>
      </c>
    </row>
    <row r="1533" spans="1:14" ht="14.45" customHeight="1" x14ac:dyDescent="0.2">
      <c r="A1533" s="747" t="s">
        <v>592</v>
      </c>
      <c r="B1533" s="748" t="s">
        <v>593</v>
      </c>
      <c r="C1533" s="749" t="s">
        <v>616</v>
      </c>
      <c r="D1533" s="750" t="s">
        <v>617</v>
      </c>
      <c r="E1533" s="751">
        <v>50113001</v>
      </c>
      <c r="F1533" s="750" t="s">
        <v>628</v>
      </c>
      <c r="G1533" s="749" t="s">
        <v>655</v>
      </c>
      <c r="H1533" s="749">
        <v>193969</v>
      </c>
      <c r="I1533" s="749">
        <v>93969</v>
      </c>
      <c r="J1533" s="749" t="s">
        <v>1451</v>
      </c>
      <c r="K1533" s="749" t="s">
        <v>1453</v>
      </c>
      <c r="L1533" s="752">
        <v>66.529000000000011</v>
      </c>
      <c r="M1533" s="752">
        <v>60</v>
      </c>
      <c r="N1533" s="753">
        <v>3991.7400000000007</v>
      </c>
    </row>
    <row r="1534" spans="1:14" ht="14.45" customHeight="1" x14ac:dyDescent="0.2">
      <c r="A1534" s="747" t="s">
        <v>592</v>
      </c>
      <c r="B1534" s="748" t="s">
        <v>593</v>
      </c>
      <c r="C1534" s="749" t="s">
        <v>616</v>
      </c>
      <c r="D1534" s="750" t="s">
        <v>617</v>
      </c>
      <c r="E1534" s="751">
        <v>50113001</v>
      </c>
      <c r="F1534" s="750" t="s">
        <v>628</v>
      </c>
      <c r="G1534" s="749" t="s">
        <v>655</v>
      </c>
      <c r="H1534" s="749">
        <v>206844</v>
      </c>
      <c r="I1534" s="749">
        <v>206844</v>
      </c>
      <c r="J1534" s="749" t="s">
        <v>2243</v>
      </c>
      <c r="K1534" s="749" t="s">
        <v>2244</v>
      </c>
      <c r="L1534" s="752">
        <v>3965.0500000000006</v>
      </c>
      <c r="M1534" s="752">
        <v>31</v>
      </c>
      <c r="N1534" s="753">
        <v>122916.55000000002</v>
      </c>
    </row>
    <row r="1535" spans="1:14" ht="14.45" customHeight="1" x14ac:dyDescent="0.2">
      <c r="A1535" s="747" t="s">
        <v>592</v>
      </c>
      <c r="B1535" s="748" t="s">
        <v>593</v>
      </c>
      <c r="C1535" s="749" t="s">
        <v>616</v>
      </c>
      <c r="D1535" s="750" t="s">
        <v>617</v>
      </c>
      <c r="E1535" s="751">
        <v>50113001</v>
      </c>
      <c r="F1535" s="750" t="s">
        <v>628</v>
      </c>
      <c r="G1535" s="749" t="s">
        <v>655</v>
      </c>
      <c r="H1535" s="749">
        <v>206846</v>
      </c>
      <c r="I1535" s="749">
        <v>206846</v>
      </c>
      <c r="J1535" s="749" t="s">
        <v>2245</v>
      </c>
      <c r="K1535" s="749" t="s">
        <v>2244</v>
      </c>
      <c r="L1535" s="752">
        <v>1186.5700000000004</v>
      </c>
      <c r="M1535" s="752">
        <v>393</v>
      </c>
      <c r="N1535" s="753">
        <v>466322.01000000013</v>
      </c>
    </row>
    <row r="1536" spans="1:14" ht="14.45" customHeight="1" x14ac:dyDescent="0.2">
      <c r="A1536" s="747" t="s">
        <v>592</v>
      </c>
      <c r="B1536" s="748" t="s">
        <v>593</v>
      </c>
      <c r="C1536" s="749" t="s">
        <v>616</v>
      </c>
      <c r="D1536" s="750" t="s">
        <v>617</v>
      </c>
      <c r="E1536" s="751">
        <v>50113001</v>
      </c>
      <c r="F1536" s="750" t="s">
        <v>628</v>
      </c>
      <c r="G1536" s="749" t="s">
        <v>629</v>
      </c>
      <c r="H1536" s="749">
        <v>159357</v>
      </c>
      <c r="I1536" s="749">
        <v>59357</v>
      </c>
      <c r="J1536" s="749" t="s">
        <v>1462</v>
      </c>
      <c r="K1536" s="749" t="s">
        <v>1463</v>
      </c>
      <c r="L1536" s="752">
        <v>188.88</v>
      </c>
      <c r="M1536" s="752">
        <v>3</v>
      </c>
      <c r="N1536" s="753">
        <v>566.64</v>
      </c>
    </row>
    <row r="1537" spans="1:14" ht="14.45" customHeight="1" x14ac:dyDescent="0.2">
      <c r="A1537" s="747" t="s">
        <v>592</v>
      </c>
      <c r="B1537" s="748" t="s">
        <v>593</v>
      </c>
      <c r="C1537" s="749" t="s">
        <v>616</v>
      </c>
      <c r="D1537" s="750" t="s">
        <v>617</v>
      </c>
      <c r="E1537" s="751">
        <v>50113001</v>
      </c>
      <c r="F1537" s="750" t="s">
        <v>628</v>
      </c>
      <c r="G1537" s="749" t="s">
        <v>629</v>
      </c>
      <c r="H1537" s="749">
        <v>207053</v>
      </c>
      <c r="I1537" s="749">
        <v>207053</v>
      </c>
      <c r="J1537" s="749" t="s">
        <v>1468</v>
      </c>
      <c r="K1537" s="749" t="s">
        <v>1469</v>
      </c>
      <c r="L1537" s="752">
        <v>231.13000000000005</v>
      </c>
      <c r="M1537" s="752">
        <v>1</v>
      </c>
      <c r="N1537" s="753">
        <v>231.13000000000005</v>
      </c>
    </row>
    <row r="1538" spans="1:14" ht="14.45" customHeight="1" x14ac:dyDescent="0.2">
      <c r="A1538" s="747" t="s">
        <v>592</v>
      </c>
      <c r="B1538" s="748" t="s">
        <v>593</v>
      </c>
      <c r="C1538" s="749" t="s">
        <v>616</v>
      </c>
      <c r="D1538" s="750" t="s">
        <v>617</v>
      </c>
      <c r="E1538" s="751">
        <v>50113001</v>
      </c>
      <c r="F1538" s="750" t="s">
        <v>628</v>
      </c>
      <c r="G1538" s="749" t="s">
        <v>655</v>
      </c>
      <c r="H1538" s="749">
        <v>202988</v>
      </c>
      <c r="I1538" s="749">
        <v>202988</v>
      </c>
      <c r="J1538" s="749" t="s">
        <v>2246</v>
      </c>
      <c r="K1538" s="749" t="s">
        <v>2247</v>
      </c>
      <c r="L1538" s="752">
        <v>13310</v>
      </c>
      <c r="M1538" s="752">
        <v>1</v>
      </c>
      <c r="N1538" s="753">
        <v>13310</v>
      </c>
    </row>
    <row r="1539" spans="1:14" ht="14.45" customHeight="1" x14ac:dyDescent="0.2">
      <c r="A1539" s="747" t="s">
        <v>592</v>
      </c>
      <c r="B1539" s="748" t="s">
        <v>593</v>
      </c>
      <c r="C1539" s="749" t="s">
        <v>616</v>
      </c>
      <c r="D1539" s="750" t="s">
        <v>617</v>
      </c>
      <c r="E1539" s="751">
        <v>50113001</v>
      </c>
      <c r="F1539" s="750" t="s">
        <v>628</v>
      </c>
      <c r="G1539" s="749" t="s">
        <v>655</v>
      </c>
      <c r="H1539" s="749">
        <v>202989</v>
      </c>
      <c r="I1539" s="749">
        <v>202989</v>
      </c>
      <c r="J1539" s="749" t="s">
        <v>2248</v>
      </c>
      <c r="K1539" s="749" t="s">
        <v>2249</v>
      </c>
      <c r="L1539" s="752">
        <v>20302.520684210533</v>
      </c>
      <c r="M1539" s="752">
        <v>190</v>
      </c>
      <c r="N1539" s="753">
        <v>3857478.9300000011</v>
      </c>
    </row>
    <row r="1540" spans="1:14" ht="14.45" customHeight="1" x14ac:dyDescent="0.2">
      <c r="A1540" s="747" t="s">
        <v>592</v>
      </c>
      <c r="B1540" s="748" t="s">
        <v>593</v>
      </c>
      <c r="C1540" s="749" t="s">
        <v>616</v>
      </c>
      <c r="D1540" s="750" t="s">
        <v>617</v>
      </c>
      <c r="E1540" s="751">
        <v>50113001</v>
      </c>
      <c r="F1540" s="750" t="s">
        <v>628</v>
      </c>
      <c r="G1540" s="749" t="s">
        <v>655</v>
      </c>
      <c r="H1540" s="749">
        <v>109710</v>
      </c>
      <c r="I1540" s="749">
        <v>9710</v>
      </c>
      <c r="J1540" s="749" t="s">
        <v>1496</v>
      </c>
      <c r="K1540" s="749" t="s">
        <v>1498</v>
      </c>
      <c r="L1540" s="752">
        <v>69.630000000000024</v>
      </c>
      <c r="M1540" s="752">
        <v>40</v>
      </c>
      <c r="N1540" s="753">
        <v>2785.2000000000007</v>
      </c>
    </row>
    <row r="1541" spans="1:14" ht="14.45" customHeight="1" x14ac:dyDescent="0.2">
      <c r="A1541" s="747" t="s">
        <v>592</v>
      </c>
      <c r="B1541" s="748" t="s">
        <v>593</v>
      </c>
      <c r="C1541" s="749" t="s">
        <v>616</v>
      </c>
      <c r="D1541" s="750" t="s">
        <v>617</v>
      </c>
      <c r="E1541" s="751">
        <v>50113001</v>
      </c>
      <c r="F1541" s="750" t="s">
        <v>628</v>
      </c>
      <c r="G1541" s="749" t="s">
        <v>655</v>
      </c>
      <c r="H1541" s="749">
        <v>109709</v>
      </c>
      <c r="I1541" s="749">
        <v>9709</v>
      </c>
      <c r="J1541" s="749" t="s">
        <v>1496</v>
      </c>
      <c r="K1541" s="749" t="s">
        <v>1497</v>
      </c>
      <c r="L1541" s="752">
        <v>64.921951219512195</v>
      </c>
      <c r="M1541" s="752">
        <v>82</v>
      </c>
      <c r="N1541" s="753">
        <v>5323.6</v>
      </c>
    </row>
    <row r="1542" spans="1:14" ht="14.45" customHeight="1" x14ac:dyDescent="0.2">
      <c r="A1542" s="747" t="s">
        <v>592</v>
      </c>
      <c r="B1542" s="748" t="s">
        <v>593</v>
      </c>
      <c r="C1542" s="749" t="s">
        <v>616</v>
      </c>
      <c r="D1542" s="750" t="s">
        <v>617</v>
      </c>
      <c r="E1542" s="751">
        <v>50113001</v>
      </c>
      <c r="F1542" s="750" t="s">
        <v>628</v>
      </c>
      <c r="G1542" s="749" t="s">
        <v>629</v>
      </c>
      <c r="H1542" s="749">
        <v>113804</v>
      </c>
      <c r="I1542" s="749">
        <v>13804</v>
      </c>
      <c r="J1542" s="749" t="s">
        <v>2250</v>
      </c>
      <c r="K1542" s="749" t="s">
        <v>2251</v>
      </c>
      <c r="L1542" s="752">
        <v>20481.416799999995</v>
      </c>
      <c r="M1542" s="752">
        <v>150</v>
      </c>
      <c r="N1542" s="753">
        <v>3072212.5199999996</v>
      </c>
    </row>
    <row r="1543" spans="1:14" ht="14.45" customHeight="1" x14ac:dyDescent="0.2">
      <c r="A1543" s="747" t="s">
        <v>592</v>
      </c>
      <c r="B1543" s="748" t="s">
        <v>593</v>
      </c>
      <c r="C1543" s="749" t="s">
        <v>616</v>
      </c>
      <c r="D1543" s="750" t="s">
        <v>617</v>
      </c>
      <c r="E1543" s="751">
        <v>50113001</v>
      </c>
      <c r="F1543" s="750" t="s">
        <v>628</v>
      </c>
      <c r="G1543" s="749" t="s">
        <v>629</v>
      </c>
      <c r="H1543" s="749">
        <v>849967</v>
      </c>
      <c r="I1543" s="749">
        <v>162057</v>
      </c>
      <c r="J1543" s="749" t="s">
        <v>2252</v>
      </c>
      <c r="K1543" s="749" t="s">
        <v>2253</v>
      </c>
      <c r="L1543" s="752">
        <v>10061.087000000003</v>
      </c>
      <c r="M1543" s="752">
        <v>10</v>
      </c>
      <c r="N1543" s="753">
        <v>100610.87000000002</v>
      </c>
    </row>
    <row r="1544" spans="1:14" ht="14.45" customHeight="1" x14ac:dyDescent="0.2">
      <c r="A1544" s="747" t="s">
        <v>592</v>
      </c>
      <c r="B1544" s="748" t="s">
        <v>593</v>
      </c>
      <c r="C1544" s="749" t="s">
        <v>616</v>
      </c>
      <c r="D1544" s="750" t="s">
        <v>617</v>
      </c>
      <c r="E1544" s="751">
        <v>50113001</v>
      </c>
      <c r="F1544" s="750" t="s">
        <v>628</v>
      </c>
      <c r="G1544" s="749" t="s">
        <v>629</v>
      </c>
      <c r="H1544" s="749">
        <v>988179</v>
      </c>
      <c r="I1544" s="749">
        <v>0</v>
      </c>
      <c r="J1544" s="749" t="s">
        <v>1517</v>
      </c>
      <c r="K1544" s="749" t="s">
        <v>594</v>
      </c>
      <c r="L1544" s="752">
        <v>87.39</v>
      </c>
      <c r="M1544" s="752">
        <v>2</v>
      </c>
      <c r="N1544" s="753">
        <v>174.78</v>
      </c>
    </row>
    <row r="1545" spans="1:14" ht="14.45" customHeight="1" x14ac:dyDescent="0.2">
      <c r="A1545" s="747" t="s">
        <v>592</v>
      </c>
      <c r="B1545" s="748" t="s">
        <v>593</v>
      </c>
      <c r="C1545" s="749" t="s">
        <v>616</v>
      </c>
      <c r="D1545" s="750" t="s">
        <v>617</v>
      </c>
      <c r="E1545" s="751">
        <v>50113001</v>
      </c>
      <c r="F1545" s="750" t="s">
        <v>628</v>
      </c>
      <c r="G1545" s="749" t="s">
        <v>629</v>
      </c>
      <c r="H1545" s="749">
        <v>191836</v>
      </c>
      <c r="I1545" s="749">
        <v>91836</v>
      </c>
      <c r="J1545" s="749" t="s">
        <v>1559</v>
      </c>
      <c r="K1545" s="749" t="s">
        <v>1561</v>
      </c>
      <c r="L1545" s="752">
        <v>44.528750000000002</v>
      </c>
      <c r="M1545" s="752">
        <v>16</v>
      </c>
      <c r="N1545" s="753">
        <v>712.46</v>
      </c>
    </row>
    <row r="1546" spans="1:14" ht="14.45" customHeight="1" x14ac:dyDescent="0.2">
      <c r="A1546" s="747" t="s">
        <v>592</v>
      </c>
      <c r="B1546" s="748" t="s">
        <v>593</v>
      </c>
      <c r="C1546" s="749" t="s">
        <v>616</v>
      </c>
      <c r="D1546" s="750" t="s">
        <v>617</v>
      </c>
      <c r="E1546" s="751">
        <v>50113001</v>
      </c>
      <c r="F1546" s="750" t="s">
        <v>628</v>
      </c>
      <c r="G1546" s="749" t="s">
        <v>629</v>
      </c>
      <c r="H1546" s="749">
        <v>848977</v>
      </c>
      <c r="I1546" s="749">
        <v>129597</v>
      </c>
      <c r="J1546" s="749" t="s">
        <v>2128</v>
      </c>
      <c r="K1546" s="749" t="s">
        <v>2129</v>
      </c>
      <c r="L1546" s="752">
        <v>622.6420825715328</v>
      </c>
      <c r="M1546" s="752">
        <v>4</v>
      </c>
      <c r="N1546" s="753">
        <v>2490.5683302861312</v>
      </c>
    </row>
    <row r="1547" spans="1:14" ht="14.45" customHeight="1" x14ac:dyDescent="0.2">
      <c r="A1547" s="747" t="s">
        <v>592</v>
      </c>
      <c r="B1547" s="748" t="s">
        <v>593</v>
      </c>
      <c r="C1547" s="749" t="s">
        <v>616</v>
      </c>
      <c r="D1547" s="750" t="s">
        <v>617</v>
      </c>
      <c r="E1547" s="751">
        <v>50113001</v>
      </c>
      <c r="F1547" s="750" t="s">
        <v>628</v>
      </c>
      <c r="G1547" s="749" t="s">
        <v>629</v>
      </c>
      <c r="H1547" s="749">
        <v>111421</v>
      </c>
      <c r="I1547" s="749">
        <v>11421</v>
      </c>
      <c r="J1547" s="749" t="s">
        <v>1634</v>
      </c>
      <c r="K1547" s="749" t="s">
        <v>1635</v>
      </c>
      <c r="L1547" s="752">
        <v>360.79987974836484</v>
      </c>
      <c r="M1547" s="752">
        <v>1</v>
      </c>
      <c r="N1547" s="753">
        <v>360.79987974836484</v>
      </c>
    </row>
    <row r="1548" spans="1:14" ht="14.45" customHeight="1" x14ac:dyDescent="0.2">
      <c r="A1548" s="747" t="s">
        <v>592</v>
      </c>
      <c r="B1548" s="748" t="s">
        <v>593</v>
      </c>
      <c r="C1548" s="749" t="s">
        <v>616</v>
      </c>
      <c r="D1548" s="750" t="s">
        <v>617</v>
      </c>
      <c r="E1548" s="751">
        <v>50113001</v>
      </c>
      <c r="F1548" s="750" t="s">
        <v>628</v>
      </c>
      <c r="G1548" s="749" t="s">
        <v>629</v>
      </c>
      <c r="H1548" s="749">
        <v>168721</v>
      </c>
      <c r="I1548" s="749">
        <v>168721</v>
      </c>
      <c r="J1548" s="749" t="s">
        <v>2254</v>
      </c>
      <c r="K1548" s="749" t="s">
        <v>2255</v>
      </c>
      <c r="L1548" s="752">
        <v>6706.7920750510702</v>
      </c>
      <c r="M1548" s="752">
        <v>656</v>
      </c>
      <c r="N1548" s="753">
        <v>4399655.6012335019</v>
      </c>
    </row>
    <row r="1549" spans="1:14" ht="14.45" customHeight="1" x14ac:dyDescent="0.2">
      <c r="A1549" s="747" t="s">
        <v>592</v>
      </c>
      <c r="B1549" s="748" t="s">
        <v>593</v>
      </c>
      <c r="C1549" s="749" t="s">
        <v>616</v>
      </c>
      <c r="D1549" s="750" t="s">
        <v>617</v>
      </c>
      <c r="E1549" s="751">
        <v>50113001</v>
      </c>
      <c r="F1549" s="750" t="s">
        <v>628</v>
      </c>
      <c r="G1549" s="749" t="s">
        <v>655</v>
      </c>
      <c r="H1549" s="749">
        <v>500566</v>
      </c>
      <c r="I1549" s="749">
        <v>500566</v>
      </c>
      <c r="J1549" s="749" t="s">
        <v>1650</v>
      </c>
      <c r="K1549" s="749" t="s">
        <v>1651</v>
      </c>
      <c r="L1549" s="752">
        <v>576.72</v>
      </c>
      <c r="M1549" s="752">
        <v>114</v>
      </c>
      <c r="N1549" s="753">
        <v>65746.080000000002</v>
      </c>
    </row>
    <row r="1550" spans="1:14" ht="14.45" customHeight="1" x14ac:dyDescent="0.2">
      <c r="A1550" s="747" t="s">
        <v>592</v>
      </c>
      <c r="B1550" s="748" t="s">
        <v>593</v>
      </c>
      <c r="C1550" s="749" t="s">
        <v>616</v>
      </c>
      <c r="D1550" s="750" t="s">
        <v>617</v>
      </c>
      <c r="E1550" s="751">
        <v>50113001</v>
      </c>
      <c r="F1550" s="750" t="s">
        <v>628</v>
      </c>
      <c r="G1550" s="749" t="s">
        <v>655</v>
      </c>
      <c r="H1550" s="749">
        <v>500570</v>
      </c>
      <c r="I1550" s="749">
        <v>500570</v>
      </c>
      <c r="J1550" s="749" t="s">
        <v>1652</v>
      </c>
      <c r="K1550" s="749" t="s">
        <v>1651</v>
      </c>
      <c r="L1550" s="752">
        <v>533.57999999999981</v>
      </c>
      <c r="M1550" s="752">
        <v>403</v>
      </c>
      <c r="N1550" s="753">
        <v>215032.7399999999</v>
      </c>
    </row>
    <row r="1551" spans="1:14" ht="14.45" customHeight="1" x14ac:dyDescent="0.2">
      <c r="A1551" s="747" t="s">
        <v>592</v>
      </c>
      <c r="B1551" s="748" t="s">
        <v>593</v>
      </c>
      <c r="C1551" s="749" t="s">
        <v>616</v>
      </c>
      <c r="D1551" s="750" t="s">
        <v>617</v>
      </c>
      <c r="E1551" s="751">
        <v>50113001</v>
      </c>
      <c r="F1551" s="750" t="s">
        <v>628</v>
      </c>
      <c r="G1551" s="749" t="s">
        <v>655</v>
      </c>
      <c r="H1551" s="749">
        <v>112320</v>
      </c>
      <c r="I1551" s="749">
        <v>12320</v>
      </c>
      <c r="J1551" s="749" t="s">
        <v>2256</v>
      </c>
      <c r="K1551" s="749" t="s">
        <v>2257</v>
      </c>
      <c r="L1551" s="752">
        <v>4063.5199999999995</v>
      </c>
      <c r="M1551" s="752">
        <v>49</v>
      </c>
      <c r="N1551" s="753">
        <v>199112.47999999998</v>
      </c>
    </row>
    <row r="1552" spans="1:14" ht="14.45" customHeight="1" x14ac:dyDescent="0.2">
      <c r="A1552" s="747" t="s">
        <v>592</v>
      </c>
      <c r="B1552" s="748" t="s">
        <v>593</v>
      </c>
      <c r="C1552" s="749" t="s">
        <v>616</v>
      </c>
      <c r="D1552" s="750" t="s">
        <v>617</v>
      </c>
      <c r="E1552" s="751">
        <v>50113001</v>
      </c>
      <c r="F1552" s="750" t="s">
        <v>628</v>
      </c>
      <c r="G1552" s="749" t="s">
        <v>655</v>
      </c>
      <c r="H1552" s="749">
        <v>231859</v>
      </c>
      <c r="I1552" s="749">
        <v>231859</v>
      </c>
      <c r="J1552" s="749" t="s">
        <v>2258</v>
      </c>
      <c r="K1552" s="749" t="s">
        <v>2259</v>
      </c>
      <c r="L1552" s="752">
        <v>1290.8600000000001</v>
      </c>
      <c r="M1552" s="752">
        <v>74</v>
      </c>
      <c r="N1552" s="753">
        <v>95523.640000000014</v>
      </c>
    </row>
    <row r="1553" spans="1:14" ht="14.45" customHeight="1" x14ac:dyDescent="0.2">
      <c r="A1553" s="747" t="s">
        <v>592</v>
      </c>
      <c r="B1553" s="748" t="s">
        <v>593</v>
      </c>
      <c r="C1553" s="749" t="s">
        <v>616</v>
      </c>
      <c r="D1553" s="750" t="s">
        <v>617</v>
      </c>
      <c r="E1553" s="751">
        <v>50113001</v>
      </c>
      <c r="F1553" s="750" t="s">
        <v>628</v>
      </c>
      <c r="G1553" s="749" t="s">
        <v>594</v>
      </c>
      <c r="H1553" s="749">
        <v>165386</v>
      </c>
      <c r="I1553" s="749">
        <v>65386</v>
      </c>
      <c r="J1553" s="749" t="s">
        <v>2258</v>
      </c>
      <c r="K1553" s="749" t="s">
        <v>2259</v>
      </c>
      <c r="L1553" s="752">
        <v>1290.8599999999992</v>
      </c>
      <c r="M1553" s="752">
        <v>381</v>
      </c>
      <c r="N1553" s="753">
        <v>491817.65999999974</v>
      </c>
    </row>
    <row r="1554" spans="1:14" ht="14.45" customHeight="1" x14ac:dyDescent="0.2">
      <c r="A1554" s="747" t="s">
        <v>592</v>
      </c>
      <c r="B1554" s="748" t="s">
        <v>593</v>
      </c>
      <c r="C1554" s="749" t="s">
        <v>616</v>
      </c>
      <c r="D1554" s="750" t="s">
        <v>617</v>
      </c>
      <c r="E1554" s="751">
        <v>50113001</v>
      </c>
      <c r="F1554" s="750" t="s">
        <v>628</v>
      </c>
      <c r="G1554" s="749" t="s">
        <v>594</v>
      </c>
      <c r="H1554" s="749">
        <v>231858</v>
      </c>
      <c r="I1554" s="749">
        <v>231858</v>
      </c>
      <c r="J1554" s="749" t="s">
        <v>2258</v>
      </c>
      <c r="K1554" s="749" t="s">
        <v>2260</v>
      </c>
      <c r="L1554" s="752">
        <v>4063.5199999999991</v>
      </c>
      <c r="M1554" s="752">
        <v>6</v>
      </c>
      <c r="N1554" s="753">
        <v>24381.119999999995</v>
      </c>
    </row>
    <row r="1555" spans="1:14" ht="14.45" customHeight="1" x14ac:dyDescent="0.2">
      <c r="A1555" s="747" t="s">
        <v>592</v>
      </c>
      <c r="B1555" s="748" t="s">
        <v>593</v>
      </c>
      <c r="C1555" s="749" t="s">
        <v>616</v>
      </c>
      <c r="D1555" s="750" t="s">
        <v>617</v>
      </c>
      <c r="E1555" s="751">
        <v>50113001</v>
      </c>
      <c r="F1555" s="750" t="s">
        <v>628</v>
      </c>
      <c r="G1555" s="749" t="s">
        <v>655</v>
      </c>
      <c r="H1555" s="749">
        <v>193478</v>
      </c>
      <c r="I1555" s="749">
        <v>193478</v>
      </c>
      <c r="J1555" s="749" t="s">
        <v>1656</v>
      </c>
      <c r="K1555" s="749" t="s">
        <v>1657</v>
      </c>
      <c r="L1555" s="752">
        <v>79.635581395348837</v>
      </c>
      <c r="M1555" s="752">
        <v>172</v>
      </c>
      <c r="N1555" s="753">
        <v>13697.32</v>
      </c>
    </row>
    <row r="1556" spans="1:14" ht="14.45" customHeight="1" x14ac:dyDescent="0.2">
      <c r="A1556" s="747" t="s">
        <v>592</v>
      </c>
      <c r="B1556" s="748" t="s">
        <v>593</v>
      </c>
      <c r="C1556" s="749" t="s">
        <v>616</v>
      </c>
      <c r="D1556" s="750" t="s">
        <v>617</v>
      </c>
      <c r="E1556" s="751">
        <v>50113016</v>
      </c>
      <c r="F1556" s="750" t="s">
        <v>2203</v>
      </c>
      <c r="G1556" s="749" t="s">
        <v>629</v>
      </c>
      <c r="H1556" s="749">
        <v>210077</v>
      </c>
      <c r="I1556" s="749">
        <v>210077</v>
      </c>
      <c r="J1556" s="749" t="s">
        <v>2261</v>
      </c>
      <c r="K1556" s="749" t="s">
        <v>2262</v>
      </c>
      <c r="L1556" s="752">
        <v>3299.9999999999995</v>
      </c>
      <c r="M1556" s="752">
        <v>1</v>
      </c>
      <c r="N1556" s="753">
        <v>3299.9999999999995</v>
      </c>
    </row>
    <row r="1557" spans="1:14" ht="14.45" customHeight="1" x14ac:dyDescent="0.2">
      <c r="A1557" s="747" t="s">
        <v>592</v>
      </c>
      <c r="B1557" s="748" t="s">
        <v>593</v>
      </c>
      <c r="C1557" s="749" t="s">
        <v>616</v>
      </c>
      <c r="D1557" s="750" t="s">
        <v>617</v>
      </c>
      <c r="E1557" s="751">
        <v>50113016</v>
      </c>
      <c r="F1557" s="750" t="s">
        <v>2203</v>
      </c>
      <c r="G1557" s="749" t="s">
        <v>655</v>
      </c>
      <c r="H1557" s="749">
        <v>194326</v>
      </c>
      <c r="I1557" s="749">
        <v>194326</v>
      </c>
      <c r="J1557" s="749" t="s">
        <v>2263</v>
      </c>
      <c r="K1557" s="749" t="s">
        <v>2264</v>
      </c>
      <c r="L1557" s="752">
        <v>120000</v>
      </c>
      <c r="M1557" s="752">
        <v>1</v>
      </c>
      <c r="N1557" s="753">
        <v>120000</v>
      </c>
    </row>
    <row r="1558" spans="1:14" ht="14.45" customHeight="1" x14ac:dyDescent="0.2">
      <c r="A1558" s="747" t="s">
        <v>592</v>
      </c>
      <c r="B1558" s="748" t="s">
        <v>593</v>
      </c>
      <c r="C1558" s="749" t="s">
        <v>616</v>
      </c>
      <c r="D1558" s="750" t="s">
        <v>617</v>
      </c>
      <c r="E1558" s="751">
        <v>50113016</v>
      </c>
      <c r="F1558" s="750" t="s">
        <v>2203</v>
      </c>
      <c r="G1558" s="749" t="s">
        <v>655</v>
      </c>
      <c r="H1558" s="749">
        <v>168973</v>
      </c>
      <c r="I1558" s="749">
        <v>168973</v>
      </c>
      <c r="J1558" s="749" t="s">
        <v>2265</v>
      </c>
      <c r="K1558" s="749" t="s">
        <v>2266</v>
      </c>
      <c r="L1558" s="752">
        <v>0</v>
      </c>
      <c r="M1558" s="752">
        <v>20</v>
      </c>
      <c r="N1558" s="753">
        <v>0</v>
      </c>
    </row>
    <row r="1559" spans="1:14" ht="14.45" customHeight="1" x14ac:dyDescent="0.2">
      <c r="A1559" s="747" t="s">
        <v>592</v>
      </c>
      <c r="B1559" s="748" t="s">
        <v>593</v>
      </c>
      <c r="C1559" s="749" t="s">
        <v>616</v>
      </c>
      <c r="D1559" s="750" t="s">
        <v>617</v>
      </c>
      <c r="E1559" s="751">
        <v>50113017</v>
      </c>
      <c r="F1559" s="750" t="s">
        <v>2267</v>
      </c>
      <c r="G1559" s="749" t="s">
        <v>629</v>
      </c>
      <c r="H1559" s="749">
        <v>168992</v>
      </c>
      <c r="I1559" s="749">
        <v>168992</v>
      </c>
      <c r="J1559" s="749" t="s">
        <v>2268</v>
      </c>
      <c r="K1559" s="749" t="s">
        <v>2269</v>
      </c>
      <c r="L1559" s="752">
        <v>109096.83000000002</v>
      </c>
      <c r="M1559" s="752">
        <v>15</v>
      </c>
      <c r="N1559" s="753">
        <v>1636452.4500000002</v>
      </c>
    </row>
    <row r="1560" spans="1:14" ht="14.45" customHeight="1" x14ac:dyDescent="0.2">
      <c r="A1560" s="747" t="s">
        <v>592</v>
      </c>
      <c r="B1560" s="748" t="s">
        <v>593</v>
      </c>
      <c r="C1560" s="749" t="s">
        <v>616</v>
      </c>
      <c r="D1560" s="750" t="s">
        <v>617</v>
      </c>
      <c r="E1560" s="751">
        <v>50113017</v>
      </c>
      <c r="F1560" s="750" t="s">
        <v>2267</v>
      </c>
      <c r="G1560" s="749" t="s">
        <v>629</v>
      </c>
      <c r="H1560" s="749">
        <v>210107</v>
      </c>
      <c r="I1560" s="749">
        <v>210107</v>
      </c>
      <c r="J1560" s="749" t="s">
        <v>2270</v>
      </c>
      <c r="K1560" s="749" t="s">
        <v>2271</v>
      </c>
      <c r="L1560" s="752">
        <v>158125.84615384619</v>
      </c>
      <c r="M1560" s="752">
        <v>13</v>
      </c>
      <c r="N1560" s="753">
        <v>2055636.0000000002</v>
      </c>
    </row>
    <row r="1561" spans="1:14" ht="14.45" customHeight="1" x14ac:dyDescent="0.2">
      <c r="A1561" s="747" t="s">
        <v>592</v>
      </c>
      <c r="B1561" s="748" t="s">
        <v>593</v>
      </c>
      <c r="C1561" s="749" t="s">
        <v>616</v>
      </c>
      <c r="D1561" s="750" t="s">
        <v>617</v>
      </c>
      <c r="E1561" s="751">
        <v>50113017</v>
      </c>
      <c r="F1561" s="750" t="s">
        <v>2267</v>
      </c>
      <c r="G1561" s="749" t="s">
        <v>629</v>
      </c>
      <c r="H1561" s="749">
        <v>219105</v>
      </c>
      <c r="I1561" s="749">
        <v>219105</v>
      </c>
      <c r="J1561" s="749" t="s">
        <v>2272</v>
      </c>
      <c r="K1561" s="749" t="s">
        <v>2273</v>
      </c>
      <c r="L1561" s="752">
        <v>36342.43</v>
      </c>
      <c r="M1561" s="752">
        <v>1</v>
      </c>
      <c r="N1561" s="753">
        <v>36342.43</v>
      </c>
    </row>
    <row r="1562" spans="1:14" ht="14.45" customHeight="1" x14ac:dyDescent="0.2">
      <c r="A1562" s="747" t="s">
        <v>592</v>
      </c>
      <c r="B1562" s="748" t="s">
        <v>593</v>
      </c>
      <c r="C1562" s="749" t="s">
        <v>616</v>
      </c>
      <c r="D1562" s="750" t="s">
        <v>617</v>
      </c>
      <c r="E1562" s="751">
        <v>50113017</v>
      </c>
      <c r="F1562" s="750" t="s">
        <v>2267</v>
      </c>
      <c r="G1562" s="749" t="s">
        <v>629</v>
      </c>
      <c r="H1562" s="749">
        <v>219107</v>
      </c>
      <c r="I1562" s="749">
        <v>219107</v>
      </c>
      <c r="J1562" s="749" t="s">
        <v>2272</v>
      </c>
      <c r="K1562" s="749" t="s">
        <v>2274</v>
      </c>
      <c r="L1562" s="752">
        <v>36342.429999999993</v>
      </c>
      <c r="M1562" s="752">
        <v>17</v>
      </c>
      <c r="N1562" s="753">
        <v>617821.30999999994</v>
      </c>
    </row>
    <row r="1563" spans="1:14" ht="14.45" customHeight="1" x14ac:dyDescent="0.2">
      <c r="A1563" s="747" t="s">
        <v>592</v>
      </c>
      <c r="B1563" s="748" t="s">
        <v>593</v>
      </c>
      <c r="C1563" s="749" t="s">
        <v>616</v>
      </c>
      <c r="D1563" s="750" t="s">
        <v>617</v>
      </c>
      <c r="E1563" s="751">
        <v>50113017</v>
      </c>
      <c r="F1563" s="750" t="s">
        <v>2267</v>
      </c>
      <c r="G1563" s="749" t="s">
        <v>629</v>
      </c>
      <c r="H1563" s="749">
        <v>219109</v>
      </c>
      <c r="I1563" s="749">
        <v>219109</v>
      </c>
      <c r="J1563" s="749" t="s">
        <v>2272</v>
      </c>
      <c r="K1563" s="749" t="s">
        <v>2275</v>
      </c>
      <c r="L1563" s="752">
        <v>36815.296779660996</v>
      </c>
      <c r="M1563" s="752">
        <v>59</v>
      </c>
      <c r="N1563" s="753">
        <v>2172102.5099999988</v>
      </c>
    </row>
    <row r="1564" spans="1:14" ht="14.45" customHeight="1" x14ac:dyDescent="0.2">
      <c r="A1564" s="747" t="s">
        <v>592</v>
      </c>
      <c r="B1564" s="748" t="s">
        <v>593</v>
      </c>
      <c r="C1564" s="749" t="s">
        <v>616</v>
      </c>
      <c r="D1564" s="750" t="s">
        <v>617</v>
      </c>
      <c r="E1564" s="751">
        <v>50113017</v>
      </c>
      <c r="F1564" s="750" t="s">
        <v>2267</v>
      </c>
      <c r="G1564" s="749" t="s">
        <v>629</v>
      </c>
      <c r="H1564" s="749">
        <v>222398</v>
      </c>
      <c r="I1564" s="749">
        <v>222398</v>
      </c>
      <c r="J1564" s="749" t="s">
        <v>2276</v>
      </c>
      <c r="K1564" s="749" t="s">
        <v>2277</v>
      </c>
      <c r="L1564" s="752">
        <v>38013.800000000003</v>
      </c>
      <c r="M1564" s="752">
        <v>2</v>
      </c>
      <c r="N1564" s="753">
        <v>76027.600000000006</v>
      </c>
    </row>
    <row r="1565" spans="1:14" ht="14.45" customHeight="1" x14ac:dyDescent="0.2">
      <c r="A1565" s="747" t="s">
        <v>592</v>
      </c>
      <c r="B1565" s="748" t="s">
        <v>593</v>
      </c>
      <c r="C1565" s="749" t="s">
        <v>616</v>
      </c>
      <c r="D1565" s="750" t="s">
        <v>617</v>
      </c>
      <c r="E1565" s="751">
        <v>50113017</v>
      </c>
      <c r="F1565" s="750" t="s">
        <v>2267</v>
      </c>
      <c r="G1565" s="749" t="s">
        <v>629</v>
      </c>
      <c r="H1565" s="749">
        <v>222461</v>
      </c>
      <c r="I1565" s="749">
        <v>222461</v>
      </c>
      <c r="J1565" s="749" t="s">
        <v>2278</v>
      </c>
      <c r="K1565" s="749" t="s">
        <v>2279</v>
      </c>
      <c r="L1565" s="752">
        <v>89565.300000000017</v>
      </c>
      <c r="M1565" s="752">
        <v>10</v>
      </c>
      <c r="N1565" s="753">
        <v>895653.00000000023</v>
      </c>
    </row>
    <row r="1566" spans="1:14" ht="14.45" customHeight="1" x14ac:dyDescent="0.2">
      <c r="A1566" s="747" t="s">
        <v>592</v>
      </c>
      <c r="B1566" s="748" t="s">
        <v>593</v>
      </c>
      <c r="C1566" s="749" t="s">
        <v>619</v>
      </c>
      <c r="D1566" s="750" t="s">
        <v>620</v>
      </c>
      <c r="E1566" s="751">
        <v>50113001</v>
      </c>
      <c r="F1566" s="750" t="s">
        <v>628</v>
      </c>
      <c r="G1566" s="749" t="s">
        <v>629</v>
      </c>
      <c r="H1566" s="749">
        <v>196884</v>
      </c>
      <c r="I1566" s="749">
        <v>96884</v>
      </c>
      <c r="J1566" s="749" t="s">
        <v>632</v>
      </c>
      <c r="K1566" s="749" t="s">
        <v>633</v>
      </c>
      <c r="L1566" s="752">
        <v>9.35</v>
      </c>
      <c r="M1566" s="752">
        <v>8</v>
      </c>
      <c r="N1566" s="753">
        <v>74.8</v>
      </c>
    </row>
    <row r="1567" spans="1:14" ht="14.45" customHeight="1" x14ac:dyDescent="0.2">
      <c r="A1567" s="747" t="s">
        <v>592</v>
      </c>
      <c r="B1567" s="748" t="s">
        <v>593</v>
      </c>
      <c r="C1567" s="749" t="s">
        <v>619</v>
      </c>
      <c r="D1567" s="750" t="s">
        <v>620</v>
      </c>
      <c r="E1567" s="751">
        <v>50113001</v>
      </c>
      <c r="F1567" s="750" t="s">
        <v>628</v>
      </c>
      <c r="G1567" s="749" t="s">
        <v>629</v>
      </c>
      <c r="H1567" s="749">
        <v>100362</v>
      </c>
      <c r="I1567" s="749">
        <v>362</v>
      </c>
      <c r="J1567" s="749" t="s">
        <v>648</v>
      </c>
      <c r="K1567" s="749" t="s">
        <v>649</v>
      </c>
      <c r="L1567" s="752">
        <v>72.745000000000005</v>
      </c>
      <c r="M1567" s="752">
        <v>2</v>
      </c>
      <c r="N1567" s="753">
        <v>145.49</v>
      </c>
    </row>
    <row r="1568" spans="1:14" ht="14.45" customHeight="1" x14ac:dyDescent="0.2">
      <c r="A1568" s="747" t="s">
        <v>592</v>
      </c>
      <c r="B1568" s="748" t="s">
        <v>593</v>
      </c>
      <c r="C1568" s="749" t="s">
        <v>619</v>
      </c>
      <c r="D1568" s="750" t="s">
        <v>620</v>
      </c>
      <c r="E1568" s="751">
        <v>50113001</v>
      </c>
      <c r="F1568" s="750" t="s">
        <v>628</v>
      </c>
      <c r="G1568" s="749" t="s">
        <v>629</v>
      </c>
      <c r="H1568" s="749">
        <v>196610</v>
      </c>
      <c r="I1568" s="749">
        <v>96610</v>
      </c>
      <c r="J1568" s="749" t="s">
        <v>694</v>
      </c>
      <c r="K1568" s="749" t="s">
        <v>695</v>
      </c>
      <c r="L1568" s="752">
        <v>51.810000000000009</v>
      </c>
      <c r="M1568" s="752">
        <v>1</v>
      </c>
      <c r="N1568" s="753">
        <v>51.810000000000009</v>
      </c>
    </row>
    <row r="1569" spans="1:14" ht="14.45" customHeight="1" x14ac:dyDescent="0.2">
      <c r="A1569" s="747" t="s">
        <v>592</v>
      </c>
      <c r="B1569" s="748" t="s">
        <v>593</v>
      </c>
      <c r="C1569" s="749" t="s">
        <v>619</v>
      </c>
      <c r="D1569" s="750" t="s">
        <v>620</v>
      </c>
      <c r="E1569" s="751">
        <v>50113001</v>
      </c>
      <c r="F1569" s="750" t="s">
        <v>628</v>
      </c>
      <c r="G1569" s="749" t="s">
        <v>629</v>
      </c>
      <c r="H1569" s="749">
        <v>847713</v>
      </c>
      <c r="I1569" s="749">
        <v>125526</v>
      </c>
      <c r="J1569" s="749" t="s">
        <v>1843</v>
      </c>
      <c r="K1569" s="749" t="s">
        <v>1845</v>
      </c>
      <c r="L1569" s="752">
        <v>111.63</v>
      </c>
      <c r="M1569" s="752">
        <v>2</v>
      </c>
      <c r="N1569" s="753">
        <v>223.26</v>
      </c>
    </row>
    <row r="1570" spans="1:14" ht="14.45" customHeight="1" x14ac:dyDescent="0.2">
      <c r="A1570" s="747" t="s">
        <v>592</v>
      </c>
      <c r="B1570" s="748" t="s">
        <v>593</v>
      </c>
      <c r="C1570" s="749" t="s">
        <v>619</v>
      </c>
      <c r="D1570" s="750" t="s">
        <v>620</v>
      </c>
      <c r="E1570" s="751">
        <v>50113001</v>
      </c>
      <c r="F1570" s="750" t="s">
        <v>628</v>
      </c>
      <c r="G1570" s="749" t="s">
        <v>629</v>
      </c>
      <c r="H1570" s="749">
        <v>208456</v>
      </c>
      <c r="I1570" s="749">
        <v>208456</v>
      </c>
      <c r="J1570" s="749" t="s">
        <v>706</v>
      </c>
      <c r="K1570" s="749" t="s">
        <v>707</v>
      </c>
      <c r="L1570" s="752">
        <v>738.54</v>
      </c>
      <c r="M1570" s="752">
        <v>0.05</v>
      </c>
      <c r="N1570" s="753">
        <v>36.927</v>
      </c>
    </row>
    <row r="1571" spans="1:14" ht="14.45" customHeight="1" x14ac:dyDescent="0.2">
      <c r="A1571" s="747" t="s">
        <v>592</v>
      </c>
      <c r="B1571" s="748" t="s">
        <v>593</v>
      </c>
      <c r="C1571" s="749" t="s">
        <v>619</v>
      </c>
      <c r="D1571" s="750" t="s">
        <v>620</v>
      </c>
      <c r="E1571" s="751">
        <v>50113001</v>
      </c>
      <c r="F1571" s="750" t="s">
        <v>628</v>
      </c>
      <c r="G1571" s="749" t="s">
        <v>629</v>
      </c>
      <c r="H1571" s="749">
        <v>188206</v>
      </c>
      <c r="I1571" s="749">
        <v>188206</v>
      </c>
      <c r="J1571" s="749" t="s">
        <v>717</v>
      </c>
      <c r="K1571" s="749" t="s">
        <v>718</v>
      </c>
      <c r="L1571" s="752">
        <v>254.45000000000002</v>
      </c>
      <c r="M1571" s="752">
        <v>1</v>
      </c>
      <c r="N1571" s="753">
        <v>254.45000000000002</v>
      </c>
    </row>
    <row r="1572" spans="1:14" ht="14.45" customHeight="1" x14ac:dyDescent="0.2">
      <c r="A1572" s="747" t="s">
        <v>592</v>
      </c>
      <c r="B1572" s="748" t="s">
        <v>593</v>
      </c>
      <c r="C1572" s="749" t="s">
        <v>619</v>
      </c>
      <c r="D1572" s="750" t="s">
        <v>620</v>
      </c>
      <c r="E1572" s="751">
        <v>50113001</v>
      </c>
      <c r="F1572" s="750" t="s">
        <v>628</v>
      </c>
      <c r="G1572" s="749" t="s">
        <v>629</v>
      </c>
      <c r="H1572" s="749">
        <v>189992</v>
      </c>
      <c r="I1572" s="749">
        <v>189992</v>
      </c>
      <c r="J1572" s="749" t="s">
        <v>827</v>
      </c>
      <c r="K1572" s="749" t="s">
        <v>828</v>
      </c>
      <c r="L1572" s="752">
        <v>413.11587007840012</v>
      </c>
      <c r="M1572" s="752">
        <v>7.4956329999999989</v>
      </c>
      <c r="N1572" s="753">
        <v>3096.5649485833683</v>
      </c>
    </row>
    <row r="1573" spans="1:14" ht="14.45" customHeight="1" x14ac:dyDescent="0.2">
      <c r="A1573" s="747" t="s">
        <v>592</v>
      </c>
      <c r="B1573" s="748" t="s">
        <v>593</v>
      </c>
      <c r="C1573" s="749" t="s">
        <v>619</v>
      </c>
      <c r="D1573" s="750" t="s">
        <v>620</v>
      </c>
      <c r="E1573" s="751">
        <v>50113001</v>
      </c>
      <c r="F1573" s="750" t="s">
        <v>628</v>
      </c>
      <c r="G1573" s="749" t="s">
        <v>629</v>
      </c>
      <c r="H1573" s="749">
        <v>211816</v>
      </c>
      <c r="I1573" s="749">
        <v>211816</v>
      </c>
      <c r="J1573" s="749" t="s">
        <v>2219</v>
      </c>
      <c r="K1573" s="749" t="s">
        <v>2220</v>
      </c>
      <c r="L1573" s="752">
        <v>4085.9775000000004</v>
      </c>
      <c r="M1573" s="752">
        <v>104</v>
      </c>
      <c r="N1573" s="753">
        <v>424941.66000000003</v>
      </c>
    </row>
    <row r="1574" spans="1:14" ht="14.45" customHeight="1" x14ac:dyDescent="0.2">
      <c r="A1574" s="747" t="s">
        <v>592</v>
      </c>
      <c r="B1574" s="748" t="s">
        <v>593</v>
      </c>
      <c r="C1574" s="749" t="s">
        <v>619</v>
      </c>
      <c r="D1574" s="750" t="s">
        <v>620</v>
      </c>
      <c r="E1574" s="751">
        <v>50113001</v>
      </c>
      <c r="F1574" s="750" t="s">
        <v>628</v>
      </c>
      <c r="G1574" s="749" t="s">
        <v>629</v>
      </c>
      <c r="H1574" s="749">
        <v>501596</v>
      </c>
      <c r="I1574" s="749">
        <v>0</v>
      </c>
      <c r="J1574" s="749" t="s">
        <v>2280</v>
      </c>
      <c r="K1574" s="749" t="s">
        <v>2281</v>
      </c>
      <c r="L1574" s="752">
        <v>113.26</v>
      </c>
      <c r="M1574" s="752">
        <v>1</v>
      </c>
      <c r="N1574" s="753">
        <v>113.26</v>
      </c>
    </row>
    <row r="1575" spans="1:14" ht="14.45" customHeight="1" x14ac:dyDescent="0.2">
      <c r="A1575" s="747" t="s">
        <v>592</v>
      </c>
      <c r="B1575" s="748" t="s">
        <v>593</v>
      </c>
      <c r="C1575" s="749" t="s">
        <v>619</v>
      </c>
      <c r="D1575" s="750" t="s">
        <v>620</v>
      </c>
      <c r="E1575" s="751">
        <v>50113001</v>
      </c>
      <c r="F1575" s="750" t="s">
        <v>628</v>
      </c>
      <c r="G1575" s="749" t="s">
        <v>629</v>
      </c>
      <c r="H1575" s="749">
        <v>199369</v>
      </c>
      <c r="I1575" s="749">
        <v>199369</v>
      </c>
      <c r="J1575" s="749" t="s">
        <v>1936</v>
      </c>
      <c r="K1575" s="749" t="s">
        <v>2228</v>
      </c>
      <c r="L1575" s="752">
        <v>12.76</v>
      </c>
      <c r="M1575" s="752">
        <v>1</v>
      </c>
      <c r="N1575" s="753">
        <v>12.76</v>
      </c>
    </row>
    <row r="1576" spans="1:14" ht="14.45" customHeight="1" x14ac:dyDescent="0.2">
      <c r="A1576" s="747" t="s">
        <v>592</v>
      </c>
      <c r="B1576" s="748" t="s">
        <v>593</v>
      </c>
      <c r="C1576" s="749" t="s">
        <v>619</v>
      </c>
      <c r="D1576" s="750" t="s">
        <v>620</v>
      </c>
      <c r="E1576" s="751">
        <v>50113001</v>
      </c>
      <c r="F1576" s="750" t="s">
        <v>628</v>
      </c>
      <c r="G1576" s="749" t="s">
        <v>629</v>
      </c>
      <c r="H1576" s="749">
        <v>207899</v>
      </c>
      <c r="I1576" s="749">
        <v>207899</v>
      </c>
      <c r="J1576" s="749" t="s">
        <v>1122</v>
      </c>
      <c r="K1576" s="749" t="s">
        <v>1125</v>
      </c>
      <c r="L1576" s="752">
        <v>66.919999999999973</v>
      </c>
      <c r="M1576" s="752">
        <v>1</v>
      </c>
      <c r="N1576" s="753">
        <v>66.919999999999973</v>
      </c>
    </row>
    <row r="1577" spans="1:14" ht="14.45" customHeight="1" x14ac:dyDescent="0.2">
      <c r="A1577" s="747" t="s">
        <v>592</v>
      </c>
      <c r="B1577" s="748" t="s">
        <v>593</v>
      </c>
      <c r="C1577" s="749" t="s">
        <v>619</v>
      </c>
      <c r="D1577" s="750" t="s">
        <v>620</v>
      </c>
      <c r="E1577" s="751">
        <v>50113001</v>
      </c>
      <c r="F1577" s="750" t="s">
        <v>628</v>
      </c>
      <c r="G1577" s="749" t="s">
        <v>629</v>
      </c>
      <c r="H1577" s="749">
        <v>501874</v>
      </c>
      <c r="I1577" s="749">
        <v>0</v>
      </c>
      <c r="J1577" s="749" t="s">
        <v>2282</v>
      </c>
      <c r="K1577" s="749" t="s">
        <v>594</v>
      </c>
      <c r="L1577" s="752">
        <v>612.0156065047222</v>
      </c>
      <c r="M1577" s="752">
        <v>25</v>
      </c>
      <c r="N1577" s="753">
        <v>15300.390162618056</v>
      </c>
    </row>
    <row r="1578" spans="1:14" ht="14.45" customHeight="1" x14ac:dyDescent="0.2">
      <c r="A1578" s="747" t="s">
        <v>592</v>
      </c>
      <c r="B1578" s="748" t="s">
        <v>593</v>
      </c>
      <c r="C1578" s="749" t="s">
        <v>619</v>
      </c>
      <c r="D1578" s="750" t="s">
        <v>620</v>
      </c>
      <c r="E1578" s="751">
        <v>50113001</v>
      </c>
      <c r="F1578" s="750" t="s">
        <v>628</v>
      </c>
      <c r="G1578" s="749" t="s">
        <v>629</v>
      </c>
      <c r="H1578" s="749">
        <v>930589</v>
      </c>
      <c r="I1578" s="749">
        <v>0</v>
      </c>
      <c r="J1578" s="749" t="s">
        <v>1182</v>
      </c>
      <c r="K1578" s="749" t="s">
        <v>594</v>
      </c>
      <c r="L1578" s="752">
        <v>111.2989067199442</v>
      </c>
      <c r="M1578" s="752">
        <v>1</v>
      </c>
      <c r="N1578" s="753">
        <v>111.2989067199442</v>
      </c>
    </row>
    <row r="1579" spans="1:14" ht="14.45" customHeight="1" x14ac:dyDescent="0.2">
      <c r="A1579" s="747" t="s">
        <v>592</v>
      </c>
      <c r="B1579" s="748" t="s">
        <v>593</v>
      </c>
      <c r="C1579" s="749" t="s">
        <v>619</v>
      </c>
      <c r="D1579" s="750" t="s">
        <v>620</v>
      </c>
      <c r="E1579" s="751">
        <v>50113001</v>
      </c>
      <c r="F1579" s="750" t="s">
        <v>628</v>
      </c>
      <c r="G1579" s="749" t="s">
        <v>594</v>
      </c>
      <c r="H1579" s="749">
        <v>201290</v>
      </c>
      <c r="I1579" s="749">
        <v>201290</v>
      </c>
      <c r="J1579" s="749" t="s">
        <v>1260</v>
      </c>
      <c r="K1579" s="749" t="s">
        <v>1261</v>
      </c>
      <c r="L1579" s="752">
        <v>43.420000000000009</v>
      </c>
      <c r="M1579" s="752">
        <v>3</v>
      </c>
      <c r="N1579" s="753">
        <v>130.26000000000002</v>
      </c>
    </row>
    <row r="1580" spans="1:14" ht="14.45" customHeight="1" x14ac:dyDescent="0.2">
      <c r="A1580" s="747" t="s">
        <v>592</v>
      </c>
      <c r="B1580" s="748" t="s">
        <v>593</v>
      </c>
      <c r="C1580" s="749" t="s">
        <v>619</v>
      </c>
      <c r="D1580" s="750" t="s">
        <v>620</v>
      </c>
      <c r="E1580" s="751">
        <v>50113001</v>
      </c>
      <c r="F1580" s="750" t="s">
        <v>628</v>
      </c>
      <c r="G1580" s="749" t="s">
        <v>655</v>
      </c>
      <c r="H1580" s="749">
        <v>206844</v>
      </c>
      <c r="I1580" s="749">
        <v>206844</v>
      </c>
      <c r="J1580" s="749" t="s">
        <v>2243</v>
      </c>
      <c r="K1580" s="749" t="s">
        <v>2244</v>
      </c>
      <c r="L1580" s="752">
        <v>3965.05</v>
      </c>
      <c r="M1580" s="752">
        <v>32</v>
      </c>
      <c r="N1580" s="753">
        <v>126881.60000000001</v>
      </c>
    </row>
    <row r="1581" spans="1:14" ht="14.45" customHeight="1" x14ac:dyDescent="0.2">
      <c r="A1581" s="747" t="s">
        <v>592</v>
      </c>
      <c r="B1581" s="748" t="s">
        <v>593</v>
      </c>
      <c r="C1581" s="749" t="s">
        <v>619</v>
      </c>
      <c r="D1581" s="750" t="s">
        <v>620</v>
      </c>
      <c r="E1581" s="751">
        <v>50113001</v>
      </c>
      <c r="F1581" s="750" t="s">
        <v>628</v>
      </c>
      <c r="G1581" s="749" t="s">
        <v>629</v>
      </c>
      <c r="H1581" s="749">
        <v>159357</v>
      </c>
      <c r="I1581" s="749">
        <v>59357</v>
      </c>
      <c r="J1581" s="749" t="s">
        <v>1462</v>
      </c>
      <c r="K1581" s="749" t="s">
        <v>1463</v>
      </c>
      <c r="L1581" s="752">
        <v>188.88</v>
      </c>
      <c r="M1581" s="752">
        <v>1</v>
      </c>
      <c r="N1581" s="753">
        <v>188.88</v>
      </c>
    </row>
    <row r="1582" spans="1:14" ht="14.45" customHeight="1" x14ac:dyDescent="0.2">
      <c r="A1582" s="747" t="s">
        <v>592</v>
      </c>
      <c r="B1582" s="748" t="s">
        <v>593</v>
      </c>
      <c r="C1582" s="749" t="s">
        <v>619</v>
      </c>
      <c r="D1582" s="750" t="s">
        <v>620</v>
      </c>
      <c r="E1582" s="751">
        <v>50113001</v>
      </c>
      <c r="F1582" s="750" t="s">
        <v>628</v>
      </c>
      <c r="G1582" s="749" t="s">
        <v>629</v>
      </c>
      <c r="H1582" s="749">
        <v>109847</v>
      </c>
      <c r="I1582" s="749">
        <v>9847</v>
      </c>
      <c r="J1582" s="749" t="s">
        <v>1559</v>
      </c>
      <c r="K1582" s="749" t="s">
        <v>1562</v>
      </c>
      <c r="L1582" s="752">
        <v>41.06</v>
      </c>
      <c r="M1582" s="752">
        <v>1</v>
      </c>
      <c r="N1582" s="753">
        <v>41.06</v>
      </c>
    </row>
    <row r="1583" spans="1:14" ht="14.45" customHeight="1" x14ac:dyDescent="0.2">
      <c r="A1583" s="747" t="s">
        <v>592</v>
      </c>
      <c r="B1583" s="748" t="s">
        <v>593</v>
      </c>
      <c r="C1583" s="749" t="s">
        <v>619</v>
      </c>
      <c r="D1583" s="750" t="s">
        <v>620</v>
      </c>
      <c r="E1583" s="751">
        <v>50113001</v>
      </c>
      <c r="F1583" s="750" t="s">
        <v>628</v>
      </c>
      <c r="G1583" s="749" t="s">
        <v>655</v>
      </c>
      <c r="H1583" s="749">
        <v>131934</v>
      </c>
      <c r="I1583" s="749">
        <v>31934</v>
      </c>
      <c r="J1583" s="749" t="s">
        <v>1618</v>
      </c>
      <c r="K1583" s="749" t="s">
        <v>1619</v>
      </c>
      <c r="L1583" s="752">
        <v>49.76</v>
      </c>
      <c r="M1583" s="752">
        <v>1</v>
      </c>
      <c r="N1583" s="753">
        <v>49.76</v>
      </c>
    </row>
    <row r="1584" spans="1:14" ht="14.45" customHeight="1" x14ac:dyDescent="0.2">
      <c r="A1584" s="747" t="s">
        <v>592</v>
      </c>
      <c r="B1584" s="748" t="s">
        <v>593</v>
      </c>
      <c r="C1584" s="749" t="s">
        <v>619</v>
      </c>
      <c r="D1584" s="750" t="s">
        <v>620</v>
      </c>
      <c r="E1584" s="751">
        <v>50113001</v>
      </c>
      <c r="F1584" s="750" t="s">
        <v>628</v>
      </c>
      <c r="G1584" s="749" t="s">
        <v>655</v>
      </c>
      <c r="H1584" s="749">
        <v>112320</v>
      </c>
      <c r="I1584" s="749">
        <v>12320</v>
      </c>
      <c r="J1584" s="749" t="s">
        <v>2256</v>
      </c>
      <c r="K1584" s="749" t="s">
        <v>2257</v>
      </c>
      <c r="L1584" s="752">
        <v>4063.5200000000004</v>
      </c>
      <c r="M1584" s="752">
        <v>7</v>
      </c>
      <c r="N1584" s="753">
        <v>28444.640000000003</v>
      </c>
    </row>
    <row r="1585" spans="1:14" ht="14.45" customHeight="1" x14ac:dyDescent="0.2">
      <c r="A1585" s="747" t="s">
        <v>592</v>
      </c>
      <c r="B1585" s="748" t="s">
        <v>593</v>
      </c>
      <c r="C1585" s="749" t="s">
        <v>622</v>
      </c>
      <c r="D1585" s="750" t="s">
        <v>623</v>
      </c>
      <c r="E1585" s="751">
        <v>50113001</v>
      </c>
      <c r="F1585" s="750" t="s">
        <v>628</v>
      </c>
      <c r="G1585" s="749" t="s">
        <v>629</v>
      </c>
      <c r="H1585" s="749">
        <v>100362</v>
      </c>
      <c r="I1585" s="749">
        <v>362</v>
      </c>
      <c r="J1585" s="749" t="s">
        <v>648</v>
      </c>
      <c r="K1585" s="749" t="s">
        <v>649</v>
      </c>
      <c r="L1585" s="752">
        <v>72.92</v>
      </c>
      <c r="M1585" s="752">
        <v>3</v>
      </c>
      <c r="N1585" s="753">
        <v>218.76</v>
      </c>
    </row>
    <row r="1586" spans="1:14" ht="14.45" customHeight="1" x14ac:dyDescent="0.2">
      <c r="A1586" s="747" t="s">
        <v>592</v>
      </c>
      <c r="B1586" s="748" t="s">
        <v>593</v>
      </c>
      <c r="C1586" s="749" t="s">
        <v>622</v>
      </c>
      <c r="D1586" s="750" t="s">
        <v>623</v>
      </c>
      <c r="E1586" s="751">
        <v>50113001</v>
      </c>
      <c r="F1586" s="750" t="s">
        <v>628</v>
      </c>
      <c r="G1586" s="749" t="s">
        <v>629</v>
      </c>
      <c r="H1586" s="749">
        <v>100843</v>
      </c>
      <c r="I1586" s="749">
        <v>843</v>
      </c>
      <c r="J1586" s="749" t="s">
        <v>875</v>
      </c>
      <c r="K1586" s="749" t="s">
        <v>876</v>
      </c>
      <c r="L1586" s="752">
        <v>104.15000000000003</v>
      </c>
      <c r="M1586" s="752">
        <v>3</v>
      </c>
      <c r="N1586" s="753">
        <v>312.4500000000001</v>
      </c>
    </row>
    <row r="1587" spans="1:14" ht="14.45" customHeight="1" x14ac:dyDescent="0.2">
      <c r="A1587" s="747" t="s">
        <v>592</v>
      </c>
      <c r="B1587" s="748" t="s">
        <v>593</v>
      </c>
      <c r="C1587" s="749" t="s">
        <v>622</v>
      </c>
      <c r="D1587" s="750" t="s">
        <v>623</v>
      </c>
      <c r="E1587" s="751">
        <v>50113001</v>
      </c>
      <c r="F1587" s="750" t="s">
        <v>628</v>
      </c>
      <c r="G1587" s="749" t="s">
        <v>629</v>
      </c>
      <c r="H1587" s="749">
        <v>102479</v>
      </c>
      <c r="I1587" s="749">
        <v>2479</v>
      </c>
      <c r="J1587" s="749" t="s">
        <v>907</v>
      </c>
      <c r="K1587" s="749" t="s">
        <v>908</v>
      </c>
      <c r="L1587" s="752">
        <v>65.569999999999993</v>
      </c>
      <c r="M1587" s="752">
        <v>1</v>
      </c>
      <c r="N1587" s="753">
        <v>65.569999999999993</v>
      </c>
    </row>
    <row r="1588" spans="1:14" ht="14.45" customHeight="1" x14ac:dyDescent="0.2">
      <c r="A1588" s="747" t="s">
        <v>592</v>
      </c>
      <c r="B1588" s="748" t="s">
        <v>593</v>
      </c>
      <c r="C1588" s="749" t="s">
        <v>622</v>
      </c>
      <c r="D1588" s="750" t="s">
        <v>623</v>
      </c>
      <c r="E1588" s="751">
        <v>50113001</v>
      </c>
      <c r="F1588" s="750" t="s">
        <v>628</v>
      </c>
      <c r="G1588" s="749" t="s">
        <v>629</v>
      </c>
      <c r="H1588" s="749">
        <v>920235</v>
      </c>
      <c r="I1588" s="749">
        <v>15880</v>
      </c>
      <c r="J1588" s="749" t="s">
        <v>2283</v>
      </c>
      <c r="K1588" s="749" t="s">
        <v>594</v>
      </c>
      <c r="L1588" s="752">
        <v>163.57</v>
      </c>
      <c r="M1588" s="752">
        <v>1</v>
      </c>
      <c r="N1588" s="753">
        <v>163.57</v>
      </c>
    </row>
    <row r="1589" spans="1:14" ht="14.45" customHeight="1" x14ac:dyDescent="0.2">
      <c r="A1589" s="747" t="s">
        <v>592</v>
      </c>
      <c r="B1589" s="748" t="s">
        <v>593</v>
      </c>
      <c r="C1589" s="749" t="s">
        <v>622</v>
      </c>
      <c r="D1589" s="750" t="s">
        <v>623</v>
      </c>
      <c r="E1589" s="751">
        <v>50113001</v>
      </c>
      <c r="F1589" s="750" t="s">
        <v>628</v>
      </c>
      <c r="G1589" s="749" t="s">
        <v>629</v>
      </c>
      <c r="H1589" s="749">
        <v>905098</v>
      </c>
      <c r="I1589" s="749">
        <v>23989</v>
      </c>
      <c r="J1589" s="749" t="s">
        <v>1899</v>
      </c>
      <c r="K1589" s="749" t="s">
        <v>594</v>
      </c>
      <c r="L1589" s="752">
        <v>398.86039785319838</v>
      </c>
      <c r="M1589" s="752">
        <v>7</v>
      </c>
      <c r="N1589" s="753">
        <v>2792.0227849723888</v>
      </c>
    </row>
    <row r="1590" spans="1:14" ht="14.45" customHeight="1" x14ac:dyDescent="0.2">
      <c r="A1590" s="747" t="s">
        <v>592</v>
      </c>
      <c r="B1590" s="748" t="s">
        <v>593</v>
      </c>
      <c r="C1590" s="749" t="s">
        <v>622</v>
      </c>
      <c r="D1590" s="750" t="s">
        <v>623</v>
      </c>
      <c r="E1590" s="751">
        <v>50113001</v>
      </c>
      <c r="F1590" s="750" t="s">
        <v>628</v>
      </c>
      <c r="G1590" s="749" t="s">
        <v>629</v>
      </c>
      <c r="H1590" s="749">
        <v>202878</v>
      </c>
      <c r="I1590" s="749">
        <v>202878</v>
      </c>
      <c r="J1590" s="749" t="s">
        <v>1138</v>
      </c>
      <c r="K1590" s="749" t="s">
        <v>1139</v>
      </c>
      <c r="L1590" s="752">
        <v>42.14</v>
      </c>
      <c r="M1590" s="752">
        <v>7</v>
      </c>
      <c r="N1590" s="753">
        <v>294.98</v>
      </c>
    </row>
    <row r="1591" spans="1:14" ht="14.45" customHeight="1" x14ac:dyDescent="0.2">
      <c r="A1591" s="747" t="s">
        <v>592</v>
      </c>
      <c r="B1591" s="748" t="s">
        <v>593</v>
      </c>
      <c r="C1591" s="749" t="s">
        <v>622</v>
      </c>
      <c r="D1591" s="750" t="s">
        <v>623</v>
      </c>
      <c r="E1591" s="751">
        <v>50113001</v>
      </c>
      <c r="F1591" s="750" t="s">
        <v>628</v>
      </c>
      <c r="G1591" s="749" t="s">
        <v>629</v>
      </c>
      <c r="H1591" s="749">
        <v>200863</v>
      </c>
      <c r="I1591" s="749">
        <v>200863</v>
      </c>
      <c r="J1591" s="749" t="s">
        <v>1363</v>
      </c>
      <c r="K1591" s="749" t="s">
        <v>1364</v>
      </c>
      <c r="L1591" s="752">
        <v>85.55</v>
      </c>
      <c r="M1591" s="752">
        <v>1</v>
      </c>
      <c r="N1591" s="753">
        <v>85.55</v>
      </c>
    </row>
    <row r="1592" spans="1:14" ht="14.45" customHeight="1" x14ac:dyDescent="0.2">
      <c r="A1592" s="747" t="s">
        <v>592</v>
      </c>
      <c r="B1592" s="748" t="s">
        <v>593</v>
      </c>
      <c r="C1592" s="749" t="s">
        <v>622</v>
      </c>
      <c r="D1592" s="750" t="s">
        <v>623</v>
      </c>
      <c r="E1592" s="751">
        <v>50113001</v>
      </c>
      <c r="F1592" s="750" t="s">
        <v>628</v>
      </c>
      <c r="G1592" s="749" t="s">
        <v>629</v>
      </c>
      <c r="H1592" s="749">
        <v>110602</v>
      </c>
      <c r="I1592" s="749">
        <v>10602</v>
      </c>
      <c r="J1592" s="749" t="s">
        <v>2284</v>
      </c>
      <c r="K1592" s="749" t="s">
        <v>2285</v>
      </c>
      <c r="L1592" s="752">
        <v>122.72000000000001</v>
      </c>
      <c r="M1592" s="752">
        <v>2</v>
      </c>
      <c r="N1592" s="753">
        <v>245.44000000000003</v>
      </c>
    </row>
    <row r="1593" spans="1:14" ht="14.45" customHeight="1" x14ac:dyDescent="0.2">
      <c r="A1593" s="747" t="s">
        <v>592</v>
      </c>
      <c r="B1593" s="748" t="s">
        <v>593</v>
      </c>
      <c r="C1593" s="749" t="s">
        <v>622</v>
      </c>
      <c r="D1593" s="750" t="s">
        <v>623</v>
      </c>
      <c r="E1593" s="751">
        <v>50113001</v>
      </c>
      <c r="F1593" s="750" t="s">
        <v>628</v>
      </c>
      <c r="G1593" s="749" t="s">
        <v>655</v>
      </c>
      <c r="H1593" s="749">
        <v>166029</v>
      </c>
      <c r="I1593" s="749">
        <v>66029</v>
      </c>
      <c r="J1593" s="749" t="s">
        <v>1653</v>
      </c>
      <c r="K1593" s="749" t="s">
        <v>2286</v>
      </c>
      <c r="L1593" s="752">
        <v>28.51</v>
      </c>
      <c r="M1593" s="752">
        <v>1</v>
      </c>
      <c r="N1593" s="753">
        <v>28.51</v>
      </c>
    </row>
    <row r="1594" spans="1:14" ht="14.45" customHeight="1" x14ac:dyDescent="0.2">
      <c r="A1594" s="747" t="s">
        <v>592</v>
      </c>
      <c r="B1594" s="748" t="s">
        <v>593</v>
      </c>
      <c r="C1594" s="749" t="s">
        <v>622</v>
      </c>
      <c r="D1594" s="750" t="s">
        <v>623</v>
      </c>
      <c r="E1594" s="751">
        <v>50113013</v>
      </c>
      <c r="F1594" s="750" t="s">
        <v>1730</v>
      </c>
      <c r="G1594" s="749" t="s">
        <v>629</v>
      </c>
      <c r="H1594" s="749">
        <v>117170</v>
      </c>
      <c r="I1594" s="749">
        <v>17170</v>
      </c>
      <c r="J1594" s="749" t="s">
        <v>1745</v>
      </c>
      <c r="K1594" s="749" t="s">
        <v>1746</v>
      </c>
      <c r="L1594" s="752">
        <v>72.92</v>
      </c>
      <c r="M1594" s="752">
        <v>1</v>
      </c>
      <c r="N1594" s="753">
        <v>72.92</v>
      </c>
    </row>
    <row r="1595" spans="1:14" ht="14.45" customHeight="1" x14ac:dyDescent="0.2">
      <c r="A1595" s="747" t="s">
        <v>592</v>
      </c>
      <c r="B1595" s="748" t="s">
        <v>593</v>
      </c>
      <c r="C1595" s="749" t="s">
        <v>622</v>
      </c>
      <c r="D1595" s="750" t="s">
        <v>623</v>
      </c>
      <c r="E1595" s="751">
        <v>50113014</v>
      </c>
      <c r="F1595" s="750" t="s">
        <v>1821</v>
      </c>
      <c r="G1595" s="749" t="s">
        <v>629</v>
      </c>
      <c r="H1595" s="749">
        <v>113798</v>
      </c>
      <c r="I1595" s="749">
        <v>13798</v>
      </c>
      <c r="J1595" s="749" t="s">
        <v>1828</v>
      </c>
      <c r="K1595" s="749" t="s">
        <v>1829</v>
      </c>
      <c r="L1595" s="752">
        <v>106.73999999999995</v>
      </c>
      <c r="M1595" s="752">
        <v>1</v>
      </c>
      <c r="N1595" s="753">
        <v>106.73999999999995</v>
      </c>
    </row>
    <row r="1596" spans="1:14" ht="14.45" customHeight="1" x14ac:dyDescent="0.2">
      <c r="A1596" s="747" t="s">
        <v>592</v>
      </c>
      <c r="B1596" s="748" t="s">
        <v>593</v>
      </c>
      <c r="C1596" s="749" t="s">
        <v>622</v>
      </c>
      <c r="D1596" s="750" t="s">
        <v>623</v>
      </c>
      <c r="E1596" s="751">
        <v>50113014</v>
      </c>
      <c r="F1596" s="750" t="s">
        <v>1821</v>
      </c>
      <c r="G1596" s="749" t="s">
        <v>629</v>
      </c>
      <c r="H1596" s="749">
        <v>116896</v>
      </c>
      <c r="I1596" s="749">
        <v>16896</v>
      </c>
      <c r="J1596" s="749" t="s">
        <v>1956</v>
      </c>
      <c r="K1596" s="749" t="s">
        <v>1957</v>
      </c>
      <c r="L1596" s="752">
        <v>105.97000000000003</v>
      </c>
      <c r="M1596" s="752">
        <v>1</v>
      </c>
      <c r="N1596" s="753">
        <v>105.97000000000003</v>
      </c>
    </row>
    <row r="1597" spans="1:14" ht="14.45" customHeight="1" x14ac:dyDescent="0.2">
      <c r="A1597" s="747" t="s">
        <v>592</v>
      </c>
      <c r="B1597" s="748" t="s">
        <v>593</v>
      </c>
      <c r="C1597" s="749" t="s">
        <v>625</v>
      </c>
      <c r="D1597" s="750" t="s">
        <v>626</v>
      </c>
      <c r="E1597" s="751">
        <v>50113016</v>
      </c>
      <c r="F1597" s="750" t="s">
        <v>2203</v>
      </c>
      <c r="G1597" s="749" t="s">
        <v>629</v>
      </c>
      <c r="H1597" s="749">
        <v>149321</v>
      </c>
      <c r="I1597" s="749">
        <v>149321</v>
      </c>
      <c r="J1597" s="749" t="s">
        <v>2287</v>
      </c>
      <c r="K1597" s="749" t="s">
        <v>658</v>
      </c>
      <c r="L1597" s="752">
        <v>77704.416538461563</v>
      </c>
      <c r="M1597" s="752">
        <v>52</v>
      </c>
      <c r="N1597" s="753">
        <v>4040629.6600000015</v>
      </c>
    </row>
    <row r="1598" spans="1:14" ht="14.45" customHeight="1" x14ac:dyDescent="0.2">
      <c r="A1598" s="747" t="s">
        <v>592</v>
      </c>
      <c r="B1598" s="748" t="s">
        <v>593</v>
      </c>
      <c r="C1598" s="749" t="s">
        <v>625</v>
      </c>
      <c r="D1598" s="750" t="s">
        <v>626</v>
      </c>
      <c r="E1598" s="751">
        <v>50113016</v>
      </c>
      <c r="F1598" s="750" t="s">
        <v>2203</v>
      </c>
      <c r="G1598" s="749" t="s">
        <v>655</v>
      </c>
      <c r="H1598" s="749">
        <v>128396</v>
      </c>
      <c r="I1598" s="749">
        <v>28396</v>
      </c>
      <c r="J1598" s="749" t="s">
        <v>2288</v>
      </c>
      <c r="K1598" s="749" t="s">
        <v>2289</v>
      </c>
      <c r="L1598" s="752">
        <v>6462.6949798522601</v>
      </c>
      <c r="M1598" s="752">
        <v>412.1040000000001</v>
      </c>
      <c r="N1598" s="753">
        <v>2663302.4519770364</v>
      </c>
    </row>
    <row r="1599" spans="1:14" ht="14.45" customHeight="1" x14ac:dyDescent="0.2">
      <c r="A1599" s="747" t="s">
        <v>592</v>
      </c>
      <c r="B1599" s="748" t="s">
        <v>593</v>
      </c>
      <c r="C1599" s="749" t="s">
        <v>625</v>
      </c>
      <c r="D1599" s="750" t="s">
        <v>626</v>
      </c>
      <c r="E1599" s="751">
        <v>50113016</v>
      </c>
      <c r="F1599" s="750" t="s">
        <v>2203</v>
      </c>
      <c r="G1599" s="749" t="s">
        <v>655</v>
      </c>
      <c r="H1599" s="749">
        <v>128397</v>
      </c>
      <c r="I1599" s="749">
        <v>28397</v>
      </c>
      <c r="J1599" s="749" t="s">
        <v>2288</v>
      </c>
      <c r="K1599" s="749" t="s">
        <v>2290</v>
      </c>
      <c r="L1599" s="752">
        <v>25856.280674082067</v>
      </c>
      <c r="M1599" s="752">
        <v>344.53199999999993</v>
      </c>
      <c r="N1599" s="753">
        <v>8908316.0932028405</v>
      </c>
    </row>
    <row r="1600" spans="1:14" ht="14.45" customHeight="1" x14ac:dyDescent="0.2">
      <c r="A1600" s="747" t="s">
        <v>592</v>
      </c>
      <c r="B1600" s="748" t="s">
        <v>593</v>
      </c>
      <c r="C1600" s="749" t="s">
        <v>625</v>
      </c>
      <c r="D1600" s="750" t="s">
        <v>626</v>
      </c>
      <c r="E1600" s="751">
        <v>50113016</v>
      </c>
      <c r="F1600" s="750" t="s">
        <v>2203</v>
      </c>
      <c r="G1600" s="749" t="s">
        <v>629</v>
      </c>
      <c r="H1600" s="749">
        <v>219028</v>
      </c>
      <c r="I1600" s="749">
        <v>219028</v>
      </c>
      <c r="J1600" s="749" t="s">
        <v>2291</v>
      </c>
      <c r="K1600" s="749" t="s">
        <v>2292</v>
      </c>
      <c r="L1600" s="752">
        <v>106860.57128205126</v>
      </c>
      <c r="M1600" s="752">
        <v>39</v>
      </c>
      <c r="N1600" s="753">
        <v>4167562.2799999989</v>
      </c>
    </row>
    <row r="1601" spans="1:14" ht="14.45" customHeight="1" x14ac:dyDescent="0.2">
      <c r="A1601" s="747" t="s">
        <v>592</v>
      </c>
      <c r="B1601" s="748" t="s">
        <v>593</v>
      </c>
      <c r="C1601" s="749" t="s">
        <v>625</v>
      </c>
      <c r="D1601" s="750" t="s">
        <v>626</v>
      </c>
      <c r="E1601" s="751">
        <v>50113016</v>
      </c>
      <c r="F1601" s="750" t="s">
        <v>2203</v>
      </c>
      <c r="G1601" s="749" t="s">
        <v>629</v>
      </c>
      <c r="H1601" s="749">
        <v>219026</v>
      </c>
      <c r="I1601" s="749">
        <v>219026</v>
      </c>
      <c r="J1601" s="749" t="s">
        <v>2291</v>
      </c>
      <c r="K1601" s="749" t="s">
        <v>833</v>
      </c>
      <c r="L1601" s="752">
        <v>106850.106</v>
      </c>
      <c r="M1601" s="752">
        <v>5</v>
      </c>
      <c r="N1601" s="753">
        <v>534250.53</v>
      </c>
    </row>
    <row r="1602" spans="1:14" ht="14.45" customHeight="1" x14ac:dyDescent="0.2">
      <c r="A1602" s="747" t="s">
        <v>592</v>
      </c>
      <c r="B1602" s="748" t="s">
        <v>593</v>
      </c>
      <c r="C1602" s="749" t="s">
        <v>625</v>
      </c>
      <c r="D1602" s="750" t="s">
        <v>626</v>
      </c>
      <c r="E1602" s="751">
        <v>50113016</v>
      </c>
      <c r="F1602" s="750" t="s">
        <v>2203</v>
      </c>
      <c r="G1602" s="749" t="s">
        <v>629</v>
      </c>
      <c r="H1602" s="749">
        <v>219030</v>
      </c>
      <c r="I1602" s="749">
        <v>219030</v>
      </c>
      <c r="J1602" s="749" t="s">
        <v>2291</v>
      </c>
      <c r="K1602" s="749" t="s">
        <v>2293</v>
      </c>
      <c r="L1602" s="752">
        <v>107010.16352941177</v>
      </c>
      <c r="M1602" s="752">
        <v>17</v>
      </c>
      <c r="N1602" s="753">
        <v>1819172.7800000003</v>
      </c>
    </row>
    <row r="1603" spans="1:14" ht="14.45" customHeight="1" x14ac:dyDescent="0.2">
      <c r="A1603" s="747" t="s">
        <v>592</v>
      </c>
      <c r="B1603" s="748" t="s">
        <v>593</v>
      </c>
      <c r="C1603" s="749" t="s">
        <v>625</v>
      </c>
      <c r="D1603" s="750" t="s">
        <v>626</v>
      </c>
      <c r="E1603" s="751">
        <v>50113016</v>
      </c>
      <c r="F1603" s="750" t="s">
        <v>2203</v>
      </c>
      <c r="G1603" s="749" t="s">
        <v>629</v>
      </c>
      <c r="H1603" s="749">
        <v>209056</v>
      </c>
      <c r="I1603" s="749">
        <v>209056</v>
      </c>
      <c r="J1603" s="749" t="s">
        <v>2294</v>
      </c>
      <c r="K1603" s="749" t="s">
        <v>2295</v>
      </c>
      <c r="L1603" s="752">
        <v>39098.222307692311</v>
      </c>
      <c r="M1603" s="752">
        <v>13</v>
      </c>
      <c r="N1603" s="753">
        <v>508276.89</v>
      </c>
    </row>
    <row r="1604" spans="1:14" ht="14.45" customHeight="1" x14ac:dyDescent="0.2">
      <c r="A1604" s="747" t="s">
        <v>592</v>
      </c>
      <c r="B1604" s="748" t="s">
        <v>593</v>
      </c>
      <c r="C1604" s="749" t="s">
        <v>625</v>
      </c>
      <c r="D1604" s="750" t="s">
        <v>626</v>
      </c>
      <c r="E1604" s="751">
        <v>50113016</v>
      </c>
      <c r="F1604" s="750" t="s">
        <v>2203</v>
      </c>
      <c r="G1604" s="749" t="s">
        <v>629</v>
      </c>
      <c r="H1604" s="749">
        <v>397764</v>
      </c>
      <c r="I1604" s="749">
        <v>210271</v>
      </c>
      <c r="J1604" s="749" t="s">
        <v>2296</v>
      </c>
      <c r="K1604" s="749" t="s">
        <v>2297</v>
      </c>
      <c r="L1604" s="752">
        <v>19462.154042690247</v>
      </c>
      <c r="M1604" s="752">
        <v>144.49849999999998</v>
      </c>
      <c r="N1604" s="753">
        <v>2812252.065937676</v>
      </c>
    </row>
    <row r="1605" spans="1:14" ht="14.45" customHeight="1" x14ac:dyDescent="0.2">
      <c r="A1605" s="747" t="s">
        <v>592</v>
      </c>
      <c r="B1605" s="748" t="s">
        <v>593</v>
      </c>
      <c r="C1605" s="749" t="s">
        <v>625</v>
      </c>
      <c r="D1605" s="750" t="s">
        <v>626</v>
      </c>
      <c r="E1605" s="751">
        <v>50113016</v>
      </c>
      <c r="F1605" s="750" t="s">
        <v>2203</v>
      </c>
      <c r="G1605" s="749" t="s">
        <v>594</v>
      </c>
      <c r="H1605" s="749">
        <v>28763</v>
      </c>
      <c r="I1605" s="749">
        <v>28763</v>
      </c>
      <c r="J1605" s="749" t="s">
        <v>2298</v>
      </c>
      <c r="K1605" s="749" t="s">
        <v>2299</v>
      </c>
      <c r="L1605" s="752">
        <v>21779.119559128278</v>
      </c>
      <c r="M1605" s="752">
        <v>68.046999999999997</v>
      </c>
      <c r="N1605" s="753">
        <v>1482003.7486400018</v>
      </c>
    </row>
    <row r="1606" spans="1:14" ht="14.45" customHeight="1" x14ac:dyDescent="0.2">
      <c r="A1606" s="747" t="s">
        <v>592</v>
      </c>
      <c r="B1606" s="748" t="s">
        <v>593</v>
      </c>
      <c r="C1606" s="749" t="s">
        <v>625</v>
      </c>
      <c r="D1606" s="750" t="s">
        <v>626</v>
      </c>
      <c r="E1606" s="751">
        <v>50113016</v>
      </c>
      <c r="F1606" s="750" t="s">
        <v>2203</v>
      </c>
      <c r="G1606" s="749" t="s">
        <v>655</v>
      </c>
      <c r="H1606" s="749">
        <v>128761</v>
      </c>
      <c r="I1606" s="749">
        <v>28761</v>
      </c>
      <c r="J1606" s="749" t="s">
        <v>2204</v>
      </c>
      <c r="K1606" s="749" t="s">
        <v>2205</v>
      </c>
      <c r="L1606" s="752">
        <v>4890.589093069294</v>
      </c>
      <c r="M1606" s="752">
        <v>1859.51</v>
      </c>
      <c r="N1606" s="753">
        <v>9094099.3244532831</v>
      </c>
    </row>
    <row r="1607" spans="1:14" ht="14.45" customHeight="1" x14ac:dyDescent="0.2">
      <c r="A1607" s="747" t="s">
        <v>592</v>
      </c>
      <c r="B1607" s="748" t="s">
        <v>593</v>
      </c>
      <c r="C1607" s="749" t="s">
        <v>625</v>
      </c>
      <c r="D1607" s="750" t="s">
        <v>626</v>
      </c>
      <c r="E1607" s="751">
        <v>50113016</v>
      </c>
      <c r="F1607" s="750" t="s">
        <v>2203</v>
      </c>
      <c r="G1607" s="749" t="s">
        <v>629</v>
      </c>
      <c r="H1607" s="749">
        <v>194286</v>
      </c>
      <c r="I1607" s="749">
        <v>194286</v>
      </c>
      <c r="J1607" s="749" t="s">
        <v>2300</v>
      </c>
      <c r="K1607" s="749" t="s">
        <v>2301</v>
      </c>
      <c r="L1607" s="752">
        <v>275</v>
      </c>
      <c r="M1607" s="752">
        <v>20</v>
      </c>
      <c r="N1607" s="753">
        <v>5500</v>
      </c>
    </row>
    <row r="1608" spans="1:14" ht="14.45" customHeight="1" x14ac:dyDescent="0.2">
      <c r="A1608" s="747" t="s">
        <v>592</v>
      </c>
      <c r="B1608" s="748" t="s">
        <v>593</v>
      </c>
      <c r="C1608" s="749" t="s">
        <v>625</v>
      </c>
      <c r="D1608" s="750" t="s">
        <v>626</v>
      </c>
      <c r="E1608" s="751">
        <v>50113016</v>
      </c>
      <c r="F1608" s="750" t="s">
        <v>2203</v>
      </c>
      <c r="G1608" s="749" t="s">
        <v>629</v>
      </c>
      <c r="H1608" s="749">
        <v>501975</v>
      </c>
      <c r="I1608" s="749">
        <v>194286</v>
      </c>
      <c r="J1608" s="749" t="s">
        <v>2302</v>
      </c>
      <c r="K1608" s="749" t="s">
        <v>2303</v>
      </c>
      <c r="L1608" s="752">
        <v>82003.62238095238</v>
      </c>
      <c r="M1608" s="752">
        <v>21</v>
      </c>
      <c r="N1608" s="753">
        <v>1722076.07</v>
      </c>
    </row>
    <row r="1609" spans="1:14" ht="14.45" customHeight="1" x14ac:dyDescent="0.2">
      <c r="A1609" s="747" t="s">
        <v>592</v>
      </c>
      <c r="B1609" s="748" t="s">
        <v>593</v>
      </c>
      <c r="C1609" s="749" t="s">
        <v>625</v>
      </c>
      <c r="D1609" s="750" t="s">
        <v>626</v>
      </c>
      <c r="E1609" s="751">
        <v>50113016</v>
      </c>
      <c r="F1609" s="750" t="s">
        <v>2203</v>
      </c>
      <c r="G1609" s="749" t="s">
        <v>629</v>
      </c>
      <c r="H1609" s="749">
        <v>28386</v>
      </c>
      <c r="I1609" s="749">
        <v>28386</v>
      </c>
      <c r="J1609" s="749" t="s">
        <v>2304</v>
      </c>
      <c r="K1609" s="749" t="s">
        <v>2305</v>
      </c>
      <c r="L1609" s="752">
        <v>72066.620000000083</v>
      </c>
      <c r="M1609" s="752">
        <v>63</v>
      </c>
      <c r="N1609" s="753">
        <v>4540197.0600000052</v>
      </c>
    </row>
    <row r="1610" spans="1:14" ht="14.45" customHeight="1" x14ac:dyDescent="0.2">
      <c r="A1610" s="747" t="s">
        <v>592</v>
      </c>
      <c r="B1610" s="748" t="s">
        <v>593</v>
      </c>
      <c r="C1610" s="749" t="s">
        <v>625</v>
      </c>
      <c r="D1610" s="750" t="s">
        <v>626</v>
      </c>
      <c r="E1610" s="751">
        <v>50113016</v>
      </c>
      <c r="F1610" s="750" t="s">
        <v>2203</v>
      </c>
      <c r="G1610" s="749" t="s">
        <v>629</v>
      </c>
      <c r="H1610" s="749">
        <v>128028</v>
      </c>
      <c r="I1610" s="749">
        <v>28028</v>
      </c>
      <c r="J1610" s="749" t="s">
        <v>2304</v>
      </c>
      <c r="K1610" s="749" t="s">
        <v>2306</v>
      </c>
      <c r="L1610" s="752">
        <v>24022.210000000057</v>
      </c>
      <c r="M1610" s="752">
        <v>401</v>
      </c>
      <c r="N1610" s="753">
        <v>9632906.2100000232</v>
      </c>
    </row>
    <row r="1611" spans="1:14" ht="14.45" customHeight="1" x14ac:dyDescent="0.2">
      <c r="A1611" s="747" t="s">
        <v>592</v>
      </c>
      <c r="B1611" s="748" t="s">
        <v>593</v>
      </c>
      <c r="C1611" s="749" t="s">
        <v>625</v>
      </c>
      <c r="D1611" s="750" t="s">
        <v>626</v>
      </c>
      <c r="E1611" s="751">
        <v>50113016</v>
      </c>
      <c r="F1611" s="750" t="s">
        <v>2203</v>
      </c>
      <c r="G1611" s="749" t="s">
        <v>629</v>
      </c>
      <c r="H1611" s="749">
        <v>168084</v>
      </c>
      <c r="I1611" s="749">
        <v>168084</v>
      </c>
      <c r="J1611" s="749" t="s">
        <v>2307</v>
      </c>
      <c r="K1611" s="749" t="s">
        <v>2308</v>
      </c>
      <c r="L1611" s="752">
        <v>8870.5156514579394</v>
      </c>
      <c r="M1611" s="752">
        <v>427.00000000000011</v>
      </c>
      <c r="N1611" s="753">
        <v>3787710.1831725412</v>
      </c>
    </row>
    <row r="1612" spans="1:14" ht="14.45" customHeight="1" x14ac:dyDescent="0.2">
      <c r="A1612" s="747" t="s">
        <v>592</v>
      </c>
      <c r="B1612" s="748" t="s">
        <v>593</v>
      </c>
      <c r="C1612" s="749" t="s">
        <v>625</v>
      </c>
      <c r="D1612" s="750" t="s">
        <v>626</v>
      </c>
      <c r="E1612" s="751">
        <v>50113016</v>
      </c>
      <c r="F1612" s="750" t="s">
        <v>2203</v>
      </c>
      <c r="G1612" s="749" t="s">
        <v>629</v>
      </c>
      <c r="H1612" s="749">
        <v>125555</v>
      </c>
      <c r="I1612" s="749">
        <v>25555</v>
      </c>
      <c r="J1612" s="749" t="s">
        <v>2309</v>
      </c>
      <c r="K1612" s="749" t="s">
        <v>2310</v>
      </c>
      <c r="L1612" s="752">
        <v>13107.265658200646</v>
      </c>
      <c r="M1612" s="752">
        <v>1476.5593307999995</v>
      </c>
      <c r="N1612" s="753">
        <v>19353655.40889056</v>
      </c>
    </row>
    <row r="1613" spans="1:14" ht="14.45" customHeight="1" x14ac:dyDescent="0.2">
      <c r="A1613" s="747" t="s">
        <v>592</v>
      </c>
      <c r="B1613" s="748" t="s">
        <v>593</v>
      </c>
      <c r="C1613" s="749" t="s">
        <v>625</v>
      </c>
      <c r="D1613" s="750" t="s">
        <v>626</v>
      </c>
      <c r="E1613" s="751">
        <v>50113016</v>
      </c>
      <c r="F1613" s="750" t="s">
        <v>2203</v>
      </c>
      <c r="G1613" s="749" t="s">
        <v>655</v>
      </c>
      <c r="H1613" s="749">
        <v>185368</v>
      </c>
      <c r="I1613" s="749">
        <v>185368</v>
      </c>
      <c r="J1613" s="749" t="s">
        <v>2311</v>
      </c>
      <c r="K1613" s="749" t="s">
        <v>2312</v>
      </c>
      <c r="L1613" s="752">
        <v>39315.233013758523</v>
      </c>
      <c r="M1613" s="752">
        <v>574</v>
      </c>
      <c r="N1613" s="753">
        <v>22566943.749897391</v>
      </c>
    </row>
    <row r="1614" spans="1:14" ht="14.45" customHeight="1" x14ac:dyDescent="0.2">
      <c r="A1614" s="747" t="s">
        <v>592</v>
      </c>
      <c r="B1614" s="748" t="s">
        <v>593</v>
      </c>
      <c r="C1614" s="749" t="s">
        <v>625</v>
      </c>
      <c r="D1614" s="750" t="s">
        <v>626</v>
      </c>
      <c r="E1614" s="751">
        <v>50113016</v>
      </c>
      <c r="F1614" s="750" t="s">
        <v>2203</v>
      </c>
      <c r="G1614" s="749" t="s">
        <v>655</v>
      </c>
      <c r="H1614" s="749">
        <v>193517</v>
      </c>
      <c r="I1614" s="749">
        <v>193517</v>
      </c>
      <c r="J1614" s="749" t="s">
        <v>2313</v>
      </c>
      <c r="K1614" s="749" t="s">
        <v>2314</v>
      </c>
      <c r="L1614" s="752">
        <v>19652.86</v>
      </c>
      <c r="M1614" s="752">
        <v>20</v>
      </c>
      <c r="N1614" s="753">
        <v>393057.2</v>
      </c>
    </row>
    <row r="1615" spans="1:14" ht="14.45" customHeight="1" x14ac:dyDescent="0.2">
      <c r="A1615" s="747" t="s">
        <v>592</v>
      </c>
      <c r="B1615" s="748" t="s">
        <v>593</v>
      </c>
      <c r="C1615" s="749" t="s">
        <v>625</v>
      </c>
      <c r="D1615" s="750" t="s">
        <v>626</v>
      </c>
      <c r="E1615" s="751">
        <v>50113016</v>
      </c>
      <c r="F1615" s="750" t="s">
        <v>2203</v>
      </c>
      <c r="G1615" s="749" t="s">
        <v>629</v>
      </c>
      <c r="H1615" s="749">
        <v>500442</v>
      </c>
      <c r="I1615" s="749">
        <v>168043</v>
      </c>
      <c r="J1615" s="749" t="s">
        <v>2315</v>
      </c>
      <c r="K1615" s="749" t="s">
        <v>2316</v>
      </c>
      <c r="L1615" s="752">
        <v>89502.654583333351</v>
      </c>
      <c r="M1615" s="752">
        <v>11.999999999999998</v>
      </c>
      <c r="N1615" s="753">
        <v>1074031.855</v>
      </c>
    </row>
    <row r="1616" spans="1:14" ht="14.45" customHeight="1" x14ac:dyDescent="0.2">
      <c r="A1616" s="747" t="s">
        <v>592</v>
      </c>
      <c r="B1616" s="748" t="s">
        <v>593</v>
      </c>
      <c r="C1616" s="749" t="s">
        <v>625</v>
      </c>
      <c r="D1616" s="750" t="s">
        <v>626</v>
      </c>
      <c r="E1616" s="751">
        <v>50113016</v>
      </c>
      <c r="F1616" s="750" t="s">
        <v>2203</v>
      </c>
      <c r="G1616" s="749" t="s">
        <v>655</v>
      </c>
      <c r="H1616" s="749">
        <v>194633</v>
      </c>
      <c r="I1616" s="749">
        <v>194633</v>
      </c>
      <c r="J1616" s="749" t="s">
        <v>2317</v>
      </c>
      <c r="K1616" s="749" t="s">
        <v>2318</v>
      </c>
      <c r="L1616" s="752">
        <v>42449.000003145899</v>
      </c>
      <c r="M1616" s="752">
        <v>88.000000000000014</v>
      </c>
      <c r="N1616" s="753">
        <v>3735512.0002768398</v>
      </c>
    </row>
    <row r="1617" spans="1:14" ht="14.45" customHeight="1" x14ac:dyDescent="0.2">
      <c r="A1617" s="747" t="s">
        <v>592</v>
      </c>
      <c r="B1617" s="748" t="s">
        <v>593</v>
      </c>
      <c r="C1617" s="749" t="s">
        <v>625</v>
      </c>
      <c r="D1617" s="750" t="s">
        <v>626</v>
      </c>
      <c r="E1617" s="751">
        <v>50113016</v>
      </c>
      <c r="F1617" s="750" t="s">
        <v>2203</v>
      </c>
      <c r="G1617" s="749" t="s">
        <v>655</v>
      </c>
      <c r="H1617" s="749">
        <v>194634</v>
      </c>
      <c r="I1617" s="749">
        <v>194634</v>
      </c>
      <c r="J1617" s="749" t="s">
        <v>2319</v>
      </c>
      <c r="K1617" s="749" t="s">
        <v>2320</v>
      </c>
      <c r="L1617" s="752">
        <v>67918.399991854589</v>
      </c>
      <c r="M1617" s="752">
        <v>30</v>
      </c>
      <c r="N1617" s="753">
        <v>2037551.9997556377</v>
      </c>
    </row>
    <row r="1618" spans="1:14" ht="14.45" customHeight="1" x14ac:dyDescent="0.2">
      <c r="A1618" s="747" t="s">
        <v>592</v>
      </c>
      <c r="B1618" s="748" t="s">
        <v>593</v>
      </c>
      <c r="C1618" s="749" t="s">
        <v>625</v>
      </c>
      <c r="D1618" s="750" t="s">
        <v>626</v>
      </c>
      <c r="E1618" s="751">
        <v>50113016</v>
      </c>
      <c r="F1618" s="750" t="s">
        <v>2203</v>
      </c>
      <c r="G1618" s="749" t="s">
        <v>629</v>
      </c>
      <c r="H1618" s="749">
        <v>209484</v>
      </c>
      <c r="I1618" s="749">
        <v>209484</v>
      </c>
      <c r="J1618" s="749" t="s">
        <v>2321</v>
      </c>
      <c r="K1618" s="749" t="s">
        <v>2322</v>
      </c>
      <c r="L1618" s="752">
        <v>43130</v>
      </c>
      <c r="M1618" s="752">
        <v>2</v>
      </c>
      <c r="N1618" s="753">
        <v>86260</v>
      </c>
    </row>
    <row r="1619" spans="1:14" ht="14.45" customHeight="1" x14ac:dyDescent="0.2">
      <c r="A1619" s="747" t="s">
        <v>592</v>
      </c>
      <c r="B1619" s="748" t="s">
        <v>593</v>
      </c>
      <c r="C1619" s="749" t="s">
        <v>625</v>
      </c>
      <c r="D1619" s="750" t="s">
        <v>626</v>
      </c>
      <c r="E1619" s="751">
        <v>50113016</v>
      </c>
      <c r="F1619" s="750" t="s">
        <v>2203</v>
      </c>
      <c r="G1619" s="749" t="s">
        <v>629</v>
      </c>
      <c r="H1619" s="749">
        <v>210911</v>
      </c>
      <c r="I1619" s="749">
        <v>210911</v>
      </c>
      <c r="J1619" s="749" t="s">
        <v>2323</v>
      </c>
      <c r="K1619" s="749" t="s">
        <v>2324</v>
      </c>
      <c r="L1619" s="752">
        <v>19816.576810000643</v>
      </c>
      <c r="M1619" s="752">
        <v>98.666999999999973</v>
      </c>
      <c r="N1619" s="753">
        <v>1955242.184112333</v>
      </c>
    </row>
    <row r="1620" spans="1:14" ht="14.45" customHeight="1" x14ac:dyDescent="0.2">
      <c r="A1620" s="747" t="s">
        <v>592</v>
      </c>
      <c r="B1620" s="748" t="s">
        <v>593</v>
      </c>
      <c r="C1620" s="749" t="s">
        <v>625</v>
      </c>
      <c r="D1620" s="750" t="s">
        <v>626</v>
      </c>
      <c r="E1620" s="751">
        <v>50113016</v>
      </c>
      <c r="F1620" s="750" t="s">
        <v>2203</v>
      </c>
      <c r="G1620" s="749" t="s">
        <v>629</v>
      </c>
      <c r="H1620" s="749">
        <v>210494</v>
      </c>
      <c r="I1620" s="749">
        <v>210494</v>
      </c>
      <c r="J1620" s="749" t="s">
        <v>2325</v>
      </c>
      <c r="K1620" s="749" t="s">
        <v>594</v>
      </c>
      <c r="L1620" s="752">
        <v>30561.300000000021</v>
      </c>
      <c r="M1620" s="752">
        <v>58</v>
      </c>
      <c r="N1620" s="753">
        <v>1772555.4000000013</v>
      </c>
    </row>
    <row r="1621" spans="1:14" ht="14.45" customHeight="1" x14ac:dyDescent="0.2">
      <c r="A1621" s="747" t="s">
        <v>592</v>
      </c>
      <c r="B1621" s="748" t="s">
        <v>593</v>
      </c>
      <c r="C1621" s="749" t="s">
        <v>625</v>
      </c>
      <c r="D1621" s="750" t="s">
        <v>626</v>
      </c>
      <c r="E1621" s="751">
        <v>50113016</v>
      </c>
      <c r="F1621" s="750" t="s">
        <v>2203</v>
      </c>
      <c r="G1621" s="749" t="s">
        <v>629</v>
      </c>
      <c r="H1621" s="749">
        <v>210493</v>
      </c>
      <c r="I1621" s="749">
        <v>210493</v>
      </c>
      <c r="J1621" s="749" t="s">
        <v>2326</v>
      </c>
      <c r="K1621" s="749" t="s">
        <v>594</v>
      </c>
      <c r="L1621" s="752">
        <v>29987.430000000004</v>
      </c>
      <c r="M1621" s="752">
        <v>19</v>
      </c>
      <c r="N1621" s="753">
        <v>569761.17000000004</v>
      </c>
    </row>
    <row r="1622" spans="1:14" ht="14.45" customHeight="1" x14ac:dyDescent="0.2">
      <c r="A1622" s="747" t="s">
        <v>592</v>
      </c>
      <c r="B1622" s="748" t="s">
        <v>593</v>
      </c>
      <c r="C1622" s="749" t="s">
        <v>625</v>
      </c>
      <c r="D1622" s="750" t="s">
        <v>626</v>
      </c>
      <c r="E1622" s="751">
        <v>50113016</v>
      </c>
      <c r="F1622" s="750" t="s">
        <v>2203</v>
      </c>
      <c r="G1622" s="749" t="s">
        <v>629</v>
      </c>
      <c r="H1622" s="749">
        <v>209320</v>
      </c>
      <c r="I1622" s="749">
        <v>209320</v>
      </c>
      <c r="J1622" s="749" t="s">
        <v>2327</v>
      </c>
      <c r="K1622" s="749" t="s">
        <v>2328</v>
      </c>
      <c r="L1622" s="752">
        <v>12413.619999999997</v>
      </c>
      <c r="M1622" s="752">
        <v>63</v>
      </c>
      <c r="N1622" s="753">
        <v>782058.05999999982</v>
      </c>
    </row>
    <row r="1623" spans="1:14" ht="14.45" customHeight="1" x14ac:dyDescent="0.2">
      <c r="A1623" s="747" t="s">
        <v>592</v>
      </c>
      <c r="B1623" s="748" t="s">
        <v>593</v>
      </c>
      <c r="C1623" s="749" t="s">
        <v>625</v>
      </c>
      <c r="D1623" s="750" t="s">
        <v>626</v>
      </c>
      <c r="E1623" s="751">
        <v>50113016</v>
      </c>
      <c r="F1623" s="750" t="s">
        <v>2203</v>
      </c>
      <c r="G1623" s="749" t="s">
        <v>629</v>
      </c>
      <c r="H1623" s="749">
        <v>209323</v>
      </c>
      <c r="I1623" s="749">
        <v>209323</v>
      </c>
      <c r="J1623" s="749" t="s">
        <v>2329</v>
      </c>
      <c r="K1623" s="749" t="s">
        <v>2330</v>
      </c>
      <c r="L1623" s="752">
        <v>16606.290000000015</v>
      </c>
      <c r="M1623" s="752">
        <v>110</v>
      </c>
      <c r="N1623" s="753">
        <v>1826691.9000000018</v>
      </c>
    </row>
    <row r="1624" spans="1:14" ht="14.45" customHeight="1" x14ac:dyDescent="0.2">
      <c r="A1624" s="747" t="s">
        <v>592</v>
      </c>
      <c r="B1624" s="748" t="s">
        <v>593</v>
      </c>
      <c r="C1624" s="749" t="s">
        <v>625</v>
      </c>
      <c r="D1624" s="750" t="s">
        <v>626</v>
      </c>
      <c r="E1624" s="751">
        <v>50113016</v>
      </c>
      <c r="F1624" s="750" t="s">
        <v>2203</v>
      </c>
      <c r="G1624" s="749" t="s">
        <v>629</v>
      </c>
      <c r="H1624" s="749">
        <v>210256</v>
      </c>
      <c r="I1624" s="749">
        <v>210256</v>
      </c>
      <c r="J1624" s="749" t="s">
        <v>2331</v>
      </c>
      <c r="K1624" s="749" t="s">
        <v>2332</v>
      </c>
      <c r="L1624" s="752">
        <v>114597.99000000012</v>
      </c>
      <c r="M1624" s="752">
        <v>61</v>
      </c>
      <c r="N1624" s="753">
        <v>6990477.3900000071</v>
      </c>
    </row>
    <row r="1625" spans="1:14" ht="14.45" customHeight="1" x14ac:dyDescent="0.2">
      <c r="A1625" s="747" t="s">
        <v>592</v>
      </c>
      <c r="B1625" s="748" t="s">
        <v>593</v>
      </c>
      <c r="C1625" s="749" t="s">
        <v>625</v>
      </c>
      <c r="D1625" s="750" t="s">
        <v>626</v>
      </c>
      <c r="E1625" s="751">
        <v>50113016</v>
      </c>
      <c r="F1625" s="750" t="s">
        <v>2203</v>
      </c>
      <c r="G1625" s="749" t="s">
        <v>629</v>
      </c>
      <c r="H1625" s="749">
        <v>210077</v>
      </c>
      <c r="I1625" s="749">
        <v>210077</v>
      </c>
      <c r="J1625" s="749" t="s">
        <v>2261</v>
      </c>
      <c r="K1625" s="749" t="s">
        <v>2262</v>
      </c>
      <c r="L1625" s="752">
        <v>3300</v>
      </c>
      <c r="M1625" s="752">
        <v>19</v>
      </c>
      <c r="N1625" s="753">
        <v>62700</v>
      </c>
    </row>
    <row r="1626" spans="1:14" ht="14.45" customHeight="1" x14ac:dyDescent="0.2">
      <c r="A1626" s="747" t="s">
        <v>592</v>
      </c>
      <c r="B1626" s="748" t="s">
        <v>593</v>
      </c>
      <c r="C1626" s="749" t="s">
        <v>625</v>
      </c>
      <c r="D1626" s="750" t="s">
        <v>626</v>
      </c>
      <c r="E1626" s="751">
        <v>50113016</v>
      </c>
      <c r="F1626" s="750" t="s">
        <v>2203</v>
      </c>
      <c r="G1626" s="749" t="s">
        <v>629</v>
      </c>
      <c r="H1626" s="749">
        <v>127193</v>
      </c>
      <c r="I1626" s="749">
        <v>27193</v>
      </c>
      <c r="J1626" s="749" t="s">
        <v>2333</v>
      </c>
      <c r="K1626" s="749" t="s">
        <v>2334</v>
      </c>
      <c r="L1626" s="752">
        <v>78826.979996137787</v>
      </c>
      <c r="M1626" s="752">
        <v>89</v>
      </c>
      <c r="N1626" s="753">
        <v>7015601.2196562635</v>
      </c>
    </row>
    <row r="1627" spans="1:14" ht="14.45" customHeight="1" x14ac:dyDescent="0.2">
      <c r="A1627" s="747" t="s">
        <v>592</v>
      </c>
      <c r="B1627" s="748" t="s">
        <v>593</v>
      </c>
      <c r="C1627" s="749" t="s">
        <v>625</v>
      </c>
      <c r="D1627" s="750" t="s">
        <v>626</v>
      </c>
      <c r="E1627" s="751">
        <v>50113016</v>
      </c>
      <c r="F1627" s="750" t="s">
        <v>2203</v>
      </c>
      <c r="G1627" s="749" t="s">
        <v>655</v>
      </c>
      <c r="H1627" s="749">
        <v>238289</v>
      </c>
      <c r="I1627" s="749">
        <v>238289</v>
      </c>
      <c r="J1627" s="749" t="s">
        <v>2335</v>
      </c>
      <c r="K1627" s="749" t="s">
        <v>2336</v>
      </c>
      <c r="L1627" s="752">
        <v>4666.2206123156921</v>
      </c>
      <c r="M1627" s="752">
        <v>28.824999900000009</v>
      </c>
      <c r="N1627" s="753">
        <v>134503.80868337781</v>
      </c>
    </row>
    <row r="1628" spans="1:14" ht="14.45" customHeight="1" x14ac:dyDescent="0.2">
      <c r="A1628" s="747" t="s">
        <v>592</v>
      </c>
      <c r="B1628" s="748" t="s">
        <v>593</v>
      </c>
      <c r="C1628" s="749" t="s">
        <v>625</v>
      </c>
      <c r="D1628" s="750" t="s">
        <v>626</v>
      </c>
      <c r="E1628" s="751">
        <v>50113016</v>
      </c>
      <c r="F1628" s="750" t="s">
        <v>2203</v>
      </c>
      <c r="G1628" s="749" t="s">
        <v>629</v>
      </c>
      <c r="H1628" s="749">
        <v>223046</v>
      </c>
      <c r="I1628" s="749">
        <v>223046</v>
      </c>
      <c r="J1628" s="749" t="s">
        <v>2337</v>
      </c>
      <c r="K1628" s="749" t="s">
        <v>2338</v>
      </c>
      <c r="L1628" s="752">
        <v>52608.350640108154</v>
      </c>
      <c r="M1628" s="752">
        <v>106.69600000000003</v>
      </c>
      <c r="N1628" s="753">
        <v>5613100.5798969809</v>
      </c>
    </row>
    <row r="1629" spans="1:14" ht="14.45" customHeight="1" x14ac:dyDescent="0.2">
      <c r="A1629" s="747" t="s">
        <v>592</v>
      </c>
      <c r="B1629" s="748" t="s">
        <v>593</v>
      </c>
      <c r="C1629" s="749" t="s">
        <v>625</v>
      </c>
      <c r="D1629" s="750" t="s">
        <v>626</v>
      </c>
      <c r="E1629" s="751">
        <v>50113016</v>
      </c>
      <c r="F1629" s="750" t="s">
        <v>2203</v>
      </c>
      <c r="G1629" s="749" t="s">
        <v>629</v>
      </c>
      <c r="H1629" s="749">
        <v>210772</v>
      </c>
      <c r="I1629" s="749">
        <v>210772</v>
      </c>
      <c r="J1629" s="749" t="s">
        <v>2339</v>
      </c>
      <c r="K1629" s="749" t="s">
        <v>915</v>
      </c>
      <c r="L1629" s="752">
        <v>8771.566871584364</v>
      </c>
      <c r="M1629" s="752">
        <v>665.82599999999968</v>
      </c>
      <c r="N1629" s="753">
        <v>5840337.2838395275</v>
      </c>
    </row>
    <row r="1630" spans="1:14" ht="14.45" customHeight="1" x14ac:dyDescent="0.2">
      <c r="A1630" s="747" t="s">
        <v>592</v>
      </c>
      <c r="B1630" s="748" t="s">
        <v>593</v>
      </c>
      <c r="C1630" s="749" t="s">
        <v>625</v>
      </c>
      <c r="D1630" s="750" t="s">
        <v>626</v>
      </c>
      <c r="E1630" s="751">
        <v>50113016</v>
      </c>
      <c r="F1630" s="750" t="s">
        <v>2203</v>
      </c>
      <c r="G1630" s="749" t="s">
        <v>629</v>
      </c>
      <c r="H1630" s="749">
        <v>210773</v>
      </c>
      <c r="I1630" s="749">
        <v>210773</v>
      </c>
      <c r="J1630" s="749" t="s">
        <v>2339</v>
      </c>
      <c r="K1630" s="749" t="s">
        <v>2340</v>
      </c>
      <c r="L1630" s="752">
        <v>21920.146778326791</v>
      </c>
      <c r="M1630" s="752">
        <v>1075.8431422999997</v>
      </c>
      <c r="N1630" s="753">
        <v>23582639.589672308</v>
      </c>
    </row>
    <row r="1631" spans="1:14" ht="14.45" customHeight="1" x14ac:dyDescent="0.2">
      <c r="A1631" s="747" t="s">
        <v>592</v>
      </c>
      <c r="B1631" s="748" t="s">
        <v>593</v>
      </c>
      <c r="C1631" s="749" t="s">
        <v>625</v>
      </c>
      <c r="D1631" s="750" t="s">
        <v>626</v>
      </c>
      <c r="E1631" s="751">
        <v>50113016</v>
      </c>
      <c r="F1631" s="750" t="s">
        <v>2203</v>
      </c>
      <c r="G1631" s="749" t="s">
        <v>629</v>
      </c>
      <c r="H1631" s="749">
        <v>209462</v>
      </c>
      <c r="I1631" s="749">
        <v>209462</v>
      </c>
      <c r="J1631" s="749" t="s">
        <v>2341</v>
      </c>
      <c r="K1631" s="749" t="s">
        <v>2342</v>
      </c>
      <c r="L1631" s="752">
        <v>619.63000000000011</v>
      </c>
      <c r="M1631" s="752">
        <v>9.552999999999999</v>
      </c>
      <c r="N1631" s="753">
        <v>5919.32539</v>
      </c>
    </row>
    <row r="1632" spans="1:14" ht="14.45" customHeight="1" x14ac:dyDescent="0.2">
      <c r="A1632" s="747" t="s">
        <v>592</v>
      </c>
      <c r="B1632" s="748" t="s">
        <v>593</v>
      </c>
      <c r="C1632" s="749" t="s">
        <v>625</v>
      </c>
      <c r="D1632" s="750" t="s">
        <v>626</v>
      </c>
      <c r="E1632" s="751">
        <v>50113016</v>
      </c>
      <c r="F1632" s="750" t="s">
        <v>2203</v>
      </c>
      <c r="G1632" s="749" t="s">
        <v>629</v>
      </c>
      <c r="H1632" s="749">
        <v>193870</v>
      </c>
      <c r="I1632" s="749">
        <v>193870</v>
      </c>
      <c r="J1632" s="749" t="s">
        <v>2343</v>
      </c>
      <c r="K1632" s="749" t="s">
        <v>2344</v>
      </c>
      <c r="L1632" s="752">
        <v>75996.787441147826</v>
      </c>
      <c r="M1632" s="752">
        <v>352</v>
      </c>
      <c r="N1632" s="753">
        <v>26750869.179284036</v>
      </c>
    </row>
    <row r="1633" spans="1:14" ht="14.45" customHeight="1" x14ac:dyDescent="0.2">
      <c r="A1633" s="747" t="s">
        <v>592</v>
      </c>
      <c r="B1633" s="748" t="s">
        <v>593</v>
      </c>
      <c r="C1633" s="749" t="s">
        <v>625</v>
      </c>
      <c r="D1633" s="750" t="s">
        <v>626</v>
      </c>
      <c r="E1633" s="751">
        <v>50113016</v>
      </c>
      <c r="F1633" s="750" t="s">
        <v>2203</v>
      </c>
      <c r="G1633" s="749" t="s">
        <v>629</v>
      </c>
      <c r="H1633" s="749">
        <v>501226</v>
      </c>
      <c r="I1633" s="749">
        <v>194334</v>
      </c>
      <c r="J1633" s="749" t="s">
        <v>2345</v>
      </c>
      <c r="K1633" s="749" t="s">
        <v>594</v>
      </c>
      <c r="L1633" s="752">
        <v>53185.541956236622</v>
      </c>
      <c r="M1633" s="752">
        <v>51</v>
      </c>
      <c r="N1633" s="753">
        <v>2712462.6397680677</v>
      </c>
    </row>
    <row r="1634" spans="1:14" ht="14.45" customHeight="1" x14ac:dyDescent="0.2">
      <c r="A1634" s="747" t="s">
        <v>592</v>
      </c>
      <c r="B1634" s="748" t="s">
        <v>593</v>
      </c>
      <c r="C1634" s="749" t="s">
        <v>625</v>
      </c>
      <c r="D1634" s="750" t="s">
        <v>626</v>
      </c>
      <c r="E1634" s="751">
        <v>50113016</v>
      </c>
      <c r="F1634" s="750" t="s">
        <v>2203</v>
      </c>
      <c r="G1634" s="749" t="s">
        <v>629</v>
      </c>
      <c r="H1634" s="749">
        <v>127190</v>
      </c>
      <c r="I1634" s="749">
        <v>27190</v>
      </c>
      <c r="J1634" s="749" t="s">
        <v>2346</v>
      </c>
      <c r="K1634" s="749" t="s">
        <v>2347</v>
      </c>
      <c r="L1634" s="752">
        <v>28544.969999999983</v>
      </c>
      <c r="M1634" s="752">
        <v>31</v>
      </c>
      <c r="N1634" s="753">
        <v>884894.06999999948</v>
      </c>
    </row>
    <row r="1635" spans="1:14" ht="14.45" customHeight="1" x14ac:dyDescent="0.2">
      <c r="A1635" s="747" t="s">
        <v>592</v>
      </c>
      <c r="B1635" s="748" t="s">
        <v>593</v>
      </c>
      <c r="C1635" s="749" t="s">
        <v>625</v>
      </c>
      <c r="D1635" s="750" t="s">
        <v>626</v>
      </c>
      <c r="E1635" s="751">
        <v>50113016</v>
      </c>
      <c r="F1635" s="750" t="s">
        <v>2203</v>
      </c>
      <c r="G1635" s="749" t="s">
        <v>629</v>
      </c>
      <c r="H1635" s="749">
        <v>127191</v>
      </c>
      <c r="I1635" s="749">
        <v>27191</v>
      </c>
      <c r="J1635" s="749" t="s">
        <v>2348</v>
      </c>
      <c r="K1635" s="749" t="s">
        <v>2349</v>
      </c>
      <c r="L1635" s="752">
        <v>57847.600000000028</v>
      </c>
      <c r="M1635" s="752">
        <v>32</v>
      </c>
      <c r="N1635" s="753">
        <v>1851123.2000000009</v>
      </c>
    </row>
    <row r="1636" spans="1:14" ht="14.45" customHeight="1" x14ac:dyDescent="0.2">
      <c r="A1636" s="747" t="s">
        <v>592</v>
      </c>
      <c r="B1636" s="748" t="s">
        <v>593</v>
      </c>
      <c r="C1636" s="749" t="s">
        <v>625</v>
      </c>
      <c r="D1636" s="750" t="s">
        <v>626</v>
      </c>
      <c r="E1636" s="751">
        <v>50113016</v>
      </c>
      <c r="F1636" s="750" t="s">
        <v>2203</v>
      </c>
      <c r="G1636" s="749" t="s">
        <v>629</v>
      </c>
      <c r="H1636" s="749">
        <v>127192</v>
      </c>
      <c r="I1636" s="749">
        <v>27192</v>
      </c>
      <c r="J1636" s="749" t="s">
        <v>2350</v>
      </c>
      <c r="K1636" s="749" t="s">
        <v>2351</v>
      </c>
      <c r="L1636" s="752">
        <v>111446.52999999991</v>
      </c>
      <c r="M1636" s="752">
        <v>175</v>
      </c>
      <c r="N1636" s="753">
        <v>19503142.749999985</v>
      </c>
    </row>
    <row r="1637" spans="1:14" ht="14.45" customHeight="1" x14ac:dyDescent="0.2">
      <c r="A1637" s="747" t="s">
        <v>592</v>
      </c>
      <c r="B1637" s="748" t="s">
        <v>593</v>
      </c>
      <c r="C1637" s="749" t="s">
        <v>625</v>
      </c>
      <c r="D1637" s="750" t="s">
        <v>626</v>
      </c>
      <c r="E1637" s="751">
        <v>50113016</v>
      </c>
      <c r="F1637" s="750" t="s">
        <v>2203</v>
      </c>
      <c r="G1637" s="749" t="s">
        <v>655</v>
      </c>
      <c r="H1637" s="749">
        <v>194326</v>
      </c>
      <c r="I1637" s="749">
        <v>194326</v>
      </c>
      <c r="J1637" s="749" t="s">
        <v>2263</v>
      </c>
      <c r="K1637" s="749" t="s">
        <v>2264</v>
      </c>
      <c r="L1637" s="752">
        <v>120001.37931034483</v>
      </c>
      <c r="M1637" s="752">
        <v>29</v>
      </c>
      <c r="N1637" s="753">
        <v>3480040</v>
      </c>
    </row>
    <row r="1638" spans="1:14" ht="14.45" customHeight="1" x14ac:dyDescent="0.2">
      <c r="A1638" s="747" t="s">
        <v>592</v>
      </c>
      <c r="B1638" s="748" t="s">
        <v>593</v>
      </c>
      <c r="C1638" s="749" t="s">
        <v>625</v>
      </c>
      <c r="D1638" s="750" t="s">
        <v>626</v>
      </c>
      <c r="E1638" s="751">
        <v>50113016</v>
      </c>
      <c r="F1638" s="750" t="s">
        <v>2203</v>
      </c>
      <c r="G1638" s="749" t="s">
        <v>629</v>
      </c>
      <c r="H1638" s="749">
        <v>129240</v>
      </c>
      <c r="I1638" s="749">
        <v>29240</v>
      </c>
      <c r="J1638" s="749" t="s">
        <v>2352</v>
      </c>
      <c r="K1638" s="749" t="s">
        <v>2353</v>
      </c>
      <c r="L1638" s="752">
        <v>20957.23</v>
      </c>
      <c r="M1638" s="752">
        <v>4</v>
      </c>
      <c r="N1638" s="753">
        <v>83828.92</v>
      </c>
    </row>
    <row r="1639" spans="1:14" ht="14.45" customHeight="1" x14ac:dyDescent="0.2">
      <c r="A1639" s="747" t="s">
        <v>592</v>
      </c>
      <c r="B1639" s="748" t="s">
        <v>593</v>
      </c>
      <c r="C1639" s="749" t="s">
        <v>625</v>
      </c>
      <c r="D1639" s="750" t="s">
        <v>626</v>
      </c>
      <c r="E1639" s="751">
        <v>50113016</v>
      </c>
      <c r="F1639" s="750" t="s">
        <v>2203</v>
      </c>
      <c r="G1639" s="749" t="s">
        <v>655</v>
      </c>
      <c r="H1639" s="749">
        <v>168322</v>
      </c>
      <c r="I1639" s="749">
        <v>168322</v>
      </c>
      <c r="J1639" s="749" t="s">
        <v>2354</v>
      </c>
      <c r="K1639" s="749" t="s">
        <v>2355</v>
      </c>
      <c r="L1639" s="752">
        <v>25142.260000000006</v>
      </c>
      <c r="M1639" s="752">
        <v>47</v>
      </c>
      <c r="N1639" s="753">
        <v>1181686.2200000002</v>
      </c>
    </row>
    <row r="1640" spans="1:14" ht="14.45" customHeight="1" x14ac:dyDescent="0.2">
      <c r="A1640" s="747" t="s">
        <v>592</v>
      </c>
      <c r="B1640" s="748" t="s">
        <v>593</v>
      </c>
      <c r="C1640" s="749" t="s">
        <v>625</v>
      </c>
      <c r="D1640" s="750" t="s">
        <v>626</v>
      </c>
      <c r="E1640" s="751">
        <v>50113016</v>
      </c>
      <c r="F1640" s="750" t="s">
        <v>2203</v>
      </c>
      <c r="G1640" s="749" t="s">
        <v>655</v>
      </c>
      <c r="H1640" s="749">
        <v>129248</v>
      </c>
      <c r="I1640" s="749">
        <v>29248</v>
      </c>
      <c r="J1640" s="749" t="s">
        <v>2356</v>
      </c>
      <c r="K1640" s="749" t="s">
        <v>2357</v>
      </c>
      <c r="L1640" s="752">
        <v>9150.3280085484766</v>
      </c>
      <c r="M1640" s="752">
        <v>677.99999999999989</v>
      </c>
      <c r="N1640" s="753">
        <v>6203922.3897958659</v>
      </c>
    </row>
    <row r="1641" spans="1:14" ht="14.45" customHeight="1" x14ac:dyDescent="0.2">
      <c r="A1641" s="747" t="s">
        <v>592</v>
      </c>
      <c r="B1641" s="748" t="s">
        <v>593</v>
      </c>
      <c r="C1641" s="749" t="s">
        <v>625</v>
      </c>
      <c r="D1641" s="750" t="s">
        <v>626</v>
      </c>
      <c r="E1641" s="751">
        <v>50113016</v>
      </c>
      <c r="F1641" s="750" t="s">
        <v>2203</v>
      </c>
      <c r="G1641" s="749" t="s">
        <v>655</v>
      </c>
      <c r="H1641" s="749">
        <v>850255</v>
      </c>
      <c r="I1641" s="749">
        <v>167725</v>
      </c>
      <c r="J1641" s="749" t="s">
        <v>2358</v>
      </c>
      <c r="K1641" s="749" t="s">
        <v>2094</v>
      </c>
      <c r="L1641" s="752">
        <v>17499.900000000001</v>
      </c>
      <c r="M1641" s="752">
        <v>15</v>
      </c>
      <c r="N1641" s="753">
        <v>262498.5</v>
      </c>
    </row>
    <row r="1642" spans="1:14" ht="14.45" customHeight="1" x14ac:dyDescent="0.2">
      <c r="A1642" s="747" t="s">
        <v>592</v>
      </c>
      <c r="B1642" s="748" t="s">
        <v>593</v>
      </c>
      <c r="C1642" s="749" t="s">
        <v>625</v>
      </c>
      <c r="D1642" s="750" t="s">
        <v>626</v>
      </c>
      <c r="E1642" s="751">
        <v>50113016</v>
      </c>
      <c r="F1642" s="750" t="s">
        <v>2203</v>
      </c>
      <c r="G1642" s="749" t="s">
        <v>655</v>
      </c>
      <c r="H1642" s="749">
        <v>167728</v>
      </c>
      <c r="I1642" s="749">
        <v>167728</v>
      </c>
      <c r="J1642" s="749" t="s">
        <v>2359</v>
      </c>
      <c r="K1642" s="749" t="s">
        <v>2360</v>
      </c>
      <c r="L1642" s="752">
        <v>65867.981249999997</v>
      </c>
      <c r="M1642" s="752">
        <v>40</v>
      </c>
      <c r="N1642" s="753">
        <v>2634719.25</v>
      </c>
    </row>
    <row r="1643" spans="1:14" ht="14.45" customHeight="1" x14ac:dyDescent="0.2">
      <c r="A1643" s="747" t="s">
        <v>592</v>
      </c>
      <c r="B1643" s="748" t="s">
        <v>593</v>
      </c>
      <c r="C1643" s="749" t="s">
        <v>625</v>
      </c>
      <c r="D1643" s="750" t="s">
        <v>626</v>
      </c>
      <c r="E1643" s="751">
        <v>50113016</v>
      </c>
      <c r="F1643" s="750" t="s">
        <v>2203</v>
      </c>
      <c r="G1643" s="749" t="s">
        <v>655</v>
      </c>
      <c r="H1643" s="749">
        <v>193648</v>
      </c>
      <c r="I1643" s="749">
        <v>193648</v>
      </c>
      <c r="J1643" s="749" t="s">
        <v>2361</v>
      </c>
      <c r="K1643" s="749" t="s">
        <v>2362</v>
      </c>
      <c r="L1643" s="752">
        <v>77953.333333333328</v>
      </c>
      <c r="M1643" s="752">
        <v>18</v>
      </c>
      <c r="N1643" s="753">
        <v>1403160</v>
      </c>
    </row>
    <row r="1644" spans="1:14" ht="14.45" customHeight="1" x14ac:dyDescent="0.2">
      <c r="A1644" s="747" t="s">
        <v>592</v>
      </c>
      <c r="B1644" s="748" t="s">
        <v>593</v>
      </c>
      <c r="C1644" s="749" t="s">
        <v>625</v>
      </c>
      <c r="D1644" s="750" t="s">
        <v>626</v>
      </c>
      <c r="E1644" s="751">
        <v>50113016</v>
      </c>
      <c r="F1644" s="750" t="s">
        <v>2203</v>
      </c>
      <c r="G1644" s="749" t="s">
        <v>629</v>
      </c>
      <c r="H1644" s="749">
        <v>194246</v>
      </c>
      <c r="I1644" s="749">
        <v>194246</v>
      </c>
      <c r="J1644" s="749" t="s">
        <v>2363</v>
      </c>
      <c r="K1644" s="749" t="s">
        <v>2364</v>
      </c>
      <c r="L1644" s="752">
        <v>42862.438119999897</v>
      </c>
      <c r="M1644" s="752">
        <v>250</v>
      </c>
      <c r="N1644" s="753">
        <v>10715609.529999975</v>
      </c>
    </row>
    <row r="1645" spans="1:14" ht="14.45" customHeight="1" x14ac:dyDescent="0.2">
      <c r="A1645" s="747" t="s">
        <v>592</v>
      </c>
      <c r="B1645" s="748" t="s">
        <v>593</v>
      </c>
      <c r="C1645" s="749" t="s">
        <v>625</v>
      </c>
      <c r="D1645" s="750" t="s">
        <v>626</v>
      </c>
      <c r="E1645" s="751">
        <v>50113016</v>
      </c>
      <c r="F1645" s="750" t="s">
        <v>2203</v>
      </c>
      <c r="G1645" s="749" t="s">
        <v>629</v>
      </c>
      <c r="H1645" s="749">
        <v>185101</v>
      </c>
      <c r="I1645" s="749">
        <v>185101</v>
      </c>
      <c r="J1645" s="749" t="s">
        <v>2365</v>
      </c>
      <c r="K1645" s="749" t="s">
        <v>2214</v>
      </c>
      <c r="L1645" s="752">
        <v>72961.336900715876</v>
      </c>
      <c r="M1645" s="752">
        <v>84.796000000000021</v>
      </c>
      <c r="N1645" s="753">
        <v>6186829.5238331044</v>
      </c>
    </row>
    <row r="1646" spans="1:14" ht="14.45" customHeight="1" x14ac:dyDescent="0.2">
      <c r="A1646" s="747" t="s">
        <v>592</v>
      </c>
      <c r="B1646" s="748" t="s">
        <v>593</v>
      </c>
      <c r="C1646" s="749" t="s">
        <v>625</v>
      </c>
      <c r="D1646" s="750" t="s">
        <v>626</v>
      </c>
      <c r="E1646" s="751">
        <v>50113016</v>
      </c>
      <c r="F1646" s="750" t="s">
        <v>2203</v>
      </c>
      <c r="G1646" s="749" t="s">
        <v>629</v>
      </c>
      <c r="H1646" s="749">
        <v>193836</v>
      </c>
      <c r="I1646" s="749">
        <v>193836</v>
      </c>
      <c r="J1646" s="749" t="s">
        <v>2366</v>
      </c>
      <c r="K1646" s="749" t="s">
        <v>2367</v>
      </c>
      <c r="L1646" s="752">
        <v>16376.688357814581</v>
      </c>
      <c r="M1646" s="752">
        <v>110</v>
      </c>
      <c r="N1646" s="753">
        <v>1801435.7193596039</v>
      </c>
    </row>
    <row r="1647" spans="1:14" ht="14.45" customHeight="1" x14ac:dyDescent="0.2">
      <c r="A1647" s="747" t="s">
        <v>592</v>
      </c>
      <c r="B1647" s="748" t="s">
        <v>593</v>
      </c>
      <c r="C1647" s="749" t="s">
        <v>625</v>
      </c>
      <c r="D1647" s="750" t="s">
        <v>626</v>
      </c>
      <c r="E1647" s="751">
        <v>50113016</v>
      </c>
      <c r="F1647" s="750" t="s">
        <v>2203</v>
      </c>
      <c r="G1647" s="749" t="s">
        <v>629</v>
      </c>
      <c r="H1647" s="749">
        <v>193834</v>
      </c>
      <c r="I1647" s="749">
        <v>193834</v>
      </c>
      <c r="J1647" s="749" t="s">
        <v>2366</v>
      </c>
      <c r="K1647" s="749" t="s">
        <v>2368</v>
      </c>
      <c r="L1647" s="752">
        <v>8318.3904980771695</v>
      </c>
      <c r="M1647" s="752">
        <v>47.000000000000014</v>
      </c>
      <c r="N1647" s="753">
        <v>390964.35340962705</v>
      </c>
    </row>
    <row r="1648" spans="1:14" ht="14.45" customHeight="1" x14ac:dyDescent="0.2">
      <c r="A1648" s="747" t="s">
        <v>592</v>
      </c>
      <c r="B1648" s="748" t="s">
        <v>593</v>
      </c>
      <c r="C1648" s="749" t="s">
        <v>625</v>
      </c>
      <c r="D1648" s="750" t="s">
        <v>626</v>
      </c>
      <c r="E1648" s="751">
        <v>50113016</v>
      </c>
      <c r="F1648" s="750" t="s">
        <v>2203</v>
      </c>
      <c r="G1648" s="749" t="s">
        <v>655</v>
      </c>
      <c r="H1648" s="749">
        <v>168973</v>
      </c>
      <c r="I1648" s="749">
        <v>168973</v>
      </c>
      <c r="J1648" s="749" t="s">
        <v>2265</v>
      </c>
      <c r="K1648" s="749" t="s">
        <v>2266</v>
      </c>
      <c r="L1648" s="752">
        <v>15043.118750000001</v>
      </c>
      <c r="M1648" s="752">
        <v>48</v>
      </c>
      <c r="N1648" s="753">
        <v>722069.70000000007</v>
      </c>
    </row>
    <row r="1649" spans="1:14" ht="14.45" customHeight="1" x14ac:dyDescent="0.2">
      <c r="A1649" s="747" t="s">
        <v>592</v>
      </c>
      <c r="B1649" s="748" t="s">
        <v>593</v>
      </c>
      <c r="C1649" s="749" t="s">
        <v>625</v>
      </c>
      <c r="D1649" s="750" t="s">
        <v>626</v>
      </c>
      <c r="E1649" s="751">
        <v>50113016</v>
      </c>
      <c r="F1649" s="750" t="s">
        <v>2203</v>
      </c>
      <c r="G1649" s="749" t="s">
        <v>629</v>
      </c>
      <c r="H1649" s="749">
        <v>219085</v>
      </c>
      <c r="I1649" s="749">
        <v>219085</v>
      </c>
      <c r="J1649" s="749" t="s">
        <v>2369</v>
      </c>
      <c r="K1649" s="749" t="s">
        <v>2370</v>
      </c>
      <c r="L1649" s="752">
        <v>45985.919201521261</v>
      </c>
      <c r="M1649" s="752">
        <v>306</v>
      </c>
      <c r="N1649" s="753">
        <v>14071691.275665505</v>
      </c>
    </row>
    <row r="1650" spans="1:14" ht="14.45" customHeight="1" thickBot="1" x14ac:dyDescent="0.25">
      <c r="A1650" s="754" t="s">
        <v>592</v>
      </c>
      <c r="B1650" s="755" t="s">
        <v>593</v>
      </c>
      <c r="C1650" s="756" t="s">
        <v>625</v>
      </c>
      <c r="D1650" s="757" t="s">
        <v>626</v>
      </c>
      <c r="E1650" s="758">
        <v>50113017</v>
      </c>
      <c r="F1650" s="757" t="s">
        <v>2267</v>
      </c>
      <c r="G1650" s="756" t="s">
        <v>629</v>
      </c>
      <c r="H1650" s="756">
        <v>222398</v>
      </c>
      <c r="I1650" s="756">
        <v>222398</v>
      </c>
      <c r="J1650" s="756" t="s">
        <v>2276</v>
      </c>
      <c r="K1650" s="756" t="s">
        <v>2277</v>
      </c>
      <c r="L1650" s="759">
        <v>38013.799999999996</v>
      </c>
      <c r="M1650" s="759">
        <v>2</v>
      </c>
      <c r="N1650" s="760">
        <v>76027.599999999991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359A699-2DA0-4B59-B562-32F5C666A53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2371</v>
      </c>
      <c r="B5" s="745">
        <v>89955.454115188244</v>
      </c>
      <c r="C5" s="765">
        <v>0.154304536316899</v>
      </c>
      <c r="D5" s="745">
        <v>493018.03624574665</v>
      </c>
      <c r="E5" s="765">
        <v>0.845695463683101</v>
      </c>
      <c r="F5" s="746">
        <v>582973.49036093487</v>
      </c>
    </row>
    <row r="6" spans="1:6" ht="14.45" customHeight="1" x14ac:dyDescent="0.2">
      <c r="A6" s="776" t="s">
        <v>2372</v>
      </c>
      <c r="B6" s="752">
        <v>82161.964505261436</v>
      </c>
      <c r="C6" s="766">
        <v>0.11933231822596897</v>
      </c>
      <c r="D6" s="752">
        <v>606351.97477545089</v>
      </c>
      <c r="E6" s="766">
        <v>0.8806676817740311</v>
      </c>
      <c r="F6" s="753">
        <v>688513.93928071228</v>
      </c>
    </row>
    <row r="7" spans="1:6" ht="14.45" customHeight="1" x14ac:dyDescent="0.2">
      <c r="A7" s="776" t="s">
        <v>2373</v>
      </c>
      <c r="B7" s="752">
        <v>1850333.8195606822</v>
      </c>
      <c r="C7" s="766">
        <v>0.22416658416333254</v>
      </c>
      <c r="D7" s="752">
        <v>6403946.4803634556</v>
      </c>
      <c r="E7" s="766">
        <v>0.77583341583666743</v>
      </c>
      <c r="F7" s="753">
        <v>8254280.299924138</v>
      </c>
    </row>
    <row r="8" spans="1:6" ht="14.45" customHeight="1" x14ac:dyDescent="0.2">
      <c r="A8" s="776" t="s">
        <v>2374</v>
      </c>
      <c r="B8" s="752">
        <v>130.26000000000002</v>
      </c>
      <c r="C8" s="766">
        <v>8.3765116594020084E-4</v>
      </c>
      <c r="D8" s="752">
        <v>155376</v>
      </c>
      <c r="E8" s="766">
        <v>0.99916234883405974</v>
      </c>
      <c r="F8" s="753">
        <v>155506.26</v>
      </c>
    </row>
    <row r="9" spans="1:6" ht="14.45" customHeight="1" x14ac:dyDescent="0.2">
      <c r="A9" s="776" t="s">
        <v>2375</v>
      </c>
      <c r="B9" s="752"/>
      <c r="C9" s="766">
        <v>0</v>
      </c>
      <c r="D9" s="752">
        <v>28.51</v>
      </c>
      <c r="E9" s="766">
        <v>1</v>
      </c>
      <c r="F9" s="753">
        <v>28.51</v>
      </c>
    </row>
    <row r="10" spans="1:6" ht="14.45" customHeight="1" thickBot="1" x14ac:dyDescent="0.25">
      <c r="A10" s="777" t="s">
        <v>2376</v>
      </c>
      <c r="B10" s="768">
        <v>1482003.7486399999</v>
      </c>
      <c r="C10" s="769">
        <v>2.2151401110952335E-2</v>
      </c>
      <c r="D10" s="768">
        <v>65421382.688042402</v>
      </c>
      <c r="E10" s="769">
        <v>0.97784859888904763</v>
      </c>
      <c r="F10" s="770">
        <v>66903386.436682403</v>
      </c>
    </row>
    <row r="11" spans="1:6" ht="14.45" customHeight="1" thickBot="1" x14ac:dyDescent="0.25">
      <c r="A11" s="771" t="s">
        <v>3</v>
      </c>
      <c r="B11" s="772">
        <v>3504585.2468211316</v>
      </c>
      <c r="C11" s="773">
        <v>4.5760912468267294E-2</v>
      </c>
      <c r="D11" s="772">
        <v>73080103.689427048</v>
      </c>
      <c r="E11" s="773">
        <v>0.9542390875317327</v>
      </c>
      <c r="F11" s="774">
        <v>76584688.936248183</v>
      </c>
    </row>
    <row r="12" spans="1:6" ht="14.45" customHeight="1" thickBot="1" x14ac:dyDescent="0.25"/>
    <row r="13" spans="1:6" ht="14.45" customHeight="1" x14ac:dyDescent="0.2">
      <c r="A13" s="775" t="s">
        <v>2377</v>
      </c>
      <c r="B13" s="745"/>
      <c r="C13" s="765">
        <v>0</v>
      </c>
      <c r="D13" s="745">
        <v>4244.4500000000007</v>
      </c>
      <c r="E13" s="765">
        <v>1</v>
      </c>
      <c r="F13" s="746">
        <v>4244.4500000000007</v>
      </c>
    </row>
    <row r="14" spans="1:6" ht="14.45" customHeight="1" x14ac:dyDescent="0.2">
      <c r="A14" s="776" t="s">
        <v>2378</v>
      </c>
      <c r="B14" s="752"/>
      <c r="C14" s="766">
        <v>0</v>
      </c>
      <c r="D14" s="752">
        <v>14434.179999999997</v>
      </c>
      <c r="E14" s="766">
        <v>1</v>
      </c>
      <c r="F14" s="753">
        <v>14434.179999999997</v>
      </c>
    </row>
    <row r="15" spans="1:6" ht="14.45" customHeight="1" x14ac:dyDescent="0.2">
      <c r="A15" s="776" t="s">
        <v>2379</v>
      </c>
      <c r="B15" s="752"/>
      <c r="C15" s="766">
        <v>0</v>
      </c>
      <c r="D15" s="752">
        <v>65.370000000000019</v>
      </c>
      <c r="E15" s="766">
        <v>1</v>
      </c>
      <c r="F15" s="753">
        <v>65.370000000000019</v>
      </c>
    </row>
    <row r="16" spans="1:6" ht="14.45" customHeight="1" x14ac:dyDescent="0.2">
      <c r="A16" s="776" t="s">
        <v>2380</v>
      </c>
      <c r="B16" s="752"/>
      <c r="C16" s="766">
        <v>0</v>
      </c>
      <c r="D16" s="752">
        <v>203.79999999999995</v>
      </c>
      <c r="E16" s="766">
        <v>1</v>
      </c>
      <c r="F16" s="753">
        <v>203.79999999999995</v>
      </c>
    </row>
    <row r="17" spans="1:6" ht="14.45" customHeight="1" x14ac:dyDescent="0.2">
      <c r="A17" s="776" t="s">
        <v>2381</v>
      </c>
      <c r="B17" s="752"/>
      <c r="C17" s="766">
        <v>0</v>
      </c>
      <c r="D17" s="752">
        <v>78638.119513290236</v>
      </c>
      <c r="E17" s="766">
        <v>1</v>
      </c>
      <c r="F17" s="753">
        <v>78638.119513290236</v>
      </c>
    </row>
    <row r="18" spans="1:6" ht="14.45" customHeight="1" x14ac:dyDescent="0.2">
      <c r="A18" s="776" t="s">
        <v>2382</v>
      </c>
      <c r="B18" s="752"/>
      <c r="C18" s="766">
        <v>0</v>
      </c>
      <c r="D18" s="752">
        <v>800.28</v>
      </c>
      <c r="E18" s="766">
        <v>1</v>
      </c>
      <c r="F18" s="753">
        <v>800.28</v>
      </c>
    </row>
    <row r="19" spans="1:6" ht="14.45" customHeight="1" x14ac:dyDescent="0.2">
      <c r="A19" s="776" t="s">
        <v>2383</v>
      </c>
      <c r="B19" s="752">
        <v>30037.32</v>
      </c>
      <c r="C19" s="766">
        <v>1</v>
      </c>
      <c r="D19" s="752"/>
      <c r="E19" s="766">
        <v>0</v>
      </c>
      <c r="F19" s="753">
        <v>30037.32</v>
      </c>
    </row>
    <row r="20" spans="1:6" ht="14.45" customHeight="1" x14ac:dyDescent="0.2">
      <c r="A20" s="776" t="s">
        <v>2384</v>
      </c>
      <c r="B20" s="752">
        <v>2527.12</v>
      </c>
      <c r="C20" s="766">
        <v>1</v>
      </c>
      <c r="D20" s="752"/>
      <c r="E20" s="766">
        <v>0</v>
      </c>
      <c r="F20" s="753">
        <v>2527.12</v>
      </c>
    </row>
    <row r="21" spans="1:6" ht="14.45" customHeight="1" x14ac:dyDescent="0.2">
      <c r="A21" s="776" t="s">
        <v>2385</v>
      </c>
      <c r="B21" s="752"/>
      <c r="C21" s="766">
        <v>0</v>
      </c>
      <c r="D21" s="752">
        <v>1747.7500000000002</v>
      </c>
      <c r="E21" s="766">
        <v>1</v>
      </c>
      <c r="F21" s="753">
        <v>1747.7500000000002</v>
      </c>
    </row>
    <row r="22" spans="1:6" ht="14.45" customHeight="1" x14ac:dyDescent="0.2">
      <c r="A22" s="776" t="s">
        <v>2386</v>
      </c>
      <c r="B22" s="752">
        <v>162.00999999999996</v>
      </c>
      <c r="C22" s="766">
        <v>0.11441626588133927</v>
      </c>
      <c r="D22" s="752">
        <v>1253.96</v>
      </c>
      <c r="E22" s="766">
        <v>0.88558373411866076</v>
      </c>
      <c r="F22" s="753">
        <v>1415.97</v>
      </c>
    </row>
    <row r="23" spans="1:6" ht="14.45" customHeight="1" x14ac:dyDescent="0.2">
      <c r="A23" s="776" t="s">
        <v>2387</v>
      </c>
      <c r="B23" s="752"/>
      <c r="C23" s="766">
        <v>0</v>
      </c>
      <c r="D23" s="752">
        <v>650.51</v>
      </c>
      <c r="E23" s="766">
        <v>1</v>
      </c>
      <c r="F23" s="753">
        <v>650.51</v>
      </c>
    </row>
    <row r="24" spans="1:6" ht="14.45" customHeight="1" x14ac:dyDescent="0.2">
      <c r="A24" s="776" t="s">
        <v>2388</v>
      </c>
      <c r="B24" s="752"/>
      <c r="C24" s="766">
        <v>0</v>
      </c>
      <c r="D24" s="752">
        <v>111.25</v>
      </c>
      <c r="E24" s="766">
        <v>1</v>
      </c>
      <c r="F24" s="753">
        <v>111.25</v>
      </c>
    </row>
    <row r="25" spans="1:6" ht="14.45" customHeight="1" x14ac:dyDescent="0.2">
      <c r="A25" s="776" t="s">
        <v>2389</v>
      </c>
      <c r="B25" s="752">
        <v>1091.44</v>
      </c>
      <c r="C25" s="766">
        <v>6.7973227725633377E-3</v>
      </c>
      <c r="D25" s="752">
        <v>159477.66000000003</v>
      </c>
      <c r="E25" s="766">
        <v>0.9932026772274366</v>
      </c>
      <c r="F25" s="753">
        <v>160569.10000000003</v>
      </c>
    </row>
    <row r="26" spans="1:6" ht="14.45" customHeight="1" x14ac:dyDescent="0.2">
      <c r="A26" s="776" t="s">
        <v>2390</v>
      </c>
      <c r="B26" s="752"/>
      <c r="C26" s="766">
        <v>0</v>
      </c>
      <c r="D26" s="752">
        <v>117.23999999999995</v>
      </c>
      <c r="E26" s="766">
        <v>1</v>
      </c>
      <c r="F26" s="753">
        <v>117.23999999999995</v>
      </c>
    </row>
    <row r="27" spans="1:6" ht="14.45" customHeight="1" x14ac:dyDescent="0.2">
      <c r="A27" s="776" t="s">
        <v>2391</v>
      </c>
      <c r="B27" s="752"/>
      <c r="C27" s="766">
        <v>0</v>
      </c>
      <c r="D27" s="752">
        <v>74.42</v>
      </c>
      <c r="E27" s="766">
        <v>1</v>
      </c>
      <c r="F27" s="753">
        <v>74.42</v>
      </c>
    </row>
    <row r="28" spans="1:6" ht="14.45" customHeight="1" x14ac:dyDescent="0.2">
      <c r="A28" s="776" t="s">
        <v>2392</v>
      </c>
      <c r="B28" s="752"/>
      <c r="C28" s="766">
        <v>0</v>
      </c>
      <c r="D28" s="752">
        <v>1072.1300000000001</v>
      </c>
      <c r="E28" s="766">
        <v>1</v>
      </c>
      <c r="F28" s="753">
        <v>1072.1300000000001</v>
      </c>
    </row>
    <row r="29" spans="1:6" ht="14.45" customHeight="1" x14ac:dyDescent="0.2">
      <c r="A29" s="776" t="s">
        <v>2393</v>
      </c>
      <c r="B29" s="752"/>
      <c r="C29" s="766">
        <v>0</v>
      </c>
      <c r="D29" s="752">
        <v>999.90000000000009</v>
      </c>
      <c r="E29" s="766">
        <v>1</v>
      </c>
      <c r="F29" s="753">
        <v>999.90000000000009</v>
      </c>
    </row>
    <row r="30" spans="1:6" ht="14.45" customHeight="1" x14ac:dyDescent="0.2">
      <c r="A30" s="776" t="s">
        <v>2394</v>
      </c>
      <c r="B30" s="752"/>
      <c r="C30" s="766">
        <v>0</v>
      </c>
      <c r="D30" s="752">
        <v>586.59999999999991</v>
      </c>
      <c r="E30" s="766">
        <v>1</v>
      </c>
      <c r="F30" s="753">
        <v>586.59999999999991</v>
      </c>
    </row>
    <row r="31" spans="1:6" ht="14.45" customHeight="1" x14ac:dyDescent="0.2">
      <c r="A31" s="776" t="s">
        <v>2395</v>
      </c>
      <c r="B31" s="752"/>
      <c r="C31" s="766">
        <v>0</v>
      </c>
      <c r="D31" s="752">
        <v>919.21</v>
      </c>
      <c r="E31" s="766">
        <v>1</v>
      </c>
      <c r="F31" s="753">
        <v>919.21</v>
      </c>
    </row>
    <row r="32" spans="1:6" ht="14.45" customHeight="1" x14ac:dyDescent="0.2">
      <c r="A32" s="776" t="s">
        <v>2396</v>
      </c>
      <c r="B32" s="752"/>
      <c r="C32" s="766">
        <v>0</v>
      </c>
      <c r="D32" s="752">
        <v>577.64</v>
      </c>
      <c r="E32" s="766">
        <v>1</v>
      </c>
      <c r="F32" s="753">
        <v>577.64</v>
      </c>
    </row>
    <row r="33" spans="1:6" ht="14.45" customHeight="1" x14ac:dyDescent="0.2">
      <c r="A33" s="776" t="s">
        <v>2397</v>
      </c>
      <c r="B33" s="752"/>
      <c r="C33" s="766">
        <v>0</v>
      </c>
      <c r="D33" s="752">
        <v>6538.630000000001</v>
      </c>
      <c r="E33" s="766">
        <v>1</v>
      </c>
      <c r="F33" s="753">
        <v>6538.630000000001</v>
      </c>
    </row>
    <row r="34" spans="1:6" ht="14.45" customHeight="1" x14ac:dyDescent="0.2">
      <c r="A34" s="776" t="s">
        <v>2398</v>
      </c>
      <c r="B34" s="752"/>
      <c r="C34" s="766">
        <v>0</v>
      </c>
      <c r="D34" s="752">
        <v>7053.0440021088398</v>
      </c>
      <c r="E34" s="766">
        <v>1</v>
      </c>
      <c r="F34" s="753">
        <v>7053.0440021088398</v>
      </c>
    </row>
    <row r="35" spans="1:6" ht="14.45" customHeight="1" x14ac:dyDescent="0.2">
      <c r="A35" s="776" t="s">
        <v>2399</v>
      </c>
      <c r="B35" s="752">
        <v>3195.02</v>
      </c>
      <c r="C35" s="766">
        <v>0.35900028877150758</v>
      </c>
      <c r="D35" s="752">
        <v>5704.75</v>
      </c>
      <c r="E35" s="766">
        <v>0.64099971122849242</v>
      </c>
      <c r="F35" s="753">
        <v>8899.77</v>
      </c>
    </row>
    <row r="36" spans="1:6" ht="14.45" customHeight="1" x14ac:dyDescent="0.2">
      <c r="A36" s="776" t="s">
        <v>2400</v>
      </c>
      <c r="B36" s="752"/>
      <c r="C36" s="766">
        <v>0</v>
      </c>
      <c r="D36" s="752">
        <v>490.85</v>
      </c>
      <c r="E36" s="766">
        <v>1</v>
      </c>
      <c r="F36" s="753">
        <v>490.85</v>
      </c>
    </row>
    <row r="37" spans="1:6" ht="14.45" customHeight="1" x14ac:dyDescent="0.2">
      <c r="A37" s="776" t="s">
        <v>2401</v>
      </c>
      <c r="B37" s="752"/>
      <c r="C37" s="766">
        <v>0</v>
      </c>
      <c r="D37" s="752">
        <v>626.96</v>
      </c>
      <c r="E37" s="766">
        <v>1</v>
      </c>
      <c r="F37" s="753">
        <v>626.96</v>
      </c>
    </row>
    <row r="38" spans="1:6" ht="14.45" customHeight="1" x14ac:dyDescent="0.2">
      <c r="A38" s="776" t="s">
        <v>2402</v>
      </c>
      <c r="B38" s="752">
        <v>645.77999999999986</v>
      </c>
      <c r="C38" s="766">
        <v>0.47471955540526634</v>
      </c>
      <c r="D38" s="752">
        <v>714.56</v>
      </c>
      <c r="E38" s="766">
        <v>0.52528044459473378</v>
      </c>
      <c r="F38" s="753">
        <v>1360.3399999999997</v>
      </c>
    </row>
    <row r="39" spans="1:6" ht="14.45" customHeight="1" x14ac:dyDescent="0.2">
      <c r="A39" s="776" t="s">
        <v>2403</v>
      </c>
      <c r="B39" s="752"/>
      <c r="C39" s="766">
        <v>0</v>
      </c>
      <c r="D39" s="752">
        <v>124.00000000000003</v>
      </c>
      <c r="E39" s="766">
        <v>1</v>
      </c>
      <c r="F39" s="753">
        <v>124.00000000000003</v>
      </c>
    </row>
    <row r="40" spans="1:6" ht="14.45" customHeight="1" x14ac:dyDescent="0.2">
      <c r="A40" s="776" t="s">
        <v>2404</v>
      </c>
      <c r="B40" s="752"/>
      <c r="C40" s="766">
        <v>0</v>
      </c>
      <c r="D40" s="752">
        <v>433.18000000000006</v>
      </c>
      <c r="E40" s="766">
        <v>1</v>
      </c>
      <c r="F40" s="753">
        <v>433.18000000000006</v>
      </c>
    </row>
    <row r="41" spans="1:6" ht="14.45" customHeight="1" x14ac:dyDescent="0.2">
      <c r="A41" s="776" t="s">
        <v>2405</v>
      </c>
      <c r="B41" s="752"/>
      <c r="C41" s="766">
        <v>0</v>
      </c>
      <c r="D41" s="752">
        <v>122.28</v>
      </c>
      <c r="E41" s="766">
        <v>1</v>
      </c>
      <c r="F41" s="753">
        <v>122.28</v>
      </c>
    </row>
    <row r="42" spans="1:6" ht="14.45" customHeight="1" x14ac:dyDescent="0.2">
      <c r="A42" s="776" t="s">
        <v>2406</v>
      </c>
      <c r="B42" s="752"/>
      <c r="C42" s="766">
        <v>0</v>
      </c>
      <c r="D42" s="752">
        <v>66.110000000000014</v>
      </c>
      <c r="E42" s="766">
        <v>1</v>
      </c>
      <c r="F42" s="753">
        <v>66.110000000000014</v>
      </c>
    </row>
    <row r="43" spans="1:6" ht="14.45" customHeight="1" x14ac:dyDescent="0.2">
      <c r="A43" s="776" t="s">
        <v>2407</v>
      </c>
      <c r="B43" s="752">
        <v>180.5</v>
      </c>
      <c r="C43" s="766">
        <v>9.7567040178161188E-2</v>
      </c>
      <c r="D43" s="752">
        <v>1669.5100000000002</v>
      </c>
      <c r="E43" s="766">
        <v>0.9024329598218388</v>
      </c>
      <c r="F43" s="753">
        <v>1850.0100000000002</v>
      </c>
    </row>
    <row r="44" spans="1:6" ht="14.45" customHeight="1" x14ac:dyDescent="0.2">
      <c r="A44" s="776" t="s">
        <v>2408</v>
      </c>
      <c r="B44" s="752"/>
      <c r="C44" s="766">
        <v>0</v>
      </c>
      <c r="D44" s="752">
        <v>616.93999999999994</v>
      </c>
      <c r="E44" s="766">
        <v>1</v>
      </c>
      <c r="F44" s="753">
        <v>616.93999999999994</v>
      </c>
    </row>
    <row r="45" spans="1:6" ht="14.45" customHeight="1" x14ac:dyDescent="0.2">
      <c r="A45" s="776" t="s">
        <v>2409</v>
      </c>
      <c r="B45" s="752"/>
      <c r="C45" s="766">
        <v>0</v>
      </c>
      <c r="D45" s="752">
        <v>53.93</v>
      </c>
      <c r="E45" s="766">
        <v>1</v>
      </c>
      <c r="F45" s="753">
        <v>53.93</v>
      </c>
    </row>
    <row r="46" spans="1:6" ht="14.45" customHeight="1" x14ac:dyDescent="0.2">
      <c r="A46" s="776" t="s">
        <v>2410</v>
      </c>
      <c r="B46" s="752"/>
      <c r="C46" s="766">
        <v>0</v>
      </c>
      <c r="D46" s="752">
        <v>1812.85</v>
      </c>
      <c r="E46" s="766">
        <v>1</v>
      </c>
      <c r="F46" s="753">
        <v>1812.85</v>
      </c>
    </row>
    <row r="47" spans="1:6" ht="14.45" customHeight="1" x14ac:dyDescent="0.2">
      <c r="A47" s="776" t="s">
        <v>2411</v>
      </c>
      <c r="B47" s="752"/>
      <c r="C47" s="766">
        <v>0</v>
      </c>
      <c r="D47" s="752">
        <v>1183.0800000000002</v>
      </c>
      <c r="E47" s="766">
        <v>1</v>
      </c>
      <c r="F47" s="753">
        <v>1183.0800000000002</v>
      </c>
    </row>
    <row r="48" spans="1:6" ht="14.45" customHeight="1" x14ac:dyDescent="0.2">
      <c r="A48" s="776" t="s">
        <v>2412</v>
      </c>
      <c r="B48" s="752"/>
      <c r="C48" s="766">
        <v>0</v>
      </c>
      <c r="D48" s="752">
        <v>71.87</v>
      </c>
      <c r="E48" s="766">
        <v>1</v>
      </c>
      <c r="F48" s="753">
        <v>71.87</v>
      </c>
    </row>
    <row r="49" spans="1:6" ht="14.45" customHeight="1" x14ac:dyDescent="0.2">
      <c r="A49" s="776" t="s">
        <v>2413</v>
      </c>
      <c r="B49" s="752"/>
      <c r="C49" s="766">
        <v>0</v>
      </c>
      <c r="D49" s="752">
        <v>334.66</v>
      </c>
      <c r="E49" s="766">
        <v>1</v>
      </c>
      <c r="F49" s="753">
        <v>334.66</v>
      </c>
    </row>
    <row r="50" spans="1:6" ht="14.45" customHeight="1" x14ac:dyDescent="0.2">
      <c r="A50" s="776" t="s">
        <v>2414</v>
      </c>
      <c r="B50" s="752"/>
      <c r="C50" s="766">
        <v>0</v>
      </c>
      <c r="D50" s="752">
        <v>325.89</v>
      </c>
      <c r="E50" s="766">
        <v>1</v>
      </c>
      <c r="F50" s="753">
        <v>325.89</v>
      </c>
    </row>
    <row r="51" spans="1:6" ht="14.45" customHeight="1" x14ac:dyDescent="0.2">
      <c r="A51" s="776" t="s">
        <v>2415</v>
      </c>
      <c r="B51" s="752">
        <v>51.510000000000005</v>
      </c>
      <c r="C51" s="766">
        <v>0.12870421268302437</v>
      </c>
      <c r="D51" s="752">
        <v>348.71</v>
      </c>
      <c r="E51" s="766">
        <v>0.87129578731697566</v>
      </c>
      <c r="F51" s="753">
        <v>400.21999999999997</v>
      </c>
    </row>
    <row r="52" spans="1:6" ht="14.45" customHeight="1" x14ac:dyDescent="0.2">
      <c r="A52" s="776" t="s">
        <v>2416</v>
      </c>
      <c r="B52" s="752"/>
      <c r="C52" s="766">
        <v>0</v>
      </c>
      <c r="D52" s="752">
        <v>2288.5100000000007</v>
      </c>
      <c r="E52" s="766">
        <v>1</v>
      </c>
      <c r="F52" s="753">
        <v>2288.5100000000007</v>
      </c>
    </row>
    <row r="53" spans="1:6" ht="14.45" customHeight="1" x14ac:dyDescent="0.2">
      <c r="A53" s="776" t="s">
        <v>2417</v>
      </c>
      <c r="B53" s="752"/>
      <c r="C53" s="766">
        <v>0</v>
      </c>
      <c r="D53" s="752">
        <v>277.28999999999996</v>
      </c>
      <c r="E53" s="766">
        <v>1</v>
      </c>
      <c r="F53" s="753">
        <v>277.28999999999996</v>
      </c>
    </row>
    <row r="54" spans="1:6" ht="14.45" customHeight="1" x14ac:dyDescent="0.2">
      <c r="A54" s="776" t="s">
        <v>2418</v>
      </c>
      <c r="B54" s="752">
        <v>248.2</v>
      </c>
      <c r="C54" s="766">
        <v>8.0274265015039301E-2</v>
      </c>
      <c r="D54" s="752">
        <v>2843.7</v>
      </c>
      <c r="E54" s="766">
        <v>0.9197257349849608</v>
      </c>
      <c r="F54" s="753">
        <v>3091.8999999999996</v>
      </c>
    </row>
    <row r="55" spans="1:6" ht="14.45" customHeight="1" x14ac:dyDescent="0.2">
      <c r="A55" s="776" t="s">
        <v>2419</v>
      </c>
      <c r="B55" s="752"/>
      <c r="C55" s="766">
        <v>0</v>
      </c>
      <c r="D55" s="752">
        <v>3870788.9300000006</v>
      </c>
      <c r="E55" s="766">
        <v>1</v>
      </c>
      <c r="F55" s="753">
        <v>3870788.9300000006</v>
      </c>
    </row>
    <row r="56" spans="1:6" ht="14.45" customHeight="1" x14ac:dyDescent="0.2">
      <c r="A56" s="776" t="s">
        <v>2420</v>
      </c>
      <c r="B56" s="752"/>
      <c r="C56" s="766">
        <v>0</v>
      </c>
      <c r="D56" s="752">
        <v>28311.69</v>
      </c>
      <c r="E56" s="766">
        <v>1</v>
      </c>
      <c r="F56" s="753">
        <v>28311.69</v>
      </c>
    </row>
    <row r="57" spans="1:6" ht="14.45" customHeight="1" x14ac:dyDescent="0.2">
      <c r="A57" s="776" t="s">
        <v>2421</v>
      </c>
      <c r="B57" s="752"/>
      <c r="C57" s="766">
        <v>0</v>
      </c>
      <c r="D57" s="752">
        <v>12000.4</v>
      </c>
      <c r="E57" s="766">
        <v>1</v>
      </c>
      <c r="F57" s="753">
        <v>12000.4</v>
      </c>
    </row>
    <row r="58" spans="1:6" ht="14.45" customHeight="1" x14ac:dyDescent="0.2">
      <c r="A58" s="776" t="s">
        <v>2422</v>
      </c>
      <c r="B58" s="752"/>
      <c r="C58" s="766">
        <v>0</v>
      </c>
      <c r="D58" s="752">
        <v>6761.4229999999998</v>
      </c>
      <c r="E58" s="766">
        <v>1</v>
      </c>
      <c r="F58" s="753">
        <v>6761.4229999999998</v>
      </c>
    </row>
    <row r="59" spans="1:6" ht="14.45" customHeight="1" x14ac:dyDescent="0.2">
      <c r="A59" s="776" t="s">
        <v>2423</v>
      </c>
      <c r="B59" s="752">
        <v>17869.989999999998</v>
      </c>
      <c r="C59" s="766">
        <v>1</v>
      </c>
      <c r="D59" s="752"/>
      <c r="E59" s="766">
        <v>0</v>
      </c>
      <c r="F59" s="753">
        <v>17869.989999999998</v>
      </c>
    </row>
    <row r="60" spans="1:6" ht="14.45" customHeight="1" x14ac:dyDescent="0.2">
      <c r="A60" s="776" t="s">
        <v>2424</v>
      </c>
      <c r="B60" s="752">
        <v>15596.299999999997</v>
      </c>
      <c r="C60" s="766">
        <v>1</v>
      </c>
      <c r="D60" s="752"/>
      <c r="E60" s="766">
        <v>0</v>
      </c>
      <c r="F60" s="753">
        <v>15596.299999999997</v>
      </c>
    </row>
    <row r="61" spans="1:6" ht="14.45" customHeight="1" x14ac:dyDescent="0.2">
      <c r="A61" s="776" t="s">
        <v>2425</v>
      </c>
      <c r="B61" s="752">
        <v>61623.698999999993</v>
      </c>
      <c r="C61" s="766">
        <v>0.90316516646238709</v>
      </c>
      <c r="D61" s="752">
        <v>6607.12</v>
      </c>
      <c r="E61" s="766">
        <v>9.6834833537612977E-2</v>
      </c>
      <c r="F61" s="753">
        <v>68230.818999999989</v>
      </c>
    </row>
    <row r="62" spans="1:6" ht="14.45" customHeight="1" x14ac:dyDescent="0.2">
      <c r="A62" s="776" t="s">
        <v>2426</v>
      </c>
      <c r="B62" s="752">
        <v>92.399999999999991</v>
      </c>
      <c r="C62" s="766">
        <v>1</v>
      </c>
      <c r="D62" s="752"/>
      <c r="E62" s="766">
        <v>0</v>
      </c>
      <c r="F62" s="753">
        <v>92.399999999999991</v>
      </c>
    </row>
    <row r="63" spans="1:6" ht="14.45" customHeight="1" x14ac:dyDescent="0.2">
      <c r="A63" s="776" t="s">
        <v>2427</v>
      </c>
      <c r="B63" s="752"/>
      <c r="C63" s="766">
        <v>0</v>
      </c>
      <c r="D63" s="752">
        <v>166.91999999999996</v>
      </c>
      <c r="E63" s="766">
        <v>1</v>
      </c>
      <c r="F63" s="753">
        <v>166.91999999999996</v>
      </c>
    </row>
    <row r="64" spans="1:6" ht="14.45" customHeight="1" x14ac:dyDescent="0.2">
      <c r="A64" s="776" t="s">
        <v>2428</v>
      </c>
      <c r="B64" s="752"/>
      <c r="C64" s="766">
        <v>0</v>
      </c>
      <c r="D64" s="752">
        <v>860.09</v>
      </c>
      <c r="E64" s="766">
        <v>1</v>
      </c>
      <c r="F64" s="753">
        <v>860.09</v>
      </c>
    </row>
    <row r="65" spans="1:6" ht="14.45" customHeight="1" x14ac:dyDescent="0.2">
      <c r="A65" s="776" t="s">
        <v>2429</v>
      </c>
      <c r="B65" s="752"/>
      <c r="C65" s="766">
        <v>0</v>
      </c>
      <c r="D65" s="752">
        <v>9066.4110000000001</v>
      </c>
      <c r="E65" s="766">
        <v>1</v>
      </c>
      <c r="F65" s="753">
        <v>9066.4110000000001</v>
      </c>
    </row>
    <row r="66" spans="1:6" ht="14.45" customHeight="1" x14ac:dyDescent="0.2">
      <c r="A66" s="776" t="s">
        <v>2430</v>
      </c>
      <c r="B66" s="752"/>
      <c r="C66" s="766">
        <v>0</v>
      </c>
      <c r="D66" s="752">
        <v>640.64</v>
      </c>
      <c r="E66" s="766">
        <v>1</v>
      </c>
      <c r="F66" s="753">
        <v>640.64</v>
      </c>
    </row>
    <row r="67" spans="1:6" ht="14.45" customHeight="1" x14ac:dyDescent="0.2">
      <c r="A67" s="776" t="s">
        <v>2431</v>
      </c>
      <c r="B67" s="752"/>
      <c r="C67" s="766">
        <v>0</v>
      </c>
      <c r="D67" s="752">
        <v>5602.26</v>
      </c>
      <c r="E67" s="766">
        <v>1</v>
      </c>
      <c r="F67" s="753">
        <v>5602.26</v>
      </c>
    </row>
    <row r="68" spans="1:6" ht="14.45" customHeight="1" x14ac:dyDescent="0.2">
      <c r="A68" s="776" t="s">
        <v>2432</v>
      </c>
      <c r="B68" s="752">
        <v>14758.800000000003</v>
      </c>
      <c r="C68" s="766">
        <v>0.95721932417155853</v>
      </c>
      <c r="D68" s="752">
        <v>659.61</v>
      </c>
      <c r="E68" s="766">
        <v>4.2780675828441445E-2</v>
      </c>
      <c r="F68" s="753">
        <v>15418.410000000003</v>
      </c>
    </row>
    <row r="69" spans="1:6" ht="14.45" customHeight="1" x14ac:dyDescent="0.2">
      <c r="A69" s="776" t="s">
        <v>2433</v>
      </c>
      <c r="B69" s="752"/>
      <c r="C69" s="766">
        <v>0</v>
      </c>
      <c r="D69" s="752">
        <v>21638.523352947828</v>
      </c>
      <c r="E69" s="766">
        <v>1</v>
      </c>
      <c r="F69" s="753">
        <v>21638.523352947828</v>
      </c>
    </row>
    <row r="70" spans="1:6" ht="14.45" customHeight="1" x14ac:dyDescent="0.2">
      <c r="A70" s="776" t="s">
        <v>2434</v>
      </c>
      <c r="B70" s="752">
        <v>248.46000000000004</v>
      </c>
      <c r="C70" s="766">
        <v>1</v>
      </c>
      <c r="D70" s="752"/>
      <c r="E70" s="766">
        <v>0</v>
      </c>
      <c r="F70" s="753">
        <v>248.46000000000004</v>
      </c>
    </row>
    <row r="71" spans="1:6" ht="14.45" customHeight="1" x14ac:dyDescent="0.2">
      <c r="A71" s="776" t="s">
        <v>2435</v>
      </c>
      <c r="B71" s="752"/>
      <c r="C71" s="766">
        <v>0</v>
      </c>
      <c r="D71" s="752">
        <v>8305.84</v>
      </c>
      <c r="E71" s="766">
        <v>1</v>
      </c>
      <c r="F71" s="753">
        <v>8305.84</v>
      </c>
    </row>
    <row r="72" spans="1:6" ht="14.45" customHeight="1" x14ac:dyDescent="0.2">
      <c r="A72" s="776" t="s">
        <v>2436</v>
      </c>
      <c r="B72" s="752">
        <v>302028.99611557421</v>
      </c>
      <c r="C72" s="766">
        <v>0.77376781995034138</v>
      </c>
      <c r="D72" s="752">
        <v>88306.435687415142</v>
      </c>
      <c r="E72" s="766">
        <v>0.22623218004965867</v>
      </c>
      <c r="F72" s="753">
        <v>390335.43180298933</v>
      </c>
    </row>
    <row r="73" spans="1:6" ht="14.45" customHeight="1" x14ac:dyDescent="0.2">
      <c r="A73" s="776" t="s">
        <v>2437</v>
      </c>
      <c r="B73" s="752"/>
      <c r="C73" s="766">
        <v>0</v>
      </c>
      <c r="D73" s="752">
        <v>51858.302879143717</v>
      </c>
      <c r="E73" s="766">
        <v>1</v>
      </c>
      <c r="F73" s="753">
        <v>51858.302879143717</v>
      </c>
    </row>
    <row r="74" spans="1:6" ht="14.45" customHeight="1" x14ac:dyDescent="0.2">
      <c r="A74" s="776" t="s">
        <v>2438</v>
      </c>
      <c r="B74" s="752"/>
      <c r="C74" s="766">
        <v>0</v>
      </c>
      <c r="D74" s="752">
        <v>46955.639928802048</v>
      </c>
      <c r="E74" s="766">
        <v>1</v>
      </c>
      <c r="F74" s="753">
        <v>46955.639928802048</v>
      </c>
    </row>
    <row r="75" spans="1:6" ht="14.45" customHeight="1" x14ac:dyDescent="0.2">
      <c r="A75" s="776" t="s">
        <v>2439</v>
      </c>
      <c r="B75" s="752">
        <v>891216.9760655578</v>
      </c>
      <c r="C75" s="766">
        <v>0.80220812937301555</v>
      </c>
      <c r="D75" s="752">
        <v>219737.82909468058</v>
      </c>
      <c r="E75" s="766">
        <v>0.19779187062698445</v>
      </c>
      <c r="F75" s="753">
        <v>1110954.8051602384</v>
      </c>
    </row>
    <row r="76" spans="1:6" ht="14.45" customHeight="1" x14ac:dyDescent="0.2">
      <c r="A76" s="776" t="s">
        <v>2440</v>
      </c>
      <c r="B76" s="752"/>
      <c r="C76" s="766">
        <v>0</v>
      </c>
      <c r="D76" s="752">
        <v>22701447.558580883</v>
      </c>
      <c r="E76" s="766">
        <v>1</v>
      </c>
      <c r="F76" s="753">
        <v>22701447.558580883</v>
      </c>
    </row>
    <row r="77" spans="1:6" ht="14.45" customHeight="1" x14ac:dyDescent="0.2">
      <c r="A77" s="776" t="s">
        <v>2441</v>
      </c>
      <c r="B77" s="752">
        <v>1482003.7486399999</v>
      </c>
      <c r="C77" s="766">
        <v>0.13951533914698747</v>
      </c>
      <c r="D77" s="752">
        <v>9140511.0063764602</v>
      </c>
      <c r="E77" s="766">
        <v>0.86048466085301245</v>
      </c>
      <c r="F77" s="753">
        <v>10622514.755016461</v>
      </c>
    </row>
    <row r="78" spans="1:6" ht="14.45" customHeight="1" x14ac:dyDescent="0.2">
      <c r="A78" s="776" t="s">
        <v>2442</v>
      </c>
      <c r="B78" s="752"/>
      <c r="C78" s="766">
        <v>0</v>
      </c>
      <c r="D78" s="752">
        <v>11571618.545179876</v>
      </c>
      <c r="E78" s="766">
        <v>1</v>
      </c>
      <c r="F78" s="753">
        <v>11571618.545179876</v>
      </c>
    </row>
    <row r="79" spans="1:6" ht="14.45" customHeight="1" x14ac:dyDescent="0.2">
      <c r="A79" s="776" t="s">
        <v>2443</v>
      </c>
      <c r="B79" s="752"/>
      <c r="C79" s="766">
        <v>0</v>
      </c>
      <c r="D79" s="752">
        <v>6203922.3897958649</v>
      </c>
      <c r="E79" s="766">
        <v>1</v>
      </c>
      <c r="F79" s="753">
        <v>6203922.3897958649</v>
      </c>
    </row>
    <row r="80" spans="1:6" ht="14.45" customHeight="1" x14ac:dyDescent="0.2">
      <c r="A80" s="776" t="s">
        <v>2444</v>
      </c>
      <c r="B80" s="752"/>
      <c r="C80" s="766">
        <v>0</v>
      </c>
      <c r="D80" s="752">
        <v>1181686.22</v>
      </c>
      <c r="E80" s="766">
        <v>1</v>
      </c>
      <c r="F80" s="753">
        <v>1181686.22</v>
      </c>
    </row>
    <row r="81" spans="1:6" ht="14.45" customHeight="1" x14ac:dyDescent="0.2">
      <c r="A81" s="776" t="s">
        <v>2445</v>
      </c>
      <c r="B81" s="752"/>
      <c r="C81" s="766">
        <v>0</v>
      </c>
      <c r="D81" s="752">
        <v>2897217.75</v>
      </c>
      <c r="E81" s="766">
        <v>1</v>
      </c>
      <c r="F81" s="753">
        <v>2897217.75</v>
      </c>
    </row>
    <row r="82" spans="1:6" ht="14.45" customHeight="1" x14ac:dyDescent="0.2">
      <c r="A82" s="776" t="s">
        <v>2446</v>
      </c>
      <c r="B82" s="752">
        <v>12215.436999999998</v>
      </c>
      <c r="C82" s="766">
        <v>3.244743812106405E-2</v>
      </c>
      <c r="D82" s="752">
        <v>364253.02113907412</v>
      </c>
      <c r="E82" s="766">
        <v>0.96755256187893601</v>
      </c>
      <c r="F82" s="753">
        <v>376468.45813907409</v>
      </c>
    </row>
    <row r="83" spans="1:6" ht="14.45" customHeight="1" x14ac:dyDescent="0.2">
      <c r="A83" s="776" t="s">
        <v>2447</v>
      </c>
      <c r="B83" s="752"/>
      <c r="C83" s="766">
        <v>0</v>
      </c>
      <c r="D83" s="752">
        <v>46605.41</v>
      </c>
      <c r="E83" s="766">
        <v>1</v>
      </c>
      <c r="F83" s="753">
        <v>46605.41</v>
      </c>
    </row>
    <row r="84" spans="1:6" ht="14.45" customHeight="1" x14ac:dyDescent="0.2">
      <c r="A84" s="776" t="s">
        <v>2448</v>
      </c>
      <c r="B84" s="752">
        <v>516198.77999999997</v>
      </c>
      <c r="C84" s="766">
        <v>0.33187532439410916</v>
      </c>
      <c r="D84" s="752">
        <v>1039200.9199999998</v>
      </c>
      <c r="E84" s="766">
        <v>0.66812467560589084</v>
      </c>
      <c r="F84" s="753">
        <v>1555399.6999999997</v>
      </c>
    </row>
    <row r="85" spans="1:6" ht="14.45" customHeight="1" x14ac:dyDescent="0.2">
      <c r="A85" s="776" t="s">
        <v>2449</v>
      </c>
      <c r="B85" s="752"/>
      <c r="C85" s="766">
        <v>0</v>
      </c>
      <c r="D85" s="752">
        <v>422.8300000000001</v>
      </c>
      <c r="E85" s="766">
        <v>1</v>
      </c>
      <c r="F85" s="753">
        <v>422.8300000000001</v>
      </c>
    </row>
    <row r="86" spans="1:6" ht="14.45" customHeight="1" x14ac:dyDescent="0.2">
      <c r="A86" s="776" t="s">
        <v>2450</v>
      </c>
      <c r="B86" s="752"/>
      <c r="C86" s="766">
        <v>0</v>
      </c>
      <c r="D86" s="752">
        <v>292560.72000000003</v>
      </c>
      <c r="E86" s="766">
        <v>1</v>
      </c>
      <c r="F86" s="753">
        <v>292560.72000000003</v>
      </c>
    </row>
    <row r="87" spans="1:6" ht="14.45" customHeight="1" x14ac:dyDescent="0.2">
      <c r="A87" s="776" t="s">
        <v>2451</v>
      </c>
      <c r="B87" s="752"/>
      <c r="C87" s="766">
        <v>0</v>
      </c>
      <c r="D87" s="752">
        <v>532128.96</v>
      </c>
      <c r="E87" s="766">
        <v>1</v>
      </c>
      <c r="F87" s="753">
        <v>532128.96</v>
      </c>
    </row>
    <row r="88" spans="1:6" ht="14.45" customHeight="1" x14ac:dyDescent="0.2">
      <c r="A88" s="776" t="s">
        <v>2452</v>
      </c>
      <c r="B88" s="752">
        <v>1016.85</v>
      </c>
      <c r="C88" s="766">
        <v>0.31576348713935698</v>
      </c>
      <c r="D88" s="752">
        <v>2203.4400000000005</v>
      </c>
      <c r="E88" s="766">
        <v>0.68423651286064302</v>
      </c>
      <c r="F88" s="753">
        <v>3220.2900000000004</v>
      </c>
    </row>
    <row r="89" spans="1:6" ht="14.45" customHeight="1" x14ac:dyDescent="0.2">
      <c r="A89" s="776" t="s">
        <v>2453</v>
      </c>
      <c r="B89" s="752"/>
      <c r="C89" s="766">
        <v>0</v>
      </c>
      <c r="D89" s="752">
        <v>15632.78</v>
      </c>
      <c r="E89" s="766">
        <v>1</v>
      </c>
      <c r="F89" s="753">
        <v>15632.78</v>
      </c>
    </row>
    <row r="90" spans="1:6" ht="14.45" customHeight="1" x14ac:dyDescent="0.2">
      <c r="A90" s="776" t="s">
        <v>2454</v>
      </c>
      <c r="B90" s="752"/>
      <c r="C90" s="766">
        <v>0</v>
      </c>
      <c r="D90" s="752">
        <v>15308.359999999999</v>
      </c>
      <c r="E90" s="766">
        <v>1</v>
      </c>
      <c r="F90" s="753">
        <v>15308.359999999999</v>
      </c>
    </row>
    <row r="91" spans="1:6" ht="14.45" customHeight="1" x14ac:dyDescent="0.2">
      <c r="A91" s="776" t="s">
        <v>2455</v>
      </c>
      <c r="B91" s="752"/>
      <c r="C91" s="766">
        <v>0</v>
      </c>
      <c r="D91" s="752">
        <v>161107.18000000002</v>
      </c>
      <c r="E91" s="766">
        <v>1</v>
      </c>
      <c r="F91" s="753">
        <v>161107.18000000002</v>
      </c>
    </row>
    <row r="92" spans="1:6" ht="14.45" customHeight="1" x14ac:dyDescent="0.2">
      <c r="A92" s="776" t="s">
        <v>2456</v>
      </c>
      <c r="B92" s="752"/>
      <c r="C92" s="766">
        <v>0</v>
      </c>
      <c r="D92" s="752">
        <v>4506.12</v>
      </c>
      <c r="E92" s="766">
        <v>1</v>
      </c>
      <c r="F92" s="753">
        <v>4506.12</v>
      </c>
    </row>
    <row r="93" spans="1:6" ht="14.45" customHeight="1" x14ac:dyDescent="0.2">
      <c r="A93" s="776" t="s">
        <v>2457</v>
      </c>
      <c r="B93" s="752">
        <v>4233.29</v>
      </c>
      <c r="C93" s="766">
        <v>0.29640549807486161</v>
      </c>
      <c r="D93" s="752">
        <v>10048.800000000001</v>
      </c>
      <c r="E93" s="766">
        <v>0.7035945019251385</v>
      </c>
      <c r="F93" s="753">
        <v>14282.09</v>
      </c>
    </row>
    <row r="94" spans="1:6" ht="14.45" customHeight="1" x14ac:dyDescent="0.2">
      <c r="A94" s="776" t="s">
        <v>2458</v>
      </c>
      <c r="B94" s="752"/>
      <c r="C94" s="766">
        <v>0</v>
      </c>
      <c r="D94" s="752">
        <v>3311.0000000000005</v>
      </c>
      <c r="E94" s="766">
        <v>1</v>
      </c>
      <c r="F94" s="753">
        <v>3311.0000000000005</v>
      </c>
    </row>
    <row r="95" spans="1:6" ht="14.45" customHeight="1" x14ac:dyDescent="0.2">
      <c r="A95" s="776" t="s">
        <v>2459</v>
      </c>
      <c r="B95" s="752"/>
      <c r="C95" s="766">
        <v>0</v>
      </c>
      <c r="D95" s="752">
        <v>6334.64</v>
      </c>
      <c r="E95" s="766">
        <v>1</v>
      </c>
      <c r="F95" s="753">
        <v>6334.64</v>
      </c>
    </row>
    <row r="96" spans="1:6" ht="14.45" customHeight="1" x14ac:dyDescent="0.2">
      <c r="A96" s="776" t="s">
        <v>2460</v>
      </c>
      <c r="B96" s="752"/>
      <c r="C96" s="766">
        <v>0</v>
      </c>
      <c r="D96" s="752">
        <v>1318.83</v>
      </c>
      <c r="E96" s="766">
        <v>1</v>
      </c>
      <c r="F96" s="753">
        <v>1318.83</v>
      </c>
    </row>
    <row r="97" spans="1:6" ht="14.45" customHeight="1" x14ac:dyDescent="0.2">
      <c r="A97" s="776" t="s">
        <v>2461</v>
      </c>
      <c r="B97" s="752"/>
      <c r="C97" s="766">
        <v>0</v>
      </c>
      <c r="D97" s="752">
        <v>10894.539999999999</v>
      </c>
      <c r="E97" s="766">
        <v>1</v>
      </c>
      <c r="F97" s="753">
        <v>10894.539999999999</v>
      </c>
    </row>
    <row r="98" spans="1:6" ht="14.45" customHeight="1" x14ac:dyDescent="0.2">
      <c r="A98" s="776" t="s">
        <v>2462</v>
      </c>
      <c r="B98" s="752"/>
      <c r="C98" s="766">
        <v>0</v>
      </c>
      <c r="D98" s="752">
        <v>2172.0899999999997</v>
      </c>
      <c r="E98" s="766">
        <v>1</v>
      </c>
      <c r="F98" s="753">
        <v>2172.0899999999997</v>
      </c>
    </row>
    <row r="99" spans="1:6" ht="14.45" customHeight="1" x14ac:dyDescent="0.2">
      <c r="A99" s="776" t="s">
        <v>2463</v>
      </c>
      <c r="B99" s="752">
        <v>728.65000000000009</v>
      </c>
      <c r="C99" s="766">
        <v>0.10206368527433865</v>
      </c>
      <c r="D99" s="752">
        <v>6410.5199999999986</v>
      </c>
      <c r="E99" s="766">
        <v>0.89793631472566138</v>
      </c>
      <c r="F99" s="753">
        <v>7139.1699999999983</v>
      </c>
    </row>
    <row r="100" spans="1:6" ht="14.45" customHeight="1" x14ac:dyDescent="0.2">
      <c r="A100" s="776" t="s">
        <v>2464</v>
      </c>
      <c r="B100" s="752"/>
      <c r="C100" s="766">
        <v>0</v>
      </c>
      <c r="D100" s="752">
        <v>322.45000000000005</v>
      </c>
      <c r="E100" s="766">
        <v>1</v>
      </c>
      <c r="F100" s="753">
        <v>322.45000000000005</v>
      </c>
    </row>
    <row r="101" spans="1:6" ht="14.45" customHeight="1" x14ac:dyDescent="0.2">
      <c r="A101" s="776" t="s">
        <v>2465</v>
      </c>
      <c r="B101" s="752"/>
      <c r="C101" s="766">
        <v>0</v>
      </c>
      <c r="D101" s="752">
        <v>1499.95</v>
      </c>
      <c r="E101" s="766">
        <v>1</v>
      </c>
      <c r="F101" s="753">
        <v>1499.95</v>
      </c>
    </row>
    <row r="102" spans="1:6" ht="14.45" customHeight="1" x14ac:dyDescent="0.2">
      <c r="A102" s="776" t="s">
        <v>2466</v>
      </c>
      <c r="B102" s="752"/>
      <c r="C102" s="766">
        <v>0</v>
      </c>
      <c r="D102" s="752">
        <v>1509.4199999999996</v>
      </c>
      <c r="E102" s="766">
        <v>1</v>
      </c>
      <c r="F102" s="753">
        <v>1509.4199999999996</v>
      </c>
    </row>
    <row r="103" spans="1:6" ht="14.45" customHeight="1" x14ac:dyDescent="0.2">
      <c r="A103" s="776" t="s">
        <v>2467</v>
      </c>
      <c r="B103" s="752">
        <v>768.46000000000015</v>
      </c>
      <c r="C103" s="766">
        <v>0.49511304112519255</v>
      </c>
      <c r="D103" s="752">
        <v>783.63</v>
      </c>
      <c r="E103" s="766">
        <v>0.5048869588748075</v>
      </c>
      <c r="F103" s="753">
        <v>1552.0900000000001</v>
      </c>
    </row>
    <row r="104" spans="1:6" ht="14.45" customHeight="1" x14ac:dyDescent="0.2">
      <c r="A104" s="776" t="s">
        <v>2468</v>
      </c>
      <c r="B104" s="752">
        <v>1163.75</v>
      </c>
      <c r="C104" s="766">
        <v>0.32999767477470843</v>
      </c>
      <c r="D104" s="752">
        <v>2362.7899999999995</v>
      </c>
      <c r="E104" s="766">
        <v>0.67000232522529157</v>
      </c>
      <c r="F104" s="753">
        <v>3526.5399999999995</v>
      </c>
    </row>
    <row r="105" spans="1:6" ht="14.45" customHeight="1" x14ac:dyDescent="0.2">
      <c r="A105" s="776" t="s">
        <v>2469</v>
      </c>
      <c r="B105" s="752"/>
      <c r="C105" s="766">
        <v>0</v>
      </c>
      <c r="D105" s="752">
        <v>196.32999999999998</v>
      </c>
      <c r="E105" s="766">
        <v>1</v>
      </c>
      <c r="F105" s="753">
        <v>196.32999999999998</v>
      </c>
    </row>
    <row r="106" spans="1:6" ht="14.45" customHeight="1" x14ac:dyDescent="0.2">
      <c r="A106" s="776" t="s">
        <v>2470</v>
      </c>
      <c r="B106" s="752"/>
      <c r="C106" s="766">
        <v>0</v>
      </c>
      <c r="D106" s="752">
        <v>824.94</v>
      </c>
      <c r="E106" s="766">
        <v>1</v>
      </c>
      <c r="F106" s="753">
        <v>824.94</v>
      </c>
    </row>
    <row r="107" spans="1:6" ht="14.45" customHeight="1" x14ac:dyDescent="0.2">
      <c r="A107" s="776" t="s">
        <v>2471</v>
      </c>
      <c r="B107" s="752"/>
      <c r="C107" s="766">
        <v>0</v>
      </c>
      <c r="D107" s="752">
        <v>350.56000000000006</v>
      </c>
      <c r="E107" s="766">
        <v>1</v>
      </c>
      <c r="F107" s="753">
        <v>350.56000000000006</v>
      </c>
    </row>
    <row r="108" spans="1:6" ht="14.45" customHeight="1" x14ac:dyDescent="0.2">
      <c r="A108" s="776" t="s">
        <v>2472</v>
      </c>
      <c r="B108" s="752">
        <v>359.37</v>
      </c>
      <c r="C108" s="766">
        <v>0.46538461538461545</v>
      </c>
      <c r="D108" s="752">
        <v>412.82999999999993</v>
      </c>
      <c r="E108" s="766">
        <v>0.5346153846153846</v>
      </c>
      <c r="F108" s="753">
        <v>772.19999999999993</v>
      </c>
    </row>
    <row r="109" spans="1:6" ht="14.45" customHeight="1" x14ac:dyDescent="0.2">
      <c r="A109" s="776" t="s">
        <v>2473</v>
      </c>
      <c r="B109" s="752"/>
      <c r="C109" s="766">
        <v>0</v>
      </c>
      <c r="D109" s="752">
        <v>213.39</v>
      </c>
      <c r="E109" s="766">
        <v>1</v>
      </c>
      <c r="F109" s="753">
        <v>213.39</v>
      </c>
    </row>
    <row r="110" spans="1:6" ht="14.45" customHeight="1" x14ac:dyDescent="0.2">
      <c r="A110" s="776" t="s">
        <v>2474</v>
      </c>
      <c r="B110" s="752"/>
      <c r="C110" s="766">
        <v>0</v>
      </c>
      <c r="D110" s="752">
        <v>211.20000000000002</v>
      </c>
      <c r="E110" s="766">
        <v>1</v>
      </c>
      <c r="F110" s="753">
        <v>211.20000000000002</v>
      </c>
    </row>
    <row r="111" spans="1:6" ht="14.45" customHeight="1" x14ac:dyDescent="0.2">
      <c r="A111" s="776" t="s">
        <v>2475</v>
      </c>
      <c r="B111" s="752">
        <v>153.06</v>
      </c>
      <c r="C111" s="766">
        <v>0.66475570032573295</v>
      </c>
      <c r="D111" s="752">
        <v>77.19</v>
      </c>
      <c r="E111" s="766">
        <v>0.33524429967426711</v>
      </c>
      <c r="F111" s="753">
        <v>230.25</v>
      </c>
    </row>
    <row r="112" spans="1:6" ht="14.45" customHeight="1" x14ac:dyDescent="0.2">
      <c r="A112" s="776" t="s">
        <v>2476</v>
      </c>
      <c r="B112" s="752"/>
      <c r="C112" s="766">
        <v>0</v>
      </c>
      <c r="D112" s="752">
        <v>1362.31</v>
      </c>
      <c r="E112" s="766">
        <v>1</v>
      </c>
      <c r="F112" s="753">
        <v>1362.31</v>
      </c>
    </row>
    <row r="113" spans="1:6" ht="14.45" customHeight="1" x14ac:dyDescent="0.2">
      <c r="A113" s="776" t="s">
        <v>2477</v>
      </c>
      <c r="B113" s="752"/>
      <c r="C113" s="766">
        <v>0</v>
      </c>
      <c r="D113" s="752">
        <v>1110.4900000000002</v>
      </c>
      <c r="E113" s="766">
        <v>1</v>
      </c>
      <c r="F113" s="753">
        <v>1110.4900000000002</v>
      </c>
    </row>
    <row r="114" spans="1:6" ht="14.45" customHeight="1" x14ac:dyDescent="0.2">
      <c r="A114" s="776" t="s">
        <v>2478</v>
      </c>
      <c r="B114" s="752"/>
      <c r="C114" s="766">
        <v>0</v>
      </c>
      <c r="D114" s="752">
        <v>265.80000000000007</v>
      </c>
      <c r="E114" s="766">
        <v>1</v>
      </c>
      <c r="F114" s="753">
        <v>265.80000000000007</v>
      </c>
    </row>
    <row r="115" spans="1:6" ht="14.45" customHeight="1" x14ac:dyDescent="0.2">
      <c r="A115" s="776" t="s">
        <v>2479</v>
      </c>
      <c r="B115" s="752"/>
      <c r="C115" s="766">
        <v>0</v>
      </c>
      <c r="D115" s="752">
        <v>1746.9800000000002</v>
      </c>
      <c r="E115" s="766">
        <v>1</v>
      </c>
      <c r="F115" s="753">
        <v>1746.9800000000002</v>
      </c>
    </row>
    <row r="116" spans="1:6" ht="14.45" customHeight="1" x14ac:dyDescent="0.2">
      <c r="A116" s="776" t="s">
        <v>2480</v>
      </c>
      <c r="B116" s="752"/>
      <c r="C116" s="766">
        <v>0</v>
      </c>
      <c r="D116" s="752">
        <v>241.28999999999996</v>
      </c>
      <c r="E116" s="766">
        <v>1</v>
      </c>
      <c r="F116" s="753">
        <v>241.28999999999996</v>
      </c>
    </row>
    <row r="117" spans="1:6" ht="14.45" customHeight="1" x14ac:dyDescent="0.2">
      <c r="A117" s="776" t="s">
        <v>2481</v>
      </c>
      <c r="B117" s="752"/>
      <c r="C117" s="766">
        <v>0</v>
      </c>
      <c r="D117" s="752">
        <v>131.28</v>
      </c>
      <c r="E117" s="766">
        <v>1</v>
      </c>
      <c r="F117" s="753">
        <v>131.28</v>
      </c>
    </row>
    <row r="118" spans="1:6" ht="14.45" customHeight="1" x14ac:dyDescent="0.2">
      <c r="A118" s="776" t="s">
        <v>2482</v>
      </c>
      <c r="B118" s="752"/>
      <c r="C118" s="766">
        <v>0</v>
      </c>
      <c r="D118" s="752">
        <v>393057.2</v>
      </c>
      <c r="E118" s="766">
        <v>1</v>
      </c>
      <c r="F118" s="753">
        <v>393057.2</v>
      </c>
    </row>
    <row r="119" spans="1:6" ht="14.45" customHeight="1" x14ac:dyDescent="0.2">
      <c r="A119" s="776" t="s">
        <v>2483</v>
      </c>
      <c r="B119" s="752"/>
      <c r="C119" s="766">
        <v>0</v>
      </c>
      <c r="D119" s="752">
        <v>14715.49</v>
      </c>
      <c r="E119" s="766">
        <v>1</v>
      </c>
      <c r="F119" s="753">
        <v>14715.49</v>
      </c>
    </row>
    <row r="120" spans="1:6" ht="14.45" customHeight="1" x14ac:dyDescent="0.2">
      <c r="A120" s="776" t="s">
        <v>2484</v>
      </c>
      <c r="B120" s="752"/>
      <c r="C120" s="766">
        <v>0</v>
      </c>
      <c r="D120" s="752">
        <v>1403160</v>
      </c>
      <c r="E120" s="766">
        <v>1</v>
      </c>
      <c r="F120" s="753">
        <v>1403160</v>
      </c>
    </row>
    <row r="121" spans="1:6" ht="14.45" customHeight="1" x14ac:dyDescent="0.2">
      <c r="A121" s="776" t="s">
        <v>2485</v>
      </c>
      <c r="B121" s="752"/>
      <c r="C121" s="766">
        <v>0</v>
      </c>
      <c r="D121" s="752">
        <v>2623.3500000000004</v>
      </c>
      <c r="E121" s="766">
        <v>1</v>
      </c>
      <c r="F121" s="753">
        <v>2623.3500000000004</v>
      </c>
    </row>
    <row r="122" spans="1:6" ht="14.45" customHeight="1" x14ac:dyDescent="0.2">
      <c r="A122" s="776" t="s">
        <v>2486</v>
      </c>
      <c r="B122" s="752"/>
      <c r="C122" s="766">
        <v>0</v>
      </c>
      <c r="D122" s="752">
        <v>5773064.0000324771</v>
      </c>
      <c r="E122" s="766">
        <v>1</v>
      </c>
      <c r="F122" s="753">
        <v>5773064.0000324771</v>
      </c>
    </row>
    <row r="123" spans="1:6" ht="14.45" customHeight="1" x14ac:dyDescent="0.2">
      <c r="A123" s="776" t="s">
        <v>2487</v>
      </c>
      <c r="B123" s="752">
        <v>155.88</v>
      </c>
      <c r="C123" s="766">
        <v>1</v>
      </c>
      <c r="D123" s="752"/>
      <c r="E123" s="766">
        <v>0</v>
      </c>
      <c r="F123" s="753">
        <v>155.88</v>
      </c>
    </row>
    <row r="124" spans="1:6" ht="14.45" customHeight="1" x14ac:dyDescent="0.2">
      <c r="A124" s="776" t="s">
        <v>2488</v>
      </c>
      <c r="B124" s="752"/>
      <c r="C124" s="766">
        <v>0</v>
      </c>
      <c r="D124" s="752">
        <v>1109.51</v>
      </c>
      <c r="E124" s="766">
        <v>1</v>
      </c>
      <c r="F124" s="753">
        <v>1109.51</v>
      </c>
    </row>
    <row r="125" spans="1:6" ht="14.45" customHeight="1" x14ac:dyDescent="0.2">
      <c r="A125" s="776" t="s">
        <v>2489</v>
      </c>
      <c r="B125" s="752"/>
      <c r="C125" s="766">
        <v>0</v>
      </c>
      <c r="D125" s="752">
        <v>3600040</v>
      </c>
      <c r="E125" s="766">
        <v>1</v>
      </c>
      <c r="F125" s="753">
        <v>3600040</v>
      </c>
    </row>
    <row r="126" spans="1:6" ht="14.45" customHeight="1" x14ac:dyDescent="0.2">
      <c r="A126" s="776" t="s">
        <v>2490</v>
      </c>
      <c r="B126" s="752">
        <v>3386.1000000000004</v>
      </c>
      <c r="C126" s="766">
        <v>1</v>
      </c>
      <c r="D126" s="752"/>
      <c r="E126" s="766">
        <v>0</v>
      </c>
      <c r="F126" s="753">
        <v>3386.1000000000004</v>
      </c>
    </row>
    <row r="127" spans="1:6" ht="14.45" customHeight="1" x14ac:dyDescent="0.2">
      <c r="A127" s="776" t="s">
        <v>2491</v>
      </c>
      <c r="B127" s="752">
        <v>136114.65</v>
      </c>
      <c r="C127" s="766">
        <v>1</v>
      </c>
      <c r="D127" s="752"/>
      <c r="E127" s="766">
        <v>0</v>
      </c>
      <c r="F127" s="753">
        <v>136114.65</v>
      </c>
    </row>
    <row r="128" spans="1:6" ht="14.45" customHeight="1" x14ac:dyDescent="0.2">
      <c r="A128" s="776" t="s">
        <v>2492</v>
      </c>
      <c r="B128" s="752"/>
      <c r="C128" s="766">
        <v>0</v>
      </c>
      <c r="D128" s="752">
        <v>5800.98</v>
      </c>
      <c r="E128" s="766">
        <v>1</v>
      </c>
      <c r="F128" s="753">
        <v>5800.98</v>
      </c>
    </row>
    <row r="129" spans="1:6" ht="14.45" customHeight="1" x14ac:dyDescent="0.2">
      <c r="A129" s="776" t="s">
        <v>2493</v>
      </c>
      <c r="B129" s="752">
        <v>4512.7</v>
      </c>
      <c r="C129" s="766">
        <v>1</v>
      </c>
      <c r="D129" s="752"/>
      <c r="E129" s="766">
        <v>0</v>
      </c>
      <c r="F129" s="753">
        <v>4512.7</v>
      </c>
    </row>
    <row r="130" spans="1:6" ht="14.45" customHeight="1" x14ac:dyDescent="0.2">
      <c r="A130" s="776" t="s">
        <v>2494</v>
      </c>
      <c r="B130" s="752"/>
      <c r="C130" s="766">
        <v>0</v>
      </c>
      <c r="D130" s="752">
        <v>49834.949886334325</v>
      </c>
      <c r="E130" s="766">
        <v>1</v>
      </c>
      <c r="F130" s="753">
        <v>49834.949886334325</v>
      </c>
    </row>
    <row r="131" spans="1:6" ht="14.45" customHeight="1" x14ac:dyDescent="0.2">
      <c r="A131" s="776" t="s">
        <v>2495</v>
      </c>
      <c r="B131" s="752"/>
      <c r="C131" s="766">
        <v>0</v>
      </c>
      <c r="D131" s="752">
        <v>1408.1</v>
      </c>
      <c r="E131" s="766">
        <v>1</v>
      </c>
      <c r="F131" s="753">
        <v>1408.1</v>
      </c>
    </row>
    <row r="132" spans="1:6" ht="14.45" customHeight="1" x14ac:dyDescent="0.2">
      <c r="A132" s="776" t="s">
        <v>2496</v>
      </c>
      <c r="B132" s="752"/>
      <c r="C132" s="766">
        <v>0</v>
      </c>
      <c r="D132" s="752">
        <v>4765.88</v>
      </c>
      <c r="E132" s="766">
        <v>1</v>
      </c>
      <c r="F132" s="753">
        <v>4765.88</v>
      </c>
    </row>
    <row r="133" spans="1:6" ht="14.45" customHeight="1" x14ac:dyDescent="0.2">
      <c r="A133" s="776" t="s">
        <v>2497</v>
      </c>
      <c r="B133" s="752"/>
      <c r="C133" s="766">
        <v>0</v>
      </c>
      <c r="D133" s="752">
        <v>722069.7</v>
      </c>
      <c r="E133" s="766">
        <v>1</v>
      </c>
      <c r="F133" s="753">
        <v>722069.7</v>
      </c>
    </row>
    <row r="134" spans="1:6" ht="14.45" customHeight="1" x14ac:dyDescent="0.2">
      <c r="A134" s="776" t="s">
        <v>2498</v>
      </c>
      <c r="B134" s="752"/>
      <c r="C134" s="766">
        <v>0</v>
      </c>
      <c r="D134" s="752">
        <v>201099.4299776867</v>
      </c>
      <c r="E134" s="766">
        <v>1</v>
      </c>
      <c r="F134" s="753">
        <v>201099.4299776867</v>
      </c>
    </row>
    <row r="135" spans="1:6" ht="14.45" customHeight="1" thickBot="1" x14ac:dyDescent="0.25">
      <c r="A135" s="777" t="s">
        <v>2499</v>
      </c>
      <c r="B135" s="768"/>
      <c r="C135" s="769">
        <v>0</v>
      </c>
      <c r="D135" s="768">
        <v>4964.8</v>
      </c>
      <c r="E135" s="769">
        <v>1</v>
      </c>
      <c r="F135" s="770">
        <v>4964.8</v>
      </c>
    </row>
    <row r="136" spans="1:6" ht="14.45" customHeight="1" thickBot="1" x14ac:dyDescent="0.25">
      <c r="A136" s="771" t="s">
        <v>3</v>
      </c>
      <c r="B136" s="772">
        <v>3504585.2468211316</v>
      </c>
      <c r="C136" s="773">
        <v>4.5760912468267294E-2</v>
      </c>
      <c r="D136" s="772">
        <v>73080103.689427033</v>
      </c>
      <c r="E136" s="773">
        <v>0.95423908753173248</v>
      </c>
      <c r="F136" s="774">
        <v>76584688.936248183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F94F1DD-CBCB-4906-8C53-FDED5922EFD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2019-11-25T11:06:00Z</dcterms:modified>
</cp:coreProperties>
</file>